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<sst xmlns="http://schemas.openxmlformats.org/spreadsheetml/2006/main" count="432" uniqueCount="154">
  <si>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</si>
  <si>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</si>
  <si>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</si>
  <si>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</si>
  <si>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</si>
  <si>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</si>
  <si>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</si>
  <si>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Pameran [Pos Security]</t>
  </si>
  <si>
    <t>Gedung Rapat [Ruangan ]</t>
  </si>
  <si>
    <t>Gedung Rapat [Toilet]</t>
  </si>
  <si>
    <t>Gedung Rapat [Halaman]</t>
  </si>
  <si>
    <t>Gedung Mess [Ruangan ]</t>
  </si>
  <si>
    <t>Gedung Mess [Toilet]</t>
  </si>
  <si>
    <t>Gedung Mess [Halaman]</t>
  </si>
  <si>
    <t>Gedung Penyimpanan Artefak [Ruangan ]</t>
  </si>
  <si>
    <t>Gedung Penyimpanan Artefak [Toilet]</t>
  </si>
  <si>
    <t>Gedung Penyimpanan Artefak [Halaman]</t>
  </si>
  <si>
    <t>yogaberdikari15@gmail.com</t>
  </si>
  <si>
    <t>Yoga Adi Santoso</t>
  </si>
  <si>
    <t>BAIK</t>
  </si>
  <si>
    <t>SANGATBAIK</t>
  </si>
  <si>
    <t>erwi009@bring.go.id</t>
  </si>
  <si>
    <t>Erwien Yuliansyah</t>
  </si>
  <si>
    <t>CUKUP BAIK</t>
  </si>
  <si>
    <t>erwi009@brin.go.id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</si>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</sst>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0" borderId="1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9" borderId="2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77916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17:14:02"/>
        <d v="2023-03-03T20:35:15"/>
        <d v="2023-03-03T20:35:50"/>
        <d v="2023-03-03T20:36:20"/>
        <d v="2023-03-03T20:36:55"/>
        <d v="2023-04-03T13:23:31"/>
        <d v="2023-04-03T13:25:19"/>
        <d v="2023-04-03T13:27:04"/>
        <n v="0"/>
      </sharedItems>
    </cacheField>
    <cacheField name="Email Address" numFmtId="0">
      <sharedItems containsNumber="1" containsInteger="1" containsMixedTypes="1" count="4">
        <s v="yogaberdikari15@gmail.com"/>
        <s v="erwi009@bring.go.id"/>
        <s v="erwi009@brin.go.id"/>
        <n v="0"/>
      </sharedItems>
    </cacheField>
    <cacheField name="Full Name" numFmtId="0">
      <sharedItems containsNumber="1" containsInteger="1" containsMixedTypes="1" count="3">
        <s v="Yoga Adi Santoso"/>
        <s v="Erwien Yuliansyah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27T00:00:00"/>
        <d v="2023-02-28T00:00:00"/>
        <d v="2023-03-01T00:00:00"/>
        <d v="2023-03-02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1"/>
        <n v="2"/>
        <n v="3"/>
        <n v="4"/>
        <n v="6"/>
      </sharedItems>
    </cacheField>
    <cacheField name="Sub Area" numFmtId="0">
      <sharedItems count="13">
        <s v="Security [Security Functions]"/>
        <s v="Driver [Driving Safety]"/>
        <s v="Driver [ Attendance]"/>
        <s v="Gedung Pameran [Pos Security]"/>
        <s v="Gedung Rapat [Ruangan ]"/>
        <s v="Gedung Rapat [Toilet]"/>
        <s v="Gedung Rapat [Halaman]"/>
        <s v="Gedung Mess [Ruangan ]"/>
        <s v="Gedung Mess [Toilet]"/>
        <s v="Gedung Mess [Halaman]"/>
        <s v="Gedung Penyimpanan Artefak [Ruangan ]"/>
        <s v="Gedung Penyimpanan Artefak [Toilet]"/>
        <s v="Gedung Penyimpanan Artefak [Halaman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6">
        <s v="Security"/>
        <s v="Driver"/>
        <s v="Gedung Pameran"/>
        <s v="Gedung Rapat"/>
        <s v="Gedung Mess"/>
        <s v="Gedung Penyimpanan Artefak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5">
        <n v="9"/>
        <n v="4"/>
        <n v="8"/>
        <n v="12"/>
        <n v="0"/>
      </sharedItems>
    </cacheField>
    <cacheField name="Week" numFmtId="0">
      <sharedItems count="5">
        <s v="2023 - WEEK 09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3">
        <n v="0.99"/>
        <n v="0.90764705882353"/>
        <s v=" "/>
      </sharedItems>
    </cacheField>
    <cacheField name="Average Value Month" numFmtId="10">
      <sharedItems containsNumber="1" containsMixedTypes="1" count="4">
        <n v="0.964411764705883"/>
        <n v="0.96921568627451"/>
        <n v="0.9076470588235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4"/>
    <x v="2"/>
    <x v="0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5"/>
    <x v="2"/>
    <x v="0"/>
    <x v="0"/>
    <x v="0"/>
    <x v="0"/>
    <x v="0"/>
    <x v="0"/>
    <x v="0"/>
    <x v="0"/>
  </r>
  <r>
    <x v="0"/>
    <x v="0"/>
    <x v="0"/>
    <x v="0"/>
    <x v="0"/>
    <x v="11"/>
    <x v="0"/>
    <x v="5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1"/>
    <x v="0"/>
    <x v="1"/>
    <x v="0"/>
    <x v="0"/>
  </r>
  <r>
    <x v="1"/>
    <x v="0"/>
    <x v="0"/>
    <x v="1"/>
    <x v="1"/>
    <x v="1"/>
    <x v="1"/>
    <x v="1"/>
    <x v="1"/>
    <x v="1"/>
    <x v="0"/>
    <x v="0"/>
    <x v="1"/>
    <x v="0"/>
    <x v="1"/>
    <x v="0"/>
    <x v="0"/>
  </r>
  <r>
    <x v="1"/>
    <x v="0"/>
    <x v="0"/>
    <x v="1"/>
    <x v="1"/>
    <x v="2"/>
    <x v="1"/>
    <x v="1"/>
    <x v="1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4"/>
    <x v="1"/>
    <x v="3"/>
    <x v="2"/>
    <x v="1"/>
    <x v="0"/>
    <x v="0"/>
    <x v="1"/>
    <x v="0"/>
    <x v="1"/>
    <x v="0"/>
    <x v="0"/>
  </r>
  <r>
    <x v="1"/>
    <x v="0"/>
    <x v="0"/>
    <x v="1"/>
    <x v="1"/>
    <x v="5"/>
    <x v="1"/>
    <x v="3"/>
    <x v="2"/>
    <x v="1"/>
    <x v="0"/>
    <x v="0"/>
    <x v="1"/>
    <x v="0"/>
    <x v="1"/>
    <x v="0"/>
    <x v="0"/>
  </r>
  <r>
    <x v="1"/>
    <x v="0"/>
    <x v="0"/>
    <x v="1"/>
    <x v="1"/>
    <x v="6"/>
    <x v="1"/>
    <x v="3"/>
    <x v="2"/>
    <x v="1"/>
    <x v="0"/>
    <x v="0"/>
    <x v="1"/>
    <x v="0"/>
    <x v="1"/>
    <x v="0"/>
    <x v="0"/>
  </r>
  <r>
    <x v="1"/>
    <x v="0"/>
    <x v="0"/>
    <x v="1"/>
    <x v="1"/>
    <x v="7"/>
    <x v="1"/>
    <x v="4"/>
    <x v="2"/>
    <x v="1"/>
    <x v="0"/>
    <x v="0"/>
    <x v="1"/>
    <x v="0"/>
    <x v="1"/>
    <x v="0"/>
    <x v="0"/>
  </r>
  <r>
    <x v="1"/>
    <x v="0"/>
    <x v="0"/>
    <x v="1"/>
    <x v="1"/>
    <x v="8"/>
    <x v="1"/>
    <x v="4"/>
    <x v="2"/>
    <x v="1"/>
    <x v="0"/>
    <x v="0"/>
    <x v="1"/>
    <x v="0"/>
    <x v="1"/>
    <x v="0"/>
    <x v="0"/>
  </r>
  <r>
    <x v="1"/>
    <x v="0"/>
    <x v="0"/>
    <x v="1"/>
    <x v="1"/>
    <x v="9"/>
    <x v="1"/>
    <x v="4"/>
    <x v="2"/>
    <x v="1"/>
    <x v="0"/>
    <x v="0"/>
    <x v="1"/>
    <x v="0"/>
    <x v="1"/>
    <x v="0"/>
    <x v="0"/>
  </r>
  <r>
    <x v="1"/>
    <x v="0"/>
    <x v="0"/>
    <x v="1"/>
    <x v="1"/>
    <x v="10"/>
    <x v="1"/>
    <x v="5"/>
    <x v="2"/>
    <x v="1"/>
    <x v="0"/>
    <x v="0"/>
    <x v="1"/>
    <x v="0"/>
    <x v="1"/>
    <x v="0"/>
    <x v="0"/>
  </r>
  <r>
    <x v="1"/>
    <x v="0"/>
    <x v="0"/>
    <x v="1"/>
    <x v="1"/>
    <x v="11"/>
    <x v="1"/>
    <x v="5"/>
    <x v="2"/>
    <x v="1"/>
    <x v="0"/>
    <x v="0"/>
    <x v="1"/>
    <x v="0"/>
    <x v="1"/>
    <x v="0"/>
    <x v="0"/>
  </r>
  <r>
    <x v="1"/>
    <x v="0"/>
    <x v="0"/>
    <x v="1"/>
    <x v="1"/>
    <x v="12"/>
    <x v="1"/>
    <x v="5"/>
    <x v="2"/>
    <x v="1"/>
    <x v="0"/>
    <x v="0"/>
    <x v="1"/>
    <x v="0"/>
    <x v="1"/>
    <x v="0"/>
    <x v="0"/>
  </r>
  <r>
    <x v="2"/>
    <x v="0"/>
    <x v="0"/>
    <x v="2"/>
    <x v="2"/>
    <x v="0"/>
    <x v="1"/>
    <x v="0"/>
    <x v="0"/>
    <x v="1"/>
    <x v="0"/>
    <x v="0"/>
    <x v="1"/>
    <x v="0"/>
    <x v="1"/>
    <x v="0"/>
    <x v="0"/>
  </r>
  <r>
    <x v="2"/>
    <x v="0"/>
    <x v="0"/>
    <x v="2"/>
    <x v="2"/>
    <x v="1"/>
    <x v="1"/>
    <x v="1"/>
    <x v="1"/>
    <x v="1"/>
    <x v="0"/>
    <x v="0"/>
    <x v="1"/>
    <x v="0"/>
    <x v="1"/>
    <x v="0"/>
    <x v="0"/>
  </r>
  <r>
    <x v="2"/>
    <x v="0"/>
    <x v="0"/>
    <x v="2"/>
    <x v="2"/>
    <x v="2"/>
    <x v="1"/>
    <x v="1"/>
    <x v="1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4"/>
    <x v="1"/>
    <x v="3"/>
    <x v="2"/>
    <x v="1"/>
    <x v="0"/>
    <x v="0"/>
    <x v="1"/>
    <x v="0"/>
    <x v="1"/>
    <x v="0"/>
    <x v="0"/>
  </r>
  <r>
    <x v="2"/>
    <x v="0"/>
    <x v="0"/>
    <x v="2"/>
    <x v="2"/>
    <x v="5"/>
    <x v="1"/>
    <x v="3"/>
    <x v="2"/>
    <x v="1"/>
    <x v="0"/>
    <x v="0"/>
    <x v="1"/>
    <x v="0"/>
    <x v="1"/>
    <x v="0"/>
    <x v="0"/>
  </r>
  <r>
    <x v="2"/>
    <x v="0"/>
    <x v="0"/>
    <x v="2"/>
    <x v="2"/>
    <x v="6"/>
    <x v="1"/>
    <x v="3"/>
    <x v="2"/>
    <x v="1"/>
    <x v="0"/>
    <x v="0"/>
    <x v="1"/>
    <x v="0"/>
    <x v="1"/>
    <x v="0"/>
    <x v="0"/>
  </r>
  <r>
    <x v="2"/>
    <x v="0"/>
    <x v="0"/>
    <x v="2"/>
    <x v="2"/>
    <x v="7"/>
    <x v="1"/>
    <x v="4"/>
    <x v="2"/>
    <x v="1"/>
    <x v="0"/>
    <x v="0"/>
    <x v="1"/>
    <x v="0"/>
    <x v="1"/>
    <x v="0"/>
    <x v="0"/>
  </r>
  <r>
    <x v="2"/>
    <x v="0"/>
    <x v="0"/>
    <x v="2"/>
    <x v="2"/>
    <x v="8"/>
    <x v="1"/>
    <x v="4"/>
    <x v="2"/>
    <x v="1"/>
    <x v="0"/>
    <x v="0"/>
    <x v="1"/>
    <x v="0"/>
    <x v="1"/>
    <x v="0"/>
    <x v="0"/>
  </r>
  <r>
    <x v="2"/>
    <x v="0"/>
    <x v="0"/>
    <x v="2"/>
    <x v="2"/>
    <x v="9"/>
    <x v="1"/>
    <x v="4"/>
    <x v="2"/>
    <x v="1"/>
    <x v="0"/>
    <x v="0"/>
    <x v="1"/>
    <x v="0"/>
    <x v="1"/>
    <x v="0"/>
    <x v="0"/>
  </r>
  <r>
    <x v="2"/>
    <x v="0"/>
    <x v="0"/>
    <x v="2"/>
    <x v="2"/>
    <x v="10"/>
    <x v="1"/>
    <x v="5"/>
    <x v="2"/>
    <x v="1"/>
    <x v="0"/>
    <x v="0"/>
    <x v="1"/>
    <x v="0"/>
    <x v="1"/>
    <x v="0"/>
    <x v="0"/>
  </r>
  <r>
    <x v="2"/>
    <x v="0"/>
    <x v="0"/>
    <x v="2"/>
    <x v="2"/>
    <x v="11"/>
    <x v="1"/>
    <x v="5"/>
    <x v="2"/>
    <x v="1"/>
    <x v="0"/>
    <x v="0"/>
    <x v="1"/>
    <x v="0"/>
    <x v="1"/>
    <x v="0"/>
    <x v="0"/>
  </r>
  <r>
    <x v="2"/>
    <x v="0"/>
    <x v="0"/>
    <x v="2"/>
    <x v="2"/>
    <x v="12"/>
    <x v="1"/>
    <x v="5"/>
    <x v="2"/>
    <x v="1"/>
    <x v="0"/>
    <x v="0"/>
    <x v="1"/>
    <x v="0"/>
    <x v="1"/>
    <x v="0"/>
    <x v="0"/>
  </r>
  <r>
    <x v="3"/>
    <x v="0"/>
    <x v="0"/>
    <x v="3"/>
    <x v="3"/>
    <x v="0"/>
    <x v="1"/>
    <x v="0"/>
    <x v="0"/>
    <x v="1"/>
    <x v="0"/>
    <x v="0"/>
    <x v="0"/>
    <x v="0"/>
    <x v="0"/>
    <x v="0"/>
    <x v="0"/>
  </r>
  <r>
    <x v="3"/>
    <x v="0"/>
    <x v="0"/>
    <x v="3"/>
    <x v="3"/>
    <x v="1"/>
    <x v="1"/>
    <x v="1"/>
    <x v="1"/>
    <x v="1"/>
    <x v="0"/>
    <x v="0"/>
    <x v="0"/>
    <x v="0"/>
    <x v="0"/>
    <x v="0"/>
    <x v="0"/>
  </r>
  <r>
    <x v="3"/>
    <x v="0"/>
    <x v="0"/>
    <x v="3"/>
    <x v="3"/>
    <x v="2"/>
    <x v="1"/>
    <x v="1"/>
    <x v="1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4"/>
    <x v="1"/>
    <x v="3"/>
    <x v="2"/>
    <x v="1"/>
    <x v="0"/>
    <x v="0"/>
    <x v="0"/>
    <x v="0"/>
    <x v="0"/>
    <x v="0"/>
    <x v="0"/>
  </r>
  <r>
    <x v="3"/>
    <x v="0"/>
    <x v="0"/>
    <x v="3"/>
    <x v="3"/>
    <x v="5"/>
    <x v="1"/>
    <x v="3"/>
    <x v="2"/>
    <x v="1"/>
    <x v="0"/>
    <x v="0"/>
    <x v="0"/>
    <x v="0"/>
    <x v="0"/>
    <x v="0"/>
    <x v="0"/>
  </r>
  <r>
    <x v="3"/>
    <x v="0"/>
    <x v="0"/>
    <x v="3"/>
    <x v="3"/>
    <x v="6"/>
    <x v="1"/>
    <x v="3"/>
    <x v="2"/>
    <x v="1"/>
    <x v="0"/>
    <x v="0"/>
    <x v="0"/>
    <x v="0"/>
    <x v="0"/>
    <x v="0"/>
    <x v="0"/>
  </r>
  <r>
    <x v="3"/>
    <x v="0"/>
    <x v="0"/>
    <x v="3"/>
    <x v="3"/>
    <x v="7"/>
    <x v="1"/>
    <x v="4"/>
    <x v="2"/>
    <x v="1"/>
    <x v="0"/>
    <x v="0"/>
    <x v="0"/>
    <x v="0"/>
    <x v="0"/>
    <x v="0"/>
    <x v="0"/>
  </r>
  <r>
    <x v="3"/>
    <x v="0"/>
    <x v="0"/>
    <x v="3"/>
    <x v="3"/>
    <x v="8"/>
    <x v="1"/>
    <x v="4"/>
    <x v="2"/>
    <x v="1"/>
    <x v="0"/>
    <x v="0"/>
    <x v="0"/>
    <x v="0"/>
    <x v="0"/>
    <x v="0"/>
    <x v="0"/>
  </r>
  <r>
    <x v="3"/>
    <x v="0"/>
    <x v="0"/>
    <x v="3"/>
    <x v="3"/>
    <x v="9"/>
    <x v="1"/>
    <x v="4"/>
    <x v="2"/>
    <x v="1"/>
    <x v="0"/>
    <x v="0"/>
    <x v="0"/>
    <x v="0"/>
    <x v="0"/>
    <x v="0"/>
    <x v="0"/>
  </r>
  <r>
    <x v="3"/>
    <x v="0"/>
    <x v="0"/>
    <x v="3"/>
    <x v="3"/>
    <x v="10"/>
    <x v="1"/>
    <x v="5"/>
    <x v="2"/>
    <x v="1"/>
    <x v="0"/>
    <x v="0"/>
    <x v="0"/>
    <x v="0"/>
    <x v="0"/>
    <x v="0"/>
    <x v="0"/>
  </r>
  <r>
    <x v="3"/>
    <x v="0"/>
    <x v="0"/>
    <x v="3"/>
    <x v="3"/>
    <x v="11"/>
    <x v="1"/>
    <x v="5"/>
    <x v="2"/>
    <x v="1"/>
    <x v="0"/>
    <x v="0"/>
    <x v="0"/>
    <x v="0"/>
    <x v="0"/>
    <x v="0"/>
    <x v="0"/>
  </r>
  <r>
    <x v="3"/>
    <x v="0"/>
    <x v="0"/>
    <x v="3"/>
    <x v="3"/>
    <x v="12"/>
    <x v="1"/>
    <x v="5"/>
    <x v="2"/>
    <x v="1"/>
    <x v="0"/>
    <x v="0"/>
    <x v="0"/>
    <x v="0"/>
    <x v="0"/>
    <x v="0"/>
    <x v="0"/>
  </r>
  <r>
    <x v="4"/>
    <x v="0"/>
    <x v="0"/>
    <x v="4"/>
    <x v="4"/>
    <x v="0"/>
    <x v="1"/>
    <x v="0"/>
    <x v="0"/>
    <x v="1"/>
    <x v="0"/>
    <x v="0"/>
    <x v="0"/>
    <x v="0"/>
    <x v="0"/>
    <x v="0"/>
    <x v="0"/>
  </r>
  <r>
    <x v="4"/>
    <x v="0"/>
    <x v="0"/>
    <x v="4"/>
    <x v="4"/>
    <x v="1"/>
    <x v="1"/>
    <x v="1"/>
    <x v="1"/>
    <x v="1"/>
    <x v="0"/>
    <x v="0"/>
    <x v="0"/>
    <x v="0"/>
    <x v="0"/>
    <x v="0"/>
    <x v="0"/>
  </r>
  <r>
    <x v="4"/>
    <x v="0"/>
    <x v="0"/>
    <x v="4"/>
    <x v="4"/>
    <x v="2"/>
    <x v="1"/>
    <x v="1"/>
    <x v="1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4"/>
    <x v="1"/>
    <x v="3"/>
    <x v="2"/>
    <x v="1"/>
    <x v="0"/>
    <x v="0"/>
    <x v="0"/>
    <x v="0"/>
    <x v="0"/>
    <x v="0"/>
    <x v="0"/>
  </r>
  <r>
    <x v="4"/>
    <x v="0"/>
    <x v="0"/>
    <x v="4"/>
    <x v="4"/>
    <x v="5"/>
    <x v="1"/>
    <x v="3"/>
    <x v="2"/>
    <x v="1"/>
    <x v="0"/>
    <x v="0"/>
    <x v="0"/>
    <x v="0"/>
    <x v="0"/>
    <x v="0"/>
    <x v="0"/>
  </r>
  <r>
    <x v="4"/>
    <x v="0"/>
    <x v="0"/>
    <x v="4"/>
    <x v="4"/>
    <x v="6"/>
    <x v="1"/>
    <x v="3"/>
    <x v="2"/>
    <x v="1"/>
    <x v="0"/>
    <x v="0"/>
    <x v="0"/>
    <x v="0"/>
    <x v="0"/>
    <x v="0"/>
    <x v="0"/>
  </r>
  <r>
    <x v="4"/>
    <x v="0"/>
    <x v="0"/>
    <x v="4"/>
    <x v="4"/>
    <x v="7"/>
    <x v="1"/>
    <x v="4"/>
    <x v="2"/>
    <x v="1"/>
    <x v="0"/>
    <x v="0"/>
    <x v="0"/>
    <x v="0"/>
    <x v="0"/>
    <x v="0"/>
    <x v="0"/>
  </r>
  <r>
    <x v="4"/>
    <x v="0"/>
    <x v="0"/>
    <x v="4"/>
    <x v="4"/>
    <x v="8"/>
    <x v="1"/>
    <x v="4"/>
    <x v="2"/>
    <x v="1"/>
    <x v="0"/>
    <x v="0"/>
    <x v="0"/>
    <x v="0"/>
    <x v="0"/>
    <x v="0"/>
    <x v="0"/>
  </r>
  <r>
    <x v="4"/>
    <x v="0"/>
    <x v="0"/>
    <x v="4"/>
    <x v="4"/>
    <x v="9"/>
    <x v="1"/>
    <x v="4"/>
    <x v="2"/>
    <x v="1"/>
    <x v="0"/>
    <x v="0"/>
    <x v="0"/>
    <x v="0"/>
    <x v="0"/>
    <x v="0"/>
    <x v="0"/>
  </r>
  <r>
    <x v="4"/>
    <x v="0"/>
    <x v="0"/>
    <x v="4"/>
    <x v="4"/>
    <x v="10"/>
    <x v="1"/>
    <x v="5"/>
    <x v="2"/>
    <x v="1"/>
    <x v="0"/>
    <x v="0"/>
    <x v="0"/>
    <x v="0"/>
    <x v="0"/>
    <x v="0"/>
    <x v="0"/>
  </r>
  <r>
    <x v="4"/>
    <x v="0"/>
    <x v="0"/>
    <x v="4"/>
    <x v="4"/>
    <x v="11"/>
    <x v="1"/>
    <x v="5"/>
    <x v="2"/>
    <x v="1"/>
    <x v="0"/>
    <x v="0"/>
    <x v="0"/>
    <x v="0"/>
    <x v="0"/>
    <x v="0"/>
    <x v="0"/>
  </r>
  <r>
    <x v="4"/>
    <x v="0"/>
    <x v="0"/>
    <x v="4"/>
    <x v="4"/>
    <x v="12"/>
    <x v="1"/>
    <x v="5"/>
    <x v="2"/>
    <x v="1"/>
    <x v="0"/>
    <x v="0"/>
    <x v="0"/>
    <x v="0"/>
    <x v="0"/>
    <x v="0"/>
    <x v="0"/>
  </r>
  <r>
    <x v="5"/>
    <x v="1"/>
    <x v="1"/>
    <x v="5"/>
    <x v="3"/>
    <x v="0"/>
    <x v="0"/>
    <x v="0"/>
    <x v="0"/>
    <x v="0"/>
    <x v="1"/>
    <x v="1"/>
    <x v="2"/>
    <x v="1"/>
    <x v="2"/>
    <x v="1"/>
    <x v="1"/>
  </r>
  <r>
    <x v="5"/>
    <x v="1"/>
    <x v="1"/>
    <x v="5"/>
    <x v="3"/>
    <x v="1"/>
    <x v="0"/>
    <x v="1"/>
    <x v="1"/>
    <x v="0"/>
    <x v="1"/>
    <x v="1"/>
    <x v="2"/>
    <x v="1"/>
    <x v="2"/>
    <x v="1"/>
    <x v="1"/>
  </r>
  <r>
    <x v="5"/>
    <x v="1"/>
    <x v="1"/>
    <x v="5"/>
    <x v="3"/>
    <x v="2"/>
    <x v="0"/>
    <x v="1"/>
    <x v="1"/>
    <x v="0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4"/>
    <x v="0"/>
    <x v="3"/>
    <x v="2"/>
    <x v="0"/>
    <x v="1"/>
    <x v="1"/>
    <x v="2"/>
    <x v="1"/>
    <x v="2"/>
    <x v="1"/>
    <x v="1"/>
  </r>
  <r>
    <x v="5"/>
    <x v="1"/>
    <x v="1"/>
    <x v="5"/>
    <x v="3"/>
    <x v="5"/>
    <x v="0"/>
    <x v="3"/>
    <x v="2"/>
    <x v="0"/>
    <x v="1"/>
    <x v="1"/>
    <x v="2"/>
    <x v="1"/>
    <x v="2"/>
    <x v="1"/>
    <x v="1"/>
  </r>
  <r>
    <x v="5"/>
    <x v="1"/>
    <x v="1"/>
    <x v="5"/>
    <x v="3"/>
    <x v="6"/>
    <x v="2"/>
    <x v="3"/>
    <x v="2"/>
    <x v="2"/>
    <x v="1"/>
    <x v="1"/>
    <x v="2"/>
    <x v="1"/>
    <x v="2"/>
    <x v="1"/>
    <x v="1"/>
  </r>
  <r>
    <x v="5"/>
    <x v="1"/>
    <x v="1"/>
    <x v="5"/>
    <x v="3"/>
    <x v="7"/>
    <x v="2"/>
    <x v="4"/>
    <x v="2"/>
    <x v="2"/>
    <x v="1"/>
    <x v="1"/>
    <x v="2"/>
    <x v="1"/>
    <x v="2"/>
    <x v="1"/>
    <x v="1"/>
  </r>
  <r>
    <x v="5"/>
    <x v="1"/>
    <x v="1"/>
    <x v="5"/>
    <x v="3"/>
    <x v="8"/>
    <x v="2"/>
    <x v="4"/>
    <x v="2"/>
    <x v="2"/>
    <x v="1"/>
    <x v="1"/>
    <x v="2"/>
    <x v="1"/>
    <x v="2"/>
    <x v="1"/>
    <x v="1"/>
  </r>
  <r>
    <x v="5"/>
    <x v="1"/>
    <x v="1"/>
    <x v="5"/>
    <x v="3"/>
    <x v="9"/>
    <x v="2"/>
    <x v="4"/>
    <x v="2"/>
    <x v="2"/>
    <x v="1"/>
    <x v="1"/>
    <x v="2"/>
    <x v="1"/>
    <x v="2"/>
    <x v="1"/>
    <x v="1"/>
  </r>
  <r>
    <x v="5"/>
    <x v="1"/>
    <x v="1"/>
    <x v="5"/>
    <x v="3"/>
    <x v="10"/>
    <x v="2"/>
    <x v="5"/>
    <x v="2"/>
    <x v="2"/>
    <x v="1"/>
    <x v="1"/>
    <x v="2"/>
    <x v="1"/>
    <x v="2"/>
    <x v="1"/>
    <x v="1"/>
  </r>
  <r>
    <x v="5"/>
    <x v="1"/>
    <x v="1"/>
    <x v="5"/>
    <x v="3"/>
    <x v="11"/>
    <x v="2"/>
    <x v="5"/>
    <x v="2"/>
    <x v="2"/>
    <x v="1"/>
    <x v="1"/>
    <x v="2"/>
    <x v="1"/>
    <x v="2"/>
    <x v="1"/>
    <x v="1"/>
  </r>
  <r>
    <x v="5"/>
    <x v="1"/>
    <x v="1"/>
    <x v="5"/>
    <x v="3"/>
    <x v="12"/>
    <x v="2"/>
    <x v="5"/>
    <x v="2"/>
    <x v="2"/>
    <x v="1"/>
    <x v="1"/>
    <x v="2"/>
    <x v="1"/>
    <x v="2"/>
    <x v="1"/>
    <x v="1"/>
  </r>
  <r>
    <x v="6"/>
    <x v="2"/>
    <x v="1"/>
    <x v="6"/>
    <x v="5"/>
    <x v="0"/>
    <x v="0"/>
    <x v="0"/>
    <x v="0"/>
    <x v="0"/>
    <x v="2"/>
    <x v="2"/>
    <x v="1"/>
    <x v="1"/>
    <x v="1"/>
    <x v="1"/>
    <x v="0"/>
  </r>
  <r>
    <x v="6"/>
    <x v="2"/>
    <x v="1"/>
    <x v="6"/>
    <x v="5"/>
    <x v="1"/>
    <x v="0"/>
    <x v="1"/>
    <x v="1"/>
    <x v="0"/>
    <x v="2"/>
    <x v="2"/>
    <x v="1"/>
    <x v="1"/>
    <x v="1"/>
    <x v="1"/>
    <x v="0"/>
  </r>
  <r>
    <x v="6"/>
    <x v="2"/>
    <x v="1"/>
    <x v="6"/>
    <x v="5"/>
    <x v="2"/>
    <x v="0"/>
    <x v="1"/>
    <x v="1"/>
    <x v="0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4"/>
    <x v="0"/>
    <x v="3"/>
    <x v="2"/>
    <x v="0"/>
    <x v="2"/>
    <x v="2"/>
    <x v="1"/>
    <x v="1"/>
    <x v="1"/>
    <x v="1"/>
    <x v="0"/>
  </r>
  <r>
    <x v="6"/>
    <x v="2"/>
    <x v="1"/>
    <x v="6"/>
    <x v="5"/>
    <x v="5"/>
    <x v="0"/>
    <x v="3"/>
    <x v="2"/>
    <x v="0"/>
    <x v="2"/>
    <x v="2"/>
    <x v="1"/>
    <x v="1"/>
    <x v="1"/>
    <x v="1"/>
    <x v="0"/>
  </r>
  <r>
    <x v="6"/>
    <x v="2"/>
    <x v="1"/>
    <x v="6"/>
    <x v="5"/>
    <x v="6"/>
    <x v="2"/>
    <x v="3"/>
    <x v="2"/>
    <x v="2"/>
    <x v="2"/>
    <x v="2"/>
    <x v="1"/>
    <x v="1"/>
    <x v="1"/>
    <x v="1"/>
    <x v="0"/>
  </r>
  <r>
    <x v="6"/>
    <x v="2"/>
    <x v="1"/>
    <x v="6"/>
    <x v="5"/>
    <x v="7"/>
    <x v="2"/>
    <x v="4"/>
    <x v="2"/>
    <x v="2"/>
    <x v="2"/>
    <x v="2"/>
    <x v="1"/>
    <x v="1"/>
    <x v="1"/>
    <x v="1"/>
    <x v="0"/>
  </r>
  <r>
    <x v="6"/>
    <x v="2"/>
    <x v="1"/>
    <x v="6"/>
    <x v="5"/>
    <x v="8"/>
    <x v="2"/>
    <x v="4"/>
    <x v="2"/>
    <x v="2"/>
    <x v="2"/>
    <x v="2"/>
    <x v="1"/>
    <x v="1"/>
    <x v="1"/>
    <x v="1"/>
    <x v="0"/>
  </r>
  <r>
    <x v="6"/>
    <x v="2"/>
    <x v="1"/>
    <x v="6"/>
    <x v="5"/>
    <x v="9"/>
    <x v="2"/>
    <x v="4"/>
    <x v="2"/>
    <x v="2"/>
    <x v="2"/>
    <x v="2"/>
    <x v="1"/>
    <x v="1"/>
    <x v="1"/>
    <x v="1"/>
    <x v="0"/>
  </r>
  <r>
    <x v="6"/>
    <x v="2"/>
    <x v="1"/>
    <x v="6"/>
    <x v="5"/>
    <x v="10"/>
    <x v="2"/>
    <x v="5"/>
    <x v="2"/>
    <x v="2"/>
    <x v="2"/>
    <x v="2"/>
    <x v="1"/>
    <x v="1"/>
    <x v="1"/>
    <x v="1"/>
    <x v="0"/>
  </r>
  <r>
    <x v="6"/>
    <x v="2"/>
    <x v="1"/>
    <x v="6"/>
    <x v="5"/>
    <x v="11"/>
    <x v="2"/>
    <x v="5"/>
    <x v="2"/>
    <x v="2"/>
    <x v="2"/>
    <x v="2"/>
    <x v="1"/>
    <x v="1"/>
    <x v="1"/>
    <x v="1"/>
    <x v="0"/>
  </r>
  <r>
    <x v="6"/>
    <x v="2"/>
    <x v="1"/>
    <x v="6"/>
    <x v="5"/>
    <x v="12"/>
    <x v="2"/>
    <x v="5"/>
    <x v="2"/>
    <x v="2"/>
    <x v="2"/>
    <x v="2"/>
    <x v="1"/>
    <x v="1"/>
    <x v="1"/>
    <x v="1"/>
    <x v="0"/>
  </r>
  <r>
    <x v="7"/>
    <x v="2"/>
    <x v="1"/>
    <x v="7"/>
    <x v="5"/>
    <x v="0"/>
    <x v="0"/>
    <x v="0"/>
    <x v="0"/>
    <x v="0"/>
    <x v="3"/>
    <x v="3"/>
    <x v="0"/>
    <x v="1"/>
    <x v="0"/>
    <x v="1"/>
    <x v="0"/>
  </r>
  <r>
    <x v="7"/>
    <x v="2"/>
    <x v="1"/>
    <x v="7"/>
    <x v="5"/>
    <x v="1"/>
    <x v="0"/>
    <x v="1"/>
    <x v="1"/>
    <x v="0"/>
    <x v="3"/>
    <x v="3"/>
    <x v="0"/>
    <x v="1"/>
    <x v="0"/>
    <x v="1"/>
    <x v="0"/>
  </r>
  <r>
    <x v="7"/>
    <x v="2"/>
    <x v="1"/>
    <x v="7"/>
    <x v="5"/>
    <x v="2"/>
    <x v="0"/>
    <x v="1"/>
    <x v="1"/>
    <x v="0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4"/>
    <x v="0"/>
    <x v="3"/>
    <x v="2"/>
    <x v="0"/>
    <x v="3"/>
    <x v="3"/>
    <x v="0"/>
    <x v="1"/>
    <x v="0"/>
    <x v="1"/>
    <x v="0"/>
  </r>
  <r>
    <x v="7"/>
    <x v="2"/>
    <x v="1"/>
    <x v="7"/>
    <x v="5"/>
    <x v="5"/>
    <x v="0"/>
    <x v="3"/>
    <x v="2"/>
    <x v="0"/>
    <x v="3"/>
    <x v="3"/>
    <x v="0"/>
    <x v="1"/>
    <x v="0"/>
    <x v="1"/>
    <x v="0"/>
  </r>
  <r>
    <x v="7"/>
    <x v="2"/>
    <x v="1"/>
    <x v="7"/>
    <x v="5"/>
    <x v="6"/>
    <x v="2"/>
    <x v="3"/>
    <x v="2"/>
    <x v="2"/>
    <x v="3"/>
    <x v="3"/>
    <x v="0"/>
    <x v="1"/>
    <x v="0"/>
    <x v="1"/>
    <x v="0"/>
  </r>
  <r>
    <x v="7"/>
    <x v="2"/>
    <x v="1"/>
    <x v="7"/>
    <x v="5"/>
    <x v="7"/>
    <x v="2"/>
    <x v="4"/>
    <x v="2"/>
    <x v="2"/>
    <x v="3"/>
    <x v="3"/>
    <x v="0"/>
    <x v="1"/>
    <x v="0"/>
    <x v="1"/>
    <x v="0"/>
  </r>
  <r>
    <x v="7"/>
    <x v="2"/>
    <x v="1"/>
    <x v="7"/>
    <x v="5"/>
    <x v="8"/>
    <x v="2"/>
    <x v="4"/>
    <x v="2"/>
    <x v="2"/>
    <x v="3"/>
    <x v="3"/>
    <x v="0"/>
    <x v="1"/>
    <x v="0"/>
    <x v="1"/>
    <x v="0"/>
  </r>
  <r>
    <x v="7"/>
    <x v="2"/>
    <x v="1"/>
    <x v="7"/>
    <x v="5"/>
    <x v="9"/>
    <x v="2"/>
    <x v="4"/>
    <x v="2"/>
    <x v="2"/>
    <x v="3"/>
    <x v="3"/>
    <x v="0"/>
    <x v="1"/>
    <x v="0"/>
    <x v="1"/>
    <x v="0"/>
  </r>
  <r>
    <x v="7"/>
    <x v="2"/>
    <x v="1"/>
    <x v="7"/>
    <x v="5"/>
    <x v="10"/>
    <x v="2"/>
    <x v="5"/>
    <x v="2"/>
    <x v="2"/>
    <x v="3"/>
    <x v="3"/>
    <x v="0"/>
    <x v="1"/>
    <x v="0"/>
    <x v="1"/>
    <x v="0"/>
  </r>
  <r>
    <x v="7"/>
    <x v="2"/>
    <x v="1"/>
    <x v="7"/>
    <x v="5"/>
    <x v="11"/>
    <x v="2"/>
    <x v="5"/>
    <x v="2"/>
    <x v="2"/>
    <x v="3"/>
    <x v="3"/>
    <x v="0"/>
    <x v="1"/>
    <x v="0"/>
    <x v="1"/>
    <x v="0"/>
  </r>
  <r>
    <x v="7"/>
    <x v="2"/>
    <x v="1"/>
    <x v="7"/>
    <x v="5"/>
    <x v="12"/>
    <x v="2"/>
    <x v="5"/>
    <x v="2"/>
    <x v="2"/>
    <x v="3"/>
    <x v="3"/>
    <x v="0"/>
    <x v="1"/>
    <x v="0"/>
    <x v="1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0">
        <item x="8"/>
        <item x="5"/>
        <item x="6"/>
        <item x="1"/>
        <item x="2"/>
        <item x="3"/>
        <item x="4"/>
        <item x="0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3"/>
      <x v="2"/>
      <x v="7"/>
    </i>
    <i>
      <x v="2"/>
      <x v="3"/>
      <x v="2"/>
      <x v="3"/>
    </i>
    <i>
      <x v="3"/>
      <x v="3"/>
      <x v="2"/>
      <x v="4"/>
    </i>
    <i>
      <x v="4"/>
      <x v="3"/>
      <x v="2"/>
      <x v="5"/>
    </i>
    <i>
      <x v="5"/>
      <x v="3"/>
      <x v="2"/>
      <x v="6"/>
    </i>
    <i>
      <x v="6"/>
      <x v="2"/>
      <x v="1"/>
      <x v="1"/>
    </i>
    <i>
      <x v="7"/>
      <x v="1"/>
      <x v="1"/>
      <x v="2"/>
    </i>
    <i>
      <x v="8"/>
      <x v="1"/>
      <x v="1"/>
      <x v="8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0"/>
        <item x="3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2" width="18.8761904761905" customWidth="1"/>
  </cols>
  <sheetData>
    <row r="1" customHeight="1" spans="1:42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7</v>
      </c>
      <c r="J1" s="51" t="s">
        <v>7</v>
      </c>
      <c r="K1" s="51" t="s">
        <v>7</v>
      </c>
      <c r="L1" s="51" t="s">
        <v>7</v>
      </c>
      <c r="M1" s="51" t="s">
        <v>8</v>
      </c>
      <c r="N1" s="51" t="s">
        <v>9</v>
      </c>
      <c r="O1" s="51" t="s">
        <v>10</v>
      </c>
      <c r="P1" s="51" t="s">
        <v>11</v>
      </c>
      <c r="Q1" s="51" t="s">
        <v>12</v>
      </c>
      <c r="R1" s="51" t="s">
        <v>13</v>
      </c>
      <c r="S1" s="51" t="s">
        <v>14</v>
      </c>
      <c r="T1" s="51" t="s">
        <v>15</v>
      </c>
      <c r="U1" s="51" t="s">
        <v>16</v>
      </c>
      <c r="AM1" s="72"/>
      <c r="AN1" s="72"/>
      <c r="AO1" s="72"/>
      <c r="AP1" s="72"/>
    </row>
    <row r="2" customHeight="1" spans="1:42">
      <c r="A2" s="70">
        <v>44988.7180823611</v>
      </c>
      <c r="B2" s="64" t="s">
        <v>17</v>
      </c>
      <c r="C2" s="64" t="s">
        <v>18</v>
      </c>
      <c r="D2" s="71">
        <v>44988</v>
      </c>
      <c r="E2" s="64" t="s">
        <v>19</v>
      </c>
      <c r="F2" s="64" t="s">
        <v>19</v>
      </c>
      <c r="G2" s="64" t="s">
        <v>19</v>
      </c>
      <c r="H2" s="64" t="s">
        <v>19</v>
      </c>
      <c r="I2" s="64" t="s">
        <v>19</v>
      </c>
      <c r="J2" s="64" t="s">
        <v>19</v>
      </c>
      <c r="K2" s="64" t="s">
        <v>19</v>
      </c>
      <c r="L2" s="64" t="s">
        <v>19</v>
      </c>
      <c r="M2" s="64" t="s">
        <v>19</v>
      </c>
      <c r="N2" s="64" t="s">
        <v>19</v>
      </c>
      <c r="O2" s="64" t="s">
        <v>19</v>
      </c>
      <c r="P2" s="64" t="s">
        <v>19</v>
      </c>
      <c r="Q2" s="64" t="s">
        <v>19</v>
      </c>
      <c r="R2" s="64" t="s">
        <v>19</v>
      </c>
      <c r="S2" s="64" t="s">
        <v>19</v>
      </c>
      <c r="T2" s="64" t="s">
        <v>19</v>
      </c>
      <c r="U2" s="64" t="s">
        <v>19</v>
      </c>
      <c r="AM2" s="73"/>
      <c r="AO2" s="73"/>
      <c r="AP2" s="72"/>
    </row>
    <row r="3" customHeight="1" spans="1:42">
      <c r="A3" s="70">
        <v>44988.857817662</v>
      </c>
      <c r="B3" s="64" t="s">
        <v>17</v>
      </c>
      <c r="C3" s="64" t="s">
        <v>18</v>
      </c>
      <c r="D3" s="71">
        <v>44984</v>
      </c>
      <c r="E3" s="64" t="s">
        <v>20</v>
      </c>
      <c r="F3" s="64" t="s">
        <v>20</v>
      </c>
      <c r="G3" s="64" t="s">
        <v>20</v>
      </c>
      <c r="H3" s="64" t="s">
        <v>20</v>
      </c>
      <c r="I3" s="64" t="s">
        <v>20</v>
      </c>
      <c r="J3" s="64" t="s">
        <v>20</v>
      </c>
      <c r="K3" s="64" t="s">
        <v>20</v>
      </c>
      <c r="L3" s="64" t="s">
        <v>20</v>
      </c>
      <c r="M3" s="64" t="s">
        <v>20</v>
      </c>
      <c r="N3" s="64" t="s">
        <v>20</v>
      </c>
      <c r="O3" s="64" t="s">
        <v>20</v>
      </c>
      <c r="P3" s="64" t="s">
        <v>20</v>
      </c>
      <c r="Q3" s="64" t="s">
        <v>20</v>
      </c>
      <c r="R3" s="64" t="s">
        <v>20</v>
      </c>
      <c r="S3" s="64" t="s">
        <v>20</v>
      </c>
      <c r="T3" s="64" t="s">
        <v>20</v>
      </c>
      <c r="U3" s="64" t="s">
        <v>20</v>
      </c>
      <c r="AM3" s="73"/>
      <c r="AO3" s="73"/>
      <c r="AP3" s="72"/>
    </row>
    <row r="4" customHeight="1" spans="1:42">
      <c r="A4" s="70">
        <v>44988.8582194907</v>
      </c>
      <c r="B4" s="64" t="s">
        <v>17</v>
      </c>
      <c r="C4" s="64" t="s">
        <v>18</v>
      </c>
      <c r="D4" s="71">
        <v>44985</v>
      </c>
      <c r="E4" s="64" t="s">
        <v>20</v>
      </c>
      <c r="F4" s="64" t="s">
        <v>20</v>
      </c>
      <c r="G4" s="64" t="s">
        <v>20</v>
      </c>
      <c r="H4" s="64" t="s">
        <v>20</v>
      </c>
      <c r="I4" s="64" t="s">
        <v>20</v>
      </c>
      <c r="J4" s="64" t="s">
        <v>20</v>
      </c>
      <c r="K4" s="64" t="s">
        <v>20</v>
      </c>
      <c r="L4" s="64" t="s">
        <v>20</v>
      </c>
      <c r="M4" s="64" t="s">
        <v>20</v>
      </c>
      <c r="N4" s="64" t="s">
        <v>20</v>
      </c>
      <c r="O4" s="64" t="s">
        <v>20</v>
      </c>
      <c r="P4" s="64" t="s">
        <v>20</v>
      </c>
      <c r="Q4" s="64" t="s">
        <v>20</v>
      </c>
      <c r="R4" s="64" t="s">
        <v>20</v>
      </c>
      <c r="S4" s="64" t="s">
        <v>20</v>
      </c>
      <c r="T4" s="64" t="s">
        <v>20</v>
      </c>
      <c r="U4" s="64" t="s">
        <v>20</v>
      </c>
      <c r="AM4" s="73"/>
      <c r="AO4" s="73"/>
      <c r="AP4" s="72"/>
    </row>
    <row r="5" customHeight="1" spans="1:42">
      <c r="A5" s="70">
        <v>44988.8585664352</v>
      </c>
      <c r="B5" s="64" t="s">
        <v>17</v>
      </c>
      <c r="C5" s="64" t="s">
        <v>18</v>
      </c>
      <c r="D5" s="71">
        <v>44986</v>
      </c>
      <c r="E5" s="64" t="s">
        <v>20</v>
      </c>
      <c r="F5" s="64" t="s">
        <v>20</v>
      </c>
      <c r="G5" s="64" t="s">
        <v>20</v>
      </c>
      <c r="H5" s="64" t="s">
        <v>20</v>
      </c>
      <c r="I5" s="64" t="s">
        <v>20</v>
      </c>
      <c r="J5" s="64" t="s">
        <v>20</v>
      </c>
      <c r="K5" s="64" t="s">
        <v>20</v>
      </c>
      <c r="L5" s="64" t="s">
        <v>20</v>
      </c>
      <c r="M5" s="64" t="s">
        <v>20</v>
      </c>
      <c r="N5" s="64" t="s">
        <v>20</v>
      </c>
      <c r="O5" s="64" t="s">
        <v>20</v>
      </c>
      <c r="P5" s="64" t="s">
        <v>20</v>
      </c>
      <c r="Q5" s="64" t="s">
        <v>20</v>
      </c>
      <c r="R5" s="64" t="s">
        <v>20</v>
      </c>
      <c r="S5" s="64" t="s">
        <v>20</v>
      </c>
      <c r="T5" s="64" t="s">
        <v>20</v>
      </c>
      <c r="U5" s="64" t="s">
        <v>20</v>
      </c>
      <c r="AM5" s="73"/>
      <c r="AO5" s="73"/>
      <c r="AP5" s="72"/>
    </row>
    <row r="6" customHeight="1" spans="1:42">
      <c r="A6" s="70">
        <v>44988.8589745949</v>
      </c>
      <c r="B6" s="64" t="s">
        <v>17</v>
      </c>
      <c r="C6" s="64" t="s">
        <v>18</v>
      </c>
      <c r="D6" s="71">
        <v>44987</v>
      </c>
      <c r="E6" s="64" t="s">
        <v>20</v>
      </c>
      <c r="F6" s="64" t="s">
        <v>20</v>
      </c>
      <c r="G6" s="64" t="s">
        <v>20</v>
      </c>
      <c r="H6" s="64" t="s">
        <v>20</v>
      </c>
      <c r="I6" s="64" t="s">
        <v>20</v>
      </c>
      <c r="J6" s="64" t="s">
        <v>20</v>
      </c>
      <c r="K6" s="64" t="s">
        <v>20</v>
      </c>
      <c r="L6" s="64" t="s">
        <v>20</v>
      </c>
      <c r="M6" s="64" t="s">
        <v>20</v>
      </c>
      <c r="N6" s="64" t="s">
        <v>20</v>
      </c>
      <c r="O6" s="64" t="s">
        <v>20</v>
      </c>
      <c r="P6" s="64" t="s">
        <v>20</v>
      </c>
      <c r="Q6" s="64" t="s">
        <v>20</v>
      </c>
      <c r="R6" s="64" t="s">
        <v>20</v>
      </c>
      <c r="S6" s="64" t="s">
        <v>20</v>
      </c>
      <c r="T6" s="64" t="s">
        <v>20</v>
      </c>
      <c r="U6" s="64" t="s">
        <v>20</v>
      </c>
      <c r="AM6" s="73"/>
      <c r="AO6" s="73"/>
      <c r="AP6" s="72"/>
    </row>
    <row r="7" customHeight="1" spans="1:21">
      <c r="A7" s="70">
        <v>45019.5579956829</v>
      </c>
      <c r="B7" s="64" t="s">
        <v>21</v>
      </c>
      <c r="C7" s="64" t="s">
        <v>22</v>
      </c>
      <c r="D7" s="71">
        <v>44951</v>
      </c>
      <c r="E7" s="64" t="s">
        <v>19</v>
      </c>
      <c r="F7" s="64" t="s">
        <v>19</v>
      </c>
      <c r="G7" s="64" t="s">
        <v>19</v>
      </c>
      <c r="H7" s="64" t="s">
        <v>23</v>
      </c>
      <c r="I7" s="64" t="s">
        <v>23</v>
      </c>
      <c r="J7" s="64" t="s">
        <v>23</v>
      </c>
      <c r="K7" s="64" t="s">
        <v>23</v>
      </c>
      <c r="L7" s="64" t="s">
        <v>23</v>
      </c>
      <c r="M7" s="64" t="s">
        <v>19</v>
      </c>
      <c r="N7" s="64" t="s">
        <v>19</v>
      </c>
      <c r="O7" s="64" t="s">
        <v>23</v>
      </c>
      <c r="P7" s="64" t="s">
        <v>23</v>
      </c>
      <c r="Q7" s="64" t="s">
        <v>23</v>
      </c>
      <c r="R7" s="64" t="s">
        <v>23</v>
      </c>
      <c r="S7" s="64" t="s">
        <v>23</v>
      </c>
      <c r="T7" s="64" t="s">
        <v>23</v>
      </c>
      <c r="U7" s="64" t="s">
        <v>23</v>
      </c>
    </row>
    <row r="8" customHeight="1" spans="1:21">
      <c r="A8" s="70">
        <v>45019.5592514583</v>
      </c>
      <c r="B8" s="64" t="s">
        <v>24</v>
      </c>
      <c r="C8" s="64" t="s">
        <v>22</v>
      </c>
      <c r="D8" s="71">
        <v>44982</v>
      </c>
      <c r="E8" s="64" t="s">
        <v>19</v>
      </c>
      <c r="F8" s="64" t="s">
        <v>19</v>
      </c>
      <c r="G8" s="64" t="s">
        <v>19</v>
      </c>
      <c r="H8" s="64" t="s">
        <v>23</v>
      </c>
      <c r="I8" s="64" t="s">
        <v>23</v>
      </c>
      <c r="J8" s="64" t="s">
        <v>23</v>
      </c>
      <c r="K8" s="64" t="s">
        <v>23</v>
      </c>
      <c r="L8" s="64" t="s">
        <v>23</v>
      </c>
      <c r="M8" s="64" t="s">
        <v>19</v>
      </c>
      <c r="N8" s="64" t="s">
        <v>19</v>
      </c>
      <c r="O8" s="64" t="s">
        <v>23</v>
      </c>
      <c r="P8" s="64" t="s">
        <v>23</v>
      </c>
      <c r="Q8" s="64" t="s">
        <v>23</v>
      </c>
      <c r="R8" s="64" t="s">
        <v>23</v>
      </c>
      <c r="S8" s="64" t="s">
        <v>23</v>
      </c>
      <c r="T8" s="64" t="s">
        <v>23</v>
      </c>
      <c r="U8" s="64" t="s">
        <v>23</v>
      </c>
    </row>
    <row r="9" customHeight="1" spans="1:21">
      <c r="A9" s="70">
        <v>45019.5604601157</v>
      </c>
      <c r="B9" s="64" t="s">
        <v>24</v>
      </c>
      <c r="C9" s="64" t="s">
        <v>22</v>
      </c>
      <c r="D9" s="71">
        <v>45010</v>
      </c>
      <c r="E9" s="64" t="s">
        <v>19</v>
      </c>
      <c r="F9" s="64" t="s">
        <v>19</v>
      </c>
      <c r="G9" s="64" t="s">
        <v>19</v>
      </c>
      <c r="H9" s="64" t="s">
        <v>23</v>
      </c>
      <c r="I9" s="64" t="s">
        <v>23</v>
      </c>
      <c r="J9" s="64" t="s">
        <v>23</v>
      </c>
      <c r="K9" s="64" t="s">
        <v>23</v>
      </c>
      <c r="L9" s="64" t="s">
        <v>23</v>
      </c>
      <c r="M9" s="64" t="s">
        <v>19</v>
      </c>
      <c r="N9" s="64" t="s">
        <v>19</v>
      </c>
      <c r="O9" s="64" t="s">
        <v>23</v>
      </c>
      <c r="P9" s="64" t="s">
        <v>23</v>
      </c>
      <c r="Q9" s="64" t="s">
        <v>23</v>
      </c>
      <c r="R9" s="64" t="s">
        <v>23</v>
      </c>
      <c r="S9" s="64" t="s">
        <v>23</v>
      </c>
      <c r="T9" s="64" t="s">
        <v>23</v>
      </c>
      <c r="U9" s="64" t="s">
        <v>23</v>
      </c>
    </row>
    <row r="10" customHeight="1" spans="39:42">
      <c r="AM10" s="73"/>
      <c r="AO10" s="73"/>
      <c r="AP10" s="72"/>
    </row>
    <row r="11" customHeight="1" spans="39:42">
      <c r="AM11" s="73"/>
      <c r="AO11" s="73"/>
      <c r="AP11" s="72"/>
    </row>
    <row r="12" customHeight="1" spans="39:42">
      <c r="AM12" s="73"/>
      <c r="AO12" s="73"/>
      <c r="AP12" s="72"/>
    </row>
    <row r="13" customHeight="1" spans="39:42">
      <c r="AM13" s="73"/>
      <c r="AO13" s="73"/>
      <c r="AP13" s="72"/>
    </row>
    <row r="14" customHeight="1" spans="39:42">
      <c r="AM14" s="73"/>
      <c r="AO14" s="73"/>
      <c r="AP14" s="72"/>
    </row>
    <row r="15" customHeight="1" spans="39:42">
      <c r="AM15" s="73"/>
      <c r="AO15" s="73"/>
      <c r="AP15" s="72"/>
    </row>
    <row r="16" customHeight="1" spans="39:42">
      <c r="AM16" s="73"/>
      <c r="AO16" s="73"/>
      <c r="AP16" s="72"/>
    </row>
    <row r="17" customHeight="1" spans="39:42">
      <c r="AM17" s="73"/>
      <c r="AO17" s="73"/>
      <c r="AP17" s="72"/>
    </row>
    <row r="18" customHeight="1" spans="39:42">
      <c r="AM18" s="73"/>
      <c r="AO18" s="73"/>
      <c r="AP18" s="72"/>
    </row>
    <row r="19" customHeight="1" spans="39:42">
      <c r="AM19" s="73"/>
      <c r="AO19" s="73"/>
      <c r="AP19" s="72"/>
    </row>
    <row r="20" customHeight="1" spans="39:42">
      <c r="AM20" s="73"/>
      <c r="AO20" s="73"/>
      <c r="AP20" s="72"/>
    </row>
    <row r="21" customHeight="1" spans="39:42">
      <c r="AM21" s="73"/>
      <c r="AO21" s="73"/>
      <c r="AP21" s="72"/>
    </row>
    <row r="22" customHeight="1" spans="39:42">
      <c r="AM22" s="73"/>
      <c r="AO22" s="73"/>
      <c r="AP22" s="72"/>
    </row>
    <row r="23" customHeight="1" spans="39:42">
      <c r="AM23" s="73"/>
      <c r="AO23" s="73"/>
      <c r="AP23" s="72"/>
    </row>
    <row r="24" customHeight="1" spans="39:42">
      <c r="AM24" s="73"/>
      <c r="AO24" s="73"/>
      <c r="AP24" s="72"/>
    </row>
    <row r="25" customHeight="1" spans="39:42">
      <c r="AM25" s="73"/>
      <c r="AO25" s="73"/>
      <c r="AP25" s="72"/>
    </row>
    <row r="26" customHeight="1" spans="39:42">
      <c r="AM26" s="73"/>
      <c r="AO26" s="73"/>
      <c r="AP26" s="72"/>
    </row>
    <row r="27" customHeight="1" spans="39:42">
      <c r="AM27" s="73"/>
      <c r="AO27" s="73"/>
      <c r="AP27" s="72"/>
    </row>
    <row r="28" customHeight="1" spans="39:42">
      <c r="AM28" s="73"/>
      <c r="AO28" s="73"/>
      <c r="AP28" s="72"/>
    </row>
    <row r="29" customHeight="1" spans="39:42">
      <c r="AM29" s="73"/>
      <c r="AO29" s="73"/>
      <c r="AP29" s="72"/>
    </row>
    <row r="30" customHeight="1" spans="39:42">
      <c r="AM30" s="73"/>
      <c r="AO30" s="73"/>
      <c r="AP30" s="72"/>
    </row>
    <row r="31" customHeight="1" spans="39:42">
      <c r="AM31" s="73"/>
      <c r="AO31" s="73"/>
      <c r="AP31" s="72"/>
    </row>
    <row r="32" customHeight="1" spans="39:42">
      <c r="AM32" s="73"/>
      <c r="AO32" s="73"/>
      <c r="AP32" s="72"/>
    </row>
    <row r="33" customHeight="1" spans="39:42">
      <c r="AM33" s="73"/>
      <c r="AO33" s="73"/>
      <c r="AP33" s="72"/>
    </row>
    <row r="34" customHeight="1" spans="39:42">
      <c r="AM34" s="73"/>
      <c r="AO34" s="73"/>
      <c r="AP34" s="72"/>
    </row>
    <row r="35" customHeight="1" spans="39:42">
      <c r="AM35" s="73"/>
      <c r="AO35" s="73"/>
      <c r="AP35" s="72"/>
    </row>
    <row r="36" customHeight="1" spans="39:42">
      <c r="AM36" s="73"/>
      <c r="AO36" s="73"/>
      <c r="AP36" s="72"/>
    </row>
    <row r="37" customHeight="1" spans="39:42">
      <c r="AM37" s="73"/>
      <c r="AO37" s="73"/>
      <c r="AP37" s="72"/>
    </row>
    <row r="38" customHeight="1" spans="39:42">
      <c r="AM38" s="73"/>
      <c r="AO38" s="73"/>
      <c r="AP38" s="72"/>
    </row>
    <row r="39" customHeight="1" spans="39:42">
      <c r="AM39" s="73"/>
      <c r="AO39" s="73"/>
      <c r="AP39" s="72"/>
    </row>
    <row r="40" customHeight="1" spans="39:42">
      <c r="AM40" s="73"/>
      <c r="AO40" s="73"/>
      <c r="AP40" s="72"/>
    </row>
    <row r="41" customHeight="1" spans="39:42">
      <c r="AM41" s="73"/>
      <c r="AO41" s="73"/>
      <c r="AP41" s="72"/>
    </row>
    <row r="42" customHeight="1" spans="39:42">
      <c r="AM42" s="73"/>
      <c r="AO42" s="73"/>
      <c r="AP42" s="72"/>
    </row>
    <row r="43" customHeight="1" spans="39:42">
      <c r="AM43" s="73"/>
      <c r="AO43" s="73"/>
      <c r="AP43" s="72"/>
    </row>
    <row r="44" customHeight="1" spans="39:42">
      <c r="AM44" s="73"/>
      <c r="AO44" s="73"/>
      <c r="AP44" s="72"/>
    </row>
    <row r="45" customHeight="1" spans="39:42">
      <c r="AM45" s="73"/>
      <c r="AO45" s="73"/>
      <c r="AP45" s="72"/>
    </row>
    <row r="46" customHeight="1" spans="39:42">
      <c r="AM46" s="73"/>
      <c r="AO46" s="73"/>
      <c r="AP46" s="72"/>
    </row>
    <row r="47" customHeight="1" spans="39:42">
      <c r="AM47" s="73"/>
      <c r="AO47" s="73"/>
      <c r="AP47" s="72"/>
    </row>
    <row r="48" customHeight="1" spans="39:42">
      <c r="AM48" s="73"/>
      <c r="AO48" s="73"/>
      <c r="AP48" s="72"/>
    </row>
    <row r="49" customHeight="1" spans="39:42">
      <c r="AM49" s="73"/>
      <c r="AO49" s="73"/>
      <c r="AP49" s="72"/>
    </row>
    <row r="50" customHeight="1" spans="39:42">
      <c r="AM50" s="73"/>
      <c r="AO50" s="73"/>
      <c r="AP50" s="72"/>
    </row>
    <row r="51" customHeight="1" spans="39:42">
      <c r="AM51" s="73"/>
      <c r="AO51" s="73"/>
      <c r="AP51" s="72"/>
    </row>
    <row r="52" customHeight="1" spans="39:42">
      <c r="AM52" s="73"/>
      <c r="AO52" s="73"/>
      <c r="AP52" s="72"/>
    </row>
    <row r="53" customHeight="1" spans="39:42">
      <c r="AM53" s="73"/>
      <c r="AO53" s="73"/>
      <c r="AP53" s="72"/>
    </row>
    <row r="54" customHeight="1" spans="39:42">
      <c r="AM54" s="73"/>
      <c r="AO54" s="73"/>
      <c r="AP54" s="72"/>
    </row>
    <row r="55" customHeight="1" spans="39:42">
      <c r="AM55" s="73"/>
      <c r="AO55" s="73"/>
      <c r="AP55" s="72"/>
    </row>
    <row r="56" customHeight="1" spans="39:42">
      <c r="AM56" s="73"/>
      <c r="AO56" s="73"/>
      <c r="AP56" s="72"/>
    </row>
    <row r="57" customHeight="1" spans="39:42">
      <c r="AM57" s="73"/>
      <c r="AO57" s="73"/>
      <c r="AP57" s="72"/>
    </row>
    <row r="58" customHeight="1" spans="39:42">
      <c r="AM58" s="73"/>
      <c r="AO58" s="73"/>
      <c r="AP58" s="72"/>
    </row>
    <row r="59" customHeight="1" spans="39:42">
      <c r="AM59" s="73"/>
      <c r="AO59" s="73"/>
      <c r="AP59" s="72"/>
    </row>
    <row r="60" customHeight="1" spans="39:42">
      <c r="AM60" s="73"/>
      <c r="AO60" s="73"/>
      <c r="AP60" s="72"/>
    </row>
    <row r="61" customHeight="1" spans="39:42">
      <c r="AM61" s="73"/>
      <c r="AO61" s="73"/>
      <c r="AP61" s="72"/>
    </row>
    <row r="62" customHeight="1" spans="39:42">
      <c r="AM62" s="73"/>
      <c r="AO62" s="73"/>
      <c r="AP62" s="72"/>
    </row>
    <row r="63" customHeight="1" spans="39:42">
      <c r="AM63" s="73"/>
      <c r="AO63" s="73"/>
      <c r="AP63" s="72"/>
    </row>
    <row r="64" customHeight="1" spans="39:42">
      <c r="AM64" s="73"/>
      <c r="AO64" s="73"/>
      <c r="AP64" s="72"/>
    </row>
    <row r="65" customHeight="1" spans="39:42">
      <c r="AM65" s="73"/>
      <c r="AO65" s="73"/>
      <c r="AP65" s="72"/>
    </row>
    <row r="66" customHeight="1" spans="39:42">
      <c r="AM66" s="73"/>
      <c r="AO66" s="73"/>
      <c r="AP66" s="72"/>
    </row>
    <row r="67" customHeight="1" spans="39:42">
      <c r="AM67" s="73"/>
      <c r="AO67" s="73"/>
      <c r="AP67" s="72"/>
    </row>
    <row r="68" customHeight="1" spans="39:42">
      <c r="AM68" s="73"/>
      <c r="AO68" s="73"/>
      <c r="AP68" s="72"/>
    </row>
    <row r="69" customHeight="1" spans="39:42">
      <c r="AM69" s="73"/>
      <c r="AO69" s="73"/>
      <c r="AP69" s="72"/>
    </row>
    <row r="70" customHeight="1" spans="39:42">
      <c r="AM70" s="73"/>
      <c r="AO70" s="73"/>
      <c r="AP70" s="72"/>
    </row>
    <row r="71" customHeight="1" spans="39:42">
      <c r="AM71" s="73"/>
      <c r="AO71" s="73"/>
      <c r="AP71" s="72"/>
    </row>
    <row r="72" customHeight="1" spans="39:42">
      <c r="AM72" s="73"/>
      <c r="AO72" s="73"/>
      <c r="AP72" s="72"/>
    </row>
    <row r="73" customHeight="1" spans="39:42">
      <c r="AM73" s="73"/>
      <c r="AO73" s="73"/>
      <c r="AP73" s="72"/>
    </row>
    <row r="74" customHeight="1" spans="39:42">
      <c r="AM74" s="73"/>
      <c r="AO74" s="73"/>
      <c r="AP74" s="72"/>
    </row>
    <row r="75" customHeight="1" spans="39:42">
      <c r="AM75" s="73"/>
      <c r="AO75" s="73"/>
      <c r="AP75" s="72"/>
    </row>
    <row r="76" customHeight="1" spans="39:42">
      <c r="AM76" s="73"/>
      <c r="AO76" s="73"/>
      <c r="AP76" s="72"/>
    </row>
    <row r="77" customHeight="1" spans="39:42">
      <c r="AM77" s="73"/>
      <c r="AO77" s="73"/>
      <c r="AP77" s="72"/>
    </row>
    <row r="78" customHeight="1" spans="39:42">
      <c r="AM78" s="73"/>
      <c r="AO78" s="73"/>
      <c r="AP78" s="72"/>
    </row>
    <row r="79" customHeight="1" spans="39:42">
      <c r="AM79" s="73"/>
      <c r="AO79" s="73"/>
      <c r="AP79" s="72"/>
    </row>
    <row r="80" customHeight="1" spans="39:42">
      <c r="AM80" s="73"/>
      <c r="AO80" s="73"/>
      <c r="AP80" s="72"/>
    </row>
    <row r="81" customHeight="1" spans="39:42">
      <c r="AM81" s="73"/>
      <c r="AO81" s="73"/>
      <c r="AP81" s="72"/>
    </row>
    <row r="82" customHeight="1" spans="39:42">
      <c r="AM82" s="73"/>
      <c r="AO82" s="73"/>
      <c r="AP82" s="72"/>
    </row>
    <row r="83" customHeight="1" spans="39:42">
      <c r="AM83" s="73"/>
      <c r="AO83" s="73"/>
      <c r="AP83" s="72"/>
    </row>
    <row r="84" customHeight="1" spans="39:42">
      <c r="AM84" s="73"/>
      <c r="AO84" s="73"/>
      <c r="AP84" s="72"/>
    </row>
    <row r="85" customHeight="1" spans="39:42">
      <c r="AM85" s="73"/>
      <c r="AO85" s="73"/>
      <c r="AP85" s="72"/>
    </row>
    <row r="86" customHeight="1" spans="39:42">
      <c r="AM86" s="73"/>
      <c r="AO86" s="73"/>
      <c r="AP86" s="72"/>
    </row>
    <row r="87" customHeight="1" spans="39:42">
      <c r="AM87" s="73"/>
      <c r="AO87" s="73"/>
      <c r="AP87" s="72"/>
    </row>
    <row r="88" customHeight="1" spans="39:42">
      <c r="AM88" s="73"/>
      <c r="AO88" s="73"/>
      <c r="AP88" s="72"/>
    </row>
    <row r="89" customHeight="1" spans="39:42">
      <c r="AM89" s="73"/>
      <c r="AO89" s="73"/>
      <c r="AP89" s="72"/>
    </row>
    <row r="90" customHeight="1" spans="39:42">
      <c r="AM90" s="73"/>
      <c r="AO90" s="73"/>
      <c r="AP90" s="72"/>
    </row>
    <row r="91" customHeight="1" spans="39:42">
      <c r="AM91" s="73"/>
      <c r="AO91" s="73"/>
      <c r="AP91" s="72"/>
    </row>
    <row r="92" customHeight="1" spans="39:42">
      <c r="AM92" s="73"/>
      <c r="AO92" s="73"/>
      <c r="AP92" s="72"/>
    </row>
    <row r="93" customHeight="1" spans="39:42">
      <c r="AM93" s="73"/>
      <c r="AO93" s="73"/>
      <c r="AP93" s="72"/>
    </row>
    <row r="94" customHeight="1" spans="39:42">
      <c r="AM94" s="73"/>
      <c r="AO94" s="73"/>
      <c r="AP94" s="72"/>
    </row>
    <row r="95" customHeight="1" spans="39:42">
      <c r="AM95" s="73"/>
      <c r="AO95" s="73"/>
      <c r="AP95" s="72"/>
    </row>
    <row r="96" customHeight="1" spans="39:42">
      <c r="AM96" s="73"/>
      <c r="AO96" s="73"/>
      <c r="AP96" s="72"/>
    </row>
    <row r="97" customHeight="1" spans="39:42">
      <c r="AM97" s="73"/>
      <c r="AO97" s="73"/>
      <c r="AP97" s="72"/>
    </row>
    <row r="98" customHeight="1" spans="39:42">
      <c r="AM98" s="73"/>
      <c r="AO98" s="73"/>
      <c r="AP98" s="72"/>
    </row>
    <row r="99" customHeight="1" spans="39:42">
      <c r="AM99" s="73"/>
      <c r="AO99" s="73"/>
      <c r="AP99" s="72"/>
    </row>
    <row r="100" customHeight="1" spans="39:42">
      <c r="AM100" s="73"/>
      <c r="AO100" s="73"/>
      <c r="AP100" s="72"/>
    </row>
    <row r="101" customHeight="1" spans="39:42">
      <c r="AM101" s="73"/>
      <c r="AO101" s="73"/>
      <c r="AP101" s="72"/>
    </row>
    <row r="102" customHeight="1" spans="39:42">
      <c r="AM102" s="73"/>
      <c r="AO102" s="73"/>
      <c r="AP102" s="72"/>
    </row>
    <row r="103" customHeight="1" spans="39:42">
      <c r="AM103" s="73"/>
      <c r="AO103" s="73"/>
      <c r="AP103" s="72"/>
    </row>
    <row r="104" customHeight="1" spans="39:42">
      <c r="AM104" s="73"/>
      <c r="AO104" s="73"/>
      <c r="AP104" s="72"/>
    </row>
    <row r="105" customHeight="1" spans="39:42">
      <c r="AM105" s="73"/>
      <c r="AO105" s="73"/>
      <c r="AP105" s="72"/>
    </row>
    <row r="106" customHeight="1" spans="39:42">
      <c r="AM106" s="73"/>
      <c r="AO106" s="73"/>
      <c r="AP106" s="72"/>
    </row>
    <row r="107" customHeight="1" spans="39:42">
      <c r="AM107" s="73"/>
      <c r="AO107" s="73"/>
      <c r="AP107" s="72"/>
    </row>
    <row r="108" customHeight="1" spans="39:42">
      <c r="AM108" s="73"/>
      <c r="AO108" s="73"/>
      <c r="AP108" s="72"/>
    </row>
    <row r="109" customHeight="1" spans="39:42">
      <c r="AM109" s="73"/>
      <c r="AO109" s="73"/>
      <c r="AP109" s="7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25</v>
      </c>
      <c r="B1" s="64" t="s">
        <v>26</v>
      </c>
      <c r="C1" s="64" t="s">
        <v>27</v>
      </c>
      <c r="E1" s="64" t="s">
        <v>28</v>
      </c>
      <c r="F1" s="64" t="s">
        <v>29</v>
      </c>
      <c r="G1" s="64" t="s">
        <v>30</v>
      </c>
      <c r="I1" s="64" t="s">
        <v>31</v>
      </c>
    </row>
    <row r="2" customHeight="1" spans="1:9">
      <c r="A2" s="64" t="s">
        <v>20</v>
      </c>
      <c r="B2" s="64">
        <v>100</v>
      </c>
      <c r="C2" s="64" t="s">
        <v>32</v>
      </c>
      <c r="E2" s="64" t="s">
        <v>33</v>
      </c>
      <c r="F2" s="64" t="s">
        <v>34</v>
      </c>
      <c r="G2" s="64">
        <v>1</v>
      </c>
      <c r="I2" s="51" t="s">
        <v>35</v>
      </c>
    </row>
    <row r="3" customHeight="1" spans="1:9">
      <c r="A3" s="64" t="s">
        <v>19</v>
      </c>
      <c r="B3" s="64">
        <v>95</v>
      </c>
      <c r="C3" s="64" t="s">
        <v>36</v>
      </c>
      <c r="E3" s="64" t="s">
        <v>37</v>
      </c>
      <c r="F3" s="64" t="s">
        <v>38</v>
      </c>
      <c r="G3" s="64">
        <v>2</v>
      </c>
      <c r="I3" s="51" t="s">
        <v>39</v>
      </c>
    </row>
    <row r="4" customHeight="1" spans="1:9">
      <c r="A4" s="64" t="s">
        <v>23</v>
      </c>
      <c r="B4" s="64">
        <v>89</v>
      </c>
      <c r="C4" s="64" t="s">
        <v>40</v>
      </c>
      <c r="E4" s="64" t="s">
        <v>41</v>
      </c>
      <c r="F4" s="64" t="s">
        <v>42</v>
      </c>
      <c r="G4" s="64">
        <v>3</v>
      </c>
      <c r="I4" s="51" t="s">
        <v>43</v>
      </c>
    </row>
    <row r="5" customHeight="1" spans="1:9">
      <c r="A5" s="64" t="s">
        <v>44</v>
      </c>
      <c r="B5" s="64">
        <v>74</v>
      </c>
      <c r="C5" s="64" t="s">
        <v>45</v>
      </c>
      <c r="E5" s="64" t="s">
        <v>46</v>
      </c>
      <c r="F5" s="64" t="s">
        <v>47</v>
      </c>
      <c r="G5" s="64">
        <v>4</v>
      </c>
      <c r="I5" s="51" t="s">
        <v>48</v>
      </c>
    </row>
    <row r="6" customHeight="1" spans="5:9">
      <c r="E6" s="64" t="s">
        <v>49</v>
      </c>
      <c r="F6" s="64" t="s">
        <v>50</v>
      </c>
      <c r="G6" s="64">
        <v>5</v>
      </c>
      <c r="I6" s="51" t="s">
        <v>51</v>
      </c>
    </row>
    <row r="7" customHeight="1" spans="5:9">
      <c r="E7" s="64" t="s">
        <v>52</v>
      </c>
      <c r="F7" s="64" t="s">
        <v>53</v>
      </c>
      <c r="G7" s="64">
        <v>6</v>
      </c>
      <c r="I7" s="51" t="s">
        <v>54</v>
      </c>
    </row>
    <row r="8" customHeight="1" spans="5:9">
      <c r="E8" s="64" t="s">
        <v>55</v>
      </c>
      <c r="F8" s="64" t="s">
        <v>56</v>
      </c>
      <c r="G8" s="64">
        <v>7</v>
      </c>
      <c r="I8" s="51" t="s">
        <v>57</v>
      </c>
    </row>
    <row r="9" customHeight="1" spans="5:9">
      <c r="E9" s="64" t="s">
        <v>58</v>
      </c>
      <c r="F9" s="64" t="s">
        <v>59</v>
      </c>
      <c r="G9" s="64">
        <v>8</v>
      </c>
      <c r="I9" s="51" t="s">
        <v>60</v>
      </c>
    </row>
    <row r="10" customHeight="1" spans="5:9">
      <c r="E10" s="64" t="s">
        <v>61</v>
      </c>
      <c r="F10" s="64" t="s">
        <v>62</v>
      </c>
      <c r="G10" s="64">
        <v>9</v>
      </c>
      <c r="I10" s="51" t="s">
        <v>63</v>
      </c>
    </row>
    <row r="11" customHeight="1" spans="5:9">
      <c r="E11" s="64" t="s">
        <v>64</v>
      </c>
      <c r="F11" s="64" t="s">
        <v>65</v>
      </c>
      <c r="G11" s="64">
        <v>10</v>
      </c>
      <c r="I11" s="51" t="s">
        <v>66</v>
      </c>
    </row>
    <row r="12" customHeight="1" spans="5:9">
      <c r="E12" s="64" t="s">
        <v>67</v>
      </c>
      <c r="F12" s="64" t="s">
        <v>68</v>
      </c>
      <c r="G12" s="64">
        <v>11</v>
      </c>
      <c r="I12" s="51" t="s">
        <v>69</v>
      </c>
    </row>
    <row r="13" customHeight="1" spans="5:9">
      <c r="E13" s="64" t="s">
        <v>70</v>
      </c>
      <c r="F13" s="64" t="s">
        <v>71</v>
      </c>
      <c r="G13" s="64">
        <v>12</v>
      </c>
      <c r="I13" s="51" t="s">
        <v>72</v>
      </c>
    </row>
    <row r="14" customHeight="1" spans="9:9">
      <c r="I14" s="51" t="s">
        <v>73</v>
      </c>
    </row>
    <row r="15" customHeight="1" spans="9:9">
      <c r="I15" s="51" t="s">
        <v>74</v>
      </c>
    </row>
    <row r="16" customHeight="1" spans="9:9">
      <c r="I16" s="51" t="s">
        <v>75</v>
      </c>
    </row>
    <row r="17" customHeight="1" spans="9:9">
      <c r="I17" s="51" t="s">
        <v>76</v>
      </c>
    </row>
    <row r="18" customHeight="1" spans="9:9">
      <c r="I18" s="51" t="s">
        <v>77</v>
      </c>
    </row>
    <row r="19" customHeight="1" spans="9:9">
      <c r="I19" s="51" t="s">
        <v>78</v>
      </c>
    </row>
    <row r="20" customHeight="1" spans="9:9">
      <c r="I20" s="51" t="s">
        <v>79</v>
      </c>
    </row>
    <row r="21" customHeight="1" spans="9:9">
      <c r="I21" s="51" t="s">
        <v>80</v>
      </c>
    </row>
    <row r="22" customHeight="1" spans="9:9">
      <c r="I22" s="51" t="s">
        <v>81</v>
      </c>
    </row>
    <row r="23" customHeight="1" spans="9:9">
      <c r="I23" s="51" t="s">
        <v>82</v>
      </c>
    </row>
    <row r="24" customHeight="1" spans="9:9">
      <c r="I24" s="51" t="s">
        <v>83</v>
      </c>
    </row>
    <row r="25" customHeight="1" spans="9:9">
      <c r="I25" s="51" t="s">
        <v>84</v>
      </c>
    </row>
    <row r="26" customHeight="1" spans="9:9">
      <c r="I26" s="51" t="s">
        <v>85</v>
      </c>
    </row>
    <row r="27" customHeight="1" spans="9:9">
      <c r="I27" s="51" t="s">
        <v>86</v>
      </c>
    </row>
    <row r="28" customHeight="1" spans="9:9">
      <c r="I28" s="51" t="s">
        <v>87</v>
      </c>
    </row>
    <row r="29" customHeight="1" spans="9:9">
      <c r="I29" s="51" t="s">
        <v>88</v>
      </c>
    </row>
    <row r="30" customHeight="1" spans="9:9">
      <c r="I30" s="51" t="s">
        <v>89</v>
      </c>
    </row>
    <row r="31" customHeight="1" spans="9:9">
      <c r="I31" s="51" t="s">
        <v>90</v>
      </c>
    </row>
    <row r="32" customHeight="1" spans="9:9">
      <c r="I32" s="51" t="s">
        <v>91</v>
      </c>
    </row>
    <row r="33" customHeight="1" spans="9:9">
      <c r="I33" s="51" t="s">
        <v>92</v>
      </c>
    </row>
    <row r="34" customHeight="1" spans="9:9">
      <c r="I34" s="51" t="s">
        <v>93</v>
      </c>
    </row>
    <row r="35" customHeight="1" spans="9:9">
      <c r="I35" s="51" t="s">
        <v>94</v>
      </c>
    </row>
    <row r="36" customHeight="1" spans="9:9">
      <c r="I36" s="51" t="s">
        <v>95</v>
      </c>
    </row>
    <row r="37" customHeight="1" spans="9:9">
      <c r="I37" s="51" t="s">
        <v>96</v>
      </c>
    </row>
    <row r="38" customHeight="1" spans="9:9">
      <c r="I38" s="51" t="s">
        <v>97</v>
      </c>
    </row>
    <row r="39" customHeight="1" spans="9:9">
      <c r="I39" s="51" t="s">
        <v>98</v>
      </c>
    </row>
    <row r="40" customHeight="1" spans="9:9">
      <c r="I40" s="51" t="s">
        <v>99</v>
      </c>
    </row>
    <row r="41" customHeight="1" spans="9:9">
      <c r="I41" s="51" t="s">
        <v>100</v>
      </c>
    </row>
    <row r="42" customHeight="1" spans="9:9">
      <c r="I42" s="51" t="s">
        <v>101</v>
      </c>
    </row>
    <row r="43" customHeight="1" spans="9:9">
      <c r="I43" s="51" t="s">
        <v>102</v>
      </c>
    </row>
    <row r="44" customHeight="1" spans="9:9">
      <c r="I44" s="51" t="s">
        <v>103</v>
      </c>
    </row>
    <row r="45" customHeight="1" spans="9:9">
      <c r="I45" s="51" t="s">
        <v>104</v>
      </c>
    </row>
    <row r="46" customHeight="1" spans="9:9">
      <c r="I46" s="51" t="s">
        <v>105</v>
      </c>
    </row>
    <row r="47" customHeight="1" spans="9:9">
      <c r="I47" s="51" t="s">
        <v>106</v>
      </c>
    </row>
    <row r="48" customHeight="1" spans="9:9">
      <c r="I48" s="51" t="s">
        <v>107</v>
      </c>
    </row>
    <row r="49" customHeight="1" spans="9:9">
      <c r="I49" s="51" t="s">
        <v>108</v>
      </c>
    </row>
    <row r="50" customHeight="1" spans="9:9">
      <c r="I50" s="51" t="s">
        <v>109</v>
      </c>
    </row>
    <row r="51" customHeight="1" spans="9:9">
      <c r="I51" s="51" t="s">
        <v>110</v>
      </c>
    </row>
    <row r="52" customHeight="1" spans="9:9">
      <c r="I52" s="51" t="s">
        <v>111</v>
      </c>
    </row>
    <row r="53" customHeight="1" spans="9:9">
      <c r="I53" s="51" t="s">
        <v>112</v>
      </c>
    </row>
    <row r="54" customHeight="1" spans="9:9">
      <c r="I54" s="51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114</v>
      </c>
      <c r="F1" s="64" t="s">
        <v>115</v>
      </c>
      <c r="G1" s="64" t="s">
        <v>116</v>
      </c>
      <c r="H1" s="64" t="s">
        <v>117</v>
      </c>
      <c r="I1" s="64" t="s">
        <v>118</v>
      </c>
      <c r="J1" s="69" t="s">
        <v>119</v>
      </c>
      <c r="K1" s="64" t="s">
        <v>120</v>
      </c>
      <c r="L1" s="64" t="s">
        <v>121</v>
      </c>
      <c r="M1" s="64" t="s">
        <v>122</v>
      </c>
      <c r="N1" s="64" t="s">
        <v>123</v>
      </c>
      <c r="O1" s="64" t="s">
        <v>124</v>
      </c>
      <c r="P1" s="64" t="s">
        <v>125</v>
      </c>
      <c r="Q1" s="64" t="s">
        <v>126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44988.7180823611</v>
      </c>
      <c r="B2" s="51" t="str">
        <f ca="1">INDIRECT(ADDRESS(2+QUOTIENT(ROW()-2,COUNTA('Form Responses 1'!$1:$1)-4),2,,TRUE,"Form Responses 1"))</f>
        <v>yogaberdikari15@gmail.com</v>
      </c>
      <c r="C2" s="51" t="str">
        <f ca="1">INDIRECT(ADDRESS(2+QUOTIENT(ROW()-2,COUNTA('Form Responses 1'!$1:$1)-4),3,,TRUE,"Form Responses 1"))</f>
        <v>Yoga Adi Santoso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0.99</v>
      </c>
      <c r="O2" s="68">
        <f ca="1" t="shared" si="6"/>
        <v>0.964411764705883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44988.7180823611</v>
      </c>
      <c r="B3" s="51" t="str">
        <f ca="1">INDIRECT(ADDRESS(2+QUOTIENT(ROW()-2,COUNTA('Form Responses 1'!$1:$1)-4),2,,TRUE,"Form Responses 1"))</f>
        <v>yogaberdikari15@gmail.com</v>
      </c>
      <c r="C3" s="51" t="str">
        <f ca="1">INDIRECT(ADDRESS(2+QUOTIENT(ROW()-2,COUNTA('Form Responses 1'!$1:$1)-4),3,,TRUE,"Form Responses 1"))</f>
        <v>Yoga Adi Santoso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Driver [Driving Safety]</v>
      </c>
      <c r="G3" s="51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Driver</v>
      </c>
      <c r="I3" s="68" t="str">
        <f ca="1" t="shared" si="2"/>
        <v>LABOR SERVICE</v>
      </c>
      <c r="J3" s="68">
        <f ca="1" t="array" ref="J3">IFERROR(INDEX(MASTER!B:B,MATCH(G3,MASTER!A:A,0))/100," ")</f>
        <v>0.95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0.99</v>
      </c>
      <c r="O3" s="68">
        <f ca="1" t="shared" si="7"/>
        <v>0.964411764705883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44988.7180823611</v>
      </c>
      <c r="B4" s="51" t="str">
        <f ca="1">INDIRECT(ADDRESS(2+QUOTIENT(ROW()-2,COUNTA('Form Responses 1'!$1:$1)-4),2,,TRUE,"Form Responses 1"))</f>
        <v>yogaberdikari15@gmail.com</v>
      </c>
      <c r="C4" s="51" t="str">
        <f ca="1">INDIRECT(ADDRESS(2+QUOTIENT(ROW()-2,COUNTA('Form Responses 1'!$1:$1)-4),3,,TRUE,"Form Responses 1"))</f>
        <v>Yoga Adi Santoso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Driver [ Attendance]</v>
      </c>
      <c r="G4" s="51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Driver</v>
      </c>
      <c r="I4" s="68" t="str">
        <f ca="1" t="shared" si="2"/>
        <v>LABOR SERVICE</v>
      </c>
      <c r="J4" s="68">
        <f ca="1" t="array" ref="J4">IFERROR(INDEX(MASTER!B:B,MATCH(G4,MASTER!A:A,0))/100," ")</f>
        <v>0.95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0.99</v>
      </c>
      <c r="O4" s="68">
        <f ca="1" t="shared" si="8"/>
        <v>0.964411764705883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44988.7180823611</v>
      </c>
      <c r="B5" s="51" t="str">
        <f ca="1">INDIRECT(ADDRESS(2+QUOTIENT(ROW()-2,COUNTA('Form Responses 1'!$1:$1)-4),2,,TRUE,"Form Responses 1"))</f>
        <v>yogaberdikari15@gmail.com</v>
      </c>
      <c r="C5" s="51" t="str">
        <f ca="1">INDIRECT(ADDRESS(2+QUOTIENT(ROW()-2,COUNTA('Form Responses 1'!$1:$1)-4),3,,TRUE,"Form Responses 1"))</f>
        <v>Yoga Adi Santoso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Gedung Pameran [Pos Security]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 Pameran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0.99</v>
      </c>
      <c r="O5" s="68">
        <f ca="1" t="shared" si="9"/>
        <v>0.964411764705883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44988.7180823611</v>
      </c>
      <c r="B6" s="51" t="str">
        <f ca="1">INDIRECT(ADDRESS(2+QUOTIENT(ROW()-2,COUNTA('Form Responses 1'!$1:$1)-4),2,,TRUE,"Form Responses 1"))</f>
        <v>yogaberdikari15@gmail.com</v>
      </c>
      <c r="C6" s="51" t="str">
        <f ca="1">INDIRECT(ADDRESS(2+QUOTIENT(ROW()-2,COUNTA('Form Responses 1'!$1:$1)-4),3,,TRUE,"Form Responses 1"))</f>
        <v>Yoga Adi Santoso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Gedung Pameran [Pos Security]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 Pameran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0.99</v>
      </c>
      <c r="O6" s="68">
        <f ca="1" t="shared" si="10"/>
        <v>0.964411764705883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44988.7180823611</v>
      </c>
      <c r="B7" s="51" t="str">
        <f ca="1">INDIRECT(ADDRESS(2+QUOTIENT(ROW()-2,COUNTA('Form Responses 1'!$1:$1)-4),2,,TRUE,"Form Responses 1"))</f>
        <v>yogaberdikari15@gmail.com</v>
      </c>
      <c r="C7" s="51" t="str">
        <f ca="1">INDIRECT(ADDRESS(2+QUOTIENT(ROW()-2,COUNTA('Form Responses 1'!$1:$1)-4),3,,TRUE,"Form Responses 1"))</f>
        <v>Yoga Adi Santoso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Gedung Pameran [Pos Security]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 Pameran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0.99</v>
      </c>
      <c r="O7" s="68">
        <f ca="1" t="shared" si="11"/>
        <v>0.964411764705883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44988.7180823611</v>
      </c>
      <c r="B8" s="51" t="str">
        <f ca="1">INDIRECT(ADDRESS(2+QUOTIENT(ROW()-2,COUNTA('Form Responses 1'!$1:$1)-4),2,,TRUE,"Form Responses 1"))</f>
        <v>yogaberdikari15@gmail.com</v>
      </c>
      <c r="C8" s="51" t="str">
        <f ca="1">INDIRECT(ADDRESS(2+QUOTIENT(ROW()-2,COUNTA('Form Responses 1'!$1:$1)-4),3,,TRUE,"Form Responses 1"))</f>
        <v>Yoga Adi Santoso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Gedung Pameran [Pos Security]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 Pameran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0.99</v>
      </c>
      <c r="O8" s="68">
        <f ca="1" t="shared" si="16"/>
        <v>0.964411764705883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44988.7180823611</v>
      </c>
      <c r="B9" s="51" t="str">
        <f ca="1">INDIRECT(ADDRESS(2+QUOTIENT(ROW()-2,COUNTA('Form Responses 1'!$1:$1)-4),2,,TRUE,"Form Responses 1"))</f>
        <v>yogaberdikari15@gmail.com</v>
      </c>
      <c r="C9" s="51" t="str">
        <f ca="1">INDIRECT(ADDRESS(2+QUOTIENT(ROW()-2,COUNTA('Form Responses 1'!$1:$1)-4),3,,TRUE,"Form Responses 1"))</f>
        <v>Yoga Adi Santoso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Gedung Pameran [Pos Security]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 Pameran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0.99</v>
      </c>
      <c r="O9" s="68">
        <f ca="1" t="shared" si="17"/>
        <v>0.964411764705883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44988.7180823611</v>
      </c>
      <c r="B10" s="51" t="str">
        <f ca="1">INDIRECT(ADDRESS(2+QUOTIENT(ROW()-2,COUNTA('Form Responses 1'!$1:$1)-4),2,,TRUE,"Form Responses 1"))</f>
        <v>yogaberdikari15@gmail.com</v>
      </c>
      <c r="C10" s="51" t="str">
        <f ca="1">INDIRECT(ADDRESS(2+QUOTIENT(ROW()-2,COUNTA('Form Responses 1'!$1:$1)-4),3,,TRUE,"Form Responses 1"))</f>
        <v>Yoga Adi Santoso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Gedung Rapat [Ruangan 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 Rapat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0.99</v>
      </c>
      <c r="O10" s="68">
        <f ca="1" t="shared" si="18"/>
        <v>0.964411764705883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44988.7180823611</v>
      </c>
      <c r="B11" s="51" t="str">
        <f ca="1">INDIRECT(ADDRESS(2+QUOTIENT(ROW()-2,COUNTA('Form Responses 1'!$1:$1)-4),2,,TRUE,"Form Responses 1"))</f>
        <v>yogaberdikari15@gmail.com</v>
      </c>
      <c r="C11" s="51" t="str">
        <f ca="1">INDIRECT(ADDRESS(2+QUOTIENT(ROW()-2,COUNTA('Form Responses 1'!$1:$1)-4),3,,TRUE,"Form Responses 1"))</f>
        <v>Yoga Adi Santoso</v>
      </c>
      <c r="D11" s="66">
        <f ca="1">INDIRECT(ADDRESS(2+QUOTIENT(ROW()-2,COUNTA('Form Responses 1'!$1:$1)-4),4,,TRUE,"Form Responses 1"))</f>
        <v>44988</v>
      </c>
      <c r="E11" s="67">
        <f ca="1" t="shared" si="0"/>
        <v>5</v>
      </c>
      <c r="F11" s="51" t="str">
        <f ca="1">IF(ISBLANK(A11)," ",INDIRECT(ADDRESS(1,5+MOD(ROW()-2,COUNTA('Form Responses 1'!$1:$1)-4),,TRUE,"Form Responses 1")))</f>
        <v>Gedung Rapat [Toilet]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Gedung Rapat</v>
      </c>
      <c r="I11" s="68" t="str">
        <f ca="1" t="shared" si="2"/>
        <v>CLEANING SERVICE</v>
      </c>
      <c r="J11" s="68">
        <f ca="1" t="array" ref="J11">IFERROR(INDEX(MASTER!B:B,MATCH(G11,MASTER!A:A,0))/100," ")</f>
        <v>0.95</v>
      </c>
      <c r="K11" s="51">
        <f ca="1" t="shared" si="3"/>
        <v>9</v>
      </c>
      <c r="L11" s="51" t="str">
        <f ca="1" t="shared" si="4"/>
        <v>2023 - WEEK 09</v>
      </c>
      <c r="M11" s="51" t="str">
        <f ca="1" t="shared" si="5"/>
        <v>2023 - MONTH 03</v>
      </c>
      <c r="N11" s="68">
        <f ca="1" t="shared" ref="N11:O11" si="19">IFERROR(AVERAGEIF(L:L,L11,$J:$J)," ")</f>
        <v>0.99</v>
      </c>
      <c r="O11" s="68">
        <f ca="1" t="shared" si="19"/>
        <v>0.964411764705883</v>
      </c>
      <c r="P11" s="51" t="str">
        <f ca="1">IF(ISBLANK(A11)," ",IF(N11&gt;MASTER!$B$3/100,"SB",IF(N11&gt;MASTER!$B$4/100,"B",IF(N11&gt;MASTER!$B$5/100,"C","K"))))</f>
        <v>SB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9</v>
      </c>
      <c r="AF11" s="51" t="str">
        <f ca="1" t="shared" si="13"/>
        <v>2023 03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44988.7180823611</v>
      </c>
      <c r="B12" s="51" t="str">
        <f ca="1">INDIRECT(ADDRESS(2+QUOTIENT(ROW()-2,COUNTA('Form Responses 1'!$1:$1)-4),2,,TRUE,"Form Responses 1"))</f>
        <v>yogaberdikari15@gmail.com</v>
      </c>
      <c r="C12" s="51" t="str">
        <f ca="1">INDIRECT(ADDRESS(2+QUOTIENT(ROW()-2,COUNTA('Form Responses 1'!$1:$1)-4),3,,TRUE,"Form Responses 1"))</f>
        <v>Yoga Adi Santoso</v>
      </c>
      <c r="D12" s="66">
        <f ca="1">INDIRECT(ADDRESS(2+QUOTIENT(ROW()-2,COUNTA('Form Responses 1'!$1:$1)-4),4,,TRUE,"Form Responses 1"))</f>
        <v>44988</v>
      </c>
      <c r="E12" s="67">
        <f ca="1" t="shared" si="0"/>
        <v>5</v>
      </c>
      <c r="F12" s="51" t="str">
        <f ca="1">IF(ISBLANK(A12)," ",INDIRECT(ADDRESS(1,5+MOD(ROW()-2,COUNTA('Form Responses 1'!$1:$1)-4),,TRUE,"Form Responses 1")))</f>
        <v>Gedung Rapat [Halaman]</v>
      </c>
      <c r="G12" s="51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Gedung Rapat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1">
        <f ca="1" t="shared" si="3"/>
        <v>9</v>
      </c>
      <c r="L12" s="51" t="str">
        <f ca="1" t="shared" si="4"/>
        <v>2023 - WEEK 09</v>
      </c>
      <c r="M12" s="51" t="str">
        <f ca="1" t="shared" si="5"/>
        <v>2023 - MONTH 03</v>
      </c>
      <c r="N12" s="68">
        <f ca="1" t="shared" ref="N12:O12" si="20">IFERROR(AVERAGEIF(L:L,L12,$J:$J)," ")</f>
        <v>0.99</v>
      </c>
      <c r="O12" s="68">
        <f ca="1" t="shared" si="20"/>
        <v>0.964411764705883</v>
      </c>
      <c r="P12" s="51" t="str">
        <f ca="1">IF(ISBLANK(A12)," ",IF(N12&gt;MASTER!$B$3/100,"SB",IF(N12&gt;MASTER!$B$4/100,"B",IF(N12&gt;MASTER!$B$5/100,"C","K"))))</f>
        <v>SB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9</v>
      </c>
      <c r="AF12" s="51" t="str">
        <f ca="1" t="shared" si="13"/>
        <v>2023 03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44988.7180823611</v>
      </c>
      <c r="B13" s="51" t="str">
        <f ca="1">INDIRECT(ADDRESS(2+QUOTIENT(ROW()-2,COUNTA('Form Responses 1'!$1:$1)-4),2,,TRUE,"Form Responses 1"))</f>
        <v>yogaberdikari15@gmail.com</v>
      </c>
      <c r="C13" s="51" t="str">
        <f ca="1">INDIRECT(ADDRESS(2+QUOTIENT(ROW()-2,COUNTA('Form Responses 1'!$1:$1)-4),3,,TRUE,"Form Responses 1"))</f>
        <v>Yoga Adi Santoso</v>
      </c>
      <c r="D13" s="66">
        <f ca="1">INDIRECT(ADDRESS(2+QUOTIENT(ROW()-2,COUNTA('Form Responses 1'!$1:$1)-4),4,,TRUE,"Form Responses 1"))</f>
        <v>44988</v>
      </c>
      <c r="E13" s="67">
        <f ca="1" t="shared" si="0"/>
        <v>5</v>
      </c>
      <c r="F13" s="51" t="str">
        <f ca="1">IF(ISBLANK(A13)," ",INDIRECT(ADDRESS(1,5+MOD(ROW()-2,COUNTA('Form Responses 1'!$1:$1)-4),,TRUE,"Form Responses 1")))</f>
        <v>Gedung Mess [Ruangan ]</v>
      </c>
      <c r="G13" s="51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Gedung Mess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1">
        <f ca="1" t="shared" si="3"/>
        <v>9</v>
      </c>
      <c r="L13" s="51" t="str">
        <f ca="1" t="shared" si="4"/>
        <v>2023 - WEEK 09</v>
      </c>
      <c r="M13" s="51" t="str">
        <f ca="1" t="shared" si="5"/>
        <v>2023 - MONTH 03</v>
      </c>
      <c r="N13" s="68">
        <f ca="1" t="shared" ref="N13:O13" si="21">IFERROR(AVERAGEIF(L:L,L13,$J:$J)," ")</f>
        <v>0.99</v>
      </c>
      <c r="O13" s="68">
        <f ca="1" t="shared" si="21"/>
        <v>0.964411764705883</v>
      </c>
      <c r="P13" s="51" t="str">
        <f ca="1">IF(ISBLANK(A13)," ",IF(N13&gt;MASTER!$B$3/100,"SB",IF(N13&gt;MASTER!$B$4/100,"B",IF(N13&gt;MASTER!$B$5/100,"C","K"))))</f>
        <v>SB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9</v>
      </c>
      <c r="AF13" s="51" t="str">
        <f ca="1" t="shared" si="13"/>
        <v>2023 03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44988.7180823611</v>
      </c>
      <c r="B14" s="51" t="str">
        <f ca="1">INDIRECT(ADDRESS(2+QUOTIENT(ROW()-2,COUNTA('Form Responses 1'!$1:$1)-4),2,,TRUE,"Form Responses 1"))</f>
        <v>yogaberdikari15@gmail.com</v>
      </c>
      <c r="C14" s="51" t="str">
        <f ca="1">INDIRECT(ADDRESS(2+QUOTIENT(ROW()-2,COUNTA('Form Responses 1'!$1:$1)-4),3,,TRUE,"Form Responses 1"))</f>
        <v>Yoga Adi Santoso</v>
      </c>
      <c r="D14" s="66">
        <f ca="1">INDIRECT(ADDRESS(2+QUOTIENT(ROW()-2,COUNTA('Form Responses 1'!$1:$1)-4),4,,TRUE,"Form Responses 1"))</f>
        <v>44988</v>
      </c>
      <c r="E14" s="67">
        <f ca="1" t="shared" si="0"/>
        <v>5</v>
      </c>
      <c r="F14" s="51" t="str">
        <f ca="1">IF(ISBLANK(A14)," ",INDIRECT(ADDRESS(1,5+MOD(ROW()-2,COUNTA('Form Responses 1'!$1:$1)-4),,TRUE,"Form Responses 1")))</f>
        <v>Gedung Mess [Toilet]</v>
      </c>
      <c r="G14" s="51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Gedung Mess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1">
        <f ca="1" t="shared" si="3"/>
        <v>9</v>
      </c>
      <c r="L14" s="51" t="str">
        <f ca="1" t="shared" si="4"/>
        <v>2023 - WEEK 09</v>
      </c>
      <c r="M14" s="51" t="str">
        <f ca="1" t="shared" si="5"/>
        <v>2023 - MONTH 03</v>
      </c>
      <c r="N14" s="68">
        <f ca="1" t="shared" ref="N14:O14" si="22">IFERROR(AVERAGEIF(L:L,L14,$J:$J)," ")</f>
        <v>0.99</v>
      </c>
      <c r="O14" s="68">
        <f ca="1" t="shared" si="22"/>
        <v>0.964411764705883</v>
      </c>
      <c r="P14" s="51" t="str">
        <f ca="1">IF(ISBLANK(A14)," ",IF(N14&gt;MASTER!$B$3/100,"SB",IF(N14&gt;MASTER!$B$4/100,"B",IF(N14&gt;MASTER!$B$5/100,"C","K"))))</f>
        <v>SB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9</v>
      </c>
      <c r="AF14" s="51" t="str">
        <f ca="1" t="shared" si="13"/>
        <v>2023 03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44988.7180823611</v>
      </c>
      <c r="B15" s="51" t="str">
        <f ca="1">INDIRECT(ADDRESS(2+QUOTIENT(ROW()-2,COUNTA('Form Responses 1'!$1:$1)-4),2,,TRUE,"Form Responses 1"))</f>
        <v>yogaberdikari15@gmail.com</v>
      </c>
      <c r="C15" s="51" t="str">
        <f ca="1">INDIRECT(ADDRESS(2+QUOTIENT(ROW()-2,COUNTA('Form Responses 1'!$1:$1)-4),3,,TRUE,"Form Responses 1"))</f>
        <v>Yoga Adi Santoso</v>
      </c>
      <c r="D15" s="66">
        <f ca="1">INDIRECT(ADDRESS(2+QUOTIENT(ROW()-2,COUNTA('Form Responses 1'!$1:$1)-4),4,,TRUE,"Form Responses 1"))</f>
        <v>44988</v>
      </c>
      <c r="E15" s="67">
        <f ca="1" t="shared" si="0"/>
        <v>5</v>
      </c>
      <c r="F15" s="51" t="str">
        <f ca="1">IF(ISBLANK(A15)," ",INDIRECT(ADDRESS(1,5+MOD(ROW()-2,COUNTA('Form Responses 1'!$1:$1)-4),,TRUE,"Form Responses 1")))</f>
        <v>Gedung Mess [Halaman]</v>
      </c>
      <c r="G15" s="51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Gedung Mess</v>
      </c>
      <c r="I15" s="68" t="str">
        <f ca="1" t="shared" si="2"/>
        <v>CLEANING SERVICE</v>
      </c>
      <c r="J15" s="68">
        <f ca="1" t="array" ref="J15">IFERROR(INDEX(MASTER!B:B,MATCH(G15,MASTER!A:A,0))/100," ")</f>
        <v>0.95</v>
      </c>
      <c r="K15" s="51">
        <f ca="1" t="shared" si="3"/>
        <v>9</v>
      </c>
      <c r="L15" s="51" t="str">
        <f ca="1" t="shared" si="4"/>
        <v>2023 - WEEK 09</v>
      </c>
      <c r="M15" s="51" t="str">
        <f ca="1" t="shared" si="5"/>
        <v>2023 - MONTH 03</v>
      </c>
      <c r="N15" s="68">
        <f ca="1" t="shared" ref="N15:O15" si="23">IFERROR(AVERAGEIF(L:L,L15,$J:$J)," ")</f>
        <v>0.99</v>
      </c>
      <c r="O15" s="68">
        <f ca="1" t="shared" si="23"/>
        <v>0.964411764705883</v>
      </c>
      <c r="P15" s="51" t="str">
        <f ca="1">IF(ISBLANK(A15)," ",IF(N15&gt;MASTER!$B$3/100,"SB",IF(N15&gt;MASTER!$B$4/100,"B",IF(N15&gt;MASTER!$B$5/100,"C","K"))))</f>
        <v>SB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9</v>
      </c>
      <c r="AF15" s="51" t="str">
        <f ca="1" t="shared" si="13"/>
        <v>2023 03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44988.7180823611</v>
      </c>
      <c r="B16" s="51" t="str">
        <f ca="1">INDIRECT(ADDRESS(2+QUOTIENT(ROW()-2,COUNTA('Form Responses 1'!$1:$1)-4),2,,TRUE,"Form Responses 1"))</f>
        <v>yogaberdikari15@gmail.com</v>
      </c>
      <c r="C16" s="51" t="str">
        <f ca="1">INDIRECT(ADDRESS(2+QUOTIENT(ROW()-2,COUNTA('Form Responses 1'!$1:$1)-4),3,,TRUE,"Form Responses 1"))</f>
        <v>Yoga Adi Santoso</v>
      </c>
      <c r="D16" s="66">
        <f ca="1">INDIRECT(ADDRESS(2+QUOTIENT(ROW()-2,COUNTA('Form Responses 1'!$1:$1)-4),4,,TRUE,"Form Responses 1"))</f>
        <v>44988</v>
      </c>
      <c r="E16" s="67">
        <f ca="1" t="shared" si="0"/>
        <v>5</v>
      </c>
      <c r="F16" s="51" t="str">
        <f ca="1">IF(ISBLANK(A16)," ",INDIRECT(ADDRESS(1,5+MOD(ROW()-2,COUNTA('Form Responses 1'!$1:$1)-4),,TRUE,"Form Responses 1")))</f>
        <v>Gedung Penyimpanan Artefak [Ruangan ]</v>
      </c>
      <c r="G16" s="51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Gedung Penyimpanan Artefak</v>
      </c>
      <c r="I16" s="68" t="str">
        <f ca="1" t="shared" si="2"/>
        <v>CLEANING SERVICE</v>
      </c>
      <c r="J16" s="68">
        <f ca="1" t="array" ref="J16">IFERROR(INDEX(MASTER!B:B,MATCH(G16,MASTER!A:A,0))/100," ")</f>
        <v>0.95</v>
      </c>
      <c r="K16" s="51">
        <f ca="1" t="shared" si="3"/>
        <v>9</v>
      </c>
      <c r="L16" s="51" t="str">
        <f ca="1" t="shared" si="4"/>
        <v>2023 - WEEK 09</v>
      </c>
      <c r="M16" s="51" t="str">
        <f ca="1" t="shared" si="5"/>
        <v>2023 - MONTH 03</v>
      </c>
      <c r="N16" s="68">
        <f ca="1" t="shared" ref="N16:O16" si="24">IFERROR(AVERAGEIF(L:L,L16,$J:$J)," ")</f>
        <v>0.99</v>
      </c>
      <c r="O16" s="68">
        <f ca="1" t="shared" si="24"/>
        <v>0.964411764705883</v>
      </c>
      <c r="P16" s="51" t="str">
        <f ca="1">IF(ISBLANK(A16)," ",IF(N16&gt;MASTER!$B$3/100,"SB",IF(N16&gt;MASTER!$B$4/100,"B",IF(N16&gt;MASTER!$B$5/100,"C","K"))))</f>
        <v>SB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9</v>
      </c>
      <c r="AF16" s="51" t="str">
        <f ca="1" t="shared" si="13"/>
        <v>2023 03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44988.7180823611</v>
      </c>
      <c r="B17" s="51" t="str">
        <f ca="1">INDIRECT(ADDRESS(2+QUOTIENT(ROW()-2,COUNTA('Form Responses 1'!$1:$1)-4),2,,TRUE,"Form Responses 1"))</f>
        <v>yogaberdikari15@gmail.com</v>
      </c>
      <c r="C17" s="51" t="str">
        <f ca="1">INDIRECT(ADDRESS(2+QUOTIENT(ROW()-2,COUNTA('Form Responses 1'!$1:$1)-4),3,,TRUE,"Form Responses 1"))</f>
        <v>Yoga Adi Santoso</v>
      </c>
      <c r="D17" s="66">
        <f ca="1">INDIRECT(ADDRESS(2+QUOTIENT(ROW()-2,COUNTA('Form Responses 1'!$1:$1)-4),4,,TRUE,"Form Responses 1"))</f>
        <v>44988</v>
      </c>
      <c r="E17" s="67">
        <f ca="1" t="shared" si="0"/>
        <v>5</v>
      </c>
      <c r="F17" s="51" t="str">
        <f ca="1">IF(ISBLANK(A17)," ",INDIRECT(ADDRESS(1,5+MOD(ROW()-2,COUNTA('Form Responses 1'!$1:$1)-4),,TRUE,"Form Responses 1")))</f>
        <v>Gedung Penyimpanan Artefak [Toilet]</v>
      </c>
      <c r="G17" s="51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Gedung Penyimpanan Artefak</v>
      </c>
      <c r="I17" s="68" t="str">
        <f ca="1" t="shared" si="2"/>
        <v>CLEANING SERVICE</v>
      </c>
      <c r="J17" s="68">
        <f ca="1" t="array" ref="J17">IFERROR(INDEX(MASTER!B:B,MATCH(G17,MASTER!A:A,0))/100," ")</f>
        <v>0.95</v>
      </c>
      <c r="K17" s="51">
        <f ca="1" t="shared" si="3"/>
        <v>9</v>
      </c>
      <c r="L17" s="51" t="str">
        <f ca="1" t="shared" si="4"/>
        <v>2023 - WEEK 09</v>
      </c>
      <c r="M17" s="51" t="str">
        <f ca="1" t="shared" si="5"/>
        <v>2023 - MONTH 03</v>
      </c>
      <c r="N17" s="68">
        <f ca="1" t="shared" ref="N17:O17" si="25">IFERROR(AVERAGEIF(L:L,L17,$J:$J)," ")</f>
        <v>0.99</v>
      </c>
      <c r="O17" s="68">
        <f ca="1" t="shared" si="25"/>
        <v>0.964411764705883</v>
      </c>
      <c r="P17" s="51" t="str">
        <f ca="1">IF(ISBLANK(A17)," ",IF(N17&gt;MASTER!$B$3/100,"SB",IF(N17&gt;MASTER!$B$4/100,"B",IF(N17&gt;MASTER!$B$5/100,"C","K"))))</f>
        <v>SB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9</v>
      </c>
      <c r="AF17" s="51" t="str">
        <f ca="1" t="shared" si="13"/>
        <v>2023 03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44988.7180823611</v>
      </c>
      <c r="B18" s="51" t="str">
        <f ca="1">INDIRECT(ADDRESS(2+QUOTIENT(ROW()-2,COUNTA('Form Responses 1'!$1:$1)-4),2,,TRUE,"Form Responses 1"))</f>
        <v>yogaberdikari15@gmail.com</v>
      </c>
      <c r="C18" s="51" t="str">
        <f ca="1">INDIRECT(ADDRESS(2+QUOTIENT(ROW()-2,COUNTA('Form Responses 1'!$1:$1)-4),3,,TRUE,"Form Responses 1"))</f>
        <v>Yoga Adi Santoso</v>
      </c>
      <c r="D18" s="66">
        <f ca="1">INDIRECT(ADDRESS(2+QUOTIENT(ROW()-2,COUNTA('Form Responses 1'!$1:$1)-4),4,,TRUE,"Form Responses 1"))</f>
        <v>44988</v>
      </c>
      <c r="E18" s="67">
        <f ca="1" t="shared" si="0"/>
        <v>5</v>
      </c>
      <c r="F18" s="51" t="str">
        <f ca="1">IF(ISBLANK(A18)," ",INDIRECT(ADDRESS(1,5+MOD(ROW()-2,COUNTA('Form Responses 1'!$1:$1)-4),,TRUE,"Form Responses 1")))</f>
        <v>Gedung Penyimpanan Artefak [Halaman]</v>
      </c>
      <c r="G18" s="51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Gedung Penyimpanan Artefak</v>
      </c>
      <c r="I18" s="68" t="str">
        <f ca="1" t="shared" si="2"/>
        <v>CLEANING SERVICE</v>
      </c>
      <c r="J18" s="68">
        <f ca="1" t="array" ref="J18">IFERROR(INDEX(MASTER!B:B,MATCH(G18,MASTER!A:A,0))/100," ")</f>
        <v>0.95</v>
      </c>
      <c r="K18" s="51">
        <f ca="1" t="shared" si="3"/>
        <v>9</v>
      </c>
      <c r="L18" s="51" t="str">
        <f ca="1" t="shared" si="4"/>
        <v>2023 - WEEK 09</v>
      </c>
      <c r="M18" s="51" t="str">
        <f ca="1" t="shared" si="5"/>
        <v>2023 - MONTH 03</v>
      </c>
      <c r="N18" s="68">
        <f ca="1" t="shared" ref="N18:O18" si="26">IFERROR(AVERAGEIF(L:L,L18,$J:$J)," ")</f>
        <v>0.99</v>
      </c>
      <c r="O18" s="68">
        <f ca="1" t="shared" si="26"/>
        <v>0.964411764705883</v>
      </c>
      <c r="P18" s="51" t="str">
        <f ca="1">IF(ISBLANK(A18)," ",IF(N18&gt;MASTER!$B$3/100,"SB",IF(N18&gt;MASTER!$B$4/100,"B",IF(N18&gt;MASTER!$B$5/100,"C","K"))))</f>
        <v>SB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9</v>
      </c>
      <c r="AF18" s="51" t="str">
        <f ca="1" t="shared" si="13"/>
        <v>2023 03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44988.857817662</v>
      </c>
      <c r="B19" s="51" t="str">
        <f ca="1">INDIRECT(ADDRESS(2+QUOTIENT(ROW()-2,COUNTA('Form Responses 1'!$1:$1)-4),2,,TRUE,"Form Responses 1"))</f>
        <v>yogaberdikari15@gmail.com</v>
      </c>
      <c r="C19" s="51" t="str">
        <f ca="1">INDIRECT(ADDRESS(2+QUOTIENT(ROW()-2,COUNTA('Form Responses 1'!$1:$1)-4),3,,TRUE,"Form Responses 1"))</f>
        <v>Yoga Adi Santoso</v>
      </c>
      <c r="D19" s="66">
        <f ca="1">INDIRECT(ADDRESS(2+QUOTIENT(ROW()-2,COUNTA('Form Responses 1'!$1:$1)-4),4,,TRUE,"Form Responses 1"))</f>
        <v>44984</v>
      </c>
      <c r="E19" s="67">
        <f ca="1" t="shared" si="0"/>
        <v>1</v>
      </c>
      <c r="F19" s="51" t="str">
        <f ca="1">IF(ISBLANK(A19)," ",INDIRECT(ADDRESS(1,5+MOD(ROW()-2,COUNTA('Form Responses 1'!$1:$1)-4),,TRUE,"Form Responses 1")))</f>
        <v>Security [Security Functions]</v>
      </c>
      <c r="G19" s="51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Security</v>
      </c>
      <c r="I19" s="68" t="str">
        <f ca="1" t="shared" si="2"/>
        <v>SECURITY SERVICE</v>
      </c>
      <c r="J19" s="68">
        <f ca="1" t="array" ref="J19">IFERROR(INDEX(MASTER!B:B,MATCH(G19,MASTER!A:A,0))/100," ")</f>
        <v>1</v>
      </c>
      <c r="K19" s="51">
        <f ca="1" t="shared" si="3"/>
        <v>9</v>
      </c>
      <c r="L19" s="51" t="str">
        <f ca="1" t="shared" si="4"/>
        <v>2023 - WEEK 09</v>
      </c>
      <c r="M19" s="51" t="str">
        <f ca="1" t="shared" si="5"/>
        <v>2023 - MONTH 02</v>
      </c>
      <c r="N19" s="68">
        <f ca="1" t="shared" ref="N19:O19" si="27">IFERROR(AVERAGEIF(L:L,L19,$J:$J)," ")</f>
        <v>0.99</v>
      </c>
      <c r="O19" s="68">
        <f ca="1" t="shared" si="27"/>
        <v>0.96921568627451</v>
      </c>
      <c r="P19" s="51" t="str">
        <f ca="1">IF(ISBLANK(A19)," ",IF(N19&gt;MASTER!$B$3/100,"SB",IF(N19&gt;MASTER!$B$4/100,"B",IF(N19&gt;MASTER!$B$5/100,"C","K"))))</f>
        <v>SB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9</v>
      </c>
      <c r="AF19" s="51" t="str">
        <f ca="1" t="shared" si="13"/>
        <v>2023 02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44988.857817662</v>
      </c>
      <c r="B20" s="51" t="str">
        <f ca="1">INDIRECT(ADDRESS(2+QUOTIENT(ROW()-2,COUNTA('Form Responses 1'!$1:$1)-4),2,,TRUE,"Form Responses 1"))</f>
        <v>yogaberdikari15@gmail.com</v>
      </c>
      <c r="C20" s="51" t="str">
        <f ca="1">INDIRECT(ADDRESS(2+QUOTIENT(ROW()-2,COUNTA('Form Responses 1'!$1:$1)-4),3,,TRUE,"Form Responses 1"))</f>
        <v>Yoga Adi Santoso</v>
      </c>
      <c r="D20" s="66">
        <f ca="1">INDIRECT(ADDRESS(2+QUOTIENT(ROW()-2,COUNTA('Form Responses 1'!$1:$1)-4),4,,TRUE,"Form Responses 1"))</f>
        <v>44984</v>
      </c>
      <c r="E20" s="67">
        <f ca="1" t="shared" si="0"/>
        <v>1</v>
      </c>
      <c r="F20" s="51" t="str">
        <f ca="1">IF(ISBLANK(A20)," ",INDIRECT(ADDRESS(1,5+MOD(ROW()-2,COUNTA('Form Responses 1'!$1:$1)-4),,TRUE,"Form Responses 1")))</f>
        <v>Driver [Driving Safety]</v>
      </c>
      <c r="G20" s="51" t="str">
        <f ca="1">IF(ISBLANK(A20)," ",INDIRECT(ADDRESS(MATCH(A20,'Form Responses 1'!A:A,0),5+MOD(ROW()-2,COUNTA('Form Responses 1'!$1:$1)-4),,TRUE,"Form Responses 1")))</f>
        <v>SANGATBAIK</v>
      </c>
      <c r="H20" s="68" t="str">
        <f ca="1" t="shared" si="1"/>
        <v>Driver</v>
      </c>
      <c r="I20" s="68" t="str">
        <f ca="1" t="shared" si="2"/>
        <v>LABOR SERVICE</v>
      </c>
      <c r="J20" s="68">
        <f ca="1" t="array" ref="J20">IFERROR(INDEX(MASTER!B:B,MATCH(G20,MASTER!A:A,0))/100," ")</f>
        <v>1</v>
      </c>
      <c r="K20" s="51">
        <f ca="1" t="shared" si="3"/>
        <v>9</v>
      </c>
      <c r="L20" s="51" t="str">
        <f ca="1" t="shared" si="4"/>
        <v>2023 - WEEK 09</v>
      </c>
      <c r="M20" s="51" t="str">
        <f ca="1" t="shared" si="5"/>
        <v>2023 - MONTH 02</v>
      </c>
      <c r="N20" s="68">
        <f ca="1" t="shared" ref="N20:O20" si="28">IFERROR(AVERAGEIF(L:L,L20,$J:$J)," ")</f>
        <v>0.99</v>
      </c>
      <c r="O20" s="68">
        <f ca="1" t="shared" si="28"/>
        <v>0.96921568627451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9</v>
      </c>
      <c r="AF20" s="51" t="str">
        <f ca="1" t="shared" si="13"/>
        <v>2023 02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44988.857817662</v>
      </c>
      <c r="B21" s="51" t="str">
        <f ca="1">INDIRECT(ADDRESS(2+QUOTIENT(ROW()-2,COUNTA('Form Responses 1'!$1:$1)-4),2,,TRUE,"Form Responses 1"))</f>
        <v>yogaberdikari15@gmail.com</v>
      </c>
      <c r="C21" s="51" t="str">
        <f ca="1">INDIRECT(ADDRESS(2+QUOTIENT(ROW()-2,COUNTA('Form Responses 1'!$1:$1)-4),3,,TRUE,"Form Responses 1"))</f>
        <v>Yoga Adi Santoso</v>
      </c>
      <c r="D21" s="66">
        <f ca="1">INDIRECT(ADDRESS(2+QUOTIENT(ROW()-2,COUNTA('Form Responses 1'!$1:$1)-4),4,,TRUE,"Form Responses 1"))</f>
        <v>44984</v>
      </c>
      <c r="E21" s="67">
        <f ca="1" t="shared" si="0"/>
        <v>1</v>
      </c>
      <c r="F21" s="51" t="str">
        <f ca="1">IF(ISBLANK(A21)," ",INDIRECT(ADDRESS(1,5+MOD(ROW()-2,COUNTA('Form Responses 1'!$1:$1)-4),,TRUE,"Form Responses 1")))</f>
        <v>Driver [ Attendance]</v>
      </c>
      <c r="G21" s="51" t="str">
        <f ca="1">IF(ISBLANK(A21)," ",INDIRECT(ADDRESS(MATCH(A21,'Form Responses 1'!A:A,0),5+MOD(ROW()-2,COUNTA('Form Responses 1'!$1:$1)-4),,TRUE,"Form Responses 1")))</f>
        <v>SANGATBAIK</v>
      </c>
      <c r="H21" s="68" t="str">
        <f ca="1" t="shared" si="1"/>
        <v>Driver</v>
      </c>
      <c r="I21" s="68" t="str">
        <f ca="1" t="shared" si="2"/>
        <v>LABOR SERVICE</v>
      </c>
      <c r="J21" s="68">
        <f ca="1" t="array" ref="J21">IFERROR(INDEX(MASTER!B:B,MATCH(G21,MASTER!A:A,0))/100," ")</f>
        <v>1</v>
      </c>
      <c r="K21" s="51">
        <f ca="1" t="shared" si="3"/>
        <v>9</v>
      </c>
      <c r="L21" s="51" t="str">
        <f ca="1" t="shared" si="4"/>
        <v>2023 - WEEK 09</v>
      </c>
      <c r="M21" s="51" t="str">
        <f ca="1" t="shared" si="5"/>
        <v>2023 - MONTH 02</v>
      </c>
      <c r="N21" s="68">
        <f ca="1" t="shared" ref="N21:O21" si="29">IFERROR(AVERAGEIF(L:L,L21,$J:$J)," ")</f>
        <v>0.99</v>
      </c>
      <c r="O21" s="68">
        <f ca="1" t="shared" si="29"/>
        <v>0.96921568627451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9</v>
      </c>
      <c r="AF21" s="51" t="str">
        <f ca="1" t="shared" si="13"/>
        <v>2023 02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44988.857817662</v>
      </c>
      <c r="B22" s="51" t="str">
        <f ca="1">INDIRECT(ADDRESS(2+QUOTIENT(ROW()-2,COUNTA('Form Responses 1'!$1:$1)-4),2,,TRUE,"Form Responses 1"))</f>
        <v>yogaberdikari15@gmail.com</v>
      </c>
      <c r="C22" s="51" t="str">
        <f ca="1">INDIRECT(ADDRESS(2+QUOTIENT(ROW()-2,COUNTA('Form Responses 1'!$1:$1)-4),3,,TRUE,"Form Responses 1"))</f>
        <v>Yoga Adi Santoso</v>
      </c>
      <c r="D22" s="66">
        <f ca="1">INDIRECT(ADDRESS(2+QUOTIENT(ROW()-2,COUNTA('Form Responses 1'!$1:$1)-4),4,,TRUE,"Form Responses 1"))</f>
        <v>44984</v>
      </c>
      <c r="E22" s="67">
        <f ca="1" t="shared" si="0"/>
        <v>1</v>
      </c>
      <c r="F22" s="51" t="str">
        <f ca="1">IF(ISBLANK(A22)," ",INDIRECT(ADDRESS(1,5+MOD(ROW()-2,COUNTA('Form Responses 1'!$1:$1)-4),,TRUE,"Form Responses 1")))</f>
        <v>Gedung Pameran [Pos Security]</v>
      </c>
      <c r="G22" s="51" t="str">
        <f ca="1">IF(ISBLANK(A22)," ",INDIRECT(ADDRESS(MATCH(A22,'Form Responses 1'!A:A,0),5+MOD(ROW()-2,COUNTA('Form Responses 1'!$1:$1)-4),,TRUE,"Form Responses 1")))</f>
        <v>SANGATBAIK</v>
      </c>
      <c r="H22" s="68" t="str">
        <f ca="1" t="shared" si="1"/>
        <v>Gedung Pameran</v>
      </c>
      <c r="I22" s="68" t="str">
        <f ca="1" t="shared" si="2"/>
        <v>CLEANING SERVICE</v>
      </c>
      <c r="J22" s="68">
        <f ca="1" t="array" ref="J22">IFERROR(INDEX(MASTER!B:B,MATCH(G22,MASTER!A:A,0))/100," ")</f>
        <v>1</v>
      </c>
      <c r="K22" s="51">
        <f ca="1" t="shared" si="3"/>
        <v>9</v>
      </c>
      <c r="L22" s="51" t="str">
        <f ca="1" t="shared" si="4"/>
        <v>2023 - WEEK 09</v>
      </c>
      <c r="M22" s="51" t="str">
        <f ca="1" t="shared" si="5"/>
        <v>2023 - MONTH 02</v>
      </c>
      <c r="N22" s="68">
        <f ca="1" t="shared" ref="N22:O22" si="30">IFERROR(AVERAGEIF(L:L,L22,$J:$J)," ")</f>
        <v>0.99</v>
      </c>
      <c r="O22" s="68">
        <f ca="1" t="shared" si="30"/>
        <v>0.96921568627451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9</v>
      </c>
      <c r="AF22" s="51" t="str">
        <f ca="1" t="shared" si="13"/>
        <v>2023 02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44988.857817662</v>
      </c>
      <c r="B23" s="51" t="str">
        <f ca="1">INDIRECT(ADDRESS(2+QUOTIENT(ROW()-2,COUNTA('Form Responses 1'!$1:$1)-4),2,,TRUE,"Form Responses 1"))</f>
        <v>yogaberdikari15@gmail.com</v>
      </c>
      <c r="C23" s="51" t="str">
        <f ca="1">INDIRECT(ADDRESS(2+QUOTIENT(ROW()-2,COUNTA('Form Responses 1'!$1:$1)-4),3,,TRUE,"Form Responses 1"))</f>
        <v>Yoga Adi Santoso</v>
      </c>
      <c r="D23" s="66">
        <f ca="1">INDIRECT(ADDRESS(2+QUOTIENT(ROW()-2,COUNTA('Form Responses 1'!$1:$1)-4),4,,TRUE,"Form Responses 1"))</f>
        <v>44984</v>
      </c>
      <c r="E23" s="67">
        <f ca="1" t="shared" si="0"/>
        <v>1</v>
      </c>
      <c r="F23" s="51" t="str">
        <f ca="1">IF(ISBLANK(A23)," ",INDIRECT(ADDRESS(1,5+MOD(ROW()-2,COUNTA('Form Responses 1'!$1:$1)-4),,TRUE,"Form Responses 1")))</f>
        <v>Gedung Pameran [Pos Security]</v>
      </c>
      <c r="G23" s="51" t="str">
        <f ca="1">IF(ISBLANK(A23)," ",INDIRECT(ADDRESS(MATCH(A23,'Form Responses 1'!A:A,0),5+MOD(ROW()-2,COUNTA('Form Responses 1'!$1:$1)-4),,TRUE,"Form Responses 1")))</f>
        <v>SANGATBAIK</v>
      </c>
      <c r="H23" s="68" t="str">
        <f ca="1" t="shared" si="1"/>
        <v>Gedung Pameran</v>
      </c>
      <c r="I23" s="68" t="str">
        <f ca="1" t="shared" si="2"/>
        <v>CLEANING SERVICE</v>
      </c>
      <c r="J23" s="68">
        <f ca="1" t="array" ref="J23">IFERROR(INDEX(MASTER!B:B,MATCH(G23,MASTER!A:A,0))/100," ")</f>
        <v>1</v>
      </c>
      <c r="K23" s="51">
        <f ca="1" t="shared" si="3"/>
        <v>9</v>
      </c>
      <c r="L23" s="51" t="str">
        <f ca="1" t="shared" si="4"/>
        <v>2023 - WEEK 09</v>
      </c>
      <c r="M23" s="51" t="str">
        <f ca="1" t="shared" si="5"/>
        <v>2023 - MONTH 02</v>
      </c>
      <c r="N23" s="68">
        <f ca="1" t="shared" ref="N23:O23" si="31">IFERROR(AVERAGEIF(L:L,L23,$J:$J)," ")</f>
        <v>0.99</v>
      </c>
      <c r="O23" s="68">
        <f ca="1" t="shared" si="31"/>
        <v>0.96921568627451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9</v>
      </c>
      <c r="AF23" s="51" t="str">
        <f ca="1" t="shared" si="13"/>
        <v>2023 02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44988.857817662</v>
      </c>
      <c r="B24" s="51" t="str">
        <f ca="1">INDIRECT(ADDRESS(2+QUOTIENT(ROW()-2,COUNTA('Form Responses 1'!$1:$1)-4),2,,TRUE,"Form Responses 1"))</f>
        <v>yogaberdikari15@gmail.com</v>
      </c>
      <c r="C24" s="51" t="str">
        <f ca="1">INDIRECT(ADDRESS(2+QUOTIENT(ROW()-2,COUNTA('Form Responses 1'!$1:$1)-4),3,,TRUE,"Form Responses 1"))</f>
        <v>Yoga Adi Santoso</v>
      </c>
      <c r="D24" s="66">
        <f ca="1">INDIRECT(ADDRESS(2+QUOTIENT(ROW()-2,COUNTA('Form Responses 1'!$1:$1)-4),4,,TRUE,"Form Responses 1"))</f>
        <v>44984</v>
      </c>
      <c r="E24" s="67">
        <f ca="1" t="shared" si="0"/>
        <v>1</v>
      </c>
      <c r="F24" s="51" t="str">
        <f ca="1">IF(ISBLANK(A24)," ",INDIRECT(ADDRESS(1,5+MOD(ROW()-2,COUNTA('Form Responses 1'!$1:$1)-4),,TRUE,"Form Responses 1")))</f>
        <v>Gedung Pameran [Pos Security]</v>
      </c>
      <c r="G24" s="51" t="str">
        <f ca="1">IF(ISBLANK(A24)," ",INDIRECT(ADDRESS(MATCH(A24,'Form Responses 1'!A:A,0),5+MOD(ROW()-2,COUNTA('Form Responses 1'!$1:$1)-4),,TRUE,"Form Responses 1")))</f>
        <v>SANGATBAIK</v>
      </c>
      <c r="H24" s="68" t="str">
        <f ca="1" t="shared" si="1"/>
        <v>Gedung Pameran</v>
      </c>
      <c r="I24" s="68" t="str">
        <f ca="1" t="shared" si="2"/>
        <v>CLEANING SERVICE</v>
      </c>
      <c r="J24" s="68">
        <f ca="1" t="array" ref="J24">IFERROR(INDEX(MASTER!B:B,MATCH(G24,MASTER!A:A,0))/100," ")</f>
        <v>1</v>
      </c>
      <c r="K24" s="51">
        <f ca="1" t="shared" si="3"/>
        <v>9</v>
      </c>
      <c r="L24" s="51" t="str">
        <f ca="1" t="shared" si="4"/>
        <v>2023 - WEEK 09</v>
      </c>
      <c r="M24" s="51" t="str">
        <f ca="1" t="shared" si="5"/>
        <v>2023 - MONTH 02</v>
      </c>
      <c r="N24" s="68">
        <f ca="1" t="shared" ref="N24:O24" si="32">IFERROR(AVERAGEIF(L:L,L24,$J:$J)," ")</f>
        <v>0.99</v>
      </c>
      <c r="O24" s="68">
        <f ca="1" t="shared" si="32"/>
        <v>0.96921568627451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9</v>
      </c>
      <c r="AF24" s="51" t="str">
        <f ca="1" t="shared" si="13"/>
        <v>2023 02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44988.857817662</v>
      </c>
      <c r="B25" s="51" t="str">
        <f ca="1">INDIRECT(ADDRESS(2+QUOTIENT(ROW()-2,COUNTA('Form Responses 1'!$1:$1)-4),2,,TRUE,"Form Responses 1"))</f>
        <v>yogaberdikari15@gmail.com</v>
      </c>
      <c r="C25" s="51" t="str">
        <f ca="1">INDIRECT(ADDRESS(2+QUOTIENT(ROW()-2,COUNTA('Form Responses 1'!$1:$1)-4),3,,TRUE,"Form Responses 1"))</f>
        <v>Yoga Adi Santoso</v>
      </c>
      <c r="D25" s="66">
        <f ca="1">INDIRECT(ADDRESS(2+QUOTIENT(ROW()-2,COUNTA('Form Responses 1'!$1:$1)-4),4,,TRUE,"Form Responses 1"))</f>
        <v>44984</v>
      </c>
      <c r="E25" s="67">
        <f ca="1" t="shared" si="0"/>
        <v>1</v>
      </c>
      <c r="F25" s="51" t="str">
        <f ca="1">IF(ISBLANK(A25)," ",INDIRECT(ADDRESS(1,5+MOD(ROW()-2,COUNTA('Form Responses 1'!$1:$1)-4),,TRUE,"Form Responses 1")))</f>
        <v>Gedung Pameran [Pos Security]</v>
      </c>
      <c r="G25" s="51" t="str">
        <f ca="1">IF(ISBLANK(A25)," ",INDIRECT(ADDRESS(MATCH(A25,'Form Responses 1'!A:A,0),5+MOD(ROW()-2,COUNTA('Form Responses 1'!$1:$1)-4),,TRUE,"Form Responses 1")))</f>
        <v>SANGATBAIK</v>
      </c>
      <c r="H25" s="68" t="str">
        <f ca="1" t="shared" si="1"/>
        <v>Gedung Pameran</v>
      </c>
      <c r="I25" s="68" t="str">
        <f ca="1" t="shared" si="2"/>
        <v>CLEANING SERVICE</v>
      </c>
      <c r="J25" s="68">
        <f ca="1" t="array" ref="J25">IFERROR(INDEX(MASTER!B:B,MATCH(G25,MASTER!A:A,0))/100," ")</f>
        <v>1</v>
      </c>
      <c r="K25" s="51">
        <f ca="1" t="shared" si="3"/>
        <v>9</v>
      </c>
      <c r="L25" s="51" t="str">
        <f ca="1" t="shared" si="4"/>
        <v>2023 - WEEK 09</v>
      </c>
      <c r="M25" s="51" t="str">
        <f ca="1" t="shared" si="5"/>
        <v>2023 - MONTH 02</v>
      </c>
      <c r="N25" s="68">
        <f ca="1" t="shared" ref="N25:O25" si="33">IFERROR(AVERAGEIF(L:L,L25,$J:$J)," ")</f>
        <v>0.99</v>
      </c>
      <c r="O25" s="68">
        <f ca="1" t="shared" si="33"/>
        <v>0.96921568627451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9</v>
      </c>
      <c r="AF25" s="51" t="str">
        <f ca="1" t="shared" si="13"/>
        <v>2023 02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44988.857817662</v>
      </c>
      <c r="B26" s="51" t="str">
        <f ca="1">INDIRECT(ADDRESS(2+QUOTIENT(ROW()-2,COUNTA('Form Responses 1'!$1:$1)-4),2,,TRUE,"Form Responses 1"))</f>
        <v>yogaberdikari15@gmail.com</v>
      </c>
      <c r="C26" s="51" t="str">
        <f ca="1">INDIRECT(ADDRESS(2+QUOTIENT(ROW()-2,COUNTA('Form Responses 1'!$1:$1)-4),3,,TRUE,"Form Responses 1"))</f>
        <v>Yoga Adi Santoso</v>
      </c>
      <c r="D26" s="66">
        <f ca="1">INDIRECT(ADDRESS(2+QUOTIENT(ROW()-2,COUNTA('Form Responses 1'!$1:$1)-4),4,,TRUE,"Form Responses 1"))</f>
        <v>44984</v>
      </c>
      <c r="E26" s="67">
        <f ca="1" t="shared" si="0"/>
        <v>1</v>
      </c>
      <c r="F26" s="51" t="str">
        <f ca="1">IF(ISBLANK(A26)," ",INDIRECT(ADDRESS(1,5+MOD(ROW()-2,COUNTA('Form Responses 1'!$1:$1)-4),,TRUE,"Form Responses 1")))</f>
        <v>Gedung Pameran [Pos Security]</v>
      </c>
      <c r="G26" s="51" t="str">
        <f ca="1">IF(ISBLANK(A26)," ",INDIRECT(ADDRESS(MATCH(A26,'Form Responses 1'!A:A,0),5+MOD(ROW()-2,COUNTA('Form Responses 1'!$1:$1)-4),,TRUE,"Form Responses 1")))</f>
        <v>SANGATBAIK</v>
      </c>
      <c r="H26" s="68" t="str">
        <f ca="1" t="shared" si="1"/>
        <v>Gedung Pameran</v>
      </c>
      <c r="I26" s="68" t="str">
        <f ca="1" t="shared" si="2"/>
        <v>CLEANING SERVICE</v>
      </c>
      <c r="J26" s="68">
        <f ca="1" t="array" ref="J26">IFERROR(INDEX(MASTER!B:B,MATCH(G26,MASTER!A:A,0))/100," ")</f>
        <v>1</v>
      </c>
      <c r="K26" s="51">
        <f ca="1" t="shared" si="3"/>
        <v>9</v>
      </c>
      <c r="L26" s="51" t="str">
        <f ca="1" t="shared" si="4"/>
        <v>2023 - WEEK 09</v>
      </c>
      <c r="M26" s="51" t="str">
        <f ca="1" t="shared" si="5"/>
        <v>2023 - MONTH 02</v>
      </c>
      <c r="N26" s="68">
        <f ca="1" t="shared" ref="N26:O26" si="34">IFERROR(AVERAGEIF(L:L,L26,$J:$J)," ")</f>
        <v>0.99</v>
      </c>
      <c r="O26" s="68">
        <f ca="1" t="shared" si="34"/>
        <v>0.96921568627451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9</v>
      </c>
      <c r="AF26" s="51" t="str">
        <f ca="1" t="shared" si="13"/>
        <v>2023 02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44988.857817662</v>
      </c>
      <c r="B27" s="51" t="str">
        <f ca="1">INDIRECT(ADDRESS(2+QUOTIENT(ROW()-2,COUNTA('Form Responses 1'!$1:$1)-4),2,,TRUE,"Form Responses 1"))</f>
        <v>yogaberdikari15@gmail.com</v>
      </c>
      <c r="C27" s="51" t="str">
        <f ca="1">INDIRECT(ADDRESS(2+QUOTIENT(ROW()-2,COUNTA('Form Responses 1'!$1:$1)-4),3,,TRUE,"Form Responses 1"))</f>
        <v>Yoga Adi Santoso</v>
      </c>
      <c r="D27" s="66">
        <f ca="1">INDIRECT(ADDRESS(2+QUOTIENT(ROW()-2,COUNTA('Form Responses 1'!$1:$1)-4),4,,TRUE,"Form Responses 1"))</f>
        <v>44984</v>
      </c>
      <c r="E27" s="67">
        <f ca="1" t="shared" si="0"/>
        <v>1</v>
      </c>
      <c r="F27" s="51" t="str">
        <f ca="1">IF(ISBLANK(A27)," ",INDIRECT(ADDRESS(1,5+MOD(ROW()-2,COUNTA('Form Responses 1'!$1:$1)-4),,TRUE,"Form Responses 1")))</f>
        <v>Gedung Rapat [Ruangan ]</v>
      </c>
      <c r="G27" s="51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Gedung Rapat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1">
        <f ca="1" t="shared" si="3"/>
        <v>9</v>
      </c>
      <c r="L27" s="51" t="str">
        <f ca="1" t="shared" si="4"/>
        <v>2023 - WEEK 09</v>
      </c>
      <c r="M27" s="51" t="str">
        <f ca="1" t="shared" si="5"/>
        <v>2023 - MONTH 02</v>
      </c>
      <c r="N27" s="68">
        <f ca="1" t="shared" ref="N27:O27" si="35">IFERROR(AVERAGEIF(L:L,L27,$J:$J)," ")</f>
        <v>0.99</v>
      </c>
      <c r="O27" s="68">
        <f ca="1" t="shared" si="35"/>
        <v>0.96921568627451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9</v>
      </c>
      <c r="AF27" s="51" t="str">
        <f ca="1" t="shared" si="13"/>
        <v>2023 02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44988.857817662</v>
      </c>
      <c r="B28" s="51" t="str">
        <f ca="1">INDIRECT(ADDRESS(2+QUOTIENT(ROW()-2,COUNTA('Form Responses 1'!$1:$1)-4),2,,TRUE,"Form Responses 1"))</f>
        <v>yogaberdikari15@gmail.com</v>
      </c>
      <c r="C28" s="51" t="str">
        <f ca="1">INDIRECT(ADDRESS(2+QUOTIENT(ROW()-2,COUNTA('Form Responses 1'!$1:$1)-4),3,,TRUE,"Form Responses 1"))</f>
        <v>Yoga Adi Santoso</v>
      </c>
      <c r="D28" s="66">
        <f ca="1">INDIRECT(ADDRESS(2+QUOTIENT(ROW()-2,COUNTA('Form Responses 1'!$1:$1)-4),4,,TRUE,"Form Responses 1"))</f>
        <v>44984</v>
      </c>
      <c r="E28" s="67">
        <f ca="1" t="shared" si="0"/>
        <v>1</v>
      </c>
      <c r="F28" s="51" t="str">
        <f ca="1">IF(ISBLANK(A28)," ",INDIRECT(ADDRESS(1,5+MOD(ROW()-2,COUNTA('Form Responses 1'!$1:$1)-4),,TRUE,"Form Responses 1")))</f>
        <v>Gedung Rapat [Toilet]</v>
      </c>
      <c r="G28" s="51" t="str">
        <f ca="1">IF(ISBLANK(A28)," ",INDIRECT(ADDRESS(MATCH(A28,'Form Responses 1'!A:A,0),5+MOD(ROW()-2,COUNTA('Form Responses 1'!$1:$1)-4),,TRUE,"Form Responses 1")))</f>
        <v>SANGATBAIK</v>
      </c>
      <c r="H28" s="68" t="str">
        <f ca="1" t="shared" si="1"/>
        <v>Gedung Rapat</v>
      </c>
      <c r="I28" s="68" t="str">
        <f ca="1" t="shared" si="2"/>
        <v>CLEANING SERVICE</v>
      </c>
      <c r="J28" s="68">
        <f ca="1" t="array" ref="J28">IFERROR(INDEX(MASTER!B:B,MATCH(G28,MASTER!A:A,0))/100," ")</f>
        <v>1</v>
      </c>
      <c r="K28" s="51">
        <f ca="1" t="shared" si="3"/>
        <v>9</v>
      </c>
      <c r="L28" s="51" t="str">
        <f ca="1" t="shared" si="4"/>
        <v>2023 - WEEK 09</v>
      </c>
      <c r="M28" s="51" t="str">
        <f ca="1" t="shared" si="5"/>
        <v>2023 - MONTH 02</v>
      </c>
      <c r="N28" s="68">
        <f ca="1" t="shared" ref="N28:O28" si="36">IFERROR(AVERAGEIF(L:L,L28,$J:$J)," ")</f>
        <v>0.99</v>
      </c>
      <c r="O28" s="68">
        <f ca="1" t="shared" si="36"/>
        <v>0.96921568627451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9</v>
      </c>
      <c r="AF28" s="51" t="str">
        <f ca="1" t="shared" si="13"/>
        <v>2023 02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44988.857817662</v>
      </c>
      <c r="B29" s="51" t="str">
        <f ca="1">INDIRECT(ADDRESS(2+QUOTIENT(ROW()-2,COUNTA('Form Responses 1'!$1:$1)-4),2,,TRUE,"Form Responses 1"))</f>
        <v>yogaberdikari15@gmail.com</v>
      </c>
      <c r="C29" s="51" t="str">
        <f ca="1">INDIRECT(ADDRESS(2+QUOTIENT(ROW()-2,COUNTA('Form Responses 1'!$1:$1)-4),3,,TRUE,"Form Responses 1"))</f>
        <v>Yoga Adi Santoso</v>
      </c>
      <c r="D29" s="66">
        <f ca="1">INDIRECT(ADDRESS(2+QUOTIENT(ROW()-2,COUNTA('Form Responses 1'!$1:$1)-4),4,,TRUE,"Form Responses 1"))</f>
        <v>44984</v>
      </c>
      <c r="E29" s="67">
        <f ca="1" t="shared" si="0"/>
        <v>1</v>
      </c>
      <c r="F29" s="51" t="str">
        <f ca="1">IF(ISBLANK(A29)," ",INDIRECT(ADDRESS(1,5+MOD(ROW()-2,COUNTA('Form Responses 1'!$1:$1)-4),,TRUE,"Form Responses 1")))</f>
        <v>Gedung Rapat [Halaman]</v>
      </c>
      <c r="G29" s="51" t="str">
        <f ca="1">IF(ISBLANK(A29)," ",INDIRECT(ADDRESS(MATCH(A29,'Form Responses 1'!A:A,0),5+MOD(ROW()-2,COUNTA('Form Responses 1'!$1:$1)-4),,TRUE,"Form Responses 1")))</f>
        <v>SANGATBAIK</v>
      </c>
      <c r="H29" s="68" t="str">
        <f ca="1" t="shared" si="1"/>
        <v>Gedung Rapat</v>
      </c>
      <c r="I29" s="68" t="str">
        <f ca="1" t="shared" si="2"/>
        <v>CLEANING SERVICE</v>
      </c>
      <c r="J29" s="68">
        <f ca="1" t="array" ref="J29">IFERROR(INDEX(MASTER!B:B,MATCH(G29,MASTER!A:A,0))/100," ")</f>
        <v>1</v>
      </c>
      <c r="K29" s="51">
        <f ca="1" t="shared" si="3"/>
        <v>9</v>
      </c>
      <c r="L29" s="51" t="str">
        <f ca="1" t="shared" si="4"/>
        <v>2023 - WEEK 09</v>
      </c>
      <c r="M29" s="51" t="str">
        <f ca="1" t="shared" si="5"/>
        <v>2023 - MONTH 02</v>
      </c>
      <c r="N29" s="68">
        <f ca="1" t="shared" ref="N29:O29" si="37">IFERROR(AVERAGEIF(L:L,L29,$J:$J)," ")</f>
        <v>0.99</v>
      </c>
      <c r="O29" s="68">
        <f ca="1" t="shared" si="37"/>
        <v>0.96921568627451</v>
      </c>
      <c r="P29" s="51" t="str">
        <f ca="1">IF(ISBLANK(A29)," ",IF(N29&gt;MASTER!$B$3/100,"SB",IF(N29&gt;MASTER!$B$4/100,"B",IF(N29&gt;MASTER!$B$5/100,"C","K"))))</f>
        <v>SB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9</v>
      </c>
      <c r="AF29" s="51" t="str">
        <f ca="1" t="shared" si="13"/>
        <v>2023 02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44988.857817662</v>
      </c>
      <c r="B30" s="51" t="str">
        <f ca="1">INDIRECT(ADDRESS(2+QUOTIENT(ROW()-2,COUNTA('Form Responses 1'!$1:$1)-4),2,,TRUE,"Form Responses 1"))</f>
        <v>yogaberdikari15@gmail.com</v>
      </c>
      <c r="C30" s="51" t="str">
        <f ca="1">INDIRECT(ADDRESS(2+QUOTIENT(ROW()-2,COUNTA('Form Responses 1'!$1:$1)-4),3,,TRUE,"Form Responses 1"))</f>
        <v>Yoga Adi Santoso</v>
      </c>
      <c r="D30" s="66">
        <f ca="1">INDIRECT(ADDRESS(2+QUOTIENT(ROW()-2,COUNTA('Form Responses 1'!$1:$1)-4),4,,TRUE,"Form Responses 1"))</f>
        <v>44984</v>
      </c>
      <c r="E30" s="67">
        <f ca="1" t="shared" si="0"/>
        <v>1</v>
      </c>
      <c r="F30" s="51" t="str">
        <f ca="1">IF(ISBLANK(A30)," ",INDIRECT(ADDRESS(1,5+MOD(ROW()-2,COUNTA('Form Responses 1'!$1:$1)-4),,TRUE,"Form Responses 1")))</f>
        <v>Gedung Mess [Ruangan ]</v>
      </c>
      <c r="G30" s="51" t="str">
        <f ca="1">IF(ISBLANK(A30)," ",INDIRECT(ADDRESS(MATCH(A30,'Form Responses 1'!A:A,0),5+MOD(ROW()-2,COUNTA('Form Responses 1'!$1:$1)-4),,TRUE,"Form Responses 1")))</f>
        <v>SANGATBAIK</v>
      </c>
      <c r="H30" s="68" t="str">
        <f ca="1" t="shared" si="1"/>
        <v>Gedung Mess</v>
      </c>
      <c r="I30" s="68" t="str">
        <f ca="1" t="shared" si="2"/>
        <v>CLEANING SERVICE</v>
      </c>
      <c r="J30" s="68">
        <f ca="1" t="array" ref="J30">IFERROR(INDEX(MASTER!B:B,MATCH(G30,MASTER!A:A,0))/100," ")</f>
        <v>1</v>
      </c>
      <c r="K30" s="51">
        <f ca="1" t="shared" si="3"/>
        <v>9</v>
      </c>
      <c r="L30" s="51" t="str">
        <f ca="1" t="shared" si="4"/>
        <v>2023 - WEEK 09</v>
      </c>
      <c r="M30" s="51" t="str">
        <f ca="1" t="shared" si="5"/>
        <v>2023 - MONTH 02</v>
      </c>
      <c r="N30" s="68">
        <f ca="1" t="shared" ref="N30:O30" si="38">IFERROR(AVERAGEIF(L:L,L30,$J:$J)," ")</f>
        <v>0.99</v>
      </c>
      <c r="O30" s="68">
        <f ca="1" t="shared" si="38"/>
        <v>0.96921568627451</v>
      </c>
      <c r="P30" s="51" t="str">
        <f ca="1">IF(ISBLANK(A30)," ",IF(N30&gt;MASTER!$B$3/100,"SB",IF(N30&gt;MASTER!$B$4/100,"B",IF(N30&gt;MASTER!$B$5/100,"C","K"))))</f>
        <v>SB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9</v>
      </c>
      <c r="AF30" s="51" t="str">
        <f ca="1" t="shared" si="13"/>
        <v>2023 02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44988.857817662</v>
      </c>
      <c r="B31" s="51" t="str">
        <f ca="1">INDIRECT(ADDRESS(2+QUOTIENT(ROW()-2,COUNTA('Form Responses 1'!$1:$1)-4),2,,TRUE,"Form Responses 1"))</f>
        <v>yogaberdikari15@gmail.com</v>
      </c>
      <c r="C31" s="51" t="str">
        <f ca="1">INDIRECT(ADDRESS(2+QUOTIENT(ROW()-2,COUNTA('Form Responses 1'!$1:$1)-4),3,,TRUE,"Form Responses 1"))</f>
        <v>Yoga Adi Santoso</v>
      </c>
      <c r="D31" s="66">
        <f ca="1">INDIRECT(ADDRESS(2+QUOTIENT(ROW()-2,COUNTA('Form Responses 1'!$1:$1)-4),4,,TRUE,"Form Responses 1"))</f>
        <v>44984</v>
      </c>
      <c r="E31" s="67">
        <f ca="1" t="shared" si="0"/>
        <v>1</v>
      </c>
      <c r="F31" s="51" t="str">
        <f ca="1">IF(ISBLANK(A31)," ",INDIRECT(ADDRESS(1,5+MOD(ROW()-2,COUNTA('Form Responses 1'!$1:$1)-4),,TRUE,"Form Responses 1")))</f>
        <v>Gedung Mess [Toilet]</v>
      </c>
      <c r="G31" s="51" t="str">
        <f ca="1">IF(ISBLANK(A31)," ",INDIRECT(ADDRESS(MATCH(A31,'Form Responses 1'!A:A,0),5+MOD(ROW()-2,COUNTA('Form Responses 1'!$1:$1)-4),,TRUE,"Form Responses 1")))</f>
        <v>SANGATBAIK</v>
      </c>
      <c r="H31" s="68" t="str">
        <f ca="1" t="shared" si="1"/>
        <v>Gedung Mess</v>
      </c>
      <c r="I31" s="68" t="str">
        <f ca="1" t="shared" si="2"/>
        <v>CLEANING SERVICE</v>
      </c>
      <c r="J31" s="68">
        <f ca="1" t="array" ref="J31">IFERROR(INDEX(MASTER!B:B,MATCH(G31,MASTER!A:A,0))/100," ")</f>
        <v>1</v>
      </c>
      <c r="K31" s="51">
        <f ca="1" t="shared" si="3"/>
        <v>9</v>
      </c>
      <c r="L31" s="51" t="str">
        <f ca="1" t="shared" si="4"/>
        <v>2023 - WEEK 09</v>
      </c>
      <c r="M31" s="51" t="str">
        <f ca="1" t="shared" si="5"/>
        <v>2023 - MONTH 02</v>
      </c>
      <c r="N31" s="68">
        <f ca="1" t="shared" ref="N31:O31" si="39">IFERROR(AVERAGEIF(L:L,L31,$J:$J)," ")</f>
        <v>0.99</v>
      </c>
      <c r="O31" s="68">
        <f ca="1" t="shared" si="39"/>
        <v>0.96921568627451</v>
      </c>
      <c r="P31" s="51" t="str">
        <f ca="1">IF(ISBLANK(A31)," ",IF(N31&gt;MASTER!$B$3/100,"SB",IF(N31&gt;MASTER!$B$4/100,"B",IF(N31&gt;MASTER!$B$5/100,"C","K"))))</f>
        <v>SB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9</v>
      </c>
      <c r="AF31" s="51" t="str">
        <f ca="1" t="shared" si="13"/>
        <v>2023 02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44988.857817662</v>
      </c>
      <c r="B32" s="51" t="str">
        <f ca="1">INDIRECT(ADDRESS(2+QUOTIENT(ROW()-2,COUNTA('Form Responses 1'!$1:$1)-4),2,,TRUE,"Form Responses 1"))</f>
        <v>yogaberdikari15@gmail.com</v>
      </c>
      <c r="C32" s="51" t="str">
        <f ca="1">INDIRECT(ADDRESS(2+QUOTIENT(ROW()-2,COUNTA('Form Responses 1'!$1:$1)-4),3,,TRUE,"Form Responses 1"))</f>
        <v>Yoga Adi Santoso</v>
      </c>
      <c r="D32" s="66">
        <f ca="1">INDIRECT(ADDRESS(2+QUOTIENT(ROW()-2,COUNTA('Form Responses 1'!$1:$1)-4),4,,TRUE,"Form Responses 1"))</f>
        <v>44984</v>
      </c>
      <c r="E32" s="67">
        <f ca="1" t="shared" si="0"/>
        <v>1</v>
      </c>
      <c r="F32" s="51" t="str">
        <f ca="1">IF(ISBLANK(A32)," ",INDIRECT(ADDRESS(1,5+MOD(ROW()-2,COUNTA('Form Responses 1'!$1:$1)-4),,TRUE,"Form Responses 1")))</f>
        <v>Gedung Mess [Halaman]</v>
      </c>
      <c r="G32" s="51" t="str">
        <f ca="1">IF(ISBLANK(A32)," ",INDIRECT(ADDRESS(MATCH(A32,'Form Responses 1'!A:A,0),5+MOD(ROW()-2,COUNTA('Form Responses 1'!$1:$1)-4),,TRUE,"Form Responses 1")))</f>
        <v>SANGATBAIK</v>
      </c>
      <c r="H32" s="68" t="str">
        <f ca="1" t="shared" si="1"/>
        <v>Gedung Mess</v>
      </c>
      <c r="I32" s="68" t="str">
        <f ca="1" t="shared" si="2"/>
        <v>CLEANING SERVICE</v>
      </c>
      <c r="J32" s="68">
        <f ca="1" t="array" ref="J32">IFERROR(INDEX(MASTER!B:B,MATCH(G32,MASTER!A:A,0))/100," ")</f>
        <v>1</v>
      </c>
      <c r="K32" s="51">
        <f ca="1" t="shared" si="3"/>
        <v>9</v>
      </c>
      <c r="L32" s="51" t="str">
        <f ca="1" t="shared" si="4"/>
        <v>2023 - WEEK 09</v>
      </c>
      <c r="M32" s="51" t="str">
        <f ca="1" t="shared" si="5"/>
        <v>2023 - MONTH 02</v>
      </c>
      <c r="N32" s="68">
        <f ca="1" t="shared" ref="N32:O32" si="40">IFERROR(AVERAGEIF(L:L,L32,$J:$J)," ")</f>
        <v>0.99</v>
      </c>
      <c r="O32" s="68">
        <f ca="1" t="shared" si="40"/>
        <v>0.96921568627451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9</v>
      </c>
      <c r="AF32" s="51" t="str">
        <f ca="1" t="shared" si="13"/>
        <v>2023 02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44988.857817662</v>
      </c>
      <c r="B33" s="51" t="str">
        <f ca="1">INDIRECT(ADDRESS(2+QUOTIENT(ROW()-2,COUNTA('Form Responses 1'!$1:$1)-4),2,,TRUE,"Form Responses 1"))</f>
        <v>yogaberdikari15@gmail.com</v>
      </c>
      <c r="C33" s="51" t="str">
        <f ca="1">INDIRECT(ADDRESS(2+QUOTIENT(ROW()-2,COUNTA('Form Responses 1'!$1:$1)-4),3,,TRUE,"Form Responses 1"))</f>
        <v>Yoga Adi Santoso</v>
      </c>
      <c r="D33" s="66">
        <f ca="1">INDIRECT(ADDRESS(2+QUOTIENT(ROW()-2,COUNTA('Form Responses 1'!$1:$1)-4),4,,TRUE,"Form Responses 1"))</f>
        <v>44984</v>
      </c>
      <c r="E33" s="67">
        <f ca="1" t="shared" si="0"/>
        <v>1</v>
      </c>
      <c r="F33" s="51" t="str">
        <f ca="1">IF(ISBLANK(A33)," ",INDIRECT(ADDRESS(1,5+MOD(ROW()-2,COUNTA('Form Responses 1'!$1:$1)-4),,TRUE,"Form Responses 1")))</f>
        <v>Gedung Penyimpanan Artefak [Ruangan ]</v>
      </c>
      <c r="G33" s="51" t="str">
        <f ca="1">IF(ISBLANK(A33)," ",INDIRECT(ADDRESS(MATCH(A33,'Form Responses 1'!A:A,0),5+MOD(ROW()-2,COUNTA('Form Responses 1'!$1:$1)-4),,TRUE,"Form Responses 1")))</f>
        <v>SANGATBAIK</v>
      </c>
      <c r="H33" s="68" t="str">
        <f ca="1" t="shared" si="1"/>
        <v>Gedung Penyimpanan Artefak</v>
      </c>
      <c r="I33" s="68" t="str">
        <f ca="1" t="shared" si="2"/>
        <v>CLEANING SERVICE</v>
      </c>
      <c r="J33" s="68">
        <f ca="1" t="array" ref="J33">IFERROR(INDEX(MASTER!B:B,MATCH(G33,MASTER!A:A,0))/100," ")</f>
        <v>1</v>
      </c>
      <c r="K33" s="51">
        <f ca="1" t="shared" si="3"/>
        <v>9</v>
      </c>
      <c r="L33" s="51" t="str">
        <f ca="1" t="shared" si="4"/>
        <v>2023 - WEEK 09</v>
      </c>
      <c r="M33" s="51" t="str">
        <f ca="1" t="shared" si="5"/>
        <v>2023 - MONTH 02</v>
      </c>
      <c r="N33" s="68">
        <f ca="1" t="shared" ref="N33:O33" si="41">IFERROR(AVERAGEIF(L:L,L33,$J:$J)," ")</f>
        <v>0.99</v>
      </c>
      <c r="O33" s="68">
        <f ca="1" t="shared" si="41"/>
        <v>0.96921568627451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9</v>
      </c>
      <c r="AF33" s="51" t="str">
        <f ca="1" t="shared" si="13"/>
        <v>2023 02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44988.857817662</v>
      </c>
      <c r="B34" s="51" t="str">
        <f ca="1">INDIRECT(ADDRESS(2+QUOTIENT(ROW()-2,COUNTA('Form Responses 1'!$1:$1)-4),2,,TRUE,"Form Responses 1"))</f>
        <v>yogaberdikari15@gmail.com</v>
      </c>
      <c r="C34" s="51" t="str">
        <f ca="1">INDIRECT(ADDRESS(2+QUOTIENT(ROW()-2,COUNTA('Form Responses 1'!$1:$1)-4),3,,TRUE,"Form Responses 1"))</f>
        <v>Yoga Adi Santoso</v>
      </c>
      <c r="D34" s="66">
        <f ca="1">INDIRECT(ADDRESS(2+QUOTIENT(ROW()-2,COUNTA('Form Responses 1'!$1:$1)-4),4,,TRUE,"Form Responses 1"))</f>
        <v>44984</v>
      </c>
      <c r="E34" s="67">
        <f ca="1" t="shared" si="0"/>
        <v>1</v>
      </c>
      <c r="F34" s="51" t="str">
        <f ca="1">IF(ISBLANK(A34)," ",INDIRECT(ADDRESS(1,5+MOD(ROW()-2,COUNTA('Form Responses 1'!$1:$1)-4),,TRUE,"Form Responses 1")))</f>
        <v>Gedung Penyimpanan Artefak [Toilet]</v>
      </c>
      <c r="G34" s="51" t="str">
        <f ca="1">IF(ISBLANK(A34)," ",INDIRECT(ADDRESS(MATCH(A34,'Form Responses 1'!A:A,0),5+MOD(ROW()-2,COUNTA('Form Responses 1'!$1:$1)-4),,TRUE,"Form Responses 1")))</f>
        <v>SANGATBAIK</v>
      </c>
      <c r="H34" s="68" t="str">
        <f ca="1" t="shared" si="1"/>
        <v>Gedung Penyimpanan Artefak</v>
      </c>
      <c r="I34" s="68" t="str">
        <f ca="1" t="shared" si="2"/>
        <v>CLEANING SERVICE</v>
      </c>
      <c r="J34" s="68">
        <f ca="1" t="array" ref="J34">IFERROR(INDEX(MASTER!B:B,MATCH(G34,MASTER!A:A,0))/100," ")</f>
        <v>1</v>
      </c>
      <c r="K34" s="51">
        <f ca="1" t="shared" si="3"/>
        <v>9</v>
      </c>
      <c r="L34" s="51" t="str">
        <f ca="1" t="shared" si="4"/>
        <v>2023 - WEEK 09</v>
      </c>
      <c r="M34" s="51" t="str">
        <f ca="1" t="shared" si="5"/>
        <v>2023 - MONTH 02</v>
      </c>
      <c r="N34" s="68">
        <f ca="1" t="shared" ref="N34:O34" si="42">IFERROR(AVERAGEIF(L:L,L34,$J:$J)," ")</f>
        <v>0.99</v>
      </c>
      <c r="O34" s="68">
        <f ca="1" t="shared" si="42"/>
        <v>0.96921568627451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9</v>
      </c>
      <c r="AF34" s="51" t="str">
        <f ca="1" t="shared" si="13"/>
        <v>2023 02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44988.857817662</v>
      </c>
      <c r="B35" s="51" t="str">
        <f ca="1">INDIRECT(ADDRESS(2+QUOTIENT(ROW()-2,COUNTA('Form Responses 1'!$1:$1)-4),2,,TRUE,"Form Responses 1"))</f>
        <v>yogaberdikari15@gmail.com</v>
      </c>
      <c r="C35" s="51" t="str">
        <f ca="1">INDIRECT(ADDRESS(2+QUOTIENT(ROW()-2,COUNTA('Form Responses 1'!$1:$1)-4),3,,TRUE,"Form Responses 1"))</f>
        <v>Yoga Adi Santoso</v>
      </c>
      <c r="D35" s="66">
        <f ca="1">INDIRECT(ADDRESS(2+QUOTIENT(ROW()-2,COUNTA('Form Responses 1'!$1:$1)-4),4,,TRUE,"Form Responses 1"))</f>
        <v>44984</v>
      </c>
      <c r="E35" s="67">
        <f ca="1" t="shared" si="0"/>
        <v>1</v>
      </c>
      <c r="F35" s="51" t="str">
        <f ca="1">IF(ISBLANK(A35)," ",INDIRECT(ADDRESS(1,5+MOD(ROW()-2,COUNTA('Form Responses 1'!$1:$1)-4),,TRUE,"Form Responses 1")))</f>
        <v>Gedung Penyimpanan Artefak [Halaman]</v>
      </c>
      <c r="G35" s="51" t="str">
        <f ca="1">IF(ISBLANK(A35)," ",INDIRECT(ADDRESS(MATCH(A35,'Form Responses 1'!A:A,0),5+MOD(ROW()-2,COUNTA('Form Responses 1'!$1:$1)-4),,TRUE,"Form Responses 1")))</f>
        <v>SANGATBAIK</v>
      </c>
      <c r="H35" s="68" t="str">
        <f ca="1" t="shared" si="1"/>
        <v>Gedung Penyimpanan Artefak</v>
      </c>
      <c r="I35" s="68" t="str">
        <f ca="1" t="shared" si="2"/>
        <v>CLEANING SERVICE</v>
      </c>
      <c r="J35" s="68">
        <f ca="1" t="array" ref="J35">IFERROR(INDEX(MASTER!B:B,MATCH(G35,MASTER!A:A,0))/100," ")</f>
        <v>1</v>
      </c>
      <c r="K35" s="51">
        <f ca="1" t="shared" si="3"/>
        <v>9</v>
      </c>
      <c r="L35" s="51" t="str">
        <f ca="1" t="shared" si="4"/>
        <v>2023 - WEEK 09</v>
      </c>
      <c r="M35" s="51" t="str">
        <f ca="1" t="shared" si="5"/>
        <v>2023 - MONTH 02</v>
      </c>
      <c r="N35" s="68">
        <f ca="1" t="shared" ref="N35:O35" si="43">IFERROR(AVERAGEIF(L:L,L35,$J:$J)," ")</f>
        <v>0.99</v>
      </c>
      <c r="O35" s="68">
        <f ca="1" t="shared" si="43"/>
        <v>0.96921568627451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9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44988.8582194907</v>
      </c>
      <c r="B36" s="51" t="str">
        <f ca="1">INDIRECT(ADDRESS(2+QUOTIENT(ROW()-2,COUNTA('Form Responses 1'!$1:$1)-4),2,,TRUE,"Form Responses 1"))</f>
        <v>yogaberdikari15@gmail.com</v>
      </c>
      <c r="C36" s="51" t="str">
        <f ca="1">INDIRECT(ADDRESS(2+QUOTIENT(ROW()-2,COUNTA('Form Responses 1'!$1:$1)-4),3,,TRUE,"Form Responses 1"))</f>
        <v>Yoga Adi Santoso</v>
      </c>
      <c r="D36" s="66">
        <f ca="1">INDIRECT(ADDRESS(2+QUOTIENT(ROW()-2,COUNTA('Form Responses 1'!$1:$1)-4),4,,TRUE,"Form Responses 1"))</f>
        <v>44985</v>
      </c>
      <c r="E36" s="67">
        <f ca="1" t="shared" si="0"/>
        <v>2</v>
      </c>
      <c r="F36" s="51" t="str">
        <f ca="1">IF(ISBLANK(A36)," ",INDIRECT(ADDRESS(1,5+MOD(ROW()-2,COUNTA('Form Responses 1'!$1:$1)-4),,TRUE,"Form Responses 1")))</f>
        <v>Security [Security Functions]</v>
      </c>
      <c r="G36" s="51" t="str">
        <f ca="1">IF(ISBLANK(A36)," ",INDIRECT(ADDRESS(MATCH(A36,'Form Responses 1'!A:A,0),5+MOD(ROW()-2,COUNTA('Form Responses 1'!$1:$1)-4),,TRUE,"Form Responses 1")))</f>
        <v>SANGATBAIK</v>
      </c>
      <c r="H36" s="68" t="str">
        <f ca="1" t="shared" si="1"/>
        <v>Security</v>
      </c>
      <c r="I36" s="68" t="str">
        <f ca="1" t="shared" si="2"/>
        <v>SECURITY SERVICE</v>
      </c>
      <c r="J36" s="68">
        <f ca="1" t="array" ref="J36">IFERROR(INDEX(MASTER!B:B,MATCH(G36,MASTER!A:A,0))/100," ")</f>
        <v>1</v>
      </c>
      <c r="K36" s="51">
        <f ca="1" t="shared" si="3"/>
        <v>9</v>
      </c>
      <c r="L36" s="51" t="str">
        <f ca="1" t="shared" si="4"/>
        <v>2023 - WEEK 09</v>
      </c>
      <c r="M36" s="51" t="str">
        <f ca="1" t="shared" si="5"/>
        <v>2023 - MONTH 02</v>
      </c>
      <c r="N36" s="68">
        <f ca="1" t="shared" ref="N36:O36" si="44">IFERROR(AVERAGEIF(L:L,L36,$J:$J)," ")</f>
        <v>0.99</v>
      </c>
      <c r="O36" s="68">
        <f ca="1" t="shared" si="44"/>
        <v>0.96921568627451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9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44988.8582194907</v>
      </c>
      <c r="B37" s="51" t="str">
        <f ca="1">INDIRECT(ADDRESS(2+QUOTIENT(ROW()-2,COUNTA('Form Responses 1'!$1:$1)-4),2,,TRUE,"Form Responses 1"))</f>
        <v>yogaberdikari15@gmail.com</v>
      </c>
      <c r="C37" s="51" t="str">
        <f ca="1">INDIRECT(ADDRESS(2+QUOTIENT(ROW()-2,COUNTA('Form Responses 1'!$1:$1)-4),3,,TRUE,"Form Responses 1"))</f>
        <v>Yoga Adi Santoso</v>
      </c>
      <c r="D37" s="66">
        <f ca="1">INDIRECT(ADDRESS(2+QUOTIENT(ROW()-2,COUNTA('Form Responses 1'!$1:$1)-4),4,,TRUE,"Form Responses 1"))</f>
        <v>44985</v>
      </c>
      <c r="E37" s="67">
        <f ca="1" t="shared" si="0"/>
        <v>2</v>
      </c>
      <c r="F37" s="51" t="str">
        <f ca="1">IF(ISBLANK(A37)," ",INDIRECT(ADDRESS(1,5+MOD(ROW()-2,COUNTA('Form Responses 1'!$1:$1)-4),,TRUE,"Form Responses 1")))</f>
        <v>Driver [Driving Safety]</v>
      </c>
      <c r="G37" s="51" t="str">
        <f ca="1">IF(ISBLANK(A37)," ",INDIRECT(ADDRESS(MATCH(A37,'Form Responses 1'!A:A,0),5+MOD(ROW()-2,COUNTA('Form Responses 1'!$1:$1)-4),,TRUE,"Form Responses 1")))</f>
        <v>SANGATBAIK</v>
      </c>
      <c r="H37" s="68" t="str">
        <f ca="1" t="shared" si="1"/>
        <v>Driver</v>
      </c>
      <c r="I37" s="68" t="str">
        <f ca="1" t="shared" si="2"/>
        <v>LABOR SERVICE</v>
      </c>
      <c r="J37" s="68">
        <f ca="1" t="array" ref="J37">IFERROR(INDEX(MASTER!B:B,MATCH(G37,MASTER!A:A,0))/100," ")</f>
        <v>1</v>
      </c>
      <c r="K37" s="51">
        <f ca="1" t="shared" si="3"/>
        <v>9</v>
      </c>
      <c r="L37" s="51" t="str">
        <f ca="1" t="shared" si="4"/>
        <v>2023 - WEEK 09</v>
      </c>
      <c r="M37" s="51" t="str">
        <f ca="1" t="shared" si="5"/>
        <v>2023 - MONTH 02</v>
      </c>
      <c r="N37" s="68">
        <f ca="1" t="shared" ref="N37:O37" si="45">IFERROR(AVERAGEIF(L:L,L37,$J:$J)," ")</f>
        <v>0.99</v>
      </c>
      <c r="O37" s="68">
        <f ca="1" t="shared" si="45"/>
        <v>0.96921568627451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9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44988.8582194907</v>
      </c>
      <c r="B38" s="51" t="str">
        <f ca="1">INDIRECT(ADDRESS(2+QUOTIENT(ROW()-2,COUNTA('Form Responses 1'!$1:$1)-4),2,,TRUE,"Form Responses 1"))</f>
        <v>yogaberdikari15@gmail.com</v>
      </c>
      <c r="C38" s="51" t="str">
        <f ca="1">INDIRECT(ADDRESS(2+QUOTIENT(ROW()-2,COUNTA('Form Responses 1'!$1:$1)-4),3,,TRUE,"Form Responses 1"))</f>
        <v>Yoga Adi Santoso</v>
      </c>
      <c r="D38" s="66">
        <f ca="1">INDIRECT(ADDRESS(2+QUOTIENT(ROW()-2,COUNTA('Form Responses 1'!$1:$1)-4),4,,TRUE,"Form Responses 1"))</f>
        <v>44985</v>
      </c>
      <c r="E38" s="67">
        <f ca="1" t="shared" si="0"/>
        <v>2</v>
      </c>
      <c r="F38" s="51" t="str">
        <f ca="1">IF(ISBLANK(A38)," ",INDIRECT(ADDRESS(1,5+MOD(ROW()-2,COUNTA('Form Responses 1'!$1:$1)-4),,TRUE,"Form Responses 1")))</f>
        <v>Driver [ Attendance]</v>
      </c>
      <c r="G38" s="51" t="str">
        <f ca="1">IF(ISBLANK(A38)," ",INDIRECT(ADDRESS(MATCH(A38,'Form Responses 1'!A:A,0),5+MOD(ROW()-2,COUNTA('Form Responses 1'!$1:$1)-4),,TRUE,"Form Responses 1")))</f>
        <v>SANGATBAIK</v>
      </c>
      <c r="H38" s="68" t="str">
        <f ca="1" t="shared" si="1"/>
        <v>Driver</v>
      </c>
      <c r="I38" s="68" t="str">
        <f ca="1" t="shared" si="2"/>
        <v>LABOR SERVICE</v>
      </c>
      <c r="J38" s="68">
        <f ca="1" t="array" ref="J38">IFERROR(INDEX(MASTER!B:B,MATCH(G38,MASTER!A:A,0))/100," ")</f>
        <v>1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02</v>
      </c>
      <c r="N38" s="68">
        <f ca="1" t="shared" ref="N38:O38" si="46">IFERROR(AVERAGEIF(L:L,L38,$J:$J)," ")</f>
        <v>0.99</v>
      </c>
      <c r="O38" s="68">
        <f ca="1" t="shared" si="46"/>
        <v>0.96921568627451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2023 02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44988.8582194907</v>
      </c>
      <c r="B39" s="51" t="str">
        <f ca="1">INDIRECT(ADDRESS(2+QUOTIENT(ROW()-2,COUNTA('Form Responses 1'!$1:$1)-4),2,,TRUE,"Form Responses 1"))</f>
        <v>yogaberdikari15@gmail.com</v>
      </c>
      <c r="C39" s="51" t="str">
        <f ca="1">INDIRECT(ADDRESS(2+QUOTIENT(ROW()-2,COUNTA('Form Responses 1'!$1:$1)-4),3,,TRUE,"Form Responses 1"))</f>
        <v>Yoga Adi Santoso</v>
      </c>
      <c r="D39" s="66">
        <f ca="1">INDIRECT(ADDRESS(2+QUOTIENT(ROW()-2,COUNTA('Form Responses 1'!$1:$1)-4),4,,TRUE,"Form Responses 1"))</f>
        <v>44985</v>
      </c>
      <c r="E39" s="67">
        <f ca="1" t="shared" si="0"/>
        <v>2</v>
      </c>
      <c r="F39" s="51" t="str">
        <f ca="1">IF(ISBLANK(A39)," ",INDIRECT(ADDRESS(1,5+MOD(ROW()-2,COUNTA('Form Responses 1'!$1:$1)-4),,TRUE,"Form Responses 1")))</f>
        <v>Gedung Pameran [Pos Security]</v>
      </c>
      <c r="G39" s="51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Gedung Pameran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02</v>
      </c>
      <c r="N39" s="68">
        <f ca="1" t="shared" ref="N39:O39" si="47">IFERROR(AVERAGEIF(L:L,L39,$J:$J)," ")</f>
        <v>0.99</v>
      </c>
      <c r="O39" s="68">
        <f ca="1" t="shared" si="47"/>
        <v>0.96921568627451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2023 02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44988.8582194907</v>
      </c>
      <c r="B40" s="51" t="str">
        <f ca="1">INDIRECT(ADDRESS(2+QUOTIENT(ROW()-2,COUNTA('Form Responses 1'!$1:$1)-4),2,,TRUE,"Form Responses 1"))</f>
        <v>yogaberdikari15@gmail.com</v>
      </c>
      <c r="C40" s="51" t="str">
        <f ca="1">INDIRECT(ADDRESS(2+QUOTIENT(ROW()-2,COUNTA('Form Responses 1'!$1:$1)-4),3,,TRUE,"Form Responses 1"))</f>
        <v>Yoga Adi Santoso</v>
      </c>
      <c r="D40" s="66">
        <f ca="1">INDIRECT(ADDRESS(2+QUOTIENT(ROW()-2,COUNTA('Form Responses 1'!$1:$1)-4),4,,TRUE,"Form Responses 1"))</f>
        <v>44985</v>
      </c>
      <c r="E40" s="67">
        <f ca="1" t="shared" si="0"/>
        <v>2</v>
      </c>
      <c r="F40" s="51" t="str">
        <f ca="1">IF(ISBLANK(A40)," ",INDIRECT(ADDRESS(1,5+MOD(ROW()-2,COUNTA('Form Responses 1'!$1:$1)-4),,TRUE,"Form Responses 1")))</f>
        <v>Gedung Pameran [Pos Security]</v>
      </c>
      <c r="G40" s="51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Gedung Pameran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02</v>
      </c>
      <c r="N40" s="68">
        <f ca="1" t="shared" ref="N40:O40" si="48">IFERROR(AVERAGEIF(L:L,L40,$J:$J)," ")</f>
        <v>0.99</v>
      </c>
      <c r="O40" s="68">
        <f ca="1" t="shared" si="48"/>
        <v>0.96921568627451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2023 02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44988.8582194907</v>
      </c>
      <c r="B41" s="51" t="str">
        <f ca="1">INDIRECT(ADDRESS(2+QUOTIENT(ROW()-2,COUNTA('Form Responses 1'!$1:$1)-4),2,,TRUE,"Form Responses 1"))</f>
        <v>yogaberdikari15@gmail.com</v>
      </c>
      <c r="C41" s="51" t="str">
        <f ca="1">INDIRECT(ADDRESS(2+QUOTIENT(ROW()-2,COUNTA('Form Responses 1'!$1:$1)-4),3,,TRUE,"Form Responses 1"))</f>
        <v>Yoga Adi Santoso</v>
      </c>
      <c r="D41" s="66">
        <f ca="1">INDIRECT(ADDRESS(2+QUOTIENT(ROW()-2,COUNTA('Form Responses 1'!$1:$1)-4),4,,TRUE,"Form Responses 1"))</f>
        <v>44985</v>
      </c>
      <c r="E41" s="67">
        <f ca="1" t="shared" si="0"/>
        <v>2</v>
      </c>
      <c r="F41" s="51" t="str">
        <f ca="1">IF(ISBLANK(A41)," ",INDIRECT(ADDRESS(1,5+MOD(ROW()-2,COUNTA('Form Responses 1'!$1:$1)-4),,TRUE,"Form Responses 1")))</f>
        <v>Gedung Pameran [Pos Security]</v>
      </c>
      <c r="G41" s="51" t="str">
        <f ca="1">IF(ISBLANK(A41)," ",INDIRECT(ADDRESS(MATCH(A41,'Form Responses 1'!A:A,0),5+MOD(ROW()-2,COUNTA('Form Responses 1'!$1:$1)-4),,TRUE,"Form Responses 1")))</f>
        <v>SANGATBAIK</v>
      </c>
      <c r="H41" s="68" t="str">
        <f ca="1" t="shared" si="1"/>
        <v>Gedung Pameran</v>
      </c>
      <c r="I41" s="68" t="str">
        <f ca="1" t="shared" si="2"/>
        <v>CLEANING SERVICE</v>
      </c>
      <c r="J41" s="68">
        <f ca="1" t="array" ref="J41">IFERROR(INDEX(MASTER!B:B,MATCH(G41,MASTER!A:A,0))/100," ")</f>
        <v>1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02</v>
      </c>
      <c r="N41" s="68">
        <f ca="1" t="shared" ref="N41:O41" si="49">IFERROR(AVERAGEIF(L:L,L41,$J:$J)," ")</f>
        <v>0.99</v>
      </c>
      <c r="O41" s="68">
        <f ca="1" t="shared" si="49"/>
        <v>0.96921568627451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2023 02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44988.8582194907</v>
      </c>
      <c r="B42" s="51" t="str">
        <f ca="1">INDIRECT(ADDRESS(2+QUOTIENT(ROW()-2,COUNTA('Form Responses 1'!$1:$1)-4),2,,TRUE,"Form Responses 1"))</f>
        <v>yogaberdikari15@gmail.com</v>
      </c>
      <c r="C42" s="51" t="str">
        <f ca="1">INDIRECT(ADDRESS(2+QUOTIENT(ROW()-2,COUNTA('Form Responses 1'!$1:$1)-4),3,,TRUE,"Form Responses 1"))</f>
        <v>Yoga Adi Santoso</v>
      </c>
      <c r="D42" s="66">
        <f ca="1">INDIRECT(ADDRESS(2+QUOTIENT(ROW()-2,COUNTA('Form Responses 1'!$1:$1)-4),4,,TRUE,"Form Responses 1"))</f>
        <v>44985</v>
      </c>
      <c r="E42" s="67">
        <f ca="1" t="shared" si="0"/>
        <v>2</v>
      </c>
      <c r="F42" s="51" t="str">
        <f ca="1">IF(ISBLANK(A42)," ",INDIRECT(ADDRESS(1,5+MOD(ROW()-2,COUNTA('Form Responses 1'!$1:$1)-4),,TRUE,"Form Responses 1")))</f>
        <v>Gedung Pameran [Pos Security]</v>
      </c>
      <c r="G42" s="51" t="str">
        <f ca="1">IF(ISBLANK(A42)," ",INDIRECT(ADDRESS(MATCH(A42,'Form Responses 1'!A:A,0),5+MOD(ROW()-2,COUNTA('Form Responses 1'!$1:$1)-4),,TRUE,"Form Responses 1")))</f>
        <v>SANGATBAIK</v>
      </c>
      <c r="H42" s="68" t="str">
        <f ca="1" t="shared" si="1"/>
        <v>Gedung Pameran</v>
      </c>
      <c r="I42" s="68" t="str">
        <f ca="1" t="shared" si="2"/>
        <v>CLEANING SERVICE</v>
      </c>
      <c r="J42" s="68">
        <f ca="1" t="array" ref="J42">IFERROR(INDEX(MASTER!B:B,MATCH(G42,MASTER!A:A,0))/100," ")</f>
        <v>1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02</v>
      </c>
      <c r="N42" s="68">
        <f ca="1" t="shared" ref="N42:O42" si="50">IFERROR(AVERAGEIF(L:L,L42,$J:$J)," ")</f>
        <v>0.99</v>
      </c>
      <c r="O42" s="68">
        <f ca="1" t="shared" si="50"/>
        <v>0.96921568627451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2023 02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44988.8582194907</v>
      </c>
      <c r="B43" s="51" t="str">
        <f ca="1">INDIRECT(ADDRESS(2+QUOTIENT(ROW()-2,COUNTA('Form Responses 1'!$1:$1)-4),2,,TRUE,"Form Responses 1"))</f>
        <v>yogaberdikari15@gmail.com</v>
      </c>
      <c r="C43" s="51" t="str">
        <f ca="1">INDIRECT(ADDRESS(2+QUOTIENT(ROW()-2,COUNTA('Form Responses 1'!$1:$1)-4),3,,TRUE,"Form Responses 1"))</f>
        <v>Yoga Adi Santoso</v>
      </c>
      <c r="D43" s="66">
        <f ca="1">INDIRECT(ADDRESS(2+QUOTIENT(ROW()-2,COUNTA('Form Responses 1'!$1:$1)-4),4,,TRUE,"Form Responses 1"))</f>
        <v>44985</v>
      </c>
      <c r="E43" s="67">
        <f ca="1" t="shared" si="0"/>
        <v>2</v>
      </c>
      <c r="F43" s="51" t="str">
        <f ca="1">IF(ISBLANK(A43)," ",INDIRECT(ADDRESS(1,5+MOD(ROW()-2,COUNTA('Form Responses 1'!$1:$1)-4),,TRUE,"Form Responses 1")))</f>
        <v>Gedung Pameran [Pos Security]</v>
      </c>
      <c r="G43" s="51" t="str">
        <f ca="1">IF(ISBLANK(A43)," ",INDIRECT(ADDRESS(MATCH(A43,'Form Responses 1'!A:A,0),5+MOD(ROW()-2,COUNTA('Form Responses 1'!$1:$1)-4),,TRUE,"Form Responses 1")))</f>
        <v>SANGATBAIK</v>
      </c>
      <c r="H43" s="68" t="str">
        <f ca="1" t="shared" si="1"/>
        <v>Gedung Pameran</v>
      </c>
      <c r="I43" s="68" t="str">
        <f ca="1" t="shared" si="2"/>
        <v>CLEANING SERVICE</v>
      </c>
      <c r="J43" s="68">
        <f ca="1" t="array" ref="J43">IFERROR(INDEX(MASTER!B:B,MATCH(G43,MASTER!A:A,0))/100," ")</f>
        <v>1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02</v>
      </c>
      <c r="N43" s="68">
        <f ca="1" t="shared" ref="N43:O43" si="51">IFERROR(AVERAGEIF(L:L,L43,$J:$J)," ")</f>
        <v>0.99</v>
      </c>
      <c r="O43" s="68">
        <f ca="1" t="shared" si="51"/>
        <v>0.96921568627451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2023 02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44988.8582194907</v>
      </c>
      <c r="B44" s="51" t="str">
        <f ca="1">INDIRECT(ADDRESS(2+QUOTIENT(ROW()-2,COUNTA('Form Responses 1'!$1:$1)-4),2,,TRUE,"Form Responses 1"))</f>
        <v>yogaberdikari15@gmail.com</v>
      </c>
      <c r="C44" s="51" t="str">
        <f ca="1">INDIRECT(ADDRESS(2+QUOTIENT(ROW()-2,COUNTA('Form Responses 1'!$1:$1)-4),3,,TRUE,"Form Responses 1"))</f>
        <v>Yoga Adi Santoso</v>
      </c>
      <c r="D44" s="66">
        <f ca="1">INDIRECT(ADDRESS(2+QUOTIENT(ROW()-2,COUNTA('Form Responses 1'!$1:$1)-4),4,,TRUE,"Form Responses 1"))</f>
        <v>44985</v>
      </c>
      <c r="E44" s="67">
        <f ca="1" t="shared" si="0"/>
        <v>2</v>
      </c>
      <c r="F44" s="51" t="str">
        <f ca="1">IF(ISBLANK(A44)," ",INDIRECT(ADDRESS(1,5+MOD(ROW()-2,COUNTA('Form Responses 1'!$1:$1)-4),,TRUE,"Form Responses 1")))</f>
        <v>Gedung Rapat [Ruangan ]</v>
      </c>
      <c r="G44" s="51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Gedung Rapat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02</v>
      </c>
      <c r="N44" s="68">
        <f ca="1" t="shared" ref="N44:O44" si="52">IFERROR(AVERAGEIF(L:L,L44,$J:$J)," ")</f>
        <v>0.99</v>
      </c>
      <c r="O44" s="68">
        <f ca="1" t="shared" si="52"/>
        <v>0.96921568627451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SB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44988.8582194907</v>
      </c>
      <c r="B45" s="51" t="str">
        <f ca="1">INDIRECT(ADDRESS(2+QUOTIENT(ROW()-2,COUNTA('Form Responses 1'!$1:$1)-4),2,,TRUE,"Form Responses 1"))</f>
        <v>yogaberdikari15@gmail.com</v>
      </c>
      <c r="C45" s="51" t="str">
        <f ca="1">INDIRECT(ADDRESS(2+QUOTIENT(ROW()-2,COUNTA('Form Responses 1'!$1:$1)-4),3,,TRUE,"Form Responses 1"))</f>
        <v>Yoga Adi Santoso</v>
      </c>
      <c r="D45" s="66">
        <f ca="1">INDIRECT(ADDRESS(2+QUOTIENT(ROW()-2,COUNTA('Form Responses 1'!$1:$1)-4),4,,TRUE,"Form Responses 1"))</f>
        <v>44985</v>
      </c>
      <c r="E45" s="67">
        <f ca="1" t="shared" si="0"/>
        <v>2</v>
      </c>
      <c r="F45" s="51" t="str">
        <f ca="1">IF(ISBLANK(A45)," ",INDIRECT(ADDRESS(1,5+MOD(ROW()-2,COUNTA('Form Responses 1'!$1:$1)-4),,TRUE,"Form Responses 1")))</f>
        <v>Gedung Rapat [Toilet]</v>
      </c>
      <c r="G45" s="51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Gedung Rapat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02</v>
      </c>
      <c r="N45" s="68">
        <f ca="1" t="shared" ref="N45:O45" si="53">IFERROR(AVERAGEIF(L:L,L45,$J:$J)," ")</f>
        <v>0.99</v>
      </c>
      <c r="O45" s="68">
        <f ca="1" t="shared" si="53"/>
        <v>0.96921568627451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SB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44988.8582194907</v>
      </c>
      <c r="B46" s="51" t="str">
        <f ca="1">INDIRECT(ADDRESS(2+QUOTIENT(ROW()-2,COUNTA('Form Responses 1'!$1:$1)-4),2,,TRUE,"Form Responses 1"))</f>
        <v>yogaberdikari15@gmail.com</v>
      </c>
      <c r="C46" s="51" t="str">
        <f ca="1">INDIRECT(ADDRESS(2+QUOTIENT(ROW()-2,COUNTA('Form Responses 1'!$1:$1)-4),3,,TRUE,"Form Responses 1"))</f>
        <v>Yoga Adi Santoso</v>
      </c>
      <c r="D46" s="66">
        <f ca="1">INDIRECT(ADDRESS(2+QUOTIENT(ROW()-2,COUNTA('Form Responses 1'!$1:$1)-4),4,,TRUE,"Form Responses 1"))</f>
        <v>44985</v>
      </c>
      <c r="E46" s="67">
        <f ca="1" t="shared" si="0"/>
        <v>2</v>
      </c>
      <c r="F46" s="51" t="str">
        <f ca="1">IF(ISBLANK(A46)," ",INDIRECT(ADDRESS(1,5+MOD(ROW()-2,COUNTA('Form Responses 1'!$1:$1)-4),,TRUE,"Form Responses 1")))</f>
        <v>Gedung Rapat [Halaman]</v>
      </c>
      <c r="G46" s="51" t="str">
        <f ca="1">IF(ISBLANK(A46)," ",INDIRECT(ADDRESS(MATCH(A46,'Form Responses 1'!A:A,0),5+MOD(ROW()-2,COUNTA('Form Responses 1'!$1:$1)-4),,TRUE,"Form Responses 1")))</f>
        <v>SANGATBAIK</v>
      </c>
      <c r="H46" s="68" t="str">
        <f ca="1" t="shared" si="1"/>
        <v>Gedung Rapat</v>
      </c>
      <c r="I46" s="68" t="str">
        <f ca="1" t="shared" si="2"/>
        <v>CLEANING SERVICE</v>
      </c>
      <c r="J46" s="68">
        <f ca="1" t="array" ref="J46">IFERROR(INDEX(MASTER!B:B,MATCH(G46,MASTER!A:A,0))/100," ")</f>
        <v>1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02</v>
      </c>
      <c r="N46" s="68">
        <f ca="1" t="shared" ref="N46:O46" si="54">IFERROR(AVERAGEIF(L:L,L46,$J:$J)," ")</f>
        <v>0.99</v>
      </c>
      <c r="O46" s="68">
        <f ca="1" t="shared" si="54"/>
        <v>0.96921568627451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SB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44988.8582194907</v>
      </c>
      <c r="B47" s="51" t="str">
        <f ca="1">INDIRECT(ADDRESS(2+QUOTIENT(ROW()-2,COUNTA('Form Responses 1'!$1:$1)-4),2,,TRUE,"Form Responses 1"))</f>
        <v>yogaberdikari15@gmail.com</v>
      </c>
      <c r="C47" s="51" t="str">
        <f ca="1">INDIRECT(ADDRESS(2+QUOTIENT(ROW()-2,COUNTA('Form Responses 1'!$1:$1)-4),3,,TRUE,"Form Responses 1"))</f>
        <v>Yoga Adi Santoso</v>
      </c>
      <c r="D47" s="66">
        <f ca="1">INDIRECT(ADDRESS(2+QUOTIENT(ROW()-2,COUNTA('Form Responses 1'!$1:$1)-4),4,,TRUE,"Form Responses 1"))</f>
        <v>44985</v>
      </c>
      <c r="E47" s="67">
        <f ca="1" t="shared" si="0"/>
        <v>2</v>
      </c>
      <c r="F47" s="51" t="str">
        <f ca="1">IF(ISBLANK(A47)," ",INDIRECT(ADDRESS(1,5+MOD(ROW()-2,COUNTA('Form Responses 1'!$1:$1)-4),,TRUE,"Form Responses 1")))</f>
        <v>Gedung Mess [Ruangan ]</v>
      </c>
      <c r="G47" s="51" t="str">
        <f ca="1">IF(ISBLANK(A47)," ",INDIRECT(ADDRESS(MATCH(A47,'Form Responses 1'!A:A,0),5+MOD(ROW()-2,COUNTA('Form Responses 1'!$1:$1)-4),,TRUE,"Form Responses 1")))</f>
        <v>SANGATBAIK</v>
      </c>
      <c r="H47" s="68" t="str">
        <f ca="1" t="shared" si="1"/>
        <v>Gedung Mess</v>
      </c>
      <c r="I47" s="68" t="str">
        <f ca="1" t="shared" si="2"/>
        <v>CLEANING SERVICE</v>
      </c>
      <c r="J47" s="68">
        <f ca="1" t="array" ref="J47">IFERROR(INDEX(MASTER!B:B,MATCH(G47,MASTER!A:A,0))/100," ")</f>
        <v>1</v>
      </c>
      <c r="K47" s="51">
        <f ca="1" t="shared" si="3"/>
        <v>9</v>
      </c>
      <c r="L47" s="51" t="str">
        <f ca="1" t="shared" si="4"/>
        <v>2023 - WEEK 09</v>
      </c>
      <c r="M47" s="51" t="str">
        <f ca="1" t="shared" si="5"/>
        <v>2023 - MONTH 02</v>
      </c>
      <c r="N47" s="68">
        <f ca="1" t="shared" ref="N47:O47" si="55">IFERROR(AVERAGEIF(L:L,L47,$J:$J)," ")</f>
        <v>0.99</v>
      </c>
      <c r="O47" s="68">
        <f ca="1" t="shared" si="55"/>
        <v>0.96921568627451</v>
      </c>
      <c r="P47" s="51" t="str">
        <f ca="1">IF(ISBLANK(A47)," ",IF(N47&gt;MASTER!$B$3/100,"SB",IF(N47&gt;MASTER!$B$4/100,"B",IF(N47&gt;MASTER!$B$5/100,"C","K"))))</f>
        <v>SB</v>
      </c>
      <c r="Q47" s="51" t="str">
        <f ca="1">IF(ISBLANK(B47)," ",IF(O47&gt;MASTER!$B$3/100,"SB",IF(O47&gt;MASTER!$B$4/100,"B",IF(O47&gt;MASTER!$B$5/100,"C","K"))))</f>
        <v>SB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9</v>
      </c>
      <c r="AF47" s="51" t="str">
        <f ca="1" t="shared" si="13"/>
        <v>2023 02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44988.8582194907</v>
      </c>
      <c r="B48" s="51" t="str">
        <f ca="1">INDIRECT(ADDRESS(2+QUOTIENT(ROW()-2,COUNTA('Form Responses 1'!$1:$1)-4),2,,TRUE,"Form Responses 1"))</f>
        <v>yogaberdikari15@gmail.com</v>
      </c>
      <c r="C48" s="51" t="str">
        <f ca="1">INDIRECT(ADDRESS(2+QUOTIENT(ROW()-2,COUNTA('Form Responses 1'!$1:$1)-4),3,,TRUE,"Form Responses 1"))</f>
        <v>Yoga Adi Santoso</v>
      </c>
      <c r="D48" s="66">
        <f ca="1">INDIRECT(ADDRESS(2+QUOTIENT(ROW()-2,COUNTA('Form Responses 1'!$1:$1)-4),4,,TRUE,"Form Responses 1"))</f>
        <v>44985</v>
      </c>
      <c r="E48" s="67">
        <f ca="1" t="shared" si="0"/>
        <v>2</v>
      </c>
      <c r="F48" s="51" t="str">
        <f ca="1">IF(ISBLANK(A48)," ",INDIRECT(ADDRESS(1,5+MOD(ROW()-2,COUNTA('Form Responses 1'!$1:$1)-4),,TRUE,"Form Responses 1")))</f>
        <v>Gedung Mess [Toilet]</v>
      </c>
      <c r="G48" s="51" t="str">
        <f ca="1">IF(ISBLANK(A48)," ",INDIRECT(ADDRESS(MATCH(A48,'Form Responses 1'!A:A,0),5+MOD(ROW()-2,COUNTA('Form Responses 1'!$1:$1)-4),,TRUE,"Form Responses 1")))</f>
        <v>SANGATBAIK</v>
      </c>
      <c r="H48" s="68" t="str">
        <f ca="1" t="shared" si="1"/>
        <v>Gedung Mess</v>
      </c>
      <c r="I48" s="68" t="str">
        <f ca="1" t="shared" si="2"/>
        <v>CLEANING SERVICE</v>
      </c>
      <c r="J48" s="68">
        <f ca="1" t="array" ref="J48">IFERROR(INDEX(MASTER!B:B,MATCH(G48,MASTER!A:A,0))/100," ")</f>
        <v>1</v>
      </c>
      <c r="K48" s="51">
        <f ca="1" t="shared" si="3"/>
        <v>9</v>
      </c>
      <c r="L48" s="51" t="str">
        <f ca="1" t="shared" si="4"/>
        <v>2023 - WEEK 09</v>
      </c>
      <c r="M48" s="51" t="str">
        <f ca="1" t="shared" si="5"/>
        <v>2023 - MONTH 02</v>
      </c>
      <c r="N48" s="68">
        <f ca="1" t="shared" ref="N48:O48" si="56">IFERROR(AVERAGEIF(L:L,L48,$J:$J)," ")</f>
        <v>0.99</v>
      </c>
      <c r="O48" s="68">
        <f ca="1" t="shared" si="56"/>
        <v>0.96921568627451</v>
      </c>
      <c r="P48" s="51" t="str">
        <f ca="1">IF(ISBLANK(A48)," ",IF(N48&gt;MASTER!$B$3/100,"SB",IF(N48&gt;MASTER!$B$4/100,"B",IF(N48&gt;MASTER!$B$5/100,"C","K"))))</f>
        <v>SB</v>
      </c>
      <c r="Q48" s="51" t="str">
        <f ca="1">IF(ISBLANK(B48)," ",IF(O48&gt;MASTER!$B$3/100,"SB",IF(O48&gt;MASTER!$B$4/100,"B",IF(O48&gt;MASTER!$B$5/100,"C","K"))))</f>
        <v>SB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9</v>
      </c>
      <c r="AF48" s="51" t="str">
        <f ca="1" t="shared" si="13"/>
        <v>2023 02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44988.8582194907</v>
      </c>
      <c r="B49" s="51" t="str">
        <f ca="1">INDIRECT(ADDRESS(2+QUOTIENT(ROW()-2,COUNTA('Form Responses 1'!$1:$1)-4),2,,TRUE,"Form Responses 1"))</f>
        <v>yogaberdikari15@gmail.com</v>
      </c>
      <c r="C49" s="51" t="str">
        <f ca="1">INDIRECT(ADDRESS(2+QUOTIENT(ROW()-2,COUNTA('Form Responses 1'!$1:$1)-4),3,,TRUE,"Form Responses 1"))</f>
        <v>Yoga Adi Santoso</v>
      </c>
      <c r="D49" s="66">
        <f ca="1">INDIRECT(ADDRESS(2+QUOTIENT(ROW()-2,COUNTA('Form Responses 1'!$1:$1)-4),4,,TRUE,"Form Responses 1"))</f>
        <v>44985</v>
      </c>
      <c r="E49" s="67">
        <f ca="1" t="shared" si="0"/>
        <v>2</v>
      </c>
      <c r="F49" s="51" t="str">
        <f ca="1">IF(ISBLANK(A49)," ",INDIRECT(ADDRESS(1,5+MOD(ROW()-2,COUNTA('Form Responses 1'!$1:$1)-4),,TRUE,"Form Responses 1")))</f>
        <v>Gedung Mess [Halaman]</v>
      </c>
      <c r="G49" s="51" t="str">
        <f ca="1">IF(ISBLANK(A49)," ",INDIRECT(ADDRESS(MATCH(A49,'Form Responses 1'!A:A,0),5+MOD(ROW()-2,COUNTA('Form Responses 1'!$1:$1)-4),,TRUE,"Form Responses 1")))</f>
        <v>SANGATBAIK</v>
      </c>
      <c r="H49" s="68" t="str">
        <f ca="1" t="shared" si="1"/>
        <v>Gedung Mess</v>
      </c>
      <c r="I49" s="68" t="str">
        <f ca="1" t="shared" si="2"/>
        <v>CLEANING SERVICE</v>
      </c>
      <c r="J49" s="68">
        <f ca="1" t="array" ref="J49">IFERROR(INDEX(MASTER!B:B,MATCH(G49,MASTER!A:A,0))/100," ")</f>
        <v>1</v>
      </c>
      <c r="K49" s="51">
        <f ca="1" t="shared" si="3"/>
        <v>9</v>
      </c>
      <c r="L49" s="51" t="str">
        <f ca="1" t="shared" si="4"/>
        <v>2023 - WEEK 09</v>
      </c>
      <c r="M49" s="51" t="str">
        <f ca="1" t="shared" si="5"/>
        <v>2023 - MONTH 02</v>
      </c>
      <c r="N49" s="68">
        <f ca="1" t="shared" ref="N49:O49" si="57">IFERROR(AVERAGEIF(L:L,L49,$J:$J)," ")</f>
        <v>0.99</v>
      </c>
      <c r="O49" s="68">
        <f ca="1" t="shared" si="57"/>
        <v>0.96921568627451</v>
      </c>
      <c r="P49" s="51" t="str">
        <f ca="1">IF(ISBLANK(A49)," ",IF(N49&gt;MASTER!$B$3/100,"SB",IF(N49&gt;MASTER!$B$4/100,"B",IF(N49&gt;MASTER!$B$5/100,"C","K"))))</f>
        <v>SB</v>
      </c>
      <c r="Q49" s="51" t="str">
        <f ca="1">IF(ISBLANK(B49)," ",IF(O49&gt;MASTER!$B$3/100,"SB",IF(O49&gt;MASTER!$B$4/100,"B",IF(O49&gt;MASTER!$B$5/100,"C","K"))))</f>
        <v>SB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9</v>
      </c>
      <c r="AF49" s="51" t="str">
        <f ca="1" t="shared" si="13"/>
        <v>2023 02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44988.8582194907</v>
      </c>
      <c r="B50" s="51" t="str">
        <f ca="1">INDIRECT(ADDRESS(2+QUOTIENT(ROW()-2,COUNTA('Form Responses 1'!$1:$1)-4),2,,TRUE,"Form Responses 1"))</f>
        <v>yogaberdikari15@gmail.com</v>
      </c>
      <c r="C50" s="51" t="str">
        <f ca="1">INDIRECT(ADDRESS(2+QUOTIENT(ROW()-2,COUNTA('Form Responses 1'!$1:$1)-4),3,,TRUE,"Form Responses 1"))</f>
        <v>Yoga Adi Santoso</v>
      </c>
      <c r="D50" s="66">
        <f ca="1">INDIRECT(ADDRESS(2+QUOTIENT(ROW()-2,COUNTA('Form Responses 1'!$1:$1)-4),4,,TRUE,"Form Responses 1"))</f>
        <v>44985</v>
      </c>
      <c r="E50" s="67">
        <f ca="1" t="shared" si="0"/>
        <v>2</v>
      </c>
      <c r="F50" s="51" t="str">
        <f ca="1">IF(ISBLANK(A50)," ",INDIRECT(ADDRESS(1,5+MOD(ROW()-2,COUNTA('Form Responses 1'!$1:$1)-4),,TRUE,"Form Responses 1")))</f>
        <v>Gedung Penyimpanan Artefak [Ruangan ]</v>
      </c>
      <c r="G50" s="51" t="str">
        <f ca="1">IF(ISBLANK(A50)," ",INDIRECT(ADDRESS(MATCH(A50,'Form Responses 1'!A:A,0),5+MOD(ROW()-2,COUNTA('Form Responses 1'!$1:$1)-4),,TRUE,"Form Responses 1")))</f>
        <v>SANGATBAIK</v>
      </c>
      <c r="H50" s="68" t="str">
        <f ca="1" t="shared" si="1"/>
        <v>Gedung Penyimpanan Artefak</v>
      </c>
      <c r="I50" s="68" t="str">
        <f ca="1" t="shared" si="2"/>
        <v>CLEANING SERVICE</v>
      </c>
      <c r="J50" s="68">
        <f ca="1" t="array" ref="J50">IFERROR(INDEX(MASTER!B:B,MATCH(G50,MASTER!A:A,0))/100," ")</f>
        <v>1</v>
      </c>
      <c r="K50" s="51">
        <f ca="1" t="shared" si="3"/>
        <v>9</v>
      </c>
      <c r="L50" s="51" t="str">
        <f ca="1" t="shared" si="4"/>
        <v>2023 - WEEK 09</v>
      </c>
      <c r="M50" s="51" t="str">
        <f ca="1" t="shared" si="5"/>
        <v>2023 - MONTH 02</v>
      </c>
      <c r="N50" s="68">
        <f ca="1" t="shared" ref="N50:O50" si="58">IFERROR(AVERAGEIF(L:L,L50,$J:$J)," ")</f>
        <v>0.99</v>
      </c>
      <c r="O50" s="68">
        <f ca="1" t="shared" si="58"/>
        <v>0.96921568627451</v>
      </c>
      <c r="P50" s="51" t="str">
        <f ca="1">IF(ISBLANK(A50)," ",IF(N50&gt;MASTER!$B$3/100,"SB",IF(N50&gt;MASTER!$B$4/100,"B",IF(N50&gt;MASTER!$B$5/100,"C","K"))))</f>
        <v>SB</v>
      </c>
      <c r="Q50" s="51" t="str">
        <f ca="1">IF(ISBLANK(B50)," ",IF(O50&gt;MASTER!$B$3/100,"SB",IF(O50&gt;MASTER!$B$4/100,"B",IF(O50&gt;MASTER!$B$5/100,"C","K"))))</f>
        <v>SB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9</v>
      </c>
      <c r="AF50" s="51" t="str">
        <f ca="1" t="shared" si="13"/>
        <v>2023 02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44988.8582194907</v>
      </c>
      <c r="B51" s="51" t="str">
        <f ca="1">INDIRECT(ADDRESS(2+QUOTIENT(ROW()-2,COUNTA('Form Responses 1'!$1:$1)-4),2,,TRUE,"Form Responses 1"))</f>
        <v>yogaberdikari15@gmail.com</v>
      </c>
      <c r="C51" s="51" t="str">
        <f ca="1">INDIRECT(ADDRESS(2+QUOTIENT(ROW()-2,COUNTA('Form Responses 1'!$1:$1)-4),3,,TRUE,"Form Responses 1"))</f>
        <v>Yoga Adi Santoso</v>
      </c>
      <c r="D51" s="66">
        <f ca="1">INDIRECT(ADDRESS(2+QUOTIENT(ROW()-2,COUNTA('Form Responses 1'!$1:$1)-4),4,,TRUE,"Form Responses 1"))</f>
        <v>44985</v>
      </c>
      <c r="E51" s="67">
        <f ca="1" t="shared" si="0"/>
        <v>2</v>
      </c>
      <c r="F51" s="51" t="str">
        <f ca="1">IF(ISBLANK(A51)," ",INDIRECT(ADDRESS(1,5+MOD(ROW()-2,COUNTA('Form Responses 1'!$1:$1)-4),,TRUE,"Form Responses 1")))</f>
        <v>Gedung Penyimpanan Artefak [Toilet]</v>
      </c>
      <c r="G51" s="51" t="str">
        <f ca="1">IF(ISBLANK(A51)," ",INDIRECT(ADDRESS(MATCH(A51,'Form Responses 1'!A:A,0),5+MOD(ROW()-2,COUNTA('Form Responses 1'!$1:$1)-4),,TRUE,"Form Responses 1")))</f>
        <v>SANGATBAIK</v>
      </c>
      <c r="H51" s="68" t="str">
        <f ca="1" t="shared" si="1"/>
        <v>Gedung Penyimpanan Artefak</v>
      </c>
      <c r="I51" s="68" t="str">
        <f ca="1" t="shared" si="2"/>
        <v>CLEANING SERVICE</v>
      </c>
      <c r="J51" s="68">
        <f ca="1" t="array" ref="J51">IFERROR(INDEX(MASTER!B:B,MATCH(G51,MASTER!A:A,0))/100," ")</f>
        <v>1</v>
      </c>
      <c r="K51" s="51">
        <f ca="1" t="shared" si="3"/>
        <v>9</v>
      </c>
      <c r="L51" s="51" t="str">
        <f ca="1" t="shared" si="4"/>
        <v>2023 - WEEK 09</v>
      </c>
      <c r="M51" s="51" t="str">
        <f ca="1" t="shared" si="5"/>
        <v>2023 - MONTH 02</v>
      </c>
      <c r="N51" s="68">
        <f ca="1" t="shared" ref="N51:O51" si="59">IFERROR(AVERAGEIF(L:L,L51,$J:$J)," ")</f>
        <v>0.99</v>
      </c>
      <c r="O51" s="68">
        <f ca="1" t="shared" si="59"/>
        <v>0.96921568627451</v>
      </c>
      <c r="P51" s="51" t="str">
        <f ca="1">IF(ISBLANK(A51)," ",IF(N51&gt;MASTER!$B$3/100,"SB",IF(N51&gt;MASTER!$B$4/100,"B",IF(N51&gt;MASTER!$B$5/100,"C","K"))))</f>
        <v>SB</v>
      </c>
      <c r="Q51" s="51" t="str">
        <f ca="1">IF(ISBLANK(B51)," ",IF(O51&gt;MASTER!$B$3/100,"SB",IF(O51&gt;MASTER!$B$4/100,"B",IF(O51&gt;MASTER!$B$5/100,"C","K"))))</f>
        <v>SB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9</v>
      </c>
      <c r="AF51" s="51" t="str">
        <f ca="1" t="shared" si="13"/>
        <v>2023 02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44988.8582194907</v>
      </c>
      <c r="B52" s="51" t="str">
        <f ca="1">INDIRECT(ADDRESS(2+QUOTIENT(ROW()-2,COUNTA('Form Responses 1'!$1:$1)-4),2,,TRUE,"Form Responses 1"))</f>
        <v>yogaberdikari15@gmail.com</v>
      </c>
      <c r="C52" s="51" t="str">
        <f ca="1">INDIRECT(ADDRESS(2+QUOTIENT(ROW()-2,COUNTA('Form Responses 1'!$1:$1)-4),3,,TRUE,"Form Responses 1"))</f>
        <v>Yoga Adi Santoso</v>
      </c>
      <c r="D52" s="66">
        <f ca="1">INDIRECT(ADDRESS(2+QUOTIENT(ROW()-2,COUNTA('Form Responses 1'!$1:$1)-4),4,,TRUE,"Form Responses 1"))</f>
        <v>44985</v>
      </c>
      <c r="E52" s="67">
        <f ca="1" t="shared" si="0"/>
        <v>2</v>
      </c>
      <c r="F52" s="51" t="str">
        <f ca="1">IF(ISBLANK(A52)," ",INDIRECT(ADDRESS(1,5+MOD(ROW()-2,COUNTA('Form Responses 1'!$1:$1)-4),,TRUE,"Form Responses 1")))</f>
        <v>Gedung Penyimpanan Artefak [Halaman]</v>
      </c>
      <c r="G52" s="51" t="str">
        <f ca="1">IF(ISBLANK(A52)," ",INDIRECT(ADDRESS(MATCH(A52,'Form Responses 1'!A:A,0),5+MOD(ROW()-2,COUNTA('Form Responses 1'!$1:$1)-4),,TRUE,"Form Responses 1")))</f>
        <v>SANGATBAIK</v>
      </c>
      <c r="H52" s="68" t="str">
        <f ca="1" t="shared" si="1"/>
        <v>Gedung Penyimpanan Artefak</v>
      </c>
      <c r="I52" s="68" t="str">
        <f ca="1" t="shared" si="2"/>
        <v>CLEANING SERVICE</v>
      </c>
      <c r="J52" s="68">
        <f ca="1" t="array" ref="J52">IFERROR(INDEX(MASTER!B:B,MATCH(G52,MASTER!A:A,0))/100," ")</f>
        <v>1</v>
      </c>
      <c r="K52" s="51">
        <f ca="1" t="shared" si="3"/>
        <v>9</v>
      </c>
      <c r="L52" s="51" t="str">
        <f ca="1" t="shared" si="4"/>
        <v>2023 - WEEK 09</v>
      </c>
      <c r="M52" s="51" t="str">
        <f ca="1" t="shared" si="5"/>
        <v>2023 - MONTH 02</v>
      </c>
      <c r="N52" s="68">
        <f ca="1" t="shared" ref="N52:O52" si="60">IFERROR(AVERAGEIF(L:L,L52,$J:$J)," ")</f>
        <v>0.99</v>
      </c>
      <c r="O52" s="68">
        <f ca="1" t="shared" si="60"/>
        <v>0.96921568627451</v>
      </c>
      <c r="P52" s="51" t="str">
        <f ca="1">IF(ISBLANK(A52)," ",IF(N52&gt;MASTER!$B$3/100,"SB",IF(N52&gt;MASTER!$B$4/100,"B",IF(N52&gt;MASTER!$B$5/100,"C","K"))))</f>
        <v>SB</v>
      </c>
      <c r="Q52" s="51" t="str">
        <f ca="1">IF(ISBLANK(B52)," ",IF(O52&gt;MASTER!$B$3/100,"SB",IF(O52&gt;MASTER!$B$4/100,"B",IF(O52&gt;MASTER!$B$5/100,"C","K"))))</f>
        <v>SB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9</v>
      </c>
      <c r="AF52" s="51" t="str">
        <f ca="1" t="shared" si="13"/>
        <v>2023 02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44988.8585664352</v>
      </c>
      <c r="B53" s="51" t="str">
        <f ca="1">INDIRECT(ADDRESS(2+QUOTIENT(ROW()-2,COUNTA('Form Responses 1'!$1:$1)-4),2,,TRUE,"Form Responses 1"))</f>
        <v>yogaberdikari15@gmail.com</v>
      </c>
      <c r="C53" s="51" t="str">
        <f ca="1">INDIRECT(ADDRESS(2+QUOTIENT(ROW()-2,COUNTA('Form Responses 1'!$1:$1)-4),3,,TRUE,"Form Responses 1"))</f>
        <v>Yoga Adi Santoso</v>
      </c>
      <c r="D53" s="66">
        <f ca="1">INDIRECT(ADDRESS(2+QUOTIENT(ROW()-2,COUNTA('Form Responses 1'!$1:$1)-4),4,,TRUE,"Form Responses 1"))</f>
        <v>44986</v>
      </c>
      <c r="E53" s="67">
        <f ca="1" t="shared" si="0"/>
        <v>3</v>
      </c>
      <c r="F53" s="51" t="str">
        <f ca="1">IF(ISBLANK(A53)," ",INDIRECT(ADDRESS(1,5+MOD(ROW()-2,COUNTA('Form Responses 1'!$1:$1)-4),,TRUE,"Form Responses 1")))</f>
        <v>Security [Security Functions]</v>
      </c>
      <c r="G53" s="51" t="str">
        <f ca="1">IF(ISBLANK(A53)," ",INDIRECT(ADDRESS(MATCH(A53,'Form Responses 1'!A:A,0),5+MOD(ROW()-2,COUNTA('Form Responses 1'!$1:$1)-4),,TRUE,"Form Responses 1")))</f>
        <v>SANGATBAIK</v>
      </c>
      <c r="H53" s="68" t="str">
        <f ca="1" t="shared" si="1"/>
        <v>Security</v>
      </c>
      <c r="I53" s="68" t="str">
        <f ca="1" t="shared" si="2"/>
        <v>SECURITY SERVICE</v>
      </c>
      <c r="J53" s="68">
        <f ca="1" t="array" ref="J53">IFERROR(INDEX(MASTER!B:B,MATCH(G53,MASTER!A:A,0))/100," ")</f>
        <v>1</v>
      </c>
      <c r="K53" s="51">
        <f ca="1" t="shared" si="3"/>
        <v>9</v>
      </c>
      <c r="L53" s="51" t="str">
        <f ca="1" t="shared" si="4"/>
        <v>2023 - WEEK 09</v>
      </c>
      <c r="M53" s="51" t="str">
        <f ca="1" t="shared" si="5"/>
        <v>2023 - MONTH 03</v>
      </c>
      <c r="N53" s="68">
        <f ca="1" t="shared" ref="N53:O53" si="61">IFERROR(AVERAGEIF(L:L,L53,$J:$J)," ")</f>
        <v>0.99</v>
      </c>
      <c r="O53" s="68">
        <f ca="1" t="shared" si="61"/>
        <v>0.964411764705883</v>
      </c>
      <c r="P53" s="51" t="str">
        <f ca="1">IF(ISBLANK(A53)," ",IF(N53&gt;MASTER!$B$3/100,"SB",IF(N53&gt;MASTER!$B$4/100,"B",IF(N53&gt;MASTER!$B$5/100,"C","K"))))</f>
        <v>SB</v>
      </c>
      <c r="Q53" s="51" t="str">
        <f ca="1">IF(ISBLANK(B53)," ",IF(O53&gt;MASTER!$B$3/100,"SB",IF(O53&gt;MASTER!$B$4/100,"B",IF(O53&gt;MASTER!$B$5/100,"C","K"))))</f>
        <v>SB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9</v>
      </c>
      <c r="AF53" s="51" t="str">
        <f ca="1" t="shared" si="13"/>
        <v>2023 03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44988.8585664352</v>
      </c>
      <c r="B54" s="51" t="str">
        <f ca="1">INDIRECT(ADDRESS(2+QUOTIENT(ROW()-2,COUNTA('Form Responses 1'!$1:$1)-4),2,,TRUE,"Form Responses 1"))</f>
        <v>yogaberdikari15@gmail.com</v>
      </c>
      <c r="C54" s="51" t="str">
        <f ca="1">INDIRECT(ADDRESS(2+QUOTIENT(ROW()-2,COUNTA('Form Responses 1'!$1:$1)-4),3,,TRUE,"Form Responses 1"))</f>
        <v>Yoga Adi Santoso</v>
      </c>
      <c r="D54" s="66">
        <f ca="1">INDIRECT(ADDRESS(2+QUOTIENT(ROW()-2,COUNTA('Form Responses 1'!$1:$1)-4),4,,TRUE,"Form Responses 1"))</f>
        <v>44986</v>
      </c>
      <c r="E54" s="67">
        <f ca="1" t="shared" si="0"/>
        <v>3</v>
      </c>
      <c r="F54" s="51" t="str">
        <f ca="1">IF(ISBLANK(A54)," ",INDIRECT(ADDRESS(1,5+MOD(ROW()-2,COUNTA('Form Responses 1'!$1:$1)-4),,TRUE,"Form Responses 1")))</f>
        <v>Driver [Driving Safety]</v>
      </c>
      <c r="G54" s="51" t="str">
        <f ca="1">IF(ISBLANK(A54)," ",INDIRECT(ADDRESS(MATCH(A54,'Form Responses 1'!A:A,0),5+MOD(ROW()-2,COUNTA('Form Responses 1'!$1:$1)-4),,TRUE,"Form Responses 1")))</f>
        <v>SANGATBAIK</v>
      </c>
      <c r="H54" s="68" t="str">
        <f ca="1" t="shared" si="1"/>
        <v>Driver</v>
      </c>
      <c r="I54" s="68" t="str">
        <f ca="1" t="shared" si="2"/>
        <v>LABOR SERVICE</v>
      </c>
      <c r="J54" s="68">
        <f ca="1" t="array" ref="J54">IFERROR(INDEX(MASTER!B:B,MATCH(G54,MASTER!A:A,0))/100," ")</f>
        <v>1</v>
      </c>
      <c r="K54" s="51">
        <f ca="1" t="shared" si="3"/>
        <v>9</v>
      </c>
      <c r="L54" s="51" t="str">
        <f ca="1" t="shared" si="4"/>
        <v>2023 - WEEK 09</v>
      </c>
      <c r="M54" s="51" t="str">
        <f ca="1" t="shared" si="5"/>
        <v>2023 - MONTH 03</v>
      </c>
      <c r="N54" s="68">
        <f ca="1" t="shared" ref="N54:O54" si="62">IFERROR(AVERAGEIF(L:L,L54,$J:$J)," ")</f>
        <v>0.99</v>
      </c>
      <c r="O54" s="68">
        <f ca="1" t="shared" si="62"/>
        <v>0.964411764705883</v>
      </c>
      <c r="P54" s="51" t="str">
        <f ca="1">IF(ISBLANK(A54)," ",IF(N54&gt;MASTER!$B$3/100,"SB",IF(N54&gt;MASTER!$B$4/100,"B",IF(N54&gt;MASTER!$B$5/100,"C","K"))))</f>
        <v>SB</v>
      </c>
      <c r="Q54" s="51" t="str">
        <f ca="1">IF(ISBLANK(B54)," ",IF(O54&gt;MASTER!$B$3/100,"SB",IF(O54&gt;MASTER!$B$4/100,"B",IF(O54&gt;MASTER!$B$5/100,"C","K"))))</f>
        <v>SB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9</v>
      </c>
      <c r="AF54" s="51" t="str">
        <f ca="1" t="shared" si="13"/>
        <v>2023 03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44988.8585664352</v>
      </c>
      <c r="B55" s="51" t="str">
        <f ca="1">INDIRECT(ADDRESS(2+QUOTIENT(ROW()-2,COUNTA('Form Responses 1'!$1:$1)-4),2,,TRUE,"Form Responses 1"))</f>
        <v>yogaberdikari15@gmail.com</v>
      </c>
      <c r="C55" s="51" t="str">
        <f ca="1">INDIRECT(ADDRESS(2+QUOTIENT(ROW()-2,COUNTA('Form Responses 1'!$1:$1)-4),3,,TRUE,"Form Responses 1"))</f>
        <v>Yoga Adi Santoso</v>
      </c>
      <c r="D55" s="66">
        <f ca="1">INDIRECT(ADDRESS(2+QUOTIENT(ROW()-2,COUNTA('Form Responses 1'!$1:$1)-4),4,,TRUE,"Form Responses 1"))</f>
        <v>44986</v>
      </c>
      <c r="E55" s="67">
        <f ca="1" t="shared" si="0"/>
        <v>3</v>
      </c>
      <c r="F55" s="51" t="str">
        <f ca="1">IF(ISBLANK(A55)," ",INDIRECT(ADDRESS(1,5+MOD(ROW()-2,COUNTA('Form Responses 1'!$1:$1)-4),,TRUE,"Form Responses 1")))</f>
        <v>Driver [ Attendance]</v>
      </c>
      <c r="G55" s="51" t="str">
        <f ca="1">IF(ISBLANK(A55)," ",INDIRECT(ADDRESS(MATCH(A55,'Form Responses 1'!A:A,0),5+MOD(ROW()-2,COUNTA('Form Responses 1'!$1:$1)-4),,TRUE,"Form Responses 1")))</f>
        <v>SANGATBAIK</v>
      </c>
      <c r="H55" s="68" t="str">
        <f ca="1" t="shared" si="1"/>
        <v>Driver</v>
      </c>
      <c r="I55" s="68" t="str">
        <f ca="1" t="shared" si="2"/>
        <v>LABOR SERVICE</v>
      </c>
      <c r="J55" s="68">
        <f ca="1" t="array" ref="J55">IFERROR(INDEX(MASTER!B:B,MATCH(G55,MASTER!A:A,0))/100," ")</f>
        <v>1</v>
      </c>
      <c r="K55" s="51">
        <f ca="1" t="shared" si="3"/>
        <v>9</v>
      </c>
      <c r="L55" s="51" t="str">
        <f ca="1" t="shared" si="4"/>
        <v>2023 - WEEK 09</v>
      </c>
      <c r="M55" s="51" t="str">
        <f ca="1" t="shared" si="5"/>
        <v>2023 - MONTH 03</v>
      </c>
      <c r="N55" s="68">
        <f ca="1" t="shared" ref="N55:O55" si="63">IFERROR(AVERAGEIF(L:L,L55,$J:$J)," ")</f>
        <v>0.99</v>
      </c>
      <c r="O55" s="68">
        <f ca="1" t="shared" si="63"/>
        <v>0.964411764705883</v>
      </c>
      <c r="P55" s="51" t="str">
        <f ca="1">IF(ISBLANK(A55)," ",IF(N55&gt;MASTER!$B$3/100,"SB",IF(N55&gt;MASTER!$B$4/100,"B",IF(N55&gt;MASTER!$B$5/100,"C","K"))))</f>
        <v>SB</v>
      </c>
      <c r="Q55" s="51" t="str">
        <f ca="1">IF(ISBLANK(B55)," ",IF(O55&gt;MASTER!$B$3/100,"SB",IF(O55&gt;MASTER!$B$4/100,"B",IF(O55&gt;MASTER!$B$5/100,"C","K"))))</f>
        <v>SB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9</v>
      </c>
      <c r="AF55" s="51" t="str">
        <f ca="1" t="shared" si="13"/>
        <v>2023 03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44988.8585664352</v>
      </c>
      <c r="B56" s="51" t="str">
        <f ca="1">INDIRECT(ADDRESS(2+QUOTIENT(ROW()-2,COUNTA('Form Responses 1'!$1:$1)-4),2,,TRUE,"Form Responses 1"))</f>
        <v>yogaberdikari15@gmail.com</v>
      </c>
      <c r="C56" s="51" t="str">
        <f ca="1">INDIRECT(ADDRESS(2+QUOTIENT(ROW()-2,COUNTA('Form Responses 1'!$1:$1)-4),3,,TRUE,"Form Responses 1"))</f>
        <v>Yoga Adi Santoso</v>
      </c>
      <c r="D56" s="66">
        <f ca="1">INDIRECT(ADDRESS(2+QUOTIENT(ROW()-2,COUNTA('Form Responses 1'!$1:$1)-4),4,,TRUE,"Form Responses 1"))</f>
        <v>44986</v>
      </c>
      <c r="E56" s="67">
        <f ca="1" t="shared" si="0"/>
        <v>3</v>
      </c>
      <c r="F56" s="51" t="str">
        <f ca="1">IF(ISBLANK(A56)," ",INDIRECT(ADDRESS(1,5+MOD(ROW()-2,COUNTA('Form Responses 1'!$1:$1)-4),,TRUE,"Form Responses 1")))</f>
        <v>Gedung Pameran [Pos Security]</v>
      </c>
      <c r="G56" s="51" t="str">
        <f ca="1">IF(ISBLANK(A56)," ",INDIRECT(ADDRESS(MATCH(A56,'Form Responses 1'!A:A,0),5+MOD(ROW()-2,COUNTA('Form Responses 1'!$1:$1)-4),,TRUE,"Form Responses 1")))</f>
        <v>SANGATBAIK</v>
      </c>
      <c r="H56" s="68" t="str">
        <f ca="1" t="shared" si="1"/>
        <v>Gedung Pameran</v>
      </c>
      <c r="I56" s="68" t="str">
        <f ca="1" t="shared" si="2"/>
        <v>CLEANING SERVICE</v>
      </c>
      <c r="J56" s="68">
        <f ca="1" t="array" ref="J56">IFERROR(INDEX(MASTER!B:B,MATCH(G56,MASTER!A:A,0))/100," ")</f>
        <v>1</v>
      </c>
      <c r="K56" s="51">
        <f ca="1" t="shared" si="3"/>
        <v>9</v>
      </c>
      <c r="L56" s="51" t="str">
        <f ca="1" t="shared" si="4"/>
        <v>2023 - WEEK 09</v>
      </c>
      <c r="M56" s="51" t="str">
        <f ca="1" t="shared" si="5"/>
        <v>2023 - MONTH 03</v>
      </c>
      <c r="N56" s="68">
        <f ca="1" t="shared" ref="N56:O56" si="64">IFERROR(AVERAGEIF(L:L,L56,$J:$J)," ")</f>
        <v>0.99</v>
      </c>
      <c r="O56" s="68">
        <f ca="1" t="shared" si="64"/>
        <v>0.964411764705883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SB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9</v>
      </c>
      <c r="AF56" s="51" t="str">
        <f ca="1" t="shared" si="13"/>
        <v>2023 03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44988.8585664352</v>
      </c>
      <c r="B57" s="51" t="str">
        <f ca="1">INDIRECT(ADDRESS(2+QUOTIENT(ROW()-2,COUNTA('Form Responses 1'!$1:$1)-4),2,,TRUE,"Form Responses 1"))</f>
        <v>yogaberdikari15@gmail.com</v>
      </c>
      <c r="C57" s="51" t="str">
        <f ca="1">INDIRECT(ADDRESS(2+QUOTIENT(ROW()-2,COUNTA('Form Responses 1'!$1:$1)-4),3,,TRUE,"Form Responses 1"))</f>
        <v>Yoga Adi Santoso</v>
      </c>
      <c r="D57" s="66">
        <f ca="1">INDIRECT(ADDRESS(2+QUOTIENT(ROW()-2,COUNTA('Form Responses 1'!$1:$1)-4),4,,TRUE,"Form Responses 1"))</f>
        <v>44986</v>
      </c>
      <c r="E57" s="67">
        <f ca="1" t="shared" si="0"/>
        <v>3</v>
      </c>
      <c r="F57" s="51" t="str">
        <f ca="1">IF(ISBLANK(A57)," ",INDIRECT(ADDRESS(1,5+MOD(ROW()-2,COUNTA('Form Responses 1'!$1:$1)-4),,TRUE,"Form Responses 1")))</f>
        <v>Gedung Pameran [Pos Security]</v>
      </c>
      <c r="G57" s="51" t="str">
        <f ca="1">IF(ISBLANK(A57)," ",INDIRECT(ADDRESS(MATCH(A57,'Form Responses 1'!A:A,0),5+MOD(ROW()-2,COUNTA('Form Responses 1'!$1:$1)-4),,TRUE,"Form Responses 1")))</f>
        <v>SANGATBAIK</v>
      </c>
      <c r="H57" s="68" t="str">
        <f ca="1" t="shared" si="1"/>
        <v>Gedung Pameran</v>
      </c>
      <c r="I57" s="68" t="str">
        <f ca="1" t="shared" si="2"/>
        <v>CLEANING SERVICE</v>
      </c>
      <c r="J57" s="68">
        <f ca="1" t="array" ref="J57">IFERROR(INDEX(MASTER!B:B,MATCH(G57,MASTER!A:A,0))/100," ")</f>
        <v>1</v>
      </c>
      <c r="K57" s="51">
        <f ca="1" t="shared" si="3"/>
        <v>9</v>
      </c>
      <c r="L57" s="51" t="str">
        <f ca="1" t="shared" si="4"/>
        <v>2023 - WEEK 09</v>
      </c>
      <c r="M57" s="51" t="str">
        <f ca="1" t="shared" si="5"/>
        <v>2023 - MONTH 03</v>
      </c>
      <c r="N57" s="68">
        <f ca="1" t="shared" ref="N57:O57" si="65">IFERROR(AVERAGEIF(L:L,L57,$J:$J)," ")</f>
        <v>0.99</v>
      </c>
      <c r="O57" s="68">
        <f ca="1" t="shared" si="65"/>
        <v>0.964411764705883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SB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9</v>
      </c>
      <c r="AF57" s="51" t="str">
        <f ca="1" t="shared" si="13"/>
        <v>2023 03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44988.8585664352</v>
      </c>
      <c r="B58" s="51" t="str">
        <f ca="1">INDIRECT(ADDRESS(2+QUOTIENT(ROW()-2,COUNTA('Form Responses 1'!$1:$1)-4),2,,TRUE,"Form Responses 1"))</f>
        <v>yogaberdikari15@gmail.com</v>
      </c>
      <c r="C58" s="51" t="str">
        <f ca="1">INDIRECT(ADDRESS(2+QUOTIENT(ROW()-2,COUNTA('Form Responses 1'!$1:$1)-4),3,,TRUE,"Form Responses 1"))</f>
        <v>Yoga Adi Santoso</v>
      </c>
      <c r="D58" s="66">
        <f ca="1">INDIRECT(ADDRESS(2+QUOTIENT(ROW()-2,COUNTA('Form Responses 1'!$1:$1)-4),4,,TRUE,"Form Responses 1"))</f>
        <v>44986</v>
      </c>
      <c r="E58" s="67">
        <f ca="1" t="shared" si="0"/>
        <v>3</v>
      </c>
      <c r="F58" s="51" t="str">
        <f ca="1">IF(ISBLANK(A58)," ",INDIRECT(ADDRESS(1,5+MOD(ROW()-2,COUNTA('Form Responses 1'!$1:$1)-4),,TRUE,"Form Responses 1")))</f>
        <v>Gedung Pameran [Pos Security]</v>
      </c>
      <c r="G58" s="51" t="str">
        <f ca="1">IF(ISBLANK(A58)," ",INDIRECT(ADDRESS(MATCH(A58,'Form Responses 1'!A:A,0),5+MOD(ROW()-2,COUNTA('Form Responses 1'!$1:$1)-4),,TRUE,"Form Responses 1")))</f>
        <v>SANGATBAIK</v>
      </c>
      <c r="H58" s="68" t="str">
        <f ca="1" t="shared" si="1"/>
        <v>Gedung Pameran</v>
      </c>
      <c r="I58" s="68" t="str">
        <f ca="1" t="shared" si="2"/>
        <v>CLEANING SERVICE</v>
      </c>
      <c r="J58" s="68">
        <f ca="1" t="array" ref="J58">IFERROR(INDEX(MASTER!B:B,MATCH(G58,MASTER!A:A,0))/100," ")</f>
        <v>1</v>
      </c>
      <c r="K58" s="51">
        <f ca="1" t="shared" si="3"/>
        <v>9</v>
      </c>
      <c r="L58" s="51" t="str">
        <f ca="1" t="shared" si="4"/>
        <v>2023 - WEEK 09</v>
      </c>
      <c r="M58" s="51" t="str">
        <f ca="1" t="shared" si="5"/>
        <v>2023 - MONTH 03</v>
      </c>
      <c r="N58" s="68">
        <f ca="1" t="shared" ref="N58:O58" si="66">IFERROR(AVERAGEIF(L:L,L58,$J:$J)," ")</f>
        <v>0.99</v>
      </c>
      <c r="O58" s="68">
        <f ca="1" t="shared" si="66"/>
        <v>0.964411764705883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SB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9</v>
      </c>
      <c r="AF58" s="51" t="str">
        <f ca="1" t="shared" si="13"/>
        <v>2023 03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44988.8585664352</v>
      </c>
      <c r="B59" s="51" t="str">
        <f ca="1">INDIRECT(ADDRESS(2+QUOTIENT(ROW()-2,COUNTA('Form Responses 1'!$1:$1)-4),2,,TRUE,"Form Responses 1"))</f>
        <v>yogaberdikari15@gmail.com</v>
      </c>
      <c r="C59" s="51" t="str">
        <f ca="1">INDIRECT(ADDRESS(2+QUOTIENT(ROW()-2,COUNTA('Form Responses 1'!$1:$1)-4),3,,TRUE,"Form Responses 1"))</f>
        <v>Yoga Adi Santoso</v>
      </c>
      <c r="D59" s="66">
        <f ca="1">INDIRECT(ADDRESS(2+QUOTIENT(ROW()-2,COUNTA('Form Responses 1'!$1:$1)-4),4,,TRUE,"Form Responses 1"))</f>
        <v>44986</v>
      </c>
      <c r="E59" s="67">
        <f ca="1" t="shared" si="0"/>
        <v>3</v>
      </c>
      <c r="F59" s="51" t="str">
        <f ca="1">IF(ISBLANK(A59)," ",INDIRECT(ADDRESS(1,5+MOD(ROW()-2,COUNTA('Form Responses 1'!$1:$1)-4),,TRUE,"Form Responses 1")))</f>
        <v>Gedung Pameran [Pos Security]</v>
      </c>
      <c r="G59" s="51" t="str">
        <f ca="1">IF(ISBLANK(A59)," ",INDIRECT(ADDRESS(MATCH(A59,'Form Responses 1'!A:A,0),5+MOD(ROW()-2,COUNTA('Form Responses 1'!$1:$1)-4),,TRUE,"Form Responses 1")))</f>
        <v>SANGATBAIK</v>
      </c>
      <c r="H59" s="68" t="str">
        <f ca="1" t="shared" si="1"/>
        <v>Gedung Pameran</v>
      </c>
      <c r="I59" s="68" t="str">
        <f ca="1" t="shared" si="2"/>
        <v>CLEANING SERVICE</v>
      </c>
      <c r="J59" s="68">
        <f ca="1" t="array" ref="J59">IFERROR(INDEX(MASTER!B:B,MATCH(G59,MASTER!A:A,0))/100," ")</f>
        <v>1</v>
      </c>
      <c r="K59" s="51">
        <f ca="1" t="shared" si="3"/>
        <v>9</v>
      </c>
      <c r="L59" s="51" t="str">
        <f ca="1" t="shared" si="4"/>
        <v>2023 - WEEK 09</v>
      </c>
      <c r="M59" s="51" t="str">
        <f ca="1" t="shared" si="5"/>
        <v>2023 - MONTH 03</v>
      </c>
      <c r="N59" s="68">
        <f ca="1" t="shared" ref="N59:O59" si="67">IFERROR(AVERAGEIF(L:L,L59,$J:$J)," ")</f>
        <v>0.99</v>
      </c>
      <c r="O59" s="68">
        <f ca="1" t="shared" si="67"/>
        <v>0.964411764705883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SB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9</v>
      </c>
      <c r="AF59" s="51" t="str">
        <f ca="1" t="shared" si="13"/>
        <v>2023 03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44988.8585664352</v>
      </c>
      <c r="B60" s="51" t="str">
        <f ca="1">INDIRECT(ADDRESS(2+QUOTIENT(ROW()-2,COUNTA('Form Responses 1'!$1:$1)-4),2,,TRUE,"Form Responses 1"))</f>
        <v>yogaberdikari15@gmail.com</v>
      </c>
      <c r="C60" s="51" t="str">
        <f ca="1">INDIRECT(ADDRESS(2+QUOTIENT(ROW()-2,COUNTA('Form Responses 1'!$1:$1)-4),3,,TRUE,"Form Responses 1"))</f>
        <v>Yoga Adi Santoso</v>
      </c>
      <c r="D60" s="66">
        <f ca="1">INDIRECT(ADDRESS(2+QUOTIENT(ROW()-2,COUNTA('Form Responses 1'!$1:$1)-4),4,,TRUE,"Form Responses 1"))</f>
        <v>44986</v>
      </c>
      <c r="E60" s="67">
        <f ca="1" t="shared" si="0"/>
        <v>3</v>
      </c>
      <c r="F60" s="51" t="str">
        <f ca="1">IF(ISBLANK(A60)," ",INDIRECT(ADDRESS(1,5+MOD(ROW()-2,COUNTA('Form Responses 1'!$1:$1)-4),,TRUE,"Form Responses 1")))</f>
        <v>Gedung Pameran [Pos Security]</v>
      </c>
      <c r="G60" s="51" t="str">
        <f ca="1">IF(ISBLANK(A60)," ",INDIRECT(ADDRESS(MATCH(A60,'Form Responses 1'!A:A,0),5+MOD(ROW()-2,COUNTA('Form Responses 1'!$1:$1)-4),,TRUE,"Form Responses 1")))</f>
        <v>SANGATBAIK</v>
      </c>
      <c r="H60" s="68" t="str">
        <f ca="1" t="shared" si="1"/>
        <v>Gedung Pameran</v>
      </c>
      <c r="I60" s="68" t="str">
        <f ca="1" t="shared" si="2"/>
        <v>CLEANING SERVICE</v>
      </c>
      <c r="J60" s="68">
        <f ca="1" t="array" ref="J60">IFERROR(INDEX(MASTER!B:B,MATCH(G60,MASTER!A:A,0))/100," ")</f>
        <v>1</v>
      </c>
      <c r="K60" s="51">
        <f ca="1" t="shared" si="3"/>
        <v>9</v>
      </c>
      <c r="L60" s="51" t="str">
        <f ca="1" t="shared" si="4"/>
        <v>2023 - WEEK 09</v>
      </c>
      <c r="M60" s="51" t="str">
        <f ca="1" t="shared" si="5"/>
        <v>2023 - MONTH 03</v>
      </c>
      <c r="N60" s="68">
        <f ca="1" t="shared" ref="N60:O60" si="68">IFERROR(AVERAGEIF(L:L,L60,$J:$J)," ")</f>
        <v>0.99</v>
      </c>
      <c r="O60" s="68">
        <f ca="1" t="shared" si="68"/>
        <v>0.964411764705883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SB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9</v>
      </c>
      <c r="AF60" s="51" t="str">
        <f ca="1" t="shared" si="13"/>
        <v>2023 03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44988.8585664352</v>
      </c>
      <c r="B61" s="51" t="str">
        <f ca="1">INDIRECT(ADDRESS(2+QUOTIENT(ROW()-2,COUNTA('Form Responses 1'!$1:$1)-4),2,,TRUE,"Form Responses 1"))</f>
        <v>yogaberdikari15@gmail.com</v>
      </c>
      <c r="C61" s="51" t="str">
        <f ca="1">INDIRECT(ADDRESS(2+QUOTIENT(ROW()-2,COUNTA('Form Responses 1'!$1:$1)-4),3,,TRUE,"Form Responses 1"))</f>
        <v>Yoga Adi Santoso</v>
      </c>
      <c r="D61" s="66">
        <f ca="1">INDIRECT(ADDRESS(2+QUOTIENT(ROW()-2,COUNTA('Form Responses 1'!$1:$1)-4),4,,TRUE,"Form Responses 1"))</f>
        <v>44986</v>
      </c>
      <c r="E61" s="67">
        <f ca="1" t="shared" si="0"/>
        <v>3</v>
      </c>
      <c r="F61" s="51" t="str">
        <f ca="1">IF(ISBLANK(A61)," ",INDIRECT(ADDRESS(1,5+MOD(ROW()-2,COUNTA('Form Responses 1'!$1:$1)-4),,TRUE,"Form Responses 1")))</f>
        <v>Gedung Rapat [Ruangan ]</v>
      </c>
      <c r="G61" s="51" t="str">
        <f ca="1">IF(ISBLANK(A61)," ",INDIRECT(ADDRESS(MATCH(A61,'Form Responses 1'!A:A,0),5+MOD(ROW()-2,COUNTA('Form Responses 1'!$1:$1)-4),,TRUE,"Form Responses 1")))</f>
        <v>SANGATBAIK</v>
      </c>
      <c r="H61" s="68" t="str">
        <f ca="1" t="shared" si="1"/>
        <v>Gedung Rapat</v>
      </c>
      <c r="I61" s="68" t="str">
        <f ca="1" t="shared" si="2"/>
        <v>CLEANING SERVICE</v>
      </c>
      <c r="J61" s="68">
        <f ca="1" t="array" ref="J61">IFERROR(INDEX(MASTER!B:B,MATCH(G61,MASTER!A:A,0))/100," ")</f>
        <v>1</v>
      </c>
      <c r="K61" s="51">
        <f ca="1" t="shared" si="3"/>
        <v>9</v>
      </c>
      <c r="L61" s="51" t="str">
        <f ca="1" t="shared" si="4"/>
        <v>2023 - WEEK 09</v>
      </c>
      <c r="M61" s="51" t="str">
        <f ca="1" t="shared" si="5"/>
        <v>2023 - MONTH 03</v>
      </c>
      <c r="N61" s="68">
        <f ca="1" t="shared" ref="N61:O61" si="69">IFERROR(AVERAGEIF(L:L,L61,$J:$J)," ")</f>
        <v>0.99</v>
      </c>
      <c r="O61" s="68">
        <f ca="1" t="shared" si="69"/>
        <v>0.964411764705883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SB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9</v>
      </c>
      <c r="AF61" s="51" t="str">
        <f ca="1" t="shared" si="13"/>
        <v>2023 03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44988.8585664352</v>
      </c>
      <c r="B62" s="51" t="str">
        <f ca="1">INDIRECT(ADDRESS(2+QUOTIENT(ROW()-2,COUNTA('Form Responses 1'!$1:$1)-4),2,,TRUE,"Form Responses 1"))</f>
        <v>yogaberdikari15@gmail.com</v>
      </c>
      <c r="C62" s="51" t="str">
        <f ca="1">INDIRECT(ADDRESS(2+QUOTIENT(ROW()-2,COUNTA('Form Responses 1'!$1:$1)-4),3,,TRUE,"Form Responses 1"))</f>
        <v>Yoga Adi Santoso</v>
      </c>
      <c r="D62" s="66">
        <f ca="1">INDIRECT(ADDRESS(2+QUOTIENT(ROW()-2,COUNTA('Form Responses 1'!$1:$1)-4),4,,TRUE,"Form Responses 1"))</f>
        <v>44986</v>
      </c>
      <c r="E62" s="67">
        <f ca="1" t="shared" si="0"/>
        <v>3</v>
      </c>
      <c r="F62" s="51" t="str">
        <f ca="1">IF(ISBLANK(A62)," ",INDIRECT(ADDRESS(1,5+MOD(ROW()-2,COUNTA('Form Responses 1'!$1:$1)-4),,TRUE,"Form Responses 1")))</f>
        <v>Gedung Rapat [Toilet]</v>
      </c>
      <c r="G62" s="51" t="str">
        <f ca="1">IF(ISBLANK(A62)," ",INDIRECT(ADDRESS(MATCH(A62,'Form Responses 1'!A:A,0),5+MOD(ROW()-2,COUNTA('Form Responses 1'!$1:$1)-4),,TRUE,"Form Responses 1")))</f>
        <v>SANGATBAIK</v>
      </c>
      <c r="H62" s="68" t="str">
        <f ca="1" t="shared" si="1"/>
        <v>Gedung Rapat</v>
      </c>
      <c r="I62" s="68" t="str">
        <f ca="1" t="shared" si="2"/>
        <v>CLEANING SERVICE</v>
      </c>
      <c r="J62" s="68">
        <f ca="1" t="array" ref="J62">IFERROR(INDEX(MASTER!B:B,MATCH(G62,MASTER!A:A,0))/100," ")</f>
        <v>1</v>
      </c>
      <c r="K62" s="51">
        <f ca="1" t="shared" si="3"/>
        <v>9</v>
      </c>
      <c r="L62" s="51" t="str">
        <f ca="1" t="shared" si="4"/>
        <v>2023 - WEEK 09</v>
      </c>
      <c r="M62" s="51" t="str">
        <f ca="1" t="shared" si="5"/>
        <v>2023 - MONTH 03</v>
      </c>
      <c r="N62" s="68">
        <f ca="1" t="shared" ref="N62:O62" si="70">IFERROR(AVERAGEIF(L:L,L62,$J:$J)," ")</f>
        <v>0.99</v>
      </c>
      <c r="O62" s="68">
        <f ca="1" t="shared" si="70"/>
        <v>0.964411764705883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SB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9</v>
      </c>
      <c r="AF62" s="51" t="str">
        <f ca="1" t="shared" si="13"/>
        <v>2023 03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44988.8585664352</v>
      </c>
      <c r="B63" s="51" t="str">
        <f ca="1">INDIRECT(ADDRESS(2+QUOTIENT(ROW()-2,COUNTA('Form Responses 1'!$1:$1)-4),2,,TRUE,"Form Responses 1"))</f>
        <v>yogaberdikari15@gmail.com</v>
      </c>
      <c r="C63" s="51" t="str">
        <f ca="1">INDIRECT(ADDRESS(2+QUOTIENT(ROW()-2,COUNTA('Form Responses 1'!$1:$1)-4),3,,TRUE,"Form Responses 1"))</f>
        <v>Yoga Adi Santoso</v>
      </c>
      <c r="D63" s="66">
        <f ca="1">INDIRECT(ADDRESS(2+QUOTIENT(ROW()-2,COUNTA('Form Responses 1'!$1:$1)-4),4,,TRUE,"Form Responses 1"))</f>
        <v>44986</v>
      </c>
      <c r="E63" s="67">
        <f ca="1" t="shared" si="0"/>
        <v>3</v>
      </c>
      <c r="F63" s="51" t="str">
        <f ca="1">IF(ISBLANK(A63)," ",INDIRECT(ADDRESS(1,5+MOD(ROW()-2,COUNTA('Form Responses 1'!$1:$1)-4),,TRUE,"Form Responses 1")))</f>
        <v>Gedung Rapat [Halaman]</v>
      </c>
      <c r="G63" s="51" t="str">
        <f ca="1">IF(ISBLANK(A63)," ",INDIRECT(ADDRESS(MATCH(A63,'Form Responses 1'!A:A,0),5+MOD(ROW()-2,COUNTA('Form Responses 1'!$1:$1)-4),,TRUE,"Form Responses 1")))</f>
        <v>SANGATBAIK</v>
      </c>
      <c r="H63" s="68" t="str">
        <f ca="1" t="shared" si="1"/>
        <v>Gedung Rapat</v>
      </c>
      <c r="I63" s="68" t="str">
        <f ca="1" t="shared" si="2"/>
        <v>CLEANING SERVICE</v>
      </c>
      <c r="J63" s="68">
        <f ca="1" t="array" ref="J63">IFERROR(INDEX(MASTER!B:B,MATCH(G63,MASTER!A:A,0))/100," ")</f>
        <v>1</v>
      </c>
      <c r="K63" s="51">
        <f ca="1" t="shared" si="3"/>
        <v>9</v>
      </c>
      <c r="L63" s="51" t="str">
        <f ca="1" t="shared" si="4"/>
        <v>2023 - WEEK 09</v>
      </c>
      <c r="M63" s="51" t="str">
        <f ca="1" t="shared" si="5"/>
        <v>2023 - MONTH 03</v>
      </c>
      <c r="N63" s="68">
        <f ca="1" t="shared" ref="N63:O63" si="71">IFERROR(AVERAGEIF(L:L,L63,$J:$J)," ")</f>
        <v>0.99</v>
      </c>
      <c r="O63" s="68">
        <f ca="1" t="shared" si="71"/>
        <v>0.964411764705883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SB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9</v>
      </c>
      <c r="AF63" s="51" t="str">
        <f ca="1" t="shared" si="13"/>
        <v>2023 03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44988.8585664352</v>
      </c>
      <c r="B64" s="51" t="str">
        <f ca="1">INDIRECT(ADDRESS(2+QUOTIENT(ROW()-2,COUNTA('Form Responses 1'!$1:$1)-4),2,,TRUE,"Form Responses 1"))</f>
        <v>yogaberdikari15@gmail.com</v>
      </c>
      <c r="C64" s="51" t="str">
        <f ca="1">INDIRECT(ADDRESS(2+QUOTIENT(ROW()-2,COUNTA('Form Responses 1'!$1:$1)-4),3,,TRUE,"Form Responses 1"))</f>
        <v>Yoga Adi Santoso</v>
      </c>
      <c r="D64" s="66">
        <f ca="1">INDIRECT(ADDRESS(2+QUOTIENT(ROW()-2,COUNTA('Form Responses 1'!$1:$1)-4),4,,TRUE,"Form Responses 1"))</f>
        <v>44986</v>
      </c>
      <c r="E64" s="67">
        <f ca="1" t="shared" si="0"/>
        <v>3</v>
      </c>
      <c r="F64" s="51" t="str">
        <f ca="1">IF(ISBLANK(A64)," ",INDIRECT(ADDRESS(1,5+MOD(ROW()-2,COUNTA('Form Responses 1'!$1:$1)-4),,TRUE,"Form Responses 1")))</f>
        <v>Gedung Mess [Ruangan ]</v>
      </c>
      <c r="G64" s="51" t="str">
        <f ca="1">IF(ISBLANK(A64)," ",INDIRECT(ADDRESS(MATCH(A64,'Form Responses 1'!A:A,0),5+MOD(ROW()-2,COUNTA('Form Responses 1'!$1:$1)-4),,TRUE,"Form Responses 1")))</f>
        <v>SANGATBAIK</v>
      </c>
      <c r="H64" s="68" t="str">
        <f ca="1" t="shared" si="1"/>
        <v>Gedung Mess</v>
      </c>
      <c r="I64" s="68" t="str">
        <f ca="1" t="shared" si="2"/>
        <v>CLEANING SERVICE</v>
      </c>
      <c r="J64" s="68">
        <f ca="1" t="array" ref="J64">IFERROR(INDEX(MASTER!B:B,MATCH(G64,MASTER!A:A,0))/100," ")</f>
        <v>1</v>
      </c>
      <c r="K64" s="51">
        <f ca="1" t="shared" si="3"/>
        <v>9</v>
      </c>
      <c r="L64" s="51" t="str">
        <f ca="1" t="shared" si="4"/>
        <v>2023 - WEEK 09</v>
      </c>
      <c r="M64" s="51" t="str">
        <f ca="1" t="shared" si="5"/>
        <v>2023 - MONTH 03</v>
      </c>
      <c r="N64" s="68">
        <f ca="1" t="shared" ref="N64:O64" si="72">IFERROR(AVERAGEIF(L:L,L64,$J:$J)," ")</f>
        <v>0.99</v>
      </c>
      <c r="O64" s="68">
        <f ca="1" t="shared" si="72"/>
        <v>0.964411764705883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SB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9</v>
      </c>
      <c r="AF64" s="51" t="str">
        <f ca="1" t="shared" si="13"/>
        <v>2023 03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44988.8585664352</v>
      </c>
      <c r="B65" s="51" t="str">
        <f ca="1">INDIRECT(ADDRESS(2+QUOTIENT(ROW()-2,COUNTA('Form Responses 1'!$1:$1)-4),2,,TRUE,"Form Responses 1"))</f>
        <v>yogaberdikari15@gmail.com</v>
      </c>
      <c r="C65" s="51" t="str">
        <f ca="1">INDIRECT(ADDRESS(2+QUOTIENT(ROW()-2,COUNTA('Form Responses 1'!$1:$1)-4),3,,TRUE,"Form Responses 1"))</f>
        <v>Yoga Adi Santoso</v>
      </c>
      <c r="D65" s="66">
        <f ca="1">INDIRECT(ADDRESS(2+QUOTIENT(ROW()-2,COUNTA('Form Responses 1'!$1:$1)-4),4,,TRUE,"Form Responses 1"))</f>
        <v>44986</v>
      </c>
      <c r="E65" s="67">
        <f ca="1" t="shared" si="0"/>
        <v>3</v>
      </c>
      <c r="F65" s="51" t="str">
        <f ca="1">IF(ISBLANK(A65)," ",INDIRECT(ADDRESS(1,5+MOD(ROW()-2,COUNTA('Form Responses 1'!$1:$1)-4),,TRUE,"Form Responses 1")))</f>
        <v>Gedung Mess [Toilet]</v>
      </c>
      <c r="G65" s="51" t="str">
        <f ca="1">IF(ISBLANK(A65)," ",INDIRECT(ADDRESS(MATCH(A65,'Form Responses 1'!A:A,0),5+MOD(ROW()-2,COUNTA('Form Responses 1'!$1:$1)-4),,TRUE,"Form Responses 1")))</f>
        <v>SANGATBAIK</v>
      </c>
      <c r="H65" s="68" t="str">
        <f ca="1" t="shared" si="1"/>
        <v>Gedung Mess</v>
      </c>
      <c r="I65" s="68" t="str">
        <f ca="1" t="shared" si="2"/>
        <v>CLEANING SERVICE</v>
      </c>
      <c r="J65" s="68">
        <f ca="1" t="array" ref="J65">IFERROR(INDEX(MASTER!B:B,MATCH(G65,MASTER!A:A,0))/100," ")</f>
        <v>1</v>
      </c>
      <c r="K65" s="51">
        <f ca="1" t="shared" si="3"/>
        <v>9</v>
      </c>
      <c r="L65" s="51" t="str">
        <f ca="1" t="shared" si="4"/>
        <v>2023 - WEEK 09</v>
      </c>
      <c r="M65" s="51" t="str">
        <f ca="1" t="shared" si="5"/>
        <v>2023 - MONTH 03</v>
      </c>
      <c r="N65" s="68">
        <f ca="1" t="shared" ref="N65:O65" si="73">IFERROR(AVERAGEIF(L:L,L65,$J:$J)," ")</f>
        <v>0.99</v>
      </c>
      <c r="O65" s="68">
        <f ca="1" t="shared" si="73"/>
        <v>0.964411764705883</v>
      </c>
      <c r="P65" s="51" t="str">
        <f ca="1">IF(ISBLANK(A65)," ",IF(N65&gt;MASTER!$B$3/100,"SB",IF(N65&gt;MASTER!$B$4/100,"B",IF(N65&gt;MASTER!$B$5/100,"C","K"))))</f>
        <v>SB</v>
      </c>
      <c r="Q65" s="51" t="str">
        <f ca="1">IF(ISBLANK(B65)," ",IF(O65&gt;MASTER!$B$3/100,"SB",IF(O65&gt;MASTER!$B$4/100,"B",IF(O65&gt;MASTER!$B$5/100,"C","K"))))</f>
        <v>SB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9</v>
      </c>
      <c r="AF65" s="51" t="str">
        <f ca="1" t="shared" si="13"/>
        <v>2023 03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44988.8585664352</v>
      </c>
      <c r="B66" s="51" t="str">
        <f ca="1">INDIRECT(ADDRESS(2+QUOTIENT(ROW()-2,COUNTA('Form Responses 1'!$1:$1)-4),2,,TRUE,"Form Responses 1"))</f>
        <v>yogaberdikari15@gmail.com</v>
      </c>
      <c r="C66" s="51" t="str">
        <f ca="1">INDIRECT(ADDRESS(2+QUOTIENT(ROW()-2,COUNTA('Form Responses 1'!$1:$1)-4),3,,TRUE,"Form Responses 1"))</f>
        <v>Yoga Adi Santoso</v>
      </c>
      <c r="D66" s="66">
        <f ca="1">INDIRECT(ADDRESS(2+QUOTIENT(ROW()-2,COUNTA('Form Responses 1'!$1:$1)-4),4,,TRUE,"Form Responses 1"))</f>
        <v>44986</v>
      </c>
      <c r="E66" s="67">
        <f ca="1" t="shared" si="0"/>
        <v>3</v>
      </c>
      <c r="F66" s="51" t="str">
        <f ca="1">IF(ISBLANK(A66)," ",INDIRECT(ADDRESS(1,5+MOD(ROW()-2,COUNTA('Form Responses 1'!$1:$1)-4),,TRUE,"Form Responses 1")))</f>
        <v>Gedung Mess [Halaman]</v>
      </c>
      <c r="G66" s="51" t="str">
        <f ca="1">IF(ISBLANK(A66)," ",INDIRECT(ADDRESS(MATCH(A66,'Form Responses 1'!A:A,0),5+MOD(ROW()-2,COUNTA('Form Responses 1'!$1:$1)-4),,TRUE,"Form Responses 1")))</f>
        <v>SANGATBAIK</v>
      </c>
      <c r="H66" s="68" t="str">
        <f ca="1" t="shared" si="1"/>
        <v>Gedung Mess</v>
      </c>
      <c r="I66" s="68" t="str">
        <f ca="1" t="shared" si="2"/>
        <v>CLEANING SERVICE</v>
      </c>
      <c r="J66" s="68">
        <f ca="1" t="array" ref="J66">IFERROR(INDEX(MASTER!B:B,MATCH(G66,MASTER!A:A,0))/100," ")</f>
        <v>1</v>
      </c>
      <c r="K66" s="51">
        <f ca="1" t="shared" si="3"/>
        <v>9</v>
      </c>
      <c r="L66" s="51" t="str">
        <f ca="1" t="shared" si="4"/>
        <v>2023 - WEEK 09</v>
      </c>
      <c r="M66" s="51" t="str">
        <f ca="1" t="shared" si="5"/>
        <v>2023 - MONTH 03</v>
      </c>
      <c r="N66" s="68">
        <f ca="1" t="shared" ref="N66:O66" si="74">IFERROR(AVERAGEIF(L:L,L66,$J:$J)," ")</f>
        <v>0.99</v>
      </c>
      <c r="O66" s="68">
        <f ca="1" t="shared" si="74"/>
        <v>0.964411764705883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9</v>
      </c>
      <c r="AF66" s="51" t="str">
        <f ca="1" t="shared" si="13"/>
        <v>2023 03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44988.8585664352</v>
      </c>
      <c r="B67" s="51" t="str">
        <f ca="1">INDIRECT(ADDRESS(2+QUOTIENT(ROW()-2,COUNTA('Form Responses 1'!$1:$1)-4),2,,TRUE,"Form Responses 1"))</f>
        <v>yogaberdikari15@gmail.com</v>
      </c>
      <c r="C67" s="51" t="str">
        <f ca="1">INDIRECT(ADDRESS(2+QUOTIENT(ROW()-2,COUNTA('Form Responses 1'!$1:$1)-4),3,,TRUE,"Form Responses 1"))</f>
        <v>Yoga Adi Santoso</v>
      </c>
      <c r="D67" s="66">
        <f ca="1">INDIRECT(ADDRESS(2+QUOTIENT(ROW()-2,COUNTA('Form Responses 1'!$1:$1)-4),4,,TRUE,"Form Responses 1"))</f>
        <v>44986</v>
      </c>
      <c r="E67" s="67">
        <f ca="1" t="shared" si="0"/>
        <v>3</v>
      </c>
      <c r="F67" s="51" t="str">
        <f ca="1">IF(ISBLANK(A67)," ",INDIRECT(ADDRESS(1,5+MOD(ROW()-2,COUNTA('Form Responses 1'!$1:$1)-4),,TRUE,"Form Responses 1")))</f>
        <v>Gedung Penyimpanan Artefak [Ruangan ]</v>
      </c>
      <c r="G67" s="51" t="str">
        <f ca="1">IF(ISBLANK(A67)," ",INDIRECT(ADDRESS(MATCH(A67,'Form Responses 1'!A:A,0),5+MOD(ROW()-2,COUNTA('Form Responses 1'!$1:$1)-4),,TRUE,"Form Responses 1")))</f>
        <v>SANGATBAIK</v>
      </c>
      <c r="H67" s="68" t="str">
        <f ca="1" t="shared" si="1"/>
        <v>Gedung Penyimpanan Artefak</v>
      </c>
      <c r="I67" s="68" t="str">
        <f ca="1" t="shared" si="2"/>
        <v>CLEANING SERVICE</v>
      </c>
      <c r="J67" s="68">
        <f ca="1" t="array" ref="J67">IFERROR(INDEX(MASTER!B:B,MATCH(G67,MASTER!A:A,0))/100," ")</f>
        <v>1</v>
      </c>
      <c r="K67" s="51">
        <f ca="1" t="shared" si="3"/>
        <v>9</v>
      </c>
      <c r="L67" s="51" t="str">
        <f ca="1" t="shared" si="4"/>
        <v>2023 - WEEK 09</v>
      </c>
      <c r="M67" s="51" t="str">
        <f ca="1" t="shared" si="5"/>
        <v>2023 - MONTH 03</v>
      </c>
      <c r="N67" s="68">
        <f ca="1" t="shared" ref="N67:O67" si="75">IFERROR(AVERAGEIF(L:L,L67,$J:$J)," ")</f>
        <v>0.99</v>
      </c>
      <c r="O67" s="68">
        <f ca="1" t="shared" si="75"/>
        <v>0.964411764705883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9</v>
      </c>
      <c r="AF67" s="51" t="str">
        <f ca="1" t="shared" si="13"/>
        <v>2023 03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44988.8585664352</v>
      </c>
      <c r="B68" s="51" t="str">
        <f ca="1">INDIRECT(ADDRESS(2+QUOTIENT(ROW()-2,COUNTA('Form Responses 1'!$1:$1)-4),2,,TRUE,"Form Responses 1"))</f>
        <v>yogaberdikari15@gmail.com</v>
      </c>
      <c r="C68" s="51" t="str">
        <f ca="1">INDIRECT(ADDRESS(2+QUOTIENT(ROW()-2,COUNTA('Form Responses 1'!$1:$1)-4),3,,TRUE,"Form Responses 1"))</f>
        <v>Yoga Adi Santoso</v>
      </c>
      <c r="D68" s="66">
        <f ca="1">INDIRECT(ADDRESS(2+QUOTIENT(ROW()-2,COUNTA('Form Responses 1'!$1:$1)-4),4,,TRUE,"Form Responses 1"))</f>
        <v>44986</v>
      </c>
      <c r="E68" s="67">
        <f ca="1" t="shared" si="0"/>
        <v>3</v>
      </c>
      <c r="F68" s="51" t="str">
        <f ca="1">IF(ISBLANK(A68)," ",INDIRECT(ADDRESS(1,5+MOD(ROW()-2,COUNTA('Form Responses 1'!$1:$1)-4),,TRUE,"Form Responses 1")))</f>
        <v>Gedung Penyimpanan Artefak [Toilet]</v>
      </c>
      <c r="G68" s="51" t="str">
        <f ca="1">IF(ISBLANK(A68)," ",INDIRECT(ADDRESS(MATCH(A68,'Form Responses 1'!A:A,0),5+MOD(ROW()-2,COUNTA('Form Responses 1'!$1:$1)-4),,TRUE,"Form Responses 1")))</f>
        <v>SANGATBAIK</v>
      </c>
      <c r="H68" s="68" t="str">
        <f ca="1" t="shared" si="1"/>
        <v>Gedung Penyimpanan Artefak</v>
      </c>
      <c r="I68" s="68" t="str">
        <f ca="1" t="shared" si="2"/>
        <v>CLEANING SERVICE</v>
      </c>
      <c r="J68" s="68">
        <f ca="1" t="array" ref="J68">IFERROR(INDEX(MASTER!B:B,MATCH(G68,MASTER!A:A,0))/100," ")</f>
        <v>1</v>
      </c>
      <c r="K68" s="51">
        <f ca="1" t="shared" si="3"/>
        <v>9</v>
      </c>
      <c r="L68" s="51" t="str">
        <f ca="1" t="shared" si="4"/>
        <v>2023 - WEEK 09</v>
      </c>
      <c r="M68" s="51" t="str">
        <f ca="1" t="shared" si="5"/>
        <v>2023 - MONTH 03</v>
      </c>
      <c r="N68" s="68">
        <f ca="1" t="shared" ref="N68:O68" si="76">IFERROR(AVERAGEIF(L:L,L68,$J:$J)," ")</f>
        <v>0.99</v>
      </c>
      <c r="O68" s="68">
        <f ca="1" t="shared" si="76"/>
        <v>0.964411764705883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9</v>
      </c>
      <c r="AF68" s="51" t="str">
        <f ca="1" t="shared" si="13"/>
        <v>2023 03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44988.8585664352</v>
      </c>
      <c r="B69" s="51" t="str">
        <f ca="1">INDIRECT(ADDRESS(2+QUOTIENT(ROW()-2,COUNTA('Form Responses 1'!$1:$1)-4),2,,TRUE,"Form Responses 1"))</f>
        <v>yogaberdikari15@gmail.com</v>
      </c>
      <c r="C69" s="51" t="str">
        <f ca="1">INDIRECT(ADDRESS(2+QUOTIENT(ROW()-2,COUNTA('Form Responses 1'!$1:$1)-4),3,,TRUE,"Form Responses 1"))</f>
        <v>Yoga Adi Santoso</v>
      </c>
      <c r="D69" s="66">
        <f ca="1">INDIRECT(ADDRESS(2+QUOTIENT(ROW()-2,COUNTA('Form Responses 1'!$1:$1)-4),4,,TRUE,"Form Responses 1"))</f>
        <v>44986</v>
      </c>
      <c r="E69" s="67">
        <f ca="1" t="shared" si="0"/>
        <v>3</v>
      </c>
      <c r="F69" s="51" t="str">
        <f ca="1">IF(ISBLANK(A69)," ",INDIRECT(ADDRESS(1,5+MOD(ROW()-2,COUNTA('Form Responses 1'!$1:$1)-4),,TRUE,"Form Responses 1")))</f>
        <v>Gedung Penyimpanan Artefak [Halaman]</v>
      </c>
      <c r="G69" s="51" t="str">
        <f ca="1">IF(ISBLANK(A69)," ",INDIRECT(ADDRESS(MATCH(A69,'Form Responses 1'!A:A,0),5+MOD(ROW()-2,COUNTA('Form Responses 1'!$1:$1)-4),,TRUE,"Form Responses 1")))</f>
        <v>SANGATBAIK</v>
      </c>
      <c r="H69" s="68" t="str">
        <f ca="1" t="shared" si="1"/>
        <v>Gedung Penyimpanan Artefak</v>
      </c>
      <c r="I69" s="68" t="str">
        <f ca="1" t="shared" si="2"/>
        <v>CLEANING SERVICE</v>
      </c>
      <c r="J69" s="68">
        <f ca="1" t="array" ref="J69">IFERROR(INDEX(MASTER!B:B,MATCH(G69,MASTER!A:A,0))/100," ")</f>
        <v>1</v>
      </c>
      <c r="K69" s="51">
        <f ca="1" t="shared" si="3"/>
        <v>9</v>
      </c>
      <c r="L69" s="51" t="str">
        <f ca="1" t="shared" si="4"/>
        <v>2023 - WEEK 09</v>
      </c>
      <c r="M69" s="51" t="str">
        <f ca="1" t="shared" si="5"/>
        <v>2023 - MONTH 03</v>
      </c>
      <c r="N69" s="68">
        <f ca="1" t="shared" ref="N69:O69" si="77">IFERROR(AVERAGEIF(L:L,L69,$J:$J)," ")</f>
        <v>0.99</v>
      </c>
      <c r="O69" s="68">
        <f ca="1" t="shared" si="77"/>
        <v>0.964411764705883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9</v>
      </c>
      <c r="AF69" s="51" t="str">
        <f ca="1" t="shared" si="13"/>
        <v>2023 03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44988.8589745949</v>
      </c>
      <c r="B70" s="51" t="str">
        <f ca="1">INDIRECT(ADDRESS(2+QUOTIENT(ROW()-2,COUNTA('Form Responses 1'!$1:$1)-4),2,,TRUE,"Form Responses 1"))</f>
        <v>yogaberdikari15@gmail.com</v>
      </c>
      <c r="C70" s="51" t="str">
        <f ca="1">INDIRECT(ADDRESS(2+QUOTIENT(ROW()-2,COUNTA('Form Responses 1'!$1:$1)-4),3,,TRUE,"Form Responses 1"))</f>
        <v>Yoga Adi Santoso</v>
      </c>
      <c r="D70" s="66">
        <f ca="1">INDIRECT(ADDRESS(2+QUOTIENT(ROW()-2,COUNTA('Form Responses 1'!$1:$1)-4),4,,TRUE,"Form Responses 1"))</f>
        <v>44987</v>
      </c>
      <c r="E70" s="67">
        <f ca="1" t="shared" si="0"/>
        <v>4</v>
      </c>
      <c r="F70" s="51" t="str">
        <f ca="1">IF(ISBLANK(A70)," ",INDIRECT(ADDRESS(1,5+MOD(ROW()-2,COUNTA('Form Responses 1'!$1:$1)-4),,TRUE,"Form Responses 1")))</f>
        <v>Security [Security Functions]</v>
      </c>
      <c r="G70" s="51" t="str">
        <f ca="1">IF(ISBLANK(A70)," ",INDIRECT(ADDRESS(MATCH(A70,'Form Responses 1'!A:A,0),5+MOD(ROW()-2,COUNTA('Form Responses 1'!$1:$1)-4),,TRUE,"Form Responses 1")))</f>
        <v>SANGATBAIK</v>
      </c>
      <c r="H70" s="68" t="str">
        <f ca="1" t="shared" si="1"/>
        <v>Security</v>
      </c>
      <c r="I70" s="68" t="str">
        <f ca="1" t="shared" si="2"/>
        <v>SECURITY SERVICE</v>
      </c>
      <c r="J70" s="68">
        <f ca="1" t="array" ref="J70">IFERROR(INDEX(MASTER!B:B,MATCH(G70,MASTER!A:A,0))/100," ")</f>
        <v>1</v>
      </c>
      <c r="K70" s="51">
        <f ca="1" t="shared" si="3"/>
        <v>9</v>
      </c>
      <c r="L70" s="51" t="str">
        <f ca="1" t="shared" si="4"/>
        <v>2023 - WEEK 09</v>
      </c>
      <c r="M70" s="51" t="str">
        <f ca="1" t="shared" si="5"/>
        <v>2023 - MONTH 03</v>
      </c>
      <c r="N70" s="68">
        <f ca="1" t="shared" ref="N70:O70" si="78">IFERROR(AVERAGEIF(L:L,L70,$J:$J)," ")</f>
        <v>0.99</v>
      </c>
      <c r="O70" s="68">
        <f ca="1" t="shared" si="78"/>
        <v>0.964411764705883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9</v>
      </c>
      <c r="AF70" s="51" t="str">
        <f ca="1" t="shared" si="13"/>
        <v>2023 03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44988.8589745949</v>
      </c>
      <c r="B71" s="51" t="str">
        <f ca="1">INDIRECT(ADDRESS(2+QUOTIENT(ROW()-2,COUNTA('Form Responses 1'!$1:$1)-4),2,,TRUE,"Form Responses 1"))</f>
        <v>yogaberdikari15@gmail.com</v>
      </c>
      <c r="C71" s="51" t="str">
        <f ca="1">INDIRECT(ADDRESS(2+QUOTIENT(ROW()-2,COUNTA('Form Responses 1'!$1:$1)-4),3,,TRUE,"Form Responses 1"))</f>
        <v>Yoga Adi Santoso</v>
      </c>
      <c r="D71" s="66">
        <f ca="1">INDIRECT(ADDRESS(2+QUOTIENT(ROW()-2,COUNTA('Form Responses 1'!$1:$1)-4),4,,TRUE,"Form Responses 1"))</f>
        <v>44987</v>
      </c>
      <c r="E71" s="67">
        <f ca="1" t="shared" si="0"/>
        <v>4</v>
      </c>
      <c r="F71" s="51" t="str">
        <f ca="1">IF(ISBLANK(A71)," ",INDIRECT(ADDRESS(1,5+MOD(ROW()-2,COUNTA('Form Responses 1'!$1:$1)-4),,TRUE,"Form Responses 1")))</f>
        <v>Driver [Driving Safety]</v>
      </c>
      <c r="G71" s="51" t="str">
        <f ca="1">IF(ISBLANK(A71)," ",INDIRECT(ADDRESS(MATCH(A71,'Form Responses 1'!A:A,0),5+MOD(ROW()-2,COUNTA('Form Responses 1'!$1:$1)-4),,TRUE,"Form Responses 1")))</f>
        <v>SANGATBAIK</v>
      </c>
      <c r="H71" s="68" t="str">
        <f ca="1" t="shared" si="1"/>
        <v>Driver</v>
      </c>
      <c r="I71" s="68" t="str">
        <f ca="1" t="shared" si="2"/>
        <v>LABOR SERVICE</v>
      </c>
      <c r="J71" s="68">
        <f ca="1" t="array" ref="J71">IFERROR(INDEX(MASTER!B:B,MATCH(G71,MASTER!A:A,0))/100," ")</f>
        <v>1</v>
      </c>
      <c r="K71" s="51">
        <f ca="1" t="shared" si="3"/>
        <v>9</v>
      </c>
      <c r="L71" s="51" t="str">
        <f ca="1" t="shared" si="4"/>
        <v>2023 - WEEK 09</v>
      </c>
      <c r="M71" s="51" t="str">
        <f ca="1" t="shared" si="5"/>
        <v>2023 - MONTH 03</v>
      </c>
      <c r="N71" s="68">
        <f ca="1" t="shared" ref="N71:O71" si="79">IFERROR(AVERAGEIF(L:L,L71,$J:$J)," ")</f>
        <v>0.99</v>
      </c>
      <c r="O71" s="68">
        <f ca="1" t="shared" si="79"/>
        <v>0.964411764705883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9</v>
      </c>
      <c r="AF71" s="51" t="str">
        <f ca="1" t="shared" si="13"/>
        <v>2023 03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44988.8589745949</v>
      </c>
      <c r="B72" s="51" t="str">
        <f ca="1">INDIRECT(ADDRESS(2+QUOTIENT(ROW()-2,COUNTA('Form Responses 1'!$1:$1)-4),2,,TRUE,"Form Responses 1"))</f>
        <v>yogaberdikari15@gmail.com</v>
      </c>
      <c r="C72" s="51" t="str">
        <f ca="1">INDIRECT(ADDRESS(2+QUOTIENT(ROW()-2,COUNTA('Form Responses 1'!$1:$1)-4),3,,TRUE,"Form Responses 1"))</f>
        <v>Yoga Adi Santoso</v>
      </c>
      <c r="D72" s="66">
        <f ca="1">INDIRECT(ADDRESS(2+QUOTIENT(ROW()-2,COUNTA('Form Responses 1'!$1:$1)-4),4,,TRUE,"Form Responses 1"))</f>
        <v>44987</v>
      </c>
      <c r="E72" s="67">
        <f ca="1" t="shared" si="0"/>
        <v>4</v>
      </c>
      <c r="F72" s="51" t="str">
        <f ca="1">IF(ISBLANK(A72)," ",INDIRECT(ADDRESS(1,5+MOD(ROW()-2,COUNTA('Form Responses 1'!$1:$1)-4),,TRUE,"Form Responses 1")))</f>
        <v>Driver [ Attendance]</v>
      </c>
      <c r="G72" s="51" t="str">
        <f ca="1">IF(ISBLANK(A72)," ",INDIRECT(ADDRESS(MATCH(A72,'Form Responses 1'!A:A,0),5+MOD(ROW()-2,COUNTA('Form Responses 1'!$1:$1)-4),,TRUE,"Form Responses 1")))</f>
        <v>SANGATBAIK</v>
      </c>
      <c r="H72" s="68" t="str">
        <f ca="1" t="shared" si="1"/>
        <v>Driver</v>
      </c>
      <c r="I72" s="68" t="str">
        <f ca="1" t="shared" si="2"/>
        <v>LABOR SERVICE</v>
      </c>
      <c r="J72" s="68">
        <f ca="1" t="array" ref="J72">IFERROR(INDEX(MASTER!B:B,MATCH(G72,MASTER!A:A,0))/100," ")</f>
        <v>1</v>
      </c>
      <c r="K72" s="51">
        <f ca="1" t="shared" si="3"/>
        <v>9</v>
      </c>
      <c r="L72" s="51" t="str">
        <f ca="1" t="shared" si="4"/>
        <v>2023 - WEEK 09</v>
      </c>
      <c r="M72" s="51" t="str">
        <f ca="1" t="shared" si="5"/>
        <v>2023 - MONTH 03</v>
      </c>
      <c r="N72" s="68">
        <f ca="1" t="shared" ref="N72:O72" si="80">IFERROR(AVERAGEIF(L:L,L72,$J:$J)," ")</f>
        <v>0.99</v>
      </c>
      <c r="O72" s="68">
        <f ca="1" t="shared" si="80"/>
        <v>0.964411764705883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9</v>
      </c>
      <c r="AF72" s="51" t="str">
        <f ca="1" t="shared" si="13"/>
        <v>2023 03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44988.8589745949</v>
      </c>
      <c r="B73" s="51" t="str">
        <f ca="1">INDIRECT(ADDRESS(2+QUOTIENT(ROW()-2,COUNTA('Form Responses 1'!$1:$1)-4),2,,TRUE,"Form Responses 1"))</f>
        <v>yogaberdikari15@gmail.com</v>
      </c>
      <c r="C73" s="51" t="str">
        <f ca="1">INDIRECT(ADDRESS(2+QUOTIENT(ROW()-2,COUNTA('Form Responses 1'!$1:$1)-4),3,,TRUE,"Form Responses 1"))</f>
        <v>Yoga Adi Santoso</v>
      </c>
      <c r="D73" s="66">
        <f ca="1">INDIRECT(ADDRESS(2+QUOTIENT(ROW()-2,COUNTA('Form Responses 1'!$1:$1)-4),4,,TRUE,"Form Responses 1"))</f>
        <v>44987</v>
      </c>
      <c r="E73" s="67">
        <f ca="1" t="shared" si="0"/>
        <v>4</v>
      </c>
      <c r="F73" s="51" t="str">
        <f ca="1">IF(ISBLANK(A73)," ",INDIRECT(ADDRESS(1,5+MOD(ROW()-2,COUNTA('Form Responses 1'!$1:$1)-4),,TRUE,"Form Responses 1")))</f>
        <v>Gedung Pameran [Pos Security]</v>
      </c>
      <c r="G73" s="51" t="str">
        <f ca="1">IF(ISBLANK(A73)," ",INDIRECT(ADDRESS(MATCH(A73,'Form Responses 1'!A:A,0),5+MOD(ROW()-2,COUNTA('Form Responses 1'!$1:$1)-4),,TRUE,"Form Responses 1")))</f>
        <v>SANGATBAIK</v>
      </c>
      <c r="H73" s="68" t="str">
        <f ca="1" t="shared" si="1"/>
        <v>Gedung Pameran</v>
      </c>
      <c r="I73" s="68" t="str">
        <f ca="1" t="shared" si="2"/>
        <v>CLEANING SERVICE</v>
      </c>
      <c r="J73" s="68">
        <f ca="1" t="array" ref="J73">IFERROR(INDEX(MASTER!B:B,MATCH(G73,MASTER!A:A,0))/100," ")</f>
        <v>1</v>
      </c>
      <c r="K73" s="51">
        <f ca="1" t="shared" si="3"/>
        <v>9</v>
      </c>
      <c r="L73" s="51" t="str">
        <f ca="1" t="shared" si="4"/>
        <v>2023 - WEEK 09</v>
      </c>
      <c r="M73" s="51" t="str">
        <f ca="1" t="shared" si="5"/>
        <v>2023 - MONTH 03</v>
      </c>
      <c r="N73" s="68">
        <f ca="1" t="shared" ref="N73:O73" si="81">IFERROR(AVERAGEIF(L:L,L73,$J:$J)," ")</f>
        <v>0.99</v>
      </c>
      <c r="O73" s="68">
        <f ca="1" t="shared" si="81"/>
        <v>0.964411764705883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9</v>
      </c>
      <c r="AF73" s="51" t="str">
        <f ca="1" t="shared" si="13"/>
        <v>2023 03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44988.8589745949</v>
      </c>
      <c r="B74" s="51" t="str">
        <f ca="1">INDIRECT(ADDRESS(2+QUOTIENT(ROW()-2,COUNTA('Form Responses 1'!$1:$1)-4),2,,TRUE,"Form Responses 1"))</f>
        <v>yogaberdikari15@gmail.com</v>
      </c>
      <c r="C74" s="51" t="str">
        <f ca="1">INDIRECT(ADDRESS(2+QUOTIENT(ROW()-2,COUNTA('Form Responses 1'!$1:$1)-4),3,,TRUE,"Form Responses 1"))</f>
        <v>Yoga Adi Santoso</v>
      </c>
      <c r="D74" s="66">
        <f ca="1">INDIRECT(ADDRESS(2+QUOTIENT(ROW()-2,COUNTA('Form Responses 1'!$1:$1)-4),4,,TRUE,"Form Responses 1"))</f>
        <v>44987</v>
      </c>
      <c r="E74" s="67">
        <f ca="1" t="shared" si="0"/>
        <v>4</v>
      </c>
      <c r="F74" s="51" t="str">
        <f ca="1">IF(ISBLANK(A74)," ",INDIRECT(ADDRESS(1,5+MOD(ROW()-2,COUNTA('Form Responses 1'!$1:$1)-4),,TRUE,"Form Responses 1")))</f>
        <v>Gedung Pameran [Pos Security]</v>
      </c>
      <c r="G74" s="51" t="str">
        <f ca="1">IF(ISBLANK(A74)," ",INDIRECT(ADDRESS(MATCH(A74,'Form Responses 1'!A:A,0),5+MOD(ROW()-2,COUNTA('Form Responses 1'!$1:$1)-4),,TRUE,"Form Responses 1")))</f>
        <v>SANGATBAIK</v>
      </c>
      <c r="H74" s="68" t="str">
        <f ca="1" t="shared" si="1"/>
        <v>Gedung Pameran</v>
      </c>
      <c r="I74" s="68" t="str">
        <f ca="1" t="shared" si="2"/>
        <v>CLEANING SERVICE</v>
      </c>
      <c r="J74" s="68">
        <f ca="1" t="array" ref="J74">IFERROR(INDEX(MASTER!B:B,MATCH(G74,MASTER!A:A,0))/100," ")</f>
        <v>1</v>
      </c>
      <c r="K74" s="51">
        <f ca="1" t="shared" si="3"/>
        <v>9</v>
      </c>
      <c r="L74" s="51" t="str">
        <f ca="1" t="shared" si="4"/>
        <v>2023 - WEEK 09</v>
      </c>
      <c r="M74" s="51" t="str">
        <f ca="1" t="shared" si="5"/>
        <v>2023 - MONTH 03</v>
      </c>
      <c r="N74" s="68">
        <f ca="1" t="shared" ref="N74:O74" si="82">IFERROR(AVERAGEIF(L:L,L74,$J:$J)," ")</f>
        <v>0.99</v>
      </c>
      <c r="O74" s="68">
        <f ca="1" t="shared" si="82"/>
        <v>0.964411764705883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9</v>
      </c>
      <c r="AF74" s="51" t="str">
        <f ca="1" t="shared" si="13"/>
        <v>2023 03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44988.8589745949</v>
      </c>
      <c r="B75" s="51" t="str">
        <f ca="1">INDIRECT(ADDRESS(2+QUOTIENT(ROW()-2,COUNTA('Form Responses 1'!$1:$1)-4),2,,TRUE,"Form Responses 1"))</f>
        <v>yogaberdikari15@gmail.com</v>
      </c>
      <c r="C75" s="51" t="str">
        <f ca="1">INDIRECT(ADDRESS(2+QUOTIENT(ROW()-2,COUNTA('Form Responses 1'!$1:$1)-4),3,,TRUE,"Form Responses 1"))</f>
        <v>Yoga Adi Santoso</v>
      </c>
      <c r="D75" s="66">
        <f ca="1">INDIRECT(ADDRESS(2+QUOTIENT(ROW()-2,COUNTA('Form Responses 1'!$1:$1)-4),4,,TRUE,"Form Responses 1"))</f>
        <v>44987</v>
      </c>
      <c r="E75" s="67">
        <f ca="1" t="shared" si="0"/>
        <v>4</v>
      </c>
      <c r="F75" s="51" t="str">
        <f ca="1">IF(ISBLANK(A75)," ",INDIRECT(ADDRESS(1,5+MOD(ROW()-2,COUNTA('Form Responses 1'!$1:$1)-4),,TRUE,"Form Responses 1")))</f>
        <v>Gedung Pameran [Pos Security]</v>
      </c>
      <c r="G75" s="51" t="str">
        <f ca="1">IF(ISBLANK(A75)," ",INDIRECT(ADDRESS(MATCH(A75,'Form Responses 1'!A:A,0),5+MOD(ROW()-2,COUNTA('Form Responses 1'!$1:$1)-4),,TRUE,"Form Responses 1")))</f>
        <v>SANGATBAIK</v>
      </c>
      <c r="H75" s="68" t="str">
        <f ca="1" t="shared" si="1"/>
        <v>Gedung Pameran</v>
      </c>
      <c r="I75" s="68" t="str">
        <f ca="1" t="shared" si="2"/>
        <v>CLEANING SERVICE</v>
      </c>
      <c r="J75" s="68">
        <f ca="1" t="array" ref="J75">IFERROR(INDEX(MASTER!B:B,MATCH(G75,MASTER!A:A,0))/100," ")</f>
        <v>1</v>
      </c>
      <c r="K75" s="51">
        <f ca="1" t="shared" si="3"/>
        <v>9</v>
      </c>
      <c r="L75" s="51" t="str">
        <f ca="1" t="shared" si="4"/>
        <v>2023 - WEEK 09</v>
      </c>
      <c r="M75" s="51" t="str">
        <f ca="1" t="shared" si="5"/>
        <v>2023 - MONTH 03</v>
      </c>
      <c r="N75" s="68">
        <f ca="1" t="shared" ref="N75:O75" si="83">IFERROR(AVERAGEIF(L:L,L75,$J:$J)," ")</f>
        <v>0.99</v>
      </c>
      <c r="O75" s="68">
        <f ca="1" t="shared" si="83"/>
        <v>0.964411764705883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9</v>
      </c>
      <c r="AF75" s="51" t="str">
        <f ca="1" t="shared" si="13"/>
        <v>2023 03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44988.8589745949</v>
      </c>
      <c r="B76" s="51" t="str">
        <f ca="1">INDIRECT(ADDRESS(2+QUOTIENT(ROW()-2,COUNTA('Form Responses 1'!$1:$1)-4),2,,TRUE,"Form Responses 1"))</f>
        <v>yogaberdikari15@gmail.com</v>
      </c>
      <c r="C76" s="51" t="str">
        <f ca="1">INDIRECT(ADDRESS(2+QUOTIENT(ROW()-2,COUNTA('Form Responses 1'!$1:$1)-4),3,,TRUE,"Form Responses 1"))</f>
        <v>Yoga Adi Santoso</v>
      </c>
      <c r="D76" s="66">
        <f ca="1">INDIRECT(ADDRESS(2+QUOTIENT(ROW()-2,COUNTA('Form Responses 1'!$1:$1)-4),4,,TRUE,"Form Responses 1"))</f>
        <v>44987</v>
      </c>
      <c r="E76" s="67">
        <f ca="1" t="shared" si="0"/>
        <v>4</v>
      </c>
      <c r="F76" s="51" t="str">
        <f ca="1">IF(ISBLANK(A76)," ",INDIRECT(ADDRESS(1,5+MOD(ROW()-2,COUNTA('Form Responses 1'!$1:$1)-4),,TRUE,"Form Responses 1")))</f>
        <v>Gedung Pameran [Pos Security]</v>
      </c>
      <c r="G76" s="51" t="str">
        <f ca="1">IF(ISBLANK(A76)," ",INDIRECT(ADDRESS(MATCH(A76,'Form Responses 1'!A:A,0),5+MOD(ROW()-2,COUNTA('Form Responses 1'!$1:$1)-4),,TRUE,"Form Responses 1")))</f>
        <v>SANGATBAIK</v>
      </c>
      <c r="H76" s="68" t="str">
        <f ca="1" t="shared" si="1"/>
        <v>Gedung Pameran</v>
      </c>
      <c r="I76" s="68" t="str">
        <f ca="1" t="shared" si="2"/>
        <v>CLEANING SERVICE</v>
      </c>
      <c r="J76" s="68">
        <f ca="1" t="array" ref="J76">IFERROR(INDEX(MASTER!B:B,MATCH(G76,MASTER!A:A,0))/100," ")</f>
        <v>1</v>
      </c>
      <c r="K76" s="51">
        <f ca="1" t="shared" si="3"/>
        <v>9</v>
      </c>
      <c r="L76" s="51" t="str">
        <f ca="1" t="shared" si="4"/>
        <v>2023 - WEEK 09</v>
      </c>
      <c r="M76" s="51" t="str">
        <f ca="1" t="shared" si="5"/>
        <v>2023 - MONTH 03</v>
      </c>
      <c r="N76" s="68">
        <f ca="1" t="shared" ref="N76:O76" si="84">IFERROR(AVERAGEIF(L:L,L76,$J:$J)," ")</f>
        <v>0.99</v>
      </c>
      <c r="O76" s="68">
        <f ca="1" t="shared" si="84"/>
        <v>0.964411764705883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9</v>
      </c>
      <c r="AF76" s="51" t="str">
        <f ca="1" t="shared" si="13"/>
        <v>2023 03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44988.8589745949</v>
      </c>
      <c r="B77" s="51" t="str">
        <f ca="1">INDIRECT(ADDRESS(2+QUOTIENT(ROW()-2,COUNTA('Form Responses 1'!$1:$1)-4),2,,TRUE,"Form Responses 1"))</f>
        <v>yogaberdikari15@gmail.com</v>
      </c>
      <c r="C77" s="51" t="str">
        <f ca="1">INDIRECT(ADDRESS(2+QUOTIENT(ROW()-2,COUNTA('Form Responses 1'!$1:$1)-4),3,,TRUE,"Form Responses 1"))</f>
        <v>Yoga Adi Santoso</v>
      </c>
      <c r="D77" s="66">
        <f ca="1">INDIRECT(ADDRESS(2+QUOTIENT(ROW()-2,COUNTA('Form Responses 1'!$1:$1)-4),4,,TRUE,"Form Responses 1"))</f>
        <v>44987</v>
      </c>
      <c r="E77" s="67">
        <f ca="1" t="shared" si="0"/>
        <v>4</v>
      </c>
      <c r="F77" s="51" t="str">
        <f ca="1">IF(ISBLANK(A77)," ",INDIRECT(ADDRESS(1,5+MOD(ROW()-2,COUNTA('Form Responses 1'!$1:$1)-4),,TRUE,"Form Responses 1")))</f>
        <v>Gedung Pameran [Pos Security]</v>
      </c>
      <c r="G77" s="51" t="str">
        <f ca="1">IF(ISBLANK(A77)," ",INDIRECT(ADDRESS(MATCH(A77,'Form Responses 1'!A:A,0),5+MOD(ROW()-2,COUNTA('Form Responses 1'!$1:$1)-4),,TRUE,"Form Responses 1")))</f>
        <v>SANGATBAIK</v>
      </c>
      <c r="H77" s="68" t="str">
        <f ca="1" t="shared" si="1"/>
        <v>Gedung Pameran</v>
      </c>
      <c r="I77" s="68" t="str">
        <f ca="1" t="shared" si="2"/>
        <v>CLEANING SERVICE</v>
      </c>
      <c r="J77" s="68">
        <f ca="1" t="array" ref="J77">IFERROR(INDEX(MASTER!B:B,MATCH(G77,MASTER!A:A,0))/100," ")</f>
        <v>1</v>
      </c>
      <c r="K77" s="51">
        <f ca="1" t="shared" si="3"/>
        <v>9</v>
      </c>
      <c r="L77" s="51" t="str">
        <f ca="1" t="shared" si="4"/>
        <v>2023 - WEEK 09</v>
      </c>
      <c r="M77" s="51" t="str">
        <f ca="1" t="shared" si="5"/>
        <v>2023 - MONTH 03</v>
      </c>
      <c r="N77" s="68">
        <f ca="1" t="shared" ref="N77:O77" si="85">IFERROR(AVERAGEIF(L:L,L77,$J:$J)," ")</f>
        <v>0.99</v>
      </c>
      <c r="O77" s="68">
        <f ca="1" t="shared" si="85"/>
        <v>0.964411764705883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9</v>
      </c>
      <c r="AF77" s="51" t="str">
        <f ca="1" t="shared" si="13"/>
        <v>2023 03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44988.8589745949</v>
      </c>
      <c r="B78" s="51" t="str">
        <f ca="1">INDIRECT(ADDRESS(2+QUOTIENT(ROW()-2,COUNTA('Form Responses 1'!$1:$1)-4),2,,TRUE,"Form Responses 1"))</f>
        <v>yogaberdikari15@gmail.com</v>
      </c>
      <c r="C78" s="51" t="str">
        <f ca="1">INDIRECT(ADDRESS(2+QUOTIENT(ROW()-2,COUNTA('Form Responses 1'!$1:$1)-4),3,,TRUE,"Form Responses 1"))</f>
        <v>Yoga Adi Santoso</v>
      </c>
      <c r="D78" s="66">
        <f ca="1">INDIRECT(ADDRESS(2+QUOTIENT(ROW()-2,COUNTA('Form Responses 1'!$1:$1)-4),4,,TRUE,"Form Responses 1"))</f>
        <v>44987</v>
      </c>
      <c r="E78" s="67">
        <f ca="1" t="shared" si="0"/>
        <v>4</v>
      </c>
      <c r="F78" s="51" t="str">
        <f ca="1">IF(ISBLANK(A78)," ",INDIRECT(ADDRESS(1,5+MOD(ROW()-2,COUNTA('Form Responses 1'!$1:$1)-4),,TRUE,"Form Responses 1")))</f>
        <v>Gedung Rapat [Ruangan ]</v>
      </c>
      <c r="G78" s="51" t="str">
        <f ca="1">IF(ISBLANK(A78)," ",INDIRECT(ADDRESS(MATCH(A78,'Form Responses 1'!A:A,0),5+MOD(ROW()-2,COUNTA('Form Responses 1'!$1:$1)-4),,TRUE,"Form Responses 1")))</f>
        <v>SANGATBAIK</v>
      </c>
      <c r="H78" s="68" t="str">
        <f ca="1" t="shared" si="1"/>
        <v>Gedung Rapat</v>
      </c>
      <c r="I78" s="68" t="str">
        <f ca="1" t="shared" si="2"/>
        <v>CLEANING SERVICE</v>
      </c>
      <c r="J78" s="68">
        <f ca="1" t="array" ref="J78">IFERROR(INDEX(MASTER!B:B,MATCH(G78,MASTER!A:A,0))/100," ")</f>
        <v>1</v>
      </c>
      <c r="K78" s="51">
        <f ca="1" t="shared" si="3"/>
        <v>9</v>
      </c>
      <c r="L78" s="51" t="str">
        <f ca="1" t="shared" si="4"/>
        <v>2023 - WEEK 09</v>
      </c>
      <c r="M78" s="51" t="str">
        <f ca="1" t="shared" si="5"/>
        <v>2023 - MONTH 03</v>
      </c>
      <c r="N78" s="68">
        <f ca="1" t="shared" ref="N78:O78" si="86">IFERROR(AVERAGEIF(L:L,L78,$J:$J)," ")</f>
        <v>0.99</v>
      </c>
      <c r="O78" s="68">
        <f ca="1" t="shared" si="86"/>
        <v>0.964411764705883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9</v>
      </c>
      <c r="AF78" s="51" t="str">
        <f ca="1" t="shared" si="13"/>
        <v>2023 03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44988.8589745949</v>
      </c>
      <c r="B79" s="51" t="str">
        <f ca="1">INDIRECT(ADDRESS(2+QUOTIENT(ROW()-2,COUNTA('Form Responses 1'!$1:$1)-4),2,,TRUE,"Form Responses 1"))</f>
        <v>yogaberdikari15@gmail.com</v>
      </c>
      <c r="C79" s="51" t="str">
        <f ca="1">INDIRECT(ADDRESS(2+QUOTIENT(ROW()-2,COUNTA('Form Responses 1'!$1:$1)-4),3,,TRUE,"Form Responses 1"))</f>
        <v>Yoga Adi Santoso</v>
      </c>
      <c r="D79" s="66">
        <f ca="1">INDIRECT(ADDRESS(2+QUOTIENT(ROW()-2,COUNTA('Form Responses 1'!$1:$1)-4),4,,TRUE,"Form Responses 1"))</f>
        <v>44987</v>
      </c>
      <c r="E79" s="67">
        <f ca="1" t="shared" si="0"/>
        <v>4</v>
      </c>
      <c r="F79" s="51" t="str">
        <f ca="1">IF(ISBLANK(A79)," ",INDIRECT(ADDRESS(1,5+MOD(ROW()-2,COUNTA('Form Responses 1'!$1:$1)-4),,TRUE,"Form Responses 1")))</f>
        <v>Gedung Rapat [Toilet]</v>
      </c>
      <c r="G79" s="51" t="str">
        <f ca="1">IF(ISBLANK(A79)," ",INDIRECT(ADDRESS(MATCH(A79,'Form Responses 1'!A:A,0),5+MOD(ROW()-2,COUNTA('Form Responses 1'!$1:$1)-4),,TRUE,"Form Responses 1")))</f>
        <v>SANGATBAIK</v>
      </c>
      <c r="H79" s="68" t="str">
        <f ca="1" t="shared" si="1"/>
        <v>Gedung Rapat</v>
      </c>
      <c r="I79" s="68" t="str">
        <f ca="1" t="shared" si="2"/>
        <v>CLEANING SERVICE</v>
      </c>
      <c r="J79" s="68">
        <f ca="1" t="array" ref="J79">IFERROR(INDEX(MASTER!B:B,MATCH(G79,MASTER!A:A,0))/100," ")</f>
        <v>1</v>
      </c>
      <c r="K79" s="51">
        <f ca="1" t="shared" si="3"/>
        <v>9</v>
      </c>
      <c r="L79" s="51" t="str">
        <f ca="1" t="shared" si="4"/>
        <v>2023 - WEEK 09</v>
      </c>
      <c r="M79" s="51" t="str">
        <f ca="1" t="shared" si="5"/>
        <v>2023 - MONTH 03</v>
      </c>
      <c r="N79" s="68">
        <f ca="1" t="shared" ref="N79:O79" si="87">IFERROR(AVERAGEIF(L:L,L79,$J:$J)," ")</f>
        <v>0.99</v>
      </c>
      <c r="O79" s="68">
        <f ca="1" t="shared" si="87"/>
        <v>0.964411764705883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9</v>
      </c>
      <c r="AF79" s="51" t="str">
        <f ca="1" t="shared" si="13"/>
        <v>2023 03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44988.8589745949</v>
      </c>
      <c r="B80" s="51" t="str">
        <f ca="1">INDIRECT(ADDRESS(2+QUOTIENT(ROW()-2,COUNTA('Form Responses 1'!$1:$1)-4),2,,TRUE,"Form Responses 1"))</f>
        <v>yogaberdikari15@gmail.com</v>
      </c>
      <c r="C80" s="51" t="str">
        <f ca="1">INDIRECT(ADDRESS(2+QUOTIENT(ROW()-2,COUNTA('Form Responses 1'!$1:$1)-4),3,,TRUE,"Form Responses 1"))</f>
        <v>Yoga Adi Santoso</v>
      </c>
      <c r="D80" s="66">
        <f ca="1">INDIRECT(ADDRESS(2+QUOTIENT(ROW()-2,COUNTA('Form Responses 1'!$1:$1)-4),4,,TRUE,"Form Responses 1"))</f>
        <v>44987</v>
      </c>
      <c r="E80" s="67">
        <f ca="1" t="shared" si="0"/>
        <v>4</v>
      </c>
      <c r="F80" s="51" t="str">
        <f ca="1">IF(ISBLANK(A80)," ",INDIRECT(ADDRESS(1,5+MOD(ROW()-2,COUNTA('Form Responses 1'!$1:$1)-4),,TRUE,"Form Responses 1")))</f>
        <v>Gedung Rapat [Halaman]</v>
      </c>
      <c r="G80" s="51" t="str">
        <f ca="1">IF(ISBLANK(A80)," ",INDIRECT(ADDRESS(MATCH(A80,'Form Responses 1'!A:A,0),5+MOD(ROW()-2,COUNTA('Form Responses 1'!$1:$1)-4),,TRUE,"Form Responses 1")))</f>
        <v>SANGATBAIK</v>
      </c>
      <c r="H80" s="68" t="str">
        <f ca="1" t="shared" si="1"/>
        <v>Gedung Rapat</v>
      </c>
      <c r="I80" s="68" t="str">
        <f ca="1" t="shared" si="2"/>
        <v>CLEANING SERVICE</v>
      </c>
      <c r="J80" s="68">
        <f ca="1" t="array" ref="J80">IFERROR(INDEX(MASTER!B:B,MATCH(G80,MASTER!A:A,0))/100," ")</f>
        <v>1</v>
      </c>
      <c r="K80" s="51">
        <f ca="1" t="shared" si="3"/>
        <v>9</v>
      </c>
      <c r="L80" s="51" t="str">
        <f ca="1" t="shared" si="4"/>
        <v>2023 - WEEK 09</v>
      </c>
      <c r="M80" s="51" t="str">
        <f ca="1" t="shared" si="5"/>
        <v>2023 - MONTH 03</v>
      </c>
      <c r="N80" s="68">
        <f ca="1" t="shared" ref="N80:O80" si="88">IFERROR(AVERAGEIF(L:L,L80,$J:$J)," ")</f>
        <v>0.99</v>
      </c>
      <c r="O80" s="68">
        <f ca="1" t="shared" si="88"/>
        <v>0.964411764705883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9</v>
      </c>
      <c r="AF80" s="51" t="str">
        <f ca="1" t="shared" si="13"/>
        <v>2023 03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44988.8589745949</v>
      </c>
      <c r="B81" s="51" t="str">
        <f ca="1">INDIRECT(ADDRESS(2+QUOTIENT(ROW()-2,COUNTA('Form Responses 1'!$1:$1)-4),2,,TRUE,"Form Responses 1"))</f>
        <v>yogaberdikari15@gmail.com</v>
      </c>
      <c r="C81" s="51" t="str">
        <f ca="1">INDIRECT(ADDRESS(2+QUOTIENT(ROW()-2,COUNTA('Form Responses 1'!$1:$1)-4),3,,TRUE,"Form Responses 1"))</f>
        <v>Yoga Adi Santoso</v>
      </c>
      <c r="D81" s="66">
        <f ca="1">INDIRECT(ADDRESS(2+QUOTIENT(ROW()-2,COUNTA('Form Responses 1'!$1:$1)-4),4,,TRUE,"Form Responses 1"))</f>
        <v>44987</v>
      </c>
      <c r="E81" s="67">
        <f ca="1" t="shared" si="0"/>
        <v>4</v>
      </c>
      <c r="F81" s="51" t="str">
        <f ca="1">IF(ISBLANK(A81)," ",INDIRECT(ADDRESS(1,5+MOD(ROW()-2,COUNTA('Form Responses 1'!$1:$1)-4),,TRUE,"Form Responses 1")))</f>
        <v>Gedung Mess [Ruangan ]</v>
      </c>
      <c r="G81" s="51" t="str">
        <f ca="1">IF(ISBLANK(A81)," ",INDIRECT(ADDRESS(MATCH(A81,'Form Responses 1'!A:A,0),5+MOD(ROW()-2,COUNTA('Form Responses 1'!$1:$1)-4),,TRUE,"Form Responses 1")))</f>
        <v>SANGATBAIK</v>
      </c>
      <c r="H81" s="68" t="str">
        <f ca="1" t="shared" si="1"/>
        <v>Gedung Mess</v>
      </c>
      <c r="I81" s="68" t="str">
        <f ca="1" t="shared" si="2"/>
        <v>CLEANING SERVICE</v>
      </c>
      <c r="J81" s="68">
        <f ca="1" t="array" ref="J81">IFERROR(INDEX(MASTER!B:B,MATCH(G81,MASTER!A:A,0))/100," ")</f>
        <v>1</v>
      </c>
      <c r="K81" s="51">
        <f ca="1" t="shared" si="3"/>
        <v>9</v>
      </c>
      <c r="L81" s="51" t="str">
        <f ca="1" t="shared" si="4"/>
        <v>2023 - WEEK 09</v>
      </c>
      <c r="M81" s="51" t="str">
        <f ca="1" t="shared" si="5"/>
        <v>2023 - MONTH 03</v>
      </c>
      <c r="N81" s="68">
        <f ca="1" t="shared" ref="N81:O81" si="89">IFERROR(AVERAGEIF(L:L,L81,$J:$J)," ")</f>
        <v>0.99</v>
      </c>
      <c r="O81" s="68">
        <f ca="1" t="shared" si="89"/>
        <v>0.964411764705883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9</v>
      </c>
      <c r="AF81" s="51" t="str">
        <f ca="1" t="shared" si="13"/>
        <v>2023 03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44988.8589745949</v>
      </c>
      <c r="B82" s="51" t="str">
        <f ca="1">INDIRECT(ADDRESS(2+QUOTIENT(ROW()-2,COUNTA('Form Responses 1'!$1:$1)-4),2,,TRUE,"Form Responses 1"))</f>
        <v>yogaberdikari15@gmail.com</v>
      </c>
      <c r="C82" s="51" t="str">
        <f ca="1">INDIRECT(ADDRESS(2+QUOTIENT(ROW()-2,COUNTA('Form Responses 1'!$1:$1)-4),3,,TRUE,"Form Responses 1"))</f>
        <v>Yoga Adi Santoso</v>
      </c>
      <c r="D82" s="66">
        <f ca="1">INDIRECT(ADDRESS(2+QUOTIENT(ROW()-2,COUNTA('Form Responses 1'!$1:$1)-4),4,,TRUE,"Form Responses 1"))</f>
        <v>44987</v>
      </c>
      <c r="E82" s="67">
        <f ca="1" t="shared" si="0"/>
        <v>4</v>
      </c>
      <c r="F82" s="51" t="str">
        <f ca="1">IF(ISBLANK(A82)," ",INDIRECT(ADDRESS(1,5+MOD(ROW()-2,COUNTA('Form Responses 1'!$1:$1)-4),,TRUE,"Form Responses 1")))</f>
        <v>Gedung Mess [Toilet]</v>
      </c>
      <c r="G82" s="51" t="str">
        <f ca="1">IF(ISBLANK(A82)," ",INDIRECT(ADDRESS(MATCH(A82,'Form Responses 1'!A:A,0),5+MOD(ROW()-2,COUNTA('Form Responses 1'!$1:$1)-4),,TRUE,"Form Responses 1")))</f>
        <v>SANGATBAIK</v>
      </c>
      <c r="H82" s="68" t="str">
        <f ca="1" t="shared" si="1"/>
        <v>Gedung Mess</v>
      </c>
      <c r="I82" s="68" t="str">
        <f ca="1" t="shared" si="2"/>
        <v>CLEANING SERVICE</v>
      </c>
      <c r="J82" s="68">
        <f ca="1" t="array" ref="J82">IFERROR(INDEX(MASTER!B:B,MATCH(G82,MASTER!A:A,0))/100," ")</f>
        <v>1</v>
      </c>
      <c r="K82" s="51">
        <f ca="1" t="shared" si="3"/>
        <v>9</v>
      </c>
      <c r="L82" s="51" t="str">
        <f ca="1" t="shared" si="4"/>
        <v>2023 - WEEK 09</v>
      </c>
      <c r="M82" s="51" t="str">
        <f ca="1" t="shared" si="5"/>
        <v>2023 - MONTH 03</v>
      </c>
      <c r="N82" s="68">
        <f ca="1" t="shared" ref="N82:O82" si="90">IFERROR(AVERAGEIF(L:L,L82,$J:$J)," ")</f>
        <v>0.99</v>
      </c>
      <c r="O82" s="68">
        <f ca="1" t="shared" si="90"/>
        <v>0.964411764705883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9</v>
      </c>
      <c r="AF82" s="51" t="str">
        <f ca="1" t="shared" si="13"/>
        <v>2023 03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44988.8589745949</v>
      </c>
      <c r="B83" s="51" t="str">
        <f ca="1">INDIRECT(ADDRESS(2+QUOTIENT(ROW()-2,COUNTA('Form Responses 1'!$1:$1)-4),2,,TRUE,"Form Responses 1"))</f>
        <v>yogaberdikari15@gmail.com</v>
      </c>
      <c r="C83" s="51" t="str">
        <f ca="1">INDIRECT(ADDRESS(2+QUOTIENT(ROW()-2,COUNTA('Form Responses 1'!$1:$1)-4),3,,TRUE,"Form Responses 1"))</f>
        <v>Yoga Adi Santoso</v>
      </c>
      <c r="D83" s="66">
        <f ca="1">INDIRECT(ADDRESS(2+QUOTIENT(ROW()-2,COUNTA('Form Responses 1'!$1:$1)-4),4,,TRUE,"Form Responses 1"))</f>
        <v>44987</v>
      </c>
      <c r="E83" s="67">
        <f ca="1" t="shared" si="0"/>
        <v>4</v>
      </c>
      <c r="F83" s="51" t="str">
        <f ca="1">IF(ISBLANK(A83)," ",INDIRECT(ADDRESS(1,5+MOD(ROW()-2,COUNTA('Form Responses 1'!$1:$1)-4),,TRUE,"Form Responses 1")))</f>
        <v>Gedung Mess [Halaman]</v>
      </c>
      <c r="G83" s="51" t="str">
        <f ca="1">IF(ISBLANK(A83)," ",INDIRECT(ADDRESS(MATCH(A83,'Form Responses 1'!A:A,0),5+MOD(ROW()-2,COUNTA('Form Responses 1'!$1:$1)-4),,TRUE,"Form Responses 1")))</f>
        <v>SANGATBAIK</v>
      </c>
      <c r="H83" s="68" t="str">
        <f ca="1" t="shared" si="1"/>
        <v>Gedung Mess</v>
      </c>
      <c r="I83" s="68" t="str">
        <f ca="1" t="shared" si="2"/>
        <v>CLEANING SERVICE</v>
      </c>
      <c r="J83" s="68">
        <f ca="1" t="array" ref="J83">IFERROR(INDEX(MASTER!B:B,MATCH(G83,MASTER!A:A,0))/100," ")</f>
        <v>1</v>
      </c>
      <c r="K83" s="51">
        <f ca="1" t="shared" si="3"/>
        <v>9</v>
      </c>
      <c r="L83" s="51" t="str">
        <f ca="1" t="shared" si="4"/>
        <v>2023 - WEEK 09</v>
      </c>
      <c r="M83" s="51" t="str">
        <f ca="1" t="shared" si="5"/>
        <v>2023 - MONTH 03</v>
      </c>
      <c r="N83" s="68">
        <f ca="1" t="shared" ref="N83:O83" si="91">IFERROR(AVERAGEIF(L:L,L83,$J:$J)," ")</f>
        <v>0.99</v>
      </c>
      <c r="O83" s="68">
        <f ca="1" t="shared" si="91"/>
        <v>0.964411764705883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9</v>
      </c>
      <c r="AF83" s="51" t="str">
        <f ca="1" t="shared" si="13"/>
        <v>2023 03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44988.8589745949</v>
      </c>
      <c r="B84" s="51" t="str">
        <f ca="1">INDIRECT(ADDRESS(2+QUOTIENT(ROW()-2,COUNTA('Form Responses 1'!$1:$1)-4),2,,TRUE,"Form Responses 1"))</f>
        <v>yogaberdikari15@gmail.com</v>
      </c>
      <c r="C84" s="51" t="str">
        <f ca="1">INDIRECT(ADDRESS(2+QUOTIENT(ROW()-2,COUNTA('Form Responses 1'!$1:$1)-4),3,,TRUE,"Form Responses 1"))</f>
        <v>Yoga Adi Santoso</v>
      </c>
      <c r="D84" s="66">
        <f ca="1">INDIRECT(ADDRESS(2+QUOTIENT(ROW()-2,COUNTA('Form Responses 1'!$1:$1)-4),4,,TRUE,"Form Responses 1"))</f>
        <v>44987</v>
      </c>
      <c r="E84" s="67">
        <f ca="1" t="shared" si="0"/>
        <v>4</v>
      </c>
      <c r="F84" s="51" t="str">
        <f ca="1">IF(ISBLANK(A84)," ",INDIRECT(ADDRESS(1,5+MOD(ROW()-2,COUNTA('Form Responses 1'!$1:$1)-4),,TRUE,"Form Responses 1")))</f>
        <v>Gedung Penyimpanan Artefak [Ruangan ]</v>
      </c>
      <c r="G84" s="51" t="str">
        <f ca="1">IF(ISBLANK(A84)," ",INDIRECT(ADDRESS(MATCH(A84,'Form Responses 1'!A:A,0),5+MOD(ROW()-2,COUNTA('Form Responses 1'!$1:$1)-4),,TRUE,"Form Responses 1")))</f>
        <v>SANGATBAIK</v>
      </c>
      <c r="H84" s="68" t="str">
        <f ca="1" t="shared" si="1"/>
        <v>Gedung Penyimpanan Artefak</v>
      </c>
      <c r="I84" s="68" t="str">
        <f ca="1" t="shared" si="2"/>
        <v>CLEANING SERVICE</v>
      </c>
      <c r="J84" s="68">
        <f ca="1" t="array" ref="J84">IFERROR(INDEX(MASTER!B:B,MATCH(G84,MASTER!A:A,0))/100," ")</f>
        <v>1</v>
      </c>
      <c r="K84" s="51">
        <f ca="1" t="shared" si="3"/>
        <v>9</v>
      </c>
      <c r="L84" s="51" t="str">
        <f ca="1" t="shared" si="4"/>
        <v>2023 - WEEK 09</v>
      </c>
      <c r="M84" s="51" t="str">
        <f ca="1" t="shared" si="5"/>
        <v>2023 - MONTH 03</v>
      </c>
      <c r="N84" s="68">
        <f ca="1" t="shared" ref="N84:O84" si="92">IFERROR(AVERAGEIF(L:L,L84,$J:$J)," ")</f>
        <v>0.99</v>
      </c>
      <c r="O84" s="68">
        <f ca="1" t="shared" si="92"/>
        <v>0.964411764705883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9</v>
      </c>
      <c r="AF84" s="51" t="str">
        <f ca="1" t="shared" si="13"/>
        <v>2023 03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44988.8589745949</v>
      </c>
      <c r="B85" s="51" t="str">
        <f ca="1">INDIRECT(ADDRESS(2+QUOTIENT(ROW()-2,COUNTA('Form Responses 1'!$1:$1)-4),2,,TRUE,"Form Responses 1"))</f>
        <v>yogaberdikari15@gmail.com</v>
      </c>
      <c r="C85" s="51" t="str">
        <f ca="1">INDIRECT(ADDRESS(2+QUOTIENT(ROW()-2,COUNTA('Form Responses 1'!$1:$1)-4),3,,TRUE,"Form Responses 1"))</f>
        <v>Yoga Adi Santoso</v>
      </c>
      <c r="D85" s="66">
        <f ca="1">INDIRECT(ADDRESS(2+QUOTIENT(ROW()-2,COUNTA('Form Responses 1'!$1:$1)-4),4,,TRUE,"Form Responses 1"))</f>
        <v>44987</v>
      </c>
      <c r="E85" s="67">
        <f ca="1" t="shared" si="0"/>
        <v>4</v>
      </c>
      <c r="F85" s="51" t="str">
        <f ca="1">IF(ISBLANK(A85)," ",INDIRECT(ADDRESS(1,5+MOD(ROW()-2,COUNTA('Form Responses 1'!$1:$1)-4),,TRUE,"Form Responses 1")))</f>
        <v>Gedung Penyimpanan Artefak [Toilet]</v>
      </c>
      <c r="G85" s="51" t="str">
        <f ca="1">IF(ISBLANK(A85)," ",INDIRECT(ADDRESS(MATCH(A85,'Form Responses 1'!A:A,0),5+MOD(ROW()-2,COUNTA('Form Responses 1'!$1:$1)-4),,TRUE,"Form Responses 1")))</f>
        <v>SANGATBAIK</v>
      </c>
      <c r="H85" s="68" t="str">
        <f ca="1" t="shared" si="1"/>
        <v>Gedung Penyimpanan Artefak</v>
      </c>
      <c r="I85" s="68" t="str">
        <f ca="1" t="shared" si="2"/>
        <v>CLEANING SERVICE</v>
      </c>
      <c r="J85" s="68">
        <f ca="1" t="array" ref="J85">IFERROR(INDEX(MASTER!B:B,MATCH(G85,MASTER!A:A,0))/100," ")</f>
        <v>1</v>
      </c>
      <c r="K85" s="51">
        <f ca="1" t="shared" si="3"/>
        <v>9</v>
      </c>
      <c r="L85" s="51" t="str">
        <f ca="1" t="shared" si="4"/>
        <v>2023 - WEEK 09</v>
      </c>
      <c r="M85" s="51" t="str">
        <f ca="1" t="shared" si="5"/>
        <v>2023 - MONTH 03</v>
      </c>
      <c r="N85" s="68">
        <f ca="1" t="shared" ref="N85:O85" si="93">IFERROR(AVERAGEIF(L:L,L85,$J:$J)," ")</f>
        <v>0.99</v>
      </c>
      <c r="O85" s="68">
        <f ca="1" t="shared" si="93"/>
        <v>0.964411764705883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9</v>
      </c>
      <c r="AF85" s="51" t="str">
        <f ca="1" t="shared" si="13"/>
        <v>2023 03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44988.8589745949</v>
      </c>
      <c r="B86" s="51" t="str">
        <f ca="1">INDIRECT(ADDRESS(2+QUOTIENT(ROW()-2,COUNTA('Form Responses 1'!$1:$1)-4),2,,TRUE,"Form Responses 1"))</f>
        <v>yogaberdikari15@gmail.com</v>
      </c>
      <c r="C86" s="51" t="str">
        <f ca="1">INDIRECT(ADDRESS(2+QUOTIENT(ROW()-2,COUNTA('Form Responses 1'!$1:$1)-4),3,,TRUE,"Form Responses 1"))</f>
        <v>Yoga Adi Santoso</v>
      </c>
      <c r="D86" s="66">
        <f ca="1">INDIRECT(ADDRESS(2+QUOTIENT(ROW()-2,COUNTA('Form Responses 1'!$1:$1)-4),4,,TRUE,"Form Responses 1"))</f>
        <v>44987</v>
      </c>
      <c r="E86" s="67">
        <f ca="1" t="shared" si="0"/>
        <v>4</v>
      </c>
      <c r="F86" s="51" t="str">
        <f ca="1">IF(ISBLANK(A86)," ",INDIRECT(ADDRESS(1,5+MOD(ROW()-2,COUNTA('Form Responses 1'!$1:$1)-4),,TRUE,"Form Responses 1")))</f>
        <v>Gedung Penyimpanan Artefak [Halaman]</v>
      </c>
      <c r="G86" s="51" t="str">
        <f ca="1">IF(ISBLANK(A86)," ",INDIRECT(ADDRESS(MATCH(A86,'Form Responses 1'!A:A,0),5+MOD(ROW()-2,COUNTA('Form Responses 1'!$1:$1)-4),,TRUE,"Form Responses 1")))</f>
        <v>SANGATBAIK</v>
      </c>
      <c r="H86" s="68" t="str">
        <f ca="1" t="shared" si="1"/>
        <v>Gedung Penyimpanan Artefak</v>
      </c>
      <c r="I86" s="68" t="str">
        <f ca="1" t="shared" si="2"/>
        <v>CLEANING SERVICE</v>
      </c>
      <c r="J86" s="68">
        <f ca="1" t="array" ref="J86">IFERROR(INDEX(MASTER!B:B,MATCH(G86,MASTER!A:A,0))/100," ")</f>
        <v>1</v>
      </c>
      <c r="K86" s="51">
        <f ca="1" t="shared" si="3"/>
        <v>9</v>
      </c>
      <c r="L86" s="51" t="str">
        <f ca="1" t="shared" si="4"/>
        <v>2023 - WEEK 09</v>
      </c>
      <c r="M86" s="51" t="str">
        <f ca="1" t="shared" si="5"/>
        <v>2023 - MONTH 03</v>
      </c>
      <c r="N86" s="68">
        <f ca="1" t="shared" ref="N86:O86" si="94">IFERROR(AVERAGEIF(L:L,L86,$J:$J)," ")</f>
        <v>0.99</v>
      </c>
      <c r="O86" s="68">
        <f ca="1" t="shared" si="94"/>
        <v>0.964411764705883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9</v>
      </c>
      <c r="AF86" s="51" t="str">
        <f ca="1" t="shared" si="13"/>
        <v>2023 03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45019.5579956829</v>
      </c>
      <c r="B87" s="51" t="str">
        <f ca="1">INDIRECT(ADDRESS(2+QUOTIENT(ROW()-2,COUNTA('Form Responses 1'!$1:$1)-4),2,,TRUE,"Form Responses 1"))</f>
        <v>erwi009@bring.go.id</v>
      </c>
      <c r="C87" s="51" t="str">
        <f ca="1">INDIRECT(ADDRESS(2+QUOTIENT(ROW()-2,COUNTA('Form Responses 1'!$1:$1)-4),3,,TRUE,"Form Responses 1"))</f>
        <v>Erwien Yuliansyah</v>
      </c>
      <c r="D87" s="66">
        <f ca="1">INDIRECT(ADDRESS(2+QUOTIENT(ROW()-2,COUNTA('Form Responses 1'!$1:$1)-4),4,,TRUE,"Form Responses 1"))</f>
        <v>44951</v>
      </c>
      <c r="E87" s="67">
        <f ca="1" t="shared" si="0"/>
        <v>3</v>
      </c>
      <c r="F87" s="51" t="str">
        <f ca="1">IF(ISBLANK(A87)," ",INDIRECT(ADDRESS(1,5+MOD(ROW()-2,COUNTA('Form Responses 1'!$1:$1)-4),,TRUE,"Form Responses 1")))</f>
        <v>Security [Security Functions]</v>
      </c>
      <c r="G87" s="51" t="str">
        <f ca="1">IF(ISBLANK(A87)," ",INDIRECT(ADDRESS(MATCH(A87,'Form Responses 1'!A:A,0),5+MOD(ROW()-2,COUNTA('Form Responses 1'!$1:$1)-4),,TRUE,"Form Responses 1")))</f>
        <v>BAIK</v>
      </c>
      <c r="H87" s="68" t="str">
        <f ca="1" t="shared" si="1"/>
        <v>Security</v>
      </c>
      <c r="I87" s="68" t="str">
        <f ca="1" t="shared" si="2"/>
        <v>SECURITY SERVICE</v>
      </c>
      <c r="J87" s="68">
        <f ca="1" t="array" ref="J87">IFERROR(INDEX(MASTER!B:B,MATCH(G87,MASTER!A:A,0))/100," ")</f>
        <v>0.95</v>
      </c>
      <c r="K87" s="51">
        <f ca="1" t="shared" si="3"/>
        <v>4</v>
      </c>
      <c r="L87" s="51" t="str">
        <f ca="1" t="shared" si="4"/>
        <v>2023 - WEEK 04</v>
      </c>
      <c r="M87" s="51" t="str">
        <f ca="1" t="shared" si="5"/>
        <v>2023 - MONTH 01</v>
      </c>
      <c r="N87" s="68">
        <f ca="1" t="shared" ref="N87:O87" si="95">IFERROR(AVERAGEIF(L:L,L87,$J:$J)," ")</f>
        <v>0.907647058823529</v>
      </c>
      <c r="O87" s="68">
        <f ca="1" t="shared" si="95"/>
        <v>0.907647058823529</v>
      </c>
      <c r="P87" s="51" t="str">
        <f ca="1">IF(ISBLANK(A87)," ",IF(N87&gt;MASTER!$B$3/100,"SB",IF(N87&gt;MASTER!$B$4/100,"B",IF(N87&gt;MASTER!$B$5/100,"C","K"))))</f>
        <v>B</v>
      </c>
      <c r="Q87" s="51" t="str">
        <f ca="1">IF(ISBLANK(B87)," ",IF(O87&gt;MASTER!$B$3/100,"SB",IF(O87&gt;MASTER!$B$4/100,"B",IF(O87&gt;MASTER!$B$5/100,"C","K"))))</f>
        <v>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4</v>
      </c>
      <c r="AF87" s="51" t="str">
        <f ca="1" t="shared" si="13"/>
        <v>2023 01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45019.5579956829</v>
      </c>
      <c r="B88" s="51" t="str">
        <f ca="1">INDIRECT(ADDRESS(2+QUOTIENT(ROW()-2,COUNTA('Form Responses 1'!$1:$1)-4),2,,TRUE,"Form Responses 1"))</f>
        <v>erwi009@bring.go.id</v>
      </c>
      <c r="C88" s="51" t="str">
        <f ca="1">INDIRECT(ADDRESS(2+QUOTIENT(ROW()-2,COUNTA('Form Responses 1'!$1:$1)-4),3,,TRUE,"Form Responses 1"))</f>
        <v>Erwien Yuliansyah</v>
      </c>
      <c r="D88" s="66">
        <f ca="1">INDIRECT(ADDRESS(2+QUOTIENT(ROW()-2,COUNTA('Form Responses 1'!$1:$1)-4),4,,TRUE,"Form Responses 1"))</f>
        <v>44951</v>
      </c>
      <c r="E88" s="67">
        <f ca="1" t="shared" si="0"/>
        <v>3</v>
      </c>
      <c r="F88" s="51" t="str">
        <f ca="1">IF(ISBLANK(A88)," ",INDIRECT(ADDRESS(1,5+MOD(ROW()-2,COUNTA('Form Responses 1'!$1:$1)-4),,TRUE,"Form Responses 1")))</f>
        <v>Driver [Driving Safety]</v>
      </c>
      <c r="G88" s="51" t="str">
        <f ca="1">IF(ISBLANK(A88)," ",INDIRECT(ADDRESS(MATCH(A88,'Form Responses 1'!A:A,0),5+MOD(ROW()-2,COUNTA('Form Responses 1'!$1:$1)-4),,TRUE,"Form Responses 1")))</f>
        <v>BAIK</v>
      </c>
      <c r="H88" s="68" t="str">
        <f ca="1" t="shared" si="1"/>
        <v>Driver</v>
      </c>
      <c r="I88" s="68" t="str">
        <f ca="1" t="shared" si="2"/>
        <v>LABOR SERVICE</v>
      </c>
      <c r="J88" s="68">
        <f ca="1" t="array" ref="J88">IFERROR(INDEX(MASTER!B:B,MATCH(G88,MASTER!A:A,0))/100," ")</f>
        <v>0.95</v>
      </c>
      <c r="K88" s="51">
        <f ca="1" t="shared" si="3"/>
        <v>4</v>
      </c>
      <c r="L88" s="51" t="str">
        <f ca="1" t="shared" si="4"/>
        <v>2023 - WEEK 04</v>
      </c>
      <c r="M88" s="51" t="str">
        <f ca="1" t="shared" si="5"/>
        <v>2023 - MONTH 01</v>
      </c>
      <c r="N88" s="68">
        <f ca="1" t="shared" ref="N88:O88" si="96">IFERROR(AVERAGEIF(L:L,L88,$J:$J)," ")</f>
        <v>0.907647058823529</v>
      </c>
      <c r="O88" s="68">
        <f ca="1" t="shared" si="96"/>
        <v>0.907647058823529</v>
      </c>
      <c r="P88" s="51" t="str">
        <f ca="1">IF(ISBLANK(A88)," ",IF(N88&gt;MASTER!$B$3/100,"SB",IF(N88&gt;MASTER!$B$4/100,"B",IF(N88&gt;MASTER!$B$5/100,"C","K"))))</f>
        <v>B</v>
      </c>
      <c r="Q88" s="51" t="str">
        <f ca="1">IF(ISBLANK(B88)," ",IF(O88&gt;MASTER!$B$3/100,"SB",IF(O88&gt;MASTER!$B$4/100,"B",IF(O88&gt;MASTER!$B$5/100,"C","K"))))</f>
        <v>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4</v>
      </c>
      <c r="AF88" s="51" t="str">
        <f ca="1" t="shared" si="13"/>
        <v>2023 01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45019.5579956829</v>
      </c>
      <c r="B89" s="51" t="str">
        <f ca="1">INDIRECT(ADDRESS(2+QUOTIENT(ROW()-2,COUNTA('Form Responses 1'!$1:$1)-4),2,,TRUE,"Form Responses 1"))</f>
        <v>erwi009@bring.go.id</v>
      </c>
      <c r="C89" s="51" t="str">
        <f ca="1">INDIRECT(ADDRESS(2+QUOTIENT(ROW()-2,COUNTA('Form Responses 1'!$1:$1)-4),3,,TRUE,"Form Responses 1"))</f>
        <v>Erwien Yuliansyah</v>
      </c>
      <c r="D89" s="66">
        <f ca="1">INDIRECT(ADDRESS(2+QUOTIENT(ROW()-2,COUNTA('Form Responses 1'!$1:$1)-4),4,,TRUE,"Form Responses 1"))</f>
        <v>44951</v>
      </c>
      <c r="E89" s="67">
        <f ca="1" t="shared" si="0"/>
        <v>3</v>
      </c>
      <c r="F89" s="51" t="str">
        <f ca="1">IF(ISBLANK(A89)," ",INDIRECT(ADDRESS(1,5+MOD(ROW()-2,COUNTA('Form Responses 1'!$1:$1)-4),,TRUE,"Form Responses 1")))</f>
        <v>Driver [ Attendance]</v>
      </c>
      <c r="G89" s="51" t="str">
        <f ca="1">IF(ISBLANK(A89)," ",INDIRECT(ADDRESS(MATCH(A89,'Form Responses 1'!A:A,0),5+MOD(ROW()-2,COUNTA('Form Responses 1'!$1:$1)-4),,TRUE,"Form Responses 1")))</f>
        <v>BAIK</v>
      </c>
      <c r="H89" s="68" t="str">
        <f ca="1" t="shared" si="1"/>
        <v>Driver</v>
      </c>
      <c r="I89" s="68" t="str">
        <f ca="1" t="shared" si="2"/>
        <v>LABOR SERVICE</v>
      </c>
      <c r="J89" s="68">
        <f ca="1" t="array" ref="J89">IFERROR(INDEX(MASTER!B:B,MATCH(G89,MASTER!A:A,0))/100," ")</f>
        <v>0.95</v>
      </c>
      <c r="K89" s="51">
        <f ca="1" t="shared" si="3"/>
        <v>4</v>
      </c>
      <c r="L89" s="51" t="str">
        <f ca="1" t="shared" si="4"/>
        <v>2023 - WEEK 04</v>
      </c>
      <c r="M89" s="51" t="str">
        <f ca="1" t="shared" si="5"/>
        <v>2023 - MONTH 01</v>
      </c>
      <c r="N89" s="68">
        <f ca="1" t="shared" ref="N89:O89" si="97">IFERROR(AVERAGEIF(L:L,L89,$J:$J)," ")</f>
        <v>0.907647058823529</v>
      </c>
      <c r="O89" s="68">
        <f ca="1" t="shared" si="97"/>
        <v>0.907647058823529</v>
      </c>
      <c r="P89" s="51" t="str">
        <f ca="1">IF(ISBLANK(A89)," ",IF(N89&gt;MASTER!$B$3/100,"SB",IF(N89&gt;MASTER!$B$4/100,"B",IF(N89&gt;MASTER!$B$5/100,"C","K"))))</f>
        <v>B</v>
      </c>
      <c r="Q89" s="51" t="str">
        <f ca="1">IF(ISBLANK(B89)," ",IF(O89&gt;MASTER!$B$3/100,"SB",IF(O89&gt;MASTER!$B$4/100,"B",IF(O89&gt;MASTER!$B$5/100,"C","K"))))</f>
        <v>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4</v>
      </c>
      <c r="AF89" s="51" t="str">
        <f ca="1" t="shared" si="13"/>
        <v>2023 01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45019.5579956829</v>
      </c>
      <c r="B90" s="51" t="str">
        <f ca="1">INDIRECT(ADDRESS(2+QUOTIENT(ROW()-2,COUNTA('Form Responses 1'!$1:$1)-4),2,,TRUE,"Form Responses 1"))</f>
        <v>erwi009@bring.go.id</v>
      </c>
      <c r="C90" s="51" t="str">
        <f ca="1">INDIRECT(ADDRESS(2+QUOTIENT(ROW()-2,COUNTA('Form Responses 1'!$1:$1)-4),3,,TRUE,"Form Responses 1"))</f>
        <v>Erwien Yuliansyah</v>
      </c>
      <c r="D90" s="66">
        <f ca="1">INDIRECT(ADDRESS(2+QUOTIENT(ROW()-2,COUNTA('Form Responses 1'!$1:$1)-4),4,,TRUE,"Form Responses 1"))</f>
        <v>44951</v>
      </c>
      <c r="E90" s="67">
        <f ca="1" t="shared" si="0"/>
        <v>3</v>
      </c>
      <c r="F90" s="51" t="str">
        <f ca="1">IF(ISBLANK(A90)," ",INDIRECT(ADDRESS(1,5+MOD(ROW()-2,COUNTA('Form Responses 1'!$1:$1)-4),,TRUE,"Form Responses 1")))</f>
        <v>Gedung Pameran [Pos Security]</v>
      </c>
      <c r="G90" s="51" t="str">
        <f ca="1">IF(ISBLANK(A90)," ",INDIRECT(ADDRESS(MATCH(A90,'Form Responses 1'!A:A,0),5+MOD(ROW()-2,COUNTA('Form Responses 1'!$1:$1)-4),,TRUE,"Form Responses 1")))</f>
        <v>CUKUP BAIK</v>
      </c>
      <c r="H90" s="68" t="str">
        <f ca="1" t="shared" si="1"/>
        <v>Gedung Pameran</v>
      </c>
      <c r="I90" s="68" t="str">
        <f ca="1" t="shared" si="2"/>
        <v>CLEANING SERVICE</v>
      </c>
      <c r="J90" s="68">
        <f ca="1" t="array" ref="J90">IFERROR(INDEX(MASTER!B:B,MATCH(G90,MASTER!A:A,0))/100," ")</f>
        <v>0.89</v>
      </c>
      <c r="K90" s="51">
        <f ca="1" t="shared" si="3"/>
        <v>4</v>
      </c>
      <c r="L90" s="51" t="str">
        <f ca="1" t="shared" si="4"/>
        <v>2023 - WEEK 04</v>
      </c>
      <c r="M90" s="51" t="str">
        <f ca="1" t="shared" si="5"/>
        <v>2023 - MONTH 01</v>
      </c>
      <c r="N90" s="68">
        <f ca="1" t="shared" ref="N90:O90" si="98">IFERROR(AVERAGEIF(L:L,L90,$J:$J)," ")</f>
        <v>0.907647058823529</v>
      </c>
      <c r="O90" s="68">
        <f ca="1" t="shared" si="98"/>
        <v>0.907647058823529</v>
      </c>
      <c r="P90" s="51" t="str">
        <f ca="1">IF(ISBLANK(A90)," ",IF(N90&gt;MASTER!$B$3/100,"SB",IF(N90&gt;MASTER!$B$4/100,"B",IF(N90&gt;MASTER!$B$5/100,"C","K"))))</f>
        <v>B</v>
      </c>
      <c r="Q90" s="51" t="str">
        <f ca="1">IF(ISBLANK(B90)," ",IF(O90&gt;MASTER!$B$3/100,"SB",IF(O90&gt;MASTER!$B$4/100,"B",IF(O90&gt;MASTER!$B$5/100,"C","K"))))</f>
        <v>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4</v>
      </c>
      <c r="AF90" s="51" t="str">
        <f ca="1" t="shared" si="13"/>
        <v>2023 01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45019.5579956829</v>
      </c>
      <c r="B91" s="51" t="str">
        <f ca="1">INDIRECT(ADDRESS(2+QUOTIENT(ROW()-2,COUNTA('Form Responses 1'!$1:$1)-4),2,,TRUE,"Form Responses 1"))</f>
        <v>erwi009@bring.go.id</v>
      </c>
      <c r="C91" s="51" t="str">
        <f ca="1">INDIRECT(ADDRESS(2+QUOTIENT(ROW()-2,COUNTA('Form Responses 1'!$1:$1)-4),3,,TRUE,"Form Responses 1"))</f>
        <v>Erwien Yuliansyah</v>
      </c>
      <c r="D91" s="66">
        <f ca="1">INDIRECT(ADDRESS(2+QUOTIENT(ROW()-2,COUNTA('Form Responses 1'!$1:$1)-4),4,,TRUE,"Form Responses 1"))</f>
        <v>44951</v>
      </c>
      <c r="E91" s="67">
        <f ca="1" t="shared" si="0"/>
        <v>3</v>
      </c>
      <c r="F91" s="51" t="str">
        <f ca="1">IF(ISBLANK(A91)," ",INDIRECT(ADDRESS(1,5+MOD(ROW()-2,COUNTA('Form Responses 1'!$1:$1)-4),,TRUE,"Form Responses 1")))</f>
        <v>Gedung Pameran [Pos Security]</v>
      </c>
      <c r="G91" s="51" t="str">
        <f ca="1">IF(ISBLANK(A91)," ",INDIRECT(ADDRESS(MATCH(A91,'Form Responses 1'!A:A,0),5+MOD(ROW()-2,COUNTA('Form Responses 1'!$1:$1)-4),,TRUE,"Form Responses 1")))</f>
        <v>CUKUP BAIK</v>
      </c>
      <c r="H91" s="68" t="str">
        <f ca="1" t="shared" si="1"/>
        <v>Gedung Pameran</v>
      </c>
      <c r="I91" s="68" t="str">
        <f ca="1" t="shared" si="2"/>
        <v>CLEANING SERVICE</v>
      </c>
      <c r="J91" s="68">
        <f ca="1" t="array" ref="J91">IFERROR(INDEX(MASTER!B:B,MATCH(G91,MASTER!A:A,0))/100," ")</f>
        <v>0.89</v>
      </c>
      <c r="K91" s="51">
        <f ca="1" t="shared" si="3"/>
        <v>4</v>
      </c>
      <c r="L91" s="51" t="str">
        <f ca="1" t="shared" si="4"/>
        <v>2023 - WEEK 04</v>
      </c>
      <c r="M91" s="51" t="str">
        <f ca="1" t="shared" si="5"/>
        <v>2023 - MONTH 01</v>
      </c>
      <c r="N91" s="68">
        <f ca="1" t="shared" ref="N91:O91" si="99">IFERROR(AVERAGEIF(L:L,L91,$J:$J)," ")</f>
        <v>0.907647058823529</v>
      </c>
      <c r="O91" s="68">
        <f ca="1" t="shared" si="99"/>
        <v>0.907647058823529</v>
      </c>
      <c r="P91" s="51" t="str">
        <f ca="1">IF(ISBLANK(A91)," ",IF(N91&gt;MASTER!$B$3/100,"SB",IF(N91&gt;MASTER!$B$4/100,"B",IF(N91&gt;MASTER!$B$5/100,"C","K"))))</f>
        <v>B</v>
      </c>
      <c r="Q91" s="51" t="str">
        <f ca="1">IF(ISBLANK(B91)," ",IF(O91&gt;MASTER!$B$3/100,"SB",IF(O91&gt;MASTER!$B$4/100,"B",IF(O91&gt;MASTER!$B$5/100,"C","K"))))</f>
        <v>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4</v>
      </c>
      <c r="AF91" s="51" t="str">
        <f ca="1" t="shared" si="13"/>
        <v>2023 01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45019.5579956829</v>
      </c>
      <c r="B92" s="51" t="str">
        <f ca="1">INDIRECT(ADDRESS(2+QUOTIENT(ROW()-2,COUNTA('Form Responses 1'!$1:$1)-4),2,,TRUE,"Form Responses 1"))</f>
        <v>erwi009@bring.go.id</v>
      </c>
      <c r="C92" s="51" t="str">
        <f ca="1">INDIRECT(ADDRESS(2+QUOTIENT(ROW()-2,COUNTA('Form Responses 1'!$1:$1)-4),3,,TRUE,"Form Responses 1"))</f>
        <v>Erwien Yuliansyah</v>
      </c>
      <c r="D92" s="66">
        <f ca="1">INDIRECT(ADDRESS(2+QUOTIENT(ROW()-2,COUNTA('Form Responses 1'!$1:$1)-4),4,,TRUE,"Form Responses 1"))</f>
        <v>44951</v>
      </c>
      <c r="E92" s="67">
        <f ca="1" t="shared" si="0"/>
        <v>3</v>
      </c>
      <c r="F92" s="51" t="str">
        <f ca="1">IF(ISBLANK(A92)," ",INDIRECT(ADDRESS(1,5+MOD(ROW()-2,COUNTA('Form Responses 1'!$1:$1)-4),,TRUE,"Form Responses 1")))</f>
        <v>Gedung Pameran [Pos Security]</v>
      </c>
      <c r="G92" s="51" t="str">
        <f ca="1">IF(ISBLANK(A92)," ",INDIRECT(ADDRESS(MATCH(A92,'Form Responses 1'!A:A,0),5+MOD(ROW()-2,COUNTA('Form Responses 1'!$1:$1)-4),,TRUE,"Form Responses 1")))</f>
        <v>CUKUP BAIK</v>
      </c>
      <c r="H92" s="68" t="str">
        <f ca="1" t="shared" si="1"/>
        <v>Gedung Pameran</v>
      </c>
      <c r="I92" s="68" t="str">
        <f ca="1" t="shared" si="2"/>
        <v>CLEANING SERVICE</v>
      </c>
      <c r="J92" s="68">
        <f ca="1" t="array" ref="J92">IFERROR(INDEX(MASTER!B:B,MATCH(G92,MASTER!A:A,0))/100," ")</f>
        <v>0.89</v>
      </c>
      <c r="K92" s="51">
        <f ca="1" t="shared" si="3"/>
        <v>4</v>
      </c>
      <c r="L92" s="51" t="str">
        <f ca="1" t="shared" si="4"/>
        <v>2023 - WEEK 04</v>
      </c>
      <c r="M92" s="51" t="str">
        <f ca="1" t="shared" si="5"/>
        <v>2023 - MONTH 01</v>
      </c>
      <c r="N92" s="68">
        <f ca="1" t="shared" ref="N92:O92" si="100">IFERROR(AVERAGEIF(L:L,L92,$J:$J)," ")</f>
        <v>0.907647058823529</v>
      </c>
      <c r="O92" s="68">
        <f ca="1" t="shared" si="100"/>
        <v>0.907647058823529</v>
      </c>
      <c r="P92" s="51" t="str">
        <f ca="1">IF(ISBLANK(A92)," ",IF(N92&gt;MASTER!$B$3/100,"SB",IF(N92&gt;MASTER!$B$4/100,"B",IF(N92&gt;MASTER!$B$5/100,"C","K"))))</f>
        <v>B</v>
      </c>
      <c r="Q92" s="51" t="str">
        <f ca="1">IF(ISBLANK(B92)," ",IF(O92&gt;MASTER!$B$3/100,"SB",IF(O92&gt;MASTER!$B$4/100,"B",IF(O92&gt;MASTER!$B$5/100,"C","K"))))</f>
        <v>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4</v>
      </c>
      <c r="AF92" s="51" t="str">
        <f ca="1" t="shared" si="13"/>
        <v>2023 01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45019.5579956829</v>
      </c>
      <c r="B93" s="51" t="str">
        <f ca="1">INDIRECT(ADDRESS(2+QUOTIENT(ROW()-2,COUNTA('Form Responses 1'!$1:$1)-4),2,,TRUE,"Form Responses 1"))</f>
        <v>erwi009@bring.go.id</v>
      </c>
      <c r="C93" s="51" t="str">
        <f ca="1">INDIRECT(ADDRESS(2+QUOTIENT(ROW()-2,COUNTA('Form Responses 1'!$1:$1)-4),3,,TRUE,"Form Responses 1"))</f>
        <v>Erwien Yuliansyah</v>
      </c>
      <c r="D93" s="66">
        <f ca="1">INDIRECT(ADDRESS(2+QUOTIENT(ROW()-2,COUNTA('Form Responses 1'!$1:$1)-4),4,,TRUE,"Form Responses 1"))</f>
        <v>44951</v>
      </c>
      <c r="E93" s="67">
        <f ca="1" t="shared" si="0"/>
        <v>3</v>
      </c>
      <c r="F93" s="51" t="str">
        <f ca="1">IF(ISBLANK(A93)," ",INDIRECT(ADDRESS(1,5+MOD(ROW()-2,COUNTA('Form Responses 1'!$1:$1)-4),,TRUE,"Form Responses 1")))</f>
        <v>Gedung Pameran [Pos Security]</v>
      </c>
      <c r="G93" s="51" t="str">
        <f ca="1">IF(ISBLANK(A93)," ",INDIRECT(ADDRESS(MATCH(A93,'Form Responses 1'!A:A,0),5+MOD(ROW()-2,COUNTA('Form Responses 1'!$1:$1)-4),,TRUE,"Form Responses 1")))</f>
        <v>CUKUP BAIK</v>
      </c>
      <c r="H93" s="68" t="str">
        <f ca="1" t="shared" si="1"/>
        <v>Gedung Pameran</v>
      </c>
      <c r="I93" s="68" t="str">
        <f ca="1" t="shared" si="2"/>
        <v>CLEANING SERVICE</v>
      </c>
      <c r="J93" s="68">
        <f ca="1" t="array" ref="J93">IFERROR(INDEX(MASTER!B:B,MATCH(G93,MASTER!A:A,0))/100," ")</f>
        <v>0.89</v>
      </c>
      <c r="K93" s="51">
        <f ca="1" t="shared" si="3"/>
        <v>4</v>
      </c>
      <c r="L93" s="51" t="str">
        <f ca="1" t="shared" si="4"/>
        <v>2023 - WEEK 04</v>
      </c>
      <c r="M93" s="51" t="str">
        <f ca="1" t="shared" si="5"/>
        <v>2023 - MONTH 01</v>
      </c>
      <c r="N93" s="68">
        <f ca="1" t="shared" ref="N93:O93" si="101">IFERROR(AVERAGEIF(L:L,L93,$J:$J)," ")</f>
        <v>0.907647058823529</v>
      </c>
      <c r="O93" s="68">
        <f ca="1" t="shared" si="101"/>
        <v>0.907647058823529</v>
      </c>
      <c r="P93" s="51" t="str">
        <f ca="1">IF(ISBLANK(A93)," ",IF(N93&gt;MASTER!$B$3/100,"SB",IF(N93&gt;MASTER!$B$4/100,"B",IF(N93&gt;MASTER!$B$5/100,"C","K"))))</f>
        <v>B</v>
      </c>
      <c r="Q93" s="51" t="str">
        <f ca="1">IF(ISBLANK(B93)," ",IF(O93&gt;MASTER!$B$3/100,"SB",IF(O93&gt;MASTER!$B$4/100,"B",IF(O93&gt;MASTER!$B$5/100,"C","K"))))</f>
        <v>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4</v>
      </c>
      <c r="AF93" s="51" t="str">
        <f ca="1" t="shared" si="13"/>
        <v>2023 01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45019.5579956829</v>
      </c>
      <c r="B94" s="51" t="str">
        <f ca="1">INDIRECT(ADDRESS(2+QUOTIENT(ROW()-2,COUNTA('Form Responses 1'!$1:$1)-4),2,,TRUE,"Form Responses 1"))</f>
        <v>erwi009@bring.go.id</v>
      </c>
      <c r="C94" s="51" t="str">
        <f ca="1">INDIRECT(ADDRESS(2+QUOTIENT(ROW()-2,COUNTA('Form Responses 1'!$1:$1)-4),3,,TRUE,"Form Responses 1"))</f>
        <v>Erwien Yuliansyah</v>
      </c>
      <c r="D94" s="66">
        <f ca="1">INDIRECT(ADDRESS(2+QUOTIENT(ROW()-2,COUNTA('Form Responses 1'!$1:$1)-4),4,,TRUE,"Form Responses 1"))</f>
        <v>44951</v>
      </c>
      <c r="E94" s="67">
        <f ca="1" t="shared" si="0"/>
        <v>3</v>
      </c>
      <c r="F94" s="51" t="str">
        <f ca="1">IF(ISBLANK(A94)," ",INDIRECT(ADDRESS(1,5+MOD(ROW()-2,COUNTA('Form Responses 1'!$1:$1)-4),,TRUE,"Form Responses 1")))</f>
        <v>Gedung Pameran [Pos Security]</v>
      </c>
      <c r="G94" s="51" t="str">
        <f ca="1">IF(ISBLANK(A94)," ",INDIRECT(ADDRESS(MATCH(A94,'Form Responses 1'!A:A,0),5+MOD(ROW()-2,COUNTA('Form Responses 1'!$1:$1)-4),,TRUE,"Form Responses 1")))</f>
        <v>CUKUP BAIK</v>
      </c>
      <c r="H94" s="68" t="str">
        <f ca="1" t="shared" si="1"/>
        <v>Gedung Pameran</v>
      </c>
      <c r="I94" s="68" t="str">
        <f ca="1" t="shared" si="2"/>
        <v>CLEANING SERVICE</v>
      </c>
      <c r="J94" s="68">
        <f ca="1" t="array" ref="J94">IFERROR(INDEX(MASTER!B:B,MATCH(G94,MASTER!A:A,0))/100," ")</f>
        <v>0.89</v>
      </c>
      <c r="K94" s="51">
        <f ca="1" t="shared" si="3"/>
        <v>4</v>
      </c>
      <c r="L94" s="51" t="str">
        <f ca="1" t="shared" si="4"/>
        <v>2023 - WEEK 04</v>
      </c>
      <c r="M94" s="51" t="str">
        <f ca="1" t="shared" si="5"/>
        <v>2023 - MONTH 01</v>
      </c>
      <c r="N94" s="68">
        <f ca="1" t="shared" ref="N94:O94" si="102">IFERROR(AVERAGEIF(L:L,L94,$J:$J)," ")</f>
        <v>0.907647058823529</v>
      </c>
      <c r="O94" s="68">
        <f ca="1" t="shared" si="102"/>
        <v>0.907647058823529</v>
      </c>
      <c r="P94" s="51" t="str">
        <f ca="1">IF(ISBLANK(A94)," ",IF(N94&gt;MASTER!$B$3/100,"SB",IF(N94&gt;MASTER!$B$4/100,"B",IF(N94&gt;MASTER!$B$5/100,"C","K"))))</f>
        <v>B</v>
      </c>
      <c r="Q94" s="51" t="str">
        <f ca="1">IF(ISBLANK(B94)," ",IF(O94&gt;MASTER!$B$3/100,"SB",IF(O94&gt;MASTER!$B$4/100,"B",IF(O94&gt;MASTER!$B$5/100,"C","K"))))</f>
        <v>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4</v>
      </c>
      <c r="AF94" s="51" t="str">
        <f ca="1" t="shared" si="13"/>
        <v>2023 01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45019.5579956829</v>
      </c>
      <c r="B95" s="51" t="str">
        <f ca="1">INDIRECT(ADDRESS(2+QUOTIENT(ROW()-2,COUNTA('Form Responses 1'!$1:$1)-4),2,,TRUE,"Form Responses 1"))</f>
        <v>erwi009@bring.go.id</v>
      </c>
      <c r="C95" s="51" t="str">
        <f ca="1">INDIRECT(ADDRESS(2+QUOTIENT(ROW()-2,COUNTA('Form Responses 1'!$1:$1)-4),3,,TRUE,"Form Responses 1"))</f>
        <v>Erwien Yuliansyah</v>
      </c>
      <c r="D95" s="66">
        <f ca="1">INDIRECT(ADDRESS(2+QUOTIENT(ROW()-2,COUNTA('Form Responses 1'!$1:$1)-4),4,,TRUE,"Form Responses 1"))</f>
        <v>44951</v>
      </c>
      <c r="E95" s="67">
        <f ca="1" t="shared" si="0"/>
        <v>3</v>
      </c>
      <c r="F95" s="51" t="str">
        <f ca="1">IF(ISBLANK(A95)," ",INDIRECT(ADDRESS(1,5+MOD(ROW()-2,COUNTA('Form Responses 1'!$1:$1)-4),,TRUE,"Form Responses 1")))</f>
        <v>Gedung Rapat [Ruangan ]</v>
      </c>
      <c r="G95" s="51" t="str">
        <f ca="1">IF(ISBLANK(A95)," ",INDIRECT(ADDRESS(MATCH(A95,'Form Responses 1'!A:A,0),5+MOD(ROW()-2,COUNTA('Form Responses 1'!$1:$1)-4),,TRUE,"Form Responses 1")))</f>
        <v>BAIK</v>
      </c>
      <c r="H95" s="68" t="str">
        <f ca="1" t="shared" si="1"/>
        <v>Gedung Rapat</v>
      </c>
      <c r="I95" s="68" t="str">
        <f ca="1" t="shared" si="2"/>
        <v>CLEANING SERVICE</v>
      </c>
      <c r="J95" s="68">
        <f ca="1" t="array" ref="J95">IFERROR(INDEX(MASTER!B:B,MATCH(G95,MASTER!A:A,0))/100," ")</f>
        <v>0.95</v>
      </c>
      <c r="K95" s="51">
        <f ca="1" t="shared" si="3"/>
        <v>4</v>
      </c>
      <c r="L95" s="51" t="str">
        <f ca="1" t="shared" si="4"/>
        <v>2023 - WEEK 04</v>
      </c>
      <c r="M95" s="51" t="str">
        <f ca="1" t="shared" si="5"/>
        <v>2023 - MONTH 01</v>
      </c>
      <c r="N95" s="68">
        <f ca="1" t="shared" ref="N95:O95" si="103">IFERROR(AVERAGEIF(L:L,L95,$J:$J)," ")</f>
        <v>0.907647058823529</v>
      </c>
      <c r="O95" s="68">
        <f ca="1" t="shared" si="103"/>
        <v>0.907647058823529</v>
      </c>
      <c r="P95" s="51" t="str">
        <f ca="1">IF(ISBLANK(A95)," ",IF(N95&gt;MASTER!$B$3/100,"SB",IF(N95&gt;MASTER!$B$4/100,"B",IF(N95&gt;MASTER!$B$5/100,"C","K"))))</f>
        <v>B</v>
      </c>
      <c r="Q95" s="51" t="str">
        <f ca="1">IF(ISBLANK(B95)," ",IF(O95&gt;MASTER!$B$3/100,"SB",IF(O95&gt;MASTER!$B$4/100,"B",IF(O95&gt;MASTER!$B$5/100,"C","K"))))</f>
        <v>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4</v>
      </c>
      <c r="AF95" s="51" t="str">
        <f ca="1" t="shared" si="13"/>
        <v>2023 01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45019.5579956829</v>
      </c>
      <c r="B96" s="51" t="str">
        <f ca="1">INDIRECT(ADDRESS(2+QUOTIENT(ROW()-2,COUNTA('Form Responses 1'!$1:$1)-4),2,,TRUE,"Form Responses 1"))</f>
        <v>erwi009@bring.go.id</v>
      </c>
      <c r="C96" s="51" t="str">
        <f ca="1">INDIRECT(ADDRESS(2+QUOTIENT(ROW()-2,COUNTA('Form Responses 1'!$1:$1)-4),3,,TRUE,"Form Responses 1"))</f>
        <v>Erwien Yuliansyah</v>
      </c>
      <c r="D96" s="66">
        <f ca="1">INDIRECT(ADDRESS(2+QUOTIENT(ROW()-2,COUNTA('Form Responses 1'!$1:$1)-4),4,,TRUE,"Form Responses 1"))</f>
        <v>44951</v>
      </c>
      <c r="E96" s="67">
        <f ca="1" t="shared" si="0"/>
        <v>3</v>
      </c>
      <c r="F96" s="51" t="str">
        <f ca="1">IF(ISBLANK(A96)," ",INDIRECT(ADDRESS(1,5+MOD(ROW()-2,COUNTA('Form Responses 1'!$1:$1)-4),,TRUE,"Form Responses 1")))</f>
        <v>Gedung Rapat [Toilet]</v>
      </c>
      <c r="G96" s="51" t="str">
        <f ca="1">IF(ISBLANK(A96)," ",INDIRECT(ADDRESS(MATCH(A96,'Form Responses 1'!A:A,0),5+MOD(ROW()-2,COUNTA('Form Responses 1'!$1:$1)-4),,TRUE,"Form Responses 1")))</f>
        <v>BAIK</v>
      </c>
      <c r="H96" s="68" t="str">
        <f ca="1" t="shared" si="1"/>
        <v>Gedung Rapat</v>
      </c>
      <c r="I96" s="68" t="str">
        <f ca="1" t="shared" si="2"/>
        <v>CLEANING SERVICE</v>
      </c>
      <c r="J96" s="68">
        <f ca="1" t="array" ref="J96">IFERROR(INDEX(MASTER!B:B,MATCH(G96,MASTER!A:A,0))/100," ")</f>
        <v>0.95</v>
      </c>
      <c r="K96" s="51">
        <f ca="1" t="shared" si="3"/>
        <v>4</v>
      </c>
      <c r="L96" s="51" t="str">
        <f ca="1" t="shared" si="4"/>
        <v>2023 - WEEK 04</v>
      </c>
      <c r="M96" s="51" t="str">
        <f ca="1" t="shared" si="5"/>
        <v>2023 - MONTH 01</v>
      </c>
      <c r="N96" s="68">
        <f ca="1" t="shared" ref="N96:O96" si="104">IFERROR(AVERAGEIF(L:L,L96,$J:$J)," ")</f>
        <v>0.907647058823529</v>
      </c>
      <c r="O96" s="68">
        <f ca="1" t="shared" si="104"/>
        <v>0.907647058823529</v>
      </c>
      <c r="P96" s="51" t="str">
        <f ca="1">IF(ISBLANK(A96)," ",IF(N96&gt;MASTER!$B$3/100,"SB",IF(N96&gt;MASTER!$B$4/100,"B",IF(N96&gt;MASTER!$B$5/100,"C","K"))))</f>
        <v>B</v>
      </c>
      <c r="Q96" s="51" t="str">
        <f ca="1">IF(ISBLANK(B96)," ",IF(O96&gt;MASTER!$B$3/100,"SB",IF(O96&gt;MASTER!$B$4/100,"B",IF(O96&gt;MASTER!$B$5/100,"C","K"))))</f>
        <v>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4</v>
      </c>
      <c r="AF96" s="51" t="str">
        <f ca="1" t="shared" si="13"/>
        <v>2023 01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45019.5579956829</v>
      </c>
      <c r="B97" s="51" t="str">
        <f ca="1">INDIRECT(ADDRESS(2+QUOTIENT(ROW()-2,COUNTA('Form Responses 1'!$1:$1)-4),2,,TRUE,"Form Responses 1"))</f>
        <v>erwi009@bring.go.id</v>
      </c>
      <c r="C97" s="51" t="str">
        <f ca="1">INDIRECT(ADDRESS(2+QUOTIENT(ROW()-2,COUNTA('Form Responses 1'!$1:$1)-4),3,,TRUE,"Form Responses 1"))</f>
        <v>Erwien Yuliansyah</v>
      </c>
      <c r="D97" s="66">
        <f ca="1">INDIRECT(ADDRESS(2+QUOTIENT(ROW()-2,COUNTA('Form Responses 1'!$1:$1)-4),4,,TRUE,"Form Responses 1"))</f>
        <v>44951</v>
      </c>
      <c r="E97" s="67">
        <f ca="1" t="shared" si="0"/>
        <v>3</v>
      </c>
      <c r="F97" s="51" t="str">
        <f ca="1">IF(ISBLANK(A97)," ",INDIRECT(ADDRESS(1,5+MOD(ROW()-2,COUNTA('Form Responses 1'!$1:$1)-4),,TRUE,"Form Responses 1")))</f>
        <v>Gedung Rapat [Halaman]</v>
      </c>
      <c r="G97" s="51" t="str">
        <f ca="1">IF(ISBLANK(A97)," ",INDIRECT(ADDRESS(MATCH(A97,'Form Responses 1'!A:A,0),5+MOD(ROW()-2,COUNTA('Form Responses 1'!$1:$1)-4),,TRUE,"Form Responses 1")))</f>
        <v>CUKUP BAIK</v>
      </c>
      <c r="H97" s="68" t="str">
        <f ca="1" t="shared" si="1"/>
        <v>Gedung Rapat</v>
      </c>
      <c r="I97" s="68" t="str">
        <f ca="1" t="shared" si="2"/>
        <v>CLEANING SERVICE</v>
      </c>
      <c r="J97" s="68">
        <f ca="1" t="array" ref="J97">IFERROR(INDEX(MASTER!B:B,MATCH(G97,MASTER!A:A,0))/100," ")</f>
        <v>0.89</v>
      </c>
      <c r="K97" s="51">
        <f ca="1" t="shared" si="3"/>
        <v>4</v>
      </c>
      <c r="L97" s="51" t="str">
        <f ca="1" t="shared" si="4"/>
        <v>2023 - WEEK 04</v>
      </c>
      <c r="M97" s="51" t="str">
        <f ca="1" t="shared" si="5"/>
        <v>2023 - MONTH 01</v>
      </c>
      <c r="N97" s="68">
        <f ca="1" t="shared" ref="N97:O97" si="105">IFERROR(AVERAGEIF(L:L,L97,$J:$J)," ")</f>
        <v>0.907647058823529</v>
      </c>
      <c r="O97" s="68">
        <f ca="1" t="shared" si="105"/>
        <v>0.907647058823529</v>
      </c>
      <c r="P97" s="51" t="str">
        <f ca="1">IF(ISBLANK(A97)," ",IF(N97&gt;MASTER!$B$3/100,"SB",IF(N97&gt;MASTER!$B$4/100,"B",IF(N97&gt;MASTER!$B$5/100,"C","K"))))</f>
        <v>B</v>
      </c>
      <c r="Q97" s="51" t="str">
        <f ca="1">IF(ISBLANK(B97)," ",IF(O97&gt;MASTER!$B$3/100,"SB",IF(O97&gt;MASTER!$B$4/100,"B",IF(O97&gt;MASTER!$B$5/100,"C","K"))))</f>
        <v>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4</v>
      </c>
      <c r="AF97" s="51" t="str">
        <f ca="1" t="shared" si="13"/>
        <v>2023 01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45019.5579956829</v>
      </c>
      <c r="B98" s="51" t="str">
        <f ca="1">INDIRECT(ADDRESS(2+QUOTIENT(ROW()-2,COUNTA('Form Responses 1'!$1:$1)-4),2,,TRUE,"Form Responses 1"))</f>
        <v>erwi009@bring.go.id</v>
      </c>
      <c r="C98" s="51" t="str">
        <f ca="1">INDIRECT(ADDRESS(2+QUOTIENT(ROW()-2,COUNTA('Form Responses 1'!$1:$1)-4),3,,TRUE,"Form Responses 1"))</f>
        <v>Erwien Yuliansyah</v>
      </c>
      <c r="D98" s="66">
        <f ca="1">INDIRECT(ADDRESS(2+QUOTIENT(ROW()-2,COUNTA('Form Responses 1'!$1:$1)-4),4,,TRUE,"Form Responses 1"))</f>
        <v>44951</v>
      </c>
      <c r="E98" s="67">
        <f ca="1" t="shared" si="0"/>
        <v>3</v>
      </c>
      <c r="F98" s="51" t="str">
        <f ca="1">IF(ISBLANK(A98)," ",INDIRECT(ADDRESS(1,5+MOD(ROW()-2,COUNTA('Form Responses 1'!$1:$1)-4),,TRUE,"Form Responses 1")))</f>
        <v>Gedung Mess [Ruangan ]</v>
      </c>
      <c r="G98" s="51" t="str">
        <f ca="1">IF(ISBLANK(A98)," ",INDIRECT(ADDRESS(MATCH(A98,'Form Responses 1'!A:A,0),5+MOD(ROW()-2,COUNTA('Form Responses 1'!$1:$1)-4),,TRUE,"Form Responses 1")))</f>
        <v>CUKUP BAIK</v>
      </c>
      <c r="H98" s="68" t="str">
        <f ca="1" t="shared" si="1"/>
        <v>Gedung Mess</v>
      </c>
      <c r="I98" s="68" t="str">
        <f ca="1" t="shared" si="2"/>
        <v>CLEANING SERVICE</v>
      </c>
      <c r="J98" s="68">
        <f ca="1" t="array" ref="J98">IFERROR(INDEX(MASTER!B:B,MATCH(G98,MASTER!A:A,0))/100," ")</f>
        <v>0.89</v>
      </c>
      <c r="K98" s="51">
        <f ca="1" t="shared" si="3"/>
        <v>4</v>
      </c>
      <c r="L98" s="51" t="str">
        <f ca="1" t="shared" si="4"/>
        <v>2023 - WEEK 04</v>
      </c>
      <c r="M98" s="51" t="str">
        <f ca="1" t="shared" si="5"/>
        <v>2023 - MONTH 01</v>
      </c>
      <c r="N98" s="68">
        <f ca="1" t="shared" ref="N98:O98" si="106">IFERROR(AVERAGEIF(L:L,L98,$J:$J)," ")</f>
        <v>0.907647058823529</v>
      </c>
      <c r="O98" s="68">
        <f ca="1" t="shared" si="106"/>
        <v>0.907647058823529</v>
      </c>
      <c r="P98" s="51" t="str">
        <f ca="1">IF(ISBLANK(A98)," ",IF(N98&gt;MASTER!$B$3/100,"SB",IF(N98&gt;MASTER!$B$4/100,"B",IF(N98&gt;MASTER!$B$5/100,"C","K"))))</f>
        <v>B</v>
      </c>
      <c r="Q98" s="51" t="str">
        <f ca="1">IF(ISBLANK(B98)," ",IF(O98&gt;MASTER!$B$3/100,"SB",IF(O98&gt;MASTER!$B$4/100,"B",IF(O98&gt;MASTER!$B$5/100,"C","K"))))</f>
        <v>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4</v>
      </c>
      <c r="AF98" s="51" t="str">
        <f ca="1" t="shared" si="13"/>
        <v>2023 01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45019.5579956829</v>
      </c>
      <c r="B99" s="51" t="str">
        <f ca="1">INDIRECT(ADDRESS(2+QUOTIENT(ROW()-2,COUNTA('Form Responses 1'!$1:$1)-4),2,,TRUE,"Form Responses 1"))</f>
        <v>erwi009@bring.go.id</v>
      </c>
      <c r="C99" s="51" t="str">
        <f ca="1">INDIRECT(ADDRESS(2+QUOTIENT(ROW()-2,COUNTA('Form Responses 1'!$1:$1)-4),3,,TRUE,"Form Responses 1"))</f>
        <v>Erwien Yuliansyah</v>
      </c>
      <c r="D99" s="66">
        <f ca="1">INDIRECT(ADDRESS(2+QUOTIENT(ROW()-2,COUNTA('Form Responses 1'!$1:$1)-4),4,,TRUE,"Form Responses 1"))</f>
        <v>44951</v>
      </c>
      <c r="E99" s="67">
        <f ca="1" t="shared" si="0"/>
        <v>3</v>
      </c>
      <c r="F99" s="51" t="str">
        <f ca="1">IF(ISBLANK(A99)," ",INDIRECT(ADDRESS(1,5+MOD(ROW()-2,COUNTA('Form Responses 1'!$1:$1)-4),,TRUE,"Form Responses 1")))</f>
        <v>Gedung Mess [Toilet]</v>
      </c>
      <c r="G99" s="51" t="str">
        <f ca="1">IF(ISBLANK(A99)," ",INDIRECT(ADDRESS(MATCH(A99,'Form Responses 1'!A:A,0),5+MOD(ROW()-2,COUNTA('Form Responses 1'!$1:$1)-4),,TRUE,"Form Responses 1")))</f>
        <v>CUKUP BAIK</v>
      </c>
      <c r="H99" s="68" t="str">
        <f ca="1" t="shared" si="1"/>
        <v>Gedung Mess</v>
      </c>
      <c r="I99" s="68" t="str">
        <f ca="1" t="shared" si="2"/>
        <v>CLEANING SERVICE</v>
      </c>
      <c r="J99" s="68">
        <f ca="1" t="array" ref="J99">IFERROR(INDEX(MASTER!B:B,MATCH(G99,MASTER!A:A,0))/100," ")</f>
        <v>0.89</v>
      </c>
      <c r="K99" s="51">
        <f ca="1" t="shared" si="3"/>
        <v>4</v>
      </c>
      <c r="L99" s="51" t="str">
        <f ca="1" t="shared" si="4"/>
        <v>2023 - WEEK 04</v>
      </c>
      <c r="M99" s="51" t="str">
        <f ca="1" t="shared" si="5"/>
        <v>2023 - MONTH 01</v>
      </c>
      <c r="N99" s="68">
        <f ca="1" t="shared" ref="N99:O99" si="107">IFERROR(AVERAGEIF(L:L,L99,$J:$J)," ")</f>
        <v>0.907647058823529</v>
      </c>
      <c r="O99" s="68">
        <f ca="1" t="shared" si="107"/>
        <v>0.907647058823529</v>
      </c>
      <c r="P99" s="51" t="str">
        <f ca="1">IF(ISBLANK(A99)," ",IF(N99&gt;MASTER!$B$3/100,"SB",IF(N99&gt;MASTER!$B$4/100,"B",IF(N99&gt;MASTER!$B$5/100,"C","K"))))</f>
        <v>B</v>
      </c>
      <c r="Q99" s="51" t="str">
        <f ca="1">IF(ISBLANK(B99)," ",IF(O99&gt;MASTER!$B$3/100,"SB",IF(O99&gt;MASTER!$B$4/100,"B",IF(O99&gt;MASTER!$B$5/100,"C","K"))))</f>
        <v>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4</v>
      </c>
      <c r="AF99" s="51" t="str">
        <f ca="1" t="shared" si="13"/>
        <v>2023 01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45019.5579956829</v>
      </c>
      <c r="B100" s="51" t="str">
        <f ca="1">INDIRECT(ADDRESS(2+QUOTIENT(ROW()-2,COUNTA('Form Responses 1'!$1:$1)-4),2,,TRUE,"Form Responses 1"))</f>
        <v>erwi009@bring.go.id</v>
      </c>
      <c r="C100" s="51" t="str">
        <f ca="1">INDIRECT(ADDRESS(2+QUOTIENT(ROW()-2,COUNTA('Form Responses 1'!$1:$1)-4),3,,TRUE,"Form Responses 1"))</f>
        <v>Erwien Yuliansyah</v>
      </c>
      <c r="D100" s="66">
        <f ca="1">INDIRECT(ADDRESS(2+QUOTIENT(ROW()-2,COUNTA('Form Responses 1'!$1:$1)-4),4,,TRUE,"Form Responses 1"))</f>
        <v>44951</v>
      </c>
      <c r="E100" s="67">
        <f ca="1" t="shared" si="0"/>
        <v>3</v>
      </c>
      <c r="F100" s="51" t="str">
        <f ca="1">IF(ISBLANK(A100)," ",INDIRECT(ADDRESS(1,5+MOD(ROW()-2,COUNTA('Form Responses 1'!$1:$1)-4),,TRUE,"Form Responses 1")))</f>
        <v>Gedung Mess [Halaman]</v>
      </c>
      <c r="G100" s="51" t="str">
        <f ca="1">IF(ISBLANK(A100)," ",INDIRECT(ADDRESS(MATCH(A100,'Form Responses 1'!A:A,0),5+MOD(ROW()-2,COUNTA('Form Responses 1'!$1:$1)-4),,TRUE,"Form Responses 1")))</f>
        <v>CUKUP BAIK</v>
      </c>
      <c r="H100" s="68" t="str">
        <f ca="1" t="shared" si="1"/>
        <v>Gedung Mess</v>
      </c>
      <c r="I100" s="68" t="str">
        <f ca="1" t="shared" si="2"/>
        <v>CLEANING SERVICE</v>
      </c>
      <c r="J100" s="68">
        <f ca="1" t="array" ref="J100">IFERROR(INDEX(MASTER!B:B,MATCH(G100,MASTER!A:A,0))/100," ")</f>
        <v>0.89</v>
      </c>
      <c r="K100" s="51">
        <f ca="1" t="shared" si="3"/>
        <v>4</v>
      </c>
      <c r="L100" s="51" t="str">
        <f ca="1" t="shared" si="4"/>
        <v>2023 - WEEK 04</v>
      </c>
      <c r="M100" s="51" t="str">
        <f ca="1" t="shared" si="5"/>
        <v>2023 - MONTH 01</v>
      </c>
      <c r="N100" s="68">
        <f ca="1" t="shared" ref="N100:O100" si="108">IFERROR(AVERAGEIF(L:L,L100,$J:$J)," ")</f>
        <v>0.907647058823529</v>
      </c>
      <c r="O100" s="68">
        <f ca="1" t="shared" si="108"/>
        <v>0.907647058823529</v>
      </c>
      <c r="P100" s="51" t="str">
        <f ca="1">IF(ISBLANK(A100)," ",IF(N100&gt;MASTER!$B$3/100,"SB",IF(N100&gt;MASTER!$B$4/100,"B",IF(N100&gt;MASTER!$B$5/100,"C","K"))))</f>
        <v>B</v>
      </c>
      <c r="Q100" s="51" t="str">
        <f ca="1">IF(ISBLANK(B100)," ",IF(O100&gt;MASTER!$B$3/100,"SB",IF(O100&gt;MASTER!$B$4/100,"B",IF(O100&gt;MASTER!$B$5/100,"C","K"))))</f>
        <v>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4</v>
      </c>
      <c r="AF100" s="51" t="str">
        <f ca="1" t="shared" si="13"/>
        <v>2023 01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45019.5579956829</v>
      </c>
      <c r="B101" s="51" t="str">
        <f ca="1">INDIRECT(ADDRESS(2+QUOTIENT(ROW()-2,COUNTA('Form Responses 1'!$1:$1)-4),2,,TRUE,"Form Responses 1"))</f>
        <v>erwi009@bring.go.id</v>
      </c>
      <c r="C101" s="51" t="str">
        <f ca="1">INDIRECT(ADDRESS(2+QUOTIENT(ROW()-2,COUNTA('Form Responses 1'!$1:$1)-4),3,,TRUE,"Form Responses 1"))</f>
        <v>Erwien Yuliansyah</v>
      </c>
      <c r="D101" s="66">
        <f ca="1">INDIRECT(ADDRESS(2+QUOTIENT(ROW()-2,COUNTA('Form Responses 1'!$1:$1)-4),4,,TRUE,"Form Responses 1"))</f>
        <v>44951</v>
      </c>
      <c r="E101" s="67">
        <f ca="1" t="shared" si="0"/>
        <v>3</v>
      </c>
      <c r="F101" s="51" t="str">
        <f ca="1">IF(ISBLANK(A101)," ",INDIRECT(ADDRESS(1,5+MOD(ROW()-2,COUNTA('Form Responses 1'!$1:$1)-4),,TRUE,"Form Responses 1")))</f>
        <v>Gedung Penyimpanan Artefak [Ruangan ]</v>
      </c>
      <c r="G101" s="51" t="str">
        <f ca="1">IF(ISBLANK(A101)," ",INDIRECT(ADDRESS(MATCH(A101,'Form Responses 1'!A:A,0),5+MOD(ROW()-2,COUNTA('Form Responses 1'!$1:$1)-4),,TRUE,"Form Responses 1")))</f>
        <v>CUKUP BAIK</v>
      </c>
      <c r="H101" s="68" t="str">
        <f ca="1" t="shared" si="1"/>
        <v>Gedung Penyimpanan Artefak</v>
      </c>
      <c r="I101" s="68" t="str">
        <f ca="1" t="shared" si="2"/>
        <v>CLEANING SERVICE</v>
      </c>
      <c r="J101" s="68">
        <f ca="1" t="array" ref="J101">IFERROR(INDEX(MASTER!B:B,MATCH(G101,MASTER!A:A,0))/100," ")</f>
        <v>0.89</v>
      </c>
      <c r="K101" s="51">
        <f ca="1" t="shared" si="3"/>
        <v>4</v>
      </c>
      <c r="L101" s="51" t="str">
        <f ca="1" t="shared" si="4"/>
        <v>2023 - WEEK 04</v>
      </c>
      <c r="M101" s="51" t="str">
        <f ca="1" t="shared" si="5"/>
        <v>2023 - MONTH 01</v>
      </c>
      <c r="N101" s="68">
        <f ca="1" t="shared" ref="N101:O101" si="109">IFERROR(AVERAGEIF(L:L,L101,$J:$J)," ")</f>
        <v>0.907647058823529</v>
      </c>
      <c r="O101" s="68">
        <f ca="1" t="shared" si="109"/>
        <v>0.907647058823529</v>
      </c>
      <c r="P101" s="51" t="str">
        <f ca="1">IF(ISBLANK(A101)," ",IF(N101&gt;MASTER!$B$3/100,"SB",IF(N101&gt;MASTER!$B$4/100,"B",IF(N101&gt;MASTER!$B$5/100,"C","K"))))</f>
        <v>B</v>
      </c>
      <c r="Q101" s="51" t="str">
        <f ca="1">IF(ISBLANK(B101)," ",IF(O101&gt;MASTER!$B$3/100,"SB",IF(O101&gt;MASTER!$B$4/100,"B",IF(O101&gt;MASTER!$B$5/100,"C","K"))))</f>
        <v>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4</v>
      </c>
      <c r="AF101" s="51" t="str">
        <f ca="1" t="shared" si="13"/>
        <v>2023 01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45019.5579956829</v>
      </c>
      <c r="B102" s="51" t="str">
        <f ca="1">INDIRECT(ADDRESS(2+QUOTIENT(ROW()-2,COUNTA('Form Responses 1'!$1:$1)-4),2,,TRUE,"Form Responses 1"))</f>
        <v>erwi009@bring.go.id</v>
      </c>
      <c r="C102" s="51" t="str">
        <f ca="1">INDIRECT(ADDRESS(2+QUOTIENT(ROW()-2,COUNTA('Form Responses 1'!$1:$1)-4),3,,TRUE,"Form Responses 1"))</f>
        <v>Erwien Yuliansyah</v>
      </c>
      <c r="D102" s="66">
        <f ca="1">INDIRECT(ADDRESS(2+QUOTIENT(ROW()-2,COUNTA('Form Responses 1'!$1:$1)-4),4,,TRUE,"Form Responses 1"))</f>
        <v>44951</v>
      </c>
      <c r="E102" s="67">
        <f ca="1" t="shared" si="0"/>
        <v>3</v>
      </c>
      <c r="F102" s="51" t="str">
        <f ca="1">IF(ISBLANK(A102)," ",INDIRECT(ADDRESS(1,5+MOD(ROW()-2,COUNTA('Form Responses 1'!$1:$1)-4),,TRUE,"Form Responses 1")))</f>
        <v>Gedung Penyimpanan Artefak [Toilet]</v>
      </c>
      <c r="G102" s="51" t="str">
        <f ca="1">IF(ISBLANK(A102)," ",INDIRECT(ADDRESS(MATCH(A102,'Form Responses 1'!A:A,0),5+MOD(ROW()-2,COUNTA('Form Responses 1'!$1:$1)-4),,TRUE,"Form Responses 1")))</f>
        <v>CUKUP BAIK</v>
      </c>
      <c r="H102" s="68" t="str">
        <f ca="1" t="shared" si="1"/>
        <v>Gedung Penyimpanan Artefak</v>
      </c>
      <c r="I102" s="68" t="str">
        <f ca="1" t="shared" si="2"/>
        <v>CLEANING SERVICE</v>
      </c>
      <c r="J102" s="68">
        <f ca="1" t="array" ref="J102">IFERROR(INDEX(MASTER!B:B,MATCH(G102,MASTER!A:A,0))/100," ")</f>
        <v>0.89</v>
      </c>
      <c r="K102" s="51">
        <f ca="1" t="shared" si="3"/>
        <v>4</v>
      </c>
      <c r="L102" s="51" t="str">
        <f ca="1" t="shared" si="4"/>
        <v>2023 - WEEK 04</v>
      </c>
      <c r="M102" s="51" t="str">
        <f ca="1" t="shared" si="5"/>
        <v>2023 - MONTH 01</v>
      </c>
      <c r="N102" s="68">
        <f ca="1" t="shared" ref="N102:O102" si="110">IFERROR(AVERAGEIF(L:L,L102,$J:$J)," ")</f>
        <v>0.907647058823529</v>
      </c>
      <c r="O102" s="68">
        <f ca="1" t="shared" si="110"/>
        <v>0.907647058823529</v>
      </c>
      <c r="P102" s="51" t="str">
        <f ca="1">IF(ISBLANK(A102)," ",IF(N102&gt;MASTER!$B$3/100,"SB",IF(N102&gt;MASTER!$B$4/100,"B",IF(N102&gt;MASTER!$B$5/100,"C","K"))))</f>
        <v>B</v>
      </c>
      <c r="Q102" s="51" t="str">
        <f ca="1">IF(ISBLANK(B102)," ",IF(O102&gt;MASTER!$B$3/100,"SB",IF(O102&gt;MASTER!$B$4/100,"B",IF(O102&gt;MASTER!$B$5/100,"C","K"))))</f>
        <v>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4</v>
      </c>
      <c r="AF102" s="51" t="str">
        <f ca="1" t="shared" si="13"/>
        <v>2023 01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45019.5579956829</v>
      </c>
      <c r="B103" s="51" t="str">
        <f ca="1">INDIRECT(ADDRESS(2+QUOTIENT(ROW()-2,COUNTA('Form Responses 1'!$1:$1)-4),2,,TRUE,"Form Responses 1"))</f>
        <v>erwi009@bring.go.id</v>
      </c>
      <c r="C103" s="51" t="str">
        <f ca="1">INDIRECT(ADDRESS(2+QUOTIENT(ROW()-2,COUNTA('Form Responses 1'!$1:$1)-4),3,,TRUE,"Form Responses 1"))</f>
        <v>Erwien Yuliansyah</v>
      </c>
      <c r="D103" s="66">
        <f ca="1">INDIRECT(ADDRESS(2+QUOTIENT(ROW()-2,COUNTA('Form Responses 1'!$1:$1)-4),4,,TRUE,"Form Responses 1"))</f>
        <v>44951</v>
      </c>
      <c r="E103" s="67">
        <f ca="1" t="shared" si="0"/>
        <v>3</v>
      </c>
      <c r="F103" s="51" t="str">
        <f ca="1">IF(ISBLANK(A103)," ",INDIRECT(ADDRESS(1,5+MOD(ROW()-2,COUNTA('Form Responses 1'!$1:$1)-4),,TRUE,"Form Responses 1")))</f>
        <v>Gedung Penyimpanan Artefak [Halaman]</v>
      </c>
      <c r="G103" s="51" t="str">
        <f ca="1">IF(ISBLANK(A103)," ",INDIRECT(ADDRESS(MATCH(A103,'Form Responses 1'!A:A,0),5+MOD(ROW()-2,COUNTA('Form Responses 1'!$1:$1)-4),,TRUE,"Form Responses 1")))</f>
        <v>CUKUP BAIK</v>
      </c>
      <c r="H103" s="68" t="str">
        <f ca="1" t="shared" si="1"/>
        <v>Gedung Penyimpanan Artefak</v>
      </c>
      <c r="I103" s="68" t="str">
        <f ca="1" t="shared" si="2"/>
        <v>CLEANING SERVICE</v>
      </c>
      <c r="J103" s="68">
        <f ca="1" t="array" ref="J103">IFERROR(INDEX(MASTER!B:B,MATCH(G103,MASTER!A:A,0))/100," ")</f>
        <v>0.89</v>
      </c>
      <c r="K103" s="51">
        <f ca="1" t="shared" si="3"/>
        <v>4</v>
      </c>
      <c r="L103" s="51" t="str">
        <f ca="1" t="shared" si="4"/>
        <v>2023 - WEEK 04</v>
      </c>
      <c r="M103" s="51" t="str">
        <f ca="1" t="shared" si="5"/>
        <v>2023 - MONTH 01</v>
      </c>
      <c r="N103" s="68">
        <f ca="1" t="shared" ref="N103:O103" si="111">IFERROR(AVERAGEIF(L:L,L103,$J:$J)," ")</f>
        <v>0.907647058823529</v>
      </c>
      <c r="O103" s="68">
        <f ca="1" t="shared" si="111"/>
        <v>0.907647058823529</v>
      </c>
      <c r="P103" s="51" t="str">
        <f ca="1">IF(ISBLANK(A103)," ",IF(N103&gt;MASTER!$B$3/100,"SB",IF(N103&gt;MASTER!$B$4/100,"B",IF(N103&gt;MASTER!$B$5/100,"C","K"))))</f>
        <v>B</v>
      </c>
      <c r="Q103" s="51" t="str">
        <f ca="1">IF(ISBLANK(B103)," ",IF(O103&gt;MASTER!$B$3/100,"SB",IF(O103&gt;MASTER!$B$4/100,"B",IF(O103&gt;MASTER!$B$5/100,"C","K"))))</f>
        <v>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4</v>
      </c>
      <c r="AF103" s="51" t="str">
        <f ca="1" t="shared" si="13"/>
        <v>2023 01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45019.5592514583</v>
      </c>
      <c r="B104" s="51" t="str">
        <f ca="1">INDIRECT(ADDRESS(2+QUOTIENT(ROW()-2,COUNTA('Form Responses 1'!$1:$1)-4),2,,TRUE,"Form Responses 1"))</f>
        <v>erwi009@brin.go.id</v>
      </c>
      <c r="C104" s="51" t="str">
        <f ca="1">INDIRECT(ADDRESS(2+QUOTIENT(ROW()-2,COUNTA('Form Responses 1'!$1:$1)-4),3,,TRUE,"Form Responses 1"))</f>
        <v>Erwien Yuliansyah</v>
      </c>
      <c r="D104" s="66">
        <f ca="1">INDIRECT(ADDRESS(2+QUOTIENT(ROW()-2,COUNTA('Form Responses 1'!$1:$1)-4),4,,TRUE,"Form Responses 1"))</f>
        <v>44982</v>
      </c>
      <c r="E104" s="67">
        <f ca="1" t="shared" si="0"/>
        <v>6</v>
      </c>
      <c r="F104" s="51" t="str">
        <f ca="1">IF(ISBLANK(A104)," ",INDIRECT(ADDRESS(1,5+MOD(ROW()-2,COUNTA('Form Responses 1'!$1:$1)-4),,TRUE,"Form Responses 1")))</f>
        <v>Security [Security Functions]</v>
      </c>
      <c r="G104" s="51" t="str">
        <f ca="1">IF(ISBLANK(A104)," ",INDIRECT(ADDRESS(MATCH(A104,'Form Responses 1'!A:A,0),5+MOD(ROW()-2,COUNTA('Form Responses 1'!$1:$1)-4),,TRUE,"Form Responses 1")))</f>
        <v>BAIK</v>
      </c>
      <c r="H104" s="68" t="str">
        <f ca="1" t="shared" si="1"/>
        <v>Security</v>
      </c>
      <c r="I104" s="68" t="str">
        <f ca="1" t="shared" si="2"/>
        <v>SECURITY SERVICE</v>
      </c>
      <c r="J104" s="68">
        <f ca="1" t="array" ref="J104">IFERROR(INDEX(MASTER!B:B,MATCH(G104,MASTER!A:A,0))/100," ")</f>
        <v>0.95</v>
      </c>
      <c r="K104" s="51">
        <f ca="1" t="shared" si="3"/>
        <v>8</v>
      </c>
      <c r="L104" s="51" t="str">
        <f ca="1" t="shared" si="4"/>
        <v>2023 - WEEK 08</v>
      </c>
      <c r="M104" s="51" t="str">
        <f ca="1" t="shared" si="5"/>
        <v>2023 - MONTH 02</v>
      </c>
      <c r="N104" s="68">
        <f ca="1" t="shared" ref="N104:O104" si="112">IFERROR(AVERAGEIF(L:L,L104,$J:$J)," ")</f>
        <v>0.907647058823529</v>
      </c>
      <c r="O104" s="68">
        <f ca="1" t="shared" si="112"/>
        <v>0.96921568627451</v>
      </c>
      <c r="P104" s="51" t="str">
        <f ca="1">IF(ISBLANK(A104)," ",IF(N104&gt;MASTER!$B$3/100,"SB",IF(N104&gt;MASTER!$B$4/100,"B",IF(N104&gt;MASTER!$B$5/100,"C","K"))))</f>
        <v>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8</v>
      </c>
      <c r="AF104" s="51" t="str">
        <f ca="1" t="shared" si="13"/>
        <v>2023 02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45019.5592514583</v>
      </c>
      <c r="B105" s="51" t="str">
        <f ca="1">INDIRECT(ADDRESS(2+QUOTIENT(ROW()-2,COUNTA('Form Responses 1'!$1:$1)-4),2,,TRUE,"Form Responses 1"))</f>
        <v>erwi009@brin.go.id</v>
      </c>
      <c r="C105" s="51" t="str">
        <f ca="1">INDIRECT(ADDRESS(2+QUOTIENT(ROW()-2,COUNTA('Form Responses 1'!$1:$1)-4),3,,TRUE,"Form Responses 1"))</f>
        <v>Erwien Yuliansyah</v>
      </c>
      <c r="D105" s="66">
        <f ca="1">INDIRECT(ADDRESS(2+QUOTIENT(ROW()-2,COUNTA('Form Responses 1'!$1:$1)-4),4,,TRUE,"Form Responses 1"))</f>
        <v>44982</v>
      </c>
      <c r="E105" s="67">
        <f ca="1" t="shared" si="0"/>
        <v>6</v>
      </c>
      <c r="F105" s="51" t="str">
        <f ca="1">IF(ISBLANK(A105)," ",INDIRECT(ADDRESS(1,5+MOD(ROW()-2,COUNTA('Form Responses 1'!$1:$1)-4),,TRUE,"Form Responses 1")))</f>
        <v>Driver [Driving Safety]</v>
      </c>
      <c r="G105" s="51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Driver</v>
      </c>
      <c r="I105" s="68" t="str">
        <f ca="1" t="shared" si="2"/>
        <v>LABOR SERVICE</v>
      </c>
      <c r="J105" s="68">
        <f ca="1" t="array" ref="J105">IFERROR(INDEX(MASTER!B:B,MATCH(G105,MASTER!A:A,0))/100," ")</f>
        <v>0.95</v>
      </c>
      <c r="K105" s="51">
        <f ca="1" t="shared" si="3"/>
        <v>8</v>
      </c>
      <c r="L105" s="51" t="str">
        <f ca="1" t="shared" si="4"/>
        <v>2023 - WEEK 08</v>
      </c>
      <c r="M105" s="51" t="str">
        <f ca="1" t="shared" si="5"/>
        <v>2023 - MONTH 02</v>
      </c>
      <c r="N105" s="68">
        <f ca="1" t="shared" ref="N105:O105" si="113">IFERROR(AVERAGEIF(L:L,L105,$J:$J)," ")</f>
        <v>0.907647058823529</v>
      </c>
      <c r="O105" s="68">
        <f ca="1" t="shared" si="113"/>
        <v>0.96921568627451</v>
      </c>
      <c r="P105" s="51" t="str">
        <f ca="1">IF(ISBLANK(A105)," ",IF(N105&gt;MASTER!$B$3/100,"SB",IF(N105&gt;MASTER!$B$4/100,"B",IF(N105&gt;MASTER!$B$5/100,"C","K"))))</f>
        <v>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8</v>
      </c>
      <c r="AF105" s="51" t="str">
        <f ca="1" t="shared" si="13"/>
        <v>2023 02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45019.5592514583</v>
      </c>
      <c r="B106" s="51" t="str">
        <f ca="1">INDIRECT(ADDRESS(2+QUOTIENT(ROW()-2,COUNTA('Form Responses 1'!$1:$1)-4),2,,TRUE,"Form Responses 1"))</f>
        <v>erwi009@brin.go.id</v>
      </c>
      <c r="C106" s="51" t="str">
        <f ca="1">INDIRECT(ADDRESS(2+QUOTIENT(ROW()-2,COUNTA('Form Responses 1'!$1:$1)-4),3,,TRUE,"Form Responses 1"))</f>
        <v>Erwien Yuliansyah</v>
      </c>
      <c r="D106" s="66">
        <f ca="1">INDIRECT(ADDRESS(2+QUOTIENT(ROW()-2,COUNTA('Form Responses 1'!$1:$1)-4),4,,TRUE,"Form Responses 1"))</f>
        <v>44982</v>
      </c>
      <c r="E106" s="67">
        <f ca="1" t="shared" si="0"/>
        <v>6</v>
      </c>
      <c r="F106" s="51" t="str">
        <f ca="1">IF(ISBLANK(A106)," ",INDIRECT(ADDRESS(1,5+MOD(ROW()-2,COUNTA('Form Responses 1'!$1:$1)-4),,TRUE,"Form Responses 1")))</f>
        <v>Driver [ Attendance]</v>
      </c>
      <c r="G106" s="51" t="str">
        <f ca="1">IF(ISBLANK(A106)," ",INDIRECT(ADDRESS(MATCH(A106,'Form Responses 1'!A:A,0),5+MOD(ROW()-2,COUNTA('Form Responses 1'!$1:$1)-4),,TRUE,"Form Responses 1")))</f>
        <v>BAIK</v>
      </c>
      <c r="H106" s="68" t="str">
        <f ca="1" t="shared" si="1"/>
        <v>Driver</v>
      </c>
      <c r="I106" s="68" t="str">
        <f ca="1" t="shared" si="2"/>
        <v>LABOR SERVICE</v>
      </c>
      <c r="J106" s="68">
        <f ca="1" t="array" ref="J106">IFERROR(INDEX(MASTER!B:B,MATCH(G106,MASTER!A:A,0))/100," ")</f>
        <v>0.95</v>
      </c>
      <c r="K106" s="51">
        <f ca="1" t="shared" si="3"/>
        <v>8</v>
      </c>
      <c r="L106" s="51" t="str">
        <f ca="1" t="shared" si="4"/>
        <v>2023 - WEEK 08</v>
      </c>
      <c r="M106" s="51" t="str">
        <f ca="1" t="shared" si="5"/>
        <v>2023 - MONTH 02</v>
      </c>
      <c r="N106" s="68">
        <f ca="1" t="shared" ref="N106:O106" si="114">IFERROR(AVERAGEIF(L:L,L106,$J:$J)," ")</f>
        <v>0.907647058823529</v>
      </c>
      <c r="O106" s="68">
        <f ca="1" t="shared" si="114"/>
        <v>0.96921568627451</v>
      </c>
      <c r="P106" s="51" t="str">
        <f ca="1">IF(ISBLANK(A106)," ",IF(N106&gt;MASTER!$B$3/100,"SB",IF(N106&gt;MASTER!$B$4/100,"B",IF(N106&gt;MASTER!$B$5/100,"C","K"))))</f>
        <v>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8</v>
      </c>
      <c r="AF106" s="51" t="str">
        <f ca="1" t="shared" si="13"/>
        <v>2023 02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45019.5592514583</v>
      </c>
      <c r="B107" s="51" t="str">
        <f ca="1">INDIRECT(ADDRESS(2+QUOTIENT(ROW()-2,COUNTA('Form Responses 1'!$1:$1)-4),2,,TRUE,"Form Responses 1"))</f>
        <v>erwi009@brin.go.id</v>
      </c>
      <c r="C107" s="51" t="str">
        <f ca="1">INDIRECT(ADDRESS(2+QUOTIENT(ROW()-2,COUNTA('Form Responses 1'!$1:$1)-4),3,,TRUE,"Form Responses 1"))</f>
        <v>Erwien Yuliansyah</v>
      </c>
      <c r="D107" s="66">
        <f ca="1">INDIRECT(ADDRESS(2+QUOTIENT(ROW()-2,COUNTA('Form Responses 1'!$1:$1)-4),4,,TRUE,"Form Responses 1"))</f>
        <v>44982</v>
      </c>
      <c r="E107" s="67">
        <f ca="1" t="shared" si="0"/>
        <v>6</v>
      </c>
      <c r="F107" s="51" t="str">
        <f ca="1">IF(ISBLANK(A107)," ",INDIRECT(ADDRESS(1,5+MOD(ROW()-2,COUNTA('Form Responses 1'!$1:$1)-4),,TRUE,"Form Responses 1")))</f>
        <v>Gedung Pameran [Pos Security]</v>
      </c>
      <c r="G107" s="51" t="str">
        <f ca="1">IF(ISBLANK(A107)," ",INDIRECT(ADDRESS(MATCH(A107,'Form Responses 1'!A:A,0),5+MOD(ROW()-2,COUNTA('Form Responses 1'!$1:$1)-4),,TRUE,"Form Responses 1")))</f>
        <v>CUKUP BAIK</v>
      </c>
      <c r="H107" s="68" t="str">
        <f ca="1" t="shared" si="1"/>
        <v>Gedung Pameran</v>
      </c>
      <c r="I107" s="68" t="str">
        <f ca="1" t="shared" si="2"/>
        <v>CLEANING SERVICE</v>
      </c>
      <c r="J107" s="68">
        <f ca="1" t="array" ref="J107">IFERROR(INDEX(MASTER!B:B,MATCH(G107,MASTER!A:A,0))/100," ")</f>
        <v>0.89</v>
      </c>
      <c r="K107" s="51">
        <f ca="1" t="shared" si="3"/>
        <v>8</v>
      </c>
      <c r="L107" s="51" t="str">
        <f ca="1" t="shared" si="4"/>
        <v>2023 - WEEK 08</v>
      </c>
      <c r="M107" s="51" t="str">
        <f ca="1" t="shared" si="5"/>
        <v>2023 - MONTH 02</v>
      </c>
      <c r="N107" s="68">
        <f ca="1" t="shared" ref="N107:O107" si="115">IFERROR(AVERAGEIF(L:L,L107,$J:$J)," ")</f>
        <v>0.907647058823529</v>
      </c>
      <c r="O107" s="68">
        <f ca="1" t="shared" si="115"/>
        <v>0.96921568627451</v>
      </c>
      <c r="P107" s="51" t="str">
        <f ca="1">IF(ISBLANK(A107)," ",IF(N107&gt;MASTER!$B$3/100,"SB",IF(N107&gt;MASTER!$B$4/100,"B",IF(N107&gt;MASTER!$B$5/100,"C","K"))))</f>
        <v>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65">
        <f ca="1">INDIRECT(ADDRESS(2+QUOTIENT(ROW()-2,COUNTA('Form Responses 1'!$1:$1)-4),1,,TRUE,"Form Responses 1"))</f>
        <v>45019.5592514583</v>
      </c>
      <c r="B108" s="51" t="str">
        <f ca="1">INDIRECT(ADDRESS(2+QUOTIENT(ROW()-2,COUNTA('Form Responses 1'!$1:$1)-4),2,,TRUE,"Form Responses 1"))</f>
        <v>erwi009@brin.go.id</v>
      </c>
      <c r="C108" s="51" t="str">
        <f ca="1">INDIRECT(ADDRESS(2+QUOTIENT(ROW()-2,COUNTA('Form Responses 1'!$1:$1)-4),3,,TRUE,"Form Responses 1"))</f>
        <v>Erwien Yuliansyah</v>
      </c>
      <c r="D108" s="66">
        <f ca="1">INDIRECT(ADDRESS(2+QUOTIENT(ROW()-2,COUNTA('Form Responses 1'!$1:$1)-4),4,,TRUE,"Form Responses 1"))</f>
        <v>44982</v>
      </c>
      <c r="E108" s="67">
        <f ca="1" t="shared" si="0"/>
        <v>6</v>
      </c>
      <c r="F108" s="51" t="str">
        <f ca="1">IF(ISBLANK(A108)," ",INDIRECT(ADDRESS(1,5+MOD(ROW()-2,COUNTA('Form Responses 1'!$1:$1)-4),,TRUE,"Form Responses 1")))</f>
        <v>Gedung Pameran [Pos Security]</v>
      </c>
      <c r="G108" s="51" t="str">
        <f ca="1">IF(ISBLANK(A108)," ",INDIRECT(ADDRESS(MATCH(A108,'Form Responses 1'!A:A,0),5+MOD(ROW()-2,COUNTA('Form Responses 1'!$1:$1)-4),,TRUE,"Form Responses 1")))</f>
        <v>CUKUP BAIK</v>
      </c>
      <c r="H108" s="68" t="str">
        <f ca="1" t="shared" si="1"/>
        <v>Gedung Pameran</v>
      </c>
      <c r="I108" s="68" t="str">
        <f ca="1" t="shared" si="2"/>
        <v>CLEANING SERVICE</v>
      </c>
      <c r="J108" s="68">
        <f ca="1" t="array" ref="J108">IFERROR(INDEX(MASTER!B:B,MATCH(G108,MASTER!A:A,0))/100," ")</f>
        <v>0.89</v>
      </c>
      <c r="K108" s="51">
        <f ca="1" t="shared" si="3"/>
        <v>8</v>
      </c>
      <c r="L108" s="51" t="str">
        <f ca="1" t="shared" si="4"/>
        <v>2023 - WEEK 08</v>
      </c>
      <c r="M108" s="51" t="str">
        <f ca="1" t="shared" si="5"/>
        <v>2023 - MONTH 02</v>
      </c>
      <c r="N108" s="68">
        <f ca="1" t="shared" ref="N108:O108" si="116">IFERROR(AVERAGEIF(L:L,L108,$J:$J)," ")</f>
        <v>0.907647058823529</v>
      </c>
      <c r="O108" s="68">
        <f ca="1" t="shared" si="116"/>
        <v>0.96921568627451</v>
      </c>
      <c r="P108" s="51" t="str">
        <f ca="1">IF(ISBLANK(A108)," ",IF(N108&gt;MASTER!$B$3/100,"SB",IF(N108&gt;MASTER!$B$4/100,"B",IF(N108&gt;MASTER!$B$5/100,"C","K"))))</f>
        <v>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65">
        <f ca="1">INDIRECT(ADDRESS(2+QUOTIENT(ROW()-2,COUNTA('Form Responses 1'!$1:$1)-4),1,,TRUE,"Form Responses 1"))</f>
        <v>45019.5592514583</v>
      </c>
      <c r="B109" s="51" t="str">
        <f ca="1">INDIRECT(ADDRESS(2+QUOTIENT(ROW()-2,COUNTA('Form Responses 1'!$1:$1)-4),2,,TRUE,"Form Responses 1"))</f>
        <v>erwi009@brin.go.id</v>
      </c>
      <c r="C109" s="51" t="str">
        <f ca="1">INDIRECT(ADDRESS(2+QUOTIENT(ROW()-2,COUNTA('Form Responses 1'!$1:$1)-4),3,,TRUE,"Form Responses 1"))</f>
        <v>Erwien Yuliansyah</v>
      </c>
      <c r="D109" s="66">
        <f ca="1">INDIRECT(ADDRESS(2+QUOTIENT(ROW()-2,COUNTA('Form Responses 1'!$1:$1)-4),4,,TRUE,"Form Responses 1"))</f>
        <v>44982</v>
      </c>
      <c r="E109" s="67">
        <f ca="1" t="shared" si="0"/>
        <v>6</v>
      </c>
      <c r="F109" s="51" t="str">
        <f ca="1">IF(ISBLANK(A109)," ",INDIRECT(ADDRESS(1,5+MOD(ROW()-2,COUNTA('Form Responses 1'!$1:$1)-4),,TRUE,"Form Responses 1")))</f>
        <v>Gedung Pameran [Pos Security]</v>
      </c>
      <c r="G109" s="51" t="str">
        <f ca="1">IF(ISBLANK(A109)," ",INDIRECT(ADDRESS(MATCH(A109,'Form Responses 1'!A:A,0),5+MOD(ROW()-2,COUNTA('Form Responses 1'!$1:$1)-4),,TRUE,"Form Responses 1")))</f>
        <v>CUKUP BAIK</v>
      </c>
      <c r="H109" s="68" t="str">
        <f ca="1" t="shared" si="1"/>
        <v>Gedung Pameran</v>
      </c>
      <c r="I109" s="68" t="str">
        <f ca="1" t="shared" si="2"/>
        <v>CLEANING SERVICE</v>
      </c>
      <c r="J109" s="68">
        <f ca="1" t="array" ref="J109">IFERROR(INDEX(MASTER!B:B,MATCH(G109,MASTER!A:A,0))/100," ")</f>
        <v>0.89</v>
      </c>
      <c r="K109" s="51">
        <f ca="1" t="shared" si="3"/>
        <v>8</v>
      </c>
      <c r="L109" s="51" t="str">
        <f ca="1" t="shared" si="4"/>
        <v>2023 - WEEK 08</v>
      </c>
      <c r="M109" s="51" t="str">
        <f ca="1" t="shared" si="5"/>
        <v>2023 - MONTH 02</v>
      </c>
      <c r="N109" s="68">
        <f ca="1" t="shared" ref="N109:O109" si="117">IFERROR(AVERAGEIF(L:L,L109,$J:$J)," ")</f>
        <v>0.907647058823529</v>
      </c>
      <c r="O109" s="68">
        <f ca="1" t="shared" si="117"/>
        <v>0.96921568627451</v>
      </c>
      <c r="P109" s="51" t="str">
        <f ca="1">IF(ISBLANK(A109)," ",IF(N109&gt;MASTER!$B$3/100,"SB",IF(N109&gt;MASTER!$B$4/100,"B",IF(N109&gt;MASTER!$B$5/100,"C","K"))))</f>
        <v>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65">
        <f ca="1">INDIRECT(ADDRESS(2+QUOTIENT(ROW()-2,COUNTA('Form Responses 1'!$1:$1)-4),1,,TRUE,"Form Responses 1"))</f>
        <v>45019.5592514583</v>
      </c>
      <c r="B110" s="51" t="str">
        <f ca="1">INDIRECT(ADDRESS(2+QUOTIENT(ROW()-2,COUNTA('Form Responses 1'!$1:$1)-4),2,,TRUE,"Form Responses 1"))</f>
        <v>erwi009@brin.go.id</v>
      </c>
      <c r="C110" s="51" t="str">
        <f ca="1">INDIRECT(ADDRESS(2+QUOTIENT(ROW()-2,COUNTA('Form Responses 1'!$1:$1)-4),3,,TRUE,"Form Responses 1"))</f>
        <v>Erwien Yuliansyah</v>
      </c>
      <c r="D110" s="66">
        <f ca="1">INDIRECT(ADDRESS(2+QUOTIENT(ROW()-2,COUNTA('Form Responses 1'!$1:$1)-4),4,,TRUE,"Form Responses 1"))</f>
        <v>44982</v>
      </c>
      <c r="E110" s="67">
        <f ca="1" t="shared" si="0"/>
        <v>6</v>
      </c>
      <c r="F110" s="51" t="str">
        <f ca="1">IF(ISBLANK(A110)," ",INDIRECT(ADDRESS(1,5+MOD(ROW()-2,COUNTA('Form Responses 1'!$1:$1)-4),,TRUE,"Form Responses 1")))</f>
        <v>Gedung Pameran [Pos Security]</v>
      </c>
      <c r="G110" s="51" t="str">
        <f ca="1">IF(ISBLANK(A110)," ",INDIRECT(ADDRESS(MATCH(A110,'Form Responses 1'!A:A,0),5+MOD(ROW()-2,COUNTA('Form Responses 1'!$1:$1)-4),,TRUE,"Form Responses 1")))</f>
        <v>CUKUP BAIK</v>
      </c>
      <c r="H110" s="68" t="str">
        <f ca="1" t="shared" si="1"/>
        <v>Gedung Pameran</v>
      </c>
      <c r="I110" s="68" t="str">
        <f ca="1" t="shared" si="2"/>
        <v>CLEANING SERVICE</v>
      </c>
      <c r="J110" s="68">
        <f ca="1" t="array" ref="J110">IFERROR(INDEX(MASTER!B:B,MATCH(G110,MASTER!A:A,0))/100," ")</f>
        <v>0.89</v>
      </c>
      <c r="K110" s="51">
        <f ca="1" t="shared" si="3"/>
        <v>8</v>
      </c>
      <c r="L110" s="51" t="str">
        <f ca="1" t="shared" si="4"/>
        <v>2023 - WEEK 08</v>
      </c>
      <c r="M110" s="51" t="str">
        <f ca="1" t="shared" si="5"/>
        <v>2023 - MONTH 02</v>
      </c>
      <c r="N110" s="68">
        <f ca="1" t="shared" ref="N110:O110" si="118">IFERROR(AVERAGEIF(L:L,L110,$J:$J)," ")</f>
        <v>0.907647058823529</v>
      </c>
      <c r="O110" s="68">
        <f ca="1" t="shared" si="118"/>
        <v>0.96921568627451</v>
      </c>
      <c r="P110" s="51" t="str">
        <f ca="1">IF(ISBLANK(A110)," ",IF(N110&gt;MASTER!$B$3/100,"SB",IF(N110&gt;MASTER!$B$4/100,"B",IF(N110&gt;MASTER!$B$5/100,"C","K"))))</f>
        <v>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65">
        <f ca="1">INDIRECT(ADDRESS(2+QUOTIENT(ROW()-2,COUNTA('Form Responses 1'!$1:$1)-4),1,,TRUE,"Form Responses 1"))</f>
        <v>45019.5592514583</v>
      </c>
      <c r="B111" s="51" t="str">
        <f ca="1">INDIRECT(ADDRESS(2+QUOTIENT(ROW()-2,COUNTA('Form Responses 1'!$1:$1)-4),2,,TRUE,"Form Responses 1"))</f>
        <v>erwi009@brin.go.id</v>
      </c>
      <c r="C111" s="51" t="str">
        <f ca="1">INDIRECT(ADDRESS(2+QUOTIENT(ROW()-2,COUNTA('Form Responses 1'!$1:$1)-4),3,,TRUE,"Form Responses 1"))</f>
        <v>Erwien Yuliansyah</v>
      </c>
      <c r="D111" s="66">
        <f ca="1">INDIRECT(ADDRESS(2+QUOTIENT(ROW()-2,COUNTA('Form Responses 1'!$1:$1)-4),4,,TRUE,"Form Responses 1"))</f>
        <v>44982</v>
      </c>
      <c r="E111" s="67">
        <f ca="1" t="shared" si="0"/>
        <v>6</v>
      </c>
      <c r="F111" s="51" t="str">
        <f ca="1">IF(ISBLANK(A111)," ",INDIRECT(ADDRESS(1,5+MOD(ROW()-2,COUNTA('Form Responses 1'!$1:$1)-4),,TRUE,"Form Responses 1")))</f>
        <v>Gedung Pameran [Pos Security]</v>
      </c>
      <c r="G111" s="51" t="str">
        <f ca="1">IF(ISBLANK(A111)," ",INDIRECT(ADDRESS(MATCH(A111,'Form Responses 1'!A:A,0),5+MOD(ROW()-2,COUNTA('Form Responses 1'!$1:$1)-4),,TRUE,"Form Responses 1")))</f>
        <v>CUKUP BAIK</v>
      </c>
      <c r="H111" s="68" t="str">
        <f ca="1" t="shared" si="1"/>
        <v>Gedung Pameran</v>
      </c>
      <c r="I111" s="68" t="str">
        <f ca="1" t="shared" si="2"/>
        <v>CLEANING SERVICE</v>
      </c>
      <c r="J111" s="68">
        <f ca="1" t="array" ref="J111">IFERROR(INDEX(MASTER!B:B,MATCH(G111,MASTER!A:A,0))/100," ")</f>
        <v>0.89</v>
      </c>
      <c r="K111" s="51">
        <f ca="1" t="shared" si="3"/>
        <v>8</v>
      </c>
      <c r="L111" s="51" t="str">
        <f ca="1" t="shared" si="4"/>
        <v>2023 - WEEK 08</v>
      </c>
      <c r="M111" s="51" t="str">
        <f ca="1" t="shared" si="5"/>
        <v>2023 - MONTH 02</v>
      </c>
      <c r="N111" s="68">
        <f ca="1" t="shared" ref="N111:O111" si="119">IFERROR(AVERAGEIF(L:L,L111,$J:$J)," ")</f>
        <v>0.907647058823529</v>
      </c>
      <c r="O111" s="68">
        <f ca="1" t="shared" si="119"/>
        <v>0.96921568627451</v>
      </c>
      <c r="P111" s="51" t="str">
        <f ca="1">IF(ISBLANK(A111)," ",IF(N111&gt;MASTER!$B$3/100,"SB",IF(N111&gt;MASTER!$B$4/100,"B",IF(N111&gt;MASTER!$B$5/100,"C","K"))))</f>
        <v>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65">
        <f ca="1">INDIRECT(ADDRESS(2+QUOTIENT(ROW()-2,COUNTA('Form Responses 1'!$1:$1)-4),1,,TRUE,"Form Responses 1"))</f>
        <v>45019.5592514583</v>
      </c>
      <c r="B112" s="51" t="str">
        <f ca="1">INDIRECT(ADDRESS(2+QUOTIENT(ROW()-2,COUNTA('Form Responses 1'!$1:$1)-4),2,,TRUE,"Form Responses 1"))</f>
        <v>erwi009@brin.go.id</v>
      </c>
      <c r="C112" s="51" t="str">
        <f ca="1">INDIRECT(ADDRESS(2+QUOTIENT(ROW()-2,COUNTA('Form Responses 1'!$1:$1)-4),3,,TRUE,"Form Responses 1"))</f>
        <v>Erwien Yuliansyah</v>
      </c>
      <c r="D112" s="66">
        <f ca="1">INDIRECT(ADDRESS(2+QUOTIENT(ROW()-2,COUNTA('Form Responses 1'!$1:$1)-4),4,,TRUE,"Form Responses 1"))</f>
        <v>44982</v>
      </c>
      <c r="E112" s="67">
        <f ca="1" t="shared" si="0"/>
        <v>6</v>
      </c>
      <c r="F112" s="51" t="str">
        <f ca="1">IF(ISBLANK(A112)," ",INDIRECT(ADDRESS(1,5+MOD(ROW()-2,COUNTA('Form Responses 1'!$1:$1)-4),,TRUE,"Form Responses 1")))</f>
        <v>Gedung Rapat [Ruangan ]</v>
      </c>
      <c r="G112" s="51" t="str">
        <f ca="1">IF(ISBLANK(A112)," ",INDIRECT(ADDRESS(MATCH(A112,'Form Responses 1'!A:A,0),5+MOD(ROW()-2,COUNTA('Form Responses 1'!$1:$1)-4),,TRUE,"Form Responses 1")))</f>
        <v>BAIK</v>
      </c>
      <c r="H112" s="68" t="str">
        <f ca="1" t="shared" si="1"/>
        <v>Gedung Rapat</v>
      </c>
      <c r="I112" s="68" t="str">
        <f ca="1" t="shared" si="2"/>
        <v>CLEANING SERVICE</v>
      </c>
      <c r="J112" s="68">
        <f ca="1" t="array" ref="J112">IFERROR(INDEX(MASTER!B:B,MATCH(G112,MASTER!A:A,0))/100," ")</f>
        <v>0.95</v>
      </c>
      <c r="K112" s="51">
        <f ca="1" t="shared" si="3"/>
        <v>8</v>
      </c>
      <c r="L112" s="51" t="str">
        <f ca="1" t="shared" si="4"/>
        <v>2023 - WEEK 08</v>
      </c>
      <c r="M112" s="51" t="str">
        <f ca="1" t="shared" si="5"/>
        <v>2023 - MONTH 02</v>
      </c>
      <c r="N112" s="68">
        <f ca="1" t="shared" ref="N112:O112" si="120">IFERROR(AVERAGEIF(L:L,L112,$J:$J)," ")</f>
        <v>0.907647058823529</v>
      </c>
      <c r="O112" s="68">
        <f ca="1" t="shared" si="120"/>
        <v>0.96921568627451</v>
      </c>
      <c r="P112" s="51" t="str">
        <f ca="1">IF(ISBLANK(A112)," ",IF(N112&gt;MASTER!$B$3/100,"SB",IF(N112&gt;MASTER!$B$4/100,"B",IF(N112&gt;MASTER!$B$5/100,"C","K"))))</f>
        <v>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65">
        <f ca="1">INDIRECT(ADDRESS(2+QUOTIENT(ROW()-2,COUNTA('Form Responses 1'!$1:$1)-4),1,,TRUE,"Form Responses 1"))</f>
        <v>45019.5592514583</v>
      </c>
      <c r="B113" s="51" t="str">
        <f ca="1">INDIRECT(ADDRESS(2+QUOTIENT(ROW()-2,COUNTA('Form Responses 1'!$1:$1)-4),2,,TRUE,"Form Responses 1"))</f>
        <v>erwi009@brin.go.id</v>
      </c>
      <c r="C113" s="51" t="str">
        <f ca="1">INDIRECT(ADDRESS(2+QUOTIENT(ROW()-2,COUNTA('Form Responses 1'!$1:$1)-4),3,,TRUE,"Form Responses 1"))</f>
        <v>Erwien Yuliansyah</v>
      </c>
      <c r="D113" s="66">
        <f ca="1">INDIRECT(ADDRESS(2+QUOTIENT(ROW()-2,COUNTA('Form Responses 1'!$1:$1)-4),4,,TRUE,"Form Responses 1"))</f>
        <v>44982</v>
      </c>
      <c r="E113" s="67">
        <f ca="1" t="shared" si="0"/>
        <v>6</v>
      </c>
      <c r="F113" s="51" t="str">
        <f ca="1">IF(ISBLANK(A113)," ",INDIRECT(ADDRESS(1,5+MOD(ROW()-2,COUNTA('Form Responses 1'!$1:$1)-4),,TRUE,"Form Responses 1")))</f>
        <v>Gedung Rapat [Toilet]</v>
      </c>
      <c r="G113" s="51" t="str">
        <f ca="1">IF(ISBLANK(A113)," ",INDIRECT(ADDRESS(MATCH(A113,'Form Responses 1'!A:A,0),5+MOD(ROW()-2,COUNTA('Form Responses 1'!$1:$1)-4),,TRUE,"Form Responses 1")))</f>
        <v>BAIK</v>
      </c>
      <c r="H113" s="68" t="str">
        <f ca="1" t="shared" si="1"/>
        <v>Gedung Rapat</v>
      </c>
      <c r="I113" s="68" t="str">
        <f ca="1" t="shared" si="2"/>
        <v>CLEANING SERVICE</v>
      </c>
      <c r="J113" s="68">
        <f ca="1" t="array" ref="J113">IFERROR(INDEX(MASTER!B:B,MATCH(G113,MASTER!A:A,0))/100," ")</f>
        <v>0.95</v>
      </c>
      <c r="K113" s="51">
        <f ca="1" t="shared" si="3"/>
        <v>8</v>
      </c>
      <c r="L113" s="51" t="str">
        <f ca="1" t="shared" si="4"/>
        <v>2023 - WEEK 08</v>
      </c>
      <c r="M113" s="51" t="str">
        <f ca="1" t="shared" si="5"/>
        <v>2023 - MONTH 02</v>
      </c>
      <c r="N113" s="68">
        <f ca="1" t="shared" ref="N113:O113" si="121">IFERROR(AVERAGEIF(L:L,L113,$J:$J)," ")</f>
        <v>0.907647058823529</v>
      </c>
      <c r="O113" s="68">
        <f ca="1" t="shared" si="121"/>
        <v>0.96921568627451</v>
      </c>
      <c r="P113" s="51" t="str">
        <f ca="1">IF(ISBLANK(A113)," ",IF(N113&gt;MASTER!$B$3/100,"SB",IF(N113&gt;MASTER!$B$4/100,"B",IF(N113&gt;MASTER!$B$5/100,"C","K"))))</f>
        <v>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65">
        <f ca="1">INDIRECT(ADDRESS(2+QUOTIENT(ROW()-2,COUNTA('Form Responses 1'!$1:$1)-4),1,,TRUE,"Form Responses 1"))</f>
        <v>45019.5592514583</v>
      </c>
      <c r="B114" s="51" t="str">
        <f ca="1">INDIRECT(ADDRESS(2+QUOTIENT(ROW()-2,COUNTA('Form Responses 1'!$1:$1)-4),2,,TRUE,"Form Responses 1"))</f>
        <v>erwi009@brin.go.id</v>
      </c>
      <c r="C114" s="51" t="str">
        <f ca="1">INDIRECT(ADDRESS(2+QUOTIENT(ROW()-2,COUNTA('Form Responses 1'!$1:$1)-4),3,,TRUE,"Form Responses 1"))</f>
        <v>Erwien Yuliansyah</v>
      </c>
      <c r="D114" s="66">
        <f ca="1">INDIRECT(ADDRESS(2+QUOTIENT(ROW()-2,COUNTA('Form Responses 1'!$1:$1)-4),4,,TRUE,"Form Responses 1"))</f>
        <v>44982</v>
      </c>
      <c r="E114" s="67">
        <f ca="1" t="shared" si="0"/>
        <v>6</v>
      </c>
      <c r="F114" s="51" t="str">
        <f ca="1">IF(ISBLANK(A114)," ",INDIRECT(ADDRESS(1,5+MOD(ROW()-2,COUNTA('Form Responses 1'!$1:$1)-4),,TRUE,"Form Responses 1")))</f>
        <v>Gedung Rapat [Halaman]</v>
      </c>
      <c r="G114" s="51" t="str">
        <f ca="1">IF(ISBLANK(A114)," ",INDIRECT(ADDRESS(MATCH(A114,'Form Responses 1'!A:A,0),5+MOD(ROW()-2,COUNTA('Form Responses 1'!$1:$1)-4),,TRUE,"Form Responses 1")))</f>
        <v>CUKUP BAIK</v>
      </c>
      <c r="H114" s="68" t="str">
        <f ca="1" t="shared" si="1"/>
        <v>Gedung Rapat</v>
      </c>
      <c r="I114" s="68" t="str">
        <f ca="1" t="shared" si="2"/>
        <v>CLEANING SERVICE</v>
      </c>
      <c r="J114" s="68">
        <f ca="1" t="array" ref="J114">IFERROR(INDEX(MASTER!B:B,MATCH(G114,MASTER!A:A,0))/100," ")</f>
        <v>0.89</v>
      </c>
      <c r="K114" s="51">
        <f ca="1" t="shared" si="3"/>
        <v>8</v>
      </c>
      <c r="L114" s="51" t="str">
        <f ca="1" t="shared" si="4"/>
        <v>2023 - WEEK 08</v>
      </c>
      <c r="M114" s="51" t="str">
        <f ca="1" t="shared" si="5"/>
        <v>2023 - MONTH 02</v>
      </c>
      <c r="N114" s="68">
        <f ca="1" t="shared" ref="N114:O114" si="122">IFERROR(AVERAGEIF(L:L,L114,$J:$J)," ")</f>
        <v>0.907647058823529</v>
      </c>
      <c r="O114" s="68">
        <f ca="1" t="shared" si="122"/>
        <v>0.96921568627451</v>
      </c>
      <c r="P114" s="51" t="str">
        <f ca="1">IF(ISBLANK(A114)," ",IF(N114&gt;MASTER!$B$3/100,"SB",IF(N114&gt;MASTER!$B$4/100,"B",IF(N114&gt;MASTER!$B$5/100,"C","K"))))</f>
        <v>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65">
        <f ca="1">INDIRECT(ADDRESS(2+QUOTIENT(ROW()-2,COUNTA('Form Responses 1'!$1:$1)-4),1,,TRUE,"Form Responses 1"))</f>
        <v>45019.5592514583</v>
      </c>
      <c r="B115" s="51" t="str">
        <f ca="1">INDIRECT(ADDRESS(2+QUOTIENT(ROW()-2,COUNTA('Form Responses 1'!$1:$1)-4),2,,TRUE,"Form Responses 1"))</f>
        <v>erwi009@brin.go.id</v>
      </c>
      <c r="C115" s="51" t="str">
        <f ca="1">INDIRECT(ADDRESS(2+QUOTIENT(ROW()-2,COUNTA('Form Responses 1'!$1:$1)-4),3,,TRUE,"Form Responses 1"))</f>
        <v>Erwien Yuliansyah</v>
      </c>
      <c r="D115" s="66">
        <f ca="1">INDIRECT(ADDRESS(2+QUOTIENT(ROW()-2,COUNTA('Form Responses 1'!$1:$1)-4),4,,TRUE,"Form Responses 1"))</f>
        <v>44982</v>
      </c>
      <c r="E115" s="67">
        <f ca="1" t="shared" si="0"/>
        <v>6</v>
      </c>
      <c r="F115" s="51" t="str">
        <f ca="1">IF(ISBLANK(A115)," ",INDIRECT(ADDRESS(1,5+MOD(ROW()-2,COUNTA('Form Responses 1'!$1:$1)-4),,TRUE,"Form Responses 1")))</f>
        <v>Gedung Mess [Ruangan ]</v>
      </c>
      <c r="G115" s="51" t="str">
        <f ca="1">IF(ISBLANK(A115)," ",INDIRECT(ADDRESS(MATCH(A115,'Form Responses 1'!A:A,0),5+MOD(ROW()-2,COUNTA('Form Responses 1'!$1:$1)-4),,TRUE,"Form Responses 1")))</f>
        <v>CUKUP BAIK</v>
      </c>
      <c r="H115" s="68" t="str">
        <f ca="1" t="shared" si="1"/>
        <v>Gedung Mess</v>
      </c>
      <c r="I115" s="68" t="str">
        <f ca="1" t="shared" si="2"/>
        <v>CLEANING SERVICE</v>
      </c>
      <c r="J115" s="68">
        <f ca="1" t="array" ref="J115">IFERROR(INDEX(MASTER!B:B,MATCH(G115,MASTER!A:A,0))/100," ")</f>
        <v>0.89</v>
      </c>
      <c r="K115" s="51">
        <f ca="1" t="shared" si="3"/>
        <v>8</v>
      </c>
      <c r="L115" s="51" t="str">
        <f ca="1" t="shared" si="4"/>
        <v>2023 - WEEK 08</v>
      </c>
      <c r="M115" s="51" t="str">
        <f ca="1" t="shared" si="5"/>
        <v>2023 - MONTH 02</v>
      </c>
      <c r="N115" s="68">
        <f ca="1" t="shared" ref="N115:O115" si="123">IFERROR(AVERAGEIF(L:L,L115,$J:$J)," ")</f>
        <v>0.907647058823529</v>
      </c>
      <c r="O115" s="68">
        <f ca="1" t="shared" si="123"/>
        <v>0.96921568627451</v>
      </c>
      <c r="P115" s="51" t="str">
        <f ca="1">IF(ISBLANK(A115)," ",IF(N115&gt;MASTER!$B$3/100,"SB",IF(N115&gt;MASTER!$B$4/100,"B",IF(N115&gt;MASTER!$B$5/100,"C","K"))))</f>
        <v>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65">
        <f ca="1">INDIRECT(ADDRESS(2+QUOTIENT(ROW()-2,COUNTA('Form Responses 1'!$1:$1)-4),1,,TRUE,"Form Responses 1"))</f>
        <v>45019.5592514583</v>
      </c>
      <c r="B116" s="51" t="str">
        <f ca="1">INDIRECT(ADDRESS(2+QUOTIENT(ROW()-2,COUNTA('Form Responses 1'!$1:$1)-4),2,,TRUE,"Form Responses 1"))</f>
        <v>erwi009@brin.go.id</v>
      </c>
      <c r="C116" s="51" t="str">
        <f ca="1">INDIRECT(ADDRESS(2+QUOTIENT(ROW()-2,COUNTA('Form Responses 1'!$1:$1)-4),3,,TRUE,"Form Responses 1"))</f>
        <v>Erwien Yuliansyah</v>
      </c>
      <c r="D116" s="66">
        <f ca="1">INDIRECT(ADDRESS(2+QUOTIENT(ROW()-2,COUNTA('Form Responses 1'!$1:$1)-4),4,,TRUE,"Form Responses 1"))</f>
        <v>44982</v>
      </c>
      <c r="E116" s="67">
        <f ca="1" t="shared" si="0"/>
        <v>6</v>
      </c>
      <c r="F116" s="51" t="str">
        <f ca="1">IF(ISBLANK(A116)," ",INDIRECT(ADDRESS(1,5+MOD(ROW()-2,COUNTA('Form Responses 1'!$1:$1)-4),,TRUE,"Form Responses 1")))</f>
        <v>Gedung Mess [Toilet]</v>
      </c>
      <c r="G116" s="51" t="str">
        <f ca="1">IF(ISBLANK(A116)," ",INDIRECT(ADDRESS(MATCH(A116,'Form Responses 1'!A:A,0),5+MOD(ROW()-2,COUNTA('Form Responses 1'!$1:$1)-4),,TRUE,"Form Responses 1")))</f>
        <v>CUKUP BAIK</v>
      </c>
      <c r="H116" s="68" t="str">
        <f ca="1" t="shared" si="1"/>
        <v>Gedung Mess</v>
      </c>
      <c r="I116" s="68" t="str">
        <f ca="1" t="shared" si="2"/>
        <v>CLEANING SERVICE</v>
      </c>
      <c r="J116" s="68">
        <f ca="1" t="array" ref="J116">IFERROR(INDEX(MASTER!B:B,MATCH(G116,MASTER!A:A,0))/100," ")</f>
        <v>0.89</v>
      </c>
      <c r="K116" s="51">
        <f ca="1" t="shared" si="3"/>
        <v>8</v>
      </c>
      <c r="L116" s="51" t="str">
        <f ca="1" t="shared" si="4"/>
        <v>2023 - WEEK 08</v>
      </c>
      <c r="M116" s="51" t="str">
        <f ca="1" t="shared" si="5"/>
        <v>2023 - MONTH 02</v>
      </c>
      <c r="N116" s="68">
        <f ca="1" t="shared" ref="N116:O116" si="124">IFERROR(AVERAGEIF(L:L,L116,$J:$J)," ")</f>
        <v>0.907647058823529</v>
      </c>
      <c r="O116" s="68">
        <f ca="1" t="shared" si="124"/>
        <v>0.96921568627451</v>
      </c>
      <c r="P116" s="51" t="str">
        <f ca="1">IF(ISBLANK(A116)," ",IF(N116&gt;MASTER!$B$3/100,"SB",IF(N116&gt;MASTER!$B$4/100,"B",IF(N116&gt;MASTER!$B$5/100,"C","K"))))</f>
        <v>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65">
        <f ca="1">INDIRECT(ADDRESS(2+QUOTIENT(ROW()-2,COUNTA('Form Responses 1'!$1:$1)-4),1,,TRUE,"Form Responses 1"))</f>
        <v>45019.5592514583</v>
      </c>
      <c r="B117" s="51" t="str">
        <f ca="1">INDIRECT(ADDRESS(2+QUOTIENT(ROW()-2,COUNTA('Form Responses 1'!$1:$1)-4),2,,TRUE,"Form Responses 1"))</f>
        <v>erwi009@brin.go.id</v>
      </c>
      <c r="C117" s="51" t="str">
        <f ca="1">INDIRECT(ADDRESS(2+QUOTIENT(ROW()-2,COUNTA('Form Responses 1'!$1:$1)-4),3,,TRUE,"Form Responses 1"))</f>
        <v>Erwien Yuliansyah</v>
      </c>
      <c r="D117" s="66">
        <f ca="1">INDIRECT(ADDRESS(2+QUOTIENT(ROW()-2,COUNTA('Form Responses 1'!$1:$1)-4),4,,TRUE,"Form Responses 1"))</f>
        <v>44982</v>
      </c>
      <c r="E117" s="67">
        <f ca="1" t="shared" si="0"/>
        <v>6</v>
      </c>
      <c r="F117" s="51" t="str">
        <f ca="1">IF(ISBLANK(A117)," ",INDIRECT(ADDRESS(1,5+MOD(ROW()-2,COUNTA('Form Responses 1'!$1:$1)-4),,TRUE,"Form Responses 1")))</f>
        <v>Gedung Mess [Halaman]</v>
      </c>
      <c r="G117" s="51" t="str">
        <f ca="1">IF(ISBLANK(A117)," ",INDIRECT(ADDRESS(MATCH(A117,'Form Responses 1'!A:A,0),5+MOD(ROW()-2,COUNTA('Form Responses 1'!$1:$1)-4),,TRUE,"Form Responses 1")))</f>
        <v>CUKUP BAIK</v>
      </c>
      <c r="H117" s="68" t="str">
        <f ca="1" t="shared" si="1"/>
        <v>Gedung Mess</v>
      </c>
      <c r="I117" s="68" t="str">
        <f ca="1" t="shared" si="2"/>
        <v>CLEANING SERVICE</v>
      </c>
      <c r="J117" s="68">
        <f ca="1" t="array" ref="J117">IFERROR(INDEX(MASTER!B:B,MATCH(G117,MASTER!A:A,0))/100," ")</f>
        <v>0.89</v>
      </c>
      <c r="K117" s="51">
        <f ca="1" t="shared" si="3"/>
        <v>8</v>
      </c>
      <c r="L117" s="51" t="str">
        <f ca="1" t="shared" si="4"/>
        <v>2023 - WEEK 08</v>
      </c>
      <c r="M117" s="51" t="str">
        <f ca="1" t="shared" si="5"/>
        <v>2023 - MONTH 02</v>
      </c>
      <c r="N117" s="68">
        <f ca="1" t="shared" ref="N117:O117" si="125">IFERROR(AVERAGEIF(L:L,L117,$J:$J)," ")</f>
        <v>0.907647058823529</v>
      </c>
      <c r="O117" s="68">
        <f ca="1" t="shared" si="125"/>
        <v>0.96921568627451</v>
      </c>
      <c r="P117" s="51" t="str">
        <f ca="1">IF(ISBLANK(A117)," ",IF(N117&gt;MASTER!$B$3/100,"SB",IF(N117&gt;MASTER!$B$4/100,"B",IF(N117&gt;MASTER!$B$5/100,"C","K"))))</f>
        <v>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65">
        <f ca="1">INDIRECT(ADDRESS(2+QUOTIENT(ROW()-2,COUNTA('Form Responses 1'!$1:$1)-4),1,,TRUE,"Form Responses 1"))</f>
        <v>45019.5592514583</v>
      </c>
      <c r="B118" s="51" t="str">
        <f ca="1">INDIRECT(ADDRESS(2+QUOTIENT(ROW()-2,COUNTA('Form Responses 1'!$1:$1)-4),2,,TRUE,"Form Responses 1"))</f>
        <v>erwi009@brin.go.id</v>
      </c>
      <c r="C118" s="51" t="str">
        <f ca="1">INDIRECT(ADDRESS(2+QUOTIENT(ROW()-2,COUNTA('Form Responses 1'!$1:$1)-4),3,,TRUE,"Form Responses 1"))</f>
        <v>Erwien Yuliansyah</v>
      </c>
      <c r="D118" s="66">
        <f ca="1">INDIRECT(ADDRESS(2+QUOTIENT(ROW()-2,COUNTA('Form Responses 1'!$1:$1)-4),4,,TRUE,"Form Responses 1"))</f>
        <v>44982</v>
      </c>
      <c r="E118" s="67">
        <f ca="1" t="shared" si="0"/>
        <v>6</v>
      </c>
      <c r="F118" s="51" t="str">
        <f ca="1">IF(ISBLANK(A118)," ",INDIRECT(ADDRESS(1,5+MOD(ROW()-2,COUNTA('Form Responses 1'!$1:$1)-4),,TRUE,"Form Responses 1")))</f>
        <v>Gedung Penyimpanan Artefak [Ruangan ]</v>
      </c>
      <c r="G118" s="51" t="str">
        <f ca="1">IF(ISBLANK(A118)," ",INDIRECT(ADDRESS(MATCH(A118,'Form Responses 1'!A:A,0),5+MOD(ROW()-2,COUNTA('Form Responses 1'!$1:$1)-4),,TRUE,"Form Responses 1")))</f>
        <v>CUKUP BAIK</v>
      </c>
      <c r="H118" s="68" t="str">
        <f ca="1" t="shared" si="1"/>
        <v>Gedung Penyimpanan Artefak</v>
      </c>
      <c r="I118" s="68" t="str">
        <f ca="1" t="shared" si="2"/>
        <v>CLEANING SERVICE</v>
      </c>
      <c r="J118" s="68">
        <f ca="1" t="array" ref="J118">IFERROR(INDEX(MASTER!B:B,MATCH(G118,MASTER!A:A,0))/100," ")</f>
        <v>0.89</v>
      </c>
      <c r="K118" s="51">
        <f ca="1" t="shared" si="3"/>
        <v>8</v>
      </c>
      <c r="L118" s="51" t="str">
        <f ca="1" t="shared" si="4"/>
        <v>2023 - WEEK 08</v>
      </c>
      <c r="M118" s="51" t="str">
        <f ca="1" t="shared" si="5"/>
        <v>2023 - MONTH 02</v>
      </c>
      <c r="N118" s="68">
        <f ca="1" t="shared" ref="N118:O118" si="126">IFERROR(AVERAGEIF(L:L,L118,$J:$J)," ")</f>
        <v>0.907647058823529</v>
      </c>
      <c r="O118" s="68">
        <f ca="1" t="shared" si="126"/>
        <v>0.96921568627451</v>
      </c>
      <c r="P118" s="51" t="str">
        <f ca="1">IF(ISBLANK(A118)," ",IF(N118&gt;MASTER!$B$3/100,"SB",IF(N118&gt;MASTER!$B$4/100,"B",IF(N118&gt;MASTER!$B$5/100,"C","K"))))</f>
        <v>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65">
        <f ca="1">INDIRECT(ADDRESS(2+QUOTIENT(ROW()-2,COUNTA('Form Responses 1'!$1:$1)-4),1,,TRUE,"Form Responses 1"))</f>
        <v>45019.5592514583</v>
      </c>
      <c r="B119" s="51" t="str">
        <f ca="1">INDIRECT(ADDRESS(2+QUOTIENT(ROW()-2,COUNTA('Form Responses 1'!$1:$1)-4),2,,TRUE,"Form Responses 1"))</f>
        <v>erwi009@brin.go.id</v>
      </c>
      <c r="C119" s="51" t="str">
        <f ca="1">INDIRECT(ADDRESS(2+QUOTIENT(ROW()-2,COUNTA('Form Responses 1'!$1:$1)-4),3,,TRUE,"Form Responses 1"))</f>
        <v>Erwien Yuliansyah</v>
      </c>
      <c r="D119" s="66">
        <f ca="1">INDIRECT(ADDRESS(2+QUOTIENT(ROW()-2,COUNTA('Form Responses 1'!$1:$1)-4),4,,TRUE,"Form Responses 1"))</f>
        <v>44982</v>
      </c>
      <c r="E119" s="67">
        <f ca="1" t="shared" si="0"/>
        <v>6</v>
      </c>
      <c r="F119" s="51" t="str">
        <f ca="1">IF(ISBLANK(A119)," ",INDIRECT(ADDRESS(1,5+MOD(ROW()-2,COUNTA('Form Responses 1'!$1:$1)-4),,TRUE,"Form Responses 1")))</f>
        <v>Gedung Penyimpanan Artefak [Toilet]</v>
      </c>
      <c r="G119" s="51" t="str">
        <f ca="1">IF(ISBLANK(A119)," ",INDIRECT(ADDRESS(MATCH(A119,'Form Responses 1'!A:A,0),5+MOD(ROW()-2,COUNTA('Form Responses 1'!$1:$1)-4),,TRUE,"Form Responses 1")))</f>
        <v>CUKUP BAIK</v>
      </c>
      <c r="H119" s="68" t="str">
        <f ca="1" t="shared" si="1"/>
        <v>Gedung Penyimpanan Artefak</v>
      </c>
      <c r="I119" s="68" t="str">
        <f ca="1" t="shared" si="2"/>
        <v>CLEANING SERVICE</v>
      </c>
      <c r="J119" s="68">
        <f ca="1" t="array" ref="J119">IFERROR(INDEX(MASTER!B:B,MATCH(G119,MASTER!A:A,0))/100," ")</f>
        <v>0.89</v>
      </c>
      <c r="K119" s="51">
        <f ca="1" t="shared" si="3"/>
        <v>8</v>
      </c>
      <c r="L119" s="51" t="str">
        <f ca="1" t="shared" si="4"/>
        <v>2023 - WEEK 08</v>
      </c>
      <c r="M119" s="51" t="str">
        <f ca="1" t="shared" si="5"/>
        <v>2023 - MONTH 02</v>
      </c>
      <c r="N119" s="68">
        <f ca="1" t="shared" ref="N119:O119" si="127">IFERROR(AVERAGEIF(L:L,L119,$J:$J)," ")</f>
        <v>0.907647058823529</v>
      </c>
      <c r="O119" s="68">
        <f ca="1" t="shared" si="127"/>
        <v>0.96921568627451</v>
      </c>
      <c r="P119" s="51" t="str">
        <f ca="1">IF(ISBLANK(A119)," ",IF(N119&gt;MASTER!$B$3/100,"SB",IF(N119&gt;MASTER!$B$4/100,"B",IF(N119&gt;MASTER!$B$5/100,"C","K"))))</f>
        <v>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65">
        <f ca="1">INDIRECT(ADDRESS(2+QUOTIENT(ROW()-2,COUNTA('Form Responses 1'!$1:$1)-4),1,,TRUE,"Form Responses 1"))</f>
        <v>45019.5592514583</v>
      </c>
      <c r="B120" s="51" t="str">
        <f ca="1">INDIRECT(ADDRESS(2+QUOTIENT(ROW()-2,COUNTA('Form Responses 1'!$1:$1)-4),2,,TRUE,"Form Responses 1"))</f>
        <v>erwi009@brin.go.id</v>
      </c>
      <c r="C120" s="51" t="str">
        <f ca="1">INDIRECT(ADDRESS(2+QUOTIENT(ROW()-2,COUNTA('Form Responses 1'!$1:$1)-4),3,,TRUE,"Form Responses 1"))</f>
        <v>Erwien Yuliansyah</v>
      </c>
      <c r="D120" s="66">
        <f ca="1">INDIRECT(ADDRESS(2+QUOTIENT(ROW()-2,COUNTA('Form Responses 1'!$1:$1)-4),4,,TRUE,"Form Responses 1"))</f>
        <v>44982</v>
      </c>
      <c r="E120" s="67">
        <f ca="1" t="shared" si="0"/>
        <v>6</v>
      </c>
      <c r="F120" s="51" t="str">
        <f ca="1">IF(ISBLANK(A120)," ",INDIRECT(ADDRESS(1,5+MOD(ROW()-2,COUNTA('Form Responses 1'!$1:$1)-4),,TRUE,"Form Responses 1")))</f>
        <v>Gedung Penyimpanan Artefak [Halaman]</v>
      </c>
      <c r="G120" s="51" t="str">
        <f ca="1">IF(ISBLANK(A120)," ",INDIRECT(ADDRESS(MATCH(A120,'Form Responses 1'!A:A,0),5+MOD(ROW()-2,COUNTA('Form Responses 1'!$1:$1)-4),,TRUE,"Form Responses 1")))</f>
        <v>CUKUP BAIK</v>
      </c>
      <c r="H120" s="68" t="str">
        <f ca="1" t="shared" si="1"/>
        <v>Gedung Penyimpanan Artefak</v>
      </c>
      <c r="I120" s="68" t="str">
        <f ca="1" t="shared" si="2"/>
        <v>CLEANING SERVICE</v>
      </c>
      <c r="J120" s="68">
        <f ca="1" t="array" ref="J120">IFERROR(INDEX(MASTER!B:B,MATCH(G120,MASTER!A:A,0))/100," ")</f>
        <v>0.89</v>
      </c>
      <c r="K120" s="51">
        <f ca="1" t="shared" si="3"/>
        <v>8</v>
      </c>
      <c r="L120" s="51" t="str">
        <f ca="1" t="shared" si="4"/>
        <v>2023 - WEEK 08</v>
      </c>
      <c r="M120" s="51" t="str">
        <f ca="1" t="shared" si="5"/>
        <v>2023 - MONTH 02</v>
      </c>
      <c r="N120" s="68">
        <f ca="1" t="shared" ref="N120:O120" si="128">IFERROR(AVERAGEIF(L:L,L120,$J:$J)," ")</f>
        <v>0.907647058823529</v>
      </c>
      <c r="O120" s="68">
        <f ca="1" t="shared" si="128"/>
        <v>0.96921568627451</v>
      </c>
      <c r="P120" s="51" t="str">
        <f ca="1">IF(ISBLANK(A120)," ",IF(N120&gt;MASTER!$B$3/100,"SB",IF(N120&gt;MASTER!$B$4/100,"B",IF(N120&gt;MASTER!$B$5/100,"C","K"))))</f>
        <v>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65">
        <f ca="1">INDIRECT(ADDRESS(2+QUOTIENT(ROW()-2,COUNTA('Form Responses 1'!$1:$1)-4),1,,TRUE,"Form Responses 1"))</f>
        <v>45019.5604601157</v>
      </c>
      <c r="B121" s="51" t="str">
        <f ca="1">INDIRECT(ADDRESS(2+QUOTIENT(ROW()-2,COUNTA('Form Responses 1'!$1:$1)-4),2,,TRUE,"Form Responses 1"))</f>
        <v>erwi009@brin.go.id</v>
      </c>
      <c r="C121" s="51" t="str">
        <f ca="1">INDIRECT(ADDRESS(2+QUOTIENT(ROW()-2,COUNTA('Form Responses 1'!$1:$1)-4),3,,TRUE,"Form Responses 1"))</f>
        <v>Erwien Yuliansyah</v>
      </c>
      <c r="D121" s="66">
        <f ca="1">INDIRECT(ADDRESS(2+QUOTIENT(ROW()-2,COUNTA('Form Responses 1'!$1:$1)-4),4,,TRUE,"Form Responses 1"))</f>
        <v>45010</v>
      </c>
      <c r="E121" s="67">
        <f ca="1" t="shared" si="0"/>
        <v>6</v>
      </c>
      <c r="F121" s="51" t="str">
        <f ca="1">IF(ISBLANK(A121)," ",INDIRECT(ADDRESS(1,5+MOD(ROW()-2,COUNTA('Form Responses 1'!$1:$1)-4),,TRUE,"Form Responses 1")))</f>
        <v>Security [Security Functions]</v>
      </c>
      <c r="G121" s="51" t="str">
        <f ca="1">IF(ISBLANK(A121)," ",INDIRECT(ADDRESS(MATCH(A121,'Form Responses 1'!A:A,0),5+MOD(ROW()-2,COUNTA('Form Responses 1'!$1:$1)-4),,TRUE,"Form Responses 1")))</f>
        <v>BAIK</v>
      </c>
      <c r="H121" s="68" t="str">
        <f ca="1" t="shared" si="1"/>
        <v>Security</v>
      </c>
      <c r="I121" s="68" t="str">
        <f ca="1" t="shared" si="2"/>
        <v>SECURITY SERVICE</v>
      </c>
      <c r="J121" s="68">
        <f ca="1" t="array" ref="J121">IFERROR(INDEX(MASTER!B:B,MATCH(G121,MASTER!A:A,0))/100," ")</f>
        <v>0.95</v>
      </c>
      <c r="K121" s="51">
        <f ca="1" t="shared" si="3"/>
        <v>12</v>
      </c>
      <c r="L121" s="51" t="str">
        <f ca="1" t="shared" si="4"/>
        <v>2023 - WEEK 12</v>
      </c>
      <c r="M121" s="51" t="str">
        <f ca="1" t="shared" si="5"/>
        <v>2023 - MONTH 03</v>
      </c>
      <c r="N121" s="68">
        <f ca="1" t="shared" ref="N121:O121" si="129">IFERROR(AVERAGEIF(L:L,L121,$J:$J)," ")</f>
        <v>0.907647058823529</v>
      </c>
      <c r="O121" s="68">
        <f ca="1" t="shared" si="129"/>
        <v>0.964411764705883</v>
      </c>
      <c r="P121" s="51" t="str">
        <f ca="1">IF(ISBLANK(A121)," ",IF(N121&gt;MASTER!$B$3/100,"SB",IF(N121&gt;MASTER!$B$4/100,"B",IF(N121&gt;MASTER!$B$5/100,"C","K"))))</f>
        <v>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65">
        <f ca="1">INDIRECT(ADDRESS(2+QUOTIENT(ROW()-2,COUNTA('Form Responses 1'!$1:$1)-4),1,,TRUE,"Form Responses 1"))</f>
        <v>45019.5604601157</v>
      </c>
      <c r="B122" s="51" t="str">
        <f ca="1">INDIRECT(ADDRESS(2+QUOTIENT(ROW()-2,COUNTA('Form Responses 1'!$1:$1)-4),2,,TRUE,"Form Responses 1"))</f>
        <v>erwi009@brin.go.id</v>
      </c>
      <c r="C122" s="51" t="str">
        <f ca="1">INDIRECT(ADDRESS(2+QUOTIENT(ROW()-2,COUNTA('Form Responses 1'!$1:$1)-4),3,,TRUE,"Form Responses 1"))</f>
        <v>Erwien Yuliansyah</v>
      </c>
      <c r="D122" s="66">
        <f ca="1">INDIRECT(ADDRESS(2+QUOTIENT(ROW()-2,COUNTA('Form Responses 1'!$1:$1)-4),4,,TRUE,"Form Responses 1"))</f>
        <v>45010</v>
      </c>
      <c r="E122" s="67">
        <f ca="1" t="shared" si="0"/>
        <v>6</v>
      </c>
      <c r="F122" s="51" t="str">
        <f ca="1">IF(ISBLANK(A122)," ",INDIRECT(ADDRESS(1,5+MOD(ROW()-2,COUNTA('Form Responses 1'!$1:$1)-4),,TRUE,"Form Responses 1")))</f>
        <v>Driver [Driving Safety]</v>
      </c>
      <c r="G122" s="51" t="str">
        <f ca="1">IF(ISBLANK(A122)," ",INDIRECT(ADDRESS(MATCH(A122,'Form Responses 1'!A:A,0),5+MOD(ROW()-2,COUNTA('Form Responses 1'!$1:$1)-4),,TRUE,"Form Responses 1")))</f>
        <v>BAIK</v>
      </c>
      <c r="H122" s="68" t="str">
        <f ca="1" t="shared" si="1"/>
        <v>Driver</v>
      </c>
      <c r="I122" s="68" t="str">
        <f ca="1" t="shared" si="2"/>
        <v>LABOR SERVICE</v>
      </c>
      <c r="J122" s="68">
        <f ca="1" t="array" ref="J122">IFERROR(INDEX(MASTER!B:B,MATCH(G122,MASTER!A:A,0))/100," ")</f>
        <v>0.95</v>
      </c>
      <c r="K122" s="51">
        <f ca="1" t="shared" si="3"/>
        <v>12</v>
      </c>
      <c r="L122" s="51" t="str">
        <f ca="1" t="shared" si="4"/>
        <v>2023 - WEEK 12</v>
      </c>
      <c r="M122" s="51" t="str">
        <f ca="1" t="shared" si="5"/>
        <v>2023 - MONTH 03</v>
      </c>
      <c r="N122" s="68">
        <f ca="1" t="shared" ref="N122:O122" si="130">IFERROR(AVERAGEIF(L:L,L122,$J:$J)," ")</f>
        <v>0.907647058823529</v>
      </c>
      <c r="O122" s="68">
        <f ca="1" t="shared" si="130"/>
        <v>0.964411764705883</v>
      </c>
      <c r="P122" s="51" t="str">
        <f ca="1">IF(ISBLANK(A122)," ",IF(N122&gt;MASTER!$B$3/100,"SB",IF(N122&gt;MASTER!$B$4/100,"B",IF(N122&gt;MASTER!$B$5/100,"C","K"))))</f>
        <v>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65">
        <f ca="1">INDIRECT(ADDRESS(2+QUOTIENT(ROW()-2,COUNTA('Form Responses 1'!$1:$1)-4),1,,TRUE,"Form Responses 1"))</f>
        <v>45019.5604601157</v>
      </c>
      <c r="B123" s="51" t="str">
        <f ca="1">INDIRECT(ADDRESS(2+QUOTIENT(ROW()-2,COUNTA('Form Responses 1'!$1:$1)-4),2,,TRUE,"Form Responses 1"))</f>
        <v>erwi009@brin.go.id</v>
      </c>
      <c r="C123" s="51" t="str">
        <f ca="1">INDIRECT(ADDRESS(2+QUOTIENT(ROW()-2,COUNTA('Form Responses 1'!$1:$1)-4),3,,TRUE,"Form Responses 1"))</f>
        <v>Erwien Yuliansyah</v>
      </c>
      <c r="D123" s="66">
        <f ca="1">INDIRECT(ADDRESS(2+QUOTIENT(ROW()-2,COUNTA('Form Responses 1'!$1:$1)-4),4,,TRUE,"Form Responses 1"))</f>
        <v>45010</v>
      </c>
      <c r="E123" s="67">
        <f ca="1" t="shared" si="0"/>
        <v>6</v>
      </c>
      <c r="F123" s="51" t="str">
        <f ca="1">IF(ISBLANK(A123)," ",INDIRECT(ADDRESS(1,5+MOD(ROW()-2,COUNTA('Form Responses 1'!$1:$1)-4),,TRUE,"Form Responses 1")))</f>
        <v>Driver [ Attendance]</v>
      </c>
      <c r="G123" s="51" t="str">
        <f ca="1">IF(ISBLANK(A123)," ",INDIRECT(ADDRESS(MATCH(A123,'Form Responses 1'!A:A,0),5+MOD(ROW()-2,COUNTA('Form Responses 1'!$1:$1)-4),,TRUE,"Form Responses 1")))</f>
        <v>BAIK</v>
      </c>
      <c r="H123" s="68" t="str">
        <f ca="1" t="shared" si="1"/>
        <v>Driver</v>
      </c>
      <c r="I123" s="68" t="str">
        <f ca="1" t="shared" si="2"/>
        <v>LABOR SERVICE</v>
      </c>
      <c r="J123" s="68">
        <f ca="1" t="array" ref="J123">IFERROR(INDEX(MASTER!B:B,MATCH(G123,MASTER!A:A,0))/100," ")</f>
        <v>0.95</v>
      </c>
      <c r="K123" s="51">
        <f ca="1" t="shared" si="3"/>
        <v>12</v>
      </c>
      <c r="L123" s="51" t="str">
        <f ca="1" t="shared" si="4"/>
        <v>2023 - WEEK 12</v>
      </c>
      <c r="M123" s="51" t="str">
        <f ca="1" t="shared" si="5"/>
        <v>2023 - MONTH 03</v>
      </c>
      <c r="N123" s="68">
        <f ca="1" t="shared" ref="N123:O123" si="131">IFERROR(AVERAGEIF(L:L,L123,$J:$J)," ")</f>
        <v>0.907647058823529</v>
      </c>
      <c r="O123" s="68">
        <f ca="1" t="shared" si="131"/>
        <v>0.964411764705883</v>
      </c>
      <c r="P123" s="51" t="str">
        <f ca="1">IF(ISBLANK(A123)," ",IF(N123&gt;MASTER!$B$3/100,"SB",IF(N123&gt;MASTER!$B$4/100,"B",IF(N123&gt;MASTER!$B$5/100,"C","K"))))</f>
        <v>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65">
        <f ca="1">INDIRECT(ADDRESS(2+QUOTIENT(ROW()-2,COUNTA('Form Responses 1'!$1:$1)-4),1,,TRUE,"Form Responses 1"))</f>
        <v>45019.5604601157</v>
      </c>
      <c r="B124" s="51" t="str">
        <f ca="1">INDIRECT(ADDRESS(2+QUOTIENT(ROW()-2,COUNTA('Form Responses 1'!$1:$1)-4),2,,TRUE,"Form Responses 1"))</f>
        <v>erwi009@brin.go.id</v>
      </c>
      <c r="C124" s="51" t="str">
        <f ca="1">INDIRECT(ADDRESS(2+QUOTIENT(ROW()-2,COUNTA('Form Responses 1'!$1:$1)-4),3,,TRUE,"Form Responses 1"))</f>
        <v>Erwien Yuliansyah</v>
      </c>
      <c r="D124" s="66">
        <f ca="1">INDIRECT(ADDRESS(2+QUOTIENT(ROW()-2,COUNTA('Form Responses 1'!$1:$1)-4),4,,TRUE,"Form Responses 1"))</f>
        <v>45010</v>
      </c>
      <c r="E124" s="67">
        <f ca="1" t="shared" si="0"/>
        <v>6</v>
      </c>
      <c r="F124" s="51" t="str">
        <f ca="1">IF(ISBLANK(A124)," ",INDIRECT(ADDRESS(1,5+MOD(ROW()-2,COUNTA('Form Responses 1'!$1:$1)-4),,TRUE,"Form Responses 1")))</f>
        <v>Gedung Pameran [Pos Security]</v>
      </c>
      <c r="G124" s="51" t="str">
        <f ca="1">IF(ISBLANK(A124)," ",INDIRECT(ADDRESS(MATCH(A124,'Form Responses 1'!A:A,0),5+MOD(ROW()-2,COUNTA('Form Responses 1'!$1:$1)-4),,TRUE,"Form Responses 1")))</f>
        <v>CUKUP BAIK</v>
      </c>
      <c r="H124" s="68" t="str">
        <f ca="1" t="shared" si="1"/>
        <v>Gedung Pameran</v>
      </c>
      <c r="I124" s="68" t="str">
        <f ca="1" t="shared" si="2"/>
        <v>CLEANING SERVICE</v>
      </c>
      <c r="J124" s="68">
        <f ca="1" t="array" ref="J124">IFERROR(INDEX(MASTER!B:B,MATCH(G124,MASTER!A:A,0))/100," ")</f>
        <v>0.89</v>
      </c>
      <c r="K124" s="51">
        <f ca="1" t="shared" si="3"/>
        <v>12</v>
      </c>
      <c r="L124" s="51" t="str">
        <f ca="1" t="shared" si="4"/>
        <v>2023 - WEEK 12</v>
      </c>
      <c r="M124" s="51" t="str">
        <f ca="1" t="shared" si="5"/>
        <v>2023 - MONTH 03</v>
      </c>
      <c r="N124" s="68">
        <f ca="1" t="shared" ref="N124:O124" si="132">IFERROR(AVERAGEIF(L:L,L124,$J:$J)," ")</f>
        <v>0.907647058823529</v>
      </c>
      <c r="O124" s="68">
        <f ca="1" t="shared" si="132"/>
        <v>0.964411764705883</v>
      </c>
      <c r="P124" s="51" t="str">
        <f ca="1">IF(ISBLANK(A124)," ",IF(N124&gt;MASTER!$B$3/100,"SB",IF(N124&gt;MASTER!$B$4/100,"B",IF(N124&gt;MASTER!$B$5/100,"C","K"))))</f>
        <v>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65">
        <f ca="1">INDIRECT(ADDRESS(2+QUOTIENT(ROW()-2,COUNTA('Form Responses 1'!$1:$1)-4),1,,TRUE,"Form Responses 1"))</f>
        <v>45019.5604601157</v>
      </c>
      <c r="B125" s="51" t="str">
        <f ca="1">INDIRECT(ADDRESS(2+QUOTIENT(ROW()-2,COUNTA('Form Responses 1'!$1:$1)-4),2,,TRUE,"Form Responses 1"))</f>
        <v>erwi009@brin.go.id</v>
      </c>
      <c r="C125" s="51" t="str">
        <f ca="1">INDIRECT(ADDRESS(2+QUOTIENT(ROW()-2,COUNTA('Form Responses 1'!$1:$1)-4),3,,TRUE,"Form Responses 1"))</f>
        <v>Erwien Yuliansyah</v>
      </c>
      <c r="D125" s="66">
        <f ca="1">INDIRECT(ADDRESS(2+QUOTIENT(ROW()-2,COUNTA('Form Responses 1'!$1:$1)-4),4,,TRUE,"Form Responses 1"))</f>
        <v>45010</v>
      </c>
      <c r="E125" s="67">
        <f ca="1" t="shared" si="0"/>
        <v>6</v>
      </c>
      <c r="F125" s="51" t="str">
        <f ca="1">IF(ISBLANK(A125)," ",INDIRECT(ADDRESS(1,5+MOD(ROW()-2,COUNTA('Form Responses 1'!$1:$1)-4),,TRUE,"Form Responses 1")))</f>
        <v>Gedung Pameran [Pos Security]</v>
      </c>
      <c r="G125" s="51" t="str">
        <f ca="1">IF(ISBLANK(A125)," ",INDIRECT(ADDRESS(MATCH(A125,'Form Responses 1'!A:A,0),5+MOD(ROW()-2,COUNTA('Form Responses 1'!$1:$1)-4),,TRUE,"Form Responses 1")))</f>
        <v>CUKUP BAIK</v>
      </c>
      <c r="H125" s="68" t="str">
        <f ca="1" t="shared" si="1"/>
        <v>Gedung Pameran</v>
      </c>
      <c r="I125" s="68" t="str">
        <f ca="1" t="shared" si="2"/>
        <v>CLEANING SERVICE</v>
      </c>
      <c r="J125" s="68">
        <f ca="1" t="array" ref="J125">IFERROR(INDEX(MASTER!B:B,MATCH(G125,MASTER!A:A,0))/100," ")</f>
        <v>0.89</v>
      </c>
      <c r="K125" s="51">
        <f ca="1" t="shared" si="3"/>
        <v>12</v>
      </c>
      <c r="L125" s="51" t="str">
        <f ca="1" t="shared" si="4"/>
        <v>2023 - WEEK 12</v>
      </c>
      <c r="M125" s="51" t="str">
        <f ca="1" t="shared" si="5"/>
        <v>2023 - MONTH 03</v>
      </c>
      <c r="N125" s="68">
        <f ca="1" t="shared" ref="N125:O125" si="133">IFERROR(AVERAGEIF(L:L,L125,$J:$J)," ")</f>
        <v>0.907647058823529</v>
      </c>
      <c r="O125" s="68">
        <f ca="1" t="shared" si="133"/>
        <v>0.964411764705883</v>
      </c>
      <c r="P125" s="51" t="str">
        <f ca="1">IF(ISBLANK(A125)," ",IF(N125&gt;MASTER!$B$3/100,"SB",IF(N125&gt;MASTER!$B$4/100,"B",IF(N125&gt;MASTER!$B$5/100,"C","K"))))</f>
        <v>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65">
        <f ca="1">INDIRECT(ADDRESS(2+QUOTIENT(ROW()-2,COUNTA('Form Responses 1'!$1:$1)-4),1,,TRUE,"Form Responses 1"))</f>
        <v>45019.5604601157</v>
      </c>
      <c r="B126" s="51" t="str">
        <f ca="1">INDIRECT(ADDRESS(2+QUOTIENT(ROW()-2,COUNTA('Form Responses 1'!$1:$1)-4),2,,TRUE,"Form Responses 1"))</f>
        <v>erwi009@brin.go.id</v>
      </c>
      <c r="C126" s="51" t="str">
        <f ca="1">INDIRECT(ADDRESS(2+QUOTIENT(ROW()-2,COUNTA('Form Responses 1'!$1:$1)-4),3,,TRUE,"Form Responses 1"))</f>
        <v>Erwien Yuliansyah</v>
      </c>
      <c r="D126" s="66">
        <f ca="1">INDIRECT(ADDRESS(2+QUOTIENT(ROW()-2,COUNTA('Form Responses 1'!$1:$1)-4),4,,TRUE,"Form Responses 1"))</f>
        <v>45010</v>
      </c>
      <c r="E126" s="67">
        <f ca="1" t="shared" si="0"/>
        <v>6</v>
      </c>
      <c r="F126" s="51" t="str">
        <f ca="1">IF(ISBLANK(A126)," ",INDIRECT(ADDRESS(1,5+MOD(ROW()-2,COUNTA('Form Responses 1'!$1:$1)-4),,TRUE,"Form Responses 1")))</f>
        <v>Gedung Pameran [Pos Security]</v>
      </c>
      <c r="G126" s="51" t="str">
        <f ca="1">IF(ISBLANK(A126)," ",INDIRECT(ADDRESS(MATCH(A126,'Form Responses 1'!A:A,0),5+MOD(ROW()-2,COUNTA('Form Responses 1'!$1:$1)-4),,TRUE,"Form Responses 1")))</f>
        <v>CUKUP BAIK</v>
      </c>
      <c r="H126" s="68" t="str">
        <f ca="1" t="shared" si="1"/>
        <v>Gedung Pameran</v>
      </c>
      <c r="I126" s="68" t="str">
        <f ca="1" t="shared" si="2"/>
        <v>CLEANING SERVICE</v>
      </c>
      <c r="J126" s="68">
        <f ca="1" t="array" ref="J126">IFERROR(INDEX(MASTER!B:B,MATCH(G126,MASTER!A:A,0))/100," ")</f>
        <v>0.89</v>
      </c>
      <c r="K126" s="51">
        <f ca="1" t="shared" si="3"/>
        <v>12</v>
      </c>
      <c r="L126" s="51" t="str">
        <f ca="1" t="shared" si="4"/>
        <v>2023 - WEEK 12</v>
      </c>
      <c r="M126" s="51" t="str">
        <f ca="1" t="shared" si="5"/>
        <v>2023 - MONTH 03</v>
      </c>
      <c r="N126" s="68">
        <f ca="1" t="shared" ref="N126:O126" si="134">IFERROR(AVERAGEIF(L:L,L126,$J:$J)," ")</f>
        <v>0.907647058823529</v>
      </c>
      <c r="O126" s="68">
        <f ca="1" t="shared" si="134"/>
        <v>0.964411764705883</v>
      </c>
      <c r="P126" s="51" t="str">
        <f ca="1">IF(ISBLANK(A126)," ",IF(N126&gt;MASTER!$B$3/100,"SB",IF(N126&gt;MASTER!$B$4/100,"B",IF(N126&gt;MASTER!$B$5/100,"C","K"))))</f>
        <v>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65">
        <f ca="1">INDIRECT(ADDRESS(2+QUOTIENT(ROW()-2,COUNTA('Form Responses 1'!$1:$1)-4),1,,TRUE,"Form Responses 1"))</f>
        <v>45019.5604601157</v>
      </c>
      <c r="B127" s="51" t="str">
        <f ca="1">INDIRECT(ADDRESS(2+QUOTIENT(ROW()-2,COUNTA('Form Responses 1'!$1:$1)-4),2,,TRUE,"Form Responses 1"))</f>
        <v>erwi009@brin.go.id</v>
      </c>
      <c r="C127" s="51" t="str">
        <f ca="1">INDIRECT(ADDRESS(2+QUOTIENT(ROW()-2,COUNTA('Form Responses 1'!$1:$1)-4),3,,TRUE,"Form Responses 1"))</f>
        <v>Erwien Yuliansyah</v>
      </c>
      <c r="D127" s="66">
        <f ca="1">INDIRECT(ADDRESS(2+QUOTIENT(ROW()-2,COUNTA('Form Responses 1'!$1:$1)-4),4,,TRUE,"Form Responses 1"))</f>
        <v>45010</v>
      </c>
      <c r="E127" s="67">
        <f ca="1" t="shared" si="0"/>
        <v>6</v>
      </c>
      <c r="F127" s="51" t="str">
        <f ca="1">IF(ISBLANK(A127)," ",INDIRECT(ADDRESS(1,5+MOD(ROW()-2,COUNTA('Form Responses 1'!$1:$1)-4),,TRUE,"Form Responses 1")))</f>
        <v>Gedung Pameran [Pos Security]</v>
      </c>
      <c r="G127" s="51" t="str">
        <f ca="1">IF(ISBLANK(A127)," ",INDIRECT(ADDRESS(MATCH(A127,'Form Responses 1'!A:A,0),5+MOD(ROW()-2,COUNTA('Form Responses 1'!$1:$1)-4),,TRUE,"Form Responses 1")))</f>
        <v>CUKUP BAIK</v>
      </c>
      <c r="H127" s="68" t="str">
        <f ca="1" t="shared" si="1"/>
        <v>Gedung Pameran</v>
      </c>
      <c r="I127" s="68" t="str">
        <f ca="1" t="shared" si="2"/>
        <v>CLEANING SERVICE</v>
      </c>
      <c r="J127" s="68">
        <f ca="1" t="array" ref="J127">IFERROR(INDEX(MASTER!B:B,MATCH(G127,MASTER!A:A,0))/100," ")</f>
        <v>0.89</v>
      </c>
      <c r="K127" s="51">
        <f ca="1" t="shared" si="3"/>
        <v>12</v>
      </c>
      <c r="L127" s="51" t="str">
        <f ca="1" t="shared" si="4"/>
        <v>2023 - WEEK 12</v>
      </c>
      <c r="M127" s="51" t="str">
        <f ca="1" t="shared" si="5"/>
        <v>2023 - MONTH 03</v>
      </c>
      <c r="N127" s="68">
        <f ca="1" t="shared" ref="N127:O127" si="135">IFERROR(AVERAGEIF(L:L,L127,$J:$J)," ")</f>
        <v>0.907647058823529</v>
      </c>
      <c r="O127" s="68">
        <f ca="1" t="shared" si="135"/>
        <v>0.964411764705883</v>
      </c>
      <c r="P127" s="51" t="str">
        <f ca="1">IF(ISBLANK(A127)," ",IF(N127&gt;MASTER!$B$3/100,"SB",IF(N127&gt;MASTER!$B$4/100,"B",IF(N127&gt;MASTER!$B$5/100,"C","K"))))</f>
        <v>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65">
        <f ca="1">INDIRECT(ADDRESS(2+QUOTIENT(ROW()-2,COUNTA('Form Responses 1'!$1:$1)-4),1,,TRUE,"Form Responses 1"))</f>
        <v>45019.5604601157</v>
      </c>
      <c r="B128" s="51" t="str">
        <f ca="1">INDIRECT(ADDRESS(2+QUOTIENT(ROW()-2,COUNTA('Form Responses 1'!$1:$1)-4),2,,TRUE,"Form Responses 1"))</f>
        <v>erwi009@brin.go.id</v>
      </c>
      <c r="C128" s="51" t="str">
        <f ca="1">INDIRECT(ADDRESS(2+QUOTIENT(ROW()-2,COUNTA('Form Responses 1'!$1:$1)-4),3,,TRUE,"Form Responses 1"))</f>
        <v>Erwien Yuliansyah</v>
      </c>
      <c r="D128" s="66">
        <f ca="1">INDIRECT(ADDRESS(2+QUOTIENT(ROW()-2,COUNTA('Form Responses 1'!$1:$1)-4),4,,TRUE,"Form Responses 1"))</f>
        <v>45010</v>
      </c>
      <c r="E128" s="67">
        <f ca="1" t="shared" si="0"/>
        <v>6</v>
      </c>
      <c r="F128" s="51" t="str">
        <f ca="1">IF(ISBLANK(A128)," ",INDIRECT(ADDRESS(1,5+MOD(ROW()-2,COUNTA('Form Responses 1'!$1:$1)-4),,TRUE,"Form Responses 1")))</f>
        <v>Gedung Pameran [Pos Security]</v>
      </c>
      <c r="G128" s="51" t="str">
        <f ca="1">IF(ISBLANK(A128)," ",INDIRECT(ADDRESS(MATCH(A128,'Form Responses 1'!A:A,0),5+MOD(ROW()-2,COUNTA('Form Responses 1'!$1:$1)-4),,TRUE,"Form Responses 1")))</f>
        <v>CUKUP BAIK</v>
      </c>
      <c r="H128" s="68" t="str">
        <f ca="1" t="shared" si="1"/>
        <v>Gedung Pameran</v>
      </c>
      <c r="I128" s="68" t="str">
        <f ca="1" t="shared" si="2"/>
        <v>CLEANING SERVICE</v>
      </c>
      <c r="J128" s="68">
        <f ca="1" t="array" ref="J128">IFERROR(INDEX(MASTER!B:B,MATCH(G128,MASTER!A:A,0))/100," ")</f>
        <v>0.89</v>
      </c>
      <c r="K128" s="51">
        <f ca="1" t="shared" si="3"/>
        <v>12</v>
      </c>
      <c r="L128" s="51" t="str">
        <f ca="1" t="shared" si="4"/>
        <v>2023 - WEEK 12</v>
      </c>
      <c r="M128" s="51" t="str">
        <f ca="1" t="shared" si="5"/>
        <v>2023 - MONTH 03</v>
      </c>
      <c r="N128" s="68">
        <f ca="1" t="shared" ref="N128:O128" si="136">IFERROR(AVERAGEIF(L:L,L128,$J:$J)," ")</f>
        <v>0.907647058823529</v>
      </c>
      <c r="O128" s="68">
        <f ca="1" t="shared" si="136"/>
        <v>0.964411764705883</v>
      </c>
      <c r="P128" s="51" t="str">
        <f ca="1">IF(ISBLANK(A128)," ",IF(N128&gt;MASTER!$B$3/100,"SB",IF(N128&gt;MASTER!$B$4/100,"B",IF(N128&gt;MASTER!$B$5/100,"C","K"))))</f>
        <v>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65">
        <f ca="1">INDIRECT(ADDRESS(2+QUOTIENT(ROW()-2,COUNTA('Form Responses 1'!$1:$1)-4),1,,TRUE,"Form Responses 1"))</f>
        <v>45019.5604601157</v>
      </c>
      <c r="B129" s="51" t="str">
        <f ca="1">INDIRECT(ADDRESS(2+QUOTIENT(ROW()-2,COUNTA('Form Responses 1'!$1:$1)-4),2,,TRUE,"Form Responses 1"))</f>
        <v>erwi009@brin.go.id</v>
      </c>
      <c r="C129" s="51" t="str">
        <f ca="1">INDIRECT(ADDRESS(2+QUOTIENT(ROW()-2,COUNTA('Form Responses 1'!$1:$1)-4),3,,TRUE,"Form Responses 1"))</f>
        <v>Erwien Yuliansyah</v>
      </c>
      <c r="D129" s="66">
        <f ca="1">INDIRECT(ADDRESS(2+QUOTIENT(ROW()-2,COUNTA('Form Responses 1'!$1:$1)-4),4,,TRUE,"Form Responses 1"))</f>
        <v>45010</v>
      </c>
      <c r="E129" s="67">
        <f ca="1" t="shared" si="0"/>
        <v>6</v>
      </c>
      <c r="F129" s="51" t="str">
        <f ca="1">IF(ISBLANK(A129)," ",INDIRECT(ADDRESS(1,5+MOD(ROW()-2,COUNTA('Form Responses 1'!$1:$1)-4),,TRUE,"Form Responses 1")))</f>
        <v>Gedung Rapat [Ruangan ]</v>
      </c>
      <c r="G129" s="51" t="str">
        <f ca="1">IF(ISBLANK(A129)," ",INDIRECT(ADDRESS(MATCH(A129,'Form Responses 1'!A:A,0),5+MOD(ROW()-2,COUNTA('Form Responses 1'!$1:$1)-4),,TRUE,"Form Responses 1")))</f>
        <v>BAIK</v>
      </c>
      <c r="H129" s="68" t="str">
        <f ca="1" t="shared" si="1"/>
        <v>Gedung Rapat</v>
      </c>
      <c r="I129" s="68" t="str">
        <f ca="1" t="shared" si="2"/>
        <v>CLEANING SERVICE</v>
      </c>
      <c r="J129" s="68">
        <f ca="1" t="array" ref="J129">IFERROR(INDEX(MASTER!B:B,MATCH(G129,MASTER!A:A,0))/100," ")</f>
        <v>0.95</v>
      </c>
      <c r="K129" s="51">
        <f ca="1" t="shared" si="3"/>
        <v>12</v>
      </c>
      <c r="L129" s="51" t="str">
        <f ca="1" t="shared" si="4"/>
        <v>2023 - WEEK 12</v>
      </c>
      <c r="M129" s="51" t="str">
        <f ca="1" t="shared" si="5"/>
        <v>2023 - MONTH 03</v>
      </c>
      <c r="N129" s="68">
        <f ca="1" t="shared" ref="N129:O129" si="137">IFERROR(AVERAGEIF(L:L,L129,$J:$J)," ")</f>
        <v>0.907647058823529</v>
      </c>
      <c r="O129" s="68">
        <f ca="1" t="shared" si="137"/>
        <v>0.964411764705883</v>
      </c>
      <c r="P129" s="51" t="str">
        <f ca="1">IF(ISBLANK(A129)," ",IF(N129&gt;MASTER!$B$3/100,"SB",IF(N129&gt;MASTER!$B$4/100,"B",IF(N129&gt;MASTER!$B$5/100,"C","K"))))</f>
        <v>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65">
        <f ca="1">INDIRECT(ADDRESS(2+QUOTIENT(ROW()-2,COUNTA('Form Responses 1'!$1:$1)-4),1,,TRUE,"Form Responses 1"))</f>
        <v>45019.5604601157</v>
      </c>
      <c r="B130" s="51" t="str">
        <f ca="1">INDIRECT(ADDRESS(2+QUOTIENT(ROW()-2,COUNTA('Form Responses 1'!$1:$1)-4),2,,TRUE,"Form Responses 1"))</f>
        <v>erwi009@brin.go.id</v>
      </c>
      <c r="C130" s="51" t="str">
        <f ca="1">INDIRECT(ADDRESS(2+QUOTIENT(ROW()-2,COUNTA('Form Responses 1'!$1:$1)-4),3,,TRUE,"Form Responses 1"))</f>
        <v>Erwien Yuliansyah</v>
      </c>
      <c r="D130" s="66">
        <f ca="1">INDIRECT(ADDRESS(2+QUOTIENT(ROW()-2,COUNTA('Form Responses 1'!$1:$1)-4),4,,TRUE,"Form Responses 1"))</f>
        <v>45010</v>
      </c>
      <c r="E130" s="67">
        <f ca="1" t="shared" si="0"/>
        <v>6</v>
      </c>
      <c r="F130" s="51" t="str">
        <f ca="1">IF(ISBLANK(A130)," ",INDIRECT(ADDRESS(1,5+MOD(ROW()-2,COUNTA('Form Responses 1'!$1:$1)-4),,TRUE,"Form Responses 1")))</f>
        <v>Gedung Rapat [Toilet]</v>
      </c>
      <c r="G130" s="51" t="str">
        <f ca="1">IF(ISBLANK(A130)," ",INDIRECT(ADDRESS(MATCH(A130,'Form Responses 1'!A:A,0),5+MOD(ROW()-2,COUNTA('Form Responses 1'!$1:$1)-4),,TRUE,"Form Responses 1")))</f>
        <v>BAIK</v>
      </c>
      <c r="H130" s="68" t="str">
        <f ca="1" t="shared" si="1"/>
        <v>Gedung Rapat</v>
      </c>
      <c r="I130" s="68" t="str">
        <f ca="1" t="shared" si="2"/>
        <v>CLEANING SERVICE</v>
      </c>
      <c r="J130" s="68">
        <f ca="1" t="array" ref="J130">IFERROR(INDEX(MASTER!B:B,MATCH(G130,MASTER!A:A,0))/100," ")</f>
        <v>0.95</v>
      </c>
      <c r="K130" s="51">
        <f ca="1" t="shared" si="3"/>
        <v>12</v>
      </c>
      <c r="L130" s="51" t="str">
        <f ca="1" t="shared" si="4"/>
        <v>2023 - WEEK 12</v>
      </c>
      <c r="M130" s="51" t="str">
        <f ca="1" t="shared" si="5"/>
        <v>2023 - MONTH 03</v>
      </c>
      <c r="N130" s="68">
        <f ca="1" t="shared" ref="N130:O130" si="138">IFERROR(AVERAGEIF(L:L,L130,$J:$J)," ")</f>
        <v>0.907647058823529</v>
      </c>
      <c r="O130" s="68">
        <f ca="1" t="shared" si="138"/>
        <v>0.964411764705883</v>
      </c>
      <c r="P130" s="51" t="str">
        <f ca="1">IF(ISBLANK(A130)," ",IF(N130&gt;MASTER!$B$3/100,"SB",IF(N130&gt;MASTER!$B$4/100,"B",IF(N130&gt;MASTER!$B$5/100,"C","K"))))</f>
        <v>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65">
        <f ca="1">INDIRECT(ADDRESS(2+QUOTIENT(ROW()-2,COUNTA('Form Responses 1'!$1:$1)-4),1,,TRUE,"Form Responses 1"))</f>
        <v>45019.5604601157</v>
      </c>
      <c r="B131" s="51" t="str">
        <f ca="1">INDIRECT(ADDRESS(2+QUOTIENT(ROW()-2,COUNTA('Form Responses 1'!$1:$1)-4),2,,TRUE,"Form Responses 1"))</f>
        <v>erwi009@brin.go.id</v>
      </c>
      <c r="C131" s="51" t="str">
        <f ca="1">INDIRECT(ADDRESS(2+QUOTIENT(ROW()-2,COUNTA('Form Responses 1'!$1:$1)-4),3,,TRUE,"Form Responses 1"))</f>
        <v>Erwien Yuliansyah</v>
      </c>
      <c r="D131" s="66">
        <f ca="1">INDIRECT(ADDRESS(2+QUOTIENT(ROW()-2,COUNTA('Form Responses 1'!$1:$1)-4),4,,TRUE,"Form Responses 1"))</f>
        <v>45010</v>
      </c>
      <c r="E131" s="67">
        <f ca="1" t="shared" si="0"/>
        <v>6</v>
      </c>
      <c r="F131" s="51" t="str">
        <f ca="1">IF(ISBLANK(A131)," ",INDIRECT(ADDRESS(1,5+MOD(ROW()-2,COUNTA('Form Responses 1'!$1:$1)-4),,TRUE,"Form Responses 1")))</f>
        <v>Gedung Rapat [Halaman]</v>
      </c>
      <c r="G131" s="51" t="str">
        <f ca="1">IF(ISBLANK(A131)," ",INDIRECT(ADDRESS(MATCH(A131,'Form Responses 1'!A:A,0),5+MOD(ROW()-2,COUNTA('Form Responses 1'!$1:$1)-4),,TRUE,"Form Responses 1")))</f>
        <v>CUKUP BAIK</v>
      </c>
      <c r="H131" s="68" t="str">
        <f ca="1" t="shared" si="1"/>
        <v>Gedung Rapat</v>
      </c>
      <c r="I131" s="68" t="str">
        <f ca="1" t="shared" si="2"/>
        <v>CLEANING SERVICE</v>
      </c>
      <c r="J131" s="68">
        <f ca="1" t="array" ref="J131">IFERROR(INDEX(MASTER!B:B,MATCH(G131,MASTER!A:A,0))/100," ")</f>
        <v>0.89</v>
      </c>
      <c r="K131" s="51">
        <f ca="1" t="shared" si="3"/>
        <v>12</v>
      </c>
      <c r="L131" s="51" t="str">
        <f ca="1" t="shared" si="4"/>
        <v>2023 - WEEK 12</v>
      </c>
      <c r="M131" s="51" t="str">
        <f ca="1" t="shared" si="5"/>
        <v>2023 - MONTH 03</v>
      </c>
      <c r="N131" s="68">
        <f ca="1" t="shared" ref="N131:O131" si="139">IFERROR(AVERAGEIF(L:L,L131,$J:$J)," ")</f>
        <v>0.907647058823529</v>
      </c>
      <c r="O131" s="68">
        <f ca="1" t="shared" si="139"/>
        <v>0.964411764705883</v>
      </c>
      <c r="P131" s="51" t="str">
        <f ca="1">IF(ISBLANK(A131)," ",IF(N131&gt;MASTER!$B$3/100,"SB",IF(N131&gt;MASTER!$B$4/100,"B",IF(N131&gt;MASTER!$B$5/100,"C","K"))))</f>
        <v>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65">
        <f ca="1">INDIRECT(ADDRESS(2+QUOTIENT(ROW()-2,COUNTA('Form Responses 1'!$1:$1)-4),1,,TRUE,"Form Responses 1"))</f>
        <v>45019.5604601157</v>
      </c>
      <c r="B132" s="51" t="str">
        <f ca="1">INDIRECT(ADDRESS(2+QUOTIENT(ROW()-2,COUNTA('Form Responses 1'!$1:$1)-4),2,,TRUE,"Form Responses 1"))</f>
        <v>erwi009@brin.go.id</v>
      </c>
      <c r="C132" s="51" t="str">
        <f ca="1">INDIRECT(ADDRESS(2+QUOTIENT(ROW()-2,COUNTA('Form Responses 1'!$1:$1)-4),3,,TRUE,"Form Responses 1"))</f>
        <v>Erwien Yuliansyah</v>
      </c>
      <c r="D132" s="66">
        <f ca="1">INDIRECT(ADDRESS(2+QUOTIENT(ROW()-2,COUNTA('Form Responses 1'!$1:$1)-4),4,,TRUE,"Form Responses 1"))</f>
        <v>45010</v>
      </c>
      <c r="E132" s="67">
        <f ca="1" t="shared" si="0"/>
        <v>6</v>
      </c>
      <c r="F132" s="51" t="str">
        <f ca="1">IF(ISBLANK(A132)," ",INDIRECT(ADDRESS(1,5+MOD(ROW()-2,COUNTA('Form Responses 1'!$1:$1)-4),,TRUE,"Form Responses 1")))</f>
        <v>Gedung Mess [Ruangan ]</v>
      </c>
      <c r="G132" s="51" t="str">
        <f ca="1">IF(ISBLANK(A132)," ",INDIRECT(ADDRESS(MATCH(A132,'Form Responses 1'!A:A,0),5+MOD(ROW()-2,COUNTA('Form Responses 1'!$1:$1)-4),,TRUE,"Form Responses 1")))</f>
        <v>CUKUP BAIK</v>
      </c>
      <c r="H132" s="68" t="str">
        <f ca="1" t="shared" si="1"/>
        <v>Gedung Mess</v>
      </c>
      <c r="I132" s="68" t="str">
        <f ca="1" t="shared" si="2"/>
        <v>CLEANING SERVICE</v>
      </c>
      <c r="J132" s="68">
        <f ca="1" t="array" ref="J132">IFERROR(INDEX(MASTER!B:B,MATCH(G132,MASTER!A:A,0))/100," ")</f>
        <v>0.89</v>
      </c>
      <c r="K132" s="51">
        <f ca="1" t="shared" si="3"/>
        <v>12</v>
      </c>
      <c r="L132" s="51" t="str">
        <f ca="1" t="shared" si="4"/>
        <v>2023 - WEEK 12</v>
      </c>
      <c r="M132" s="51" t="str">
        <f ca="1" t="shared" si="5"/>
        <v>2023 - MONTH 03</v>
      </c>
      <c r="N132" s="68">
        <f ca="1" t="shared" ref="N132:O132" si="140">IFERROR(AVERAGEIF(L:L,L132,$J:$J)," ")</f>
        <v>0.907647058823529</v>
      </c>
      <c r="O132" s="68">
        <f ca="1" t="shared" si="140"/>
        <v>0.964411764705883</v>
      </c>
      <c r="P132" s="51" t="str">
        <f ca="1">IF(ISBLANK(A132)," ",IF(N132&gt;MASTER!$B$3/100,"SB",IF(N132&gt;MASTER!$B$4/100,"B",IF(N132&gt;MASTER!$B$5/100,"C","K"))))</f>
        <v>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65">
        <f ca="1">INDIRECT(ADDRESS(2+QUOTIENT(ROW()-2,COUNTA('Form Responses 1'!$1:$1)-4),1,,TRUE,"Form Responses 1"))</f>
        <v>45019.5604601157</v>
      </c>
      <c r="B133" s="51" t="str">
        <f ca="1">INDIRECT(ADDRESS(2+QUOTIENT(ROW()-2,COUNTA('Form Responses 1'!$1:$1)-4),2,,TRUE,"Form Responses 1"))</f>
        <v>erwi009@brin.go.id</v>
      </c>
      <c r="C133" s="51" t="str">
        <f ca="1">INDIRECT(ADDRESS(2+QUOTIENT(ROW()-2,COUNTA('Form Responses 1'!$1:$1)-4),3,,TRUE,"Form Responses 1"))</f>
        <v>Erwien Yuliansyah</v>
      </c>
      <c r="D133" s="66">
        <f ca="1">INDIRECT(ADDRESS(2+QUOTIENT(ROW()-2,COUNTA('Form Responses 1'!$1:$1)-4),4,,TRUE,"Form Responses 1"))</f>
        <v>45010</v>
      </c>
      <c r="E133" s="67">
        <f ca="1" t="shared" si="0"/>
        <v>6</v>
      </c>
      <c r="F133" s="51" t="str">
        <f ca="1">IF(ISBLANK(A133)," ",INDIRECT(ADDRESS(1,5+MOD(ROW()-2,COUNTA('Form Responses 1'!$1:$1)-4),,TRUE,"Form Responses 1")))</f>
        <v>Gedung Mess [Toilet]</v>
      </c>
      <c r="G133" s="51" t="str">
        <f ca="1">IF(ISBLANK(A133)," ",INDIRECT(ADDRESS(MATCH(A133,'Form Responses 1'!A:A,0),5+MOD(ROW()-2,COUNTA('Form Responses 1'!$1:$1)-4),,TRUE,"Form Responses 1")))</f>
        <v>CUKUP BAIK</v>
      </c>
      <c r="H133" s="68" t="str">
        <f ca="1" t="shared" si="1"/>
        <v>Gedung Mess</v>
      </c>
      <c r="I133" s="68" t="str">
        <f ca="1" t="shared" si="2"/>
        <v>CLEANING SERVICE</v>
      </c>
      <c r="J133" s="68">
        <f ca="1" t="array" ref="J133">IFERROR(INDEX(MASTER!B:B,MATCH(G133,MASTER!A:A,0))/100," ")</f>
        <v>0.89</v>
      </c>
      <c r="K133" s="51">
        <f ca="1" t="shared" si="3"/>
        <v>12</v>
      </c>
      <c r="L133" s="51" t="str">
        <f ca="1" t="shared" si="4"/>
        <v>2023 - WEEK 12</v>
      </c>
      <c r="M133" s="51" t="str">
        <f ca="1" t="shared" si="5"/>
        <v>2023 - MONTH 03</v>
      </c>
      <c r="N133" s="68">
        <f ca="1" t="shared" ref="N133:O133" si="141">IFERROR(AVERAGEIF(L:L,L133,$J:$J)," ")</f>
        <v>0.907647058823529</v>
      </c>
      <c r="O133" s="68">
        <f ca="1" t="shared" si="141"/>
        <v>0.964411764705883</v>
      </c>
      <c r="P133" s="51" t="str">
        <f ca="1">IF(ISBLANK(A133)," ",IF(N133&gt;MASTER!$B$3/100,"SB",IF(N133&gt;MASTER!$B$4/100,"B",IF(N133&gt;MASTER!$B$5/100,"C","K"))))</f>
        <v>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65">
        <f ca="1">INDIRECT(ADDRESS(2+QUOTIENT(ROW()-2,COUNTA('Form Responses 1'!$1:$1)-4),1,,TRUE,"Form Responses 1"))</f>
        <v>45019.5604601157</v>
      </c>
      <c r="B134" s="51" t="str">
        <f ca="1">INDIRECT(ADDRESS(2+QUOTIENT(ROW()-2,COUNTA('Form Responses 1'!$1:$1)-4),2,,TRUE,"Form Responses 1"))</f>
        <v>erwi009@brin.go.id</v>
      </c>
      <c r="C134" s="51" t="str">
        <f ca="1">INDIRECT(ADDRESS(2+QUOTIENT(ROW()-2,COUNTA('Form Responses 1'!$1:$1)-4),3,,TRUE,"Form Responses 1"))</f>
        <v>Erwien Yuliansyah</v>
      </c>
      <c r="D134" s="66">
        <f ca="1">INDIRECT(ADDRESS(2+QUOTIENT(ROW()-2,COUNTA('Form Responses 1'!$1:$1)-4),4,,TRUE,"Form Responses 1"))</f>
        <v>45010</v>
      </c>
      <c r="E134" s="67">
        <f ca="1" t="shared" si="0"/>
        <v>6</v>
      </c>
      <c r="F134" s="51" t="str">
        <f ca="1">IF(ISBLANK(A134)," ",INDIRECT(ADDRESS(1,5+MOD(ROW()-2,COUNTA('Form Responses 1'!$1:$1)-4),,TRUE,"Form Responses 1")))</f>
        <v>Gedung Mess [Halaman]</v>
      </c>
      <c r="G134" s="51" t="str">
        <f ca="1">IF(ISBLANK(A134)," ",INDIRECT(ADDRESS(MATCH(A134,'Form Responses 1'!A:A,0),5+MOD(ROW()-2,COUNTA('Form Responses 1'!$1:$1)-4),,TRUE,"Form Responses 1")))</f>
        <v>CUKUP BAIK</v>
      </c>
      <c r="H134" s="68" t="str">
        <f ca="1" t="shared" si="1"/>
        <v>Gedung Mess</v>
      </c>
      <c r="I134" s="68" t="str">
        <f ca="1" t="shared" si="2"/>
        <v>CLEANING SERVICE</v>
      </c>
      <c r="J134" s="68">
        <f ca="1" t="array" ref="J134">IFERROR(INDEX(MASTER!B:B,MATCH(G134,MASTER!A:A,0))/100," ")</f>
        <v>0.89</v>
      </c>
      <c r="K134" s="51">
        <f ca="1" t="shared" si="3"/>
        <v>12</v>
      </c>
      <c r="L134" s="51" t="str">
        <f ca="1" t="shared" si="4"/>
        <v>2023 - WEEK 12</v>
      </c>
      <c r="M134" s="51" t="str">
        <f ca="1" t="shared" si="5"/>
        <v>2023 - MONTH 03</v>
      </c>
      <c r="N134" s="68">
        <f ca="1" t="shared" ref="N134:O134" si="142">IFERROR(AVERAGEIF(L:L,L134,$J:$J)," ")</f>
        <v>0.907647058823529</v>
      </c>
      <c r="O134" s="68">
        <f ca="1" t="shared" si="142"/>
        <v>0.964411764705883</v>
      </c>
      <c r="P134" s="51" t="str">
        <f ca="1">IF(ISBLANK(A134)," ",IF(N134&gt;MASTER!$B$3/100,"SB",IF(N134&gt;MASTER!$B$4/100,"B",IF(N134&gt;MASTER!$B$5/100,"C","K"))))</f>
        <v>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65">
        <f ca="1">INDIRECT(ADDRESS(2+QUOTIENT(ROW()-2,COUNTA('Form Responses 1'!$1:$1)-4),1,,TRUE,"Form Responses 1"))</f>
        <v>45019.5604601157</v>
      </c>
      <c r="B135" s="51" t="str">
        <f ca="1">INDIRECT(ADDRESS(2+QUOTIENT(ROW()-2,COUNTA('Form Responses 1'!$1:$1)-4),2,,TRUE,"Form Responses 1"))</f>
        <v>erwi009@brin.go.id</v>
      </c>
      <c r="C135" s="51" t="str">
        <f ca="1">INDIRECT(ADDRESS(2+QUOTIENT(ROW()-2,COUNTA('Form Responses 1'!$1:$1)-4),3,,TRUE,"Form Responses 1"))</f>
        <v>Erwien Yuliansyah</v>
      </c>
      <c r="D135" s="66">
        <f ca="1">INDIRECT(ADDRESS(2+QUOTIENT(ROW()-2,COUNTA('Form Responses 1'!$1:$1)-4),4,,TRUE,"Form Responses 1"))</f>
        <v>45010</v>
      </c>
      <c r="E135" s="67">
        <f ca="1" t="shared" si="0"/>
        <v>6</v>
      </c>
      <c r="F135" s="51" t="str">
        <f ca="1">IF(ISBLANK(A135)," ",INDIRECT(ADDRESS(1,5+MOD(ROW()-2,COUNTA('Form Responses 1'!$1:$1)-4),,TRUE,"Form Responses 1")))</f>
        <v>Gedung Penyimpanan Artefak [Ruangan ]</v>
      </c>
      <c r="G135" s="51" t="str">
        <f ca="1">IF(ISBLANK(A135)," ",INDIRECT(ADDRESS(MATCH(A135,'Form Responses 1'!A:A,0),5+MOD(ROW()-2,COUNTA('Form Responses 1'!$1:$1)-4),,TRUE,"Form Responses 1")))</f>
        <v>CUKUP BAIK</v>
      </c>
      <c r="H135" s="68" t="str">
        <f ca="1" t="shared" si="1"/>
        <v>Gedung Penyimpanan Artefak</v>
      </c>
      <c r="I135" s="68" t="str">
        <f ca="1" t="shared" si="2"/>
        <v>CLEANING SERVICE</v>
      </c>
      <c r="J135" s="68">
        <f ca="1" t="array" ref="J135">IFERROR(INDEX(MASTER!B:B,MATCH(G135,MASTER!A:A,0))/100," ")</f>
        <v>0.89</v>
      </c>
      <c r="K135" s="51">
        <f ca="1" t="shared" si="3"/>
        <v>12</v>
      </c>
      <c r="L135" s="51" t="str">
        <f ca="1" t="shared" si="4"/>
        <v>2023 - WEEK 12</v>
      </c>
      <c r="M135" s="51" t="str">
        <f ca="1" t="shared" si="5"/>
        <v>2023 - MONTH 03</v>
      </c>
      <c r="N135" s="68">
        <f ca="1" t="shared" ref="N135:O135" si="143">IFERROR(AVERAGEIF(L:L,L135,$J:$J)," ")</f>
        <v>0.907647058823529</v>
      </c>
      <c r="O135" s="68">
        <f ca="1" t="shared" si="143"/>
        <v>0.964411764705883</v>
      </c>
      <c r="P135" s="51" t="str">
        <f ca="1">IF(ISBLANK(A135)," ",IF(N135&gt;MASTER!$B$3/100,"SB",IF(N135&gt;MASTER!$B$4/100,"B",IF(N135&gt;MASTER!$B$5/100,"C","K"))))</f>
        <v>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65">
        <f ca="1">INDIRECT(ADDRESS(2+QUOTIENT(ROW()-2,COUNTA('Form Responses 1'!$1:$1)-4),1,,TRUE,"Form Responses 1"))</f>
        <v>45019.5604601157</v>
      </c>
      <c r="B136" s="51" t="str">
        <f ca="1">INDIRECT(ADDRESS(2+QUOTIENT(ROW()-2,COUNTA('Form Responses 1'!$1:$1)-4),2,,TRUE,"Form Responses 1"))</f>
        <v>erwi009@brin.go.id</v>
      </c>
      <c r="C136" s="51" t="str">
        <f ca="1">INDIRECT(ADDRESS(2+QUOTIENT(ROW()-2,COUNTA('Form Responses 1'!$1:$1)-4),3,,TRUE,"Form Responses 1"))</f>
        <v>Erwien Yuliansyah</v>
      </c>
      <c r="D136" s="66">
        <f ca="1">INDIRECT(ADDRESS(2+QUOTIENT(ROW()-2,COUNTA('Form Responses 1'!$1:$1)-4),4,,TRUE,"Form Responses 1"))</f>
        <v>45010</v>
      </c>
      <c r="E136" s="67">
        <f ca="1" t="shared" si="0"/>
        <v>6</v>
      </c>
      <c r="F136" s="51" t="str">
        <f ca="1">IF(ISBLANK(A136)," ",INDIRECT(ADDRESS(1,5+MOD(ROW()-2,COUNTA('Form Responses 1'!$1:$1)-4),,TRUE,"Form Responses 1")))</f>
        <v>Gedung Penyimpanan Artefak [Toilet]</v>
      </c>
      <c r="G136" s="51" t="str">
        <f ca="1">IF(ISBLANK(A136)," ",INDIRECT(ADDRESS(MATCH(A136,'Form Responses 1'!A:A,0),5+MOD(ROW()-2,COUNTA('Form Responses 1'!$1:$1)-4),,TRUE,"Form Responses 1")))</f>
        <v>CUKUP BAIK</v>
      </c>
      <c r="H136" s="68" t="str">
        <f ca="1" t="shared" si="1"/>
        <v>Gedung Penyimpanan Artefak</v>
      </c>
      <c r="I136" s="68" t="str">
        <f ca="1" t="shared" si="2"/>
        <v>CLEANING SERVICE</v>
      </c>
      <c r="J136" s="68">
        <f ca="1" t="array" ref="J136">IFERROR(INDEX(MASTER!B:B,MATCH(G136,MASTER!A:A,0))/100," ")</f>
        <v>0.89</v>
      </c>
      <c r="K136" s="51">
        <f ca="1" t="shared" si="3"/>
        <v>12</v>
      </c>
      <c r="L136" s="51" t="str">
        <f ca="1" t="shared" si="4"/>
        <v>2023 - WEEK 12</v>
      </c>
      <c r="M136" s="51" t="str">
        <f ca="1" t="shared" si="5"/>
        <v>2023 - MONTH 03</v>
      </c>
      <c r="N136" s="68">
        <f ca="1" t="shared" ref="N136:O136" si="144">IFERROR(AVERAGEIF(L:L,L136,$J:$J)," ")</f>
        <v>0.907647058823529</v>
      </c>
      <c r="O136" s="68">
        <f ca="1" t="shared" si="144"/>
        <v>0.964411764705883</v>
      </c>
      <c r="P136" s="51" t="str">
        <f ca="1">IF(ISBLANK(A136)," ",IF(N136&gt;MASTER!$B$3/100,"SB",IF(N136&gt;MASTER!$B$4/100,"B",IF(N136&gt;MASTER!$B$5/100,"C","K"))))</f>
        <v>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65">
        <f ca="1">INDIRECT(ADDRESS(2+QUOTIENT(ROW()-2,COUNTA('Form Responses 1'!$1:$1)-4),1,,TRUE,"Form Responses 1"))</f>
        <v>45019.5604601157</v>
      </c>
      <c r="B137" s="51" t="str">
        <f ca="1">INDIRECT(ADDRESS(2+QUOTIENT(ROW()-2,COUNTA('Form Responses 1'!$1:$1)-4),2,,TRUE,"Form Responses 1"))</f>
        <v>erwi009@brin.go.id</v>
      </c>
      <c r="C137" s="51" t="str">
        <f ca="1">INDIRECT(ADDRESS(2+QUOTIENT(ROW()-2,COUNTA('Form Responses 1'!$1:$1)-4),3,,TRUE,"Form Responses 1"))</f>
        <v>Erwien Yuliansyah</v>
      </c>
      <c r="D137" s="66">
        <f ca="1">INDIRECT(ADDRESS(2+QUOTIENT(ROW()-2,COUNTA('Form Responses 1'!$1:$1)-4),4,,TRUE,"Form Responses 1"))</f>
        <v>45010</v>
      </c>
      <c r="E137" s="67">
        <f ca="1" t="shared" si="0"/>
        <v>6</v>
      </c>
      <c r="F137" s="51" t="str">
        <f ca="1">IF(ISBLANK(A137)," ",INDIRECT(ADDRESS(1,5+MOD(ROW()-2,COUNTA('Form Responses 1'!$1:$1)-4),,TRUE,"Form Responses 1")))</f>
        <v>Gedung Penyimpanan Artefak [Halaman]</v>
      </c>
      <c r="G137" s="51" t="str">
        <f ca="1">IF(ISBLANK(A137)," ",INDIRECT(ADDRESS(MATCH(A137,'Form Responses 1'!A:A,0),5+MOD(ROW()-2,COUNTA('Form Responses 1'!$1:$1)-4),,TRUE,"Form Responses 1")))</f>
        <v>CUKUP BAIK</v>
      </c>
      <c r="H137" s="68" t="str">
        <f ca="1" t="shared" si="1"/>
        <v>Gedung Penyimpanan Artefak</v>
      </c>
      <c r="I137" s="68" t="str">
        <f ca="1" t="shared" si="2"/>
        <v>CLEANING SERVICE</v>
      </c>
      <c r="J137" s="68">
        <f ca="1" t="array" ref="J137">IFERROR(INDEX(MASTER!B:B,MATCH(G137,MASTER!A:A,0))/100," ")</f>
        <v>0.89</v>
      </c>
      <c r="K137" s="51">
        <f ca="1" t="shared" si="3"/>
        <v>12</v>
      </c>
      <c r="L137" s="51" t="str">
        <f ca="1" t="shared" si="4"/>
        <v>2023 - WEEK 12</v>
      </c>
      <c r="M137" s="51" t="str">
        <f ca="1" t="shared" si="5"/>
        <v>2023 - MONTH 03</v>
      </c>
      <c r="N137" s="68">
        <f ca="1" t="shared" ref="N137:O137" si="145">IFERROR(AVERAGEIF(L:L,L137,$J:$J)," ")</f>
        <v>0.907647058823529</v>
      </c>
      <c r="O137" s="68">
        <f ca="1" t="shared" si="145"/>
        <v>0.964411764705883</v>
      </c>
      <c r="P137" s="51" t="str">
        <f ca="1">IF(ISBLANK(A137)," ",IF(N137&gt;MASTER!$B$3/100,"SB",IF(N137&gt;MASTER!$B$4/100,"B",IF(N137&gt;MASTER!$B$5/100,"C","K"))))</f>
        <v>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7">
        <f ca="1" t="shared" si="0"/>
        <v>6</v>
      </c>
      <c r="F138" s="51" t="str">
        <f ca="1">IF(ISBLANK(A138)," ",INDIRECT(ADDRESS(1,5+MOD(ROW()-2,COUNTA('Form Responses 1'!$1:$1)-4),,TRUE,"Form Responses 1")))</f>
        <v>Security [Security Functions]</v>
      </c>
      <c r="G138" s="51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Security</v>
      </c>
      <c r="I138" s="68" t="str">
        <f ca="1" t="shared" si="2"/>
        <v>SECURITY SERVICE</v>
      </c>
      <c r="J138" s="68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7">
        <f ca="1" t="shared" si="0"/>
        <v>6</v>
      </c>
      <c r="F139" s="51" t="str">
        <f ca="1">IF(ISBLANK(A139)," ",INDIRECT(ADDRESS(1,5+MOD(ROW()-2,COUNTA('Form Responses 1'!$1:$1)-4),,TRUE,"Form Responses 1")))</f>
        <v>Driver [Driving Safety]</v>
      </c>
      <c r="G139" s="51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Driver</v>
      </c>
      <c r="I139" s="68" t="str">
        <f ca="1" t="shared" si="2"/>
        <v>LABOR SERVICE</v>
      </c>
      <c r="J139" s="68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7">
        <f ca="1" t="shared" si="0"/>
        <v>6</v>
      </c>
      <c r="F140" s="51" t="str">
        <f ca="1">IF(ISBLANK(A140)," ",INDIRECT(ADDRESS(1,5+MOD(ROW()-2,COUNTA('Form Responses 1'!$1:$1)-4),,TRUE,"Form Responses 1")))</f>
        <v>Driver [ Attendance]</v>
      </c>
      <c r="G140" s="51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Driver</v>
      </c>
      <c r="I140" s="68" t="str">
        <f ca="1" t="shared" si="2"/>
        <v>LABOR SERVICE</v>
      </c>
      <c r="J140" s="68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7">
        <f ca="1" t="shared" si="0"/>
        <v>6</v>
      </c>
      <c r="F141" s="51" t="str">
        <f ca="1">IF(ISBLANK(A141)," ",INDIRECT(ADDRESS(1,5+MOD(ROW()-2,COUNTA('Form Responses 1'!$1:$1)-4),,TRUE,"Form Responses 1")))</f>
        <v>Gedung Pameran [Pos Security]</v>
      </c>
      <c r="G141" s="51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 Pameran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7">
        <f ca="1" t="shared" si="0"/>
        <v>6</v>
      </c>
      <c r="F142" s="51" t="str">
        <f ca="1">IF(ISBLANK(A142)," ",INDIRECT(ADDRESS(1,5+MOD(ROW()-2,COUNTA('Form Responses 1'!$1:$1)-4),,TRUE,"Form Responses 1")))</f>
        <v>Gedung Pameran [Pos Security]</v>
      </c>
      <c r="G142" s="51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Gedung Pameran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7">
        <f ca="1" t="shared" si="0"/>
        <v>6</v>
      </c>
      <c r="F143" s="51" t="str">
        <f ca="1">IF(ISBLANK(A143)," ",INDIRECT(ADDRESS(1,5+MOD(ROW()-2,COUNTA('Form Responses 1'!$1:$1)-4),,TRUE,"Form Responses 1")))</f>
        <v>Gedung Pameran [Pos Security]</v>
      </c>
      <c r="G143" s="51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Gedung Pameran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7">
        <f ca="1" t="shared" si="0"/>
        <v>6</v>
      </c>
      <c r="F144" s="51" t="str">
        <f ca="1">IF(ISBLANK(A144)," ",INDIRECT(ADDRESS(1,5+MOD(ROW()-2,COUNTA('Form Responses 1'!$1:$1)-4),,TRUE,"Form Responses 1")))</f>
        <v>Gedung Pameran [Pos Security]</v>
      </c>
      <c r="G144" s="51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Gedung Pameran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7">
        <f ca="1" t="shared" si="0"/>
        <v>6</v>
      </c>
      <c r="F145" s="51" t="str">
        <f ca="1">IF(ISBLANK(A145)," ",INDIRECT(ADDRESS(1,5+MOD(ROW()-2,COUNTA('Form Responses 1'!$1:$1)-4),,TRUE,"Form Responses 1")))</f>
        <v>Gedung Pameran [Pos Security]</v>
      </c>
      <c r="G145" s="51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Gedung Pameran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7">
        <f ca="1" t="shared" si="0"/>
        <v>6</v>
      </c>
      <c r="F146" s="51" t="str">
        <f ca="1">IF(ISBLANK(A146)," ",INDIRECT(ADDRESS(1,5+MOD(ROW()-2,COUNTA('Form Responses 1'!$1:$1)-4),,TRUE,"Form Responses 1")))</f>
        <v>Gedung Rapat [Ruangan ]</v>
      </c>
      <c r="G146" s="51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Gedung Rapat</v>
      </c>
      <c r="I146" s="68" t="str">
        <f ca="1" t="shared" si="2"/>
        <v>CLEANING SERVICE</v>
      </c>
      <c r="J146" s="68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7">
        <f ca="1" t="shared" si="0"/>
        <v>6</v>
      </c>
      <c r="F147" s="51" t="str">
        <f ca="1">IF(ISBLANK(A147)," ",INDIRECT(ADDRESS(1,5+MOD(ROW()-2,COUNTA('Form Responses 1'!$1:$1)-4),,TRUE,"Form Responses 1")))</f>
        <v>Gedung Rapat [Toilet]</v>
      </c>
      <c r="G147" s="51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 Rapat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7">
        <f ca="1" t="shared" si="0"/>
        <v>6</v>
      </c>
      <c r="F148" s="51" t="str">
        <f ca="1">IF(ISBLANK(A148)," ",INDIRECT(ADDRESS(1,5+MOD(ROW()-2,COUNTA('Form Responses 1'!$1:$1)-4),,TRUE,"Form Responses 1")))</f>
        <v>Gedung Rapat [Halaman]</v>
      </c>
      <c r="G148" s="51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 Rapat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7">
        <f ca="1" t="shared" si="0"/>
        <v>6</v>
      </c>
      <c r="F149" s="51" t="str">
        <f ca="1">IF(ISBLANK(A149)," ",INDIRECT(ADDRESS(1,5+MOD(ROW()-2,COUNTA('Form Responses 1'!$1:$1)-4),,TRUE,"Form Responses 1")))</f>
        <v>Gedung Mess [Ruangan ]</v>
      </c>
      <c r="G149" s="51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 Mess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7">
        <f ca="1" t="shared" si="0"/>
        <v>6</v>
      </c>
      <c r="F150" s="51" t="str">
        <f ca="1">IF(ISBLANK(A150)," ",INDIRECT(ADDRESS(1,5+MOD(ROW()-2,COUNTA('Form Responses 1'!$1:$1)-4),,TRUE,"Form Responses 1")))</f>
        <v>Gedung Mess [Toilet]</v>
      </c>
      <c r="G150" s="51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 Mess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7">
        <f ca="1" t="shared" si="0"/>
        <v>6</v>
      </c>
      <c r="F151" s="51" t="str">
        <f ca="1">IF(ISBLANK(A151)," ",INDIRECT(ADDRESS(1,5+MOD(ROW()-2,COUNTA('Form Responses 1'!$1:$1)-4),,TRUE,"Form Responses 1")))</f>
        <v>Gedung Mess [Halaman]</v>
      </c>
      <c r="G151" s="51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Gedung Mess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7">
        <f ca="1" t="shared" si="0"/>
        <v>6</v>
      </c>
      <c r="F152" s="51" t="str">
        <f ca="1">IF(ISBLANK(A152)," ",INDIRECT(ADDRESS(1,5+MOD(ROW()-2,COUNTA('Form Responses 1'!$1:$1)-4),,TRUE,"Form Responses 1")))</f>
        <v>Gedung Penyimpanan Artefak [Ruangan ]</v>
      </c>
      <c r="G152" s="51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Gedung Penyimpanan Artefak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7">
        <f ca="1" t="shared" si="0"/>
        <v>6</v>
      </c>
      <c r="F153" s="51" t="str">
        <f ca="1">IF(ISBLANK(A153)," ",INDIRECT(ADDRESS(1,5+MOD(ROW()-2,COUNTA('Form Responses 1'!$1:$1)-4),,TRUE,"Form Responses 1")))</f>
        <v>Gedung Penyimpanan Artefak [Toilet]</v>
      </c>
      <c r="G153" s="51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Gedung Penyimpanan Artefak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7">
        <f ca="1" t="shared" si="0"/>
        <v>6</v>
      </c>
      <c r="F154" s="51" t="str">
        <f ca="1">IF(ISBLANK(A154)," ",INDIRECT(ADDRESS(1,5+MOD(ROW()-2,COUNTA('Form Responses 1'!$1:$1)-4),,TRUE,"Form Responses 1")))</f>
        <v>Gedung Penyimpanan Artefak [Halaman]</v>
      </c>
      <c r="G154" s="51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Gedung Penyimpanan Artefak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7">
        <f ca="1" t="shared" si="0"/>
        <v>6</v>
      </c>
      <c r="F155" s="51" t="str">
        <f ca="1">IF(ISBLANK(A155)," ",INDIRECT(ADDRESS(1,5+MOD(ROW()-2,COUNTA('Form Responses 1'!$1:$1)-4),,TRUE,"Form Responses 1")))</f>
        <v>Security [Security Functions]</v>
      </c>
      <c r="G155" s="51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Security</v>
      </c>
      <c r="I155" s="68" t="str">
        <f ca="1" t="shared" si="2"/>
        <v>SECURITY SERVICE</v>
      </c>
      <c r="J155" s="68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7">
        <f ca="1" t="shared" si="0"/>
        <v>6</v>
      </c>
      <c r="F156" s="51" t="str">
        <f ca="1">IF(ISBLANK(A156)," ",INDIRECT(ADDRESS(1,5+MOD(ROW()-2,COUNTA('Form Responses 1'!$1:$1)-4),,TRUE,"Form Responses 1")))</f>
        <v>Driver [Driving Safety]</v>
      </c>
      <c r="G156" s="51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Driver</v>
      </c>
      <c r="I156" s="68" t="str">
        <f ca="1" t="shared" si="2"/>
        <v>LABOR SERVICE</v>
      </c>
      <c r="J156" s="68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7">
        <f ca="1" t="shared" si="0"/>
        <v>6</v>
      </c>
      <c r="F157" s="51" t="str">
        <f ca="1">IF(ISBLANK(A157)," ",INDIRECT(ADDRESS(1,5+MOD(ROW()-2,COUNTA('Form Responses 1'!$1:$1)-4),,TRUE,"Form Responses 1")))</f>
        <v>Driver [ Attendance]</v>
      </c>
      <c r="G157" s="51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Driver</v>
      </c>
      <c r="I157" s="68" t="str">
        <f ca="1" t="shared" si="2"/>
        <v>LABOR SERVICE</v>
      </c>
      <c r="J157" s="68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7">
        <f ca="1" t="shared" si="0"/>
        <v>6</v>
      </c>
      <c r="F158" s="51" t="str">
        <f ca="1">IF(ISBLANK(A158)," ",INDIRECT(ADDRESS(1,5+MOD(ROW()-2,COUNTA('Form Responses 1'!$1:$1)-4),,TRUE,"Form Responses 1")))</f>
        <v>Gedung Pameran [Pos Security]</v>
      </c>
      <c r="G158" s="51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 Pameran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7">
        <f ca="1" t="shared" si="0"/>
        <v>6</v>
      </c>
      <c r="F159" s="51" t="str">
        <f ca="1">IF(ISBLANK(A159)," ",INDIRECT(ADDRESS(1,5+MOD(ROW()-2,COUNTA('Form Responses 1'!$1:$1)-4),,TRUE,"Form Responses 1")))</f>
        <v>Gedung Pameran [Pos Security]</v>
      </c>
      <c r="G159" s="51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 Pameran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7">
        <f ca="1" t="shared" si="0"/>
        <v>6</v>
      </c>
      <c r="F160" s="51" t="str">
        <f ca="1">IF(ISBLANK(A160)," ",INDIRECT(ADDRESS(1,5+MOD(ROW()-2,COUNTA('Form Responses 1'!$1:$1)-4),,TRUE,"Form Responses 1")))</f>
        <v>Gedung Pameran [Pos Security]</v>
      </c>
      <c r="G160" s="51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Gedung Pameran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7">
        <f ca="1" t="shared" si="0"/>
        <v>6</v>
      </c>
      <c r="F161" s="51" t="str">
        <f ca="1">IF(ISBLANK(A161)," ",INDIRECT(ADDRESS(1,5+MOD(ROW()-2,COUNTA('Form Responses 1'!$1:$1)-4),,TRUE,"Form Responses 1")))</f>
        <v>Gedung Pameran [Pos Security]</v>
      </c>
      <c r="G161" s="51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Gedung Pameran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7">
        <f ca="1" t="shared" si="0"/>
        <v>6</v>
      </c>
      <c r="F162" s="51" t="str">
        <f ca="1">IF(ISBLANK(A162)," ",INDIRECT(ADDRESS(1,5+MOD(ROW()-2,COUNTA('Form Responses 1'!$1:$1)-4),,TRUE,"Form Responses 1")))</f>
        <v>Gedung Pameran [Pos Security]</v>
      </c>
      <c r="G162" s="51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Gedung Pameran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7">
        <f ca="1" t="shared" si="0"/>
        <v>6</v>
      </c>
      <c r="F163" s="51" t="str">
        <f ca="1">IF(ISBLANK(A163)," ",INDIRECT(ADDRESS(1,5+MOD(ROW()-2,COUNTA('Form Responses 1'!$1:$1)-4),,TRUE,"Form Responses 1")))</f>
        <v>Gedung Rapat [Ruangan ]</v>
      </c>
      <c r="G163" s="51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Gedung Rapat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7">
        <f ca="1" t="shared" si="0"/>
        <v>6</v>
      </c>
      <c r="F164" s="51" t="str">
        <f ca="1">IF(ISBLANK(A164)," ",INDIRECT(ADDRESS(1,5+MOD(ROW()-2,COUNTA('Form Responses 1'!$1:$1)-4),,TRUE,"Form Responses 1")))</f>
        <v>Gedung Rapat [Toilet]</v>
      </c>
      <c r="G164" s="51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Gedung Rapat</v>
      </c>
      <c r="I164" s="68" t="str">
        <f ca="1" t="shared" si="2"/>
        <v>CLEANING SERVICE</v>
      </c>
      <c r="J164" s="68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7">
        <f ca="1" t="shared" si="0"/>
        <v>6</v>
      </c>
      <c r="F165" s="51" t="str">
        <f ca="1">IF(ISBLANK(A165)," ",INDIRECT(ADDRESS(1,5+MOD(ROW()-2,COUNTA('Form Responses 1'!$1:$1)-4),,TRUE,"Form Responses 1")))</f>
        <v>Gedung Rapat [Halaman]</v>
      </c>
      <c r="G165" s="51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 Rapat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7">
        <f ca="1" t="shared" si="0"/>
        <v>6</v>
      </c>
      <c r="F166" s="51" t="str">
        <f ca="1">IF(ISBLANK(A166)," ",INDIRECT(ADDRESS(1,5+MOD(ROW()-2,COUNTA('Form Responses 1'!$1:$1)-4),,TRUE,"Form Responses 1")))</f>
        <v>Gedung Mess [Ruangan ]</v>
      </c>
      <c r="G166" s="51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 Mess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7">
        <f ca="1" t="shared" si="0"/>
        <v>6</v>
      </c>
      <c r="F167" s="51" t="str">
        <f ca="1">IF(ISBLANK(A167)," ",INDIRECT(ADDRESS(1,5+MOD(ROW()-2,COUNTA('Form Responses 1'!$1:$1)-4),,TRUE,"Form Responses 1")))</f>
        <v>Gedung Mess [Toilet]</v>
      </c>
      <c r="G167" s="51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 Mess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7">
        <f ca="1" t="shared" si="0"/>
        <v>6</v>
      </c>
      <c r="F168" s="51" t="str">
        <f ca="1">IF(ISBLANK(A168)," ",INDIRECT(ADDRESS(1,5+MOD(ROW()-2,COUNTA('Form Responses 1'!$1:$1)-4),,TRUE,"Form Responses 1")))</f>
        <v>Gedung Mess [Halaman]</v>
      </c>
      <c r="G168" s="51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 Mess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7">
        <f ca="1" t="shared" si="0"/>
        <v>6</v>
      </c>
      <c r="F169" s="51" t="str">
        <f ca="1">IF(ISBLANK(A169)," ",INDIRECT(ADDRESS(1,5+MOD(ROW()-2,COUNTA('Form Responses 1'!$1:$1)-4),,TRUE,"Form Responses 1")))</f>
        <v>Gedung Penyimpanan Artefak [Ruangan ]</v>
      </c>
      <c r="G169" s="51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Gedung Penyimpanan Artefak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7">
        <f ca="1" t="shared" si="0"/>
        <v>6</v>
      </c>
      <c r="F170" s="51" t="str">
        <f ca="1">IF(ISBLANK(A170)," ",INDIRECT(ADDRESS(1,5+MOD(ROW()-2,COUNTA('Form Responses 1'!$1:$1)-4),,TRUE,"Form Responses 1")))</f>
        <v>Gedung Penyimpanan Artefak [Toilet]</v>
      </c>
      <c r="G170" s="51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Gedung Penyimpanan Artefak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7">
        <f ca="1" t="shared" si="0"/>
        <v>6</v>
      </c>
      <c r="F171" s="51" t="str">
        <f ca="1">IF(ISBLANK(A171)," ",INDIRECT(ADDRESS(1,5+MOD(ROW()-2,COUNTA('Form Responses 1'!$1:$1)-4),,TRUE,"Form Responses 1")))</f>
        <v>Gedung Penyimpanan Artefak [Halaman]</v>
      </c>
      <c r="G171" s="51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Gedung Penyimpanan Artefak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7">
        <f ca="1" t="shared" si="0"/>
        <v>6</v>
      </c>
      <c r="F172" s="51" t="str">
        <f ca="1">IF(ISBLANK(A172)," ",INDIRECT(ADDRESS(1,5+MOD(ROW()-2,COUNTA('Form Responses 1'!$1:$1)-4),,TRUE,"Form Responses 1")))</f>
        <v>Security [Security Functions]</v>
      </c>
      <c r="G172" s="51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Security</v>
      </c>
      <c r="I172" s="68" t="str">
        <f ca="1" t="shared" si="2"/>
        <v>SECURITY SERVICE</v>
      </c>
      <c r="J172" s="68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7">
        <f ca="1" t="shared" si="0"/>
        <v>6</v>
      </c>
      <c r="F173" s="51" t="str">
        <f ca="1">IF(ISBLANK(A173)," ",INDIRECT(ADDRESS(1,5+MOD(ROW()-2,COUNTA('Form Responses 1'!$1:$1)-4),,TRUE,"Form Responses 1")))</f>
        <v>Driver [Driving Safety]</v>
      </c>
      <c r="G173" s="51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Driver</v>
      </c>
      <c r="I173" s="68" t="str">
        <f ca="1" t="shared" si="2"/>
        <v>LABOR SERVICE</v>
      </c>
      <c r="J173" s="68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7">
        <f ca="1" t="shared" si="0"/>
        <v>6</v>
      </c>
      <c r="F174" s="51" t="str">
        <f ca="1">IF(ISBLANK(A174)," ",INDIRECT(ADDRESS(1,5+MOD(ROW()-2,COUNTA('Form Responses 1'!$1:$1)-4),,TRUE,"Form Responses 1")))</f>
        <v>Driver [ Attendance]</v>
      </c>
      <c r="G174" s="51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Driver</v>
      </c>
      <c r="I174" s="68" t="str">
        <f ca="1" t="shared" si="2"/>
        <v>LABOR SERVICE</v>
      </c>
      <c r="J174" s="68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7">
        <f ca="1" t="shared" si="0"/>
        <v>6</v>
      </c>
      <c r="F175" s="51" t="str">
        <f ca="1">IF(ISBLANK(A175)," ",INDIRECT(ADDRESS(1,5+MOD(ROW()-2,COUNTA('Form Responses 1'!$1:$1)-4),,TRUE,"Form Responses 1")))</f>
        <v>Gedung Pameran [Pos Security]</v>
      </c>
      <c r="G175" s="51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 Pameran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7">
        <f ca="1" t="shared" si="0"/>
        <v>6</v>
      </c>
      <c r="F176" s="51" t="str">
        <f ca="1">IF(ISBLANK(A176)," ",INDIRECT(ADDRESS(1,5+MOD(ROW()-2,COUNTA('Form Responses 1'!$1:$1)-4),,TRUE,"Form Responses 1")))</f>
        <v>Gedung Pameran [Pos Security]</v>
      </c>
      <c r="G176" s="51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 Pameran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7">
        <f ca="1" t="shared" si="0"/>
        <v>6</v>
      </c>
      <c r="F177" s="51" t="str">
        <f ca="1">IF(ISBLANK(A177)," ",INDIRECT(ADDRESS(1,5+MOD(ROW()-2,COUNTA('Form Responses 1'!$1:$1)-4),,TRUE,"Form Responses 1")))</f>
        <v>Gedung Pameran [Pos Security]</v>
      </c>
      <c r="G177" s="51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 Pameran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7">
        <f ca="1" t="shared" si="0"/>
        <v>6</v>
      </c>
      <c r="F178" s="51" t="str">
        <f ca="1">IF(ISBLANK(A178)," ",INDIRECT(ADDRESS(1,5+MOD(ROW()-2,COUNTA('Form Responses 1'!$1:$1)-4),,TRUE,"Form Responses 1")))</f>
        <v>Gedung Pameran [Pos Security]</v>
      </c>
      <c r="G178" s="51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Gedung Pameran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7">
        <f ca="1" t="shared" si="0"/>
        <v>6</v>
      </c>
      <c r="F179" s="51" t="str">
        <f ca="1">IF(ISBLANK(A179)," ",INDIRECT(ADDRESS(1,5+MOD(ROW()-2,COUNTA('Form Responses 1'!$1:$1)-4),,TRUE,"Form Responses 1")))</f>
        <v>Gedung Pameran [Pos Security]</v>
      </c>
      <c r="G179" s="51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Gedung Pameran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7">
        <f ca="1" t="shared" si="0"/>
        <v>6</v>
      </c>
      <c r="F180" s="51" t="str">
        <f ca="1">IF(ISBLANK(A180)," ",INDIRECT(ADDRESS(1,5+MOD(ROW()-2,COUNTA('Form Responses 1'!$1:$1)-4),,TRUE,"Form Responses 1")))</f>
        <v>Gedung Rapat [Ruangan ]</v>
      </c>
      <c r="G180" s="51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Gedung Rapat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7">
        <f ca="1" t="shared" si="0"/>
        <v>6</v>
      </c>
      <c r="F181" s="51" t="str">
        <f ca="1">IF(ISBLANK(A181)," ",INDIRECT(ADDRESS(1,5+MOD(ROW()-2,COUNTA('Form Responses 1'!$1:$1)-4),,TRUE,"Form Responses 1")))</f>
        <v>Gedung Rapat [Toilet]</v>
      </c>
      <c r="G181" s="51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Gedung Rapat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7">
        <f ca="1" t="shared" si="0"/>
        <v>6</v>
      </c>
      <c r="F182" s="51" t="str">
        <f ca="1">IF(ISBLANK(A182)," ",INDIRECT(ADDRESS(1,5+MOD(ROW()-2,COUNTA('Form Responses 1'!$1:$1)-4),,TRUE,"Form Responses 1")))</f>
        <v>Gedung Rapat [Halaman]</v>
      </c>
      <c r="G182" s="51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Gedung Rapat</v>
      </c>
      <c r="I182" s="68" t="str">
        <f ca="1" t="shared" si="2"/>
        <v>CLEANING SERVICE</v>
      </c>
      <c r="J182" s="68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7">
        <f ca="1" t="shared" si="0"/>
        <v>6</v>
      </c>
      <c r="F183" s="51" t="str">
        <f ca="1">IF(ISBLANK(A183)," ",INDIRECT(ADDRESS(1,5+MOD(ROW()-2,COUNTA('Form Responses 1'!$1:$1)-4),,TRUE,"Form Responses 1")))</f>
        <v>Gedung Mess [Ruangan ]</v>
      </c>
      <c r="G183" s="51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 Mess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7">
        <f ca="1" t="shared" si="0"/>
        <v>6</v>
      </c>
      <c r="F184" s="51" t="str">
        <f ca="1">IF(ISBLANK(A184)," ",INDIRECT(ADDRESS(1,5+MOD(ROW()-2,COUNTA('Form Responses 1'!$1:$1)-4),,TRUE,"Form Responses 1")))</f>
        <v>Gedung Mess [Toilet]</v>
      </c>
      <c r="G184" s="51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Gedung Mess</v>
      </c>
      <c r="I184" s="68" t="str">
        <f ca="1" t="shared" si="2"/>
        <v>CLEANING SERVICE</v>
      </c>
      <c r="J184" s="68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7">
        <f ca="1" t="shared" si="0"/>
        <v>6</v>
      </c>
      <c r="F185" s="51" t="str">
        <f ca="1">IF(ISBLANK(A185)," ",INDIRECT(ADDRESS(1,5+MOD(ROW()-2,COUNTA('Form Responses 1'!$1:$1)-4),,TRUE,"Form Responses 1")))</f>
        <v>Gedung Mess [Halaman]</v>
      </c>
      <c r="G185" s="51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 Mess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7">
        <f ca="1" t="shared" si="0"/>
        <v>6</v>
      </c>
      <c r="F186" s="51" t="str">
        <f ca="1">IF(ISBLANK(A186)," ",INDIRECT(ADDRESS(1,5+MOD(ROW()-2,COUNTA('Form Responses 1'!$1:$1)-4),,TRUE,"Form Responses 1")))</f>
        <v>Gedung Penyimpanan Artefak [Ruangan ]</v>
      </c>
      <c r="G186" s="51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 Penyimpanan Artefak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7">
        <f ca="1" t="shared" si="0"/>
        <v>6</v>
      </c>
      <c r="F187" s="51" t="str">
        <f ca="1">IF(ISBLANK(A187)," ",INDIRECT(ADDRESS(1,5+MOD(ROW()-2,COUNTA('Form Responses 1'!$1:$1)-4),,TRUE,"Form Responses 1")))</f>
        <v>Gedung Penyimpanan Artefak [Toilet]</v>
      </c>
      <c r="G187" s="51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Gedung Penyimpanan Artefak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7">
        <f ca="1" t="shared" si="0"/>
        <v>6</v>
      </c>
      <c r="F188" s="51" t="str">
        <f ca="1">IF(ISBLANK(A188)," ",INDIRECT(ADDRESS(1,5+MOD(ROW()-2,COUNTA('Form Responses 1'!$1:$1)-4),,TRUE,"Form Responses 1")))</f>
        <v>Gedung Penyimpanan Artefak [Halaman]</v>
      </c>
      <c r="G188" s="51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Gedung Penyimpanan Artefak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7">
        <f ca="1" t="shared" si="0"/>
        <v>6</v>
      </c>
      <c r="F189" s="51" t="str">
        <f ca="1">IF(ISBLANK(A189)," ",INDIRECT(ADDRESS(1,5+MOD(ROW()-2,COUNTA('Form Responses 1'!$1:$1)-4),,TRUE,"Form Responses 1")))</f>
        <v>Security [Security Functions]</v>
      </c>
      <c r="G189" s="51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Security</v>
      </c>
      <c r="I189" s="68" t="str">
        <f ca="1" t="shared" si="2"/>
        <v>SECURITY SERVICE</v>
      </c>
      <c r="J189" s="68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7">
        <f ca="1" t="shared" si="0"/>
        <v>6</v>
      </c>
      <c r="F190" s="51" t="str">
        <f ca="1">IF(ISBLANK(A190)," ",INDIRECT(ADDRESS(1,5+MOD(ROW()-2,COUNTA('Form Responses 1'!$1:$1)-4),,TRUE,"Form Responses 1")))</f>
        <v>Driver [Driving Safety]</v>
      </c>
      <c r="G190" s="51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Driver</v>
      </c>
      <c r="I190" s="68" t="str">
        <f ca="1" t="shared" si="2"/>
        <v>LABOR SERVICE</v>
      </c>
      <c r="J190" s="68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7">
        <f ca="1" t="shared" si="0"/>
        <v>6</v>
      </c>
      <c r="F191" s="51" t="str">
        <f ca="1">IF(ISBLANK(A191)," ",INDIRECT(ADDRESS(1,5+MOD(ROW()-2,COUNTA('Form Responses 1'!$1:$1)-4),,TRUE,"Form Responses 1")))</f>
        <v>Driver [ Attendance]</v>
      </c>
      <c r="G191" s="51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Driver</v>
      </c>
      <c r="I191" s="68" t="str">
        <f ca="1" t="shared" si="2"/>
        <v>LABOR SERVICE</v>
      </c>
      <c r="J191" s="68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7">
        <f ca="1" t="shared" si="0"/>
        <v>6</v>
      </c>
      <c r="F192" s="51" t="str">
        <f ca="1">IF(ISBLANK(A192)," ",INDIRECT(ADDRESS(1,5+MOD(ROW()-2,COUNTA('Form Responses 1'!$1:$1)-4),,TRUE,"Form Responses 1")))</f>
        <v>Gedung Pameran [Pos Security]</v>
      </c>
      <c r="G192" s="51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 Pameran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7">
        <f ca="1" t="shared" si="0"/>
        <v>6</v>
      </c>
      <c r="F193" s="51" t="str">
        <f ca="1">IF(ISBLANK(A193)," ",INDIRECT(ADDRESS(1,5+MOD(ROW()-2,COUNTA('Form Responses 1'!$1:$1)-4),,TRUE,"Form Responses 1")))</f>
        <v>Gedung Pameran [Pos Security]</v>
      </c>
      <c r="G193" s="51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 Pameran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7">
        <f ca="1" t="shared" si="0"/>
        <v>6</v>
      </c>
      <c r="F194" s="51" t="str">
        <f ca="1">IF(ISBLANK(A194)," ",INDIRECT(ADDRESS(1,5+MOD(ROW()-2,COUNTA('Form Responses 1'!$1:$1)-4),,TRUE,"Form Responses 1")))</f>
        <v>Gedung Pameran [Pos Security]</v>
      </c>
      <c r="G194" s="51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 Pameran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7">
        <f ca="1" t="shared" si="0"/>
        <v>6</v>
      </c>
      <c r="F195" s="51" t="str">
        <f ca="1">IF(ISBLANK(A195)," ",INDIRECT(ADDRESS(1,5+MOD(ROW()-2,COUNTA('Form Responses 1'!$1:$1)-4),,TRUE,"Form Responses 1")))</f>
        <v>Gedung Pameran [Pos Security]</v>
      </c>
      <c r="G195" s="51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 Pameran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7">
        <f ca="1" t="shared" si="0"/>
        <v>6</v>
      </c>
      <c r="F196" s="51" t="str">
        <f ca="1">IF(ISBLANK(A196)," ",INDIRECT(ADDRESS(1,5+MOD(ROW()-2,COUNTA('Form Responses 1'!$1:$1)-4),,TRUE,"Form Responses 1")))</f>
        <v>Gedung Pameran [Pos Security]</v>
      </c>
      <c r="G196" s="51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Gedung Pameran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7">
        <f ca="1" t="shared" si="0"/>
        <v>6</v>
      </c>
      <c r="F197" s="51" t="str">
        <f ca="1">IF(ISBLANK(A197)," ",INDIRECT(ADDRESS(1,5+MOD(ROW()-2,COUNTA('Form Responses 1'!$1:$1)-4),,TRUE,"Form Responses 1")))</f>
        <v>Gedung Rapat [Ruangan ]</v>
      </c>
      <c r="G197" s="51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Gedung Rapat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7">
        <f ca="1" t="shared" si="0"/>
        <v>6</v>
      </c>
      <c r="F198" s="51" t="str">
        <f ca="1">IF(ISBLANK(A198)," ",INDIRECT(ADDRESS(1,5+MOD(ROW()-2,COUNTA('Form Responses 1'!$1:$1)-4),,TRUE,"Form Responses 1")))</f>
        <v>Gedung Rapat [Toilet]</v>
      </c>
      <c r="G198" s="51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Gedung Rapat</v>
      </c>
      <c r="I198" s="68" t="str">
        <f ca="1" t="shared" si="2"/>
        <v>CLEANING SERVICE</v>
      </c>
      <c r="J198" s="68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7">
        <f ca="1" t="shared" si="0"/>
        <v>6</v>
      </c>
      <c r="F199" s="51" t="str">
        <f ca="1">IF(ISBLANK(A199)," ",INDIRECT(ADDRESS(1,5+MOD(ROW()-2,COUNTA('Form Responses 1'!$1:$1)-4),,TRUE,"Form Responses 1")))</f>
        <v>Gedung Rapat [Halaman]</v>
      </c>
      <c r="G199" s="51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Gedung Rapat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7">
        <f ca="1" t="shared" si="0"/>
        <v>6</v>
      </c>
      <c r="F200" s="51" t="str">
        <f ca="1">IF(ISBLANK(A200)," ",INDIRECT(ADDRESS(1,5+MOD(ROW()-2,COUNTA('Form Responses 1'!$1:$1)-4),,TRUE,"Form Responses 1")))</f>
        <v>Gedung Mess [Ruangan ]</v>
      </c>
      <c r="G200" s="51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Gedung Mess</v>
      </c>
      <c r="I200" s="68" t="str">
        <f ca="1" t="shared" si="2"/>
        <v>CLEANING SERVICE</v>
      </c>
      <c r="J200" s="68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7">
        <f ca="1" t="shared" si="0"/>
        <v>6</v>
      </c>
      <c r="F201" s="51" t="str">
        <f ca="1">IF(ISBLANK(A201)," ",INDIRECT(ADDRESS(1,5+MOD(ROW()-2,COUNTA('Form Responses 1'!$1:$1)-4),,TRUE,"Form Responses 1")))</f>
        <v>Gedung Mess [Toilet]</v>
      </c>
      <c r="G201" s="51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 Mess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7">
        <f ca="1" t="shared" si="0"/>
        <v>6</v>
      </c>
      <c r="F202" s="51" t="str">
        <f ca="1">IF(ISBLANK(A202)," ",INDIRECT(ADDRESS(1,5+MOD(ROW()-2,COUNTA('Form Responses 1'!$1:$1)-4),,TRUE,"Form Responses 1")))</f>
        <v>Gedung Mess [Halaman]</v>
      </c>
      <c r="G202" s="51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 Mess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7">
        <f ca="1" t="shared" si="0"/>
        <v>6</v>
      </c>
      <c r="F203" s="51" t="str">
        <f ca="1">IF(ISBLANK(A203)," ",INDIRECT(ADDRESS(1,5+MOD(ROW()-2,COUNTA('Form Responses 1'!$1:$1)-4),,TRUE,"Form Responses 1")))</f>
        <v>Gedung Penyimpanan Artefak [Ruangan ]</v>
      </c>
      <c r="G203" s="51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 Penyimpanan Artefak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7">
        <f ca="1" t="shared" si="0"/>
        <v>6</v>
      </c>
      <c r="F204" s="51" t="str">
        <f ca="1">IF(ISBLANK(A204)," ",INDIRECT(ADDRESS(1,5+MOD(ROW()-2,COUNTA('Form Responses 1'!$1:$1)-4),,TRUE,"Form Responses 1")))</f>
        <v>Gedung Penyimpanan Artefak [Toilet]</v>
      </c>
      <c r="G204" s="51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 Penyimpanan Artefak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7">
        <f ca="1" t="shared" si="0"/>
        <v>6</v>
      </c>
      <c r="F205" s="51" t="str">
        <f ca="1">IF(ISBLANK(A205)," ",INDIRECT(ADDRESS(1,5+MOD(ROW()-2,COUNTA('Form Responses 1'!$1:$1)-4),,TRUE,"Form Responses 1")))</f>
        <v>Gedung Penyimpanan Artefak [Halaman]</v>
      </c>
      <c r="G205" s="51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Gedung Penyimpanan Artefak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7">
        <f ca="1" t="shared" si="0"/>
        <v>6</v>
      </c>
      <c r="F206" s="51" t="str">
        <f ca="1">IF(ISBLANK(A206)," ",INDIRECT(ADDRESS(1,5+MOD(ROW()-2,COUNTA('Form Responses 1'!$1:$1)-4),,TRUE,"Form Responses 1")))</f>
        <v>Security [Security Functions]</v>
      </c>
      <c r="G206" s="51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Security</v>
      </c>
      <c r="I206" s="68" t="str">
        <f ca="1" t="shared" si="2"/>
        <v>SECURITY SERVICE</v>
      </c>
      <c r="J206" s="68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7">
        <f ca="1" t="shared" si="0"/>
        <v>6</v>
      </c>
      <c r="F207" s="51" t="str">
        <f ca="1">IF(ISBLANK(A207)," ",INDIRECT(ADDRESS(1,5+MOD(ROW()-2,COUNTA('Form Responses 1'!$1:$1)-4),,TRUE,"Form Responses 1")))</f>
        <v>Driver [Driving Safety]</v>
      </c>
      <c r="G207" s="51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Driver</v>
      </c>
      <c r="I207" s="68" t="str">
        <f ca="1" t="shared" si="2"/>
        <v>LABOR SERVICE</v>
      </c>
      <c r="J207" s="68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7">
        <f ca="1" t="shared" si="0"/>
        <v>6</v>
      </c>
      <c r="F208" s="51" t="str">
        <f ca="1">IF(ISBLANK(A208)," ",INDIRECT(ADDRESS(1,5+MOD(ROW()-2,COUNTA('Form Responses 1'!$1:$1)-4),,TRUE,"Form Responses 1")))</f>
        <v>Driver [ Attendance]</v>
      </c>
      <c r="G208" s="51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Driver</v>
      </c>
      <c r="I208" s="68" t="str">
        <f ca="1" t="shared" si="2"/>
        <v>LABOR SERVICE</v>
      </c>
      <c r="J208" s="68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7">
        <f ca="1" t="shared" si="0"/>
        <v>6</v>
      </c>
      <c r="F209" s="51" t="str">
        <f ca="1">IF(ISBLANK(A209)," ",INDIRECT(ADDRESS(1,5+MOD(ROW()-2,COUNTA('Form Responses 1'!$1:$1)-4),,TRUE,"Form Responses 1")))</f>
        <v>Gedung Pameran [Pos Security]</v>
      </c>
      <c r="G209" s="51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Gedung Pameran</v>
      </c>
      <c r="I209" s="68" t="str">
        <f ca="1" t="shared" si="2"/>
        <v>CLEANING SERVICE</v>
      </c>
      <c r="J209" s="68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7">
        <f ca="1" t="shared" si="0"/>
        <v>6</v>
      </c>
      <c r="F210" s="51" t="str">
        <f ca="1">IF(ISBLANK(A210)," ",INDIRECT(ADDRESS(1,5+MOD(ROW()-2,COUNTA('Form Responses 1'!$1:$1)-4),,TRUE,"Form Responses 1")))</f>
        <v>Gedung Pameran [Pos Security]</v>
      </c>
      <c r="G210" s="51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 Pameran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7">
        <f ca="1" t="shared" si="0"/>
        <v>6</v>
      </c>
      <c r="F211" s="51" t="str">
        <f ca="1">IF(ISBLANK(A211)," ",INDIRECT(ADDRESS(1,5+MOD(ROW()-2,COUNTA('Form Responses 1'!$1:$1)-4),,TRUE,"Form Responses 1")))</f>
        <v>Gedung Pameran [Pos Security]</v>
      </c>
      <c r="G211" s="51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 Pameran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7">
        <f ca="1" t="shared" si="0"/>
        <v>6</v>
      </c>
      <c r="F212" s="51" t="str">
        <f ca="1">IF(ISBLANK(A212)," ",INDIRECT(ADDRESS(1,5+MOD(ROW()-2,COUNTA('Form Responses 1'!$1:$1)-4),,TRUE,"Form Responses 1")))</f>
        <v>Gedung Pameran [Pos Security]</v>
      </c>
      <c r="G212" s="51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Gedung Pameran</v>
      </c>
      <c r="I212" s="68" t="str">
        <f ca="1" t="shared" si="2"/>
        <v>CLEANING SERVICE</v>
      </c>
      <c r="J212" s="68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7">
        <f ca="1" t="shared" si="0"/>
        <v>6</v>
      </c>
      <c r="F213" s="51" t="str">
        <f ca="1">IF(ISBLANK(A213)," ",INDIRECT(ADDRESS(1,5+MOD(ROW()-2,COUNTA('Form Responses 1'!$1:$1)-4),,TRUE,"Form Responses 1")))</f>
        <v>Gedung Pameran [Pos Security]</v>
      </c>
      <c r="G213" s="51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 Pameran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7">
        <f ca="1" t="shared" si="0"/>
        <v>6</v>
      </c>
      <c r="F214" s="51" t="str">
        <f ca="1">IF(ISBLANK(A214)," ",INDIRECT(ADDRESS(1,5+MOD(ROW()-2,COUNTA('Form Responses 1'!$1:$1)-4),,TRUE,"Form Responses 1")))</f>
        <v>Gedung Rapat [Ruangan ]</v>
      </c>
      <c r="G214" s="51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Gedung Rapat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7">
        <f ca="1" t="shared" si="0"/>
        <v>6</v>
      </c>
      <c r="F215" s="51" t="str">
        <f ca="1">IF(ISBLANK(A215)," ",INDIRECT(ADDRESS(1,5+MOD(ROW()-2,COUNTA('Form Responses 1'!$1:$1)-4),,TRUE,"Form Responses 1")))</f>
        <v>Gedung Rapat [Toilet]</v>
      </c>
      <c r="G215" s="51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Gedung Rapat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7">
        <f ca="1" t="shared" si="0"/>
        <v>6</v>
      </c>
      <c r="F216" s="51" t="str">
        <f ca="1">IF(ISBLANK(A216)," ",INDIRECT(ADDRESS(1,5+MOD(ROW()-2,COUNTA('Form Responses 1'!$1:$1)-4),,TRUE,"Form Responses 1")))</f>
        <v>Gedung Rapat [Halaman]</v>
      </c>
      <c r="G216" s="51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Gedung Rapat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7">
        <f ca="1" t="shared" si="0"/>
        <v>6</v>
      </c>
      <c r="F217" s="51" t="str">
        <f ca="1">IF(ISBLANK(A217)," ",INDIRECT(ADDRESS(1,5+MOD(ROW()-2,COUNTA('Form Responses 1'!$1:$1)-4),,TRUE,"Form Responses 1")))</f>
        <v>Gedung Mess [Ruangan ]</v>
      </c>
      <c r="G217" s="51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Gedung Mess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7">
        <f ca="1" t="shared" si="0"/>
        <v>6</v>
      </c>
      <c r="F218" s="51" t="str">
        <f ca="1">IF(ISBLANK(A218)," ",INDIRECT(ADDRESS(1,5+MOD(ROW()-2,COUNTA('Form Responses 1'!$1:$1)-4),,TRUE,"Form Responses 1")))</f>
        <v>Gedung Mess [Toilet]</v>
      </c>
      <c r="G218" s="51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Gedung Mess</v>
      </c>
      <c r="I218" s="68" t="str">
        <f ca="1" t="shared" si="2"/>
        <v>CLEANING SERVICE</v>
      </c>
      <c r="J218" s="68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7">
        <f ca="1" t="shared" si="0"/>
        <v>6</v>
      </c>
      <c r="F219" s="51" t="str">
        <f ca="1">IF(ISBLANK(A219)," ",INDIRECT(ADDRESS(1,5+MOD(ROW()-2,COUNTA('Form Responses 1'!$1:$1)-4),,TRUE,"Form Responses 1")))</f>
        <v>Gedung Mess [Halaman]</v>
      </c>
      <c r="G219" s="51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 Mess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7">
        <f ca="1" t="shared" si="0"/>
        <v>6</v>
      </c>
      <c r="F220" s="51" t="str">
        <f ca="1">IF(ISBLANK(A220)," ",INDIRECT(ADDRESS(1,5+MOD(ROW()-2,COUNTA('Form Responses 1'!$1:$1)-4),,TRUE,"Form Responses 1")))</f>
        <v>Gedung Penyimpanan Artefak [Ruangan ]</v>
      </c>
      <c r="G220" s="51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 Penyimpanan Artefak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7">
        <f ca="1" t="shared" si="0"/>
        <v>6</v>
      </c>
      <c r="F221" s="51" t="str">
        <f ca="1">IF(ISBLANK(A221)," ",INDIRECT(ADDRESS(1,5+MOD(ROW()-2,COUNTA('Form Responses 1'!$1:$1)-4),,TRUE,"Form Responses 1")))</f>
        <v>Gedung Penyimpanan Artefak [Toilet]</v>
      </c>
      <c r="G221" s="51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 Penyimpanan Artefak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7">
        <f ca="1" t="shared" si="0"/>
        <v>6</v>
      </c>
      <c r="F222" s="51" t="str">
        <f ca="1">IF(ISBLANK(A222)," ",INDIRECT(ADDRESS(1,5+MOD(ROW()-2,COUNTA('Form Responses 1'!$1:$1)-4),,TRUE,"Form Responses 1")))</f>
        <v>Gedung Penyimpanan Artefak [Halaman]</v>
      </c>
      <c r="G222" s="51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 Penyimpanan Artefak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7">
        <f ca="1" t="shared" si="0"/>
        <v>6</v>
      </c>
      <c r="F223" s="51" t="str">
        <f ca="1">IF(ISBLANK(A223)," ",INDIRECT(ADDRESS(1,5+MOD(ROW()-2,COUNTA('Form Responses 1'!$1:$1)-4),,TRUE,"Form Responses 1")))</f>
        <v>Security [Security Functions]</v>
      </c>
      <c r="G223" s="51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Security</v>
      </c>
      <c r="I223" s="68" t="str">
        <f ca="1" t="shared" si="2"/>
        <v>SECURITY SERVICE</v>
      </c>
      <c r="J223" s="68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7">
        <f ca="1" t="shared" si="0"/>
        <v>6</v>
      </c>
      <c r="F224" s="51" t="str">
        <f ca="1">IF(ISBLANK(A224)," ",INDIRECT(ADDRESS(1,5+MOD(ROW()-2,COUNTA('Form Responses 1'!$1:$1)-4),,TRUE,"Form Responses 1")))</f>
        <v>Driver [Driving Safety]</v>
      </c>
      <c r="G224" s="51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Driver</v>
      </c>
      <c r="I224" s="68" t="str">
        <f ca="1" t="shared" si="2"/>
        <v>LABOR SERVICE</v>
      </c>
      <c r="J224" s="68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7">
        <f ca="1" t="shared" si="0"/>
        <v>6</v>
      </c>
      <c r="F225" s="51" t="str">
        <f ca="1">IF(ISBLANK(A225)," ",INDIRECT(ADDRESS(1,5+MOD(ROW()-2,COUNTA('Form Responses 1'!$1:$1)-4),,TRUE,"Form Responses 1")))</f>
        <v>Driver [ Attendance]</v>
      </c>
      <c r="G225" s="51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Driver</v>
      </c>
      <c r="I225" s="68" t="str">
        <f ca="1" t="shared" si="2"/>
        <v>LABOR SERVICE</v>
      </c>
      <c r="J225" s="68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7">
        <f ca="1" t="shared" si="0"/>
        <v>6</v>
      </c>
      <c r="F226" s="51" t="str">
        <f ca="1">IF(ISBLANK(A226)," ",INDIRECT(ADDRESS(1,5+MOD(ROW()-2,COUNTA('Form Responses 1'!$1:$1)-4),,TRUE,"Form Responses 1")))</f>
        <v>Gedung Pameran [Pos Security]</v>
      </c>
      <c r="G226" s="51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Gedung Pameran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7">
        <f ca="1" t="shared" si="0"/>
        <v>6</v>
      </c>
      <c r="F227" s="51" t="str">
        <f ca="1">IF(ISBLANK(A227)," ",INDIRECT(ADDRESS(1,5+MOD(ROW()-2,COUNTA('Form Responses 1'!$1:$1)-4),,TRUE,"Form Responses 1")))</f>
        <v>Gedung Pameran [Pos Security]</v>
      </c>
      <c r="G227" s="51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Gedung Pameran</v>
      </c>
      <c r="I227" s="68" t="str">
        <f ca="1" t="shared" si="2"/>
        <v>CLEANING SERVICE</v>
      </c>
      <c r="J227" s="68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7">
        <f ca="1" t="shared" si="0"/>
        <v>6</v>
      </c>
      <c r="F228" s="51" t="str">
        <f ca="1">IF(ISBLANK(A228)," ",INDIRECT(ADDRESS(1,5+MOD(ROW()-2,COUNTA('Form Responses 1'!$1:$1)-4),,TRUE,"Form Responses 1")))</f>
        <v>Gedung Pameran [Pos Security]</v>
      </c>
      <c r="G228" s="51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 Pameran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7">
        <f ca="1" t="shared" si="0"/>
        <v>6</v>
      </c>
      <c r="F229" s="51" t="str">
        <f ca="1">IF(ISBLANK(A229)," ",INDIRECT(ADDRESS(1,5+MOD(ROW()-2,COUNTA('Form Responses 1'!$1:$1)-4),,TRUE,"Form Responses 1")))</f>
        <v>Gedung Pameran [Pos Security]</v>
      </c>
      <c r="G229" s="51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 Pameran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7">
        <f ca="1" t="shared" si="0"/>
        <v>6</v>
      </c>
      <c r="F230" s="51" t="str">
        <f ca="1">IF(ISBLANK(A230)," ",INDIRECT(ADDRESS(1,5+MOD(ROW()-2,COUNTA('Form Responses 1'!$1:$1)-4),,TRUE,"Form Responses 1")))</f>
        <v>Gedung Pameran [Pos Security]</v>
      </c>
      <c r="G230" s="51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 Pameran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7">
        <f ca="1" t="shared" si="0"/>
        <v>6</v>
      </c>
      <c r="F231" s="51" t="str">
        <f ca="1">IF(ISBLANK(A231)," ",INDIRECT(ADDRESS(1,5+MOD(ROW()-2,COUNTA('Form Responses 1'!$1:$1)-4),,TRUE,"Form Responses 1")))</f>
        <v>Gedung Rapat [Ruangan ]</v>
      </c>
      <c r="G231" s="51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 Rapat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Gedung Rapat [Toilet]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Gedung Rapat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Gedung Rapat [Halaman]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Gedung Rapat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Gedung Mess [Ruangan 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Gedung Mess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Gedung Mess [Toilet]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 Mess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Gedung Mess [Halaman]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Gedung Mess</v>
      </c>
      <c r="I236" s="68" t="str">
        <f ca="1" t="shared" si="2"/>
        <v>CLEANING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Penyimpanan Artefak [Ruangan 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 Penyimpanan Artefak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Penyimpanan Artefak [Toilet]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 Penyimpanan Artefak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Penyimpanan Artefak [Halaman]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 Penyimpanan Artefak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Security [Security Functions]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Security</v>
      </c>
      <c r="I240" s="68" t="str">
        <f ca="1" t="shared" si="2"/>
        <v>SECURITY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Driver [Driving Safety]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Driver</v>
      </c>
      <c r="I241" s="68" t="str">
        <f ca="1" t="shared" si="2"/>
        <v>LABOR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Driver [ Attendance]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Driver</v>
      </c>
      <c r="I242" s="68" t="str">
        <f ca="1" t="shared" si="2"/>
        <v>LABOR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Gedung Pameran [Pos Security]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 Pameran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Gedung Pameran [Pos Security]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 Pameran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Gedung Pameran [Pos Security]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Gedung Pameran</v>
      </c>
      <c r="I245" s="68" t="str">
        <f ca="1" t="shared" si="2"/>
        <v>CLEANING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Pameran [Pos Security]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 Pameran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Pameran [Pos Security]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 Pameran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Rapat [Ruangan 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 Rapat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Rapat [Toilet]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 Rapat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Gedung Rapat [Halaman]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 Rapat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Gedung Mess [Ruangan 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 Mess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Gedung Mess [Toilet]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 Mess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Gedung Mess [Halaman]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 Mess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Gedung Penyimpanan Artefak [Ruangan 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Gedung Penyimpanan Artefak</v>
      </c>
      <c r="I254" s="68" t="str">
        <f ca="1" t="shared" si="2"/>
        <v>CLEANING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Penyimpanan Artefak [Toilet]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 Penyimpanan Artefak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Penyimpanan Artefak [Halaman]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 Penyimpanan Artefak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Security [Security Functions]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Security</v>
      </c>
      <c r="I257" s="68" t="str">
        <f ca="1" t="shared" si="2"/>
        <v>SECURITY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Driver [Driving Safety]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Driver</v>
      </c>
      <c r="I258" s="68" t="str">
        <f ca="1" t="shared" si="2"/>
        <v>LABOR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Driver [ Attendance]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Driver</v>
      </c>
      <c r="I259" s="68" t="str">
        <f ca="1" t="shared" si="2"/>
        <v>LABOR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Gedung Pameran [Pos Security]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 Pameran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Gedung Pameran [Pos Security]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 Pameran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Gedung Pameran [Pos Security]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 Pameran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Gedung Pameran [Pos Security]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Gedung Pameran</v>
      </c>
      <c r="I263" s="68" t="str">
        <f ca="1" t="shared" si="2"/>
        <v>CLEANING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Pameran [Pos Security]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 Pameran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Rapat [Ruangan 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 Rapat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Rapat [Toilet]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 Rapat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Rapat [Halaman]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 Rapat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Gedung Mess [Ruangan 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Gedung Mess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Gedung Mess [Toilet]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 Mess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Gedung Mess [Halaman]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 Mess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Gedung Penyimpanan Artefak [Ruangan 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 Penyimpanan Artefak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Gedung Penyimpanan Artefak [Toilet]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Gedung Penyimpanan Artefak</v>
      </c>
      <c r="I272" s="68" t="str">
        <f ca="1" t="shared" si="2"/>
        <v>CLEANING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Penyimpanan Artefak [Halaman]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 Penyimpanan Artefak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Security [Security Functions]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Security</v>
      </c>
      <c r="I274" s="68" t="str">
        <f ca="1" t="shared" si="2"/>
        <v>SECURITY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Driver [Driving Safety]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Driver</v>
      </c>
      <c r="I275" s="68" t="str">
        <f ca="1" t="shared" si="2"/>
        <v>LABOR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Driver [ Attendance]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Driver</v>
      </c>
      <c r="I276" s="68" t="str">
        <f ca="1" t="shared" si="2"/>
        <v>LABOR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Gedung Pameran [Pos Security]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Gedung Pameran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7">
        <f ca="1" t="shared" si="0"/>
        <v>6</v>
      </c>
      <c r="F278" s="51" t="str">
        <f ca="1">IF(ISBLANK(A278)," ",INDIRECT(ADDRESS(1,5+MOD(ROW()-2,COUNTA('Form Responses 1'!$1:$1)-4),,TRUE,"Form Responses 1")))</f>
        <v>Gedung Pameran [Pos Security]</v>
      </c>
      <c r="G278" s="51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Gedung Pameran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7">
        <f ca="1" t="shared" si="0"/>
        <v>6</v>
      </c>
      <c r="F279" s="51" t="str">
        <f ca="1">IF(ISBLANK(A279)," ",INDIRECT(ADDRESS(1,5+MOD(ROW()-2,COUNTA('Form Responses 1'!$1:$1)-4),,TRUE,"Form Responses 1")))</f>
        <v>Gedung Pameran [Pos Security]</v>
      </c>
      <c r="G279" s="51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Gedung Pameran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7">
        <f ca="1" t="shared" si="0"/>
        <v>6</v>
      </c>
      <c r="F280" s="51" t="str">
        <f ca="1">IF(ISBLANK(A280)," ",INDIRECT(ADDRESS(1,5+MOD(ROW()-2,COUNTA('Form Responses 1'!$1:$1)-4),,TRUE,"Form Responses 1")))</f>
        <v>Gedung Pameran [Pos Security]</v>
      </c>
      <c r="G280" s="51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Gedung Pameran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7">
        <f ca="1" t="shared" si="0"/>
        <v>6</v>
      </c>
      <c r="F281" s="51" t="str">
        <f ca="1">IF(ISBLANK(A281)," ",INDIRECT(ADDRESS(1,5+MOD(ROW()-2,COUNTA('Form Responses 1'!$1:$1)-4),,TRUE,"Form Responses 1")))</f>
        <v>Gedung Pameran [Pos Security]</v>
      </c>
      <c r="G281" s="51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Gedung Pameran</v>
      </c>
      <c r="I281" s="68" t="str">
        <f ca="1" t="shared" si="2"/>
        <v>CLEANING SERVICE</v>
      </c>
      <c r="J281" s="68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7">
        <f ca="1" t="shared" si="0"/>
        <v>6</v>
      </c>
      <c r="F282" s="51" t="str">
        <f ca="1">IF(ISBLANK(A282)," ",INDIRECT(ADDRESS(1,5+MOD(ROW()-2,COUNTA('Form Responses 1'!$1:$1)-4),,TRUE,"Form Responses 1")))</f>
        <v>Gedung Rapat [Ruangan ]</v>
      </c>
      <c r="G282" s="51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Gedung Rapat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7">
        <f ca="1" t="shared" si="0"/>
        <v>6</v>
      </c>
      <c r="F283" s="51" t="str">
        <f ca="1">IF(ISBLANK(A283)," ",INDIRECT(ADDRESS(1,5+MOD(ROW()-2,COUNTA('Form Responses 1'!$1:$1)-4),,TRUE,"Form Responses 1")))</f>
        <v>Gedung Rapat [Toilet]</v>
      </c>
      <c r="G283" s="51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 Rapat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7">
        <f ca="1" t="shared" si="0"/>
        <v>6</v>
      </c>
      <c r="F284" s="51" t="str">
        <f ca="1">IF(ISBLANK(A284)," ",INDIRECT(ADDRESS(1,5+MOD(ROW()-2,COUNTA('Form Responses 1'!$1:$1)-4),,TRUE,"Form Responses 1")))</f>
        <v>Gedung Rapat [Halaman]</v>
      </c>
      <c r="G284" s="51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 Rapat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7">
        <f ca="1" t="shared" si="0"/>
        <v>6</v>
      </c>
      <c r="F285" s="51" t="str">
        <f ca="1">IF(ISBLANK(A285)," ",INDIRECT(ADDRESS(1,5+MOD(ROW()-2,COUNTA('Form Responses 1'!$1:$1)-4),,TRUE,"Form Responses 1")))</f>
        <v>Gedung Mess [Ruangan ]</v>
      </c>
      <c r="G285" s="51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 Mess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7">
        <f ca="1" t="shared" si="0"/>
        <v>6</v>
      </c>
      <c r="F286" s="51" t="str">
        <f ca="1">IF(ISBLANK(A286)," ",INDIRECT(ADDRESS(1,5+MOD(ROW()-2,COUNTA('Form Responses 1'!$1:$1)-4),,TRUE,"Form Responses 1")))</f>
        <v>Gedung Mess [Toilet]</v>
      </c>
      <c r="G286" s="51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Gedung Mess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7">
        <f ca="1" t="shared" si="0"/>
        <v>6</v>
      </c>
      <c r="F287" s="51" t="str">
        <f ca="1">IF(ISBLANK(A287)," ",INDIRECT(ADDRESS(1,5+MOD(ROW()-2,COUNTA('Form Responses 1'!$1:$1)-4),,TRUE,"Form Responses 1")))</f>
        <v>Gedung Mess [Halaman]</v>
      </c>
      <c r="G287" s="51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Gedung Mess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7">
        <f ca="1" t="shared" si="0"/>
        <v>6</v>
      </c>
      <c r="F288" s="51" t="str">
        <f ca="1">IF(ISBLANK(A288)," ",INDIRECT(ADDRESS(1,5+MOD(ROW()-2,COUNTA('Form Responses 1'!$1:$1)-4),,TRUE,"Form Responses 1")))</f>
        <v>Gedung Penyimpanan Artefak [Ruangan ]</v>
      </c>
      <c r="G288" s="51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Gedung Penyimpanan Artefak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7">
        <f ca="1" t="shared" si="0"/>
        <v>6</v>
      </c>
      <c r="F289" s="51" t="str">
        <f ca="1">IF(ISBLANK(A289)," ",INDIRECT(ADDRESS(1,5+MOD(ROW()-2,COUNTA('Form Responses 1'!$1:$1)-4),,TRUE,"Form Responses 1")))</f>
        <v>Gedung Penyimpanan Artefak [Toilet]</v>
      </c>
      <c r="G289" s="51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Gedung Penyimpanan Artefak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7">
        <f ca="1" t="shared" si="0"/>
        <v>6</v>
      </c>
      <c r="F290" s="51" t="str">
        <f ca="1">IF(ISBLANK(A290)," ",INDIRECT(ADDRESS(1,5+MOD(ROW()-2,COUNTA('Form Responses 1'!$1:$1)-4),,TRUE,"Form Responses 1")))</f>
        <v>Gedung Penyimpanan Artefak [Halaman]</v>
      </c>
      <c r="G290" s="51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Gedung Penyimpanan Artefak</v>
      </c>
      <c r="I290" s="68" t="str">
        <f ca="1" t="shared" si="2"/>
        <v>CLEANING SERVICE</v>
      </c>
      <c r="J290" s="68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7">
        <f ca="1" t="shared" si="0"/>
        <v>6</v>
      </c>
      <c r="F291" s="51" t="str">
        <f ca="1">IF(ISBLANK(A291)," ",INDIRECT(ADDRESS(1,5+MOD(ROW()-2,COUNTA('Form Responses 1'!$1:$1)-4),,TRUE,"Form Responses 1")))</f>
        <v>Security [Security Functions]</v>
      </c>
      <c r="G291" s="51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Security</v>
      </c>
      <c r="I291" s="68" t="str">
        <f ca="1" t="shared" si="2"/>
        <v>SECURITY SERVICE</v>
      </c>
      <c r="J291" s="68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7">
        <f ca="1" t="shared" si="0"/>
        <v>6</v>
      </c>
      <c r="F292" s="51" t="str">
        <f ca="1">IF(ISBLANK(A292)," ",INDIRECT(ADDRESS(1,5+MOD(ROW()-2,COUNTA('Form Responses 1'!$1:$1)-4),,TRUE,"Form Responses 1")))</f>
        <v>Driver [Driving Safety]</v>
      </c>
      <c r="G292" s="51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Driver</v>
      </c>
      <c r="I292" s="68" t="str">
        <f ca="1" t="shared" si="2"/>
        <v>LABOR SERVICE</v>
      </c>
      <c r="J292" s="68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7">
        <f ca="1" t="shared" si="0"/>
        <v>6</v>
      </c>
      <c r="F293" s="51" t="str">
        <f ca="1">IF(ISBLANK(A293)," ",INDIRECT(ADDRESS(1,5+MOD(ROW()-2,COUNTA('Form Responses 1'!$1:$1)-4),,TRUE,"Form Responses 1")))</f>
        <v>Driver [ Attendance]</v>
      </c>
      <c r="G293" s="51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Driver</v>
      </c>
      <c r="I293" s="68" t="str">
        <f ca="1" t="shared" si="2"/>
        <v>LABOR SERVICE</v>
      </c>
      <c r="J293" s="68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7">
        <f ca="1" t="shared" si="0"/>
        <v>6</v>
      </c>
      <c r="F294" s="51" t="str">
        <f ca="1">IF(ISBLANK(A294)," ",INDIRECT(ADDRESS(1,5+MOD(ROW()-2,COUNTA('Form Responses 1'!$1:$1)-4),,TRUE,"Form Responses 1")))</f>
        <v>Gedung Pameran [Pos Security]</v>
      </c>
      <c r="G294" s="51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 Pameran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7">
        <f ca="1" t="shared" si="0"/>
        <v>6</v>
      </c>
      <c r="F295" s="51" t="str">
        <f ca="1">IF(ISBLANK(A295)," ",INDIRECT(ADDRESS(1,5+MOD(ROW()-2,COUNTA('Form Responses 1'!$1:$1)-4),,TRUE,"Form Responses 1")))</f>
        <v>Gedung Pameran [Pos Security]</v>
      </c>
      <c r="G295" s="51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Gedung Pameran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7">
        <f ca="1" t="shared" si="0"/>
        <v>6</v>
      </c>
      <c r="F296" s="51" t="str">
        <f ca="1">IF(ISBLANK(A296)," ",INDIRECT(ADDRESS(1,5+MOD(ROW()-2,COUNTA('Form Responses 1'!$1:$1)-4),,TRUE,"Form Responses 1")))</f>
        <v>Gedung Pameran [Pos Security]</v>
      </c>
      <c r="G296" s="51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Gedung Pameran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7">
        <f ca="1" t="shared" si="0"/>
        <v>6</v>
      </c>
      <c r="F297" s="51" t="str">
        <f ca="1">IF(ISBLANK(A297)," ",INDIRECT(ADDRESS(1,5+MOD(ROW()-2,COUNTA('Form Responses 1'!$1:$1)-4),,TRUE,"Form Responses 1")))</f>
        <v>Gedung Pameran [Pos Security]</v>
      </c>
      <c r="G297" s="51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Gedung Pameran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7">
        <f ca="1" t="shared" si="0"/>
        <v>6</v>
      </c>
      <c r="F298" s="51" t="str">
        <f ca="1">IF(ISBLANK(A298)," ",INDIRECT(ADDRESS(1,5+MOD(ROW()-2,COUNTA('Form Responses 1'!$1:$1)-4),,TRUE,"Form Responses 1")))</f>
        <v>Gedung Pameran [Pos Security]</v>
      </c>
      <c r="G298" s="51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Gedung Pameran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7">
        <f ca="1" t="shared" si="0"/>
        <v>6</v>
      </c>
      <c r="F299" s="51" t="str">
        <f ca="1">IF(ISBLANK(A299)," ",INDIRECT(ADDRESS(1,5+MOD(ROW()-2,COUNTA('Form Responses 1'!$1:$1)-4),,TRUE,"Form Responses 1")))</f>
        <v>Gedung Rapat [Ruangan ]</v>
      </c>
      <c r="G299" s="51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Gedung Rapat</v>
      </c>
      <c r="I299" s="68" t="str">
        <f ca="1" t="shared" si="2"/>
        <v>CLEANING SERVICE</v>
      </c>
      <c r="J299" s="68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7">
        <f ca="1" t="shared" si="0"/>
        <v>6</v>
      </c>
      <c r="F300" s="51" t="str">
        <f ca="1">IF(ISBLANK(A300)," ",INDIRECT(ADDRESS(1,5+MOD(ROW()-2,COUNTA('Form Responses 1'!$1:$1)-4),,TRUE,"Form Responses 1")))</f>
        <v>Gedung Rapat [Toilet]</v>
      </c>
      <c r="G300" s="51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 Rapat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7">
        <f ca="1" t="shared" si="0"/>
        <v>6</v>
      </c>
      <c r="F301" s="51" t="str">
        <f ca="1">IF(ISBLANK(A301)," ",INDIRECT(ADDRESS(1,5+MOD(ROW()-2,COUNTA('Form Responses 1'!$1:$1)-4),,TRUE,"Form Responses 1")))</f>
        <v>Gedung Rapat [Halaman]</v>
      </c>
      <c r="G301" s="51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 Rapat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7">
        <f ca="1" t="shared" si="0"/>
        <v>6</v>
      </c>
      <c r="F302" s="51" t="str">
        <f ca="1">IF(ISBLANK(A302)," ",INDIRECT(ADDRESS(1,5+MOD(ROW()-2,COUNTA('Form Responses 1'!$1:$1)-4),,TRUE,"Form Responses 1")))</f>
        <v>Gedung Mess [Ruangan ]</v>
      </c>
      <c r="G302" s="51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 Mess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7">
        <f ca="1" t="shared" si="0"/>
        <v>6</v>
      </c>
      <c r="F303" s="51" t="str">
        <f ca="1">IF(ISBLANK(A303)," ",INDIRECT(ADDRESS(1,5+MOD(ROW()-2,COUNTA('Form Responses 1'!$1:$1)-4),,TRUE,"Form Responses 1")))</f>
        <v>Gedung Mess [Toilet]</v>
      </c>
      <c r="G303" s="51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 Mess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7">
        <f ca="1" t="shared" si="0"/>
        <v>6</v>
      </c>
      <c r="F304" s="51" t="str">
        <f ca="1">IF(ISBLANK(A304)," ",INDIRECT(ADDRESS(1,5+MOD(ROW()-2,COUNTA('Form Responses 1'!$1:$1)-4),,TRUE,"Form Responses 1")))</f>
        <v>Gedung Mess [Halaman]</v>
      </c>
      <c r="G304" s="51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Gedung Mess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7">
        <f ca="1" t="shared" si="0"/>
        <v>6</v>
      </c>
      <c r="F305" s="51" t="str">
        <f ca="1">IF(ISBLANK(A305)," ",INDIRECT(ADDRESS(1,5+MOD(ROW()-2,COUNTA('Form Responses 1'!$1:$1)-4),,TRUE,"Form Responses 1")))</f>
        <v>Gedung Penyimpanan Artefak [Ruangan ]</v>
      </c>
      <c r="G305" s="51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Gedung Penyimpanan Artefak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7">
        <f ca="1" t="shared" si="0"/>
        <v>6</v>
      </c>
      <c r="F306" s="51" t="str">
        <f ca="1">IF(ISBLANK(A306)," ",INDIRECT(ADDRESS(1,5+MOD(ROW()-2,COUNTA('Form Responses 1'!$1:$1)-4),,TRUE,"Form Responses 1")))</f>
        <v>Gedung Penyimpanan Artefak [Toilet]</v>
      </c>
      <c r="G306" s="51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Gedung Penyimpanan Artefak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7">
        <f ca="1" t="shared" si="0"/>
        <v>6</v>
      </c>
      <c r="F307" s="51" t="str">
        <f ca="1">IF(ISBLANK(A307)," ",INDIRECT(ADDRESS(1,5+MOD(ROW()-2,COUNTA('Form Responses 1'!$1:$1)-4),,TRUE,"Form Responses 1")))</f>
        <v>Gedung Penyimpanan Artefak [Halaman]</v>
      </c>
      <c r="G307" s="51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Gedung Penyimpanan Artefak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7">
        <f ca="1" t="shared" si="0"/>
        <v>6</v>
      </c>
      <c r="F308" s="51" t="str">
        <f ca="1">IF(ISBLANK(A308)," ",INDIRECT(ADDRESS(1,5+MOD(ROW()-2,COUNTA('Form Responses 1'!$1:$1)-4),,TRUE,"Form Responses 1")))</f>
        <v>Security [Security Functions]</v>
      </c>
      <c r="G308" s="51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Security</v>
      </c>
      <c r="I308" s="68" t="str">
        <f ca="1" t="shared" si="2"/>
        <v>SECURITY SERVICE</v>
      </c>
      <c r="J308" s="68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7">
        <f ca="1" t="shared" si="0"/>
        <v>6</v>
      </c>
      <c r="F309" s="51" t="str">
        <f ca="1">IF(ISBLANK(A309)," ",INDIRECT(ADDRESS(1,5+MOD(ROW()-2,COUNTA('Form Responses 1'!$1:$1)-4),,TRUE,"Form Responses 1")))</f>
        <v>Driver [Driving Safety]</v>
      </c>
      <c r="G309" s="51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Driver</v>
      </c>
      <c r="I309" s="68" t="str">
        <f ca="1" t="shared" si="2"/>
        <v>LABOR SERVICE</v>
      </c>
      <c r="J309" s="68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7">
        <f ca="1" t="shared" si="0"/>
        <v>6</v>
      </c>
      <c r="F310" s="51" t="str">
        <f ca="1">IF(ISBLANK(A310)," ",INDIRECT(ADDRESS(1,5+MOD(ROW()-2,COUNTA('Form Responses 1'!$1:$1)-4),,TRUE,"Form Responses 1")))</f>
        <v>Driver [ Attendance]</v>
      </c>
      <c r="G310" s="51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Driver</v>
      </c>
      <c r="I310" s="68" t="str">
        <f ca="1" t="shared" si="2"/>
        <v>LABOR SERVICE</v>
      </c>
      <c r="J310" s="68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7">
        <f ca="1" t="shared" si="0"/>
        <v>6</v>
      </c>
      <c r="F311" s="51" t="str">
        <f ca="1">IF(ISBLANK(A311)," ",INDIRECT(ADDRESS(1,5+MOD(ROW()-2,COUNTA('Form Responses 1'!$1:$1)-4),,TRUE,"Form Responses 1")))</f>
        <v>Gedung Pameran [Pos Security]</v>
      </c>
      <c r="G311" s="51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 Pameran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7">
        <f ca="1" t="shared" si="0"/>
        <v>6</v>
      </c>
      <c r="F312" s="51" t="str">
        <f ca="1">IF(ISBLANK(A312)," ",INDIRECT(ADDRESS(1,5+MOD(ROW()-2,COUNTA('Form Responses 1'!$1:$1)-4),,TRUE,"Form Responses 1")))</f>
        <v>Gedung Pameran [Pos Security]</v>
      </c>
      <c r="G312" s="51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 Pameran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7">
        <f ca="1" t="shared" si="0"/>
        <v>6</v>
      </c>
      <c r="F313" s="51" t="str">
        <f ca="1">IF(ISBLANK(A313)," ",INDIRECT(ADDRESS(1,5+MOD(ROW()-2,COUNTA('Form Responses 1'!$1:$1)-4),,TRUE,"Form Responses 1")))</f>
        <v>Gedung Pameran [Pos Security]</v>
      </c>
      <c r="G313" s="51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Gedung Pameran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7">
        <f ca="1" t="shared" si="0"/>
        <v>6</v>
      </c>
      <c r="F314" s="51" t="str">
        <f ca="1">IF(ISBLANK(A314)," ",INDIRECT(ADDRESS(1,5+MOD(ROW()-2,COUNTA('Form Responses 1'!$1:$1)-4),,TRUE,"Form Responses 1")))</f>
        <v>Gedung Pameran [Pos Security]</v>
      </c>
      <c r="G314" s="51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Gedung Pameran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7">
        <f ca="1" t="shared" si="0"/>
        <v>6</v>
      </c>
      <c r="F315" s="51" t="str">
        <f ca="1">IF(ISBLANK(A315)," ",INDIRECT(ADDRESS(1,5+MOD(ROW()-2,COUNTA('Form Responses 1'!$1:$1)-4),,TRUE,"Form Responses 1")))</f>
        <v>Gedung Pameran [Pos Security]</v>
      </c>
      <c r="G315" s="51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Gedung Pameran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7">
        <f ca="1" t="shared" si="0"/>
        <v>6</v>
      </c>
      <c r="F316" s="51" t="str">
        <f ca="1">IF(ISBLANK(A316)," ",INDIRECT(ADDRESS(1,5+MOD(ROW()-2,COUNTA('Form Responses 1'!$1:$1)-4),,TRUE,"Form Responses 1")))</f>
        <v>Gedung Rapat [Ruangan ]</v>
      </c>
      <c r="G316" s="51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Gedung Rapat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7">
        <f ca="1" t="shared" si="0"/>
        <v>6</v>
      </c>
      <c r="F317" s="51" t="str">
        <f ca="1">IF(ISBLANK(A317)," ",INDIRECT(ADDRESS(1,5+MOD(ROW()-2,COUNTA('Form Responses 1'!$1:$1)-4),,TRUE,"Form Responses 1")))</f>
        <v>Gedung Rapat [Toilet]</v>
      </c>
      <c r="G317" s="51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Gedung Rapat</v>
      </c>
      <c r="I317" s="68" t="str">
        <f ca="1" t="shared" si="2"/>
        <v>CLEANING SERVICE</v>
      </c>
      <c r="J317" s="68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7">
        <f ca="1" t="shared" si="0"/>
        <v>6</v>
      </c>
      <c r="F318" s="51" t="str">
        <f ca="1">IF(ISBLANK(A318)," ",INDIRECT(ADDRESS(1,5+MOD(ROW()-2,COUNTA('Form Responses 1'!$1:$1)-4),,TRUE,"Form Responses 1")))</f>
        <v>Gedung Rapat [Halaman]</v>
      </c>
      <c r="G318" s="51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 Rapat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7">
        <f ca="1" t="shared" si="0"/>
        <v>6</v>
      </c>
      <c r="F319" s="51" t="str">
        <f ca="1">IF(ISBLANK(A319)," ",INDIRECT(ADDRESS(1,5+MOD(ROW()-2,COUNTA('Form Responses 1'!$1:$1)-4),,TRUE,"Form Responses 1")))</f>
        <v>Gedung Mess [Ruangan ]</v>
      </c>
      <c r="G319" s="51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 Mess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7">
        <f ca="1" t="shared" si="0"/>
        <v>6</v>
      </c>
      <c r="F320" s="51" t="str">
        <f ca="1">IF(ISBLANK(A320)," ",INDIRECT(ADDRESS(1,5+MOD(ROW()-2,COUNTA('Form Responses 1'!$1:$1)-4),,TRUE,"Form Responses 1")))</f>
        <v>Gedung Mess [Toilet]</v>
      </c>
      <c r="G320" s="51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 Mess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7">
        <f ca="1" t="shared" si="0"/>
        <v>6</v>
      </c>
      <c r="F321" s="51" t="str">
        <f ca="1">IF(ISBLANK(A321)," ",INDIRECT(ADDRESS(1,5+MOD(ROW()-2,COUNTA('Form Responses 1'!$1:$1)-4),,TRUE,"Form Responses 1")))</f>
        <v>Gedung Mess [Halaman]</v>
      </c>
      <c r="G321" s="51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 Mess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7">
        <f ca="1" t="shared" si="0"/>
        <v>6</v>
      </c>
      <c r="F322" s="51" t="str">
        <f ca="1">IF(ISBLANK(A322)," ",INDIRECT(ADDRESS(1,5+MOD(ROW()-2,COUNTA('Form Responses 1'!$1:$1)-4),,TRUE,"Form Responses 1")))</f>
        <v>Gedung Penyimpanan Artefak [Ruangan ]</v>
      </c>
      <c r="G322" s="51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Gedung Penyimpanan Artefak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7">
        <f ca="1" t="shared" si="0"/>
        <v>6</v>
      </c>
      <c r="F323" s="51" t="str">
        <f ca="1">IF(ISBLANK(A323)," ",INDIRECT(ADDRESS(1,5+MOD(ROW()-2,COUNTA('Form Responses 1'!$1:$1)-4),,TRUE,"Form Responses 1")))</f>
        <v>Gedung Penyimpanan Artefak [Toilet]</v>
      </c>
      <c r="G323" s="51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Gedung Penyimpanan Artefak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7">
        <f ca="1" t="shared" si="0"/>
        <v>6</v>
      </c>
      <c r="F324" s="51" t="str">
        <f ca="1">IF(ISBLANK(A324)," ",INDIRECT(ADDRESS(1,5+MOD(ROW()-2,COUNTA('Form Responses 1'!$1:$1)-4),,TRUE,"Form Responses 1")))</f>
        <v>Gedung Penyimpanan Artefak [Halaman]</v>
      </c>
      <c r="G324" s="51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Gedung Penyimpanan Artefak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7">
        <f ca="1" t="shared" si="0"/>
        <v>6</v>
      </c>
      <c r="F325" s="51" t="str">
        <f ca="1">IF(ISBLANK(A325)," ",INDIRECT(ADDRESS(1,5+MOD(ROW()-2,COUNTA('Form Responses 1'!$1:$1)-4),,TRUE,"Form Responses 1")))</f>
        <v>Security [Security Functions]</v>
      </c>
      <c r="G325" s="51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Security</v>
      </c>
      <c r="I325" s="68" t="str">
        <f ca="1" t="shared" si="2"/>
        <v>SECURITY SERVICE</v>
      </c>
      <c r="J325" s="68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7">
        <f ca="1" t="shared" si="0"/>
        <v>6</v>
      </c>
      <c r="F326" s="51" t="str">
        <f ca="1">IF(ISBLANK(A326)," ",INDIRECT(ADDRESS(1,5+MOD(ROW()-2,COUNTA('Form Responses 1'!$1:$1)-4),,TRUE,"Form Responses 1")))</f>
        <v>Driver [Driving Safety]</v>
      </c>
      <c r="G326" s="51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Driver</v>
      </c>
      <c r="I326" s="68" t="str">
        <f ca="1" t="shared" si="2"/>
        <v>LABOR SERVICE</v>
      </c>
      <c r="J326" s="68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7">
        <f ca="1" t="shared" si="0"/>
        <v>6</v>
      </c>
      <c r="F327" s="51" t="str">
        <f ca="1">IF(ISBLANK(A327)," ",INDIRECT(ADDRESS(1,5+MOD(ROW()-2,COUNTA('Form Responses 1'!$1:$1)-4),,TRUE,"Form Responses 1")))</f>
        <v>Driver [ Attendance]</v>
      </c>
      <c r="G327" s="51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Driver</v>
      </c>
      <c r="I327" s="68" t="str">
        <f ca="1" t="shared" si="2"/>
        <v>LABOR SERVICE</v>
      </c>
      <c r="J327" s="68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7">
        <f ca="1" t="shared" si="0"/>
        <v>6</v>
      </c>
      <c r="F328" s="51" t="str">
        <f ca="1">IF(ISBLANK(A328)," ",INDIRECT(ADDRESS(1,5+MOD(ROW()-2,COUNTA('Form Responses 1'!$1:$1)-4),,TRUE,"Form Responses 1")))</f>
        <v>Gedung Pameran [Pos Security]</v>
      </c>
      <c r="G328" s="51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 Pameran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7">
        <f ca="1" t="shared" si="0"/>
        <v>6</v>
      </c>
      <c r="F329" s="51" t="str">
        <f ca="1">IF(ISBLANK(A329)," ",INDIRECT(ADDRESS(1,5+MOD(ROW()-2,COUNTA('Form Responses 1'!$1:$1)-4),,TRUE,"Form Responses 1")))</f>
        <v>Gedung Pameran [Pos Security]</v>
      </c>
      <c r="G329" s="51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 Pameran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7">
        <f ca="1" t="shared" si="0"/>
        <v>6</v>
      </c>
      <c r="F330" s="51" t="str">
        <f ca="1">IF(ISBLANK(A330)," ",INDIRECT(ADDRESS(1,5+MOD(ROW()-2,COUNTA('Form Responses 1'!$1:$1)-4),,TRUE,"Form Responses 1")))</f>
        <v>Gedung Pameran [Pos Security]</v>
      </c>
      <c r="G330" s="51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 Pameran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7">
        <f ca="1" t="shared" si="0"/>
        <v>6</v>
      </c>
      <c r="F331" s="51" t="str">
        <f ca="1">IF(ISBLANK(A331)," ",INDIRECT(ADDRESS(1,5+MOD(ROW()-2,COUNTA('Form Responses 1'!$1:$1)-4),,TRUE,"Form Responses 1")))</f>
        <v>Gedung Pameran [Pos Security]</v>
      </c>
      <c r="G331" s="51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Gedung Pameran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7">
        <f ca="1" t="shared" si="0"/>
        <v>6</v>
      </c>
      <c r="F332" s="51" t="str">
        <f ca="1">IF(ISBLANK(A332)," ",INDIRECT(ADDRESS(1,5+MOD(ROW()-2,COUNTA('Form Responses 1'!$1:$1)-4),,TRUE,"Form Responses 1")))</f>
        <v>Gedung Pameran [Pos Security]</v>
      </c>
      <c r="G332" s="51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Gedung Pameran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7">
        <f ca="1" t="shared" si="0"/>
        <v>6</v>
      </c>
      <c r="F333" s="51" t="str">
        <f ca="1">IF(ISBLANK(A333)," ",INDIRECT(ADDRESS(1,5+MOD(ROW()-2,COUNTA('Form Responses 1'!$1:$1)-4),,TRUE,"Form Responses 1")))</f>
        <v>Gedung Rapat [Ruangan ]</v>
      </c>
      <c r="G333" s="51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Gedung Rapat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7">
        <f ca="1" t="shared" si="0"/>
        <v>6</v>
      </c>
      <c r="F334" s="51" t="str">
        <f ca="1">IF(ISBLANK(A334)," ",INDIRECT(ADDRESS(1,5+MOD(ROW()-2,COUNTA('Form Responses 1'!$1:$1)-4),,TRUE,"Form Responses 1")))</f>
        <v>Gedung Rapat [Toilet]</v>
      </c>
      <c r="G334" s="51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Gedung Rapat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7">
        <f ca="1" t="shared" si="0"/>
        <v>6</v>
      </c>
      <c r="F335" s="51" t="str">
        <f ca="1">IF(ISBLANK(A335)," ",INDIRECT(ADDRESS(1,5+MOD(ROW()-2,COUNTA('Form Responses 1'!$1:$1)-4),,TRUE,"Form Responses 1")))</f>
        <v>Gedung Rapat [Halaman]</v>
      </c>
      <c r="G335" s="51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Gedung Rapat</v>
      </c>
      <c r="I335" s="68" t="str">
        <f ca="1" t="shared" si="2"/>
        <v>CLEANING SERVICE</v>
      </c>
      <c r="J335" s="68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7">
        <f ca="1" t="shared" si="0"/>
        <v>6</v>
      </c>
      <c r="F336" s="51" t="str">
        <f ca="1">IF(ISBLANK(A336)," ",INDIRECT(ADDRESS(1,5+MOD(ROW()-2,COUNTA('Form Responses 1'!$1:$1)-4),,TRUE,"Form Responses 1")))</f>
        <v>Gedung Mess [Ruangan ]</v>
      </c>
      <c r="G336" s="51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 Mess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7">
        <f ca="1" t="shared" si="0"/>
        <v>6</v>
      </c>
      <c r="F337" s="51" t="str">
        <f ca="1">IF(ISBLANK(A337)," ",INDIRECT(ADDRESS(1,5+MOD(ROW()-2,COUNTA('Form Responses 1'!$1:$1)-4),,TRUE,"Form Responses 1")))</f>
        <v>Gedung Mess [Toilet]</v>
      </c>
      <c r="G337" s="51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 Mess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7">
        <f ca="1" t="shared" si="0"/>
        <v>6</v>
      </c>
      <c r="F338" s="51" t="str">
        <f ca="1">IF(ISBLANK(A338)," ",INDIRECT(ADDRESS(1,5+MOD(ROW()-2,COUNTA('Form Responses 1'!$1:$1)-4),,TRUE,"Form Responses 1")))</f>
        <v>Gedung Mess [Halaman]</v>
      </c>
      <c r="G338" s="51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Gedung Mess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7">
        <f ca="1" t="shared" si="0"/>
        <v>6</v>
      </c>
      <c r="F339" s="51" t="str">
        <f ca="1">IF(ISBLANK(A339)," ",INDIRECT(ADDRESS(1,5+MOD(ROW()-2,COUNTA('Form Responses 1'!$1:$1)-4),,TRUE,"Form Responses 1")))</f>
        <v>Gedung Penyimpanan Artefak [Ruangan ]</v>
      </c>
      <c r="G339" s="51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 Penyimpanan Artefak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7">
        <f ca="1" t="shared" si="0"/>
        <v>6</v>
      </c>
      <c r="F340" s="51" t="str">
        <f ca="1">IF(ISBLANK(A340)," ",INDIRECT(ADDRESS(1,5+MOD(ROW()-2,COUNTA('Form Responses 1'!$1:$1)-4),,TRUE,"Form Responses 1")))</f>
        <v>Gedung Penyimpanan Artefak [Toilet]</v>
      </c>
      <c r="G340" s="51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Gedung Penyimpanan Artefak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7">
        <f ca="1" t="shared" si="0"/>
        <v>6</v>
      </c>
      <c r="F341" s="51" t="str">
        <f ca="1">IF(ISBLANK(A341)," ",INDIRECT(ADDRESS(1,5+MOD(ROW()-2,COUNTA('Form Responses 1'!$1:$1)-4),,TRUE,"Form Responses 1")))</f>
        <v>Gedung Penyimpanan Artefak [Halaman]</v>
      </c>
      <c r="G341" s="51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Gedung Penyimpanan Artefak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7">
        <f ca="1" t="shared" si="0"/>
        <v>6</v>
      </c>
      <c r="F342" s="51" t="str">
        <f ca="1">IF(ISBLANK(A342)," ",INDIRECT(ADDRESS(1,5+MOD(ROW()-2,COUNTA('Form Responses 1'!$1:$1)-4),,TRUE,"Form Responses 1")))</f>
        <v>Security [Security Functions]</v>
      </c>
      <c r="G342" s="51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Security</v>
      </c>
      <c r="I342" s="68" t="str">
        <f ca="1" t="shared" si="2"/>
        <v>SECURITY SERVICE</v>
      </c>
      <c r="J342" s="68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7">
        <f ca="1" t="shared" si="0"/>
        <v>6</v>
      </c>
      <c r="F343" s="51" t="str">
        <f ca="1">IF(ISBLANK(A343)," ",INDIRECT(ADDRESS(1,5+MOD(ROW()-2,COUNTA('Form Responses 1'!$1:$1)-4),,TRUE,"Form Responses 1")))</f>
        <v>Driver [Driving Safety]</v>
      </c>
      <c r="G343" s="51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Driver</v>
      </c>
      <c r="I343" s="68" t="str">
        <f ca="1" t="shared" si="2"/>
        <v>LABOR SERVICE</v>
      </c>
      <c r="J343" s="68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7">
        <f ca="1" t="shared" si="0"/>
        <v>6</v>
      </c>
      <c r="F344" s="51" t="str">
        <f ca="1">IF(ISBLANK(A344)," ",INDIRECT(ADDRESS(1,5+MOD(ROW()-2,COUNTA('Form Responses 1'!$1:$1)-4),,TRUE,"Form Responses 1")))</f>
        <v>Driver [ Attendance]</v>
      </c>
      <c r="G344" s="51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Driver</v>
      </c>
      <c r="I344" s="68" t="str">
        <f ca="1" t="shared" si="2"/>
        <v>LABOR SERVICE</v>
      </c>
      <c r="J344" s="68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7">
        <f ca="1" t="shared" si="0"/>
        <v>6</v>
      </c>
      <c r="F345" s="51" t="str">
        <f ca="1">IF(ISBLANK(A345)," ",INDIRECT(ADDRESS(1,5+MOD(ROW()-2,COUNTA('Form Responses 1'!$1:$1)-4),,TRUE,"Form Responses 1")))</f>
        <v>Gedung Pameran [Pos Security]</v>
      </c>
      <c r="G345" s="51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 Pameran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7">
        <f ca="1" t="shared" si="0"/>
        <v>6</v>
      </c>
      <c r="F346" s="51" t="str">
        <f ca="1">IF(ISBLANK(A346)," ",INDIRECT(ADDRESS(1,5+MOD(ROW()-2,COUNTA('Form Responses 1'!$1:$1)-4),,TRUE,"Form Responses 1")))</f>
        <v>Gedung Pameran [Pos Security]</v>
      </c>
      <c r="G346" s="51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 Pameran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7">
        <f ca="1" t="shared" si="0"/>
        <v>6</v>
      </c>
      <c r="F347" s="51" t="str">
        <f ca="1">IF(ISBLANK(A347)," ",INDIRECT(ADDRESS(1,5+MOD(ROW()-2,COUNTA('Form Responses 1'!$1:$1)-4),,TRUE,"Form Responses 1")))</f>
        <v>Gedung Pameran [Pos Security]</v>
      </c>
      <c r="G347" s="51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 Pameran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7">
        <f ca="1" t="shared" si="0"/>
        <v>6</v>
      </c>
      <c r="F348" s="51" t="str">
        <f ca="1">IF(ISBLANK(A348)," ",INDIRECT(ADDRESS(1,5+MOD(ROW()-2,COUNTA('Form Responses 1'!$1:$1)-4),,TRUE,"Form Responses 1")))</f>
        <v>Gedung Pameran [Pos Security]</v>
      </c>
      <c r="G348" s="51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 Pameran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7">
        <f ca="1" t="shared" si="0"/>
        <v>6</v>
      </c>
      <c r="F349" s="51" t="str">
        <f ca="1">IF(ISBLANK(A349)," ",INDIRECT(ADDRESS(1,5+MOD(ROW()-2,COUNTA('Form Responses 1'!$1:$1)-4),,TRUE,"Form Responses 1")))</f>
        <v>Gedung Pameran [Pos Security]</v>
      </c>
      <c r="G349" s="51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Gedung Pameran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7">
        <f ca="1" t="shared" si="0"/>
        <v>6</v>
      </c>
      <c r="F350" s="51" t="str">
        <f ca="1">IF(ISBLANK(A350)," ",INDIRECT(ADDRESS(1,5+MOD(ROW()-2,COUNTA('Form Responses 1'!$1:$1)-4),,TRUE,"Form Responses 1")))</f>
        <v>Gedung Rapat [Ruangan ]</v>
      </c>
      <c r="G350" s="51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Gedung Rapat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7">
        <f ca="1" t="shared" si="0"/>
        <v>6</v>
      </c>
      <c r="F351" s="51" t="str">
        <f ca="1">IF(ISBLANK(A351)," ",INDIRECT(ADDRESS(1,5+MOD(ROW()-2,COUNTA('Form Responses 1'!$1:$1)-4),,TRUE,"Form Responses 1")))</f>
        <v>Gedung Rapat [Toilet]</v>
      </c>
      <c r="G351" s="51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Gedung Rapat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7">
        <f ca="1" t="shared" si="0"/>
        <v>6</v>
      </c>
      <c r="F352" s="51" t="str">
        <f ca="1">IF(ISBLANK(A352)," ",INDIRECT(ADDRESS(1,5+MOD(ROW()-2,COUNTA('Form Responses 1'!$1:$1)-4),,TRUE,"Form Responses 1")))</f>
        <v>Gedung Rapat [Halaman]</v>
      </c>
      <c r="G352" s="51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Gedung Rapat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7">
        <f ca="1" t="shared" si="0"/>
        <v>6</v>
      </c>
      <c r="F353" s="51" t="str">
        <f ca="1">IF(ISBLANK(A353)," ",INDIRECT(ADDRESS(1,5+MOD(ROW()-2,COUNTA('Form Responses 1'!$1:$1)-4),,TRUE,"Form Responses 1")))</f>
        <v>Gedung Mess [Ruangan ]</v>
      </c>
      <c r="G353" s="51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Gedung Mess</v>
      </c>
      <c r="I353" s="68" t="str">
        <f ca="1" t="shared" si="2"/>
        <v>CLEANING SERVICE</v>
      </c>
      <c r="J353" s="68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7">
        <f ca="1" t="shared" si="0"/>
        <v>6</v>
      </c>
      <c r="F354" s="51" t="str">
        <f ca="1">IF(ISBLANK(A354)," ",INDIRECT(ADDRESS(1,5+MOD(ROW()-2,COUNTA('Form Responses 1'!$1:$1)-4),,TRUE,"Form Responses 1")))</f>
        <v>Gedung Mess [Toilet]</v>
      </c>
      <c r="G354" s="51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 Mess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7">
        <f ca="1" t="shared" si="0"/>
        <v>6</v>
      </c>
      <c r="F355" s="51" t="str">
        <f ca="1">IF(ISBLANK(A355)," ",INDIRECT(ADDRESS(1,5+MOD(ROW()-2,COUNTA('Form Responses 1'!$1:$1)-4),,TRUE,"Form Responses 1")))</f>
        <v>Gedung Mess [Halaman]</v>
      </c>
      <c r="G355" s="51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 Mess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7">
        <f ca="1" t="shared" si="0"/>
        <v>6</v>
      </c>
      <c r="F356" s="51" t="str">
        <f ca="1">IF(ISBLANK(A356)," ",INDIRECT(ADDRESS(1,5+MOD(ROW()-2,COUNTA('Form Responses 1'!$1:$1)-4),,TRUE,"Form Responses 1")))</f>
        <v>Gedung Penyimpanan Artefak [Ruangan ]</v>
      </c>
      <c r="G356" s="51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 Penyimpanan Artefak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7">
        <f ca="1" t="shared" si="0"/>
        <v>6</v>
      </c>
      <c r="F357" s="51" t="str">
        <f ca="1">IF(ISBLANK(A357)," ",INDIRECT(ADDRESS(1,5+MOD(ROW()-2,COUNTA('Form Responses 1'!$1:$1)-4),,TRUE,"Form Responses 1")))</f>
        <v>Gedung Penyimpanan Artefak [Toilet]</v>
      </c>
      <c r="G357" s="51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 Penyimpanan Artefak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7">
        <f ca="1" t="shared" si="0"/>
        <v>6</v>
      </c>
      <c r="F358" s="51" t="str">
        <f ca="1">IF(ISBLANK(A358)," ",INDIRECT(ADDRESS(1,5+MOD(ROW()-2,COUNTA('Form Responses 1'!$1:$1)-4),,TRUE,"Form Responses 1")))</f>
        <v>Gedung Penyimpanan Artefak [Halaman]</v>
      </c>
      <c r="G358" s="51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Gedung Penyimpanan Artefak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7">
        <f ca="1" t="shared" si="0"/>
        <v>6</v>
      </c>
      <c r="F359" s="51" t="str">
        <f ca="1">IF(ISBLANK(A359)," ",INDIRECT(ADDRESS(1,5+MOD(ROW()-2,COUNTA('Form Responses 1'!$1:$1)-4),,TRUE,"Form Responses 1")))</f>
        <v>Security [Security Functions]</v>
      </c>
      <c r="G359" s="51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Security</v>
      </c>
      <c r="I359" s="68" t="str">
        <f ca="1" t="shared" si="2"/>
        <v>SECURITY SERVICE</v>
      </c>
      <c r="J359" s="68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7">
        <f ca="1" t="shared" si="0"/>
        <v>6</v>
      </c>
      <c r="F360" s="51" t="str">
        <f ca="1">IF(ISBLANK(A360)," ",INDIRECT(ADDRESS(1,5+MOD(ROW()-2,COUNTA('Form Responses 1'!$1:$1)-4),,TRUE,"Form Responses 1")))</f>
        <v>Driver [Driving Safety]</v>
      </c>
      <c r="G360" s="51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Driver</v>
      </c>
      <c r="I360" s="68" t="str">
        <f ca="1" t="shared" si="2"/>
        <v>LABOR SERVICE</v>
      </c>
      <c r="J360" s="68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7">
        <f ca="1" t="shared" si="0"/>
        <v>6</v>
      </c>
      <c r="F361" s="51" t="str">
        <f ca="1">IF(ISBLANK(A361)," ",INDIRECT(ADDRESS(1,5+MOD(ROW()-2,COUNTA('Form Responses 1'!$1:$1)-4),,TRUE,"Form Responses 1")))</f>
        <v>Driver [ Attendance]</v>
      </c>
      <c r="G361" s="51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Driver</v>
      </c>
      <c r="I361" s="68" t="str">
        <f ca="1" t="shared" si="2"/>
        <v>LABOR SERVICE</v>
      </c>
      <c r="J361" s="68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7">
        <f ca="1" t="shared" si="0"/>
        <v>6</v>
      </c>
      <c r="F362" s="51" t="str">
        <f ca="1">IF(ISBLANK(A362)," ",INDIRECT(ADDRESS(1,5+MOD(ROW()-2,COUNTA('Form Responses 1'!$1:$1)-4),,TRUE,"Form Responses 1")))</f>
        <v>Gedung Pameran [Pos Security]</v>
      </c>
      <c r="G362" s="51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Gedung Pameran</v>
      </c>
      <c r="I362" s="68" t="str">
        <f ca="1" t="shared" si="2"/>
        <v>CLEANING SERVICE</v>
      </c>
      <c r="J362" s="68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7">
        <f ca="1" t="shared" si="0"/>
        <v>6</v>
      </c>
      <c r="F363" s="51" t="str">
        <f ca="1">IF(ISBLANK(A363)," ",INDIRECT(ADDRESS(1,5+MOD(ROW()-2,COUNTA('Form Responses 1'!$1:$1)-4),,TRUE,"Form Responses 1")))</f>
        <v>Gedung Pameran [Pos Security]</v>
      </c>
      <c r="G363" s="51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 Pameran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7">
        <f ca="1" t="shared" si="0"/>
        <v>6</v>
      </c>
      <c r="F364" s="51" t="str">
        <f ca="1">IF(ISBLANK(A364)," ",INDIRECT(ADDRESS(1,5+MOD(ROW()-2,COUNTA('Form Responses 1'!$1:$1)-4),,TRUE,"Form Responses 1")))</f>
        <v>Gedung Pameran [Pos Security]</v>
      </c>
      <c r="G364" s="51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 Pameran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7">
        <f ca="1" t="shared" si="0"/>
        <v>6</v>
      </c>
      <c r="F365" s="51" t="str">
        <f ca="1">IF(ISBLANK(A365)," ",INDIRECT(ADDRESS(1,5+MOD(ROW()-2,COUNTA('Form Responses 1'!$1:$1)-4),,TRUE,"Form Responses 1")))</f>
        <v>Gedung Pameran [Pos Security]</v>
      </c>
      <c r="G365" s="51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 Pameran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7">
        <f ca="1" t="shared" si="0"/>
        <v>6</v>
      </c>
      <c r="F366" s="51" t="str">
        <f ca="1">IF(ISBLANK(A366)," ",INDIRECT(ADDRESS(1,5+MOD(ROW()-2,COUNTA('Form Responses 1'!$1:$1)-4),,TRUE,"Form Responses 1")))</f>
        <v>Gedung Pameran [Pos Security]</v>
      </c>
      <c r="G366" s="51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Gedung Pameran</v>
      </c>
      <c r="I366" s="68" t="str">
        <f ca="1" t="shared" si="2"/>
        <v>CLEANING SERVICE</v>
      </c>
      <c r="J366" s="68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7">
        <f ca="1" t="shared" si="0"/>
        <v>6</v>
      </c>
      <c r="F367" s="51" t="str">
        <f ca="1">IF(ISBLANK(A367)," ",INDIRECT(ADDRESS(1,5+MOD(ROW()-2,COUNTA('Form Responses 1'!$1:$1)-4),,TRUE,"Form Responses 1")))</f>
        <v>Gedung Rapat [Ruangan ]</v>
      </c>
      <c r="G367" s="51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Gedung Rapat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7">
        <f ca="1" t="shared" si="0"/>
        <v>6</v>
      </c>
      <c r="F368" s="51" t="str">
        <f ca="1">IF(ISBLANK(A368)," ",INDIRECT(ADDRESS(1,5+MOD(ROW()-2,COUNTA('Form Responses 1'!$1:$1)-4),,TRUE,"Form Responses 1")))</f>
        <v>Gedung Rapat [Toilet]</v>
      </c>
      <c r="G368" s="51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Gedung Rapat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7">
        <f ca="1" t="shared" si="0"/>
        <v>6</v>
      </c>
      <c r="F369" s="51" t="str">
        <f ca="1">IF(ISBLANK(A369)," ",INDIRECT(ADDRESS(1,5+MOD(ROW()-2,COUNTA('Form Responses 1'!$1:$1)-4),,TRUE,"Form Responses 1")))</f>
        <v>Gedung Rapat [Halaman]</v>
      </c>
      <c r="G369" s="51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Gedung Rapat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Gedung Mess [Ruangan 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Gedung Mess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Gedung Mess [Toilet]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Gedung Mess</v>
      </c>
      <c r="I371" s="68" t="str">
        <f ca="1" t="shared" si="2"/>
        <v>CLEANING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Gedung Mess [Halaman]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 Mess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Penyimpanan Artefak [Ruangan 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 Penyimpanan Artefak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Penyimpanan Artefak [Toilet]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 Penyimpanan Artefak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Penyimpanan Artefak [Halaman]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 Penyimpanan Artefak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Security [Security Functions]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Security</v>
      </c>
      <c r="I376" s="68" t="str">
        <f ca="1" t="shared" si="2"/>
        <v>SECURITY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Driver [Driving Safety]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Driver</v>
      </c>
      <c r="I377" s="68" t="str">
        <f ca="1" t="shared" si="2"/>
        <v>LABOR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Driver [ Attendance]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Driver</v>
      </c>
      <c r="I378" s="68" t="str">
        <f ca="1" t="shared" si="2"/>
        <v>LABOR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Gedung Pameran [Pos Security]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 Pameran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Gedung Pameran [Pos Security]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Gedung Pameran</v>
      </c>
      <c r="I380" s="68" t="str">
        <f ca="1" t="shared" si="2"/>
        <v>CLEANING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Pameran [Pos Security]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 Pameran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Pameran [Pos Security]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 Pameran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Pameran [Pos Security]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 Pameran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Rapat [Ruangan 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 Rapat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Gedung Rapat [Toilet]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 Rapat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Gedung Rapat [Halaman]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 Rapat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Gedung Mess [Ruangan 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 Mess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Gedung Mess [Toilet]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 Mess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Gedung Mess [Halaman]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Gedung Mess</v>
      </c>
      <c r="I389" s="68" t="str">
        <f ca="1" t="shared" si="2"/>
        <v>CLEANING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Penyimpanan Artefak [Ruangan 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 Penyimpanan Artefak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Penyimpanan Artefak [Toilet]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 Penyimpanan Artefak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Penyimpanan Artefak [Halaman]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 Penyimpanan Artefak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Security [Security Functions]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Security</v>
      </c>
      <c r="I393" s="68" t="str">
        <f ca="1" t="shared" si="2"/>
        <v>SECURITY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Driver [Driving Safety]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Driver</v>
      </c>
      <c r="I394" s="68" t="str">
        <f ca="1" t="shared" si="2"/>
        <v>LABOR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Driver [ Attendance]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Driver</v>
      </c>
      <c r="I395" s="68" t="str">
        <f ca="1" t="shared" si="2"/>
        <v>LABOR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Gedung Pameran [Pos Security]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 Pameran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Gedung Pameran [Pos Security]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 Pameran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Gedung Pameran [Pos Security]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Gedung Pameran</v>
      </c>
      <c r="I398" s="68" t="str">
        <f ca="1" t="shared" si="2"/>
        <v>CLEANING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Pameran [Pos Security]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 Pameran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Pameran [Pos Security]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 Pameran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Rapat [Ruangan 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 Rapat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Rapat [Toilet]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 Rapat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Gedung Rapat [Halaman]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 Rapat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Gedung Mess [Ruangan 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 Mess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Gedung Mess [Toilet]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 Mess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Gedung Mess [Halaman]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 Mess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Gedung Penyimpanan Artefak [Ruangan 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Gedung Penyimpanan Artefak</v>
      </c>
      <c r="I407" s="68" t="str">
        <f ca="1" t="shared" si="2"/>
        <v>CLEANING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Gedung Penyimpanan Artefak [Toilet]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 Penyimpanan Artefak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Penyimpanan Artefak [Halaman]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 Penyimpanan Artefak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Security [Security Functions]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Security</v>
      </c>
      <c r="I410" s="68" t="str">
        <f ca="1" t="shared" si="2"/>
        <v>SECURITY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Driver [Driving Safety]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Driver</v>
      </c>
      <c r="I411" s="68" t="str">
        <f ca="1" t="shared" si="2"/>
        <v>LABOR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Driver [ Attendance]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Driver</v>
      </c>
      <c r="I412" s="68" t="str">
        <f ca="1" t="shared" si="2"/>
        <v>LABOR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Gedung Pameran [Pos Security]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 Pameran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Gedung Pameran [Pos Security]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Gedung Pameran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Gedung Pameran [Pos Security]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Gedung Pameran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Gedung Pameran [Pos Security]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Gedung Pameran</v>
      </c>
      <c r="I416" s="68" t="str">
        <f ca="1" t="shared" si="2"/>
        <v>CLEANING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Gedung Pameran [Pos Security]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 Pameran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Gedung Rapat [Ruangan 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 Rapat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Rapat [Toilet]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 Rapat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Rapat [Halaman]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 Rapat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Gedung Mess [Ruangan 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 Mess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Gedung Mess [Toilet]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Gedung Mess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Gedung Mess [Halaman]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 Mess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Gedung Penyimpanan Artefak [Ruangan 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 Penyimpanan Artefak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Gedung Penyimpanan Artefak [Toilet]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Gedung Penyimpanan Artefak</v>
      </c>
      <c r="I425" s="68" t="str">
        <f ca="1" t="shared" si="2"/>
        <v>CLEANING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Penyimpanan Artefak [Halaman]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 Penyimpanan Artefak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Security [Security Functions]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Security</v>
      </c>
      <c r="I427" s="68" t="str">
        <f ca="1" t="shared" si="2"/>
        <v>SECURITY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Driver [Driving Safety]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Driver</v>
      </c>
      <c r="I428" s="68" t="str">
        <f ca="1" t="shared" si="2"/>
        <v>LABOR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Driver [ Attendance]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Driver</v>
      </c>
      <c r="I429" s="68" t="str">
        <f ca="1" t="shared" si="2"/>
        <v>LABOR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Gedung Pameran [Pos Security]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 Pameran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Gedung Pameran [Pos Security]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 Pameran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Gedung Pameran [Pos Security]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 Pameran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Gedung Pameran [Pos Security]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 Pameran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Gedung Pameran [Pos Security]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Gedung Pameran</v>
      </c>
      <c r="I434" s="68" t="str">
        <f ca="1" t="shared" si="2"/>
        <v>CLEANING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Rapat [Ruangan 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 Rapat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Gedung Rapat [Toilet]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 Rapat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Rapat [Halaman]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 Rapat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Mess [Ruangan 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 Mess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Gedung Mess [Toilet]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 Mess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Gedung Mess [Halaman]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 Mess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Gedung Penyimpanan Artefak [Ruangan 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 Penyimpanan Artefak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Gedung Penyimpanan Artefak [Toilet]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 Penyimpanan Artefak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Gedung Penyimpanan Artefak [Halaman]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Gedung Penyimpanan Artefak</v>
      </c>
      <c r="I443" s="68" t="str">
        <f ca="1" t="shared" si="2"/>
        <v>CLEANING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Security [Security Functions]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Security</v>
      </c>
      <c r="I444" s="68" t="str">
        <f ca="1" t="shared" si="2"/>
        <v>SECURITY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Driver [Driving Safety]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Driver</v>
      </c>
      <c r="I445" s="68" t="str">
        <f ca="1" t="shared" si="2"/>
        <v>LABOR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Driver [ Attendance]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Driver</v>
      </c>
      <c r="I446" s="68" t="str">
        <f ca="1" t="shared" si="2"/>
        <v>LABOR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Pameran [Pos Security]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 Pameran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Gedung Pameran [Pos Security]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 Pameran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Gedung Pameran [Pos Security]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 Pameran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Gedung Pameran [Pos Security]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Gedung Pameran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Gedung Pameran [Pos Security]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 Pameran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Gedung Rapat [Ruangan 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Gedung Rapat</v>
      </c>
      <c r="I452" s="68" t="str">
        <f ca="1" t="shared" si="2"/>
        <v>CLEANING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Rapat [Toilet]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 Rapat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Rapat [Halaman]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 Rapat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Mess [Ruangan 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 Mess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Mess [Toilet]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 Mess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Gedung Mess [Halaman]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 Mess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Gedung Penyimpanan Artefak [Ruangan 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 Penyimpanan Artefak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Gedung Penyimpanan Artefak [Toilet]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 Penyimpanan Artefak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Gedung Penyimpanan Artefak [Halaman]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Gedung Penyimpanan Artefak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Security [Security Functions]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Security</v>
      </c>
      <c r="I461" s="68" t="str">
        <f ca="1" t="shared" si="2"/>
        <v>SECURITY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Driver [Driving Safety]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Driver</v>
      </c>
      <c r="I462" s="68" t="str">
        <f ca="1" t="shared" si="2"/>
        <v>LABOR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Driver [ Attendance]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Driver</v>
      </c>
      <c r="I463" s="68" t="str">
        <f ca="1" t="shared" si="2"/>
        <v>LABOR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Gedung Pameran [Pos Security]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Gedung Pameran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Pameran [Pos Security]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 Pameran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Gedung Pameran [Pos Security]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 Pameran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Gedung Pameran [Pos Security]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 Pameran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Gedung Pameran [Pos Security]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 Pameran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Gedung Rapat [Ruangan 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 Rapat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Gedung Rapat [Toilet]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Gedung Rapat</v>
      </c>
      <c r="I470" s="68" t="str">
        <f ca="1" t="shared" si="2"/>
        <v>CLEANING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Rapat [Halaman]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 Rapat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Mess [Ruangan 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 Mess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Mess [Toilet]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 Mess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Mess [Halaman]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 Mess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Gedung Penyimpanan Artefak [Ruangan 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 Penyimpanan Artefak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Gedung Penyimpanan Artefak [Toilet]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 Penyimpanan Artefak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Gedung Penyimpanan Artefak [Halaman]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 Penyimpanan Artefak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Security [Security Functions]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Security</v>
      </c>
      <c r="I478" s="68" t="str">
        <f ca="1" t="shared" si="2"/>
        <v>SECURITY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Driver [Driving Safety]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Driver</v>
      </c>
      <c r="I479" s="68" t="str">
        <f ca="1" t="shared" si="2"/>
        <v>LABOR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Driver [ Attendance]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Driver</v>
      </c>
      <c r="I480" s="68" t="str">
        <f ca="1" t="shared" si="2"/>
        <v>LABOR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Pameran [Pos Security]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 Pameran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Pameran [Pos Security]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 Pameran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Pameran [Pos Security]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 Pameran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Gedung Pameran [Pos Security]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 Pameran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Gedung Pameran [Pos Security]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 Pameran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Gedung Rapat [Ruangan 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 Rapat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Gedung Rapat [Toilet]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 Rapat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Gedung Rapat [Halaman]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Gedung Rapat</v>
      </c>
      <c r="I488" s="68" t="str">
        <f ca="1" t="shared" si="2"/>
        <v>CLEANING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Mess [Ruangan 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 Mess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Mess [Toilet]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 Mess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Mess [Halaman]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 Mess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Gedung Penyimpanan Artefak [Ruangan 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 Penyimpanan Artefak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Gedung Penyimpanan Artefak [Toilet]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 Penyimpanan Artefak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Gedung Penyimpanan Artefak [Halaman]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 Penyimpanan Artefak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Security [Security Functions]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Security</v>
      </c>
      <c r="I495" s="68" t="str">
        <f ca="1" t="shared" si="2"/>
        <v>SECURITY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Driver [Driving Safety]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Driver</v>
      </c>
      <c r="I496" s="68" t="str">
        <f ca="1" t="shared" si="2"/>
        <v>LABOR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Driver [ Attendance]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Driver</v>
      </c>
      <c r="I497" s="68" t="str">
        <f ca="1" t="shared" si="2"/>
        <v>LABOR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Pameran [Pos Security]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 Pameran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Pameran [Pos Security]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 Pameran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Pameran [Pos Security]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 Pameran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Pameran [Pos Security]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 Pameran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Gedung Pameran [Pos Security]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 Pameran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Gedung Rapat [Ruangan 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 Rapat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Gedung Rapat [Toilet]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 Rapat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Gedung Rapat [Halaman]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 Rapat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Gedung Mess [Ruangan 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Gedung Mess</v>
      </c>
      <c r="I506" s="68" t="str">
        <f ca="1" t="shared" si="2"/>
        <v>CLEANING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Gedung Mess [Toilet]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 Mess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Gedung Mess [Halaman]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 Mess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Gedung Penyimpanan Artefak [Ruangan 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 Penyimpanan Artefak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Gedung Penyimpanan Artefak [Toilet]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 Penyimpanan Artefak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Gedung Penyimpanan Artefak [Halaman]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 Penyimpanan Artefak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Security [Security Functions]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Security</v>
      </c>
      <c r="I512" s="68" t="str">
        <f ca="1" t="shared" si="2"/>
        <v>SECURITY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Driver [Driving Safety]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Driver</v>
      </c>
      <c r="I513" s="68" t="str">
        <f ca="1" t="shared" si="2"/>
        <v>LABOR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Driver [ Attendance]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Driver</v>
      </c>
      <c r="I514" s="68" t="str">
        <f ca="1" t="shared" si="2"/>
        <v>LABOR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Gedung Pameran [Pos Security]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Gedung Pameran</v>
      </c>
      <c r="I515" s="68" t="str">
        <f ca="1" t="shared" si="2"/>
        <v>CLEANING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Pameran [Pos Security]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 Pameran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Pameran [Pos Security]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 Pameran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Pameran [Pos Security]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 Pameran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Pameran [Pos Security]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 Pameran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Gedung Rapat [Ruangan 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Gedung Rapat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Gedung Rapat [Toilet]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 Rapat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Gedung Rapat [Halaman]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 Rapat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Gedung Mess [Ruangan 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 Mess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Gedung Mess [Toilet]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Gedung Mess</v>
      </c>
      <c r="I524" s="68" t="str">
        <f ca="1" t="shared" si="2"/>
        <v>CLEANING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Mess [Halaman]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 Mess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Penyimpanan Artefak [Ruangan 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 Penyimpanan Artefak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Penyimpanan Artefak [Toilet]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 Penyimpanan Artefak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Penyimpanan Artefak [Halaman]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 Penyimpanan Artefak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Security [Security Functions]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Security</v>
      </c>
      <c r="I529" s="68" t="str">
        <f ca="1" t="shared" si="2"/>
        <v>SECURITY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Driver [Driving Safety]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Driver</v>
      </c>
      <c r="I530" s="68" t="str">
        <f ca="1" t="shared" si="2"/>
        <v>LABOR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Driver [ Attendance]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Driver</v>
      </c>
      <c r="I531" s="68" t="str">
        <f ca="1" t="shared" si="2"/>
        <v>LABOR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Gedung Pameran [Pos Security]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 Pameran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Gedung Pameran [Pos Security]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Gedung Pameran</v>
      </c>
      <c r="I533" s="68" t="str">
        <f ca="1" t="shared" si="2"/>
        <v>CLEANING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Gedung Pameran [Pos Security]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 Pameran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Pameran [Pos Security]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 Pameran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Pameran [Pos Security]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 Pameran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Rapat [Ruangan 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 Rapat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Gedung Rapat [Toilet]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 Rapat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Gedung Rapat [Halaman]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 Rapat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Gedung Mess [Ruangan 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 Mess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Gedung Mess [Toilet]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 Mess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Gedung Mess [Halaman]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Gedung Mess</v>
      </c>
      <c r="I542" s="68" t="str">
        <f ca="1" t="shared" si="2"/>
        <v>CLEANING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Penyimpanan Artefak [Ruangan 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 Penyimpanan Artefak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Penyimpanan Artefak [Toilet]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 Penyimpanan Artefak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Penyimpanan Artefak [Halaman]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 Penyimpanan Artefak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Security [Security Functions]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Security</v>
      </c>
      <c r="I546" s="68" t="str">
        <f ca="1" t="shared" si="2"/>
        <v>SECURITY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Driver [Driving Safety]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Driver</v>
      </c>
      <c r="I547" s="68" t="str">
        <f ca="1" t="shared" si="2"/>
        <v>LABOR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Driver [ Attendance]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Driver</v>
      </c>
      <c r="I548" s="68" t="str">
        <f ca="1" t="shared" si="2"/>
        <v>LABOR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Gedung Pameran [Pos Security]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 Pameran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Gedung Pameran [Pos Security]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 Pameran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Gedung Pameran [Pos Security]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Gedung Pameran</v>
      </c>
      <c r="I551" s="68" t="str">
        <f ca="1" t="shared" si="2"/>
        <v>CLEANING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Gedung Pameran [Pos Security]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 Pameran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Gedung Pameran [Pos Security]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 Pameran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Gedung Rapat [Ruangan 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 Rapat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Gedung Rapat [Toilet]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 Rapat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Gedung Rapat [Halaman]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Gedung Rapat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Gedung Mess [Ruangan 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 Mess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Gedung Mess [Toilet]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 Mess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Gedung Mess [Halaman]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 Mess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Gedung Penyimpanan Artefak [Ruangan 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Gedung Penyimpanan Artefak</v>
      </c>
      <c r="I560" s="68" t="str">
        <f ca="1" t="shared" si="2"/>
        <v>CLEANING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Penyimpanan Artefak [Toilet]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 Penyimpanan Artefak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Gedung Penyimpanan Artefak [Halaman]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 Penyimpanan Artefak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Security [Security Functions]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Security</v>
      </c>
      <c r="I563" s="68" t="str">
        <f ca="1" t="shared" si="2"/>
        <v>SECURITY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Driver [Driving Safety]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Driver</v>
      </c>
      <c r="I564" s="68" t="str">
        <f ca="1" t="shared" si="2"/>
        <v>LABOR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Driver [ Attendance]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Driver</v>
      </c>
      <c r="I565" s="68" t="str">
        <f ca="1" t="shared" si="2"/>
        <v>LABOR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Gedung Pameran [Pos Security]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 Pameran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Gedung Pameran [Pos Security]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 Pameran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Gedung Pameran [Pos Security]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 Pameran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Gedung Pameran [Pos Security]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Gedung Pameran</v>
      </c>
      <c r="I569" s="68" t="str">
        <f ca="1" t="shared" si="2"/>
        <v>CLEANING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Pameran [Pos Security]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 Pameran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Rapat [Ruangan 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 Rapat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Rapat [Toilet]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 Rapat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Rapat [Halaman]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 Rapat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Gedung Mess [Ruangan 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 Mess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Gedung Mess [Toilet]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 Mess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Gedung Mess [Halaman]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Gedung Mess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Gedung Penyimpanan Artefak [Ruangan 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 Penyimpanan Artefak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Gedung Penyimpanan Artefak [Toilet]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Gedung Penyimpanan Artefak</v>
      </c>
      <c r="I578" s="68" t="str">
        <f ca="1" t="shared" si="2"/>
        <v>CLEANING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Penyimpanan Artefak [Halaman]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 Penyimpanan Artefak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Security [Security Functions]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Security</v>
      </c>
      <c r="I580" s="68" t="str">
        <f ca="1" t="shared" si="2"/>
        <v>SECURITY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Driver [Driving Safety]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Driver</v>
      </c>
      <c r="I581" s="68" t="str">
        <f ca="1" t="shared" si="2"/>
        <v>LABOR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Driver [ Attendance]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Driver</v>
      </c>
      <c r="I582" s="68" t="str">
        <f ca="1" t="shared" si="2"/>
        <v>LABOR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Gedung Pameran [Pos Security]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 Pameran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Gedung Pameran [Pos Security]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 Pameran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Gedung Pameran [Pos Security]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 Pameran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Gedung Pameran [Pos Security]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 Pameran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Gedung Pameran [Pos Security]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Gedung Pameran</v>
      </c>
      <c r="I587" s="68" t="str">
        <f ca="1" t="shared" si="2"/>
        <v>CLEANING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Rapat [Ruangan 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 Rapat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Rapat [Toilet]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 Rapat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Gedung Rapat [Halaman]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 Rapat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Mess [Ruangan 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 Mess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Mess [Toilet]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 Mess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Mess [Halaman]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 Mess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Penyimpanan Artefak [Ruangan 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 Penyimpanan Artefak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Penyimpanan Artefak [Toilet]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 Penyimpanan Artefak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Gedung Penyimpanan Artefak [Halaman]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Gedung Penyimpanan Artefak</v>
      </c>
      <c r="I596" s="68" t="str">
        <f ca="1" t="shared" si="2"/>
        <v>CLEANING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Security [Security Functions]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Security</v>
      </c>
      <c r="I597" s="68" t="str">
        <f ca="1" t="shared" si="2"/>
        <v>SECURITY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Driver [Driving Safety]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Driver</v>
      </c>
      <c r="I598" s="68" t="str">
        <f ca="1" t="shared" si="2"/>
        <v>LABOR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Driver [ Attendance]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Driver</v>
      </c>
      <c r="I599" s="68" t="str">
        <f ca="1" t="shared" si="2"/>
        <v>LABOR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Pameran [Pos Security]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 Pameran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Gedung Pameran [Pos Security]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Gedung Pameran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Gedung Pameran [Pos Security]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Gedung Pameran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Pameran [Pos Security]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 Pameran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Gedung Pameran [Pos Security]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Gedung Pameran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Gedung Rapat [Ruangan 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Gedung Rapat</v>
      </c>
      <c r="I605" s="68" t="str">
        <f ca="1" t="shared" si="2"/>
        <v>CLEANING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Rapat [Toilet]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 Rapat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Rapat [Halaman]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 Rapat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Mess [Ruangan 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 Mess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Mess [Toilet]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 Mess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Mess [Halaman]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 Mess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Penyimpanan Artefak [Ruangan 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 Penyimpanan Artefak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Penyimpanan Artefak [Toilet]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 Penyimpanan Artefak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Penyimpanan Artefak [Halaman]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 Penyimpanan Artefak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Security [Security Functions]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Security</v>
      </c>
      <c r="I614" s="68" t="str">
        <f ca="1" t="shared" si="2"/>
        <v>SECURITY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Driver [Driving Safety]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Driver</v>
      </c>
      <c r="I615" s="68" t="str">
        <f ca="1" t="shared" si="2"/>
        <v>LABOR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Driver [ Attendance]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Driver</v>
      </c>
      <c r="I616" s="68" t="str">
        <f ca="1" t="shared" si="2"/>
        <v>LABOR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Pameran [Pos Security]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 Pameran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Pameran [Pos Security]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 Pameran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Pameran [Pos Security]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 Pameran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Pameran [Pos Security]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 Pameran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Pameran [Pos Security]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 Pameran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Rapat [Ruangan 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 Rapat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Gedung Rapat [Toilet]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Gedung Rapat</v>
      </c>
      <c r="I623" s="68" t="str">
        <f ca="1" t="shared" si="2"/>
        <v>CLEANING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Rapat [Halaman]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 Rapat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Mess [Ruangan 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 Mess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Mess [Toilet]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 Mess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Mess [Halaman]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 Mess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Penyimpanan Artefak [Ruangan 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 Penyimpanan Artefak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Penyimpanan Artefak [Toilet]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 Penyimpanan Artefak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Penyimpanan Artefak [Halaman]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 Penyimpanan Artefak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Security [Security Functions]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Security</v>
      </c>
      <c r="I631" s="68" t="str">
        <f ca="1" t="shared" si="2"/>
        <v>SECURITY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Driver [Driving Safety]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Driver</v>
      </c>
      <c r="I632" s="68" t="str">
        <f ca="1" t="shared" si="2"/>
        <v>LABOR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Driver [ Attendance]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Driver</v>
      </c>
      <c r="I633" s="68" t="str">
        <f ca="1" t="shared" si="2"/>
        <v>LABOR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Pameran [Pos Security]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 Pameran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Pameran [Pos Security]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 Pameran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Pameran [Pos Security]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 Pameran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Pameran [Pos Security]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 Pameran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Pameran [Pos Security]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 Pameran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Rapat [Ruangan 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 Rapat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Rapat [Toilet]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 Rapat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Gedung Rapat [Halaman]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Gedung Rapat</v>
      </c>
      <c r="I641" s="68" t="str">
        <f ca="1" t="shared" si="2"/>
        <v>CLEANING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Mess [Ruangan 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 Mess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Mess [Toilet]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 Mess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Mess [Halaman]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 Mess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Penyimpanan Artefak [Ruangan 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 Penyimpanan Artefak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Gedung Penyimpanan Artefak [Toilet]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Gedung Penyimpanan Artefak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Gedung Penyimpanan Artefak [Halaman]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Gedung Penyimpanan Artefak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Security [Security Functions]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Security</v>
      </c>
      <c r="I648" s="68" t="str">
        <f ca="1" t="shared" si="2"/>
        <v>SECURITY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Driver [Driving Safety]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Driver</v>
      </c>
      <c r="I649" s="68" t="str">
        <f ca="1" t="shared" si="2"/>
        <v>LABOR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Driver [ Attendance]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Driver</v>
      </c>
      <c r="I650" s="68" t="str">
        <f ca="1" t="shared" si="2"/>
        <v>LABOR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Pameran [Pos Security]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 Pameran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Pameran [Pos Security]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 Pameran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Pameran [Pos Security]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 Pameran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Pameran [Pos Security]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 Pameran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Gedung Pameran [Pos Security]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 Pameran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Gedung Rapat [Ruangan 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 Rapat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Rapat [Toilet]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 Rapat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Rapat [Halaman]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 Rapat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Gedung Mess [Ruangan 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Gedung Mess</v>
      </c>
      <c r="I659" s="68" t="str">
        <f ca="1" t="shared" si="2"/>
        <v>CLEANING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Mess [Toilet]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 Mess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Mess [Halaman]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 Mess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Penyimpanan Artefak [Ruangan 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 Penyimpanan Artefak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Penyimpanan Artefak [Toilet]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 Penyimpanan Artefak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Penyimpanan Artefak [Halaman]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 Penyimpanan Artefak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Security [Security Functions]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Security</v>
      </c>
      <c r="I665" s="68" t="str">
        <f ca="1" t="shared" si="2"/>
        <v>SECURITY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Driver [Driving Safety]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Driver</v>
      </c>
      <c r="I666" s="68" t="str">
        <f ca="1" t="shared" si="2"/>
        <v>LABOR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Driver [ Attendance]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Driver</v>
      </c>
      <c r="I667" s="68" t="str">
        <f ca="1" t="shared" si="2"/>
        <v>LABOR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Gedung Pameran [Pos Security]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Gedung Pameran</v>
      </c>
      <c r="I668" s="68" t="str">
        <f ca="1" t="shared" si="2"/>
        <v>CLEANING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Pameran [Pos Security]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 Pameran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Pameran [Pos Security]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 Pameran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Pameran [Pos Security]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 Pameran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Pameran [Pos Security]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 Pameran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Rapat [Ruangan 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 Rapat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Gedung Rapat [Toilet]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Gedung Rapat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Rapat [Halaman]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 Rapat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Mess [Ruangan 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 Mess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Gedung Mess [Toilet]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Gedung Mess</v>
      </c>
      <c r="I677" s="68" t="str">
        <f ca="1" t="shared" si="2"/>
        <v>CLEANING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Mess [Halaman]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 Mess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Penyimpanan Artefak [Ruangan 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 Penyimpanan Artefak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Penyimpanan Artefak [Toilet]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 Penyimpanan Artefak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Penyimpanan Artefak [Halaman]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 Penyimpanan Artefak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Security [Security Functions]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Security</v>
      </c>
      <c r="I682" s="68" t="str">
        <f ca="1" t="shared" si="2"/>
        <v>SECURITY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Driver [Driving Safety]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Driver</v>
      </c>
      <c r="I683" s="68" t="str">
        <f ca="1" t="shared" si="2"/>
        <v>LABOR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Driver [ Attendance]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Driver</v>
      </c>
      <c r="I684" s="68" t="str">
        <f ca="1" t="shared" si="2"/>
        <v>LABOR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Pameran [Pos Security]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 Pameran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Gedung Pameran [Pos Security]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Gedung Pameran</v>
      </c>
      <c r="I686" s="68" t="str">
        <f ca="1" t="shared" si="2"/>
        <v>CLEANING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Pameran [Pos Security]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 Pameran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Pameran [Pos Security]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 Pameran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Pameran [Pos Security]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 Pameran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Rapat [Ruangan 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 Rapat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Gedung Rapat [Toilet]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Gedung Rapat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Gedung Rapat [Halaman]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Gedung Rapat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Gedung Mess [Ruangan 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Gedung Mess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Gedung Mess [Toilet]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Gedung Mess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Gedung Mess [Halaman]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Gedung Mess</v>
      </c>
      <c r="I695" s="68" t="str">
        <f ca="1" t="shared" si="2"/>
        <v>CLEANING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Penyimpanan Artefak [Ruangan 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 Penyimpanan Artefak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Penyimpanan Artefak [Toilet]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 Penyimpanan Artefak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Penyimpanan Artefak [Halaman]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 Penyimpanan Artefak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Security [Security Functions]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Security</v>
      </c>
      <c r="I699" s="68" t="str">
        <f ca="1" t="shared" si="2"/>
        <v>SECURITY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Driver [Driving Safety]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Driver</v>
      </c>
      <c r="I700" s="68" t="str">
        <f ca="1" t="shared" si="2"/>
        <v>LABOR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Driver [ Attendance]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Driver</v>
      </c>
      <c r="I701" s="68" t="str">
        <f ca="1" t="shared" si="2"/>
        <v>LABOR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Gedung Pameran [Pos Security]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Gedung Pameran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Pameran [Pos Security]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 Pameran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Gedung Pameran [Pos Security]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Gedung Pameran</v>
      </c>
      <c r="I704" s="68" t="str">
        <f ca="1" t="shared" si="2"/>
        <v>CLEANING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Pameran [Pos Security]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 Pameran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Pameran [Pos Security]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 Pameran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Rapat [Ruangan 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 Rapat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Rapat [Toilet]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 Rapat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Rapat [Halaman]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 Rapat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Mess [Ruangan 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 Mess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Mess [Toilet]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 Mess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Mess [Halaman]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 Mess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Gedung Penyimpanan Artefak [Ruangan 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Gedung Penyimpanan Artefak</v>
      </c>
      <c r="I713" s="68" t="str">
        <f ca="1" t="shared" si="2"/>
        <v>CLEANING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Penyimpanan Artefak [Toilet]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 Penyimpanan Artefak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Penyimpanan Artefak [Halaman]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 Penyimpanan Artefak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Security [Security Functions]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Security</v>
      </c>
      <c r="I716" s="68" t="str">
        <f ca="1" t="shared" si="2"/>
        <v>SECURITY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Driver [Driving Safety]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Driver</v>
      </c>
      <c r="I717" s="68" t="str">
        <f ca="1" t="shared" si="2"/>
        <v>LABOR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Driver [ Attendance]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Driver</v>
      </c>
      <c r="I718" s="68" t="str">
        <f ca="1" t="shared" si="2"/>
        <v>LABOR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Gedung Pameran [Pos Security]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 Pameran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Gedung Pameran [Pos Security]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 Pameran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Gedung Pameran [Pos Security]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 Pameran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Gedung Pameran [Pos Security]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Gedung Pameran</v>
      </c>
      <c r="I722" s="68" t="str">
        <f ca="1" t="shared" si="2"/>
        <v>CLEANING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Pameran [Pos Security]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 Pameran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Rapat [Ruangan 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 Rapat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Rapat [Toilet]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 Rapat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Rapat [Halaman]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 Rapat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Gedung Mess [Ruangan 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 Mess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Gedung Mess [Toilet]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 Mess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Gedung Mess [Halaman]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 Mess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Gedung Penyimpanan Artefak [Ruangan 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Gedung Penyimpanan Artefak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Gedung Penyimpanan Artefak [Toilet]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Gedung Penyimpanan Artefak</v>
      </c>
      <c r="I731" s="68" t="str">
        <f ca="1" t="shared" si="2"/>
        <v>CLEANING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Penyimpanan Artefak [Halaman]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 Penyimpanan Artefak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Security [Security Functions]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Security</v>
      </c>
      <c r="I733" s="68" t="str">
        <f ca="1" t="shared" si="2"/>
        <v>SECURITY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Driver [Driving Safety]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Driver</v>
      </c>
      <c r="I734" s="68" t="str">
        <f ca="1" t="shared" si="2"/>
        <v>LABOR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Driver [ Attendance]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Driver</v>
      </c>
      <c r="I735" s="68" t="str">
        <f ca="1" t="shared" si="2"/>
        <v>LABOR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Gedung Pameran [Pos Security]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Gedung Pameran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Gedung Pameran [Pos Security]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Gedung Pameran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Gedung Pameran [Pos Security]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Gedung Pameran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Gedung Pameran [Pos Security]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Gedung Pameran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Gedung Pameran [Pos Security]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Gedung Pameran</v>
      </c>
      <c r="I740" s="68" t="str">
        <f ca="1" t="shared" si="2"/>
        <v>CLEANING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Rapat [Ruangan 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 Rapat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Rapat [Toilet]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 Rapat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Rapat [Halaman]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 Rapat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Gedung Mess [Ruangan 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 Mess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Gedung Mess [Toilet]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 Mess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Gedung Mess [Halaman]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 Mess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Gedung Penyimpanan Artefak [Ruangan 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 Penyimpanan Artefak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Gedung Penyimpanan Artefak [Toilet]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 Penyimpanan Artefak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Gedung Penyimpanan Artefak [Halaman]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Gedung Penyimpanan Artefak</v>
      </c>
      <c r="I749" s="68" t="str">
        <f ca="1" t="shared" si="2"/>
        <v>CLEANING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Security [Security Functions]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Security</v>
      </c>
      <c r="I750" s="68" t="str">
        <f ca="1" t="shared" si="2"/>
        <v>SECURITY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Driver [Driving Safety]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Driver</v>
      </c>
      <c r="I751" s="68" t="str">
        <f ca="1" t="shared" si="2"/>
        <v>LABOR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Driver [ Attendance]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Driver</v>
      </c>
      <c r="I752" s="68" t="str">
        <f ca="1" t="shared" si="2"/>
        <v>LABOR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Pameran [Pos Security]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 Pameran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Gedung Pameran [Pos Security]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 Pameran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Gedung Pameran [Pos Security]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 Pameran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Gedung Pameran [Pos Security]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 Pameran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Gedung Pameran [Pos Security]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 Pameran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Gedung Rapat [Ruangan 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Gedung Rapat</v>
      </c>
      <c r="I758" s="68" t="str">
        <f ca="1" t="shared" si="2"/>
        <v>CLEANING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Rapat [Toilet]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 Rapat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Rapat [Halaman]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 Rapat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Mess [Ruangan 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 Mess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Mess [Toilet]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 Mess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Gedung Mess [Halaman]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 Mess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Gedung Penyimpanan Artefak [Ruangan 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 Penyimpanan Artefak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Gedung Penyimpanan Artefak [Toilet]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 Penyimpanan Artefak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Gedung Penyimpanan Artefak [Halaman]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 Penyimpanan Artefak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Security [Security Functions]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Security</v>
      </c>
      <c r="I767" s="68" t="str">
        <f ca="1" t="shared" si="2"/>
        <v>SECURITY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Driver [Driving Safety]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Driver</v>
      </c>
      <c r="I768" s="68" t="str">
        <f ca="1" t="shared" si="2"/>
        <v>LABOR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Driver [ Attendance]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Driver</v>
      </c>
      <c r="I769" s="68" t="str">
        <f ca="1" t="shared" si="2"/>
        <v>LABOR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Pameran [Pos Security]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 Pameran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Pameran [Pos Security]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 Pameran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Gedung Pameran [Pos Security]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Gedung Pameran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Gedung Pameran [Pos Security]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 Pameran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Gedung Pameran [Pos Security]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 Pameran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Gedung Rapat [Ruangan 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 Rapat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Gedung Rapat [Toilet]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Gedung Rapat</v>
      </c>
      <c r="I776" s="68" t="str">
        <f ca="1" t="shared" si="2"/>
        <v>CLEANING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Rapat [Halaman]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 Rapat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Mess [Ruangan 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 Mess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Mess [Toilet]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 Mess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Mess [Halaman]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 Mess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Gedung Penyimpanan Artefak [Ruangan 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 Penyimpanan Artefak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Gedung Penyimpanan Artefak [Toilet]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Gedung Penyimpanan Artefak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Gedung Penyimpanan Artefak [Halaman]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Gedung Penyimpanan Artefak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Security [Security Functions]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Security</v>
      </c>
      <c r="I784" s="68" t="str">
        <f ca="1" t="shared" si="2"/>
        <v>SECURITY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Driver [Driving Safety]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Driver</v>
      </c>
      <c r="I785" s="68" t="str">
        <f ca="1" t="shared" si="2"/>
        <v>LABOR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Driver [ Attendance]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Driver</v>
      </c>
      <c r="I786" s="68" t="str">
        <f ca="1" t="shared" si="2"/>
        <v>LABOR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Pameran [Pos Security]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 Pameran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Pameran [Pos Security]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 Pameran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Pameran [Pos Security]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 Pameran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Gedung Pameran [Pos Security]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 Pameran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Gedung Pameran [Pos Security]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 Pameran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Gedung Rapat [Ruangan 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 Rapat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Gedung Rapat [Toilet]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 Rapat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Gedung Rapat [Halaman]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Gedung Rapat</v>
      </c>
      <c r="I794" s="68" t="str">
        <f ca="1" t="shared" si="2"/>
        <v>CLEANING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Mess [Ruangan 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 Mess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Mess [Toilet]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 Mess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Mess [Halaman]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 Mess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Penyimpanan Artefak [Ruangan 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 Penyimpanan Artefak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Gedung Penyimpanan Artefak [Toilet]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 Penyimpanan Artefak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Gedung Penyimpanan Artefak [Halaman]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Gedung Penyimpanan Artefak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Security [Security Functions]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Security</v>
      </c>
      <c r="I801" s="68" t="str">
        <f ca="1" t="shared" si="2"/>
        <v>SECURITY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Driver [Driving Safety]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Driver</v>
      </c>
      <c r="I802" s="68" t="str">
        <f ca="1" t="shared" si="2"/>
        <v>LABOR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Driver [ Attendance]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Driver</v>
      </c>
      <c r="I803" s="68" t="str">
        <f ca="1" t="shared" si="2"/>
        <v>LABOR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Pameran [Pos Security]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 Pameran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Pameran [Pos Security]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 Pameran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Pameran [Pos Security]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 Pameran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Pameran [Pos Security]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 Pameran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Gedung Pameran [Pos Security]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 Pameran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Gedung Rapat [Ruangan 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 Rapat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Gedung Rapat [Toilet]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 Rapat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Gedung Rapat [Halaman]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 Rapat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Gedung Mess [Ruangan 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Gedung Mess</v>
      </c>
      <c r="I812" s="68" t="str">
        <f ca="1" t="shared" si="2"/>
        <v>CLEANING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Mess [Toilet]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 Mess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Gedung Mess [Halaman]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 Mess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Penyimpanan Artefak [Ruangan 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 Penyimpanan Artefak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Penyimpanan Artefak [Toilet]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 Penyimpanan Artefak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Gedung Penyimpanan Artefak [Halaman]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 Penyimpanan Artefak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Security [Security Functions]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Security</v>
      </c>
      <c r="I818" s="68" t="str">
        <f ca="1" t="shared" si="2"/>
        <v>SECURITY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Driver [Driving Safety]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Driver</v>
      </c>
      <c r="I819" s="68" t="str">
        <f ca="1" t="shared" si="2"/>
        <v>LABOR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Driver [ Attendance]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Driver</v>
      </c>
      <c r="I820" s="68" t="str">
        <f ca="1" t="shared" si="2"/>
        <v>LABOR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Gedung Pameran [Pos Security]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Gedung Pameran</v>
      </c>
      <c r="I821" s="68" t="str">
        <f ca="1" t="shared" si="2"/>
        <v>CLEANING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Pameran [Pos Security]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 Pameran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Pameran [Pos Security]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 Pameran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Pameran [Pos Security]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 Pameran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Pameran [Pos Security]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 Pameran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Gedung Rapat [Ruangan 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 Rapat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Gedung Rapat [Toilet]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 Rapat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Gedung Rapat [Halaman]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Gedung Rapat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Gedung Mess [Ruangan 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Gedung Mess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Gedung Mess [Toilet]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Gedung Mess</v>
      </c>
      <c r="I830" s="68" t="str">
        <f ca="1" t="shared" si="2"/>
        <v>CLEANING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Gedung Mess [Halaman]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 Mess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Gedung Penyimpanan Artefak [Ruangan 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 Penyimpanan Artefak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Penyimpanan Artefak [Toilet]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 Penyimpanan Artefak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Penyimpanan Artefak [Halaman]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 Penyimpanan Artefak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Security [Security Functions]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Security</v>
      </c>
      <c r="I835" s="68" t="str">
        <f ca="1" t="shared" si="2"/>
        <v>SECURITY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Driver [Driving Safety]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Driver</v>
      </c>
      <c r="I836" s="68" t="str">
        <f ca="1" t="shared" si="2"/>
        <v>LABOR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Driver [ Attendance]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Driver</v>
      </c>
      <c r="I837" s="68" t="str">
        <f ca="1" t="shared" si="2"/>
        <v>LABOR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Gedung Pameran [Pos Security]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 Pameran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Gedung Pameran [Pos Security]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Gedung Pameran</v>
      </c>
      <c r="I839" s="68" t="str">
        <f ca="1" t="shared" si="2"/>
        <v>CLEANING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Pameran [Pos Security]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 Pameran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Pameran [Pos Security]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 Pameran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Gedung Pameran [Pos Security]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 Pameran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Rapat [Ruangan 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 Rapat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Gedung Rapat [Toilet]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 Rapat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Gedung Rapat [Halaman]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 Rapat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Gedung Mess [Ruangan 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 Mess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Gedung Mess [Toilet]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 Mess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Gedung Mess [Halaman]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Gedung Mess</v>
      </c>
      <c r="I848" s="68" t="str">
        <f ca="1" t="shared" si="2"/>
        <v>CLEANING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Penyimpanan Artefak [Ruangan 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 Penyimpanan Artefak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Penyimpanan Artefak [Toilet]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 Penyimpanan Artefak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Penyimpanan Artefak [Halaman]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 Penyimpanan Artefak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Security [Security Functions]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Security</v>
      </c>
      <c r="I852" s="68" t="str">
        <f ca="1" t="shared" si="2"/>
        <v>SECURITY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Driver [Driving Safety]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Driver</v>
      </c>
      <c r="I853" s="68" t="str">
        <f ca="1" t="shared" si="2"/>
        <v>LABOR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Driver [ Attendance]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Driver</v>
      </c>
      <c r="I854" s="68" t="str">
        <f ca="1" t="shared" si="2"/>
        <v>LABOR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Pameran [Pos Security]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 Pameran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Gedung Pameran [Pos Security]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Gedung Pameran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Gedung Pameran [Pos Security]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Gedung Pameran</v>
      </c>
      <c r="I857" s="68" t="str">
        <f ca="1" t="shared" si="2"/>
        <v>CLEANING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Pameran [Pos Security]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 Pameran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Pameran [Pos Security]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 Pameran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Rapat [Ruangan 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 Rapat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Rapat [Toilet]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 Rapat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Rapat [Halaman]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 Rapat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Mess [Ruangan 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 Mess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Mess [Toilet]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 Mess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Mess [Halaman]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 Mess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Gedung Penyimpanan Artefak [Ruangan 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Gedung Penyimpanan Artefak</v>
      </c>
      <c r="I866" s="68" t="str">
        <f ca="1" t="shared" si="2"/>
        <v>CLEANING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Penyimpanan Artefak [Toilet]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 Penyimpanan Artefak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Penyimpanan Artefak [Halaman]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 Penyimpanan Artefak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Security [Security Functions]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Security</v>
      </c>
      <c r="I869" s="68" t="str">
        <f ca="1" t="shared" si="2"/>
        <v>SECURITY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Driver [Driving Safety]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Driver</v>
      </c>
      <c r="I870" s="68" t="str">
        <f ca="1" t="shared" si="2"/>
        <v>LABOR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Driver [ Attendance]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Driver</v>
      </c>
      <c r="I871" s="68" t="str">
        <f ca="1" t="shared" si="2"/>
        <v>LABOR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Pameran [Pos Security]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 Pameran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Pameran [Pos Security]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 Pameran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Gedung Pameran [Pos Security]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Gedung Pameran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Gedung Pameran [Pos Security]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Gedung Pameran</v>
      </c>
      <c r="I875" s="68" t="str">
        <f ca="1" t="shared" si="2"/>
        <v>CLEANING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Pameran [Pos Security]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 Pameran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Rapat [Ruangan 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 Rapat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Rapat [Toilet]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 Rapat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Rapat [Halaman]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 Rapat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Mess [Ruangan 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 Mess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Mess [Toilet]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 Mess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Mess [Halaman]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 Mess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Penyimpanan Artefak [Ruangan 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 Penyimpanan Artefak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Gedung Penyimpanan Artefak [Toilet]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Gedung Penyimpanan Artefak</v>
      </c>
      <c r="I884" s="68" t="str">
        <f ca="1" t="shared" si="2"/>
        <v>CLEANING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Penyimpanan Artefak [Halaman]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 Penyimpanan Artefak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Security [Security Functions]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Security</v>
      </c>
      <c r="I886" s="68" t="str">
        <f ca="1" t="shared" si="2"/>
        <v>SECURITY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Driver [Driving Safety]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Driver</v>
      </c>
      <c r="I887" s="68" t="str">
        <f ca="1" t="shared" si="2"/>
        <v>LABOR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Driver [ Attendance]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Driver</v>
      </c>
      <c r="I888" s="68" t="str">
        <f ca="1" t="shared" si="2"/>
        <v>LABOR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Pameran [Pos Security]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 Pameran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Pameran [Pos Security]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 Pameran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Pameran [Pos Security]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 Pameran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Pameran [Pos Security]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 Pameran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Gedung Pameran [Pos Security]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Gedung Pameran</v>
      </c>
      <c r="I893" s="68" t="str">
        <f ca="1" t="shared" si="2"/>
        <v>CLEANING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Rapat [Ruangan 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 Rapat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Rapat [Toilet]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 Rapat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Rapat [Halaman]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 Rapat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Mess [Ruangan 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 Mess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Gedung Mess [Toilet]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Gedung Mess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Mess [Halaman]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 Mess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Penyimpanan Artefak [Ruangan 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 Penyimpanan Artefak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Penyimpanan Artefak [Toilet]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 Penyimpanan Artefak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Gedung Penyimpanan Artefak [Halaman]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Gedung Penyimpanan Artefak</v>
      </c>
      <c r="I902" s="68" t="str">
        <f ca="1" t="shared" si="2"/>
        <v>CLEANING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Security [Security Functions]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Security</v>
      </c>
      <c r="I903" s="68" t="str">
        <f ca="1" t="shared" si="2"/>
        <v>SECURITY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Driver [Driving Safety]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Driver</v>
      </c>
      <c r="I904" s="68" t="str">
        <f ca="1" t="shared" si="2"/>
        <v>LABOR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Driver [ Attendance]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Driver</v>
      </c>
      <c r="I905" s="68" t="str">
        <f ca="1" t="shared" si="2"/>
        <v>LABOR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Pameran [Pos Security]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 Pameran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Pameran [Pos Security]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 Pameran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Pameran [Pos Security]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 Pameran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Pameran [Pos Security]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 Pameran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Pameran [Pos Security]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 Pameran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Gedung Rapat [Ruangan 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Gedung Rapat</v>
      </c>
      <c r="I911" s="68" t="str">
        <f ca="1" t="shared" si="2"/>
        <v>CLEANING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Gedung Rapat [Toilet]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 Rapat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Rapat [Halaman]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 Rapat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Mess [Ruangan 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 Mess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Mess [Toilet]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 Mess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Gedung Mess [Halaman]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 Mess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Penyimpanan Artefak [Ruangan 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 Penyimpanan Artefak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Penyimpanan Artefak [Toilet]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 Penyimpanan Artefak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Penyimpanan Artefak [Halaman]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 Penyimpanan Artefak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Security [Security Functions]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Security</v>
      </c>
      <c r="I920" s="68" t="str">
        <f ca="1" t="shared" si="2"/>
        <v>SECURITY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Driver [Driving Safety]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Driver</v>
      </c>
      <c r="I921" s="68" t="str">
        <f ca="1" t="shared" si="2"/>
        <v>LABOR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Driver [ Attendance]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Driver</v>
      </c>
      <c r="I922" s="68" t="str">
        <f ca="1" t="shared" si="2"/>
        <v>LABOR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Pameran [Pos Security]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 Pameran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Pameran [Pos Security]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 Pameran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Pameran [Pos Security]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 Pameran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Gedung Pameran [Pos Security]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Gedung Pameran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Pameran [Pos Security]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 Pameran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Rapat [Ruangan 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 Rapat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Gedung Rapat [Toilet]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Gedung Rapat</v>
      </c>
      <c r="I929" s="68" t="str">
        <f ca="1" t="shared" si="2"/>
        <v>CLEANING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Rapat [Halaman]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 Rapat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Mess [Ruangan 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 Mess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Mess [Toilet]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 Mess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Mess [Halaman]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 Mess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Penyimpanan Artefak [Ruangan 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 Penyimpanan Artefak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Penyimpanan Artefak [Toilet]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 Penyimpanan Artefak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Penyimpanan Artefak [Halaman]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 Penyimpanan Artefak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Security [Security Functions]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Security</v>
      </c>
      <c r="I937" s="68" t="str">
        <f ca="1" t="shared" si="2"/>
        <v>SECURITY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Driver [Driving Safety]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Driver</v>
      </c>
      <c r="I938" s="68" t="str">
        <f ca="1" t="shared" si="2"/>
        <v>LABOR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Driver [ Attendance]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Driver</v>
      </c>
      <c r="I939" s="68" t="str">
        <f ca="1" t="shared" si="2"/>
        <v>LABOR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Pameran [Pos Security]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 Pameran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Pameran [Pos Security]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 Pameran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Pameran [Pos Security]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 Pameran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Pameran [Pos Security]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 Pameran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Pameran [Pos Security]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 Pameran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Rapat [Ruangan 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 Rapat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Rapat [Toilet]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 Rapat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Gedung Rapat [Halaman]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Gedung Rapat</v>
      </c>
      <c r="I947" s="68" t="str">
        <f ca="1" t="shared" si="2"/>
        <v>CLEANING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Mess [Ruangan 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 Mess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Mess [Toilet]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 Mess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Mess [Halaman]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 Mess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Penyimpanan Artefak [Ruangan 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 Penyimpanan Artefak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Penyimpanan Artefak [Toilet]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 Penyimpanan Artefak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Penyimpanan Artefak [Halaman]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 Penyimpanan Artefak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Security [Security Functions]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Security</v>
      </c>
      <c r="I954" s="68" t="str">
        <f ca="1" t="shared" si="2"/>
        <v>SECURITY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Driver [Driving Safety]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Driver</v>
      </c>
      <c r="I955" s="68" t="str">
        <f ca="1" t="shared" si="2"/>
        <v>LABOR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Driver [ Attendance]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Driver</v>
      </c>
      <c r="I956" s="68" t="str">
        <f ca="1" t="shared" si="2"/>
        <v>LABOR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Pameran [Pos Security]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 Pameran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Pameran [Pos Security]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 Pameran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Pameran [Pos Security]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 Pameran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Pameran [Pos Security]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 Pameran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Pameran [Pos Security]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 Pameran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Rapat [Ruangan 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 Rapat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Rapat [Toilet]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 Rapat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Rapat [Halaman]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 Rapat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Gedung Mess [Ruangan 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Gedung Mess</v>
      </c>
      <c r="I965" s="68" t="str">
        <f ca="1" t="shared" si="2"/>
        <v>CLEANING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Mess [Toilet]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 Mess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Mess [Halaman]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 Mess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Gedung Penyimpanan Artefak [Ruangan 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Gedung Penyimpanan Artefak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Penyimpanan Artefak [Toilet]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 Penyimpanan Artefak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Gedung Penyimpanan Artefak [Halaman]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Gedung Penyimpanan Artefak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Security [Security Functions]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Security</v>
      </c>
      <c r="I971" s="68" t="str">
        <f ca="1" t="shared" si="2"/>
        <v>SECURITY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Driver [Driving Safety]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Driver</v>
      </c>
      <c r="I972" s="68" t="str">
        <f ca="1" t="shared" si="2"/>
        <v>LABOR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Driver [ Attendance]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Driver</v>
      </c>
      <c r="I973" s="68" t="str">
        <f ca="1" t="shared" si="2"/>
        <v>LABOR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Gedung Pameran [Pos Security]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Gedung Pameran</v>
      </c>
      <c r="I974" s="68" t="str">
        <f ca="1" t="shared" si="2"/>
        <v>CLEANING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Pameran [Pos Security]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 Pameran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Pameran [Pos Security]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 Pameran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Pameran [Pos Security]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 Pameran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Pameran [Pos Security]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 Pameran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Gedung Rapat [Ruangan 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 Rapat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Gedung Rapat [Toilet]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 Rapat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Gedung Rapat [Halaman]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 Rapat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Gedung Mess [Ruangan 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Gedung Mess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Gedung Mess [Toilet]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Gedung Mess</v>
      </c>
      <c r="I983" s="68" t="str">
        <f ca="1" t="shared" si="2"/>
        <v>CLEANING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Mess [Halaman]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 Mess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Penyimpanan Artefak [Ruangan 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 Penyimpanan Artefak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Penyimpanan Artefak [Toilet]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 Penyimpanan Artefak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Penyimpanan Artefak [Halaman]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 Penyimpanan Artefak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Security [Security Functions]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Security</v>
      </c>
      <c r="I988" s="68" t="str">
        <f ca="1" t="shared" si="2"/>
        <v>SECURITY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Driver [Driving Safety]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Driver</v>
      </c>
      <c r="I989" s="68" t="str">
        <f ca="1" t="shared" si="2"/>
        <v>LABOR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Driver [ Attendance]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Driver</v>
      </c>
      <c r="I990" s="68" t="str">
        <f ca="1" t="shared" si="2"/>
        <v>LABOR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Gedung Pameran [Pos Security]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 Pameran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Gedung Pameran [Pos Security]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Gedung Pameran</v>
      </c>
      <c r="I992" s="68" t="str">
        <f ca="1" t="shared" si="2"/>
        <v>CLEANING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Pameran [Pos Security]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 Pameran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Pameran [Pos Security]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 Pameran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Pameran [Pos Security]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 Pameran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Gedung Rapat [Ruangan 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 Rapat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Gedung Rapat [Toilet]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 Rapat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Gedung Rapat [Halaman]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 Rapat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Gedung Mess [Ruangan 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 Mess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Gedung Mess [Toilet]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 Mess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8" max="18" width="12.8571428571429"/>
  </cols>
  <sheetData>
    <row r="1" customHeight="1" spans="1:2">
      <c r="A1" s="41" t="s">
        <v>122</v>
      </c>
      <c r="B1" s="41" t="s">
        <v>127</v>
      </c>
    </row>
    <row r="3" customHeight="1" spans="1:18">
      <c r="A3" s="36" t="s">
        <v>128</v>
      </c>
      <c r="B3" s="52"/>
      <c r="C3" s="52"/>
      <c r="D3" s="52"/>
      <c r="E3" s="36" t="s">
        <v>115</v>
      </c>
      <c r="F3" s="36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customHeight="1" spans="1:18">
      <c r="A4" s="36" t="s">
        <v>0</v>
      </c>
      <c r="B4" s="36" t="s">
        <v>1</v>
      </c>
      <c r="C4" s="36" t="s">
        <v>2</v>
      </c>
      <c r="D4" s="36" t="s">
        <v>3</v>
      </c>
      <c r="E4" s="36" t="s">
        <v>6</v>
      </c>
      <c r="F4" s="54" t="s">
        <v>5</v>
      </c>
      <c r="G4" s="54" t="s">
        <v>13</v>
      </c>
      <c r="H4" s="54" t="s">
        <v>11</v>
      </c>
      <c r="I4" s="54" t="s">
        <v>12</v>
      </c>
      <c r="J4" s="54" t="s">
        <v>7</v>
      </c>
      <c r="K4" s="54" t="s">
        <v>16</v>
      </c>
      <c r="L4" s="54" t="s">
        <v>14</v>
      </c>
      <c r="M4" s="54" t="s">
        <v>15</v>
      </c>
      <c r="N4" s="54" t="s">
        <v>10</v>
      </c>
      <c r="O4" s="54" t="s">
        <v>8</v>
      </c>
      <c r="P4" s="54" t="s">
        <v>9</v>
      </c>
      <c r="Q4" s="54" t="s">
        <v>4</v>
      </c>
      <c r="R4" s="37" t="s">
        <v>129</v>
      </c>
    </row>
    <row r="5" customHeight="1" spans="1:18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54" t="e">
        <v>#DIV/0!</v>
      </c>
      <c r="O5" s="54" t="e">
        <v>#DIV/0!</v>
      </c>
      <c r="P5" s="54" t="e">
        <v>#DIV/0!</v>
      </c>
      <c r="Q5" s="54" t="e">
        <v>#DIV/0!</v>
      </c>
      <c r="R5" s="37" t="e">
        <v>#DIV/0!</v>
      </c>
    </row>
    <row r="6" customHeight="1" spans="1:18">
      <c r="A6" s="61">
        <v>44988.7180787037</v>
      </c>
      <c r="B6" s="36" t="s">
        <v>17</v>
      </c>
      <c r="C6" s="36" t="s">
        <v>18</v>
      </c>
      <c r="D6" s="38">
        <v>44988</v>
      </c>
      <c r="E6" s="36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54">
        <v>0.95</v>
      </c>
      <c r="O6" s="54">
        <v>0.95</v>
      </c>
      <c r="P6" s="54">
        <v>0.95</v>
      </c>
      <c r="Q6" s="54">
        <v>0.95</v>
      </c>
      <c r="R6" s="37">
        <v>0.95</v>
      </c>
    </row>
    <row r="7" customHeight="1" spans="1:18">
      <c r="A7" s="61">
        <v>44988.8578125</v>
      </c>
      <c r="B7" s="36" t="s">
        <v>17</v>
      </c>
      <c r="C7" s="36" t="s">
        <v>18</v>
      </c>
      <c r="D7" s="38">
        <v>44984</v>
      </c>
      <c r="E7" s="36">
        <v>1</v>
      </c>
      <c r="F7" s="54">
        <v>1</v>
      </c>
      <c r="G7" s="54">
        <v>1</v>
      </c>
      <c r="H7" s="54">
        <v>1</v>
      </c>
      <c r="I7" s="54">
        <v>1</v>
      </c>
      <c r="J7" s="54">
        <v>1</v>
      </c>
      <c r="K7" s="54">
        <v>1</v>
      </c>
      <c r="L7" s="54">
        <v>1</v>
      </c>
      <c r="M7" s="54">
        <v>1</v>
      </c>
      <c r="N7" s="54">
        <v>1</v>
      </c>
      <c r="O7" s="54">
        <v>1</v>
      </c>
      <c r="P7" s="54">
        <v>1</v>
      </c>
      <c r="Q7" s="54">
        <v>1</v>
      </c>
      <c r="R7" s="37">
        <v>1</v>
      </c>
    </row>
    <row r="8" customHeight="1" spans="1:18">
      <c r="A8" s="61">
        <v>44988.8582175926</v>
      </c>
      <c r="B8" s="36" t="s">
        <v>17</v>
      </c>
      <c r="C8" s="36" t="s">
        <v>18</v>
      </c>
      <c r="D8" s="38">
        <v>44985</v>
      </c>
      <c r="E8" s="36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>
        <v>1</v>
      </c>
      <c r="P8" s="54">
        <v>1</v>
      </c>
      <c r="Q8" s="54">
        <v>1</v>
      </c>
      <c r="R8" s="37">
        <v>1</v>
      </c>
    </row>
    <row r="9" customHeight="1" spans="1:18">
      <c r="A9" s="61">
        <v>44988.8585648148</v>
      </c>
      <c r="B9" s="36" t="s">
        <v>17</v>
      </c>
      <c r="C9" s="36" t="s">
        <v>18</v>
      </c>
      <c r="D9" s="38">
        <v>44986</v>
      </c>
      <c r="E9" s="36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  <c r="M9" s="54">
        <v>1</v>
      </c>
      <c r="N9" s="54">
        <v>1</v>
      </c>
      <c r="O9" s="54">
        <v>1</v>
      </c>
      <c r="P9" s="54">
        <v>1</v>
      </c>
      <c r="Q9" s="54">
        <v>1</v>
      </c>
      <c r="R9" s="37">
        <v>1</v>
      </c>
    </row>
    <row r="10" customHeight="1" spans="1:18">
      <c r="A10" s="61">
        <v>44988.8589699074</v>
      </c>
      <c r="B10" s="36" t="s">
        <v>17</v>
      </c>
      <c r="C10" s="36" t="s">
        <v>18</v>
      </c>
      <c r="D10" s="38">
        <v>44987</v>
      </c>
      <c r="E10" s="36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1</v>
      </c>
      <c r="M10" s="54">
        <v>1</v>
      </c>
      <c r="N10" s="54">
        <v>1</v>
      </c>
      <c r="O10" s="54">
        <v>1</v>
      </c>
      <c r="P10" s="54">
        <v>1</v>
      </c>
      <c r="Q10" s="54">
        <v>1</v>
      </c>
      <c r="R10" s="37">
        <v>1</v>
      </c>
    </row>
    <row r="11" customHeight="1" spans="1:18">
      <c r="A11" s="61">
        <v>45019.5579976852</v>
      </c>
      <c r="B11" s="36" t="s">
        <v>21</v>
      </c>
      <c r="C11" s="36" t="s">
        <v>22</v>
      </c>
      <c r="D11" s="38">
        <v>44951</v>
      </c>
      <c r="E11" s="36">
        <v>0.95</v>
      </c>
      <c r="F11" s="54">
        <v>0.95</v>
      </c>
      <c r="G11" s="54">
        <v>0.89</v>
      </c>
      <c r="H11" s="54">
        <v>0.89</v>
      </c>
      <c r="I11" s="54">
        <v>0.89</v>
      </c>
      <c r="J11" s="54">
        <v>0.89</v>
      </c>
      <c r="K11" s="54">
        <v>0.89</v>
      </c>
      <c r="L11" s="54">
        <v>0.89</v>
      </c>
      <c r="M11" s="54">
        <v>0.89</v>
      </c>
      <c r="N11" s="54">
        <v>0.89</v>
      </c>
      <c r="O11" s="54">
        <v>0.95</v>
      </c>
      <c r="P11" s="54">
        <v>0.95</v>
      </c>
      <c r="Q11" s="54">
        <v>0.95</v>
      </c>
      <c r="R11" s="37">
        <v>0.907647058823529</v>
      </c>
    </row>
    <row r="12" customHeight="1" spans="1:18">
      <c r="A12" s="61">
        <v>45019.5592476852</v>
      </c>
      <c r="B12" s="36" t="s">
        <v>24</v>
      </c>
      <c r="C12" s="36" t="s">
        <v>22</v>
      </c>
      <c r="D12" s="38">
        <v>44982</v>
      </c>
      <c r="E12" s="36">
        <v>0.95</v>
      </c>
      <c r="F12" s="54">
        <v>0.95</v>
      </c>
      <c r="G12" s="54">
        <v>0.89</v>
      </c>
      <c r="H12" s="54">
        <v>0.89</v>
      </c>
      <c r="I12" s="54">
        <v>0.89</v>
      </c>
      <c r="J12" s="54">
        <v>0.89</v>
      </c>
      <c r="K12" s="54">
        <v>0.89</v>
      </c>
      <c r="L12" s="54">
        <v>0.89</v>
      </c>
      <c r="M12" s="54">
        <v>0.89</v>
      </c>
      <c r="N12" s="54">
        <v>0.89</v>
      </c>
      <c r="O12" s="54">
        <v>0.95</v>
      </c>
      <c r="P12" s="54">
        <v>0.95</v>
      </c>
      <c r="Q12" s="54">
        <v>0.95</v>
      </c>
      <c r="R12" s="37">
        <v>0.907647058823529</v>
      </c>
    </row>
    <row r="13" customHeight="1" spans="1:18">
      <c r="A13" s="62">
        <v>45019.560462963</v>
      </c>
      <c r="B13" s="40" t="s">
        <v>24</v>
      </c>
      <c r="C13" s="40" t="s">
        <v>22</v>
      </c>
      <c r="D13" s="39">
        <v>45010</v>
      </c>
      <c r="E13" s="40">
        <v>0.95</v>
      </c>
      <c r="F13" s="60">
        <v>0.95</v>
      </c>
      <c r="G13" s="60">
        <v>0.89</v>
      </c>
      <c r="H13" s="60">
        <v>0.89</v>
      </c>
      <c r="I13" s="60">
        <v>0.89</v>
      </c>
      <c r="J13" s="60">
        <v>0.89</v>
      </c>
      <c r="K13" s="60">
        <v>0.89</v>
      </c>
      <c r="L13" s="60">
        <v>0.89</v>
      </c>
      <c r="M13" s="60">
        <v>0.89</v>
      </c>
      <c r="N13" s="60">
        <v>0.89</v>
      </c>
      <c r="O13" s="60">
        <v>0.95</v>
      </c>
      <c r="P13" s="60">
        <v>0.95</v>
      </c>
      <c r="Q13" s="60">
        <v>0.95</v>
      </c>
      <c r="R13" s="41">
        <v>0.907647058823529</v>
      </c>
    </row>
    <row r="14" customHeight="1" spans="1:11">
      <c r="A14" s="57"/>
      <c r="B14" s="63"/>
      <c r="C14" s="63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1" t="s">
        <v>122</v>
      </c>
      <c r="B1" s="41" t="s">
        <v>127</v>
      </c>
      <c r="G1" s="51"/>
      <c r="H1" s="51"/>
      <c r="I1" s="51"/>
      <c r="J1" s="51"/>
      <c r="K1" s="51"/>
    </row>
    <row r="2" customHeight="1" spans="7:11">
      <c r="G2" s="51"/>
      <c r="H2" s="51"/>
      <c r="I2" s="51"/>
      <c r="J2" s="51"/>
      <c r="K2" s="51"/>
    </row>
    <row r="3" customHeight="1" spans="1:11">
      <c r="A3" s="36" t="s">
        <v>128</v>
      </c>
      <c r="B3" s="52"/>
      <c r="C3" s="36" t="s">
        <v>121</v>
      </c>
      <c r="D3" s="36"/>
      <c r="E3" s="52"/>
      <c r="F3" s="52"/>
      <c r="G3" s="52"/>
      <c r="H3" s="53"/>
      <c r="I3" s="51"/>
      <c r="J3" s="51"/>
      <c r="K3" s="51"/>
    </row>
    <row r="4" customHeight="1" spans="1:11">
      <c r="A4" s="36" t="s">
        <v>118</v>
      </c>
      <c r="B4" s="36" t="s">
        <v>115</v>
      </c>
      <c r="C4" s="36" t="s">
        <v>130</v>
      </c>
      <c r="D4" s="54" t="s">
        <v>48</v>
      </c>
      <c r="E4" s="54" t="s">
        <v>60</v>
      </c>
      <c r="F4" s="54" t="s">
        <v>63</v>
      </c>
      <c r="G4" s="54" t="s">
        <v>72</v>
      </c>
      <c r="H4" s="37" t="s">
        <v>129</v>
      </c>
      <c r="I4" s="51"/>
      <c r="J4" s="51"/>
      <c r="K4" s="51"/>
    </row>
    <row r="5" customHeight="1" spans="1:11">
      <c r="A5" s="36" t="s">
        <v>131</v>
      </c>
      <c r="B5" s="36" t="s">
        <v>13</v>
      </c>
      <c r="C5" s="36" t="e">
        <v>#DIV/0!</v>
      </c>
      <c r="D5" s="54">
        <v>0.89</v>
      </c>
      <c r="E5" s="54">
        <v>0.89</v>
      </c>
      <c r="F5" s="54">
        <v>0.99</v>
      </c>
      <c r="G5" s="54">
        <v>0.89</v>
      </c>
      <c r="H5" s="37">
        <v>0.9525</v>
      </c>
      <c r="I5" s="51"/>
      <c r="J5" s="51"/>
      <c r="K5" s="51"/>
    </row>
    <row r="6" customHeight="1" spans="1:11">
      <c r="A6" s="55"/>
      <c r="B6" s="56" t="s">
        <v>11</v>
      </c>
      <c r="C6" s="57" t="e">
        <v>#DIV/0!</v>
      </c>
      <c r="D6">
        <v>0.89</v>
      </c>
      <c r="E6">
        <v>0.89</v>
      </c>
      <c r="F6">
        <v>0.99</v>
      </c>
      <c r="G6">
        <v>0.89</v>
      </c>
      <c r="H6" s="58">
        <v>0.9525</v>
      </c>
      <c r="I6" s="51"/>
      <c r="J6" s="51"/>
      <c r="K6" s="51"/>
    </row>
    <row r="7" customHeight="1" spans="1:11">
      <c r="A7" s="55"/>
      <c r="B7" s="56" t="s">
        <v>12</v>
      </c>
      <c r="C7" s="57" t="e">
        <v>#DIV/0!</v>
      </c>
      <c r="D7">
        <v>0.89</v>
      </c>
      <c r="E7">
        <v>0.89</v>
      </c>
      <c r="F7">
        <v>0.99</v>
      </c>
      <c r="G7">
        <v>0.89</v>
      </c>
      <c r="H7" s="58">
        <v>0.9525</v>
      </c>
      <c r="I7" s="51"/>
      <c r="J7" s="51"/>
      <c r="K7" s="51"/>
    </row>
    <row r="8" customHeight="1" spans="1:11">
      <c r="A8" s="55"/>
      <c r="B8" s="56" t="s">
        <v>7</v>
      </c>
      <c r="C8" s="57" t="e">
        <v>#DIV/0!</v>
      </c>
      <c r="D8">
        <v>0.89</v>
      </c>
      <c r="E8">
        <v>0.89</v>
      </c>
      <c r="F8">
        <v>0.99</v>
      </c>
      <c r="G8">
        <v>0.89</v>
      </c>
      <c r="H8" s="58">
        <v>0.9525</v>
      </c>
      <c r="I8" s="51"/>
      <c r="J8" s="51"/>
      <c r="K8" s="51"/>
    </row>
    <row r="9" customHeight="1" spans="1:11">
      <c r="A9" s="55"/>
      <c r="B9" s="56" t="s">
        <v>16</v>
      </c>
      <c r="C9" s="57" t="e">
        <v>#DIV/0!</v>
      </c>
      <c r="D9">
        <v>0.89</v>
      </c>
      <c r="E9">
        <v>0.89</v>
      </c>
      <c r="F9">
        <v>0.99</v>
      </c>
      <c r="G9">
        <v>0.89</v>
      </c>
      <c r="H9" s="58">
        <v>0.9525</v>
      </c>
      <c r="I9" s="51"/>
      <c r="J9" s="51"/>
      <c r="K9" s="51"/>
    </row>
    <row r="10" customHeight="1" spans="1:11">
      <c r="A10" s="55"/>
      <c r="B10" s="56" t="s">
        <v>14</v>
      </c>
      <c r="C10" s="57" t="e">
        <v>#DIV/0!</v>
      </c>
      <c r="D10">
        <v>0.89</v>
      </c>
      <c r="E10">
        <v>0.89</v>
      </c>
      <c r="F10">
        <v>0.99</v>
      </c>
      <c r="G10">
        <v>0.89</v>
      </c>
      <c r="H10" s="58">
        <v>0.9525</v>
      </c>
      <c r="I10" s="51"/>
      <c r="J10" s="51"/>
      <c r="K10" s="51"/>
    </row>
    <row r="11" customHeight="1" spans="1:11">
      <c r="A11" s="55"/>
      <c r="B11" s="56" t="s">
        <v>15</v>
      </c>
      <c r="C11" s="57" t="e">
        <v>#DIV/0!</v>
      </c>
      <c r="D11">
        <v>0.89</v>
      </c>
      <c r="E11">
        <v>0.89</v>
      </c>
      <c r="F11">
        <v>0.99</v>
      </c>
      <c r="G11">
        <v>0.89</v>
      </c>
      <c r="H11" s="58">
        <v>0.9525</v>
      </c>
      <c r="I11" s="51"/>
      <c r="J11" s="51"/>
      <c r="K11" s="51"/>
    </row>
    <row r="12" customHeight="1" spans="1:11">
      <c r="A12" s="55"/>
      <c r="B12" s="56" t="s">
        <v>10</v>
      </c>
      <c r="C12" s="57" t="e">
        <v>#DIV/0!</v>
      </c>
      <c r="D12">
        <v>0.89</v>
      </c>
      <c r="E12">
        <v>0.89</v>
      </c>
      <c r="F12">
        <v>0.99</v>
      </c>
      <c r="G12">
        <v>0.89</v>
      </c>
      <c r="H12" s="58">
        <v>0.9525</v>
      </c>
      <c r="I12" s="51"/>
      <c r="J12" s="51"/>
      <c r="K12" s="51"/>
    </row>
    <row r="13" customHeight="1" spans="1:11">
      <c r="A13" s="55"/>
      <c r="B13" s="56" t="s">
        <v>8</v>
      </c>
      <c r="C13" s="57" t="e">
        <v>#DIV/0!</v>
      </c>
      <c r="D13">
        <v>0.95</v>
      </c>
      <c r="E13">
        <v>0.95</v>
      </c>
      <c r="F13">
        <v>0.99</v>
      </c>
      <c r="G13">
        <v>0.95</v>
      </c>
      <c r="H13" s="58">
        <v>0.975</v>
      </c>
      <c r="I13" s="51"/>
      <c r="J13" s="51"/>
      <c r="K13" s="51"/>
    </row>
    <row r="14" customHeight="1" spans="1:11">
      <c r="A14" s="55"/>
      <c r="B14" s="56" t="s">
        <v>9</v>
      </c>
      <c r="C14" s="57" t="e">
        <v>#DIV/0!</v>
      </c>
      <c r="D14">
        <v>0.95</v>
      </c>
      <c r="E14">
        <v>0.95</v>
      </c>
      <c r="F14">
        <v>0.99</v>
      </c>
      <c r="G14">
        <v>0.95</v>
      </c>
      <c r="H14" s="58">
        <v>0.975</v>
      </c>
      <c r="I14" s="51"/>
      <c r="J14" s="51"/>
      <c r="K14" s="51"/>
    </row>
    <row r="15" customHeight="1" spans="1:11">
      <c r="A15" s="36" t="s">
        <v>132</v>
      </c>
      <c r="B15" s="52"/>
      <c r="C15" s="36" t="e">
        <v>#DIV/0!</v>
      </c>
      <c r="D15" s="54">
        <v>0.898571428571429</v>
      </c>
      <c r="E15" s="54">
        <v>0.898571428571429</v>
      </c>
      <c r="F15" s="54">
        <v>0.99</v>
      </c>
      <c r="G15" s="54">
        <v>0.898571428571429</v>
      </c>
      <c r="H15" s="37">
        <v>0.955714285714286</v>
      </c>
      <c r="I15" s="51"/>
      <c r="J15" s="51"/>
      <c r="K15" s="51"/>
    </row>
    <row r="16" customHeight="1" spans="1:11">
      <c r="A16" s="36" t="s">
        <v>133</v>
      </c>
      <c r="B16" s="36" t="s">
        <v>6</v>
      </c>
      <c r="C16" s="36" t="e">
        <v>#DIV/0!</v>
      </c>
      <c r="D16" s="54">
        <v>0.95</v>
      </c>
      <c r="E16" s="54">
        <v>0.95</v>
      </c>
      <c r="F16" s="54">
        <v>0.99</v>
      </c>
      <c r="G16" s="54">
        <v>0.95</v>
      </c>
      <c r="H16" s="37">
        <v>0.975</v>
      </c>
      <c r="I16" s="51"/>
      <c r="J16" s="51"/>
      <c r="K16" s="51"/>
    </row>
    <row r="17" customHeight="1" spans="1:11">
      <c r="A17" s="55"/>
      <c r="B17" s="56" t="s">
        <v>5</v>
      </c>
      <c r="C17" s="57" t="e">
        <v>#DIV/0!</v>
      </c>
      <c r="D17">
        <v>0.95</v>
      </c>
      <c r="E17">
        <v>0.95</v>
      </c>
      <c r="F17">
        <v>0.99</v>
      </c>
      <c r="G17">
        <v>0.95</v>
      </c>
      <c r="H17" s="58">
        <v>0.975</v>
      </c>
      <c r="I17" s="51"/>
      <c r="J17" s="51"/>
      <c r="K17" s="51"/>
    </row>
    <row r="18" customHeight="1" spans="1:11">
      <c r="A18" s="36" t="s">
        <v>134</v>
      </c>
      <c r="B18" s="52"/>
      <c r="C18" s="36" t="e">
        <v>#DIV/0!</v>
      </c>
      <c r="D18" s="54">
        <v>0.95</v>
      </c>
      <c r="E18" s="54">
        <v>0.95</v>
      </c>
      <c r="F18" s="54">
        <v>0.99</v>
      </c>
      <c r="G18" s="54">
        <v>0.95</v>
      </c>
      <c r="H18" s="37">
        <v>0.975</v>
      </c>
      <c r="I18" s="51"/>
      <c r="J18" s="51"/>
      <c r="K18" s="51"/>
    </row>
    <row r="19" customHeight="1" spans="1:11">
      <c r="A19" s="36" t="s">
        <v>135</v>
      </c>
      <c r="B19" s="36" t="s">
        <v>4</v>
      </c>
      <c r="C19" s="36" t="e">
        <v>#DIV/0!</v>
      </c>
      <c r="D19" s="54">
        <v>0.95</v>
      </c>
      <c r="E19" s="54">
        <v>0.95</v>
      </c>
      <c r="F19" s="54">
        <v>0.99</v>
      </c>
      <c r="G19" s="54">
        <v>0.95</v>
      </c>
      <c r="H19" s="37">
        <v>0.975</v>
      </c>
      <c r="I19" s="51"/>
      <c r="J19" s="51"/>
      <c r="K19" s="51"/>
    </row>
    <row r="20" customHeight="1" spans="1:11">
      <c r="A20" s="36" t="s">
        <v>136</v>
      </c>
      <c r="B20" s="52"/>
      <c r="C20" s="36" t="e">
        <v>#DIV/0!</v>
      </c>
      <c r="D20" s="54">
        <v>0.95</v>
      </c>
      <c r="E20" s="54">
        <v>0.95</v>
      </c>
      <c r="F20" s="54">
        <v>0.99</v>
      </c>
      <c r="G20" s="54">
        <v>0.95</v>
      </c>
      <c r="H20" s="37">
        <v>0.975</v>
      </c>
      <c r="I20" s="51"/>
      <c r="J20" s="51"/>
      <c r="K20" s="51"/>
    </row>
    <row r="21" customHeight="1" spans="1:11">
      <c r="A21" s="40" t="s">
        <v>129</v>
      </c>
      <c r="B21" s="59"/>
      <c r="C21" s="40" t="e">
        <v>#DIV/0!</v>
      </c>
      <c r="D21" s="60">
        <v>0.907647058823529</v>
      </c>
      <c r="E21" s="60">
        <v>0.907647058823529</v>
      </c>
      <c r="F21" s="60">
        <v>0.99</v>
      </c>
      <c r="G21" s="60">
        <v>0.907647058823529</v>
      </c>
      <c r="H21" s="41">
        <v>0.959117647058824</v>
      </c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139</v>
      </c>
      <c r="E3" s="3"/>
      <c r="F3" s="4">
        <v>2023</v>
      </c>
      <c r="G3" s="5"/>
      <c r="H3" s="3" t="s">
        <v>28</v>
      </c>
      <c r="I3" s="3"/>
      <c r="J3" s="4" t="s">
        <v>42</v>
      </c>
      <c r="K3" s="31"/>
      <c r="L3" s="31"/>
      <c r="N3" s="45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140</v>
      </c>
      <c r="E4" s="3"/>
      <c r="F4" s="6">
        <f t="array" ref="F4">DATE(F3,INDEX(MASTER!G:G,MATCH(J3,MASTER!F:F,0)),1)</f>
        <v>44986</v>
      </c>
      <c r="G4" s="7"/>
      <c r="H4" s="3" t="s">
        <v>141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142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143</v>
      </c>
      <c r="E5" s="3"/>
      <c r="F5" s="6">
        <f>EOMONTH(F4,0)</f>
        <v>45016</v>
      </c>
      <c r="G5" s="7"/>
      <c r="H5" s="3" t="s">
        <v>144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145</v>
      </c>
      <c r="E6" s="3"/>
      <c r="F6" s="8">
        <f>NETWORKDAYS(F4,F5)</f>
        <v>23</v>
      </c>
      <c r="G6" s="5"/>
      <c r="H6" s="3" t="s">
        <v>146</v>
      </c>
      <c r="I6" s="3"/>
      <c r="J6" s="8">
        <f>COUNTIFS($AK:$AK,"&lt;=7",$AL:$AL,"&gt;="&amp;$J$4,$AL:$AL,"&lt;="&amp;$J$5,$AM:$AM,$L$1)</f>
        <v>8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41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41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0.975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41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41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0.962142857142857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41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41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>
        <f ca="1">IFERROR(AVERAGEIFS(DATA!$J:$J,DATA!$M:$M,$L$1,DATA!$I:$I,$B23,DATA!$E:$E,"&lt;=7")," ")</f>
        <v>0.975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tabSelected="1" workbookViewId="0">
      <pane ySplit="9" topLeftCell="A10" activePane="bottomLeft" state="frozen"/>
      <selection/>
      <selection pane="bottomLeft" activeCell="Q11" sqref="Q11:Q2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139</v>
      </c>
      <c r="E3" s="3"/>
      <c r="F3" s="4">
        <f>DASHBOARD!F3</f>
        <v>2023</v>
      </c>
      <c r="G3" s="5"/>
      <c r="H3" s="3" t="s">
        <v>28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140</v>
      </c>
      <c r="E4" s="3"/>
      <c r="F4" s="6">
        <f t="array" ref="F4">DATE(F3,INDEX(MASTER!G:G,MATCH(J3,MASTER!F:F,0)),1)</f>
        <v>44986</v>
      </c>
      <c r="G4" s="7"/>
      <c r="H4" s="3" t="s">
        <v>141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142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143</v>
      </c>
      <c r="E5" s="3"/>
      <c r="F5" s="6">
        <f>EOMONTH(F4,0)</f>
        <v>45016</v>
      </c>
      <c r="G5" s="7"/>
      <c r="H5" s="3" t="s">
        <v>144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145</v>
      </c>
      <c r="E6" s="3"/>
      <c r="F6" s="8">
        <f>NETWORKDAYS(F4,F5)</f>
        <v>23</v>
      </c>
      <c r="G6" s="5"/>
      <c r="H6" s="3" t="s">
        <v>146</v>
      </c>
      <c r="I6" s="3"/>
      <c r="J6" s="8">
        <f>COUNTIFS($AK:$AK,"&lt;=7",$AL:$AL,"&gt;="&amp;$J$4,$AL:$AL,"&lt;="&amp;$J$5,$AM:$AM,$L$1)</f>
        <v>4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0.964411764705883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135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7" si="1">IFERROR(TRIM(LEFT(B12,FIND("[",B12)-1))," ")</f>
        <v> </v>
      </c>
      <c r="Q12" s="1" t="str">
        <f t="shared" ref="Q12:Q2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133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2"/>
      <c r="AK13" s="42"/>
      <c r="AL13" s="4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4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131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13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Mess</v>
      </c>
      <c r="Q18" s="1" t="str">
        <f t="shared" si="2"/>
        <v>Halaman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11</v>
      </c>
      <c r="C19" s="2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Mess</v>
      </c>
      <c r="Q19" s="1" t="str">
        <f t="shared" si="2"/>
        <v>Ruangan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12</v>
      </c>
      <c r="C20" s="2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Mess</v>
      </c>
      <c r="Q20" s="1" t="str">
        <f t="shared" si="2"/>
        <v>Toilet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1"/>
      <c r="B21" s="23" t="s">
        <v>7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1"/>
      <c r="P21" s="1" t="str">
        <f t="shared" si="1"/>
        <v>Gedung Pameran</v>
      </c>
      <c r="Q21" s="1" t="str">
        <f t="shared" si="2"/>
        <v>Pos Security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customHeight="1" spans="1:50">
      <c r="A22" s="1"/>
      <c r="B22" s="23" t="s">
        <v>16</v>
      </c>
      <c r="C22" s="2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Penyimpanan Artefak</v>
      </c>
      <c r="Q22" s="1" t="str">
        <f t="shared" si="2"/>
        <v>Halaman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14</v>
      </c>
      <c r="C23" s="2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Penyimpanan Artefak</v>
      </c>
      <c r="Q23" s="1" t="str">
        <f t="shared" si="2"/>
        <v>Ruangan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15</v>
      </c>
      <c r="C24" s="2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Penyimpanan Artefak</v>
      </c>
      <c r="Q24" s="1" t="str">
        <f t="shared" si="2"/>
        <v>Toilet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10</v>
      </c>
      <c r="C25" s="2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4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Rapat</v>
      </c>
      <c r="Q25" s="1" t="str">
        <f t="shared" si="2"/>
        <v>Halaman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8</v>
      </c>
      <c r="C26" s="26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4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Rapat</v>
      </c>
      <c r="Q26" s="1" t="str">
        <f t="shared" si="2"/>
        <v>Ruangan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9</v>
      </c>
      <c r="C27" s="2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4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Rapat</v>
      </c>
      <c r="Q27" s="1" t="str">
        <f t="shared" si="2"/>
        <v>Toilet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1"/>
      <c r="C28" s="1"/>
      <c r="D28" s="21"/>
      <c r="E28" s="1"/>
      <c r="F28" s="21"/>
      <c r="G28" s="1"/>
      <c r="H28" s="21"/>
      <c r="I28" s="1"/>
      <c r="J28" s="21"/>
      <c r="K28" s="1"/>
      <c r="L28" s="21"/>
      <c r="M28" s="1"/>
      <c r="N28" s="2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/>
      <c r="C29" s="1"/>
      <c r="D29" s="27"/>
      <c r="E29" s="1"/>
      <c r="F29" s="27"/>
      <c r="G29" s="1"/>
      <c r="H29" s="27"/>
      <c r="I29" s="1"/>
      <c r="J29" s="27"/>
      <c r="K29" s="1"/>
      <c r="L29" s="27"/>
      <c r="M29" s="1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21"/>
      <c r="B30" s="28"/>
      <c r="C30" s="21"/>
      <c r="D30" s="28"/>
      <c r="E30" s="21"/>
      <c r="F30" s="28"/>
      <c r="G30" s="21"/>
      <c r="H30" s="28"/>
      <c r="I30" s="21"/>
      <c r="J30" s="28"/>
      <c r="K30" s="21"/>
      <c r="L30" s="28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9" t="s">
        <v>150</v>
      </c>
      <c r="C33" s="1"/>
      <c r="E33" s="1"/>
      <c r="F33" s="29" t="s">
        <v>151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152</v>
      </c>
      <c r="C42" s="1"/>
      <c r="D42" s="1"/>
      <c r="E42" s="1"/>
      <c r="F42" s="1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153</v>
      </c>
      <c r="C43" s="1"/>
      <c r="D43" s="1"/>
      <c r="E43" s="1"/>
      <c r="F43" s="1" t="s">
        <v>153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2023-05-30T02:04:12Z</dcterms:created>
  <dcterms:modified xsi:type="dcterms:W3CDTF">2023-05-30T02:04:46Z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214C19C48927470A8C5D2AC5D0E4E04F</vt:lpwstr>
  </property>
  <property fmtid="{D5CDD505-2E9C-101B-9397-08002B2CF9AE}" pid="3" name="KSOProductBuildVer">
    <vt:lpwstr>2057-11.2.0.11537</vt:lpwstr>
  </property>
</Properties>
</file>