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<sst xmlns="http://schemas.openxmlformats.org/spreadsheetml/2006/main" count="873" uniqueCount="180">
  <si>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</si>
  <si>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</si>
  <si>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</si>
  <si>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</si>
  <si>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</si>
  <si>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</si>
  <si>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</si>
  <si>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[Garasi Kendaraan R4 &amp; R2]</t>
  </si>
  <si>
    <t>Mess [Teras Depan &amp; Belakang]</t>
  </si>
  <si>
    <t>Mess [Ruang Tamu Utama]</t>
  </si>
  <si>
    <t>Mess [Kamar 1.2.3&amp;4]</t>
  </si>
  <si>
    <t>Mess [Dapur]</t>
  </si>
  <si>
    <t>Mess [Toilet Pria / Wanita]</t>
  </si>
  <si>
    <t>Gedung Balai Arkiologi Lt.2 [Koridor]</t>
  </si>
  <si>
    <t>Gedung Balai Arkiologi Lt.2 [Meeting Room ]</t>
  </si>
  <si>
    <t>Gedung Balai Arkiologi Lt.2 [R. Kepala]</t>
  </si>
  <si>
    <t>Gedung Balai Arkiologi Lt.2 [R. 1-5]</t>
  </si>
  <si>
    <t>Gedung Balai Arkiologi Lt.2 [Tangga Penghubung LT1-2]</t>
  </si>
  <si>
    <t>Gedung Balai Arkiologi Lt.2 [Toilet Pria / Wanita &amp; Disabilitas]</t>
  </si>
  <si>
    <t>Gedung Balai Arkiologi Lt.1 [Lobby Utama]</t>
  </si>
  <si>
    <t>Gedung Balai Arkiologi Lt.1 [Koridor]</t>
  </si>
  <si>
    <t>Gedung Balai Arkiologi Lt.1 [Meeting Room ]</t>
  </si>
  <si>
    <t>Gedung Balai Arkiologi Lt.1 [R. Staf TU]</t>
  </si>
  <si>
    <t>Gedung Balai Arkiologi Lt.1 [R. Kasubag TU]</t>
  </si>
  <si>
    <t>Gedung Balai Arkiologi Lt.1 [R. Arsib]</t>
  </si>
  <si>
    <t>Gedung Balai Arkiologi Lt.1 [R. Arsib Keuangan]</t>
  </si>
  <si>
    <t>Gedung Balai Arkiologi Lt.1 [R. Bendahara]</t>
  </si>
  <si>
    <t>Gedung Balai Arkiologi Lt.1 [R. Perpustakaan]</t>
  </si>
  <si>
    <t>Gedung Balai Arkiologi Lt.1 [R. Laktasi &amp; Daicare]</t>
  </si>
  <si>
    <t>Gedung Balai Arkiologi Lt.1 [R. Artepak]</t>
  </si>
  <si>
    <t>Gedung Balai Arkiologi Lt.1 [R. Lap / Analis]</t>
  </si>
  <si>
    <t>Gedung Balai Arkiologi Lt.1 [Mushollah]</t>
  </si>
  <si>
    <t>Gedung Balai Arkiologi Lt.1 [Pantry]</t>
  </si>
  <si>
    <t>Gedung Balai Arkiologi Lt.1 [Toilet Pria / Wanita &amp; Disabilitas]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</si>
  <si>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</si>
  <si>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</si>
  <si>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</si>
  <si>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</si>
  <si>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</si>
  <si>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</si>
  <si>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dediirawan73731@gmail.com</t>
  </si>
  <si>
    <t xml:space="preserve">Dedi Irawan </t>
  </si>
  <si>
    <t>BAIK</t>
  </si>
  <si>
    <t>theresia1@gmail.com</t>
  </si>
  <si>
    <t>theresia</t>
  </si>
  <si>
    <t>CUKUP BAIK</t>
  </si>
  <si>
    <t>SANGATBAIK</t>
  </si>
  <si>
    <t>theresia2@gmail.com</t>
  </si>
  <si>
    <t>theresia3@gmail.com</t>
  </si>
  <si>
    <t>theresia4@gmail.com</t>
  </si>
  <si>
    <t>normalina630@gmail.com</t>
  </si>
  <si>
    <t>Normalina, Sos</t>
  </si>
  <si>
    <t>KURANG BAIK</t>
  </si>
  <si>
    <t>Normalina, S.Sos</t>
  </si>
  <si>
    <t>Normalina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</si>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</sst>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7:04:46Z"/>
        <d v="2023-03-21T10:23:43Z"/>
        <d v="2023-03-21T10:24:25Z"/>
        <d v="2023-03-21T10:25:05Z"/>
        <d v="2023-03-21T10:25:44Z"/>
        <d v="2023-03-24T16:36:02Z"/>
        <d v="2023-03-24T17:02:05Z"/>
        <d v="2023-03-24T17:05:19Z"/>
        <d v="2023-03-27T13:04:20Z"/>
        <d v="2023-03-27T13:08:33Z"/>
        <d v="2023-03-27T13:11:50Z"/>
        <d v="2023-04-13T14:48:42Z"/>
        <d v="2023-04-25T14:52:16Z"/>
        <m/>
      </sharedItems>
    </cacheField>
    <cacheField name="Email Address" numFmtId="0">
      <sharedItems containsBlank="1">
        <s v="dediirawan73731@gmail.com"/>
        <s v="theresia1@gmail.com"/>
        <s v="theresia2@gmail.com"/>
        <s v="theresia3@gmail.com"/>
        <s v="theresia4@gmail.com"/>
        <s v="normalina630@gmail.com"/>
        <m/>
      </sharedItems>
    </cacheField>
    <cacheField name="Full Name" numFmtId="0">
      <sharedItems containsBlank="1">
        <s v="Dedi Irawan "/>
        <s v="theresia"/>
        <s v="Normalina, Sos"/>
        <s v="Normalina, S.Sos"/>
        <s v="Normalina"/>
        <m/>
      </sharedItems>
    </cacheField>
    <cacheField name="Penilaian untuk pekerjaan tanggal" numFmtId="14">
      <sharedItems containsDate="1" containsString="0" containsBlank="1">
        <d v="2023-03-03T00:00:00Z"/>
        <d v="2023-02-02T00:00:00Z"/>
        <d v="2023-02-09T00:00:00Z"/>
        <d v="2023-02-16T00:00:00Z"/>
        <d v="2023-03-02T00:00:00Z"/>
        <d v="2023-03-24T00:00:00Z"/>
        <d v="2023-01-25T00:00:00Z"/>
        <d v="2023-02-25T00:00:00Z"/>
        <d v="2023-03-25T00:00:00Z"/>
        <d v="2023-04-13T00:00:00Z"/>
        <d v="2023-04-25T00:00:00Z"/>
        <m/>
      </sharedItems>
    </cacheField>
    <cacheField name="weekday">
      <sharedItems containsMixedTypes="1" containsNumber="1" containsInteger="1">
        <n v="5.0"/>
        <n v="4.0"/>
        <n v="3.0"/>
        <n v="6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Mess [Garasi Kendaraan R4 &amp; R2]"/>
        <s v="Mess [Teras Depan &amp; Belakang]"/>
        <s v="Mess [Ruang Tamu Utama]"/>
        <s v="Mess [Kamar 1.2.3&amp;4]"/>
        <s v="Mess [Dapur]"/>
        <s v="Mess [Toilet Pria / Wanita]"/>
        <s v="Gedung Balai Arkiologi Lt.2 [Koridor]"/>
        <s v="Gedung Balai Arkiologi Lt.2 [Meeting Room ]"/>
        <s v="Gedung Balai Arkiologi Lt.2 [R. Kepala]"/>
        <s v="Gedung Balai Arkiologi Lt.2 [R. 1-5]"/>
        <s v="Gedung Balai Arkiologi Lt.2 [Tangga Penghubung LT1-2]"/>
        <s v="Gedung Balai Arkiologi Lt.2 [Toilet Pria / Wanita &amp; Disabilitas]"/>
        <s v="Gedung Balai Arkiologi Lt.1 [Lobby Utama]"/>
        <s v="Gedung Balai Arkiologi Lt.1 [Koridor]"/>
        <s v="Gedung Balai Arkiologi Lt.1 [Meeting Room ]"/>
        <s v="Gedung Balai Arkiologi Lt.1 [R. Staf TU]"/>
        <s v="Gedung Balai Arkiologi Lt.1 [R. Kasubag TU]"/>
        <s v="Gedung Balai Arkiologi Lt.1 [R. Arsib]"/>
        <s v="Gedung Balai Arkiologi Lt.1 [R. Arsib Keuangan]"/>
        <s v="Gedung Balai Arkiologi Lt.1 [R. Bendahara]"/>
        <s v="Gedung Balai Arkiologi Lt.1 [R. Perpustakaan]"/>
        <s v="Gedung Balai Arkiologi Lt.1 [R. Laktasi &amp; Daicare]"/>
        <s v="Gedung Balai Arkiologi Lt.1 [R. Artepak]"/>
        <s v="Gedung Balai Arkiologi Lt.1 [R. Lap / Analis]"/>
        <s v="Gedung Balai Arkiologi Lt.1 [Mushollah]"/>
        <s v="Gedung Balai Arkiologi Lt.1 [Pantry]"/>
        <s v="Gedung Balai Arkiologi Lt.1 [Toilet Pria / Wanita &amp; Disabilitas]"/>
        <s v="Halaman [Taman ]"/>
        <s v="Halaman [Parkir Motor ]"/>
        <s v="Halaman [Parkir Mobil]"/>
        <s v="Halaman [Halaman depan]"/>
        <s v="Halaman [ samping dan belakang]"/>
        <s v="Halaman [TPS]"/>
        <s v=" "/>
      </sharedItems>
    </cacheField>
    <cacheField name="Value" numFmtId="0">
      <sharedItems>
        <s v="BAIK"/>
        <s v="CUKUP BAIK"/>
        <s v="SANGATBAIK"/>
        <s v="KURANG BAIK"/>
        <s v=" "/>
      </sharedItems>
    </cacheField>
    <cacheField name="Area" numFmtId="10">
      <sharedItems>
        <s v="Security"/>
        <s v="Driver"/>
        <s v="Mess"/>
        <s v="Gedung Balai Arkiologi Lt.2"/>
        <s v="Gedung Balai Arkiologi Lt.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n v="0.74"/>
        <s v=" "/>
      </sharedItems>
    </cacheField>
    <cacheField name="WeekNum">
      <sharedItems containsMixedTypes="1" containsNumber="1" containsInteger="1">
        <n v="9.0"/>
        <n v="5.0"/>
        <n v="6.0"/>
        <n v="7.0"/>
        <n v="12.0"/>
        <n v="4.0"/>
        <n v="8.0"/>
        <n v="15.0"/>
        <n v="17.0"/>
        <s v=" "/>
      </sharedItems>
    </cacheField>
    <cacheField name="Week" numFmtId="0">
      <sharedItems>
        <s v="2023 - WEEK 09"/>
        <s v="2023 - WEEK 05"/>
        <s v="2023 - WEEK 06"/>
        <s v="2023 - WEEK 07"/>
        <s v="2023 - WEEK 12"/>
        <s v="2023 - WEEK 04"/>
        <s v="2023 - WEEK 08"/>
        <s v="2023 - WEEK 15"/>
        <s v="2023 - WEEK 17"/>
        <s v=" "/>
      </sharedItems>
    </cacheField>
    <cacheField name="Month" numFmtId="0">
      <sharedItems>
        <s v="2023 - MONTH 03"/>
        <s v="2023 - MONTH 02"/>
        <s v="2023 - MONTH 01"/>
        <s v="2023 - MONTH 04"/>
        <s v=" "/>
      </sharedItems>
    </cacheField>
    <cacheField name="Average Week">
      <sharedItems containsMixedTypes="1" containsNumber="1">
        <n v="0.9512500000000007"/>
        <n v="0.9536111111111109"/>
        <n v="0.967222222222222"/>
        <n v="0.9736111111111109"/>
        <n v="0.9460416666666678"/>
        <n v="0.9499999999999997"/>
        <s v=" "/>
      </sharedItems>
    </cacheField>
    <cacheField name="Average Value Month">
      <sharedItems containsMixedTypes="1" containsNumber="1">
        <n v="0.9477777777777745"/>
        <n v="0.9611111111111114"/>
        <n v="0.9499999999999997"/>
        <n v="0.9500000000000013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O14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name="Email Address" axis="axisRow" compact="0" outline="0" multipleItemSelectionAllowed="1" showAll="0" sortType="ascending" defaultSubtotal="0">
      <items>
        <item x="6"/>
        <item x="0"/>
        <item x="5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5"/>
        <item x="0"/>
        <item x="4"/>
        <item x="3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11"/>
        <item x="6"/>
        <item x="1"/>
        <item x="2"/>
        <item x="3"/>
        <item x="7"/>
        <item x="4"/>
        <item x="0"/>
        <item x="5"/>
        <item x="8"/>
        <item x="9"/>
        <item x="1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36"/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4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36"/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" axis="axisCol" compact="0" outline="0" multipleItemSelectionAllowed="1" showAll="0" sortType="ascending">
      <items>
        <item x="9"/>
        <item x="5"/>
        <item x="1"/>
        <item x="2"/>
        <item x="3"/>
        <item x="6"/>
        <item x="0"/>
        <item x="4"/>
        <item x="7"/>
        <item x="8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6"/>
        <item x="1"/>
        <item x="2"/>
        <item x="3"/>
        <item x="7"/>
        <item x="4"/>
        <item x="0"/>
        <item x="5"/>
        <item x="8"/>
        <item x="9"/>
        <item x="10"/>
      </items>
    </pivotField>
    <pivotField name="weekday" axis="axisRow" compact="0" outline="0" multipleItemSelectionAllowed="1" showAll="0" sortType="ascending" defaultSubtotal="0">
      <items>
        <item x="4"/>
        <item x="2"/>
        <item x="1"/>
        <item x="0"/>
        <item x="3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5"/>
        <item x="1"/>
        <item x="2"/>
        <item x="3"/>
        <item x="6"/>
        <item x="0"/>
        <item x="4"/>
        <item x="7"/>
        <item x="8"/>
        <item x="9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6"/>
        <item x="1"/>
        <item x="2"/>
        <item x="3"/>
        <item x="7"/>
        <item x="4"/>
        <item x="0"/>
        <item x="5"/>
        <item x="8"/>
        <item x="9"/>
        <item x="10"/>
      </items>
    </pivotField>
    <pivotField name="weekday" axis="axisRow" compact="0" outline="0" multipleItemSelectionAllowed="1" showAll="0" sortType="ascending" defaultSubtotal="0">
      <items>
        <item x="4"/>
        <item x="2"/>
        <item x="1"/>
        <item x="0"/>
        <item x="3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5"/>
        <item x="1"/>
        <item x="2"/>
        <item x="3"/>
        <item x="6"/>
        <item x="0"/>
        <item x="4"/>
        <item x="7"/>
        <item x="8"/>
        <item x="9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44988.71165361111</v>
      </c>
      <c r="B2" s="3" t="s">
        <v>40</v>
      </c>
      <c r="C2" s="3" t="s">
        <v>41</v>
      </c>
      <c r="D2" s="4">
        <v>44988.0</v>
      </c>
      <c r="E2" s="3" t="s">
        <v>42</v>
      </c>
      <c r="F2" s="3" t="s">
        <v>42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 t="s">
        <v>42</v>
      </c>
      <c r="Y2" s="3" t="s">
        <v>42</v>
      </c>
      <c r="Z2" s="3" t="s">
        <v>42</v>
      </c>
      <c r="AA2" s="3" t="s">
        <v>42</v>
      </c>
      <c r="AB2" s="3" t="s">
        <v>42</v>
      </c>
      <c r="AC2" s="3" t="s">
        <v>42</v>
      </c>
      <c r="AD2" s="3" t="s">
        <v>42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42</v>
      </c>
      <c r="AJ2" s="3" t="s">
        <v>42</v>
      </c>
      <c r="AK2" s="3" t="s">
        <v>42</v>
      </c>
      <c r="AL2" s="3" t="s">
        <v>42</v>
      </c>
      <c r="AM2" s="3" t="s">
        <v>42</v>
      </c>
      <c r="AN2" s="3" t="s">
        <v>42</v>
      </c>
    </row>
    <row r="3">
      <c r="A3" s="2">
        <v>45006.43314692129</v>
      </c>
      <c r="B3" s="3" t="s">
        <v>43</v>
      </c>
      <c r="C3" s="3" t="s">
        <v>44</v>
      </c>
      <c r="D3" s="4">
        <v>44959.0</v>
      </c>
      <c r="E3" s="3" t="s">
        <v>42</v>
      </c>
      <c r="F3" s="3" t="s">
        <v>42</v>
      </c>
      <c r="G3" s="3" t="s">
        <v>42</v>
      </c>
      <c r="H3" s="3" t="s">
        <v>45</v>
      </c>
      <c r="I3" s="3" t="s">
        <v>45</v>
      </c>
      <c r="J3" s="3" t="s">
        <v>45</v>
      </c>
      <c r="K3" s="3" t="s">
        <v>42</v>
      </c>
      <c r="L3" s="3" t="s">
        <v>42</v>
      </c>
      <c r="M3" s="3" t="s">
        <v>42</v>
      </c>
      <c r="N3" s="3" t="s">
        <v>46</v>
      </c>
      <c r="O3" s="3" t="s">
        <v>46</v>
      </c>
      <c r="P3" s="3" t="s">
        <v>46</v>
      </c>
      <c r="Q3" s="3" t="s">
        <v>42</v>
      </c>
      <c r="R3" s="3" t="s">
        <v>42</v>
      </c>
      <c r="S3" s="3" t="s">
        <v>42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46</v>
      </c>
      <c r="AC3" s="3" t="s">
        <v>46</v>
      </c>
      <c r="AD3" s="3" t="s">
        <v>46</v>
      </c>
      <c r="AE3" s="3" t="s">
        <v>45</v>
      </c>
      <c r="AF3" s="3" t="s">
        <v>46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45</v>
      </c>
      <c r="AM3" s="3" t="s">
        <v>45</v>
      </c>
      <c r="AN3" s="3" t="s">
        <v>45</v>
      </c>
    </row>
    <row r="4">
      <c r="A4" s="2">
        <v>45006.43362333333</v>
      </c>
      <c r="B4" s="3" t="s">
        <v>47</v>
      </c>
      <c r="C4" s="3" t="s">
        <v>44</v>
      </c>
      <c r="D4" s="4">
        <v>44966.0</v>
      </c>
      <c r="E4" s="3" t="s">
        <v>42</v>
      </c>
      <c r="F4" s="3" t="s">
        <v>42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42</v>
      </c>
      <c r="L4" s="3" t="s">
        <v>42</v>
      </c>
      <c r="M4" s="3" t="s">
        <v>42</v>
      </c>
      <c r="N4" s="3" t="s">
        <v>45</v>
      </c>
      <c r="O4" s="3" t="s">
        <v>45</v>
      </c>
      <c r="P4" s="3" t="s">
        <v>45</v>
      </c>
      <c r="Q4" s="3" t="s">
        <v>42</v>
      </c>
      <c r="R4" s="3" t="s">
        <v>42</v>
      </c>
      <c r="S4" s="3" t="s">
        <v>42</v>
      </c>
      <c r="T4" s="3" t="s">
        <v>46</v>
      </c>
      <c r="U4" s="3" t="s">
        <v>46</v>
      </c>
      <c r="V4" s="3" t="s">
        <v>46</v>
      </c>
      <c r="W4" s="3" t="s">
        <v>42</v>
      </c>
      <c r="X4" s="3" t="s">
        <v>42</v>
      </c>
      <c r="Y4" s="3" t="s">
        <v>42</v>
      </c>
      <c r="Z4" s="3" t="s">
        <v>46</v>
      </c>
      <c r="AA4" s="3" t="s">
        <v>46</v>
      </c>
      <c r="AB4" s="3" t="s">
        <v>46</v>
      </c>
      <c r="AC4" s="3" t="s">
        <v>42</v>
      </c>
      <c r="AD4" s="3" t="s">
        <v>42</v>
      </c>
      <c r="AE4" s="3" t="s">
        <v>42</v>
      </c>
      <c r="AF4" s="3" t="s">
        <v>46</v>
      </c>
      <c r="AG4" s="3" t="s">
        <v>46</v>
      </c>
      <c r="AH4" s="3" t="s">
        <v>46</v>
      </c>
      <c r="AI4" s="3" t="s">
        <v>42</v>
      </c>
      <c r="AJ4" s="3" t="s">
        <v>42</v>
      </c>
      <c r="AK4" s="3" t="s">
        <v>42</v>
      </c>
      <c r="AL4" s="3" t="s">
        <v>46</v>
      </c>
      <c r="AM4" s="3" t="s">
        <v>46</v>
      </c>
      <c r="AN4" s="3" t="s">
        <v>46</v>
      </c>
    </row>
    <row r="5">
      <c r="A5" s="2">
        <v>45006.43409258102</v>
      </c>
      <c r="B5" s="3" t="s">
        <v>48</v>
      </c>
      <c r="C5" s="3" t="s">
        <v>44</v>
      </c>
      <c r="D5" s="4">
        <v>44973.0</v>
      </c>
      <c r="E5" s="3" t="s">
        <v>42</v>
      </c>
      <c r="F5" s="3" t="s">
        <v>46</v>
      </c>
      <c r="G5" s="3" t="s">
        <v>46</v>
      </c>
      <c r="H5" s="3" t="s">
        <v>42</v>
      </c>
      <c r="I5" s="3" t="s">
        <v>42</v>
      </c>
      <c r="J5" s="3" t="s">
        <v>42</v>
      </c>
      <c r="K5" s="3" t="s">
        <v>46</v>
      </c>
      <c r="L5" s="3" t="s">
        <v>46</v>
      </c>
      <c r="M5" s="3" t="s">
        <v>46</v>
      </c>
      <c r="N5" s="3" t="s">
        <v>42</v>
      </c>
      <c r="O5" s="3" t="s">
        <v>42</v>
      </c>
      <c r="P5" s="3" t="s">
        <v>42</v>
      </c>
      <c r="Q5" s="3" t="s">
        <v>46</v>
      </c>
      <c r="R5" s="3" t="s">
        <v>46</v>
      </c>
      <c r="S5" s="3" t="s">
        <v>46</v>
      </c>
      <c r="T5" s="3" t="s">
        <v>42</v>
      </c>
      <c r="U5" s="3" t="s">
        <v>42</v>
      </c>
      <c r="V5" s="3" t="s">
        <v>42</v>
      </c>
      <c r="W5" s="3" t="s">
        <v>46</v>
      </c>
      <c r="X5" s="3" t="s">
        <v>46</v>
      </c>
      <c r="Y5" s="3" t="s">
        <v>46</v>
      </c>
      <c r="Z5" s="3" t="s">
        <v>42</v>
      </c>
      <c r="AA5" s="3" t="s">
        <v>42</v>
      </c>
      <c r="AB5" s="3" t="s">
        <v>42</v>
      </c>
      <c r="AC5" s="3" t="s">
        <v>46</v>
      </c>
      <c r="AD5" s="3" t="s">
        <v>46</v>
      </c>
      <c r="AE5" s="3" t="s">
        <v>46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46</v>
      </c>
      <c r="AM5" s="3" t="s">
        <v>46</v>
      </c>
      <c r="AN5" s="3" t="s">
        <v>46</v>
      </c>
    </row>
    <row r="6">
      <c r="A6" s="2">
        <v>45006.43454741898</v>
      </c>
      <c r="B6" s="3" t="s">
        <v>49</v>
      </c>
      <c r="C6" s="3" t="s">
        <v>44</v>
      </c>
      <c r="D6" s="4">
        <v>44987.0</v>
      </c>
      <c r="E6" s="3" t="s">
        <v>42</v>
      </c>
      <c r="F6" s="3" t="s">
        <v>42</v>
      </c>
      <c r="G6" s="3" t="s">
        <v>42</v>
      </c>
      <c r="H6" s="3" t="s">
        <v>45</v>
      </c>
      <c r="I6" s="3" t="s">
        <v>45</v>
      </c>
      <c r="J6" s="3" t="s">
        <v>45</v>
      </c>
      <c r="K6" s="3" t="s">
        <v>42</v>
      </c>
      <c r="L6" s="3" t="s">
        <v>42</v>
      </c>
      <c r="M6" s="3" t="s">
        <v>42</v>
      </c>
      <c r="N6" s="3" t="s">
        <v>45</v>
      </c>
      <c r="O6" s="3" t="s">
        <v>45</v>
      </c>
      <c r="P6" s="3" t="s">
        <v>45</v>
      </c>
      <c r="Q6" s="3" t="s">
        <v>42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46</v>
      </c>
      <c r="X6" s="3" t="s">
        <v>46</v>
      </c>
      <c r="Y6" s="3" t="s">
        <v>46</v>
      </c>
      <c r="Z6" s="3" t="s">
        <v>42</v>
      </c>
      <c r="AA6" s="3" t="s">
        <v>42</v>
      </c>
      <c r="AB6" s="3" t="s">
        <v>42</v>
      </c>
      <c r="AC6" s="3" t="s">
        <v>42</v>
      </c>
      <c r="AD6" s="3" t="s">
        <v>42</v>
      </c>
      <c r="AE6" s="3" t="s">
        <v>46</v>
      </c>
      <c r="AF6" s="3" t="s">
        <v>46</v>
      </c>
      <c r="AG6" s="3" t="s">
        <v>46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46</v>
      </c>
      <c r="AM6" s="3" t="s">
        <v>46</v>
      </c>
      <c r="AN6" s="3" t="s">
        <v>46</v>
      </c>
    </row>
    <row r="7">
      <c r="A7" s="2">
        <v>45009.6916974537</v>
      </c>
      <c r="B7" s="3" t="s">
        <v>50</v>
      </c>
      <c r="C7" s="3" t="s">
        <v>51</v>
      </c>
      <c r="D7" s="4">
        <v>45009.0</v>
      </c>
      <c r="E7" s="3" t="s">
        <v>42</v>
      </c>
      <c r="F7" s="3" t="s">
        <v>42</v>
      </c>
      <c r="G7" s="3" t="s">
        <v>42</v>
      </c>
      <c r="H7" s="3" t="s">
        <v>45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45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42</v>
      </c>
      <c r="X7" s="3" t="s">
        <v>42</v>
      </c>
      <c r="Y7" s="3" t="s">
        <v>42</v>
      </c>
      <c r="Z7" s="3" t="s">
        <v>42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45</v>
      </c>
      <c r="AJ7" s="3" t="s">
        <v>52</v>
      </c>
      <c r="AK7" s="3" t="s">
        <v>45</v>
      </c>
      <c r="AL7" s="3" t="s">
        <v>45</v>
      </c>
      <c r="AM7" s="3" t="s">
        <v>45</v>
      </c>
      <c r="AN7" s="3" t="s">
        <v>42</v>
      </c>
    </row>
    <row r="8">
      <c r="A8" s="2">
        <v>45009.709783240745</v>
      </c>
      <c r="B8" s="3" t="s">
        <v>50</v>
      </c>
      <c r="C8" s="3" t="s">
        <v>53</v>
      </c>
      <c r="D8" s="4">
        <v>45009.0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</row>
    <row r="9">
      <c r="A9" s="2">
        <v>45009.712026469904</v>
      </c>
      <c r="B9" s="3" t="s">
        <v>50</v>
      </c>
      <c r="C9" s="3" t="s">
        <v>51</v>
      </c>
      <c r="D9" s="4">
        <v>45009.0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 t="s">
        <v>42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</row>
    <row r="10">
      <c r="A10" s="2">
        <v>45012.544684988425</v>
      </c>
      <c r="B10" s="3" t="s">
        <v>50</v>
      </c>
      <c r="C10" s="3" t="s">
        <v>53</v>
      </c>
      <c r="D10" s="4">
        <v>44951.0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  <c r="AD10" s="3" t="s">
        <v>42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</row>
    <row r="11">
      <c r="A11" s="2">
        <v>45012.5476137963</v>
      </c>
      <c r="B11" s="3" t="s">
        <v>50</v>
      </c>
      <c r="C11" s="3" t="s">
        <v>53</v>
      </c>
      <c r="D11" s="4">
        <v>44982.0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42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</row>
    <row r="12">
      <c r="A12" s="2">
        <v>45012.54989019676</v>
      </c>
      <c r="B12" s="3" t="s">
        <v>50</v>
      </c>
      <c r="C12" s="3" t="s">
        <v>51</v>
      </c>
      <c r="D12" s="4">
        <v>45010.0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 t="s">
        <v>42</v>
      </c>
      <c r="Y12" s="3" t="s">
        <v>42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  <c r="AN12" s="3" t="s">
        <v>42</v>
      </c>
    </row>
    <row r="13">
      <c r="A13" s="2">
        <v>45029.61716001158</v>
      </c>
      <c r="B13" s="3" t="s">
        <v>50</v>
      </c>
      <c r="C13" s="3" t="s">
        <v>54</v>
      </c>
      <c r="D13" s="4">
        <v>45029.0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42</v>
      </c>
      <c r="U13" s="3" t="s">
        <v>42</v>
      </c>
      <c r="V13" s="3" t="s">
        <v>42</v>
      </c>
      <c r="W13" s="3" t="s">
        <v>42</v>
      </c>
      <c r="X13" s="3" t="s">
        <v>42</v>
      </c>
      <c r="Y13" s="3" t="s">
        <v>42</v>
      </c>
      <c r="Z13" s="3" t="s">
        <v>42</v>
      </c>
      <c r="AA13" s="3" t="s">
        <v>42</v>
      </c>
      <c r="AB13" s="3" t="s">
        <v>42</v>
      </c>
      <c r="AC13" s="3" t="s">
        <v>42</v>
      </c>
      <c r="AD13" s="3" t="s">
        <v>42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</row>
    <row r="14">
      <c r="A14" s="2">
        <v>45041.6196340162</v>
      </c>
      <c r="B14" s="3" t="s">
        <v>50</v>
      </c>
      <c r="C14" s="3" t="s">
        <v>54</v>
      </c>
      <c r="D14" s="4">
        <v>45041.0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55</v>
      </c>
      <c r="B1" s="3" t="s">
        <v>56</v>
      </c>
      <c r="C1" s="3" t="s">
        <v>57</v>
      </c>
      <c r="E1" s="3" t="s">
        <v>58</v>
      </c>
      <c r="F1" s="3" t="s">
        <v>59</v>
      </c>
      <c r="G1" s="3" t="s">
        <v>60</v>
      </c>
      <c r="I1" s="3" t="s">
        <v>61</v>
      </c>
    </row>
    <row r="2">
      <c r="A2" s="3" t="s">
        <v>46</v>
      </c>
      <c r="B2" s="3">
        <v>100.0</v>
      </c>
      <c r="C2" s="3" t="s">
        <v>62</v>
      </c>
      <c r="E2" s="3" t="s">
        <v>63</v>
      </c>
      <c r="F2" s="3" t="s">
        <v>64</v>
      </c>
      <c r="G2" s="3">
        <v>1.0</v>
      </c>
      <c r="I2" s="5" t="s">
        <v>65</v>
      </c>
    </row>
    <row r="3">
      <c r="A3" s="3" t="s">
        <v>42</v>
      </c>
      <c r="B3" s="3">
        <v>95.0</v>
      </c>
      <c r="C3" s="3" t="s">
        <v>66</v>
      </c>
      <c r="E3" s="3" t="s">
        <v>67</v>
      </c>
      <c r="F3" s="3" t="s">
        <v>68</v>
      </c>
      <c r="G3" s="3">
        <v>2.0</v>
      </c>
      <c r="I3" s="5" t="s">
        <v>69</v>
      </c>
    </row>
    <row r="4">
      <c r="A4" s="3" t="s">
        <v>45</v>
      </c>
      <c r="B4" s="3">
        <v>89.0</v>
      </c>
      <c r="C4" s="3" t="s">
        <v>70</v>
      </c>
      <c r="E4" s="3" t="s">
        <v>71</v>
      </c>
      <c r="F4" s="3" t="s">
        <v>72</v>
      </c>
      <c r="G4" s="3">
        <v>3.0</v>
      </c>
      <c r="I4" s="5" t="s">
        <v>73</v>
      </c>
    </row>
    <row r="5">
      <c r="A5" s="3" t="s">
        <v>52</v>
      </c>
      <c r="B5" s="3">
        <v>74.0</v>
      </c>
      <c r="C5" s="3" t="s">
        <v>74</v>
      </c>
      <c r="E5" s="3" t="s">
        <v>75</v>
      </c>
      <c r="F5" s="3" t="s">
        <v>76</v>
      </c>
      <c r="G5" s="3">
        <v>4.0</v>
      </c>
      <c r="I5" s="5" t="s">
        <v>77</v>
      </c>
    </row>
    <row r="6">
      <c r="E6" s="3" t="s">
        <v>78</v>
      </c>
      <c r="F6" s="3" t="s">
        <v>79</v>
      </c>
      <c r="G6" s="3">
        <v>5.0</v>
      </c>
      <c r="I6" s="5" t="s">
        <v>80</v>
      </c>
    </row>
    <row r="7">
      <c r="E7" s="3" t="s">
        <v>81</v>
      </c>
      <c r="F7" s="3" t="s">
        <v>82</v>
      </c>
      <c r="G7" s="3">
        <v>6.0</v>
      </c>
      <c r="I7" s="5" t="s">
        <v>83</v>
      </c>
    </row>
    <row r="8">
      <c r="E8" s="3" t="s">
        <v>84</v>
      </c>
      <c r="F8" s="3" t="s">
        <v>85</v>
      </c>
      <c r="G8" s="3">
        <v>7.0</v>
      </c>
      <c r="I8" s="5" t="s">
        <v>86</v>
      </c>
    </row>
    <row r="9">
      <c r="E9" s="3" t="s">
        <v>87</v>
      </c>
      <c r="F9" s="3" t="s">
        <v>88</v>
      </c>
      <c r="G9" s="3">
        <v>8.0</v>
      </c>
      <c r="I9" s="5" t="s">
        <v>89</v>
      </c>
    </row>
    <row r="10">
      <c r="E10" s="3" t="s">
        <v>90</v>
      </c>
      <c r="F10" s="3" t="s">
        <v>91</v>
      </c>
      <c r="G10" s="3">
        <v>9.0</v>
      </c>
      <c r="I10" s="5" t="s">
        <v>92</v>
      </c>
    </row>
    <row r="11">
      <c r="E11" s="3" t="s">
        <v>93</v>
      </c>
      <c r="F11" s="3" t="s">
        <v>94</v>
      </c>
      <c r="G11" s="3">
        <v>10.0</v>
      </c>
      <c r="I11" s="5" t="s">
        <v>95</v>
      </c>
    </row>
    <row r="12">
      <c r="E12" s="3" t="s">
        <v>96</v>
      </c>
      <c r="F12" s="3" t="s">
        <v>97</v>
      </c>
      <c r="G12" s="3">
        <v>11.0</v>
      </c>
      <c r="I12" s="5" t="s">
        <v>98</v>
      </c>
    </row>
    <row r="13">
      <c r="E13" s="3" t="s">
        <v>99</v>
      </c>
      <c r="F13" s="3" t="s">
        <v>100</v>
      </c>
      <c r="G13" s="3">
        <v>12.0</v>
      </c>
      <c r="I13" s="5" t="s">
        <v>101</v>
      </c>
    </row>
    <row r="14">
      <c r="I14" s="5" t="s">
        <v>102</v>
      </c>
    </row>
    <row r="15">
      <c r="I15" s="5" t="s">
        <v>103</v>
      </c>
    </row>
    <row r="16">
      <c r="I16" s="5" t="s">
        <v>104</v>
      </c>
    </row>
    <row r="17">
      <c r="I17" s="5" t="s">
        <v>105</v>
      </c>
    </row>
    <row r="18">
      <c r="I18" s="5" t="s">
        <v>106</v>
      </c>
    </row>
    <row r="19">
      <c r="I19" s="5" t="s">
        <v>107</v>
      </c>
    </row>
    <row r="20">
      <c r="I20" s="5" t="s">
        <v>108</v>
      </c>
    </row>
    <row r="21">
      <c r="I21" s="5" t="s">
        <v>109</v>
      </c>
    </row>
    <row r="22">
      <c r="I22" s="5" t="s">
        <v>110</v>
      </c>
    </row>
    <row r="23">
      <c r="I23" s="5" t="s">
        <v>111</v>
      </c>
    </row>
    <row r="24">
      <c r="I24" s="5" t="s">
        <v>112</v>
      </c>
    </row>
    <row r="25">
      <c r="I25" s="5" t="s">
        <v>113</v>
      </c>
    </row>
    <row r="26">
      <c r="I26" s="5" t="s">
        <v>114</v>
      </c>
    </row>
    <row r="27">
      <c r="I27" s="5" t="s">
        <v>115</v>
      </c>
    </row>
    <row r="28">
      <c r="I28" s="5" t="s">
        <v>116</v>
      </c>
    </row>
    <row r="29">
      <c r="I29" s="5" t="s">
        <v>117</v>
      </c>
    </row>
    <row r="30">
      <c r="I30" s="5" t="s">
        <v>118</v>
      </c>
    </row>
    <row r="31">
      <c r="I31" s="5" t="s">
        <v>119</v>
      </c>
    </row>
    <row r="32">
      <c r="I32" s="5" t="s">
        <v>120</v>
      </c>
    </row>
    <row r="33">
      <c r="I33" s="5" t="s">
        <v>121</v>
      </c>
    </row>
    <row r="34">
      <c r="I34" s="5" t="s">
        <v>122</v>
      </c>
    </row>
    <row r="35">
      <c r="I35" s="5" t="s">
        <v>123</v>
      </c>
    </row>
    <row r="36">
      <c r="I36" s="5" t="s">
        <v>124</v>
      </c>
    </row>
    <row r="37">
      <c r="I37" s="5" t="s">
        <v>125</v>
      </c>
    </row>
    <row r="38">
      <c r="I38" s="5" t="s">
        <v>126</v>
      </c>
    </row>
    <row r="39">
      <c r="I39" s="5" t="s">
        <v>127</v>
      </c>
    </row>
    <row r="40">
      <c r="I40" s="5" t="s">
        <v>128</v>
      </c>
    </row>
    <row r="41">
      <c r="I41" s="5" t="s">
        <v>129</v>
      </c>
    </row>
    <row r="42">
      <c r="I42" s="5" t="s">
        <v>130</v>
      </c>
    </row>
    <row r="43">
      <c r="I43" s="5" t="s">
        <v>131</v>
      </c>
    </row>
    <row r="44">
      <c r="I44" s="5" t="s">
        <v>132</v>
      </c>
    </row>
    <row r="45">
      <c r="I45" s="5" t="s">
        <v>133</v>
      </c>
    </row>
    <row r="46">
      <c r="I46" s="5" t="s">
        <v>134</v>
      </c>
    </row>
    <row r="47">
      <c r="I47" s="5" t="s">
        <v>135</v>
      </c>
    </row>
    <row r="48">
      <c r="I48" s="5" t="s">
        <v>136</v>
      </c>
    </row>
    <row r="49">
      <c r="I49" s="5" t="s">
        <v>137</v>
      </c>
    </row>
    <row r="50">
      <c r="I50" s="5" t="s">
        <v>138</v>
      </c>
    </row>
    <row r="51">
      <c r="I51" s="5" t="s">
        <v>139</v>
      </c>
    </row>
    <row r="52">
      <c r="I52" s="5" t="s">
        <v>140</v>
      </c>
    </row>
    <row r="53">
      <c r="I53" s="5" t="s">
        <v>141</v>
      </c>
    </row>
    <row r="54">
      <c r="I54" s="5" t="s">
        <v>142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7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6" t="s">
        <v>154</v>
      </c>
      <c r="Q1" s="6" t="s">
        <v>155</v>
      </c>
      <c r="R1" s="1"/>
      <c r="S1" s="1"/>
    </row>
    <row r="2">
      <c r="A2" s="8">
        <f>INDIRECT(ADDRESS(2+QUOTIENT(ROW()-2,COUNTA('Form Responses 1'!$1:$1)-4),1,,TRUE,"Form Responses 1"))</f>
        <v>44988.71165</v>
      </c>
      <c r="B2" s="9" t="str">
        <f>INDIRECT(ADDRESS(2+QUOTIENT(ROW()-2,COUNTA('Form Responses 1'!$1:$1)-4),2,,TRUE,"Form Responses 1"))</f>
        <v>dediirawan73731@gmail.com</v>
      </c>
      <c r="C2" s="9" t="str">
        <f>INDIRECT(ADDRESS(2+QUOTIENT(ROW()-2,COUNTA('Form Responses 1'!$1:$1)-4),3,,TRUE,"Form Responses 1"))</f>
        <v>Dedi Irawan 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0.95125</v>
      </c>
      <c r="O2" s="12">
        <f t="shared" si="1"/>
        <v>0.9477777778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44988.71165</v>
      </c>
      <c r="B3" s="9" t="str">
        <f>INDIRECT(ADDRESS(2+QUOTIENT(ROW()-2,COUNTA('Form Responses 1'!$1:$1)-4),2,,TRUE,"Form Responses 1"))</f>
        <v>dediirawan73731@gmail.com</v>
      </c>
      <c r="C3" s="9" t="str">
        <f>INDIRECT(ADDRESS(2+QUOTIENT(ROW()-2,COUNTA('Form Responses 1'!$1:$1)-4),3,,TRUE,"Form Responses 1"))</f>
        <v>Dedi Irawan 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0.95125</v>
      </c>
      <c r="O3" s="12">
        <f t="shared" si="8"/>
        <v>0.9477777778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44988.71165</v>
      </c>
      <c r="B4" s="9" t="str">
        <f>INDIRECT(ADDRESS(2+QUOTIENT(ROW()-2,COUNTA('Form Responses 1'!$1:$1)-4),2,,TRUE,"Form Responses 1"))</f>
        <v>dediirawan73731@gmail.com</v>
      </c>
      <c r="C4" s="9" t="str">
        <f>INDIRECT(ADDRESS(2+QUOTIENT(ROW()-2,COUNTA('Form Responses 1'!$1:$1)-4),3,,TRUE,"Form Responses 1"))</f>
        <v>Dedi Irawan 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0.95125</v>
      </c>
      <c r="O4" s="12">
        <f t="shared" si="9"/>
        <v>0.9477777778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44988.71165</v>
      </c>
      <c r="B5" s="9" t="str">
        <f>INDIRECT(ADDRESS(2+QUOTIENT(ROW()-2,COUNTA('Form Responses 1'!$1:$1)-4),2,,TRUE,"Form Responses 1"))</f>
        <v>dediirawan73731@gmail.com</v>
      </c>
      <c r="C5" s="9" t="str">
        <f>INDIRECT(ADDRESS(2+QUOTIENT(ROW()-2,COUNTA('Form Responses 1'!$1:$1)-4),3,,TRUE,"Form Responses 1"))</f>
        <v>Dedi Irawan 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Mess [Garasi Kendaraan R4 &amp; R2]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Mess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0.95125</v>
      </c>
      <c r="O5" s="12">
        <f t="shared" si="10"/>
        <v>0.9477777778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44988.71165</v>
      </c>
      <c r="B6" s="9" t="str">
        <f>INDIRECT(ADDRESS(2+QUOTIENT(ROW()-2,COUNTA('Form Responses 1'!$1:$1)-4),2,,TRUE,"Form Responses 1"))</f>
        <v>dediirawan73731@gmail.com</v>
      </c>
      <c r="C6" s="9" t="str">
        <f>INDIRECT(ADDRESS(2+QUOTIENT(ROW()-2,COUNTA('Form Responses 1'!$1:$1)-4),3,,TRUE,"Form Responses 1"))</f>
        <v>Dedi Irawan 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Mess [Teras Depan &amp; Belakang]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Mess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0.95125</v>
      </c>
      <c r="O6" s="12">
        <f t="shared" si="11"/>
        <v>0.9477777778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44988.71165</v>
      </c>
      <c r="B7" s="9" t="str">
        <f>INDIRECT(ADDRESS(2+QUOTIENT(ROW()-2,COUNTA('Form Responses 1'!$1:$1)-4),2,,TRUE,"Form Responses 1"))</f>
        <v>dediirawan73731@gmail.com</v>
      </c>
      <c r="C7" s="9" t="str">
        <f>INDIRECT(ADDRESS(2+QUOTIENT(ROW()-2,COUNTA('Form Responses 1'!$1:$1)-4),3,,TRUE,"Form Responses 1"))</f>
        <v>Dedi Irawan 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Mess [Ruang Tamu Utama]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0.95125</v>
      </c>
      <c r="O7" s="12">
        <f t="shared" si="12"/>
        <v>0.9477777778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44988.71165</v>
      </c>
      <c r="B8" s="9" t="str">
        <f>INDIRECT(ADDRESS(2+QUOTIENT(ROW()-2,COUNTA('Form Responses 1'!$1:$1)-4),2,,TRUE,"Form Responses 1"))</f>
        <v>dediirawan73731@gmail.com</v>
      </c>
      <c r="C8" s="9" t="str">
        <f>INDIRECT(ADDRESS(2+QUOTIENT(ROW()-2,COUNTA('Form Responses 1'!$1:$1)-4),3,,TRUE,"Form Responses 1"))</f>
        <v>Dedi Irawan 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Mess [Kamar 1.2.3&amp;4]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0.95125</v>
      </c>
      <c r="O8" s="12">
        <f t="shared" si="13"/>
        <v>0.9477777778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44988.71165</v>
      </c>
      <c r="B9" s="9" t="str">
        <f>INDIRECT(ADDRESS(2+QUOTIENT(ROW()-2,COUNTA('Form Responses 1'!$1:$1)-4),2,,TRUE,"Form Responses 1"))</f>
        <v>dediirawan73731@gmail.com</v>
      </c>
      <c r="C9" s="9" t="str">
        <f>INDIRECT(ADDRESS(2+QUOTIENT(ROW()-2,COUNTA('Form Responses 1'!$1:$1)-4),3,,TRUE,"Form Responses 1"))</f>
        <v>Dedi Irawan 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Mess [Dapur]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0.95125</v>
      </c>
      <c r="O9" s="12">
        <f t="shared" si="18"/>
        <v>0.9477777778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44988.71165</v>
      </c>
      <c r="B10" s="9" t="str">
        <f>INDIRECT(ADDRESS(2+QUOTIENT(ROW()-2,COUNTA('Form Responses 1'!$1:$1)-4),2,,TRUE,"Form Responses 1"))</f>
        <v>dediirawan73731@gmail.com</v>
      </c>
      <c r="C10" s="9" t="str">
        <f>INDIRECT(ADDRESS(2+QUOTIENT(ROW()-2,COUNTA('Form Responses 1'!$1:$1)-4),3,,TRUE,"Form Responses 1"))</f>
        <v>Dedi Irawan 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Mess [Toilet Pria / Wanita]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Mess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0.95125</v>
      </c>
      <c r="O10" s="12">
        <f t="shared" si="19"/>
        <v>0.9477777778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44988.71165</v>
      </c>
      <c r="B11" s="9" t="str">
        <f>INDIRECT(ADDRESS(2+QUOTIENT(ROW()-2,COUNTA('Form Responses 1'!$1:$1)-4),2,,TRUE,"Form Responses 1"))</f>
        <v>dediirawan73731@gmail.com</v>
      </c>
      <c r="C11" s="9" t="str">
        <f>INDIRECT(ADDRESS(2+QUOTIENT(ROW()-2,COUNTA('Form Responses 1'!$1:$1)-4),3,,TRUE,"Form Responses 1"))</f>
        <v>Dedi Irawan 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Balai Arkiologi Lt.2 [Koridor]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Balai Arkiologi Lt.2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0.95125</v>
      </c>
      <c r="O11" s="12">
        <f t="shared" si="20"/>
        <v>0.9477777778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44988.71165</v>
      </c>
      <c r="B12" s="9" t="str">
        <f>INDIRECT(ADDRESS(2+QUOTIENT(ROW()-2,COUNTA('Form Responses 1'!$1:$1)-4),2,,TRUE,"Form Responses 1"))</f>
        <v>dediirawan73731@gmail.com</v>
      </c>
      <c r="C12" s="9" t="str">
        <f>INDIRECT(ADDRESS(2+QUOTIENT(ROW()-2,COUNTA('Form Responses 1'!$1:$1)-4),3,,TRUE,"Form Responses 1"))</f>
        <v>Dedi Irawan 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Balai Arkiologi Lt.2 [Meeting Room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Balai Arkiologi Lt.2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0.95125</v>
      </c>
      <c r="O12" s="12">
        <f t="shared" si="21"/>
        <v>0.9477777778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44988.71165</v>
      </c>
      <c r="B13" s="9" t="str">
        <f>INDIRECT(ADDRESS(2+QUOTIENT(ROW()-2,COUNTA('Form Responses 1'!$1:$1)-4),2,,TRUE,"Form Responses 1"))</f>
        <v>dediirawan73731@gmail.com</v>
      </c>
      <c r="C13" s="9" t="str">
        <f>INDIRECT(ADDRESS(2+QUOTIENT(ROW()-2,COUNTA('Form Responses 1'!$1:$1)-4),3,,TRUE,"Form Responses 1"))</f>
        <v>Dedi Irawan 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Gedung Balai Arkiologi Lt.2 [R. Kepala]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Balai Arkiologi Lt.2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0.95125</v>
      </c>
      <c r="O13" s="12">
        <f t="shared" si="22"/>
        <v>0.9477777778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44988.71165</v>
      </c>
      <c r="B14" s="9" t="str">
        <f>INDIRECT(ADDRESS(2+QUOTIENT(ROW()-2,COUNTA('Form Responses 1'!$1:$1)-4),2,,TRUE,"Form Responses 1"))</f>
        <v>dediirawan73731@gmail.com</v>
      </c>
      <c r="C14" s="9" t="str">
        <f>INDIRECT(ADDRESS(2+QUOTIENT(ROW()-2,COUNTA('Form Responses 1'!$1:$1)-4),3,,TRUE,"Form Responses 1"))</f>
        <v>Dedi Irawan 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Gedung Balai Arkiologi Lt.2 [R. 1-5]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Balai Arkiologi Lt.2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0.95125</v>
      </c>
      <c r="O14" s="12">
        <f t="shared" si="23"/>
        <v>0.9477777778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44988.71165</v>
      </c>
      <c r="B15" s="9" t="str">
        <f>INDIRECT(ADDRESS(2+QUOTIENT(ROW()-2,COUNTA('Form Responses 1'!$1:$1)-4),2,,TRUE,"Form Responses 1"))</f>
        <v>dediirawan73731@gmail.com</v>
      </c>
      <c r="C15" s="9" t="str">
        <f>INDIRECT(ADDRESS(2+QUOTIENT(ROW()-2,COUNTA('Form Responses 1'!$1:$1)-4),3,,TRUE,"Form Responses 1"))</f>
        <v>Dedi Irawan 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Balai Arkiologi Lt.2 [Tangga Penghubung LT1-2]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Balai Arkiologi Lt.2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0.95125</v>
      </c>
      <c r="O15" s="12">
        <f t="shared" si="24"/>
        <v>0.9477777778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44988.71165</v>
      </c>
      <c r="B16" s="9" t="str">
        <f>INDIRECT(ADDRESS(2+QUOTIENT(ROW()-2,COUNTA('Form Responses 1'!$1:$1)-4),2,,TRUE,"Form Responses 1"))</f>
        <v>dediirawan73731@gmail.com</v>
      </c>
      <c r="C16" s="9" t="str">
        <f>INDIRECT(ADDRESS(2+QUOTIENT(ROW()-2,COUNTA('Form Responses 1'!$1:$1)-4),3,,TRUE,"Form Responses 1"))</f>
        <v>Dedi Irawan 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Gedung Balai Arkiologi Lt.2 [Toilet Pria / Wanita &amp; Disabilitas]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Balai Arkiologi Lt.2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0.95125</v>
      </c>
      <c r="O16" s="12">
        <f t="shared" si="25"/>
        <v>0.9477777778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44988.71165</v>
      </c>
      <c r="B17" s="9" t="str">
        <f>INDIRECT(ADDRESS(2+QUOTIENT(ROW()-2,COUNTA('Form Responses 1'!$1:$1)-4),2,,TRUE,"Form Responses 1"))</f>
        <v>dediirawan73731@gmail.com</v>
      </c>
      <c r="C17" s="9" t="str">
        <f>INDIRECT(ADDRESS(2+QUOTIENT(ROW()-2,COUNTA('Form Responses 1'!$1:$1)-4),3,,TRUE,"Form Responses 1"))</f>
        <v>Dedi Irawan 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Gedung Balai Arkiologi Lt.1 [Lobby Utama]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Balai Arkiologi Lt.1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0.95125</v>
      </c>
      <c r="O17" s="12">
        <f t="shared" si="26"/>
        <v>0.9477777778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44988.71165</v>
      </c>
      <c r="B18" s="9" t="str">
        <f>INDIRECT(ADDRESS(2+QUOTIENT(ROW()-2,COUNTA('Form Responses 1'!$1:$1)-4),2,,TRUE,"Form Responses 1"))</f>
        <v>dediirawan73731@gmail.com</v>
      </c>
      <c r="C18" s="9" t="str">
        <f>INDIRECT(ADDRESS(2+QUOTIENT(ROW()-2,COUNTA('Form Responses 1'!$1:$1)-4),3,,TRUE,"Form Responses 1"))</f>
        <v>Dedi Irawan 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Gedung Balai Arkiologi Lt.1 [Koridor]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Balai Arkiologi Lt.1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0.95125</v>
      </c>
      <c r="O18" s="12">
        <f t="shared" si="27"/>
        <v>0.9477777778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44988.71165</v>
      </c>
      <c r="B19" s="9" t="str">
        <f>INDIRECT(ADDRESS(2+QUOTIENT(ROW()-2,COUNTA('Form Responses 1'!$1:$1)-4),2,,TRUE,"Form Responses 1"))</f>
        <v>dediirawan73731@gmail.com</v>
      </c>
      <c r="C19" s="9" t="str">
        <f>INDIRECT(ADDRESS(2+QUOTIENT(ROW()-2,COUNTA('Form Responses 1'!$1:$1)-4),3,,TRUE,"Form Responses 1"))</f>
        <v>Dedi Irawan 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Balai Arkiologi Lt.1 [Meeting Room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Balai Arkiologi Lt.1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0.95125</v>
      </c>
      <c r="O19" s="12">
        <f t="shared" si="28"/>
        <v>0.9477777778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44988.71165</v>
      </c>
      <c r="B20" s="9" t="str">
        <f>INDIRECT(ADDRESS(2+QUOTIENT(ROW()-2,COUNTA('Form Responses 1'!$1:$1)-4),2,,TRUE,"Form Responses 1"))</f>
        <v>dediirawan73731@gmail.com</v>
      </c>
      <c r="C20" s="9" t="str">
        <f>INDIRECT(ADDRESS(2+QUOTIENT(ROW()-2,COUNTA('Form Responses 1'!$1:$1)-4),3,,TRUE,"Form Responses 1"))</f>
        <v>Dedi Irawan 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Gedung Balai Arkiologi Lt.1 [R. Staf TU]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Balai Arkiologi Lt.1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0.95125</v>
      </c>
      <c r="O20" s="12">
        <f t="shared" si="29"/>
        <v>0.9477777778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44988.71165</v>
      </c>
      <c r="B21" s="9" t="str">
        <f>INDIRECT(ADDRESS(2+QUOTIENT(ROW()-2,COUNTA('Form Responses 1'!$1:$1)-4),2,,TRUE,"Form Responses 1"))</f>
        <v>dediirawan73731@gmail.com</v>
      </c>
      <c r="C21" s="9" t="str">
        <f>INDIRECT(ADDRESS(2+QUOTIENT(ROW()-2,COUNTA('Form Responses 1'!$1:$1)-4),3,,TRUE,"Form Responses 1"))</f>
        <v>Dedi Irawan 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Balai Arkiologi Lt.1 [R. Kasubag TU]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Balai Arkiologi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0.95125</v>
      </c>
      <c r="O21" s="12">
        <f t="shared" si="30"/>
        <v>0.9477777778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44988.71165</v>
      </c>
      <c r="B22" s="9" t="str">
        <f>INDIRECT(ADDRESS(2+QUOTIENT(ROW()-2,COUNTA('Form Responses 1'!$1:$1)-4),2,,TRUE,"Form Responses 1"))</f>
        <v>dediirawan73731@gmail.com</v>
      </c>
      <c r="C22" s="9" t="str">
        <f>INDIRECT(ADDRESS(2+QUOTIENT(ROW()-2,COUNTA('Form Responses 1'!$1:$1)-4),3,,TRUE,"Form Responses 1"))</f>
        <v>Dedi Irawan 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Balai Arkiologi Lt.1 [R. Arsib]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Balai Arkiologi Lt.1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0.95125</v>
      </c>
      <c r="O22" s="12">
        <f t="shared" si="31"/>
        <v>0.9477777778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44988.71165</v>
      </c>
      <c r="B23" s="9" t="str">
        <f>INDIRECT(ADDRESS(2+QUOTIENT(ROW()-2,COUNTA('Form Responses 1'!$1:$1)-4),2,,TRUE,"Form Responses 1"))</f>
        <v>dediirawan73731@gmail.com</v>
      </c>
      <c r="C23" s="9" t="str">
        <f>INDIRECT(ADDRESS(2+QUOTIENT(ROW()-2,COUNTA('Form Responses 1'!$1:$1)-4),3,,TRUE,"Form Responses 1"))</f>
        <v>Dedi Irawan 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Balai Arkiologi Lt.1 [R. Arsib Keuangan]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Balai Arkiologi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0.95125</v>
      </c>
      <c r="O23" s="12">
        <f t="shared" si="32"/>
        <v>0.9477777778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44988.71165</v>
      </c>
      <c r="B24" s="9" t="str">
        <f>INDIRECT(ADDRESS(2+QUOTIENT(ROW()-2,COUNTA('Form Responses 1'!$1:$1)-4),2,,TRUE,"Form Responses 1"))</f>
        <v>dediirawan73731@gmail.com</v>
      </c>
      <c r="C24" s="9" t="str">
        <f>INDIRECT(ADDRESS(2+QUOTIENT(ROW()-2,COUNTA('Form Responses 1'!$1:$1)-4),3,,TRUE,"Form Responses 1"))</f>
        <v>Dedi Irawan 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Balai Arkiologi Lt.1 [R. Bendahara]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Balai Arkiologi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0.95125</v>
      </c>
      <c r="O24" s="12">
        <f t="shared" si="33"/>
        <v>0.9477777778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44988.71165</v>
      </c>
      <c r="B25" s="9" t="str">
        <f>INDIRECT(ADDRESS(2+QUOTIENT(ROW()-2,COUNTA('Form Responses 1'!$1:$1)-4),2,,TRUE,"Form Responses 1"))</f>
        <v>dediirawan73731@gmail.com</v>
      </c>
      <c r="C25" s="9" t="str">
        <f>INDIRECT(ADDRESS(2+QUOTIENT(ROW()-2,COUNTA('Form Responses 1'!$1:$1)-4),3,,TRUE,"Form Responses 1"))</f>
        <v>Dedi Irawan 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Balai Arkiologi Lt.1 [R. Perpustakaan]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Balai Arkiologi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0.95125</v>
      </c>
      <c r="O25" s="12">
        <f t="shared" si="34"/>
        <v>0.9477777778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44988.71165</v>
      </c>
      <c r="B26" s="9" t="str">
        <f>INDIRECT(ADDRESS(2+QUOTIENT(ROW()-2,COUNTA('Form Responses 1'!$1:$1)-4),2,,TRUE,"Form Responses 1"))</f>
        <v>dediirawan73731@gmail.com</v>
      </c>
      <c r="C26" s="9" t="str">
        <f>INDIRECT(ADDRESS(2+QUOTIENT(ROW()-2,COUNTA('Form Responses 1'!$1:$1)-4),3,,TRUE,"Form Responses 1"))</f>
        <v>Dedi Irawan </v>
      </c>
      <c r="D26" s="10">
        <f>INDIRECT(ADDRESS(2+QUOTIENT(ROW()-2,COUNTA('Form Responses 1'!$1:$1)-4),4,,TRUE,"Form Responses 1"))</f>
        <v>44988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Balai Arkiologi Lt.1 [R. Laktasi &amp; Daicare]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Balai Arkiologi Lt.1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0.95125</v>
      </c>
      <c r="O26" s="12">
        <f t="shared" si="35"/>
        <v>0.9477777778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44988.71165</v>
      </c>
      <c r="B27" s="9" t="str">
        <f>INDIRECT(ADDRESS(2+QUOTIENT(ROW()-2,COUNTA('Form Responses 1'!$1:$1)-4),2,,TRUE,"Form Responses 1"))</f>
        <v>dediirawan73731@gmail.com</v>
      </c>
      <c r="C27" s="9" t="str">
        <f>INDIRECT(ADDRESS(2+QUOTIENT(ROW()-2,COUNTA('Form Responses 1'!$1:$1)-4),3,,TRUE,"Form Responses 1"))</f>
        <v>Dedi Irawan </v>
      </c>
      <c r="D27" s="10">
        <f>INDIRECT(ADDRESS(2+QUOTIENT(ROW()-2,COUNTA('Form Responses 1'!$1:$1)-4),4,,TRUE,"Form Responses 1"))</f>
        <v>44988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Balai Arkiologi Lt.1 [R. Artepak]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Balai Arkiologi Lt.1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0.95125</v>
      </c>
      <c r="O27" s="12">
        <f t="shared" si="36"/>
        <v>0.9477777778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44988.71165</v>
      </c>
      <c r="B28" s="9" t="str">
        <f>INDIRECT(ADDRESS(2+QUOTIENT(ROW()-2,COUNTA('Form Responses 1'!$1:$1)-4),2,,TRUE,"Form Responses 1"))</f>
        <v>dediirawan73731@gmail.com</v>
      </c>
      <c r="C28" s="9" t="str">
        <f>INDIRECT(ADDRESS(2+QUOTIENT(ROW()-2,COUNTA('Form Responses 1'!$1:$1)-4),3,,TRUE,"Form Responses 1"))</f>
        <v>Dedi Irawan </v>
      </c>
      <c r="D28" s="10">
        <f>INDIRECT(ADDRESS(2+QUOTIENT(ROW()-2,COUNTA('Form Responses 1'!$1:$1)-4),4,,TRUE,"Form Responses 1"))</f>
        <v>44988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Balai Arkiologi Lt.1 [R. Lap / Analis]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Balai Arkiologi Lt.1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0.95125</v>
      </c>
      <c r="O28" s="12">
        <f t="shared" si="37"/>
        <v>0.9477777778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44988.71165</v>
      </c>
      <c r="B29" s="9" t="str">
        <f>INDIRECT(ADDRESS(2+QUOTIENT(ROW()-2,COUNTA('Form Responses 1'!$1:$1)-4),2,,TRUE,"Form Responses 1"))</f>
        <v>dediirawan73731@gmail.com</v>
      </c>
      <c r="C29" s="9" t="str">
        <f>INDIRECT(ADDRESS(2+QUOTIENT(ROW()-2,COUNTA('Form Responses 1'!$1:$1)-4),3,,TRUE,"Form Responses 1"))</f>
        <v>Dedi Irawan </v>
      </c>
      <c r="D29" s="10">
        <f>INDIRECT(ADDRESS(2+QUOTIENT(ROW()-2,COUNTA('Form Responses 1'!$1:$1)-4),4,,TRUE,"Form Responses 1"))</f>
        <v>44988</v>
      </c>
      <c r="E29" s="11">
        <f t="shared" si="2"/>
        <v>5</v>
      </c>
      <c r="F29" s="9" t="str">
        <f>IF(ISBLANK(A29)," ",INDIRECT(ADDRESS(1,5+MOD(ROW()-2,COUNTA('Form Responses 1'!$1:$1)-4),,TRUE,"Form Responses 1")))</f>
        <v>Gedung Balai Arkiologi Lt.1 [Mushollah]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Balai Arkiologi Lt.1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0.95125</v>
      </c>
      <c r="O29" s="12">
        <f t="shared" si="38"/>
        <v>0.9477777778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44988.71165</v>
      </c>
      <c r="B30" s="9" t="str">
        <f>INDIRECT(ADDRESS(2+QUOTIENT(ROW()-2,COUNTA('Form Responses 1'!$1:$1)-4),2,,TRUE,"Form Responses 1"))</f>
        <v>dediirawan73731@gmail.com</v>
      </c>
      <c r="C30" s="9" t="str">
        <f>INDIRECT(ADDRESS(2+QUOTIENT(ROW()-2,COUNTA('Form Responses 1'!$1:$1)-4),3,,TRUE,"Form Responses 1"))</f>
        <v>Dedi Irawan </v>
      </c>
      <c r="D30" s="10">
        <f>INDIRECT(ADDRESS(2+QUOTIENT(ROW()-2,COUNTA('Form Responses 1'!$1:$1)-4),4,,TRUE,"Form Responses 1"))</f>
        <v>44988</v>
      </c>
      <c r="E30" s="11">
        <f t="shared" si="2"/>
        <v>5</v>
      </c>
      <c r="F30" s="9" t="str">
        <f>IF(ISBLANK(A30)," ",INDIRECT(ADDRESS(1,5+MOD(ROW()-2,COUNTA('Form Responses 1'!$1:$1)-4),,TRUE,"Form Responses 1")))</f>
        <v>Gedung Balai Arkiologi Lt.1 [Pantry]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Balai Arkiologi Lt.1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0.95125</v>
      </c>
      <c r="O30" s="12">
        <f t="shared" si="39"/>
        <v>0.9477777778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44988.71165</v>
      </c>
      <c r="B31" s="9" t="str">
        <f>INDIRECT(ADDRESS(2+QUOTIENT(ROW()-2,COUNTA('Form Responses 1'!$1:$1)-4),2,,TRUE,"Form Responses 1"))</f>
        <v>dediirawan73731@gmail.com</v>
      </c>
      <c r="C31" s="9" t="str">
        <f>INDIRECT(ADDRESS(2+QUOTIENT(ROW()-2,COUNTA('Form Responses 1'!$1:$1)-4),3,,TRUE,"Form Responses 1"))</f>
        <v>Dedi Irawan </v>
      </c>
      <c r="D31" s="10">
        <f>INDIRECT(ADDRESS(2+QUOTIENT(ROW()-2,COUNTA('Form Responses 1'!$1:$1)-4),4,,TRUE,"Form Responses 1"))</f>
        <v>44988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Balai Arkiologi Lt.1 [Toilet Pria / Wanita &amp; Disabilitas]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Balai Arkiologi Lt.1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0.95125</v>
      </c>
      <c r="O31" s="12">
        <f t="shared" si="40"/>
        <v>0.9477777778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44988.71165</v>
      </c>
      <c r="B32" s="9" t="str">
        <f>INDIRECT(ADDRESS(2+QUOTIENT(ROW()-2,COUNTA('Form Responses 1'!$1:$1)-4),2,,TRUE,"Form Responses 1"))</f>
        <v>dediirawan73731@gmail.com</v>
      </c>
      <c r="C32" s="9" t="str">
        <f>INDIRECT(ADDRESS(2+QUOTIENT(ROW()-2,COUNTA('Form Responses 1'!$1:$1)-4),3,,TRUE,"Form Responses 1"))</f>
        <v>Dedi Irawan </v>
      </c>
      <c r="D32" s="10">
        <f>INDIRECT(ADDRESS(2+QUOTIENT(ROW()-2,COUNTA('Form Responses 1'!$1:$1)-4),4,,TRUE,"Form Responses 1"))</f>
        <v>44988</v>
      </c>
      <c r="E32" s="11">
        <f t="shared" si="2"/>
        <v>5</v>
      </c>
      <c r="F32" s="9" t="str">
        <f>IF(ISBLANK(A32)," ",INDIRECT(ADDRESS(1,5+MOD(ROW()-2,COUNTA('Form Responses 1'!$1:$1)-4),,TRUE,"Form Responses 1")))</f>
        <v>Halaman [Taman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Halaman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0.95125</v>
      </c>
      <c r="O32" s="12">
        <f t="shared" si="41"/>
        <v>0.9477777778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44988.71165</v>
      </c>
      <c r="B33" s="9" t="str">
        <f>INDIRECT(ADDRESS(2+QUOTIENT(ROW()-2,COUNTA('Form Responses 1'!$1:$1)-4),2,,TRUE,"Form Responses 1"))</f>
        <v>dediirawan73731@gmail.com</v>
      </c>
      <c r="C33" s="9" t="str">
        <f>INDIRECT(ADDRESS(2+QUOTIENT(ROW()-2,COUNTA('Form Responses 1'!$1:$1)-4),3,,TRUE,"Form Responses 1"))</f>
        <v>Dedi Irawan </v>
      </c>
      <c r="D33" s="10">
        <f>INDIRECT(ADDRESS(2+QUOTIENT(ROW()-2,COUNTA('Form Responses 1'!$1:$1)-4),4,,TRUE,"Form Responses 1"))</f>
        <v>44988</v>
      </c>
      <c r="E33" s="11">
        <f t="shared" si="2"/>
        <v>5</v>
      </c>
      <c r="F33" s="9" t="str">
        <f>IF(ISBLANK(A33)," ",INDIRECT(ADDRESS(1,5+MOD(ROW()-2,COUNTA('Form Responses 1'!$1:$1)-4),,TRUE,"Form Responses 1")))</f>
        <v>Halaman [Parkir Motor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0.95125</v>
      </c>
      <c r="O33" s="12">
        <f t="shared" si="42"/>
        <v>0.9477777778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44988.71165</v>
      </c>
      <c r="B34" s="9" t="str">
        <f>INDIRECT(ADDRESS(2+QUOTIENT(ROW()-2,COUNTA('Form Responses 1'!$1:$1)-4),2,,TRUE,"Form Responses 1"))</f>
        <v>dediirawan73731@gmail.com</v>
      </c>
      <c r="C34" s="9" t="str">
        <f>INDIRECT(ADDRESS(2+QUOTIENT(ROW()-2,COUNTA('Form Responses 1'!$1:$1)-4),3,,TRUE,"Form Responses 1"))</f>
        <v>Dedi Irawan </v>
      </c>
      <c r="D34" s="10">
        <f>INDIRECT(ADDRESS(2+QUOTIENT(ROW()-2,COUNTA('Form Responses 1'!$1:$1)-4),4,,TRUE,"Form Responses 1"))</f>
        <v>44988</v>
      </c>
      <c r="E34" s="11">
        <f t="shared" si="2"/>
        <v>5</v>
      </c>
      <c r="F34" s="9" t="str">
        <f>IF(ISBLANK(A34)," ",INDIRECT(ADDRESS(1,5+MOD(ROW()-2,COUNTA('Form Responses 1'!$1:$1)-4),,TRUE,"Form Responses 1")))</f>
        <v>Halaman [Parkir Mobil]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0.95125</v>
      </c>
      <c r="O34" s="12">
        <f t="shared" si="43"/>
        <v>0.9477777778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44988.71165</v>
      </c>
      <c r="B35" s="9" t="str">
        <f>INDIRECT(ADDRESS(2+QUOTIENT(ROW()-2,COUNTA('Form Responses 1'!$1:$1)-4),2,,TRUE,"Form Responses 1"))</f>
        <v>dediirawan73731@gmail.com</v>
      </c>
      <c r="C35" s="9" t="str">
        <f>INDIRECT(ADDRESS(2+QUOTIENT(ROW()-2,COUNTA('Form Responses 1'!$1:$1)-4),3,,TRUE,"Form Responses 1"))</f>
        <v>Dedi Irawan </v>
      </c>
      <c r="D35" s="10">
        <f>INDIRECT(ADDRESS(2+QUOTIENT(ROW()-2,COUNTA('Form Responses 1'!$1:$1)-4),4,,TRUE,"Form Responses 1"))</f>
        <v>44988</v>
      </c>
      <c r="E35" s="11">
        <f t="shared" si="2"/>
        <v>5</v>
      </c>
      <c r="F35" s="9" t="str">
        <f>IF(ISBLANK(A35)," ",INDIRECT(ADDRESS(1,5+MOD(ROW()-2,COUNTA('Form Responses 1'!$1:$1)-4),,TRUE,"Form Responses 1")))</f>
        <v>Halaman [Halaman depan]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0.95125</v>
      </c>
      <c r="O35" s="12">
        <f t="shared" si="44"/>
        <v>0.9477777778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44988.71165</v>
      </c>
      <c r="B36" s="9" t="str">
        <f>INDIRECT(ADDRESS(2+QUOTIENT(ROW()-2,COUNTA('Form Responses 1'!$1:$1)-4),2,,TRUE,"Form Responses 1"))</f>
        <v>dediirawan73731@gmail.com</v>
      </c>
      <c r="C36" s="9" t="str">
        <f>INDIRECT(ADDRESS(2+QUOTIENT(ROW()-2,COUNTA('Form Responses 1'!$1:$1)-4),3,,TRUE,"Form Responses 1"))</f>
        <v>Dedi Irawan </v>
      </c>
      <c r="D36" s="10">
        <f>INDIRECT(ADDRESS(2+QUOTIENT(ROW()-2,COUNTA('Form Responses 1'!$1:$1)-4),4,,TRUE,"Form Responses 1"))</f>
        <v>44988</v>
      </c>
      <c r="E36" s="11">
        <f t="shared" si="2"/>
        <v>5</v>
      </c>
      <c r="F36" s="9" t="str">
        <f>IF(ISBLANK(A36)," ",INDIRECT(ADDRESS(1,5+MOD(ROW()-2,COUNTA('Form Responses 1'!$1:$1)-4),,TRUE,"Form Responses 1")))</f>
        <v>Halaman [ samping dan belakang]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0.95125</v>
      </c>
      <c r="O36" s="12">
        <f t="shared" si="45"/>
        <v>0.9477777778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44988.71165</v>
      </c>
      <c r="B37" s="9" t="str">
        <f>INDIRECT(ADDRESS(2+QUOTIENT(ROW()-2,COUNTA('Form Responses 1'!$1:$1)-4),2,,TRUE,"Form Responses 1"))</f>
        <v>dediirawan73731@gmail.com</v>
      </c>
      <c r="C37" s="9" t="str">
        <f>INDIRECT(ADDRESS(2+QUOTIENT(ROW()-2,COUNTA('Form Responses 1'!$1:$1)-4),3,,TRUE,"Form Responses 1"))</f>
        <v>Dedi Irawan </v>
      </c>
      <c r="D37" s="10">
        <f>INDIRECT(ADDRESS(2+QUOTIENT(ROW()-2,COUNTA('Form Responses 1'!$1:$1)-4),4,,TRUE,"Form Responses 1"))</f>
        <v>44988</v>
      </c>
      <c r="E37" s="11">
        <f t="shared" si="2"/>
        <v>5</v>
      </c>
      <c r="F37" s="9" t="str">
        <f>IF(ISBLANK(A37)," ",INDIRECT(ADDRESS(1,5+MOD(ROW()-2,COUNTA('Form Responses 1'!$1:$1)-4),,TRUE,"Form Responses 1")))</f>
        <v>Halaman [TPS]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0.95125</v>
      </c>
      <c r="O37" s="12">
        <f t="shared" si="46"/>
        <v>0.9477777778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45006.43315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44959</v>
      </c>
      <c r="E38" s="11">
        <f t="shared" si="2"/>
        <v>4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0.9536111111</v>
      </c>
      <c r="O38" s="12">
        <f t="shared" si="47"/>
        <v>0.9611111111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45006.43315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44959</v>
      </c>
      <c r="E39" s="11">
        <f t="shared" si="2"/>
        <v>4</v>
      </c>
      <c r="F39" s="9" t="str">
        <f>IF(ISBLANK(A39)," ",INDIRECT(ADDRESS(1,5+MOD(ROW()-2,COUNTA('Form Responses 1'!$1:$1)-4),,TRUE,"Form Responses 1")))</f>
        <v>Driver [Driving Safety]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Driver</v>
      </c>
      <c r="I39" s="12" t="str">
        <f t="shared" si="4"/>
        <v>LABOR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0.9536111111</v>
      </c>
      <c r="O39" s="12">
        <f t="shared" si="48"/>
        <v>0.9611111111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45006.43315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44959</v>
      </c>
      <c r="E40" s="11">
        <f t="shared" si="2"/>
        <v>4</v>
      </c>
      <c r="F40" s="9" t="str">
        <f>IF(ISBLANK(A40)," ",INDIRECT(ADDRESS(1,5+MOD(ROW()-2,COUNTA('Form Responses 1'!$1:$1)-4),,TRUE,"Form Responses 1")))</f>
        <v>Driver [ Attendance]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Driver</v>
      </c>
      <c r="I40" s="12" t="str">
        <f t="shared" si="4"/>
        <v>LABOR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0.9536111111</v>
      </c>
      <c r="O40" s="12">
        <f t="shared" si="49"/>
        <v>0.9611111111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45006.43315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44959</v>
      </c>
      <c r="E41" s="11">
        <f t="shared" si="2"/>
        <v>4</v>
      </c>
      <c r="F41" s="9" t="str">
        <f>IF(ISBLANK(A41)," ",INDIRECT(ADDRESS(1,5+MOD(ROW()-2,COUNTA('Form Responses 1'!$1:$1)-4),,TRUE,"Form Responses 1")))</f>
        <v>Mess [Garasi Kendaraan R4 &amp; R2]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Mess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0.9536111111</v>
      </c>
      <c r="O41" s="12">
        <f t="shared" si="50"/>
        <v>0.9611111111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45006.43315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44959</v>
      </c>
      <c r="E42" s="11">
        <f t="shared" si="2"/>
        <v>4</v>
      </c>
      <c r="F42" s="9" t="str">
        <f>IF(ISBLANK(A42)," ",INDIRECT(ADDRESS(1,5+MOD(ROW()-2,COUNTA('Form Responses 1'!$1:$1)-4),,TRUE,"Form Responses 1")))</f>
        <v>Mess [Teras Depan &amp; Belakang]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Mess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0.9536111111</v>
      </c>
      <c r="O42" s="12">
        <f t="shared" si="51"/>
        <v>0.9611111111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45006.43315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44959</v>
      </c>
      <c r="E43" s="11">
        <f t="shared" si="2"/>
        <v>4</v>
      </c>
      <c r="F43" s="9" t="str">
        <f>IF(ISBLANK(A43)," ",INDIRECT(ADDRESS(1,5+MOD(ROW()-2,COUNTA('Form Responses 1'!$1:$1)-4),,TRUE,"Form Responses 1")))</f>
        <v>Mess [Ruang Tamu Utama]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Mess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0.9536111111</v>
      </c>
      <c r="O43" s="12">
        <f t="shared" si="52"/>
        <v>0.9611111111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45006.43315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44959</v>
      </c>
      <c r="E44" s="11">
        <f t="shared" si="2"/>
        <v>4</v>
      </c>
      <c r="F44" s="9" t="str">
        <f>IF(ISBLANK(A44)," ",INDIRECT(ADDRESS(1,5+MOD(ROW()-2,COUNTA('Form Responses 1'!$1:$1)-4),,TRUE,"Form Responses 1")))</f>
        <v>Mess [Kamar 1.2.3&amp;4]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Mess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0.9536111111</v>
      </c>
      <c r="O44" s="12">
        <f t="shared" si="53"/>
        <v>0.9611111111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45006.43315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44959</v>
      </c>
      <c r="E45" s="11">
        <f t="shared" si="2"/>
        <v>4</v>
      </c>
      <c r="F45" s="9" t="str">
        <f>IF(ISBLANK(A45)," ",INDIRECT(ADDRESS(1,5+MOD(ROW()-2,COUNTA('Form Responses 1'!$1:$1)-4),,TRUE,"Form Responses 1")))</f>
        <v>Mess [Dapur]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0.9536111111</v>
      </c>
      <c r="O45" s="12">
        <f t="shared" si="54"/>
        <v>0.9611111111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45006.43315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44959</v>
      </c>
      <c r="E46" s="11">
        <f t="shared" si="2"/>
        <v>4</v>
      </c>
      <c r="F46" s="9" t="str">
        <f>IF(ISBLANK(A46)," ",INDIRECT(ADDRESS(1,5+MOD(ROW()-2,COUNTA('Form Responses 1'!$1:$1)-4),,TRUE,"Form Responses 1")))</f>
        <v>Mess [Toilet Pria / Wanita]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0.9536111111</v>
      </c>
      <c r="O46" s="12">
        <f t="shared" si="55"/>
        <v>0.9611111111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45006.43315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44959</v>
      </c>
      <c r="E47" s="11">
        <f t="shared" si="2"/>
        <v>4</v>
      </c>
      <c r="F47" s="9" t="str">
        <f>IF(ISBLANK(A47)," ",INDIRECT(ADDRESS(1,5+MOD(ROW()-2,COUNTA('Form Responses 1'!$1:$1)-4),,TRUE,"Form Responses 1")))</f>
        <v>Gedung Balai Arkiologi Lt.2 [Koridor]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Gedung Balai Arkiologi Lt.2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0.9536111111</v>
      </c>
      <c r="O47" s="12">
        <f t="shared" si="56"/>
        <v>0.9611111111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45006.43315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44959</v>
      </c>
      <c r="E48" s="11">
        <f t="shared" si="2"/>
        <v>4</v>
      </c>
      <c r="F48" s="9" t="str">
        <f>IF(ISBLANK(A48)," ",INDIRECT(ADDRESS(1,5+MOD(ROW()-2,COUNTA('Form Responses 1'!$1:$1)-4),,TRUE,"Form Responses 1")))</f>
        <v>Gedung Balai Arkiologi Lt.2 [Meeting Room 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Gedung Balai Arkiologi Lt.2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0.9536111111</v>
      </c>
      <c r="O48" s="12">
        <f t="shared" si="57"/>
        <v>0.9611111111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45006.43315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44959</v>
      </c>
      <c r="E49" s="11">
        <f t="shared" si="2"/>
        <v>4</v>
      </c>
      <c r="F49" s="9" t="str">
        <f>IF(ISBLANK(A49)," ",INDIRECT(ADDRESS(1,5+MOD(ROW()-2,COUNTA('Form Responses 1'!$1:$1)-4),,TRUE,"Form Responses 1")))</f>
        <v>Gedung Balai Arkiologi Lt.2 [R. Kepala]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 Balai Arkiologi Lt.2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0.9536111111</v>
      </c>
      <c r="O49" s="12">
        <f t="shared" si="58"/>
        <v>0.9611111111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45006.43315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44959</v>
      </c>
      <c r="E50" s="11">
        <f t="shared" si="2"/>
        <v>4</v>
      </c>
      <c r="F50" s="9" t="str">
        <f>IF(ISBLANK(A50)," ",INDIRECT(ADDRESS(1,5+MOD(ROW()-2,COUNTA('Form Responses 1'!$1:$1)-4),,TRUE,"Form Responses 1")))</f>
        <v>Gedung Balai Arkiologi Lt.2 [R. 1-5]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Balai Arkiologi Lt.2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0.9536111111</v>
      </c>
      <c r="O50" s="12">
        <f t="shared" si="59"/>
        <v>0.9611111111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45006.43315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44959</v>
      </c>
      <c r="E51" s="11">
        <f t="shared" si="2"/>
        <v>4</v>
      </c>
      <c r="F51" s="9" t="str">
        <f>IF(ISBLANK(A51)," ",INDIRECT(ADDRESS(1,5+MOD(ROW()-2,COUNTA('Form Responses 1'!$1:$1)-4),,TRUE,"Form Responses 1")))</f>
        <v>Gedung Balai Arkiologi Lt.2 [Tangga Penghubung LT1-2]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Balai Arkiologi Lt.2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0.9536111111</v>
      </c>
      <c r="O51" s="12">
        <f t="shared" si="60"/>
        <v>0.9611111111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45006.43315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44959</v>
      </c>
      <c r="E52" s="11">
        <f t="shared" si="2"/>
        <v>4</v>
      </c>
      <c r="F52" s="9" t="str">
        <f>IF(ISBLANK(A52)," ",INDIRECT(ADDRESS(1,5+MOD(ROW()-2,COUNTA('Form Responses 1'!$1:$1)-4),,TRUE,"Form Responses 1")))</f>
        <v>Gedung Balai Arkiologi Lt.2 [Toilet Pria / Wanita &amp; Disabilitas]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Balai Arkiologi Lt.2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0.9536111111</v>
      </c>
      <c r="O52" s="12">
        <f t="shared" si="61"/>
        <v>0.9611111111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45006.43315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44959</v>
      </c>
      <c r="E53" s="11">
        <f t="shared" si="2"/>
        <v>4</v>
      </c>
      <c r="F53" s="9" t="str">
        <f>IF(ISBLANK(A53)," ",INDIRECT(ADDRESS(1,5+MOD(ROW()-2,COUNTA('Form Responses 1'!$1:$1)-4),,TRUE,"Form Responses 1")))</f>
        <v>Gedung Balai Arkiologi Lt.1 [Lobby Utama]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Gedung Balai Arkiologi Lt.1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0.9536111111</v>
      </c>
      <c r="O53" s="12">
        <f t="shared" si="62"/>
        <v>0.9611111111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45006.43315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44959</v>
      </c>
      <c r="E54" s="11">
        <f t="shared" si="2"/>
        <v>4</v>
      </c>
      <c r="F54" s="9" t="str">
        <f>IF(ISBLANK(A54)," ",INDIRECT(ADDRESS(1,5+MOD(ROW()-2,COUNTA('Form Responses 1'!$1:$1)-4),,TRUE,"Form Responses 1")))</f>
        <v>Gedung Balai Arkiologi Lt.1 [Koridor]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Balai Arkiologi Lt.1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0.9536111111</v>
      </c>
      <c r="O54" s="12">
        <f t="shared" si="63"/>
        <v>0.9611111111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45006.43315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44959</v>
      </c>
      <c r="E55" s="11">
        <f t="shared" si="2"/>
        <v>4</v>
      </c>
      <c r="F55" s="9" t="str">
        <f>IF(ISBLANK(A55)," ",INDIRECT(ADDRESS(1,5+MOD(ROW()-2,COUNTA('Form Responses 1'!$1:$1)-4),,TRUE,"Form Responses 1")))</f>
        <v>Gedung Balai Arkiologi Lt.1 [Meeting Room 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Balai Arkiologi Lt.1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0.9536111111</v>
      </c>
      <c r="O55" s="12">
        <f t="shared" si="64"/>
        <v>0.9611111111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45006.43315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44959</v>
      </c>
      <c r="E56" s="11">
        <f t="shared" si="2"/>
        <v>4</v>
      </c>
      <c r="F56" s="9" t="str">
        <f>IF(ISBLANK(A56)," ",INDIRECT(ADDRESS(1,5+MOD(ROW()-2,COUNTA('Form Responses 1'!$1:$1)-4),,TRUE,"Form Responses 1")))</f>
        <v>Gedung Balai Arkiologi Lt.1 [R. Staf TU]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Gedung Balai Arkiologi Lt.1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0.9536111111</v>
      </c>
      <c r="O56" s="12">
        <f t="shared" si="65"/>
        <v>0.9611111111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45006.43315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44959</v>
      </c>
      <c r="E57" s="11">
        <f t="shared" si="2"/>
        <v>4</v>
      </c>
      <c r="F57" s="9" t="str">
        <f>IF(ISBLANK(A57)," ",INDIRECT(ADDRESS(1,5+MOD(ROW()-2,COUNTA('Form Responses 1'!$1:$1)-4),,TRUE,"Form Responses 1")))</f>
        <v>Gedung Balai Arkiologi Lt.1 [R. Kasubag TU]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Balai Arkiologi Lt.1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0.9536111111</v>
      </c>
      <c r="O57" s="12">
        <f t="shared" si="66"/>
        <v>0.9611111111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45006.43315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44959</v>
      </c>
      <c r="E58" s="11">
        <f t="shared" si="2"/>
        <v>4</v>
      </c>
      <c r="F58" s="9" t="str">
        <f>IF(ISBLANK(A58)," ",INDIRECT(ADDRESS(1,5+MOD(ROW()-2,COUNTA('Form Responses 1'!$1:$1)-4),,TRUE,"Form Responses 1")))</f>
        <v>Gedung Balai Arkiologi Lt.1 [R. Arsib]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Balai Arkiologi Lt.1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0.9536111111</v>
      </c>
      <c r="O58" s="12">
        <f t="shared" si="67"/>
        <v>0.9611111111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45006.43315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44959</v>
      </c>
      <c r="E59" s="11">
        <f t="shared" si="2"/>
        <v>4</v>
      </c>
      <c r="F59" s="9" t="str">
        <f>IF(ISBLANK(A59)," ",INDIRECT(ADDRESS(1,5+MOD(ROW()-2,COUNTA('Form Responses 1'!$1:$1)-4),,TRUE,"Form Responses 1")))</f>
        <v>Gedung Balai Arkiologi Lt.1 [R. Arsib Keuangan]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Balai Arkiologi Lt.1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0.9536111111</v>
      </c>
      <c r="O59" s="12">
        <f t="shared" si="68"/>
        <v>0.9611111111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45006.43315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44959</v>
      </c>
      <c r="E60" s="11">
        <f t="shared" si="2"/>
        <v>4</v>
      </c>
      <c r="F60" s="9" t="str">
        <f>IF(ISBLANK(A60)," ",INDIRECT(ADDRESS(1,5+MOD(ROW()-2,COUNTA('Form Responses 1'!$1:$1)-4),,TRUE,"Form Responses 1")))</f>
        <v>Gedung Balai Arkiologi Lt.1 [R. Bendahara]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Balai Arkiologi Lt.1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0.9536111111</v>
      </c>
      <c r="O60" s="12">
        <f t="shared" si="69"/>
        <v>0.9611111111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45006.43315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44959</v>
      </c>
      <c r="E61" s="11">
        <f t="shared" si="2"/>
        <v>4</v>
      </c>
      <c r="F61" s="9" t="str">
        <f>IF(ISBLANK(A61)," ",INDIRECT(ADDRESS(1,5+MOD(ROW()-2,COUNTA('Form Responses 1'!$1:$1)-4),,TRUE,"Form Responses 1")))</f>
        <v>Gedung Balai Arkiologi Lt.1 [R. Perpustakaan]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Balai Arkiologi Lt.1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0.9536111111</v>
      </c>
      <c r="O61" s="12">
        <f t="shared" si="70"/>
        <v>0.9611111111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45006.43315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44959</v>
      </c>
      <c r="E62" s="11">
        <f t="shared" si="2"/>
        <v>4</v>
      </c>
      <c r="F62" s="9" t="str">
        <f>IF(ISBLANK(A62)," ",INDIRECT(ADDRESS(1,5+MOD(ROW()-2,COUNTA('Form Responses 1'!$1:$1)-4),,TRUE,"Form Responses 1")))</f>
        <v>Gedung Balai Arkiologi Lt.1 [R. Laktasi &amp; Daicare]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Balai Arkiologi Lt.1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0.9536111111</v>
      </c>
      <c r="O62" s="12">
        <f t="shared" si="71"/>
        <v>0.9611111111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45006.43315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44959</v>
      </c>
      <c r="E63" s="11">
        <f t="shared" si="2"/>
        <v>4</v>
      </c>
      <c r="F63" s="9" t="str">
        <f>IF(ISBLANK(A63)," ",INDIRECT(ADDRESS(1,5+MOD(ROW()-2,COUNTA('Form Responses 1'!$1:$1)-4),,TRUE,"Form Responses 1")))</f>
        <v>Gedung Balai Arkiologi Lt.1 [R. Artepak]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Balai Arkiologi Lt.1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0.9536111111</v>
      </c>
      <c r="O63" s="12">
        <f t="shared" si="72"/>
        <v>0.9611111111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45006.43315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44959</v>
      </c>
      <c r="E64" s="11">
        <f t="shared" si="2"/>
        <v>4</v>
      </c>
      <c r="F64" s="9" t="str">
        <f>IF(ISBLANK(A64)," ",INDIRECT(ADDRESS(1,5+MOD(ROW()-2,COUNTA('Form Responses 1'!$1:$1)-4),,TRUE,"Form Responses 1")))</f>
        <v>Gedung Balai Arkiologi Lt.1 [R. Lap / Analis]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Gedung Balai Arkiologi Lt.1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0.9536111111</v>
      </c>
      <c r="O64" s="12">
        <f t="shared" si="73"/>
        <v>0.9611111111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45006.43315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44959</v>
      </c>
      <c r="E65" s="11">
        <f t="shared" si="2"/>
        <v>4</v>
      </c>
      <c r="F65" s="9" t="str">
        <f>IF(ISBLANK(A65)," ",INDIRECT(ADDRESS(1,5+MOD(ROW()-2,COUNTA('Form Responses 1'!$1:$1)-4),,TRUE,"Form Responses 1")))</f>
        <v>Gedung Balai Arkiologi Lt.1 [Mushollah]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Balai Arkiologi Lt.1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0.9536111111</v>
      </c>
      <c r="O65" s="12">
        <f t="shared" si="74"/>
        <v>0.9611111111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45006.43315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44959</v>
      </c>
      <c r="E66" s="11">
        <f t="shared" si="2"/>
        <v>4</v>
      </c>
      <c r="F66" s="9" t="str">
        <f>IF(ISBLANK(A66)," ",INDIRECT(ADDRESS(1,5+MOD(ROW()-2,COUNTA('Form Responses 1'!$1:$1)-4),,TRUE,"Form Responses 1")))</f>
        <v>Gedung Balai Arkiologi Lt.1 [Pantry]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Balai Arkiologi Lt.1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0.9536111111</v>
      </c>
      <c r="O66" s="12">
        <f t="shared" si="75"/>
        <v>0.9611111111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45006.43315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44959</v>
      </c>
      <c r="E67" s="11">
        <f t="shared" si="2"/>
        <v>4</v>
      </c>
      <c r="F67" s="9" t="str">
        <f>IF(ISBLANK(A67)," ",INDIRECT(ADDRESS(1,5+MOD(ROW()-2,COUNTA('Form Responses 1'!$1:$1)-4),,TRUE,"Form Responses 1")))</f>
        <v>Gedung Balai Arkiologi Lt.1 [Toilet Pria / Wanita &amp; Disabilitas]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Balai Arkiologi Lt.1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0.9536111111</v>
      </c>
      <c r="O67" s="12">
        <f t="shared" si="76"/>
        <v>0.9611111111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45006.43315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44959</v>
      </c>
      <c r="E68" s="11">
        <f t="shared" si="2"/>
        <v>4</v>
      </c>
      <c r="F68" s="9" t="str">
        <f>IF(ISBLANK(A68)," ",INDIRECT(ADDRESS(1,5+MOD(ROW()-2,COUNTA('Form Responses 1'!$1:$1)-4),,TRUE,"Form Responses 1")))</f>
        <v>Halaman [Taman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Halaman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0.9536111111</v>
      </c>
      <c r="O68" s="12">
        <f t="shared" si="77"/>
        <v>0.9611111111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45006.43315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44959</v>
      </c>
      <c r="E69" s="11">
        <f t="shared" si="2"/>
        <v>4</v>
      </c>
      <c r="F69" s="9" t="str">
        <f>IF(ISBLANK(A69)," ",INDIRECT(ADDRESS(1,5+MOD(ROW()-2,COUNTA('Form Responses 1'!$1:$1)-4),,TRUE,"Form Responses 1")))</f>
        <v>Halaman [Parkir Motor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Halaman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0.9536111111</v>
      </c>
      <c r="O69" s="12">
        <f t="shared" si="78"/>
        <v>0.9611111111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45006.43315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44959</v>
      </c>
      <c r="E70" s="11">
        <f t="shared" si="2"/>
        <v>4</v>
      </c>
      <c r="F70" s="9" t="str">
        <f>IF(ISBLANK(A70)," ",INDIRECT(ADDRESS(1,5+MOD(ROW()-2,COUNTA('Form Responses 1'!$1:$1)-4),,TRUE,"Form Responses 1")))</f>
        <v>Halaman [Parkir Mobil]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0.9536111111</v>
      </c>
      <c r="O70" s="12">
        <f t="shared" si="79"/>
        <v>0.9611111111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45006.43315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44959</v>
      </c>
      <c r="E71" s="11">
        <f t="shared" si="2"/>
        <v>4</v>
      </c>
      <c r="F71" s="9" t="str">
        <f>IF(ISBLANK(A71)," ",INDIRECT(ADDRESS(1,5+MOD(ROW()-2,COUNTA('Form Responses 1'!$1:$1)-4),,TRUE,"Form Responses 1")))</f>
        <v>Halaman [Halaman depan]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Halaman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0.9536111111</v>
      </c>
      <c r="O71" s="12">
        <f t="shared" si="80"/>
        <v>0.9611111111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45006.43315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44959</v>
      </c>
      <c r="E72" s="11">
        <f t="shared" si="2"/>
        <v>4</v>
      </c>
      <c r="F72" s="9" t="str">
        <f>IF(ISBLANK(A72)," ",INDIRECT(ADDRESS(1,5+MOD(ROW()-2,COUNTA('Form Responses 1'!$1:$1)-4),,TRUE,"Form Responses 1")))</f>
        <v>Halaman [ samping dan belakang]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Halaman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0.9536111111</v>
      </c>
      <c r="O72" s="12">
        <f t="shared" si="81"/>
        <v>0.9611111111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45006.43315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44959</v>
      </c>
      <c r="E73" s="11">
        <f t="shared" si="2"/>
        <v>4</v>
      </c>
      <c r="F73" s="9" t="str">
        <f>IF(ISBLANK(A73)," ",INDIRECT(ADDRESS(1,5+MOD(ROW()-2,COUNTA('Form Responses 1'!$1:$1)-4),,TRUE,"Form Responses 1")))</f>
        <v>Halaman [TPS]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Halaman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0.9536111111</v>
      </c>
      <c r="O73" s="12">
        <f t="shared" si="82"/>
        <v>0.9611111111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45006.43362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44966</v>
      </c>
      <c r="E74" s="11">
        <f t="shared" si="2"/>
        <v>4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0.95</v>
      </c>
      <c r="K74" s="9">
        <f t="shared" si="5"/>
        <v>6</v>
      </c>
      <c r="L74" s="9" t="str">
        <f t="shared" si="6"/>
        <v>2023 - WEEK 06</v>
      </c>
      <c r="M74" s="9" t="str">
        <f t="shared" si="7"/>
        <v>2023 - MONTH 02</v>
      </c>
      <c r="N74" s="12">
        <f t="shared" ref="N74:O74" si="83">IFERROR(AVERAGEIF(L:L,L74,$J:$J)," ")</f>
        <v>0.9672222222</v>
      </c>
      <c r="O74" s="12">
        <f t="shared" si="83"/>
        <v>0.9611111111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6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45006.43362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44966</v>
      </c>
      <c r="E75" s="11">
        <f t="shared" si="2"/>
        <v>4</v>
      </c>
      <c r="F75" s="9" t="str">
        <f>IF(ISBLANK(A75)," ",INDIRECT(ADDRESS(1,5+MOD(ROW()-2,COUNTA('Form Responses 1'!$1:$1)-4),,TRUE,"Form Responses 1")))</f>
        <v>Driver [Driving Safety]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Driver</v>
      </c>
      <c r="I75" s="12" t="str">
        <f t="shared" si="4"/>
        <v>LABOR SERVICE</v>
      </c>
      <c r="J75" s="12">
        <f t="array" ref="J75">IFERROR(INDEX(MASTER!B:B,MATCH(G75,MASTER!A:A,0))/100," ")</f>
        <v>0.95</v>
      </c>
      <c r="K75" s="9">
        <f t="shared" si="5"/>
        <v>6</v>
      </c>
      <c r="L75" s="9" t="str">
        <f t="shared" si="6"/>
        <v>2023 - WEEK 06</v>
      </c>
      <c r="M75" s="9" t="str">
        <f t="shared" si="7"/>
        <v>2023 - MONTH 02</v>
      </c>
      <c r="N75" s="12">
        <f t="shared" ref="N75:O75" si="84">IFERROR(AVERAGEIF(L:L,L75,$J:$J)," ")</f>
        <v>0.9672222222</v>
      </c>
      <c r="O75" s="12">
        <f t="shared" si="84"/>
        <v>0.9611111111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6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45006.43362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44966</v>
      </c>
      <c r="E76" s="11">
        <f t="shared" si="2"/>
        <v>4</v>
      </c>
      <c r="F76" s="9" t="str">
        <f>IF(ISBLANK(A76)," ",INDIRECT(ADDRESS(1,5+MOD(ROW()-2,COUNTA('Form Responses 1'!$1:$1)-4),,TRUE,"Form Responses 1")))</f>
        <v>Driver [ Attendance]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Driver</v>
      </c>
      <c r="I76" s="12" t="str">
        <f t="shared" si="4"/>
        <v>LABOR SERVICE</v>
      </c>
      <c r="J76" s="12">
        <f t="array" ref="J76">IFERROR(INDEX(MASTER!B:B,MATCH(G76,MASTER!A:A,0))/100," ")</f>
        <v>1</v>
      </c>
      <c r="K76" s="9">
        <f t="shared" si="5"/>
        <v>6</v>
      </c>
      <c r="L76" s="9" t="str">
        <f t="shared" si="6"/>
        <v>2023 - WEEK 06</v>
      </c>
      <c r="M76" s="9" t="str">
        <f t="shared" si="7"/>
        <v>2023 - MONTH 02</v>
      </c>
      <c r="N76" s="12">
        <f t="shared" ref="N76:O76" si="85">IFERROR(AVERAGEIF(L:L,L76,$J:$J)," ")</f>
        <v>0.9672222222</v>
      </c>
      <c r="O76" s="12">
        <f t="shared" si="85"/>
        <v>0.9611111111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6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45006.43362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44966</v>
      </c>
      <c r="E77" s="11">
        <f t="shared" si="2"/>
        <v>4</v>
      </c>
      <c r="F77" s="9" t="str">
        <f>IF(ISBLANK(A77)," ",INDIRECT(ADDRESS(1,5+MOD(ROW()-2,COUNTA('Form Responses 1'!$1:$1)-4),,TRUE,"Form Responses 1")))</f>
        <v>Mess [Garasi Kendaraan R4 &amp; R2]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Mess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6</v>
      </c>
      <c r="L77" s="9" t="str">
        <f t="shared" si="6"/>
        <v>2023 - WEEK 06</v>
      </c>
      <c r="M77" s="9" t="str">
        <f t="shared" si="7"/>
        <v>2023 - MONTH 02</v>
      </c>
      <c r="N77" s="12">
        <f t="shared" ref="N77:O77" si="86">IFERROR(AVERAGEIF(L:L,L77,$J:$J)," ")</f>
        <v>0.9672222222</v>
      </c>
      <c r="O77" s="12">
        <f t="shared" si="86"/>
        <v>0.9611111111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6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45006.43362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44966</v>
      </c>
      <c r="E78" s="11">
        <f t="shared" si="2"/>
        <v>4</v>
      </c>
      <c r="F78" s="9" t="str">
        <f>IF(ISBLANK(A78)," ",INDIRECT(ADDRESS(1,5+MOD(ROW()-2,COUNTA('Form Responses 1'!$1:$1)-4),,TRUE,"Form Responses 1")))</f>
        <v>Mess [Teras Depan &amp; Belakang]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Mess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0.9672222222</v>
      </c>
      <c r="O78" s="12">
        <f t="shared" si="87"/>
        <v>0.9611111111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45006.43362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44966</v>
      </c>
      <c r="E79" s="11">
        <f t="shared" si="2"/>
        <v>4</v>
      </c>
      <c r="F79" s="9" t="str">
        <f>IF(ISBLANK(A79)," ",INDIRECT(ADDRESS(1,5+MOD(ROW()-2,COUNTA('Form Responses 1'!$1:$1)-4),,TRUE,"Form Responses 1")))</f>
        <v>Mess [Ruang Tamu Utama]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Mess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0.9672222222</v>
      </c>
      <c r="O79" s="12">
        <f t="shared" si="88"/>
        <v>0.9611111111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45006.43362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44966</v>
      </c>
      <c r="E80" s="11">
        <f t="shared" si="2"/>
        <v>4</v>
      </c>
      <c r="F80" s="9" t="str">
        <f>IF(ISBLANK(A80)," ",INDIRECT(ADDRESS(1,5+MOD(ROW()-2,COUNTA('Form Responses 1'!$1:$1)-4),,TRUE,"Form Responses 1")))</f>
        <v>Mess [Kamar 1.2.3&amp;4]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Mess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0.9672222222</v>
      </c>
      <c r="O80" s="12">
        <f t="shared" si="89"/>
        <v>0.9611111111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45006.43362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44966</v>
      </c>
      <c r="E81" s="11">
        <f t="shared" si="2"/>
        <v>4</v>
      </c>
      <c r="F81" s="9" t="str">
        <f>IF(ISBLANK(A81)," ",INDIRECT(ADDRESS(1,5+MOD(ROW()-2,COUNTA('Form Responses 1'!$1:$1)-4),,TRUE,"Form Responses 1")))</f>
        <v>Mess [Dapur]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Mess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0.9672222222</v>
      </c>
      <c r="O81" s="12">
        <f t="shared" si="90"/>
        <v>0.9611111111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45006.43362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44966</v>
      </c>
      <c r="E82" s="11">
        <f t="shared" si="2"/>
        <v>4</v>
      </c>
      <c r="F82" s="9" t="str">
        <f>IF(ISBLANK(A82)," ",INDIRECT(ADDRESS(1,5+MOD(ROW()-2,COUNTA('Form Responses 1'!$1:$1)-4),,TRUE,"Form Responses 1")))</f>
        <v>Mess [Toilet Pria / Wanita]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0.9672222222</v>
      </c>
      <c r="O82" s="12">
        <f t="shared" si="91"/>
        <v>0.9611111111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45006.43362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44966</v>
      </c>
      <c r="E83" s="11">
        <f t="shared" si="2"/>
        <v>4</v>
      </c>
      <c r="F83" s="9" t="str">
        <f>IF(ISBLANK(A83)," ",INDIRECT(ADDRESS(1,5+MOD(ROW()-2,COUNTA('Form Responses 1'!$1:$1)-4),,TRUE,"Form Responses 1")))</f>
        <v>Gedung Balai Arkiologi Lt.2 [Koridor]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Gedung Balai Arkiologi Lt.2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0.9672222222</v>
      </c>
      <c r="O83" s="12">
        <f t="shared" si="92"/>
        <v>0.9611111111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45006.43362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44966</v>
      </c>
      <c r="E84" s="11">
        <f t="shared" si="2"/>
        <v>4</v>
      </c>
      <c r="F84" s="9" t="str">
        <f>IF(ISBLANK(A84)," ",INDIRECT(ADDRESS(1,5+MOD(ROW()-2,COUNTA('Form Responses 1'!$1:$1)-4),,TRUE,"Form Responses 1")))</f>
        <v>Gedung Balai Arkiologi Lt.2 [Meeting Room 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Gedung Balai Arkiologi Lt.2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0.9672222222</v>
      </c>
      <c r="O84" s="12">
        <f t="shared" si="93"/>
        <v>0.9611111111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45006.43362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44966</v>
      </c>
      <c r="E85" s="11">
        <f t="shared" si="2"/>
        <v>4</v>
      </c>
      <c r="F85" s="9" t="str">
        <f>IF(ISBLANK(A85)," ",INDIRECT(ADDRESS(1,5+MOD(ROW()-2,COUNTA('Form Responses 1'!$1:$1)-4),,TRUE,"Form Responses 1")))</f>
        <v>Gedung Balai Arkiologi Lt.2 [R. Kepala]</v>
      </c>
      <c r="G85" s="9" t="str">
        <f>IF(ISBLANK(A85)," ",INDIRECT(ADDRESS(MATCH(A85,'Form Responses 1'!A:A,0),5+MOD(ROW()-2,COUNTA('Form Responses 1'!$1:$1)-4),,TRUE,"Form Responses 1")))</f>
        <v>CUKUP BAIK</v>
      </c>
      <c r="H85" s="12" t="str">
        <f t="shared" si="3"/>
        <v>Gedung Balai Arkiologi Lt.2</v>
      </c>
      <c r="I85" s="12" t="str">
        <f t="shared" si="4"/>
        <v>CLEANING SERVICE</v>
      </c>
      <c r="J85" s="12">
        <f t="array" ref="J85">IFERROR(INDEX(MASTER!B:B,MATCH(G85,MASTER!A:A,0))/100," ")</f>
        <v>0.89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0.9672222222</v>
      </c>
      <c r="O85" s="12">
        <f t="shared" si="94"/>
        <v>0.9611111111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45006.43362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44966</v>
      </c>
      <c r="E86" s="11">
        <f t="shared" si="2"/>
        <v>4</v>
      </c>
      <c r="F86" s="9" t="str">
        <f>IF(ISBLANK(A86)," ",INDIRECT(ADDRESS(1,5+MOD(ROW()-2,COUNTA('Form Responses 1'!$1:$1)-4),,TRUE,"Form Responses 1")))</f>
        <v>Gedung Balai Arkiologi Lt.2 [R. 1-5]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Balai Arkiologi Lt.2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6</v>
      </c>
      <c r="L86" s="9" t="str">
        <f t="shared" si="6"/>
        <v>2023 - WEEK 06</v>
      </c>
      <c r="M86" s="9" t="str">
        <f t="shared" si="7"/>
        <v>2023 - MONTH 02</v>
      </c>
      <c r="N86" s="12">
        <f t="shared" ref="N86:O86" si="95">IFERROR(AVERAGEIF(L:L,L86,$J:$J)," ")</f>
        <v>0.9672222222</v>
      </c>
      <c r="O86" s="12">
        <f t="shared" si="95"/>
        <v>0.9611111111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6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45006.43362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44966</v>
      </c>
      <c r="E87" s="11">
        <f t="shared" si="2"/>
        <v>4</v>
      </c>
      <c r="F87" s="9" t="str">
        <f>IF(ISBLANK(A87)," ",INDIRECT(ADDRESS(1,5+MOD(ROW()-2,COUNTA('Form Responses 1'!$1:$1)-4),,TRUE,"Form Responses 1")))</f>
        <v>Gedung Balai Arkiologi Lt.2 [Tangga Penghubung LT1-2]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Balai Arkiologi Lt.2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6</v>
      </c>
      <c r="L87" s="9" t="str">
        <f t="shared" si="6"/>
        <v>2023 - WEEK 06</v>
      </c>
      <c r="M87" s="9" t="str">
        <f t="shared" si="7"/>
        <v>2023 - MONTH 02</v>
      </c>
      <c r="N87" s="12">
        <f t="shared" ref="N87:O87" si="96">IFERROR(AVERAGEIF(L:L,L87,$J:$J)," ")</f>
        <v>0.9672222222</v>
      </c>
      <c r="O87" s="12">
        <f t="shared" si="96"/>
        <v>0.9611111111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6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45006.43362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44966</v>
      </c>
      <c r="E88" s="11">
        <f t="shared" si="2"/>
        <v>4</v>
      </c>
      <c r="F88" s="9" t="str">
        <f>IF(ISBLANK(A88)," ",INDIRECT(ADDRESS(1,5+MOD(ROW()-2,COUNTA('Form Responses 1'!$1:$1)-4),,TRUE,"Form Responses 1")))</f>
        <v>Gedung Balai Arkiologi Lt.2 [Toilet Pria / Wanita &amp; Disabilitas]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Balai Arkiologi Lt.2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6</v>
      </c>
      <c r="L88" s="9" t="str">
        <f t="shared" si="6"/>
        <v>2023 - WEEK 06</v>
      </c>
      <c r="M88" s="9" t="str">
        <f t="shared" si="7"/>
        <v>2023 - MONTH 02</v>
      </c>
      <c r="N88" s="12">
        <f t="shared" ref="N88:O88" si="97">IFERROR(AVERAGEIF(L:L,L88,$J:$J)," ")</f>
        <v>0.9672222222</v>
      </c>
      <c r="O88" s="12">
        <f t="shared" si="97"/>
        <v>0.9611111111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6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45006.43362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44966</v>
      </c>
      <c r="E89" s="11">
        <f t="shared" si="2"/>
        <v>4</v>
      </c>
      <c r="F89" s="9" t="str">
        <f>IF(ISBLANK(A89)," ",INDIRECT(ADDRESS(1,5+MOD(ROW()-2,COUNTA('Form Responses 1'!$1:$1)-4),,TRUE,"Form Responses 1")))</f>
        <v>Gedung Balai Arkiologi Lt.1 [Lobby Utama]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Balai Arkiologi Lt.1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6</v>
      </c>
      <c r="L89" s="9" t="str">
        <f t="shared" si="6"/>
        <v>2023 - WEEK 06</v>
      </c>
      <c r="M89" s="9" t="str">
        <f t="shared" si="7"/>
        <v>2023 - MONTH 02</v>
      </c>
      <c r="N89" s="12">
        <f t="shared" ref="N89:O89" si="98">IFERROR(AVERAGEIF(L:L,L89,$J:$J)," ")</f>
        <v>0.9672222222</v>
      </c>
      <c r="O89" s="12">
        <f t="shared" si="98"/>
        <v>0.9611111111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6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45006.43362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44966</v>
      </c>
      <c r="E90" s="11">
        <f t="shared" si="2"/>
        <v>4</v>
      </c>
      <c r="F90" s="9" t="str">
        <f>IF(ISBLANK(A90)," ",INDIRECT(ADDRESS(1,5+MOD(ROW()-2,COUNTA('Form Responses 1'!$1:$1)-4),,TRUE,"Form Responses 1")))</f>
        <v>Gedung Balai Arkiologi Lt.1 [Koridor]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Gedung Balai Arkiologi Lt.1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6</v>
      </c>
      <c r="L90" s="9" t="str">
        <f t="shared" si="6"/>
        <v>2023 - WEEK 06</v>
      </c>
      <c r="M90" s="9" t="str">
        <f t="shared" si="7"/>
        <v>2023 - MONTH 02</v>
      </c>
      <c r="N90" s="12">
        <f t="shared" ref="N90:O90" si="99">IFERROR(AVERAGEIF(L:L,L90,$J:$J)," ")</f>
        <v>0.9672222222</v>
      </c>
      <c r="O90" s="12">
        <f t="shared" si="99"/>
        <v>0.9611111111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6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45006.43362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44966</v>
      </c>
      <c r="E91" s="11">
        <f t="shared" si="2"/>
        <v>4</v>
      </c>
      <c r="F91" s="9" t="str">
        <f>IF(ISBLANK(A91)," ",INDIRECT(ADDRESS(1,5+MOD(ROW()-2,COUNTA('Form Responses 1'!$1:$1)-4),,TRUE,"Form Responses 1")))</f>
        <v>Gedung Balai Arkiologi Lt.1 [Meeting Room 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Gedung Balai Arkiologi Lt.1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6</v>
      </c>
      <c r="L91" s="9" t="str">
        <f t="shared" si="6"/>
        <v>2023 - WEEK 06</v>
      </c>
      <c r="M91" s="9" t="str">
        <f t="shared" si="7"/>
        <v>2023 - MONTH 02</v>
      </c>
      <c r="N91" s="12">
        <f t="shared" ref="N91:O91" si="100">IFERROR(AVERAGEIF(L:L,L91,$J:$J)," ")</f>
        <v>0.9672222222</v>
      </c>
      <c r="O91" s="12">
        <f t="shared" si="100"/>
        <v>0.9611111111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6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45006.43362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44966</v>
      </c>
      <c r="E92" s="11">
        <f t="shared" si="2"/>
        <v>4</v>
      </c>
      <c r="F92" s="9" t="str">
        <f>IF(ISBLANK(A92)," ",INDIRECT(ADDRESS(1,5+MOD(ROW()-2,COUNTA('Form Responses 1'!$1:$1)-4),,TRUE,"Form Responses 1")))</f>
        <v>Gedung Balai Arkiologi Lt.1 [R. Staf TU]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Balai Arkiologi Lt.1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6</v>
      </c>
      <c r="L92" s="9" t="str">
        <f t="shared" si="6"/>
        <v>2023 - WEEK 06</v>
      </c>
      <c r="M92" s="9" t="str">
        <f t="shared" si="7"/>
        <v>2023 - MONTH 02</v>
      </c>
      <c r="N92" s="12">
        <f t="shared" ref="N92:O92" si="101">IFERROR(AVERAGEIF(L:L,L92,$J:$J)," ")</f>
        <v>0.9672222222</v>
      </c>
      <c r="O92" s="12">
        <f t="shared" si="101"/>
        <v>0.9611111111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6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45006.43362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44966</v>
      </c>
      <c r="E93" s="11">
        <f t="shared" si="2"/>
        <v>4</v>
      </c>
      <c r="F93" s="9" t="str">
        <f>IF(ISBLANK(A93)," ",INDIRECT(ADDRESS(1,5+MOD(ROW()-2,COUNTA('Form Responses 1'!$1:$1)-4),,TRUE,"Form Responses 1")))</f>
        <v>Gedung Balai Arkiologi Lt.1 [R. Kasubag TU]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Balai Arkiologi Lt.1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6</v>
      </c>
      <c r="L93" s="9" t="str">
        <f t="shared" si="6"/>
        <v>2023 - WEEK 06</v>
      </c>
      <c r="M93" s="9" t="str">
        <f t="shared" si="7"/>
        <v>2023 - MONTH 02</v>
      </c>
      <c r="N93" s="12">
        <f t="shared" ref="N93:O93" si="102">IFERROR(AVERAGEIF(L:L,L93,$J:$J)," ")</f>
        <v>0.9672222222</v>
      </c>
      <c r="O93" s="12">
        <f t="shared" si="102"/>
        <v>0.9611111111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6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45006.43362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44966</v>
      </c>
      <c r="E94" s="11">
        <f t="shared" si="2"/>
        <v>4</v>
      </c>
      <c r="F94" s="9" t="str">
        <f>IF(ISBLANK(A94)," ",INDIRECT(ADDRESS(1,5+MOD(ROW()-2,COUNTA('Form Responses 1'!$1:$1)-4),,TRUE,"Form Responses 1")))</f>
        <v>Gedung Balai Arkiologi Lt.1 [R. Arsib]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 Balai Arkiologi Lt.1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6</v>
      </c>
      <c r="L94" s="9" t="str">
        <f t="shared" si="6"/>
        <v>2023 - WEEK 06</v>
      </c>
      <c r="M94" s="9" t="str">
        <f t="shared" si="7"/>
        <v>2023 - MONTH 02</v>
      </c>
      <c r="N94" s="12">
        <f t="shared" ref="N94:O94" si="103">IFERROR(AVERAGEIF(L:L,L94,$J:$J)," ")</f>
        <v>0.9672222222</v>
      </c>
      <c r="O94" s="12">
        <f t="shared" si="103"/>
        <v>0.9611111111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6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45006.43362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44966</v>
      </c>
      <c r="E95" s="11">
        <f t="shared" si="2"/>
        <v>4</v>
      </c>
      <c r="F95" s="9" t="str">
        <f>IF(ISBLANK(A95)," ",INDIRECT(ADDRESS(1,5+MOD(ROW()-2,COUNTA('Form Responses 1'!$1:$1)-4),,TRUE,"Form Responses 1")))</f>
        <v>Gedung Balai Arkiologi Lt.1 [R. Arsib Keuangan]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Balai Arkiologi Lt.1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6</v>
      </c>
      <c r="L95" s="9" t="str">
        <f t="shared" si="6"/>
        <v>2023 - WEEK 06</v>
      </c>
      <c r="M95" s="9" t="str">
        <f t="shared" si="7"/>
        <v>2023 - MONTH 02</v>
      </c>
      <c r="N95" s="12">
        <f t="shared" ref="N95:O95" si="104">IFERROR(AVERAGEIF(L:L,L95,$J:$J)," ")</f>
        <v>0.9672222222</v>
      </c>
      <c r="O95" s="12">
        <f t="shared" si="104"/>
        <v>0.9611111111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6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45006.43362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44966</v>
      </c>
      <c r="E96" s="11">
        <f t="shared" si="2"/>
        <v>4</v>
      </c>
      <c r="F96" s="9" t="str">
        <f>IF(ISBLANK(A96)," ",INDIRECT(ADDRESS(1,5+MOD(ROW()-2,COUNTA('Form Responses 1'!$1:$1)-4),,TRUE,"Form Responses 1")))</f>
        <v>Gedung Balai Arkiologi Lt.1 [R. Bendahara]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Balai Arkiologi Lt.1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6</v>
      </c>
      <c r="L96" s="9" t="str">
        <f t="shared" si="6"/>
        <v>2023 - WEEK 06</v>
      </c>
      <c r="M96" s="9" t="str">
        <f t="shared" si="7"/>
        <v>2023 - MONTH 02</v>
      </c>
      <c r="N96" s="12">
        <f t="shared" ref="N96:O96" si="105">IFERROR(AVERAGEIF(L:L,L96,$J:$J)," ")</f>
        <v>0.9672222222</v>
      </c>
      <c r="O96" s="12">
        <f t="shared" si="105"/>
        <v>0.9611111111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6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45006.43362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44966</v>
      </c>
      <c r="E97" s="11">
        <f t="shared" si="2"/>
        <v>4</v>
      </c>
      <c r="F97" s="9" t="str">
        <f>IF(ISBLANK(A97)," ",INDIRECT(ADDRESS(1,5+MOD(ROW()-2,COUNTA('Form Responses 1'!$1:$1)-4),,TRUE,"Form Responses 1")))</f>
        <v>Gedung Balai Arkiologi Lt.1 [R. Perpustakaan]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Balai Arkiologi Lt.1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6</v>
      </c>
      <c r="L97" s="9" t="str">
        <f t="shared" si="6"/>
        <v>2023 - WEEK 06</v>
      </c>
      <c r="M97" s="9" t="str">
        <f t="shared" si="7"/>
        <v>2023 - MONTH 02</v>
      </c>
      <c r="N97" s="12">
        <f t="shared" ref="N97:O97" si="106">IFERROR(AVERAGEIF(L:L,L97,$J:$J)," ")</f>
        <v>0.9672222222</v>
      </c>
      <c r="O97" s="12">
        <f t="shared" si="106"/>
        <v>0.9611111111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6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45006.43362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44966</v>
      </c>
      <c r="E98" s="11">
        <f t="shared" si="2"/>
        <v>4</v>
      </c>
      <c r="F98" s="9" t="str">
        <f>IF(ISBLANK(A98)," ",INDIRECT(ADDRESS(1,5+MOD(ROW()-2,COUNTA('Form Responses 1'!$1:$1)-4),,TRUE,"Form Responses 1")))</f>
        <v>Gedung Balai Arkiologi Lt.1 [R. Laktasi &amp; Daicare]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Balai Arkiologi Lt.1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6</v>
      </c>
      <c r="L98" s="9" t="str">
        <f t="shared" si="6"/>
        <v>2023 - WEEK 06</v>
      </c>
      <c r="M98" s="9" t="str">
        <f t="shared" si="7"/>
        <v>2023 - MONTH 02</v>
      </c>
      <c r="N98" s="12">
        <f t="shared" ref="N98:O98" si="107">IFERROR(AVERAGEIF(L:L,L98,$J:$J)," ")</f>
        <v>0.9672222222</v>
      </c>
      <c r="O98" s="12">
        <f t="shared" si="107"/>
        <v>0.9611111111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6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45006.43362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44966</v>
      </c>
      <c r="E99" s="11">
        <f t="shared" si="2"/>
        <v>4</v>
      </c>
      <c r="F99" s="9" t="str">
        <f>IF(ISBLANK(A99)," ",INDIRECT(ADDRESS(1,5+MOD(ROW()-2,COUNTA('Form Responses 1'!$1:$1)-4),,TRUE,"Form Responses 1")))</f>
        <v>Gedung Balai Arkiologi Lt.1 [R. Artepak]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Balai Arkiologi Lt.1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6</v>
      </c>
      <c r="L99" s="9" t="str">
        <f t="shared" si="6"/>
        <v>2023 - WEEK 06</v>
      </c>
      <c r="M99" s="9" t="str">
        <f t="shared" si="7"/>
        <v>2023 - MONTH 02</v>
      </c>
      <c r="N99" s="12">
        <f t="shared" ref="N99:O99" si="108">IFERROR(AVERAGEIF(L:L,L99,$J:$J)," ")</f>
        <v>0.9672222222</v>
      </c>
      <c r="O99" s="12">
        <f t="shared" si="108"/>
        <v>0.9611111111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6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45006.43362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44966</v>
      </c>
      <c r="E100" s="11">
        <f t="shared" si="2"/>
        <v>4</v>
      </c>
      <c r="F100" s="9" t="str">
        <f>IF(ISBLANK(A100)," ",INDIRECT(ADDRESS(1,5+MOD(ROW()-2,COUNTA('Form Responses 1'!$1:$1)-4),,TRUE,"Form Responses 1")))</f>
        <v>Gedung Balai Arkiologi Lt.1 [R. Lap / Analis]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Balai Arkiologi Lt.1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6</v>
      </c>
      <c r="L100" s="9" t="str">
        <f t="shared" si="6"/>
        <v>2023 - WEEK 06</v>
      </c>
      <c r="M100" s="9" t="str">
        <f t="shared" si="7"/>
        <v>2023 - MONTH 02</v>
      </c>
      <c r="N100" s="12">
        <f t="shared" ref="N100:O100" si="109">IFERROR(AVERAGEIF(L:L,L100,$J:$J)," ")</f>
        <v>0.9672222222</v>
      </c>
      <c r="O100" s="12">
        <f t="shared" si="109"/>
        <v>0.9611111111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6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45006.43362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44966</v>
      </c>
      <c r="E101" s="11">
        <f t="shared" si="2"/>
        <v>4</v>
      </c>
      <c r="F101" s="9" t="str">
        <f>IF(ISBLANK(A101)," ",INDIRECT(ADDRESS(1,5+MOD(ROW()-2,COUNTA('Form Responses 1'!$1:$1)-4),,TRUE,"Form Responses 1")))</f>
        <v>Gedung Balai Arkiologi Lt.1 [Mushollah]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Gedung Balai Arkiologi Lt.1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6</v>
      </c>
      <c r="L101" s="9" t="str">
        <f t="shared" si="6"/>
        <v>2023 - WEEK 06</v>
      </c>
      <c r="M101" s="9" t="str">
        <f t="shared" si="7"/>
        <v>2023 - MONTH 02</v>
      </c>
      <c r="N101" s="12">
        <f t="shared" ref="N101:O101" si="110">IFERROR(AVERAGEIF(L:L,L101,$J:$J)," ")</f>
        <v>0.9672222222</v>
      </c>
      <c r="O101" s="12">
        <f t="shared" si="110"/>
        <v>0.9611111111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6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45006.43362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44966</v>
      </c>
      <c r="E102" s="11">
        <f t="shared" si="2"/>
        <v>4</v>
      </c>
      <c r="F102" s="9" t="str">
        <f>IF(ISBLANK(A102)," ",INDIRECT(ADDRESS(1,5+MOD(ROW()-2,COUNTA('Form Responses 1'!$1:$1)-4),,TRUE,"Form Responses 1")))</f>
        <v>Gedung Balai Arkiologi Lt.1 [Pantry]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Gedung Balai Arkiologi Lt.1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6</v>
      </c>
      <c r="L102" s="9" t="str">
        <f t="shared" si="6"/>
        <v>2023 - WEEK 06</v>
      </c>
      <c r="M102" s="9" t="str">
        <f t="shared" si="7"/>
        <v>2023 - MONTH 02</v>
      </c>
      <c r="N102" s="12">
        <f t="shared" ref="N102:O102" si="111">IFERROR(AVERAGEIF(L:L,L102,$J:$J)," ")</f>
        <v>0.9672222222</v>
      </c>
      <c r="O102" s="12">
        <f t="shared" si="111"/>
        <v>0.9611111111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6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45006.43362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44966</v>
      </c>
      <c r="E103" s="11">
        <f t="shared" si="2"/>
        <v>4</v>
      </c>
      <c r="F103" s="9" t="str">
        <f>IF(ISBLANK(A103)," ",INDIRECT(ADDRESS(1,5+MOD(ROW()-2,COUNTA('Form Responses 1'!$1:$1)-4),,TRUE,"Form Responses 1")))</f>
        <v>Gedung Balai Arkiologi Lt.1 [Toilet Pria / Wanita &amp; Disabilitas]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Gedung Balai Arkiologi Lt.1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6</v>
      </c>
      <c r="L103" s="9" t="str">
        <f t="shared" si="6"/>
        <v>2023 - WEEK 06</v>
      </c>
      <c r="M103" s="9" t="str">
        <f t="shared" si="7"/>
        <v>2023 - MONTH 02</v>
      </c>
      <c r="N103" s="12">
        <f t="shared" ref="N103:O103" si="112">IFERROR(AVERAGEIF(L:L,L103,$J:$J)," ")</f>
        <v>0.9672222222</v>
      </c>
      <c r="O103" s="12">
        <f t="shared" si="112"/>
        <v>0.9611111111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6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45006.43362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44966</v>
      </c>
      <c r="E104" s="11">
        <f t="shared" si="2"/>
        <v>4</v>
      </c>
      <c r="F104" s="9" t="str">
        <f>IF(ISBLANK(A104)," ",INDIRECT(ADDRESS(1,5+MOD(ROW()-2,COUNTA('Form Responses 1'!$1:$1)-4),,TRUE,"Form Responses 1")))</f>
        <v>Halaman [Taman 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6</v>
      </c>
      <c r="L104" s="9" t="str">
        <f t="shared" si="6"/>
        <v>2023 - WEEK 06</v>
      </c>
      <c r="M104" s="9" t="str">
        <f t="shared" si="7"/>
        <v>2023 - MONTH 02</v>
      </c>
      <c r="N104" s="12">
        <f t="shared" ref="N104:O104" si="113">IFERROR(AVERAGEIF(L:L,L104,$J:$J)," ")</f>
        <v>0.9672222222</v>
      </c>
      <c r="O104" s="12">
        <f t="shared" si="113"/>
        <v>0.9611111111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6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45006.43362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44966</v>
      </c>
      <c r="E105" s="11">
        <f t="shared" si="2"/>
        <v>4</v>
      </c>
      <c r="F105" s="9" t="str">
        <f>IF(ISBLANK(A105)," ",INDIRECT(ADDRESS(1,5+MOD(ROW()-2,COUNTA('Form Responses 1'!$1:$1)-4),,TRUE,"Form Responses 1")))</f>
        <v>Halaman [Parkir Motor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6</v>
      </c>
      <c r="L105" s="9" t="str">
        <f t="shared" si="6"/>
        <v>2023 - WEEK 06</v>
      </c>
      <c r="M105" s="9" t="str">
        <f t="shared" si="7"/>
        <v>2023 - MONTH 02</v>
      </c>
      <c r="N105" s="12">
        <f t="shared" ref="N105:O105" si="114">IFERROR(AVERAGEIF(L:L,L105,$J:$J)," ")</f>
        <v>0.9672222222</v>
      </c>
      <c r="O105" s="12">
        <f t="shared" si="114"/>
        <v>0.9611111111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6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45006.43362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44966</v>
      </c>
      <c r="E106" s="11">
        <f t="shared" si="2"/>
        <v>4</v>
      </c>
      <c r="F106" s="9" t="str">
        <f>IF(ISBLANK(A106)," ",INDIRECT(ADDRESS(1,5+MOD(ROW()-2,COUNTA('Form Responses 1'!$1:$1)-4),,TRUE,"Form Responses 1")))</f>
        <v>Halaman [Parkir Mobil]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6</v>
      </c>
      <c r="L106" s="9" t="str">
        <f t="shared" si="6"/>
        <v>2023 - WEEK 06</v>
      </c>
      <c r="M106" s="9" t="str">
        <f t="shared" si="7"/>
        <v>2023 - MONTH 02</v>
      </c>
      <c r="N106" s="12">
        <f t="shared" ref="N106:O106" si="115">IFERROR(AVERAGEIF(L:L,L106,$J:$J)," ")</f>
        <v>0.9672222222</v>
      </c>
      <c r="O106" s="12">
        <f t="shared" si="115"/>
        <v>0.9611111111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6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45006.43362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44966</v>
      </c>
      <c r="E107" s="11">
        <f t="shared" si="2"/>
        <v>4</v>
      </c>
      <c r="F107" s="9" t="str">
        <f>IF(ISBLANK(A107)," ",INDIRECT(ADDRESS(1,5+MOD(ROW()-2,COUNTA('Form Responses 1'!$1:$1)-4),,TRUE,"Form Responses 1")))</f>
        <v>Halaman [Halaman depan]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6</v>
      </c>
      <c r="L107" s="9" t="str">
        <f t="shared" si="6"/>
        <v>2023 - WEEK 06</v>
      </c>
      <c r="M107" s="9" t="str">
        <f t="shared" si="7"/>
        <v>2023 - MONTH 02</v>
      </c>
      <c r="N107" s="12">
        <f t="shared" ref="N107:O107" si="116">IFERROR(AVERAGEIF(L:L,L107,$J:$J)," ")</f>
        <v>0.9672222222</v>
      </c>
      <c r="O107" s="12">
        <f t="shared" si="116"/>
        <v>0.9611111111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45006.43362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44966</v>
      </c>
      <c r="E108" s="11">
        <f t="shared" si="2"/>
        <v>4</v>
      </c>
      <c r="F108" s="9" t="str">
        <f>IF(ISBLANK(A108)," ",INDIRECT(ADDRESS(1,5+MOD(ROW()-2,COUNTA('Form Responses 1'!$1:$1)-4),,TRUE,"Form Responses 1")))</f>
        <v>Halaman [ samping dan belakang]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Halaman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6</v>
      </c>
      <c r="L108" s="9" t="str">
        <f t="shared" si="6"/>
        <v>2023 - WEEK 06</v>
      </c>
      <c r="M108" s="9" t="str">
        <f t="shared" si="7"/>
        <v>2023 - MONTH 02</v>
      </c>
      <c r="N108" s="12">
        <f t="shared" ref="N108:O108" si="117">IFERROR(AVERAGEIF(L:L,L108,$J:$J)," ")</f>
        <v>0.9672222222</v>
      </c>
      <c r="O108" s="12">
        <f t="shared" si="117"/>
        <v>0.9611111111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45006.43362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44966</v>
      </c>
      <c r="E109" s="11">
        <f t="shared" si="2"/>
        <v>4</v>
      </c>
      <c r="F109" s="9" t="str">
        <f>IF(ISBLANK(A109)," ",INDIRECT(ADDRESS(1,5+MOD(ROW()-2,COUNTA('Form Responses 1'!$1:$1)-4),,TRUE,"Form Responses 1")))</f>
        <v>Halaman [TPS]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Halaman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6</v>
      </c>
      <c r="L109" s="9" t="str">
        <f t="shared" si="6"/>
        <v>2023 - WEEK 06</v>
      </c>
      <c r="M109" s="9" t="str">
        <f t="shared" si="7"/>
        <v>2023 - MONTH 02</v>
      </c>
      <c r="N109" s="12">
        <f t="shared" ref="N109:O109" si="118">IFERROR(AVERAGEIF(L:L,L109,$J:$J)," ")</f>
        <v>0.9672222222</v>
      </c>
      <c r="O109" s="12">
        <f t="shared" si="118"/>
        <v>0.9611111111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45006.43409</v>
      </c>
      <c r="B110" s="9" t="str">
        <f>INDIRECT(ADDRESS(2+QUOTIENT(ROW()-2,COUNTA('Form Responses 1'!$1:$1)-4),2,,TRUE,"Form Responses 1"))</f>
        <v>theresia3@gmail.com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44973</v>
      </c>
      <c r="E110" s="11">
        <f t="shared" si="2"/>
        <v>4</v>
      </c>
      <c r="F110" s="9" t="str">
        <f>IF(ISBLANK(A110)," ",INDIRECT(ADDRESS(1,5+MOD(ROW()-2,COUNTA('Form Responses 1'!$1:$1)-4),,TRUE,"Form Responses 1")))</f>
        <v>Security [Security Functions]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Security</v>
      </c>
      <c r="I110" s="12" t="str">
        <f t="shared" si="4"/>
        <v>SECURITY SERVICE</v>
      </c>
      <c r="J110" s="12">
        <f t="array" ref="J110">IFERROR(INDEX(MASTER!B:B,MATCH(G110,MASTER!A:A,0))/100," ")</f>
        <v>0.95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0.9736111111</v>
      </c>
      <c r="O110" s="12">
        <f t="shared" si="119"/>
        <v>0.9611111111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45006.43409</v>
      </c>
      <c r="B111" s="9" t="str">
        <f>INDIRECT(ADDRESS(2+QUOTIENT(ROW()-2,COUNTA('Form Responses 1'!$1:$1)-4),2,,TRUE,"Form Responses 1"))</f>
        <v>theresia3@gmail.com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44973</v>
      </c>
      <c r="E111" s="11">
        <f t="shared" si="2"/>
        <v>4</v>
      </c>
      <c r="F111" s="9" t="str">
        <f>IF(ISBLANK(A111)," ",INDIRECT(ADDRESS(1,5+MOD(ROW()-2,COUNTA('Form Responses 1'!$1:$1)-4),,TRUE,"Form Responses 1")))</f>
        <v>Driver [Driving Safety]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Driver</v>
      </c>
      <c r="I111" s="12" t="str">
        <f t="shared" si="4"/>
        <v>LABOR SERVICE</v>
      </c>
      <c r="J111" s="12">
        <f t="array" ref="J111">IFERROR(INDEX(MASTER!B:B,MATCH(G111,MASTER!A:A,0))/100," ")</f>
        <v>1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0.9736111111</v>
      </c>
      <c r="O111" s="12">
        <f t="shared" si="120"/>
        <v>0.9611111111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45006.43409</v>
      </c>
      <c r="B112" s="9" t="str">
        <f>INDIRECT(ADDRESS(2+QUOTIENT(ROW()-2,COUNTA('Form Responses 1'!$1:$1)-4),2,,TRUE,"Form Responses 1"))</f>
        <v>theresia3@gmail.com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44973</v>
      </c>
      <c r="E112" s="11">
        <f t="shared" si="2"/>
        <v>4</v>
      </c>
      <c r="F112" s="9" t="str">
        <f>IF(ISBLANK(A112)," ",INDIRECT(ADDRESS(1,5+MOD(ROW()-2,COUNTA('Form Responses 1'!$1:$1)-4),,TRUE,"Form Responses 1")))</f>
        <v>Driver [ Attendance]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Driver</v>
      </c>
      <c r="I112" s="12" t="str">
        <f t="shared" si="4"/>
        <v>LABOR SERVICE</v>
      </c>
      <c r="J112" s="12">
        <f t="array" ref="J112">IFERROR(INDEX(MASTER!B:B,MATCH(G112,MASTER!A:A,0))/100," ")</f>
        <v>1</v>
      </c>
      <c r="K112" s="9">
        <f t="shared" si="5"/>
        <v>7</v>
      </c>
      <c r="L112" s="9" t="str">
        <f t="shared" si="6"/>
        <v>2023 - WEEK 07</v>
      </c>
      <c r="M112" s="9" t="str">
        <f t="shared" si="7"/>
        <v>2023 - MONTH 02</v>
      </c>
      <c r="N112" s="12">
        <f t="shared" ref="N112:O112" si="121">IFERROR(AVERAGEIF(L:L,L112,$J:$J)," ")</f>
        <v>0.9736111111</v>
      </c>
      <c r="O112" s="12">
        <f t="shared" si="121"/>
        <v>0.9611111111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45006.43409</v>
      </c>
      <c r="B113" s="9" t="str">
        <f>INDIRECT(ADDRESS(2+QUOTIENT(ROW()-2,COUNTA('Form Responses 1'!$1:$1)-4),2,,TRUE,"Form Responses 1"))</f>
        <v>theresia3@gmail.com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44973</v>
      </c>
      <c r="E113" s="11">
        <f t="shared" si="2"/>
        <v>4</v>
      </c>
      <c r="F113" s="9" t="str">
        <f>IF(ISBLANK(A113)," ",INDIRECT(ADDRESS(1,5+MOD(ROW()-2,COUNTA('Form Responses 1'!$1:$1)-4),,TRUE,"Form Responses 1")))</f>
        <v>Mess [Garasi Kendaraan R4 &amp; R2]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Mess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7</v>
      </c>
      <c r="L113" s="9" t="str">
        <f t="shared" si="6"/>
        <v>2023 - WEEK 07</v>
      </c>
      <c r="M113" s="9" t="str">
        <f t="shared" si="7"/>
        <v>2023 - MONTH 02</v>
      </c>
      <c r="N113" s="12">
        <f t="shared" ref="N113:O113" si="122">IFERROR(AVERAGEIF(L:L,L113,$J:$J)," ")</f>
        <v>0.9736111111</v>
      </c>
      <c r="O113" s="12">
        <f t="shared" si="122"/>
        <v>0.9611111111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45006.43409</v>
      </c>
      <c r="B114" s="9" t="str">
        <f>INDIRECT(ADDRESS(2+QUOTIENT(ROW()-2,COUNTA('Form Responses 1'!$1:$1)-4),2,,TRUE,"Form Responses 1"))</f>
        <v>theresia3@gmail.com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44973</v>
      </c>
      <c r="E114" s="11">
        <f t="shared" si="2"/>
        <v>4</v>
      </c>
      <c r="F114" s="9" t="str">
        <f>IF(ISBLANK(A114)," ",INDIRECT(ADDRESS(1,5+MOD(ROW()-2,COUNTA('Form Responses 1'!$1:$1)-4),,TRUE,"Form Responses 1")))</f>
        <v>Mess [Teras Depan &amp; Belakang]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Mess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7</v>
      </c>
      <c r="L114" s="9" t="str">
        <f t="shared" si="6"/>
        <v>2023 - WEEK 07</v>
      </c>
      <c r="M114" s="9" t="str">
        <f t="shared" si="7"/>
        <v>2023 - MONTH 02</v>
      </c>
      <c r="N114" s="12">
        <f t="shared" ref="N114:O114" si="123">IFERROR(AVERAGEIF(L:L,L114,$J:$J)," ")</f>
        <v>0.9736111111</v>
      </c>
      <c r="O114" s="12">
        <f t="shared" si="123"/>
        <v>0.9611111111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45006.43409</v>
      </c>
      <c r="B115" s="9" t="str">
        <f>INDIRECT(ADDRESS(2+QUOTIENT(ROW()-2,COUNTA('Form Responses 1'!$1:$1)-4),2,,TRUE,"Form Responses 1"))</f>
        <v>theresia3@gmail.com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44973</v>
      </c>
      <c r="E115" s="11">
        <f t="shared" si="2"/>
        <v>4</v>
      </c>
      <c r="F115" s="9" t="str">
        <f>IF(ISBLANK(A115)," ",INDIRECT(ADDRESS(1,5+MOD(ROW()-2,COUNTA('Form Responses 1'!$1:$1)-4),,TRUE,"Form Responses 1")))</f>
        <v>Mess [Ruang Tamu Utama]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Mess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7</v>
      </c>
      <c r="L115" s="9" t="str">
        <f t="shared" si="6"/>
        <v>2023 - WEEK 07</v>
      </c>
      <c r="M115" s="9" t="str">
        <f t="shared" si="7"/>
        <v>2023 - MONTH 02</v>
      </c>
      <c r="N115" s="12">
        <f t="shared" ref="N115:O115" si="124">IFERROR(AVERAGEIF(L:L,L115,$J:$J)," ")</f>
        <v>0.9736111111</v>
      </c>
      <c r="O115" s="12">
        <f t="shared" si="124"/>
        <v>0.9611111111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45006.43409</v>
      </c>
      <c r="B116" s="9" t="str">
        <f>INDIRECT(ADDRESS(2+QUOTIENT(ROW()-2,COUNTA('Form Responses 1'!$1:$1)-4),2,,TRUE,"Form Responses 1"))</f>
        <v>theresia3@gmail.com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44973</v>
      </c>
      <c r="E116" s="11">
        <f t="shared" si="2"/>
        <v>4</v>
      </c>
      <c r="F116" s="9" t="str">
        <f>IF(ISBLANK(A116)," ",INDIRECT(ADDRESS(1,5+MOD(ROW()-2,COUNTA('Form Responses 1'!$1:$1)-4),,TRUE,"Form Responses 1")))</f>
        <v>Mess [Kamar 1.2.3&amp;4]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Mess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7</v>
      </c>
      <c r="L116" s="9" t="str">
        <f t="shared" si="6"/>
        <v>2023 - WEEK 07</v>
      </c>
      <c r="M116" s="9" t="str">
        <f t="shared" si="7"/>
        <v>2023 - MONTH 02</v>
      </c>
      <c r="N116" s="12">
        <f t="shared" ref="N116:O116" si="125">IFERROR(AVERAGEIF(L:L,L116,$J:$J)," ")</f>
        <v>0.9736111111</v>
      </c>
      <c r="O116" s="12">
        <f t="shared" si="125"/>
        <v>0.9611111111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45006.43409</v>
      </c>
      <c r="B117" s="9" t="str">
        <f>INDIRECT(ADDRESS(2+QUOTIENT(ROW()-2,COUNTA('Form Responses 1'!$1:$1)-4),2,,TRUE,"Form Responses 1"))</f>
        <v>theresia3@gmail.com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44973</v>
      </c>
      <c r="E117" s="11">
        <f t="shared" si="2"/>
        <v>4</v>
      </c>
      <c r="F117" s="9" t="str">
        <f>IF(ISBLANK(A117)," ",INDIRECT(ADDRESS(1,5+MOD(ROW()-2,COUNTA('Form Responses 1'!$1:$1)-4),,TRUE,"Form Responses 1")))</f>
        <v>Mess [Dapur]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Mess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7</v>
      </c>
      <c r="L117" s="9" t="str">
        <f t="shared" si="6"/>
        <v>2023 - WEEK 07</v>
      </c>
      <c r="M117" s="9" t="str">
        <f t="shared" si="7"/>
        <v>2023 - MONTH 02</v>
      </c>
      <c r="N117" s="12">
        <f t="shared" ref="N117:O117" si="126">IFERROR(AVERAGEIF(L:L,L117,$J:$J)," ")</f>
        <v>0.9736111111</v>
      </c>
      <c r="O117" s="12">
        <f t="shared" si="126"/>
        <v>0.9611111111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45006.43409</v>
      </c>
      <c r="B118" s="9" t="str">
        <f>INDIRECT(ADDRESS(2+QUOTIENT(ROW()-2,COUNTA('Form Responses 1'!$1:$1)-4),2,,TRUE,"Form Responses 1"))</f>
        <v>theresia3@gmail.com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44973</v>
      </c>
      <c r="E118" s="11">
        <f t="shared" si="2"/>
        <v>4</v>
      </c>
      <c r="F118" s="9" t="str">
        <f>IF(ISBLANK(A118)," ",INDIRECT(ADDRESS(1,5+MOD(ROW()-2,COUNTA('Form Responses 1'!$1:$1)-4),,TRUE,"Form Responses 1")))</f>
        <v>Mess [Toilet Pria / Wanita]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Mess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7</v>
      </c>
      <c r="L118" s="9" t="str">
        <f t="shared" si="6"/>
        <v>2023 - WEEK 07</v>
      </c>
      <c r="M118" s="9" t="str">
        <f t="shared" si="7"/>
        <v>2023 - MONTH 02</v>
      </c>
      <c r="N118" s="12">
        <f t="shared" ref="N118:O118" si="127">IFERROR(AVERAGEIF(L:L,L118,$J:$J)," ")</f>
        <v>0.9736111111</v>
      </c>
      <c r="O118" s="12">
        <f t="shared" si="127"/>
        <v>0.9611111111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45006.43409</v>
      </c>
      <c r="B119" s="9" t="str">
        <f>INDIRECT(ADDRESS(2+QUOTIENT(ROW()-2,COUNTA('Form Responses 1'!$1:$1)-4),2,,TRUE,"Form Responses 1"))</f>
        <v>theresia3@gmail.com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44973</v>
      </c>
      <c r="E119" s="11">
        <f t="shared" si="2"/>
        <v>4</v>
      </c>
      <c r="F119" s="9" t="str">
        <f>IF(ISBLANK(A119)," ",INDIRECT(ADDRESS(1,5+MOD(ROW()-2,COUNTA('Form Responses 1'!$1:$1)-4),,TRUE,"Form Responses 1")))</f>
        <v>Gedung Balai Arkiologi Lt.2 [Koridor]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Balai Arkiologi Lt.2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7</v>
      </c>
      <c r="L119" s="9" t="str">
        <f t="shared" si="6"/>
        <v>2023 - WEEK 07</v>
      </c>
      <c r="M119" s="9" t="str">
        <f t="shared" si="7"/>
        <v>2023 - MONTH 02</v>
      </c>
      <c r="N119" s="12">
        <f t="shared" ref="N119:O119" si="128">IFERROR(AVERAGEIF(L:L,L119,$J:$J)," ")</f>
        <v>0.9736111111</v>
      </c>
      <c r="O119" s="12">
        <f t="shared" si="128"/>
        <v>0.9611111111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45006.43409</v>
      </c>
      <c r="B120" s="9" t="str">
        <f>INDIRECT(ADDRESS(2+QUOTIENT(ROW()-2,COUNTA('Form Responses 1'!$1:$1)-4),2,,TRUE,"Form Responses 1"))</f>
        <v>theresia3@gmail.com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44973</v>
      </c>
      <c r="E120" s="11">
        <f t="shared" si="2"/>
        <v>4</v>
      </c>
      <c r="F120" s="9" t="str">
        <f>IF(ISBLANK(A120)," ",INDIRECT(ADDRESS(1,5+MOD(ROW()-2,COUNTA('Form Responses 1'!$1:$1)-4),,TRUE,"Form Responses 1")))</f>
        <v>Gedung Balai Arkiologi Lt.2 [Meeting Room 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Balai Arkiologi Lt.2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7</v>
      </c>
      <c r="L120" s="9" t="str">
        <f t="shared" si="6"/>
        <v>2023 - WEEK 07</v>
      </c>
      <c r="M120" s="9" t="str">
        <f t="shared" si="7"/>
        <v>2023 - MONTH 02</v>
      </c>
      <c r="N120" s="12">
        <f t="shared" ref="N120:O120" si="129">IFERROR(AVERAGEIF(L:L,L120,$J:$J)," ")</f>
        <v>0.9736111111</v>
      </c>
      <c r="O120" s="12">
        <f t="shared" si="129"/>
        <v>0.9611111111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45006.43409</v>
      </c>
      <c r="B121" s="9" t="str">
        <f>INDIRECT(ADDRESS(2+QUOTIENT(ROW()-2,COUNTA('Form Responses 1'!$1:$1)-4),2,,TRUE,"Form Responses 1"))</f>
        <v>theresia3@gmail.com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44973</v>
      </c>
      <c r="E121" s="11">
        <f t="shared" si="2"/>
        <v>4</v>
      </c>
      <c r="F121" s="9" t="str">
        <f>IF(ISBLANK(A121)," ",INDIRECT(ADDRESS(1,5+MOD(ROW()-2,COUNTA('Form Responses 1'!$1:$1)-4),,TRUE,"Form Responses 1")))</f>
        <v>Gedung Balai Arkiologi Lt.2 [R. Kepala]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Balai Arkiologi Lt.2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7</v>
      </c>
      <c r="L121" s="9" t="str">
        <f t="shared" si="6"/>
        <v>2023 - WEEK 07</v>
      </c>
      <c r="M121" s="9" t="str">
        <f t="shared" si="7"/>
        <v>2023 - MONTH 02</v>
      </c>
      <c r="N121" s="12">
        <f t="shared" ref="N121:O121" si="130">IFERROR(AVERAGEIF(L:L,L121,$J:$J)," ")</f>
        <v>0.9736111111</v>
      </c>
      <c r="O121" s="12">
        <f t="shared" si="130"/>
        <v>0.9611111111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45006.43409</v>
      </c>
      <c r="B122" s="9" t="str">
        <f>INDIRECT(ADDRESS(2+QUOTIENT(ROW()-2,COUNTA('Form Responses 1'!$1:$1)-4),2,,TRUE,"Form Responses 1"))</f>
        <v>theresia3@gmail.com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44973</v>
      </c>
      <c r="E122" s="11">
        <f t="shared" si="2"/>
        <v>4</v>
      </c>
      <c r="F122" s="9" t="str">
        <f>IF(ISBLANK(A122)," ",INDIRECT(ADDRESS(1,5+MOD(ROW()-2,COUNTA('Form Responses 1'!$1:$1)-4),,TRUE,"Form Responses 1")))</f>
        <v>Gedung Balai Arkiologi Lt.2 [R. 1-5]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Balai Arkiologi Lt.2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7</v>
      </c>
      <c r="L122" s="9" t="str">
        <f t="shared" si="6"/>
        <v>2023 - WEEK 07</v>
      </c>
      <c r="M122" s="9" t="str">
        <f t="shared" si="7"/>
        <v>2023 - MONTH 02</v>
      </c>
      <c r="N122" s="12">
        <f t="shared" ref="N122:O122" si="131">IFERROR(AVERAGEIF(L:L,L122,$J:$J)," ")</f>
        <v>0.9736111111</v>
      </c>
      <c r="O122" s="12">
        <f t="shared" si="131"/>
        <v>0.9611111111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45006.43409</v>
      </c>
      <c r="B123" s="9" t="str">
        <f>INDIRECT(ADDRESS(2+QUOTIENT(ROW()-2,COUNTA('Form Responses 1'!$1:$1)-4),2,,TRUE,"Form Responses 1"))</f>
        <v>theresia3@gmail.com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44973</v>
      </c>
      <c r="E123" s="11">
        <f t="shared" si="2"/>
        <v>4</v>
      </c>
      <c r="F123" s="9" t="str">
        <f>IF(ISBLANK(A123)," ",INDIRECT(ADDRESS(1,5+MOD(ROW()-2,COUNTA('Form Responses 1'!$1:$1)-4),,TRUE,"Form Responses 1")))</f>
        <v>Gedung Balai Arkiologi Lt.2 [Tangga Penghubung LT1-2]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Balai Arkiologi Lt.2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7</v>
      </c>
      <c r="L123" s="9" t="str">
        <f t="shared" si="6"/>
        <v>2023 - WEEK 07</v>
      </c>
      <c r="M123" s="9" t="str">
        <f t="shared" si="7"/>
        <v>2023 - MONTH 02</v>
      </c>
      <c r="N123" s="12">
        <f t="shared" ref="N123:O123" si="132">IFERROR(AVERAGEIF(L:L,L123,$J:$J)," ")</f>
        <v>0.9736111111</v>
      </c>
      <c r="O123" s="12">
        <f t="shared" si="132"/>
        <v>0.9611111111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45006.43409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44973</v>
      </c>
      <c r="E124" s="11">
        <f t="shared" si="2"/>
        <v>4</v>
      </c>
      <c r="F124" s="9" t="str">
        <f>IF(ISBLANK(A124)," ",INDIRECT(ADDRESS(1,5+MOD(ROW()-2,COUNTA('Form Responses 1'!$1:$1)-4),,TRUE,"Form Responses 1")))</f>
        <v>Gedung Balai Arkiologi Lt.2 [Toilet Pria / Wanita &amp; Disabilitas]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Balai Arkiologi Lt.2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7</v>
      </c>
      <c r="L124" s="9" t="str">
        <f t="shared" si="6"/>
        <v>2023 - WEEK 07</v>
      </c>
      <c r="M124" s="9" t="str">
        <f t="shared" si="7"/>
        <v>2023 - MONTH 02</v>
      </c>
      <c r="N124" s="12">
        <f t="shared" ref="N124:O124" si="133">IFERROR(AVERAGEIF(L:L,L124,$J:$J)," ")</f>
        <v>0.9736111111</v>
      </c>
      <c r="O124" s="12">
        <f t="shared" si="133"/>
        <v>0.9611111111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45006.43409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44973</v>
      </c>
      <c r="E125" s="11">
        <f t="shared" si="2"/>
        <v>4</v>
      </c>
      <c r="F125" s="9" t="str">
        <f>IF(ISBLANK(A125)," ",INDIRECT(ADDRESS(1,5+MOD(ROW()-2,COUNTA('Form Responses 1'!$1:$1)-4),,TRUE,"Form Responses 1")))</f>
        <v>Gedung Balai Arkiologi Lt.1 [Lobby Utama]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Balai Arkiologi Lt.1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7</v>
      </c>
      <c r="L125" s="9" t="str">
        <f t="shared" si="6"/>
        <v>2023 - WEEK 07</v>
      </c>
      <c r="M125" s="9" t="str">
        <f t="shared" si="7"/>
        <v>2023 - MONTH 02</v>
      </c>
      <c r="N125" s="12">
        <f t="shared" ref="N125:O125" si="134">IFERROR(AVERAGEIF(L:L,L125,$J:$J)," ")</f>
        <v>0.9736111111</v>
      </c>
      <c r="O125" s="12">
        <f t="shared" si="134"/>
        <v>0.9611111111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45006.43409</v>
      </c>
      <c r="B126" s="9" t="str">
        <f>INDIRECT(ADDRESS(2+QUOTIENT(ROW()-2,COUNTA('Form Responses 1'!$1:$1)-4),2,,TRUE,"Form Responses 1"))</f>
        <v>theresia3@gmail.com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44973</v>
      </c>
      <c r="E126" s="11">
        <f t="shared" si="2"/>
        <v>4</v>
      </c>
      <c r="F126" s="9" t="str">
        <f>IF(ISBLANK(A126)," ",INDIRECT(ADDRESS(1,5+MOD(ROW()-2,COUNTA('Form Responses 1'!$1:$1)-4),,TRUE,"Form Responses 1")))</f>
        <v>Gedung Balai Arkiologi Lt.1 [Koridor]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Balai Arkiologi Lt.1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7</v>
      </c>
      <c r="L126" s="9" t="str">
        <f t="shared" si="6"/>
        <v>2023 - WEEK 07</v>
      </c>
      <c r="M126" s="9" t="str">
        <f t="shared" si="7"/>
        <v>2023 - MONTH 02</v>
      </c>
      <c r="N126" s="12">
        <f t="shared" ref="N126:O126" si="135">IFERROR(AVERAGEIF(L:L,L126,$J:$J)," ")</f>
        <v>0.9736111111</v>
      </c>
      <c r="O126" s="12">
        <f t="shared" si="135"/>
        <v>0.9611111111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45006.43409</v>
      </c>
      <c r="B127" s="9" t="str">
        <f>INDIRECT(ADDRESS(2+QUOTIENT(ROW()-2,COUNTA('Form Responses 1'!$1:$1)-4),2,,TRUE,"Form Responses 1"))</f>
        <v>theresia3@gmail.com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44973</v>
      </c>
      <c r="E127" s="11">
        <f t="shared" si="2"/>
        <v>4</v>
      </c>
      <c r="F127" s="9" t="str">
        <f>IF(ISBLANK(A127)," ",INDIRECT(ADDRESS(1,5+MOD(ROW()-2,COUNTA('Form Responses 1'!$1:$1)-4),,TRUE,"Form Responses 1")))</f>
        <v>Gedung Balai Arkiologi Lt.1 [Meeting Room 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Balai Arkiologi Lt.1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7</v>
      </c>
      <c r="L127" s="9" t="str">
        <f t="shared" si="6"/>
        <v>2023 - WEEK 07</v>
      </c>
      <c r="M127" s="9" t="str">
        <f t="shared" si="7"/>
        <v>2023 - MONTH 02</v>
      </c>
      <c r="N127" s="12">
        <f t="shared" ref="N127:O127" si="136">IFERROR(AVERAGEIF(L:L,L127,$J:$J)," ")</f>
        <v>0.9736111111</v>
      </c>
      <c r="O127" s="12">
        <f t="shared" si="136"/>
        <v>0.9611111111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45006.43409</v>
      </c>
      <c r="B128" s="9" t="str">
        <f>INDIRECT(ADDRESS(2+QUOTIENT(ROW()-2,COUNTA('Form Responses 1'!$1:$1)-4),2,,TRUE,"Form Responses 1"))</f>
        <v>theresia3@gmail.com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44973</v>
      </c>
      <c r="E128" s="11">
        <f t="shared" si="2"/>
        <v>4</v>
      </c>
      <c r="F128" s="9" t="str">
        <f>IF(ISBLANK(A128)," ",INDIRECT(ADDRESS(1,5+MOD(ROW()-2,COUNTA('Form Responses 1'!$1:$1)-4),,TRUE,"Form Responses 1")))</f>
        <v>Gedung Balai Arkiologi Lt.1 [R. Staf TU]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Balai Arkiologi Lt.1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7</v>
      </c>
      <c r="L128" s="9" t="str">
        <f t="shared" si="6"/>
        <v>2023 - WEEK 07</v>
      </c>
      <c r="M128" s="9" t="str">
        <f t="shared" si="7"/>
        <v>2023 - MONTH 02</v>
      </c>
      <c r="N128" s="12">
        <f t="shared" ref="N128:O128" si="137">IFERROR(AVERAGEIF(L:L,L128,$J:$J)," ")</f>
        <v>0.9736111111</v>
      </c>
      <c r="O128" s="12">
        <f t="shared" si="137"/>
        <v>0.9611111111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45006.43409</v>
      </c>
      <c r="B129" s="9" t="str">
        <f>INDIRECT(ADDRESS(2+QUOTIENT(ROW()-2,COUNTA('Form Responses 1'!$1:$1)-4),2,,TRUE,"Form Responses 1"))</f>
        <v>theresia3@gmail.com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44973</v>
      </c>
      <c r="E129" s="11">
        <f t="shared" si="2"/>
        <v>4</v>
      </c>
      <c r="F129" s="9" t="str">
        <f>IF(ISBLANK(A129)," ",INDIRECT(ADDRESS(1,5+MOD(ROW()-2,COUNTA('Form Responses 1'!$1:$1)-4),,TRUE,"Form Responses 1")))</f>
        <v>Gedung Balai Arkiologi Lt.1 [R. Kasubag TU]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Balai Arkiologi Lt.1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7</v>
      </c>
      <c r="L129" s="9" t="str">
        <f t="shared" si="6"/>
        <v>2023 - WEEK 07</v>
      </c>
      <c r="M129" s="9" t="str">
        <f t="shared" si="7"/>
        <v>2023 - MONTH 02</v>
      </c>
      <c r="N129" s="12">
        <f t="shared" ref="N129:O129" si="138">IFERROR(AVERAGEIF(L:L,L129,$J:$J)," ")</f>
        <v>0.9736111111</v>
      </c>
      <c r="O129" s="12">
        <f t="shared" si="138"/>
        <v>0.9611111111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45006.43409</v>
      </c>
      <c r="B130" s="9" t="str">
        <f>INDIRECT(ADDRESS(2+QUOTIENT(ROW()-2,COUNTA('Form Responses 1'!$1:$1)-4),2,,TRUE,"Form Responses 1"))</f>
        <v>theresia3@gmail.com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44973</v>
      </c>
      <c r="E130" s="11">
        <f t="shared" si="2"/>
        <v>4</v>
      </c>
      <c r="F130" s="9" t="str">
        <f>IF(ISBLANK(A130)," ",INDIRECT(ADDRESS(1,5+MOD(ROW()-2,COUNTA('Form Responses 1'!$1:$1)-4),,TRUE,"Form Responses 1")))</f>
        <v>Gedung Balai Arkiologi Lt.1 [R. Arsib]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Gedung Balai Arkiologi Lt.1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7</v>
      </c>
      <c r="L130" s="9" t="str">
        <f t="shared" si="6"/>
        <v>2023 - WEEK 07</v>
      </c>
      <c r="M130" s="9" t="str">
        <f t="shared" si="7"/>
        <v>2023 - MONTH 02</v>
      </c>
      <c r="N130" s="12">
        <f t="shared" ref="N130:O130" si="139">IFERROR(AVERAGEIF(L:L,L130,$J:$J)," ")</f>
        <v>0.9736111111</v>
      </c>
      <c r="O130" s="12">
        <f t="shared" si="139"/>
        <v>0.9611111111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45006.43409</v>
      </c>
      <c r="B131" s="9" t="str">
        <f>INDIRECT(ADDRESS(2+QUOTIENT(ROW()-2,COUNTA('Form Responses 1'!$1:$1)-4),2,,TRUE,"Form Responses 1"))</f>
        <v>theresia3@gmail.com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44973</v>
      </c>
      <c r="E131" s="11">
        <f t="shared" si="2"/>
        <v>4</v>
      </c>
      <c r="F131" s="9" t="str">
        <f>IF(ISBLANK(A131)," ",INDIRECT(ADDRESS(1,5+MOD(ROW()-2,COUNTA('Form Responses 1'!$1:$1)-4),,TRUE,"Form Responses 1")))</f>
        <v>Gedung Balai Arkiologi Lt.1 [R. Arsib Keuangan]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Balai Arkiologi Lt.1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7</v>
      </c>
      <c r="L131" s="9" t="str">
        <f t="shared" si="6"/>
        <v>2023 - WEEK 07</v>
      </c>
      <c r="M131" s="9" t="str">
        <f t="shared" si="7"/>
        <v>2023 - MONTH 02</v>
      </c>
      <c r="N131" s="12">
        <f t="shared" ref="N131:O131" si="140">IFERROR(AVERAGEIF(L:L,L131,$J:$J)," ")</f>
        <v>0.9736111111</v>
      </c>
      <c r="O131" s="12">
        <f t="shared" si="140"/>
        <v>0.9611111111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45006.43409</v>
      </c>
      <c r="B132" s="9" t="str">
        <f>INDIRECT(ADDRESS(2+QUOTIENT(ROW()-2,COUNTA('Form Responses 1'!$1:$1)-4),2,,TRUE,"Form Responses 1"))</f>
        <v>theresia3@gmail.com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44973</v>
      </c>
      <c r="E132" s="11">
        <f t="shared" si="2"/>
        <v>4</v>
      </c>
      <c r="F132" s="9" t="str">
        <f>IF(ISBLANK(A132)," ",INDIRECT(ADDRESS(1,5+MOD(ROW()-2,COUNTA('Form Responses 1'!$1:$1)-4),,TRUE,"Form Responses 1")))</f>
        <v>Gedung Balai Arkiologi Lt.1 [R. Bendahara]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Balai Arkiologi Lt.1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7</v>
      </c>
      <c r="L132" s="9" t="str">
        <f t="shared" si="6"/>
        <v>2023 - WEEK 07</v>
      </c>
      <c r="M132" s="9" t="str">
        <f t="shared" si="7"/>
        <v>2023 - MONTH 02</v>
      </c>
      <c r="N132" s="12">
        <f t="shared" ref="N132:O132" si="141">IFERROR(AVERAGEIF(L:L,L132,$J:$J)," ")</f>
        <v>0.9736111111</v>
      </c>
      <c r="O132" s="12">
        <f t="shared" si="141"/>
        <v>0.9611111111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45006.43409</v>
      </c>
      <c r="B133" s="9" t="str">
        <f>INDIRECT(ADDRESS(2+QUOTIENT(ROW()-2,COUNTA('Form Responses 1'!$1:$1)-4),2,,TRUE,"Form Responses 1"))</f>
        <v>theresia3@gmail.com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44973</v>
      </c>
      <c r="E133" s="11">
        <f t="shared" si="2"/>
        <v>4</v>
      </c>
      <c r="F133" s="9" t="str">
        <f>IF(ISBLANK(A133)," ",INDIRECT(ADDRESS(1,5+MOD(ROW()-2,COUNTA('Form Responses 1'!$1:$1)-4),,TRUE,"Form Responses 1")))</f>
        <v>Gedung Balai Arkiologi Lt.1 [R. Perpustakaan]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 Balai Arkiologi Lt.1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7</v>
      </c>
      <c r="L133" s="9" t="str">
        <f t="shared" si="6"/>
        <v>2023 - WEEK 07</v>
      </c>
      <c r="M133" s="9" t="str">
        <f t="shared" si="7"/>
        <v>2023 - MONTH 02</v>
      </c>
      <c r="N133" s="12">
        <f t="shared" ref="N133:O133" si="142">IFERROR(AVERAGEIF(L:L,L133,$J:$J)," ")</f>
        <v>0.9736111111</v>
      </c>
      <c r="O133" s="12">
        <f t="shared" si="142"/>
        <v>0.9611111111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45006.43409</v>
      </c>
      <c r="B134" s="9" t="str">
        <f>INDIRECT(ADDRESS(2+QUOTIENT(ROW()-2,COUNTA('Form Responses 1'!$1:$1)-4),2,,TRUE,"Form Responses 1"))</f>
        <v>theresia3@gmail.com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44973</v>
      </c>
      <c r="E134" s="11">
        <f t="shared" si="2"/>
        <v>4</v>
      </c>
      <c r="F134" s="9" t="str">
        <f>IF(ISBLANK(A134)," ",INDIRECT(ADDRESS(1,5+MOD(ROW()-2,COUNTA('Form Responses 1'!$1:$1)-4),,TRUE,"Form Responses 1")))</f>
        <v>Gedung Balai Arkiologi Lt.1 [R. Laktasi &amp; Daicare]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Gedung Balai Arkiologi Lt.1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7</v>
      </c>
      <c r="L134" s="9" t="str">
        <f t="shared" si="6"/>
        <v>2023 - WEEK 07</v>
      </c>
      <c r="M134" s="9" t="str">
        <f t="shared" si="7"/>
        <v>2023 - MONTH 02</v>
      </c>
      <c r="N134" s="12">
        <f t="shared" ref="N134:O134" si="143">IFERROR(AVERAGEIF(L:L,L134,$J:$J)," ")</f>
        <v>0.9736111111</v>
      </c>
      <c r="O134" s="12">
        <f t="shared" si="143"/>
        <v>0.9611111111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45006.43409</v>
      </c>
      <c r="B135" s="9" t="str">
        <f>INDIRECT(ADDRESS(2+QUOTIENT(ROW()-2,COUNTA('Form Responses 1'!$1:$1)-4),2,,TRUE,"Form Responses 1"))</f>
        <v>theresia3@gmail.com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44973</v>
      </c>
      <c r="E135" s="11">
        <f t="shared" si="2"/>
        <v>4</v>
      </c>
      <c r="F135" s="9" t="str">
        <f>IF(ISBLANK(A135)," ",INDIRECT(ADDRESS(1,5+MOD(ROW()-2,COUNTA('Form Responses 1'!$1:$1)-4),,TRUE,"Form Responses 1")))</f>
        <v>Gedung Balai Arkiologi Lt.1 [R. Artepak]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Gedung Balai Arkiologi Lt.1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7</v>
      </c>
      <c r="L135" s="9" t="str">
        <f t="shared" si="6"/>
        <v>2023 - WEEK 07</v>
      </c>
      <c r="M135" s="9" t="str">
        <f t="shared" si="7"/>
        <v>2023 - MONTH 02</v>
      </c>
      <c r="N135" s="12">
        <f t="shared" ref="N135:O135" si="144">IFERROR(AVERAGEIF(L:L,L135,$J:$J)," ")</f>
        <v>0.9736111111</v>
      </c>
      <c r="O135" s="12">
        <f t="shared" si="144"/>
        <v>0.9611111111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45006.43409</v>
      </c>
      <c r="B136" s="9" t="str">
        <f>INDIRECT(ADDRESS(2+QUOTIENT(ROW()-2,COUNTA('Form Responses 1'!$1:$1)-4),2,,TRUE,"Form Responses 1"))</f>
        <v>theresia3@gmail.com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44973</v>
      </c>
      <c r="E136" s="11">
        <f t="shared" si="2"/>
        <v>4</v>
      </c>
      <c r="F136" s="9" t="str">
        <f>IF(ISBLANK(A136)," ",INDIRECT(ADDRESS(1,5+MOD(ROW()-2,COUNTA('Form Responses 1'!$1:$1)-4),,TRUE,"Form Responses 1")))</f>
        <v>Gedung Balai Arkiologi Lt.1 [R. Lap / Analis]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Gedung Balai Arkiologi Lt.1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7</v>
      </c>
      <c r="L136" s="9" t="str">
        <f t="shared" si="6"/>
        <v>2023 - WEEK 07</v>
      </c>
      <c r="M136" s="9" t="str">
        <f t="shared" si="7"/>
        <v>2023 - MONTH 02</v>
      </c>
      <c r="N136" s="12">
        <f t="shared" ref="N136:O136" si="145">IFERROR(AVERAGEIF(L:L,L136,$J:$J)," ")</f>
        <v>0.9736111111</v>
      </c>
      <c r="O136" s="12">
        <f t="shared" si="145"/>
        <v>0.9611111111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45006.43409</v>
      </c>
      <c r="B137" s="9" t="str">
        <f>INDIRECT(ADDRESS(2+QUOTIENT(ROW()-2,COUNTA('Form Responses 1'!$1:$1)-4),2,,TRUE,"Form Responses 1"))</f>
        <v>theresia3@gmail.com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44973</v>
      </c>
      <c r="E137" s="11">
        <f t="shared" si="2"/>
        <v>4</v>
      </c>
      <c r="F137" s="9" t="str">
        <f>IF(ISBLANK(A137)," ",INDIRECT(ADDRESS(1,5+MOD(ROW()-2,COUNTA('Form Responses 1'!$1:$1)-4),,TRUE,"Form Responses 1")))</f>
        <v>Gedung Balai Arkiologi Lt.1 [Mushollah]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Balai Arkiologi Lt.1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7</v>
      </c>
      <c r="L137" s="9" t="str">
        <f t="shared" si="6"/>
        <v>2023 - WEEK 07</v>
      </c>
      <c r="M137" s="9" t="str">
        <f t="shared" si="7"/>
        <v>2023 - MONTH 02</v>
      </c>
      <c r="N137" s="12">
        <f t="shared" ref="N137:O137" si="146">IFERROR(AVERAGEIF(L:L,L137,$J:$J)," ")</f>
        <v>0.9736111111</v>
      </c>
      <c r="O137" s="12">
        <f t="shared" si="146"/>
        <v>0.9611111111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45006.43409</v>
      </c>
      <c r="B138" s="9" t="str">
        <f>INDIRECT(ADDRESS(2+QUOTIENT(ROW()-2,COUNTA('Form Responses 1'!$1:$1)-4),2,,TRUE,"Form Responses 1"))</f>
        <v>theresia3@gmail.com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44973</v>
      </c>
      <c r="E138" s="11">
        <f t="shared" si="2"/>
        <v>4</v>
      </c>
      <c r="F138" s="9" t="str">
        <f>IF(ISBLANK(A138)," ",INDIRECT(ADDRESS(1,5+MOD(ROW()-2,COUNTA('Form Responses 1'!$1:$1)-4),,TRUE,"Form Responses 1")))</f>
        <v>Gedung Balai Arkiologi Lt.1 [Pantry]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Balai Arkiologi Lt.1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7</v>
      </c>
      <c r="L138" s="9" t="str">
        <f t="shared" si="6"/>
        <v>2023 - WEEK 07</v>
      </c>
      <c r="M138" s="9" t="str">
        <f t="shared" si="7"/>
        <v>2023 - MONTH 02</v>
      </c>
      <c r="N138" s="12">
        <f t="shared" ref="N138:O138" si="147">IFERROR(AVERAGEIF(L:L,L138,$J:$J)," ")</f>
        <v>0.9736111111</v>
      </c>
      <c r="O138" s="12">
        <f t="shared" si="147"/>
        <v>0.9611111111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45006.43409</v>
      </c>
      <c r="B139" s="9" t="str">
        <f>INDIRECT(ADDRESS(2+QUOTIENT(ROW()-2,COUNTA('Form Responses 1'!$1:$1)-4),2,,TRUE,"Form Responses 1"))</f>
        <v>theresia3@gmail.com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44973</v>
      </c>
      <c r="E139" s="11">
        <f t="shared" si="2"/>
        <v>4</v>
      </c>
      <c r="F139" s="9" t="str">
        <f>IF(ISBLANK(A139)," ",INDIRECT(ADDRESS(1,5+MOD(ROW()-2,COUNTA('Form Responses 1'!$1:$1)-4),,TRUE,"Form Responses 1")))</f>
        <v>Gedung Balai Arkiologi Lt.1 [Toilet Pria / Wanita &amp; Disabilitas]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Balai Arkiologi Lt.1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7</v>
      </c>
      <c r="L139" s="9" t="str">
        <f t="shared" si="6"/>
        <v>2023 - WEEK 07</v>
      </c>
      <c r="M139" s="9" t="str">
        <f t="shared" si="7"/>
        <v>2023 - MONTH 02</v>
      </c>
      <c r="N139" s="12">
        <f t="shared" ref="N139:O139" si="148">IFERROR(AVERAGEIF(L:L,L139,$J:$J)," ")</f>
        <v>0.9736111111</v>
      </c>
      <c r="O139" s="12">
        <f t="shared" si="148"/>
        <v>0.9611111111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45006.43409</v>
      </c>
      <c r="B140" s="9" t="str">
        <f>INDIRECT(ADDRESS(2+QUOTIENT(ROW()-2,COUNTA('Form Responses 1'!$1:$1)-4),2,,TRUE,"Form Responses 1"))</f>
        <v>theresia3@gmail.com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44973</v>
      </c>
      <c r="E140" s="11">
        <f t="shared" si="2"/>
        <v>4</v>
      </c>
      <c r="F140" s="9" t="str">
        <f>IF(ISBLANK(A140)," ",INDIRECT(ADDRESS(1,5+MOD(ROW()-2,COUNTA('Form Responses 1'!$1:$1)-4),,TRUE,"Form Responses 1")))</f>
        <v>Halaman [Taman 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Halaman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7</v>
      </c>
      <c r="L140" s="9" t="str">
        <f t="shared" si="6"/>
        <v>2023 - WEEK 07</v>
      </c>
      <c r="M140" s="9" t="str">
        <f t="shared" si="7"/>
        <v>2023 - MONTH 02</v>
      </c>
      <c r="N140" s="12">
        <f t="shared" ref="N140:O140" si="149">IFERROR(AVERAGEIF(L:L,L140,$J:$J)," ")</f>
        <v>0.9736111111</v>
      </c>
      <c r="O140" s="12">
        <f t="shared" si="149"/>
        <v>0.9611111111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45006.43409</v>
      </c>
      <c r="B141" s="9" t="str">
        <f>INDIRECT(ADDRESS(2+QUOTIENT(ROW()-2,COUNTA('Form Responses 1'!$1:$1)-4),2,,TRUE,"Form Responses 1"))</f>
        <v>theresia3@gmail.com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44973</v>
      </c>
      <c r="E141" s="11">
        <f t="shared" si="2"/>
        <v>4</v>
      </c>
      <c r="F141" s="9" t="str">
        <f>IF(ISBLANK(A141)," ",INDIRECT(ADDRESS(1,5+MOD(ROW()-2,COUNTA('Form Responses 1'!$1:$1)-4),,TRUE,"Form Responses 1")))</f>
        <v>Halaman [Parkir Motor 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Halaman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7</v>
      </c>
      <c r="L141" s="9" t="str">
        <f t="shared" si="6"/>
        <v>2023 - WEEK 07</v>
      </c>
      <c r="M141" s="9" t="str">
        <f t="shared" si="7"/>
        <v>2023 - MONTH 02</v>
      </c>
      <c r="N141" s="12">
        <f t="shared" ref="N141:O141" si="150">IFERROR(AVERAGEIF(L:L,L141,$J:$J)," ")</f>
        <v>0.9736111111</v>
      </c>
      <c r="O141" s="12">
        <f t="shared" si="150"/>
        <v>0.9611111111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45006.43409</v>
      </c>
      <c r="B142" s="9" t="str">
        <f>INDIRECT(ADDRESS(2+QUOTIENT(ROW()-2,COUNTA('Form Responses 1'!$1:$1)-4),2,,TRUE,"Form Responses 1"))</f>
        <v>theresia3@gmail.com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44973</v>
      </c>
      <c r="E142" s="11">
        <f t="shared" si="2"/>
        <v>4</v>
      </c>
      <c r="F142" s="9" t="str">
        <f>IF(ISBLANK(A142)," ",INDIRECT(ADDRESS(1,5+MOD(ROW()-2,COUNTA('Form Responses 1'!$1:$1)-4),,TRUE,"Form Responses 1")))</f>
        <v>Halaman [Parkir Mobil]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Halaman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7</v>
      </c>
      <c r="L142" s="9" t="str">
        <f t="shared" si="6"/>
        <v>2023 - WEEK 07</v>
      </c>
      <c r="M142" s="9" t="str">
        <f t="shared" si="7"/>
        <v>2023 - MONTH 02</v>
      </c>
      <c r="N142" s="12">
        <f t="shared" ref="N142:O142" si="151">IFERROR(AVERAGEIF(L:L,L142,$J:$J)," ")</f>
        <v>0.9736111111</v>
      </c>
      <c r="O142" s="12">
        <f t="shared" si="151"/>
        <v>0.9611111111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45006.43409</v>
      </c>
      <c r="B143" s="9" t="str">
        <f>INDIRECT(ADDRESS(2+QUOTIENT(ROW()-2,COUNTA('Form Responses 1'!$1:$1)-4),2,,TRUE,"Form Responses 1"))</f>
        <v>theresia3@gmail.com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44973</v>
      </c>
      <c r="E143" s="11">
        <f t="shared" si="2"/>
        <v>4</v>
      </c>
      <c r="F143" s="9" t="str">
        <f>IF(ISBLANK(A143)," ",INDIRECT(ADDRESS(1,5+MOD(ROW()-2,COUNTA('Form Responses 1'!$1:$1)-4),,TRUE,"Form Responses 1")))</f>
        <v>Halaman [Halaman depan]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Halaman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7</v>
      </c>
      <c r="L143" s="9" t="str">
        <f t="shared" si="6"/>
        <v>2023 - WEEK 07</v>
      </c>
      <c r="M143" s="9" t="str">
        <f t="shared" si="7"/>
        <v>2023 - MONTH 02</v>
      </c>
      <c r="N143" s="12">
        <f t="shared" ref="N143:O143" si="152">IFERROR(AVERAGEIF(L:L,L143,$J:$J)," ")</f>
        <v>0.9736111111</v>
      </c>
      <c r="O143" s="12">
        <f t="shared" si="152"/>
        <v>0.9611111111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45006.43409</v>
      </c>
      <c r="B144" s="9" t="str">
        <f>INDIRECT(ADDRESS(2+QUOTIENT(ROW()-2,COUNTA('Form Responses 1'!$1:$1)-4),2,,TRUE,"Form Responses 1"))</f>
        <v>theresia3@gmail.com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44973</v>
      </c>
      <c r="E144" s="11">
        <f t="shared" si="2"/>
        <v>4</v>
      </c>
      <c r="F144" s="9" t="str">
        <f>IF(ISBLANK(A144)," ",INDIRECT(ADDRESS(1,5+MOD(ROW()-2,COUNTA('Form Responses 1'!$1:$1)-4),,TRUE,"Form Responses 1")))</f>
        <v>Halaman [ samping dan belakang]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Halaman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7</v>
      </c>
      <c r="L144" s="9" t="str">
        <f t="shared" si="6"/>
        <v>2023 - WEEK 07</v>
      </c>
      <c r="M144" s="9" t="str">
        <f t="shared" si="7"/>
        <v>2023 - MONTH 02</v>
      </c>
      <c r="N144" s="12">
        <f t="shared" ref="N144:O144" si="153">IFERROR(AVERAGEIF(L:L,L144,$J:$J)," ")</f>
        <v>0.9736111111</v>
      </c>
      <c r="O144" s="12">
        <f t="shared" si="153"/>
        <v>0.9611111111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45006.43409</v>
      </c>
      <c r="B145" s="9" t="str">
        <f>INDIRECT(ADDRESS(2+QUOTIENT(ROW()-2,COUNTA('Form Responses 1'!$1:$1)-4),2,,TRUE,"Form Responses 1"))</f>
        <v>theresia3@gmail.com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44973</v>
      </c>
      <c r="E145" s="11">
        <f t="shared" si="2"/>
        <v>4</v>
      </c>
      <c r="F145" s="9" t="str">
        <f>IF(ISBLANK(A145)," ",INDIRECT(ADDRESS(1,5+MOD(ROW()-2,COUNTA('Form Responses 1'!$1:$1)-4),,TRUE,"Form Responses 1")))</f>
        <v>Halaman [TPS]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Halaman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7</v>
      </c>
      <c r="L145" s="9" t="str">
        <f t="shared" si="6"/>
        <v>2023 - WEEK 07</v>
      </c>
      <c r="M145" s="9" t="str">
        <f t="shared" si="7"/>
        <v>2023 - MONTH 02</v>
      </c>
      <c r="N145" s="12">
        <f t="shared" ref="N145:O145" si="154">IFERROR(AVERAGEIF(L:L,L145,$J:$J)," ")</f>
        <v>0.9736111111</v>
      </c>
      <c r="O145" s="12">
        <f t="shared" si="154"/>
        <v>0.9611111111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45006.43455</v>
      </c>
      <c r="B146" s="9" t="str">
        <f>INDIRECT(ADDRESS(2+QUOTIENT(ROW()-2,COUNTA('Form Responses 1'!$1:$1)-4),2,,TRUE,"Form Responses 1"))</f>
        <v>theresia4@gmail.com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44987</v>
      </c>
      <c r="E146" s="11">
        <f t="shared" si="2"/>
        <v>4</v>
      </c>
      <c r="F146" s="9" t="str">
        <f>IF(ISBLANK(A146)," ",INDIRECT(ADDRESS(1,5+MOD(ROW()-2,COUNTA('Form Responses 1'!$1:$1)-4),,TRUE,"Form Responses 1")))</f>
        <v>Security [Security Functions]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Security</v>
      </c>
      <c r="I146" s="12" t="str">
        <f t="shared" si="4"/>
        <v>SECURITY SERVICE</v>
      </c>
      <c r="J146" s="12">
        <f t="array" ref="J146">IFERROR(INDEX(MASTER!B:B,MATCH(G146,MASTER!A:A,0))/100," ")</f>
        <v>0.95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03</v>
      </c>
      <c r="N146" s="12">
        <f t="shared" ref="N146:O146" si="155">IFERROR(AVERAGEIF(L:L,L146,$J:$J)," ")</f>
        <v>0.95125</v>
      </c>
      <c r="O146" s="12">
        <f t="shared" si="155"/>
        <v>0.9477777778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45006.43455</v>
      </c>
      <c r="B147" s="9" t="str">
        <f>INDIRECT(ADDRESS(2+QUOTIENT(ROW()-2,COUNTA('Form Responses 1'!$1:$1)-4),2,,TRUE,"Form Responses 1"))</f>
        <v>theresia4@gmail.com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44987</v>
      </c>
      <c r="E147" s="11">
        <f t="shared" si="2"/>
        <v>4</v>
      </c>
      <c r="F147" s="9" t="str">
        <f>IF(ISBLANK(A147)," ",INDIRECT(ADDRESS(1,5+MOD(ROW()-2,COUNTA('Form Responses 1'!$1:$1)-4),,TRUE,"Form Responses 1")))</f>
        <v>Driver [Driving Safety]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Driver</v>
      </c>
      <c r="I147" s="12" t="str">
        <f t="shared" si="4"/>
        <v>LABOR SERVICE</v>
      </c>
      <c r="J147" s="12">
        <f t="array" ref="J147">IFERROR(INDEX(MASTER!B:B,MATCH(G147,MASTER!A:A,0))/100," ")</f>
        <v>0.95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03</v>
      </c>
      <c r="N147" s="12">
        <f t="shared" ref="N147:O147" si="156">IFERROR(AVERAGEIF(L:L,L147,$J:$J)," ")</f>
        <v>0.95125</v>
      </c>
      <c r="O147" s="12">
        <f t="shared" si="156"/>
        <v>0.9477777778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45006.43455</v>
      </c>
      <c r="B148" s="9" t="str">
        <f>INDIRECT(ADDRESS(2+QUOTIENT(ROW()-2,COUNTA('Form Responses 1'!$1:$1)-4),2,,TRUE,"Form Responses 1"))</f>
        <v>theresia4@gmail.com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44987</v>
      </c>
      <c r="E148" s="11">
        <f t="shared" si="2"/>
        <v>4</v>
      </c>
      <c r="F148" s="9" t="str">
        <f>IF(ISBLANK(A148)," ",INDIRECT(ADDRESS(1,5+MOD(ROW()-2,COUNTA('Form Responses 1'!$1:$1)-4),,TRUE,"Form Responses 1")))</f>
        <v>Driver [ Attendance]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Driver</v>
      </c>
      <c r="I148" s="12" t="str">
        <f t="shared" si="4"/>
        <v>LABOR SERVICE</v>
      </c>
      <c r="J148" s="12">
        <f t="array" ref="J148">IFERROR(INDEX(MASTER!B:B,MATCH(G148,MASTER!A:A,0))/100," ")</f>
        <v>0.95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03</v>
      </c>
      <c r="N148" s="12">
        <f t="shared" ref="N148:O148" si="157">IFERROR(AVERAGEIF(L:L,L148,$J:$J)," ")</f>
        <v>0.95125</v>
      </c>
      <c r="O148" s="12">
        <f t="shared" si="157"/>
        <v>0.9477777778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45006.43455</v>
      </c>
      <c r="B149" s="9" t="str">
        <f>INDIRECT(ADDRESS(2+QUOTIENT(ROW()-2,COUNTA('Form Responses 1'!$1:$1)-4),2,,TRUE,"Form Responses 1"))</f>
        <v>theresia4@gmail.com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44987</v>
      </c>
      <c r="E149" s="11">
        <f t="shared" si="2"/>
        <v>4</v>
      </c>
      <c r="F149" s="9" t="str">
        <f>IF(ISBLANK(A149)," ",INDIRECT(ADDRESS(1,5+MOD(ROW()-2,COUNTA('Form Responses 1'!$1:$1)-4),,TRUE,"Form Responses 1")))</f>
        <v>Mess [Garasi Kendaraan R4 &amp; R2]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Mess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03</v>
      </c>
      <c r="N149" s="12">
        <f t="shared" ref="N149:O149" si="158">IFERROR(AVERAGEIF(L:L,L149,$J:$J)," ")</f>
        <v>0.95125</v>
      </c>
      <c r="O149" s="12">
        <f t="shared" si="158"/>
        <v>0.9477777778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45006.43455</v>
      </c>
      <c r="B150" s="9" t="str">
        <f>INDIRECT(ADDRESS(2+QUOTIENT(ROW()-2,COUNTA('Form Responses 1'!$1:$1)-4),2,,TRUE,"Form Responses 1"))</f>
        <v>theresia4@gmail.com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44987</v>
      </c>
      <c r="E150" s="11">
        <f t="shared" si="2"/>
        <v>4</v>
      </c>
      <c r="F150" s="9" t="str">
        <f>IF(ISBLANK(A150)," ",INDIRECT(ADDRESS(1,5+MOD(ROW()-2,COUNTA('Form Responses 1'!$1:$1)-4),,TRUE,"Form Responses 1")))</f>
        <v>Mess [Teras Depan &amp; Belakang]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Mess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03</v>
      </c>
      <c r="N150" s="12">
        <f t="shared" ref="N150:O150" si="159">IFERROR(AVERAGEIF(L:L,L150,$J:$J)," ")</f>
        <v>0.95125</v>
      </c>
      <c r="O150" s="12">
        <f t="shared" si="159"/>
        <v>0.9477777778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45006.43455</v>
      </c>
      <c r="B151" s="9" t="str">
        <f>INDIRECT(ADDRESS(2+QUOTIENT(ROW()-2,COUNTA('Form Responses 1'!$1:$1)-4),2,,TRUE,"Form Responses 1"))</f>
        <v>theresia4@gmail.com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44987</v>
      </c>
      <c r="E151" s="11">
        <f t="shared" si="2"/>
        <v>4</v>
      </c>
      <c r="F151" s="9" t="str">
        <f>IF(ISBLANK(A151)," ",INDIRECT(ADDRESS(1,5+MOD(ROW()-2,COUNTA('Form Responses 1'!$1:$1)-4),,TRUE,"Form Responses 1")))</f>
        <v>Mess [Ruang Tamu Utama]</v>
      </c>
      <c r="G151" s="9" t="str">
        <f>IF(ISBLANK(A151)," ",INDIRECT(ADDRESS(MATCH(A151,'Form Responses 1'!A:A,0),5+MOD(ROW()-2,COUNTA('Form Responses 1'!$1:$1)-4),,TRUE,"Form Responses 1")))</f>
        <v>CUKUP BAIK</v>
      </c>
      <c r="H151" s="12" t="str">
        <f t="shared" si="3"/>
        <v>Mess</v>
      </c>
      <c r="I151" s="12" t="str">
        <f t="shared" si="4"/>
        <v>CLEANING SERVICE</v>
      </c>
      <c r="J151" s="12">
        <f t="array" ref="J151">IFERROR(INDEX(MASTER!B:B,MATCH(G151,MASTER!A:A,0))/100," ")</f>
        <v>0.89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03</v>
      </c>
      <c r="N151" s="12">
        <f t="shared" ref="N151:O151" si="160">IFERROR(AVERAGEIF(L:L,L151,$J:$J)," ")</f>
        <v>0.95125</v>
      </c>
      <c r="O151" s="12">
        <f t="shared" si="160"/>
        <v>0.9477777778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45006.43455</v>
      </c>
      <c r="B152" s="9" t="str">
        <f>INDIRECT(ADDRESS(2+QUOTIENT(ROW()-2,COUNTA('Form Responses 1'!$1:$1)-4),2,,TRUE,"Form Responses 1"))</f>
        <v>theresia4@gmail.com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44987</v>
      </c>
      <c r="E152" s="11">
        <f t="shared" si="2"/>
        <v>4</v>
      </c>
      <c r="F152" s="9" t="str">
        <f>IF(ISBLANK(A152)," ",INDIRECT(ADDRESS(1,5+MOD(ROW()-2,COUNTA('Form Responses 1'!$1:$1)-4),,TRUE,"Form Responses 1")))</f>
        <v>Mess [Kamar 1.2.3&amp;4]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Mess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03</v>
      </c>
      <c r="N152" s="12">
        <f t="shared" ref="N152:O152" si="161">IFERROR(AVERAGEIF(L:L,L152,$J:$J)," ")</f>
        <v>0.95125</v>
      </c>
      <c r="O152" s="12">
        <f t="shared" si="161"/>
        <v>0.9477777778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45006.43455</v>
      </c>
      <c r="B153" s="9" t="str">
        <f>INDIRECT(ADDRESS(2+QUOTIENT(ROW()-2,COUNTA('Form Responses 1'!$1:$1)-4),2,,TRUE,"Form Responses 1"))</f>
        <v>theresia4@gmail.com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44987</v>
      </c>
      <c r="E153" s="11">
        <f t="shared" si="2"/>
        <v>4</v>
      </c>
      <c r="F153" s="9" t="str">
        <f>IF(ISBLANK(A153)," ",INDIRECT(ADDRESS(1,5+MOD(ROW()-2,COUNTA('Form Responses 1'!$1:$1)-4),,TRUE,"Form Responses 1")))</f>
        <v>Mess [Dapur]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Mess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03</v>
      </c>
      <c r="N153" s="12">
        <f t="shared" ref="N153:O153" si="162">IFERROR(AVERAGEIF(L:L,L153,$J:$J)," ")</f>
        <v>0.95125</v>
      </c>
      <c r="O153" s="12">
        <f t="shared" si="162"/>
        <v>0.9477777778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45006.43455</v>
      </c>
      <c r="B154" s="9" t="str">
        <f>INDIRECT(ADDRESS(2+QUOTIENT(ROW()-2,COUNTA('Form Responses 1'!$1:$1)-4),2,,TRUE,"Form Responses 1"))</f>
        <v>theresia4@gmail.com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44987</v>
      </c>
      <c r="E154" s="11">
        <f t="shared" si="2"/>
        <v>4</v>
      </c>
      <c r="F154" s="9" t="str">
        <f>IF(ISBLANK(A154)," ",INDIRECT(ADDRESS(1,5+MOD(ROW()-2,COUNTA('Form Responses 1'!$1:$1)-4),,TRUE,"Form Responses 1")))</f>
        <v>Mess [Toilet Pria / Wanita]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Mess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9</v>
      </c>
      <c r="L154" s="9" t="str">
        <f t="shared" si="6"/>
        <v>2023 - WEEK 09</v>
      </c>
      <c r="M154" s="9" t="str">
        <f t="shared" si="7"/>
        <v>2023 - MONTH 03</v>
      </c>
      <c r="N154" s="12">
        <f t="shared" ref="N154:O154" si="163">IFERROR(AVERAGEIF(L:L,L154,$J:$J)," ")</f>
        <v>0.95125</v>
      </c>
      <c r="O154" s="12">
        <f t="shared" si="163"/>
        <v>0.9477777778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45006.43455</v>
      </c>
      <c r="B155" s="9" t="str">
        <f>INDIRECT(ADDRESS(2+QUOTIENT(ROW()-2,COUNTA('Form Responses 1'!$1:$1)-4),2,,TRUE,"Form Responses 1"))</f>
        <v>theresia4@gmail.com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44987</v>
      </c>
      <c r="E155" s="11">
        <f t="shared" si="2"/>
        <v>4</v>
      </c>
      <c r="F155" s="9" t="str">
        <f>IF(ISBLANK(A155)," ",INDIRECT(ADDRESS(1,5+MOD(ROW()-2,COUNTA('Form Responses 1'!$1:$1)-4),,TRUE,"Form Responses 1")))</f>
        <v>Gedung Balai Arkiologi Lt.2 [Koridor]</v>
      </c>
      <c r="G155" s="9" t="str">
        <f>IF(ISBLANK(A155)," ",INDIRECT(ADDRESS(MATCH(A155,'Form Responses 1'!A:A,0),5+MOD(ROW()-2,COUNTA('Form Responses 1'!$1:$1)-4),,TRUE,"Form Responses 1")))</f>
        <v>CUKUP BAIK</v>
      </c>
      <c r="H155" s="12" t="str">
        <f t="shared" si="3"/>
        <v>Gedung Balai Arkiologi Lt.2</v>
      </c>
      <c r="I155" s="12" t="str">
        <f t="shared" si="4"/>
        <v>CLEANING SERVICE</v>
      </c>
      <c r="J155" s="12">
        <f t="array" ref="J155">IFERROR(INDEX(MASTER!B:B,MATCH(G155,MASTER!A:A,0))/100," ")</f>
        <v>0.89</v>
      </c>
      <c r="K155" s="9">
        <f t="shared" si="5"/>
        <v>9</v>
      </c>
      <c r="L155" s="9" t="str">
        <f t="shared" si="6"/>
        <v>2023 - WEEK 09</v>
      </c>
      <c r="M155" s="9" t="str">
        <f t="shared" si="7"/>
        <v>2023 - MONTH 03</v>
      </c>
      <c r="N155" s="12">
        <f t="shared" ref="N155:O155" si="164">IFERROR(AVERAGEIF(L:L,L155,$J:$J)," ")</f>
        <v>0.95125</v>
      </c>
      <c r="O155" s="12">
        <f t="shared" si="164"/>
        <v>0.9477777778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45006.43455</v>
      </c>
      <c r="B156" s="9" t="str">
        <f>INDIRECT(ADDRESS(2+QUOTIENT(ROW()-2,COUNTA('Form Responses 1'!$1:$1)-4),2,,TRUE,"Form Responses 1"))</f>
        <v>theresia4@gmail.com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44987</v>
      </c>
      <c r="E156" s="11">
        <f t="shared" si="2"/>
        <v>4</v>
      </c>
      <c r="F156" s="9" t="str">
        <f>IF(ISBLANK(A156)," ",INDIRECT(ADDRESS(1,5+MOD(ROW()-2,COUNTA('Form Responses 1'!$1:$1)-4),,TRUE,"Form Responses 1")))</f>
        <v>Gedung Balai Arkiologi Lt.2 [Meeting Room 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Gedung Balai Arkiologi Lt.2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9</v>
      </c>
      <c r="L156" s="9" t="str">
        <f t="shared" si="6"/>
        <v>2023 - WEEK 09</v>
      </c>
      <c r="M156" s="9" t="str">
        <f t="shared" si="7"/>
        <v>2023 - MONTH 03</v>
      </c>
      <c r="N156" s="12">
        <f t="shared" ref="N156:O156" si="165">IFERROR(AVERAGEIF(L:L,L156,$J:$J)," ")</f>
        <v>0.95125</v>
      </c>
      <c r="O156" s="12">
        <f t="shared" si="165"/>
        <v>0.9477777778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45006.43455</v>
      </c>
      <c r="B157" s="9" t="str">
        <f>INDIRECT(ADDRESS(2+QUOTIENT(ROW()-2,COUNTA('Form Responses 1'!$1:$1)-4),2,,TRUE,"Form Responses 1"))</f>
        <v>theresia4@gmail.com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44987</v>
      </c>
      <c r="E157" s="11">
        <f t="shared" si="2"/>
        <v>4</v>
      </c>
      <c r="F157" s="9" t="str">
        <f>IF(ISBLANK(A157)," ",INDIRECT(ADDRESS(1,5+MOD(ROW()-2,COUNTA('Form Responses 1'!$1:$1)-4),,TRUE,"Form Responses 1")))</f>
        <v>Gedung Balai Arkiologi Lt.2 [R. Kepala]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Gedung Balai Arkiologi Lt.2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9</v>
      </c>
      <c r="L157" s="9" t="str">
        <f t="shared" si="6"/>
        <v>2023 - WEEK 09</v>
      </c>
      <c r="M157" s="9" t="str">
        <f t="shared" si="7"/>
        <v>2023 - MONTH 03</v>
      </c>
      <c r="N157" s="12">
        <f t="shared" ref="N157:O157" si="166">IFERROR(AVERAGEIF(L:L,L157,$J:$J)," ")</f>
        <v>0.95125</v>
      </c>
      <c r="O157" s="12">
        <f t="shared" si="166"/>
        <v>0.9477777778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45006.43455</v>
      </c>
      <c r="B158" s="9" t="str">
        <f>INDIRECT(ADDRESS(2+QUOTIENT(ROW()-2,COUNTA('Form Responses 1'!$1:$1)-4),2,,TRUE,"Form Responses 1"))</f>
        <v>theresia4@gmail.com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44987</v>
      </c>
      <c r="E158" s="11">
        <f t="shared" si="2"/>
        <v>4</v>
      </c>
      <c r="F158" s="9" t="str">
        <f>IF(ISBLANK(A158)," ",INDIRECT(ADDRESS(1,5+MOD(ROW()-2,COUNTA('Form Responses 1'!$1:$1)-4),,TRUE,"Form Responses 1")))</f>
        <v>Gedung Balai Arkiologi Lt.2 [R. 1-5]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Balai Arkiologi Lt.2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9</v>
      </c>
      <c r="L158" s="9" t="str">
        <f t="shared" si="6"/>
        <v>2023 - WEEK 09</v>
      </c>
      <c r="M158" s="9" t="str">
        <f t="shared" si="7"/>
        <v>2023 - MONTH 03</v>
      </c>
      <c r="N158" s="12">
        <f t="shared" ref="N158:O158" si="167">IFERROR(AVERAGEIF(L:L,L158,$J:$J)," ")</f>
        <v>0.95125</v>
      </c>
      <c r="O158" s="12">
        <f t="shared" si="167"/>
        <v>0.9477777778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45006.43455</v>
      </c>
      <c r="B159" s="9" t="str">
        <f>INDIRECT(ADDRESS(2+QUOTIENT(ROW()-2,COUNTA('Form Responses 1'!$1:$1)-4),2,,TRUE,"Form Responses 1"))</f>
        <v>theresia4@gmail.com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44987</v>
      </c>
      <c r="E159" s="11">
        <f t="shared" si="2"/>
        <v>4</v>
      </c>
      <c r="F159" s="9" t="str">
        <f>IF(ISBLANK(A159)," ",INDIRECT(ADDRESS(1,5+MOD(ROW()-2,COUNTA('Form Responses 1'!$1:$1)-4),,TRUE,"Form Responses 1")))</f>
        <v>Gedung Balai Arkiologi Lt.2 [Tangga Penghubung LT1-2]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 Balai Arkiologi Lt.2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9</v>
      </c>
      <c r="L159" s="9" t="str">
        <f t="shared" si="6"/>
        <v>2023 - WEEK 09</v>
      </c>
      <c r="M159" s="9" t="str">
        <f t="shared" si="7"/>
        <v>2023 - MONTH 03</v>
      </c>
      <c r="N159" s="12">
        <f t="shared" ref="N159:O159" si="168">IFERROR(AVERAGEIF(L:L,L159,$J:$J)," ")</f>
        <v>0.95125</v>
      </c>
      <c r="O159" s="12">
        <f t="shared" si="168"/>
        <v>0.9477777778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45006.43455</v>
      </c>
      <c r="B160" s="9" t="str">
        <f>INDIRECT(ADDRESS(2+QUOTIENT(ROW()-2,COUNTA('Form Responses 1'!$1:$1)-4),2,,TRUE,"Form Responses 1"))</f>
        <v>theresia4@gmail.com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44987</v>
      </c>
      <c r="E160" s="11">
        <f t="shared" si="2"/>
        <v>4</v>
      </c>
      <c r="F160" s="9" t="str">
        <f>IF(ISBLANK(A160)," ",INDIRECT(ADDRESS(1,5+MOD(ROW()-2,COUNTA('Form Responses 1'!$1:$1)-4),,TRUE,"Form Responses 1")))</f>
        <v>Gedung Balai Arkiologi Lt.2 [Toilet Pria / Wanita &amp; Disabilitas]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Balai Arkiologi Lt.2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9</v>
      </c>
      <c r="L160" s="9" t="str">
        <f t="shared" si="6"/>
        <v>2023 - WEEK 09</v>
      </c>
      <c r="M160" s="9" t="str">
        <f t="shared" si="7"/>
        <v>2023 - MONTH 03</v>
      </c>
      <c r="N160" s="12">
        <f t="shared" ref="N160:O160" si="169">IFERROR(AVERAGEIF(L:L,L160,$J:$J)," ")</f>
        <v>0.95125</v>
      </c>
      <c r="O160" s="12">
        <f t="shared" si="169"/>
        <v>0.9477777778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45006.43455</v>
      </c>
      <c r="B161" s="9" t="str">
        <f>INDIRECT(ADDRESS(2+QUOTIENT(ROW()-2,COUNTA('Form Responses 1'!$1:$1)-4),2,,TRUE,"Form Responses 1"))</f>
        <v>theresia4@gmail.com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44987</v>
      </c>
      <c r="E161" s="11">
        <f t="shared" si="2"/>
        <v>4</v>
      </c>
      <c r="F161" s="9" t="str">
        <f>IF(ISBLANK(A161)," ",INDIRECT(ADDRESS(1,5+MOD(ROW()-2,COUNTA('Form Responses 1'!$1:$1)-4),,TRUE,"Form Responses 1")))</f>
        <v>Gedung Balai Arkiologi Lt.1 [Lobby Utama]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Balai Arkiologi Lt.1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9</v>
      </c>
      <c r="L161" s="9" t="str">
        <f t="shared" si="6"/>
        <v>2023 - WEEK 09</v>
      </c>
      <c r="M161" s="9" t="str">
        <f t="shared" si="7"/>
        <v>2023 - MONTH 03</v>
      </c>
      <c r="N161" s="12">
        <f t="shared" ref="N161:O161" si="170">IFERROR(AVERAGEIF(L:L,L161,$J:$J)," ")</f>
        <v>0.95125</v>
      </c>
      <c r="O161" s="12">
        <f t="shared" si="170"/>
        <v>0.9477777778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45006.43455</v>
      </c>
      <c r="B162" s="9" t="str">
        <f>INDIRECT(ADDRESS(2+QUOTIENT(ROW()-2,COUNTA('Form Responses 1'!$1:$1)-4),2,,TRUE,"Form Responses 1"))</f>
        <v>theresia4@gmail.com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44987</v>
      </c>
      <c r="E162" s="11">
        <f t="shared" si="2"/>
        <v>4</v>
      </c>
      <c r="F162" s="9" t="str">
        <f>IF(ISBLANK(A162)," ",INDIRECT(ADDRESS(1,5+MOD(ROW()-2,COUNTA('Form Responses 1'!$1:$1)-4),,TRUE,"Form Responses 1")))</f>
        <v>Gedung Balai Arkiologi Lt.1 [Koridor]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 Balai Arkiologi Lt.1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9</v>
      </c>
      <c r="L162" s="9" t="str">
        <f t="shared" si="6"/>
        <v>2023 - WEEK 09</v>
      </c>
      <c r="M162" s="9" t="str">
        <f t="shared" si="7"/>
        <v>2023 - MONTH 03</v>
      </c>
      <c r="N162" s="12">
        <f t="shared" ref="N162:O162" si="171">IFERROR(AVERAGEIF(L:L,L162,$J:$J)," ")</f>
        <v>0.95125</v>
      </c>
      <c r="O162" s="12">
        <f t="shared" si="171"/>
        <v>0.9477777778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45006.43455</v>
      </c>
      <c r="B163" s="9" t="str">
        <f>INDIRECT(ADDRESS(2+QUOTIENT(ROW()-2,COUNTA('Form Responses 1'!$1:$1)-4),2,,TRUE,"Form Responses 1"))</f>
        <v>theresia4@gmail.com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44987</v>
      </c>
      <c r="E163" s="11">
        <f t="shared" si="2"/>
        <v>4</v>
      </c>
      <c r="F163" s="9" t="str">
        <f>IF(ISBLANK(A163)," ",INDIRECT(ADDRESS(1,5+MOD(ROW()-2,COUNTA('Form Responses 1'!$1:$1)-4),,TRUE,"Form Responses 1")))</f>
        <v>Gedung Balai Arkiologi Lt.1 [Meeting Room 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Balai Arkiologi Lt.1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9</v>
      </c>
      <c r="L163" s="9" t="str">
        <f t="shared" si="6"/>
        <v>2023 - WEEK 09</v>
      </c>
      <c r="M163" s="9" t="str">
        <f t="shared" si="7"/>
        <v>2023 - MONTH 03</v>
      </c>
      <c r="N163" s="12">
        <f t="shared" ref="N163:O163" si="172">IFERROR(AVERAGEIF(L:L,L163,$J:$J)," ")</f>
        <v>0.95125</v>
      </c>
      <c r="O163" s="12">
        <f t="shared" si="172"/>
        <v>0.9477777778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45006.43455</v>
      </c>
      <c r="B164" s="9" t="str">
        <f>INDIRECT(ADDRESS(2+QUOTIENT(ROW()-2,COUNTA('Form Responses 1'!$1:$1)-4),2,,TRUE,"Form Responses 1"))</f>
        <v>theresia4@gmail.com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44987</v>
      </c>
      <c r="E164" s="11">
        <f t="shared" si="2"/>
        <v>4</v>
      </c>
      <c r="F164" s="9" t="str">
        <f>IF(ISBLANK(A164)," ",INDIRECT(ADDRESS(1,5+MOD(ROW()-2,COUNTA('Form Responses 1'!$1:$1)-4),,TRUE,"Form Responses 1")))</f>
        <v>Gedung Balai Arkiologi Lt.1 [R. Staf TU]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Gedung Balai Arkiologi Lt.1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9</v>
      </c>
      <c r="L164" s="9" t="str">
        <f t="shared" si="6"/>
        <v>2023 - WEEK 09</v>
      </c>
      <c r="M164" s="9" t="str">
        <f t="shared" si="7"/>
        <v>2023 - MONTH 03</v>
      </c>
      <c r="N164" s="12">
        <f t="shared" ref="N164:O164" si="173">IFERROR(AVERAGEIF(L:L,L164,$J:$J)," ")</f>
        <v>0.95125</v>
      </c>
      <c r="O164" s="12">
        <f t="shared" si="173"/>
        <v>0.9477777778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45006.43455</v>
      </c>
      <c r="B165" s="9" t="str">
        <f>INDIRECT(ADDRESS(2+QUOTIENT(ROW()-2,COUNTA('Form Responses 1'!$1:$1)-4),2,,TRUE,"Form Responses 1"))</f>
        <v>theresia4@gmail.com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44987</v>
      </c>
      <c r="E165" s="11">
        <f t="shared" si="2"/>
        <v>4</v>
      </c>
      <c r="F165" s="9" t="str">
        <f>IF(ISBLANK(A165)," ",INDIRECT(ADDRESS(1,5+MOD(ROW()-2,COUNTA('Form Responses 1'!$1:$1)-4),,TRUE,"Form Responses 1")))</f>
        <v>Gedung Balai Arkiologi Lt.1 [R. Kasubag TU]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Balai Arkiologi Lt.1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9</v>
      </c>
      <c r="L165" s="9" t="str">
        <f t="shared" si="6"/>
        <v>2023 - WEEK 09</v>
      </c>
      <c r="M165" s="9" t="str">
        <f t="shared" si="7"/>
        <v>2023 - MONTH 03</v>
      </c>
      <c r="N165" s="12">
        <f t="shared" ref="N165:O165" si="174">IFERROR(AVERAGEIF(L:L,L165,$J:$J)," ")</f>
        <v>0.95125</v>
      </c>
      <c r="O165" s="12">
        <f t="shared" si="174"/>
        <v>0.9477777778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45006.43455</v>
      </c>
      <c r="B166" s="9" t="str">
        <f>INDIRECT(ADDRESS(2+QUOTIENT(ROW()-2,COUNTA('Form Responses 1'!$1:$1)-4),2,,TRUE,"Form Responses 1"))</f>
        <v>theresia4@gmail.com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44987</v>
      </c>
      <c r="E166" s="11">
        <f t="shared" si="2"/>
        <v>4</v>
      </c>
      <c r="F166" s="9" t="str">
        <f>IF(ISBLANK(A166)," ",INDIRECT(ADDRESS(1,5+MOD(ROW()-2,COUNTA('Form Responses 1'!$1:$1)-4),,TRUE,"Form Responses 1")))</f>
        <v>Gedung Balai Arkiologi Lt.1 [R. Arsib]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Balai Arkiologi Lt.1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9</v>
      </c>
      <c r="L166" s="9" t="str">
        <f t="shared" si="6"/>
        <v>2023 - WEEK 09</v>
      </c>
      <c r="M166" s="9" t="str">
        <f t="shared" si="7"/>
        <v>2023 - MONTH 03</v>
      </c>
      <c r="N166" s="12">
        <f t="shared" ref="N166:O166" si="175">IFERROR(AVERAGEIF(L:L,L166,$J:$J)," ")</f>
        <v>0.95125</v>
      </c>
      <c r="O166" s="12">
        <f t="shared" si="175"/>
        <v>0.9477777778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45006.43455</v>
      </c>
      <c r="B167" s="9" t="str">
        <f>INDIRECT(ADDRESS(2+QUOTIENT(ROW()-2,COUNTA('Form Responses 1'!$1:$1)-4),2,,TRUE,"Form Responses 1"))</f>
        <v>theresia4@gmail.com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44987</v>
      </c>
      <c r="E167" s="11">
        <f t="shared" si="2"/>
        <v>4</v>
      </c>
      <c r="F167" s="9" t="str">
        <f>IF(ISBLANK(A167)," ",INDIRECT(ADDRESS(1,5+MOD(ROW()-2,COUNTA('Form Responses 1'!$1:$1)-4),,TRUE,"Form Responses 1")))</f>
        <v>Gedung Balai Arkiologi Lt.1 [R. Arsib Keuangan]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Gedung Balai Arkiologi Lt.1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9</v>
      </c>
      <c r="L167" s="9" t="str">
        <f t="shared" si="6"/>
        <v>2023 - WEEK 09</v>
      </c>
      <c r="M167" s="9" t="str">
        <f t="shared" si="7"/>
        <v>2023 - MONTH 03</v>
      </c>
      <c r="N167" s="12">
        <f t="shared" ref="N167:O167" si="176">IFERROR(AVERAGEIF(L:L,L167,$J:$J)," ")</f>
        <v>0.95125</v>
      </c>
      <c r="O167" s="12">
        <f t="shared" si="176"/>
        <v>0.9477777778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45006.43455</v>
      </c>
      <c r="B168" s="9" t="str">
        <f>INDIRECT(ADDRESS(2+QUOTIENT(ROW()-2,COUNTA('Form Responses 1'!$1:$1)-4),2,,TRUE,"Form Responses 1"))</f>
        <v>theresia4@gmail.com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44987</v>
      </c>
      <c r="E168" s="11">
        <f t="shared" si="2"/>
        <v>4</v>
      </c>
      <c r="F168" s="9" t="str">
        <f>IF(ISBLANK(A168)," ",INDIRECT(ADDRESS(1,5+MOD(ROW()-2,COUNTA('Form Responses 1'!$1:$1)-4),,TRUE,"Form Responses 1")))</f>
        <v>Gedung Balai Arkiologi Lt.1 [R. Bendahara]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Balai Arkiologi Lt.1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9</v>
      </c>
      <c r="L168" s="9" t="str">
        <f t="shared" si="6"/>
        <v>2023 - WEEK 09</v>
      </c>
      <c r="M168" s="9" t="str">
        <f t="shared" si="7"/>
        <v>2023 - MONTH 03</v>
      </c>
      <c r="N168" s="12">
        <f t="shared" ref="N168:O168" si="177">IFERROR(AVERAGEIF(L:L,L168,$J:$J)," ")</f>
        <v>0.95125</v>
      </c>
      <c r="O168" s="12">
        <f t="shared" si="177"/>
        <v>0.9477777778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45006.43455</v>
      </c>
      <c r="B169" s="9" t="str">
        <f>INDIRECT(ADDRESS(2+QUOTIENT(ROW()-2,COUNTA('Form Responses 1'!$1:$1)-4),2,,TRUE,"Form Responses 1"))</f>
        <v>theresia4@gmail.com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44987</v>
      </c>
      <c r="E169" s="11">
        <f t="shared" si="2"/>
        <v>4</v>
      </c>
      <c r="F169" s="9" t="str">
        <f>IF(ISBLANK(A169)," ",INDIRECT(ADDRESS(1,5+MOD(ROW()-2,COUNTA('Form Responses 1'!$1:$1)-4),,TRUE,"Form Responses 1")))</f>
        <v>Gedung Balai Arkiologi Lt.1 [R. Perpustakaan]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Balai Arkiologi Lt.1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9</v>
      </c>
      <c r="L169" s="9" t="str">
        <f t="shared" si="6"/>
        <v>2023 - WEEK 09</v>
      </c>
      <c r="M169" s="9" t="str">
        <f t="shared" si="7"/>
        <v>2023 - MONTH 03</v>
      </c>
      <c r="N169" s="12">
        <f t="shared" ref="N169:O169" si="178">IFERROR(AVERAGEIF(L:L,L169,$J:$J)," ")</f>
        <v>0.95125</v>
      </c>
      <c r="O169" s="12">
        <f t="shared" si="178"/>
        <v>0.9477777778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45006.43455</v>
      </c>
      <c r="B170" s="9" t="str">
        <f>INDIRECT(ADDRESS(2+QUOTIENT(ROW()-2,COUNTA('Form Responses 1'!$1:$1)-4),2,,TRUE,"Form Responses 1"))</f>
        <v>theresia4@gmail.com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44987</v>
      </c>
      <c r="E170" s="11">
        <f t="shared" si="2"/>
        <v>4</v>
      </c>
      <c r="F170" s="9" t="str">
        <f>IF(ISBLANK(A170)," ",INDIRECT(ADDRESS(1,5+MOD(ROW()-2,COUNTA('Form Responses 1'!$1:$1)-4),,TRUE,"Form Responses 1")))</f>
        <v>Gedung Balai Arkiologi Lt.1 [R. Laktasi &amp; Daicare]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Balai Arkiologi Lt.1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9</v>
      </c>
      <c r="L170" s="9" t="str">
        <f t="shared" si="6"/>
        <v>2023 - WEEK 09</v>
      </c>
      <c r="M170" s="9" t="str">
        <f t="shared" si="7"/>
        <v>2023 - MONTH 03</v>
      </c>
      <c r="N170" s="12">
        <f t="shared" ref="N170:O170" si="179">IFERROR(AVERAGEIF(L:L,L170,$J:$J)," ")</f>
        <v>0.95125</v>
      </c>
      <c r="O170" s="12">
        <f t="shared" si="179"/>
        <v>0.9477777778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45006.43455</v>
      </c>
      <c r="B171" s="9" t="str">
        <f>INDIRECT(ADDRESS(2+QUOTIENT(ROW()-2,COUNTA('Form Responses 1'!$1:$1)-4),2,,TRUE,"Form Responses 1"))</f>
        <v>theresia4@gmail.com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44987</v>
      </c>
      <c r="E171" s="11">
        <f t="shared" si="2"/>
        <v>4</v>
      </c>
      <c r="F171" s="9" t="str">
        <f>IF(ISBLANK(A171)," ",INDIRECT(ADDRESS(1,5+MOD(ROW()-2,COUNTA('Form Responses 1'!$1:$1)-4),,TRUE,"Form Responses 1")))</f>
        <v>Gedung Balai Arkiologi Lt.1 [R. Artepak]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Balai Arkiologi Lt.1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9</v>
      </c>
      <c r="L171" s="9" t="str">
        <f t="shared" si="6"/>
        <v>2023 - WEEK 09</v>
      </c>
      <c r="M171" s="9" t="str">
        <f t="shared" si="7"/>
        <v>2023 - MONTH 03</v>
      </c>
      <c r="N171" s="12">
        <f t="shared" ref="N171:O171" si="180">IFERROR(AVERAGEIF(L:L,L171,$J:$J)," ")</f>
        <v>0.95125</v>
      </c>
      <c r="O171" s="12">
        <f t="shared" si="180"/>
        <v>0.9477777778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45006.43455</v>
      </c>
      <c r="B172" s="9" t="str">
        <f>INDIRECT(ADDRESS(2+QUOTIENT(ROW()-2,COUNTA('Form Responses 1'!$1:$1)-4),2,,TRUE,"Form Responses 1"))</f>
        <v>theresia4@gmail.com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44987</v>
      </c>
      <c r="E172" s="11">
        <f t="shared" si="2"/>
        <v>4</v>
      </c>
      <c r="F172" s="9" t="str">
        <f>IF(ISBLANK(A172)," ",INDIRECT(ADDRESS(1,5+MOD(ROW()-2,COUNTA('Form Responses 1'!$1:$1)-4),,TRUE,"Form Responses 1")))</f>
        <v>Gedung Balai Arkiologi Lt.1 [R. Lap / Analis]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Gedung Balai Arkiologi Lt.1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9</v>
      </c>
      <c r="L172" s="9" t="str">
        <f t="shared" si="6"/>
        <v>2023 - WEEK 09</v>
      </c>
      <c r="M172" s="9" t="str">
        <f t="shared" si="7"/>
        <v>2023 - MONTH 03</v>
      </c>
      <c r="N172" s="12">
        <f t="shared" ref="N172:O172" si="181">IFERROR(AVERAGEIF(L:L,L172,$J:$J)," ")</f>
        <v>0.95125</v>
      </c>
      <c r="O172" s="12">
        <f t="shared" si="181"/>
        <v>0.9477777778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45006.43455</v>
      </c>
      <c r="B173" s="9" t="str">
        <f>INDIRECT(ADDRESS(2+QUOTIENT(ROW()-2,COUNTA('Form Responses 1'!$1:$1)-4),2,,TRUE,"Form Responses 1"))</f>
        <v>theresia4@gmail.com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44987</v>
      </c>
      <c r="E173" s="11">
        <f t="shared" si="2"/>
        <v>4</v>
      </c>
      <c r="F173" s="9" t="str">
        <f>IF(ISBLANK(A173)," ",INDIRECT(ADDRESS(1,5+MOD(ROW()-2,COUNTA('Form Responses 1'!$1:$1)-4),,TRUE,"Form Responses 1")))</f>
        <v>Gedung Balai Arkiologi Lt.1 [Mushollah]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Balai Arkiologi Lt.1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9</v>
      </c>
      <c r="L173" s="9" t="str">
        <f t="shared" si="6"/>
        <v>2023 - WEEK 09</v>
      </c>
      <c r="M173" s="9" t="str">
        <f t="shared" si="7"/>
        <v>2023 - MONTH 03</v>
      </c>
      <c r="N173" s="12">
        <f t="shared" ref="N173:O173" si="182">IFERROR(AVERAGEIF(L:L,L173,$J:$J)," ")</f>
        <v>0.95125</v>
      </c>
      <c r="O173" s="12">
        <f t="shared" si="182"/>
        <v>0.9477777778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45006.43455</v>
      </c>
      <c r="B174" s="9" t="str">
        <f>INDIRECT(ADDRESS(2+QUOTIENT(ROW()-2,COUNTA('Form Responses 1'!$1:$1)-4),2,,TRUE,"Form Responses 1"))</f>
        <v>theresia4@gmail.com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44987</v>
      </c>
      <c r="E174" s="11">
        <f t="shared" si="2"/>
        <v>4</v>
      </c>
      <c r="F174" s="9" t="str">
        <f>IF(ISBLANK(A174)," ",INDIRECT(ADDRESS(1,5+MOD(ROW()-2,COUNTA('Form Responses 1'!$1:$1)-4),,TRUE,"Form Responses 1")))</f>
        <v>Gedung Balai Arkiologi Lt.1 [Pantry]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Balai Arkiologi Lt.1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9</v>
      </c>
      <c r="L174" s="9" t="str">
        <f t="shared" si="6"/>
        <v>2023 - WEEK 09</v>
      </c>
      <c r="M174" s="9" t="str">
        <f t="shared" si="7"/>
        <v>2023 - MONTH 03</v>
      </c>
      <c r="N174" s="12">
        <f t="shared" ref="N174:O174" si="183">IFERROR(AVERAGEIF(L:L,L174,$J:$J)," ")</f>
        <v>0.95125</v>
      </c>
      <c r="O174" s="12">
        <f t="shared" si="183"/>
        <v>0.9477777778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45006.43455</v>
      </c>
      <c r="B175" s="9" t="str">
        <f>INDIRECT(ADDRESS(2+QUOTIENT(ROW()-2,COUNTA('Form Responses 1'!$1:$1)-4),2,,TRUE,"Form Responses 1"))</f>
        <v>theresia4@gmail.com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44987</v>
      </c>
      <c r="E175" s="11">
        <f t="shared" si="2"/>
        <v>4</v>
      </c>
      <c r="F175" s="9" t="str">
        <f>IF(ISBLANK(A175)," ",INDIRECT(ADDRESS(1,5+MOD(ROW()-2,COUNTA('Form Responses 1'!$1:$1)-4),,TRUE,"Form Responses 1")))</f>
        <v>Gedung Balai Arkiologi Lt.1 [Toilet Pria / Wanita &amp; Disabilitas]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Balai Arkiologi Lt.1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9</v>
      </c>
      <c r="L175" s="9" t="str">
        <f t="shared" si="6"/>
        <v>2023 - WEEK 09</v>
      </c>
      <c r="M175" s="9" t="str">
        <f t="shared" si="7"/>
        <v>2023 - MONTH 03</v>
      </c>
      <c r="N175" s="12">
        <f t="shared" ref="N175:O175" si="184">IFERROR(AVERAGEIF(L:L,L175,$J:$J)," ")</f>
        <v>0.95125</v>
      </c>
      <c r="O175" s="12">
        <f t="shared" si="184"/>
        <v>0.9477777778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45006.43455</v>
      </c>
      <c r="B176" s="9" t="str">
        <f>INDIRECT(ADDRESS(2+QUOTIENT(ROW()-2,COUNTA('Form Responses 1'!$1:$1)-4),2,,TRUE,"Form Responses 1"))</f>
        <v>theresia4@gmail.com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44987</v>
      </c>
      <c r="E176" s="11">
        <f t="shared" si="2"/>
        <v>4</v>
      </c>
      <c r="F176" s="9" t="str">
        <f>IF(ISBLANK(A176)," ",INDIRECT(ADDRESS(1,5+MOD(ROW()-2,COUNTA('Form Responses 1'!$1:$1)-4),,TRUE,"Form Responses 1")))</f>
        <v>Halaman [Taman 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Halaman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9</v>
      </c>
      <c r="L176" s="9" t="str">
        <f t="shared" si="6"/>
        <v>2023 - WEEK 09</v>
      </c>
      <c r="M176" s="9" t="str">
        <f t="shared" si="7"/>
        <v>2023 - MONTH 03</v>
      </c>
      <c r="N176" s="12">
        <f t="shared" ref="N176:O176" si="185">IFERROR(AVERAGEIF(L:L,L176,$J:$J)," ")</f>
        <v>0.95125</v>
      </c>
      <c r="O176" s="12">
        <f t="shared" si="185"/>
        <v>0.9477777778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45006.43455</v>
      </c>
      <c r="B177" s="9" t="str">
        <f>INDIRECT(ADDRESS(2+QUOTIENT(ROW()-2,COUNTA('Form Responses 1'!$1:$1)-4),2,,TRUE,"Form Responses 1"))</f>
        <v>theresia4@gmail.com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44987</v>
      </c>
      <c r="E177" s="11">
        <f t="shared" si="2"/>
        <v>4</v>
      </c>
      <c r="F177" s="9" t="str">
        <f>IF(ISBLANK(A177)," ",INDIRECT(ADDRESS(1,5+MOD(ROW()-2,COUNTA('Form Responses 1'!$1:$1)-4),,TRUE,"Form Responses 1")))</f>
        <v>Halaman [Parkir Motor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9</v>
      </c>
      <c r="L177" s="9" t="str">
        <f t="shared" si="6"/>
        <v>2023 - WEEK 09</v>
      </c>
      <c r="M177" s="9" t="str">
        <f t="shared" si="7"/>
        <v>2023 - MONTH 03</v>
      </c>
      <c r="N177" s="12">
        <f t="shared" ref="N177:O177" si="186">IFERROR(AVERAGEIF(L:L,L177,$J:$J)," ")</f>
        <v>0.95125</v>
      </c>
      <c r="O177" s="12">
        <f t="shared" si="186"/>
        <v>0.9477777778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45006.43455</v>
      </c>
      <c r="B178" s="9" t="str">
        <f>INDIRECT(ADDRESS(2+QUOTIENT(ROW()-2,COUNTA('Form Responses 1'!$1:$1)-4),2,,TRUE,"Form Responses 1"))</f>
        <v>theresia4@gmail.com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44987</v>
      </c>
      <c r="E178" s="11">
        <f t="shared" si="2"/>
        <v>4</v>
      </c>
      <c r="F178" s="9" t="str">
        <f>IF(ISBLANK(A178)," ",INDIRECT(ADDRESS(1,5+MOD(ROW()-2,COUNTA('Form Responses 1'!$1:$1)-4),,TRUE,"Form Responses 1")))</f>
        <v>Halaman [Parkir Mobil]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Halaman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9</v>
      </c>
      <c r="L178" s="9" t="str">
        <f t="shared" si="6"/>
        <v>2023 - WEEK 09</v>
      </c>
      <c r="M178" s="9" t="str">
        <f t="shared" si="7"/>
        <v>2023 - MONTH 03</v>
      </c>
      <c r="N178" s="12">
        <f t="shared" ref="N178:O178" si="187">IFERROR(AVERAGEIF(L:L,L178,$J:$J)," ")</f>
        <v>0.95125</v>
      </c>
      <c r="O178" s="12">
        <f t="shared" si="187"/>
        <v>0.9477777778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45006.43455</v>
      </c>
      <c r="B179" s="9" t="str">
        <f>INDIRECT(ADDRESS(2+QUOTIENT(ROW()-2,COUNTA('Form Responses 1'!$1:$1)-4),2,,TRUE,"Form Responses 1"))</f>
        <v>theresia4@gmail.com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44987</v>
      </c>
      <c r="E179" s="11">
        <f t="shared" si="2"/>
        <v>4</v>
      </c>
      <c r="F179" s="9" t="str">
        <f>IF(ISBLANK(A179)," ",INDIRECT(ADDRESS(1,5+MOD(ROW()-2,COUNTA('Form Responses 1'!$1:$1)-4),,TRUE,"Form Responses 1")))</f>
        <v>Halaman [Halaman depan]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Halaman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9</v>
      </c>
      <c r="L179" s="9" t="str">
        <f t="shared" si="6"/>
        <v>2023 - WEEK 09</v>
      </c>
      <c r="M179" s="9" t="str">
        <f t="shared" si="7"/>
        <v>2023 - MONTH 03</v>
      </c>
      <c r="N179" s="12">
        <f t="shared" ref="N179:O179" si="188">IFERROR(AVERAGEIF(L:L,L179,$J:$J)," ")</f>
        <v>0.95125</v>
      </c>
      <c r="O179" s="12">
        <f t="shared" si="188"/>
        <v>0.9477777778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45006.43455</v>
      </c>
      <c r="B180" s="9" t="str">
        <f>INDIRECT(ADDRESS(2+QUOTIENT(ROW()-2,COUNTA('Form Responses 1'!$1:$1)-4),2,,TRUE,"Form Responses 1"))</f>
        <v>theresia4@gmail.com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44987</v>
      </c>
      <c r="E180" s="11">
        <f t="shared" si="2"/>
        <v>4</v>
      </c>
      <c r="F180" s="9" t="str">
        <f>IF(ISBLANK(A180)," ",INDIRECT(ADDRESS(1,5+MOD(ROW()-2,COUNTA('Form Responses 1'!$1:$1)-4),,TRUE,"Form Responses 1")))</f>
        <v>Halaman [ samping dan belakang]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9</v>
      </c>
      <c r="L180" s="9" t="str">
        <f t="shared" si="6"/>
        <v>2023 - WEEK 09</v>
      </c>
      <c r="M180" s="9" t="str">
        <f t="shared" si="7"/>
        <v>2023 - MONTH 03</v>
      </c>
      <c r="N180" s="12">
        <f t="shared" ref="N180:O180" si="189">IFERROR(AVERAGEIF(L:L,L180,$J:$J)," ")</f>
        <v>0.95125</v>
      </c>
      <c r="O180" s="12">
        <f t="shared" si="189"/>
        <v>0.9477777778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45006.43455</v>
      </c>
      <c r="B181" s="9" t="str">
        <f>INDIRECT(ADDRESS(2+QUOTIENT(ROW()-2,COUNTA('Form Responses 1'!$1:$1)-4),2,,TRUE,"Form Responses 1"))</f>
        <v>theresia4@gmail.com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44987</v>
      </c>
      <c r="E181" s="11">
        <f t="shared" si="2"/>
        <v>4</v>
      </c>
      <c r="F181" s="9" t="str">
        <f>IF(ISBLANK(A181)," ",INDIRECT(ADDRESS(1,5+MOD(ROW()-2,COUNTA('Form Responses 1'!$1:$1)-4),,TRUE,"Form Responses 1")))</f>
        <v>Halaman [TPS]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9</v>
      </c>
      <c r="L181" s="9" t="str">
        <f t="shared" si="6"/>
        <v>2023 - WEEK 09</v>
      </c>
      <c r="M181" s="9" t="str">
        <f t="shared" si="7"/>
        <v>2023 - MONTH 03</v>
      </c>
      <c r="N181" s="12">
        <f t="shared" ref="N181:O181" si="190">IFERROR(AVERAGEIF(L:L,L181,$J:$J)," ")</f>
        <v>0.95125</v>
      </c>
      <c r="O181" s="12">
        <f t="shared" si="190"/>
        <v>0.9477777778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45009.6917</v>
      </c>
      <c r="B182" s="9" t="str">
        <f>INDIRECT(ADDRESS(2+QUOTIENT(ROW()-2,COUNTA('Form Responses 1'!$1:$1)-4),2,,TRUE,"Form Responses 1"))</f>
        <v>normalina630@gmail.com</v>
      </c>
      <c r="C182" s="9" t="str">
        <f>INDIRECT(ADDRESS(2+QUOTIENT(ROW()-2,COUNTA('Form Responses 1'!$1:$1)-4),3,,TRUE,"Form Responses 1"))</f>
        <v>Normalina, Sos</v>
      </c>
      <c r="D182" s="10">
        <f>INDIRECT(ADDRESS(2+QUOTIENT(ROW()-2,COUNTA('Form Responses 1'!$1:$1)-4),4,,TRUE,"Form Responses 1"))</f>
        <v>45009</v>
      </c>
      <c r="E182" s="11">
        <f t="shared" si="2"/>
        <v>5</v>
      </c>
      <c r="F182" s="9" t="str">
        <f>IF(ISBLANK(A182)," ",INDIRECT(ADDRESS(1,5+MOD(ROW()-2,COUNTA('Form Responses 1'!$1:$1)-4),,TRUE,"Form Responses 1")))</f>
        <v>Security [Security Functions]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Security</v>
      </c>
      <c r="I182" s="12" t="str">
        <f t="shared" si="4"/>
        <v>SECURITY SERVICE</v>
      </c>
      <c r="J182" s="12">
        <f t="array" ref="J182">IFERROR(INDEX(MASTER!B:B,MATCH(G182,MASTER!A:A,0))/100," ")</f>
        <v>0.95</v>
      </c>
      <c r="K182" s="9">
        <f t="shared" si="5"/>
        <v>12</v>
      </c>
      <c r="L182" s="9" t="str">
        <f t="shared" si="6"/>
        <v>2023 - WEEK 12</v>
      </c>
      <c r="M182" s="9" t="str">
        <f t="shared" si="7"/>
        <v>2023 - MONTH 03</v>
      </c>
      <c r="N182" s="12">
        <f t="shared" ref="N182:O182" si="191">IFERROR(AVERAGEIF(L:L,L182,$J:$J)," ")</f>
        <v>0.9460416667</v>
      </c>
      <c r="O182" s="12">
        <f t="shared" si="191"/>
        <v>0.9477777778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45009.6917</v>
      </c>
      <c r="B183" s="9" t="str">
        <f>INDIRECT(ADDRESS(2+QUOTIENT(ROW()-2,COUNTA('Form Responses 1'!$1:$1)-4),2,,TRUE,"Form Responses 1"))</f>
        <v>normalina630@gmail.com</v>
      </c>
      <c r="C183" s="9" t="str">
        <f>INDIRECT(ADDRESS(2+QUOTIENT(ROW()-2,COUNTA('Form Responses 1'!$1:$1)-4),3,,TRUE,"Form Responses 1"))</f>
        <v>Normalina, Sos</v>
      </c>
      <c r="D183" s="10">
        <f>INDIRECT(ADDRESS(2+QUOTIENT(ROW()-2,COUNTA('Form Responses 1'!$1:$1)-4),4,,TRUE,"Form Responses 1"))</f>
        <v>45009</v>
      </c>
      <c r="E183" s="11">
        <f t="shared" si="2"/>
        <v>5</v>
      </c>
      <c r="F183" s="9" t="str">
        <f>IF(ISBLANK(A183)," ",INDIRECT(ADDRESS(1,5+MOD(ROW()-2,COUNTA('Form Responses 1'!$1:$1)-4),,TRUE,"Form Responses 1")))</f>
        <v>Driver [Driving Safety]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Driver</v>
      </c>
      <c r="I183" s="12" t="str">
        <f t="shared" si="4"/>
        <v>LABOR SERVICE</v>
      </c>
      <c r="J183" s="12">
        <f t="array" ref="J183">IFERROR(INDEX(MASTER!B:B,MATCH(G183,MASTER!A:A,0))/100," ")</f>
        <v>0.95</v>
      </c>
      <c r="K183" s="9">
        <f t="shared" si="5"/>
        <v>12</v>
      </c>
      <c r="L183" s="9" t="str">
        <f t="shared" si="6"/>
        <v>2023 - WEEK 12</v>
      </c>
      <c r="M183" s="9" t="str">
        <f t="shared" si="7"/>
        <v>2023 - MONTH 03</v>
      </c>
      <c r="N183" s="12">
        <f t="shared" ref="N183:O183" si="192">IFERROR(AVERAGEIF(L:L,L183,$J:$J)," ")</f>
        <v>0.9460416667</v>
      </c>
      <c r="O183" s="12">
        <f t="shared" si="192"/>
        <v>0.9477777778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45009.6917</v>
      </c>
      <c r="B184" s="9" t="str">
        <f>INDIRECT(ADDRESS(2+QUOTIENT(ROW()-2,COUNTA('Form Responses 1'!$1:$1)-4),2,,TRUE,"Form Responses 1"))</f>
        <v>normalina630@gmail.com</v>
      </c>
      <c r="C184" s="9" t="str">
        <f>INDIRECT(ADDRESS(2+QUOTIENT(ROW()-2,COUNTA('Form Responses 1'!$1:$1)-4),3,,TRUE,"Form Responses 1"))</f>
        <v>Normalina, Sos</v>
      </c>
      <c r="D184" s="10">
        <f>INDIRECT(ADDRESS(2+QUOTIENT(ROW()-2,COUNTA('Form Responses 1'!$1:$1)-4),4,,TRUE,"Form Responses 1"))</f>
        <v>45009</v>
      </c>
      <c r="E184" s="11">
        <f t="shared" si="2"/>
        <v>5</v>
      </c>
      <c r="F184" s="9" t="str">
        <f>IF(ISBLANK(A184)," ",INDIRECT(ADDRESS(1,5+MOD(ROW()-2,COUNTA('Form Responses 1'!$1:$1)-4),,TRUE,"Form Responses 1")))</f>
        <v>Driver [ Attendance]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Driver</v>
      </c>
      <c r="I184" s="12" t="str">
        <f t="shared" si="4"/>
        <v>LABOR SERVICE</v>
      </c>
      <c r="J184" s="12">
        <f t="array" ref="J184">IFERROR(INDEX(MASTER!B:B,MATCH(G184,MASTER!A:A,0))/100," ")</f>
        <v>0.95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0.9460416667</v>
      </c>
      <c r="O184" s="12">
        <f t="shared" si="193"/>
        <v>0.9477777778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45009.6917</v>
      </c>
      <c r="B185" s="9" t="str">
        <f>INDIRECT(ADDRESS(2+QUOTIENT(ROW()-2,COUNTA('Form Responses 1'!$1:$1)-4),2,,TRUE,"Form Responses 1"))</f>
        <v>normalina630@gmail.com</v>
      </c>
      <c r="C185" s="9" t="str">
        <f>INDIRECT(ADDRESS(2+QUOTIENT(ROW()-2,COUNTA('Form Responses 1'!$1:$1)-4),3,,TRUE,"Form Responses 1"))</f>
        <v>Normalina, Sos</v>
      </c>
      <c r="D185" s="10">
        <f>INDIRECT(ADDRESS(2+QUOTIENT(ROW()-2,COUNTA('Form Responses 1'!$1:$1)-4),4,,TRUE,"Form Responses 1"))</f>
        <v>45009</v>
      </c>
      <c r="E185" s="11">
        <f t="shared" si="2"/>
        <v>5</v>
      </c>
      <c r="F185" s="9" t="str">
        <f>IF(ISBLANK(A185)," ",INDIRECT(ADDRESS(1,5+MOD(ROW()-2,COUNTA('Form Responses 1'!$1:$1)-4),,TRUE,"Form Responses 1")))</f>
        <v>Mess [Garasi Kendaraan R4 &amp; R2]</v>
      </c>
      <c r="G185" s="9" t="str">
        <f>IF(ISBLANK(A185)," ",INDIRECT(ADDRESS(MATCH(A185,'Form Responses 1'!A:A,0),5+MOD(ROW()-2,COUNTA('Form Responses 1'!$1:$1)-4),,TRUE,"Form Responses 1")))</f>
        <v>CUKUP BAIK</v>
      </c>
      <c r="H185" s="12" t="str">
        <f t="shared" si="3"/>
        <v>Mess</v>
      </c>
      <c r="I185" s="12" t="str">
        <f t="shared" si="4"/>
        <v>CLEANING SERVICE</v>
      </c>
      <c r="J185" s="12">
        <f t="array" ref="J185">IFERROR(INDEX(MASTER!B:B,MATCH(G185,MASTER!A:A,0))/100," ")</f>
        <v>0.89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0.9460416667</v>
      </c>
      <c r="O185" s="12">
        <f t="shared" si="194"/>
        <v>0.9477777778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45009.6917</v>
      </c>
      <c r="B186" s="9" t="str">
        <f>INDIRECT(ADDRESS(2+QUOTIENT(ROW()-2,COUNTA('Form Responses 1'!$1:$1)-4),2,,TRUE,"Form Responses 1"))</f>
        <v>normalina630@gmail.com</v>
      </c>
      <c r="C186" s="9" t="str">
        <f>INDIRECT(ADDRESS(2+QUOTIENT(ROW()-2,COUNTA('Form Responses 1'!$1:$1)-4),3,,TRUE,"Form Responses 1"))</f>
        <v>Normalina, Sos</v>
      </c>
      <c r="D186" s="10">
        <f>INDIRECT(ADDRESS(2+QUOTIENT(ROW()-2,COUNTA('Form Responses 1'!$1:$1)-4),4,,TRUE,"Form Responses 1"))</f>
        <v>45009</v>
      </c>
      <c r="E186" s="11">
        <f t="shared" si="2"/>
        <v>5</v>
      </c>
      <c r="F186" s="9" t="str">
        <f>IF(ISBLANK(A186)," ",INDIRECT(ADDRESS(1,5+MOD(ROW()-2,COUNTA('Form Responses 1'!$1:$1)-4),,TRUE,"Form Responses 1")))</f>
        <v>Mess [Teras Depan &amp; Belakang]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Mess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0.9460416667</v>
      </c>
      <c r="O186" s="12">
        <f t="shared" si="195"/>
        <v>0.9477777778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45009.6917</v>
      </c>
      <c r="B187" s="9" t="str">
        <f>INDIRECT(ADDRESS(2+QUOTIENT(ROW()-2,COUNTA('Form Responses 1'!$1:$1)-4),2,,TRUE,"Form Responses 1"))</f>
        <v>normalina630@gmail.com</v>
      </c>
      <c r="C187" s="9" t="str">
        <f>INDIRECT(ADDRESS(2+QUOTIENT(ROW()-2,COUNTA('Form Responses 1'!$1:$1)-4),3,,TRUE,"Form Responses 1"))</f>
        <v>Normalina, Sos</v>
      </c>
      <c r="D187" s="10">
        <f>INDIRECT(ADDRESS(2+QUOTIENT(ROW()-2,COUNTA('Form Responses 1'!$1:$1)-4),4,,TRUE,"Form Responses 1"))</f>
        <v>45009</v>
      </c>
      <c r="E187" s="11">
        <f t="shared" si="2"/>
        <v>5</v>
      </c>
      <c r="F187" s="9" t="str">
        <f>IF(ISBLANK(A187)," ",INDIRECT(ADDRESS(1,5+MOD(ROW()-2,COUNTA('Form Responses 1'!$1:$1)-4),,TRUE,"Form Responses 1")))</f>
        <v>Mess [Ruang Tamu Utama]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Mess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0.9460416667</v>
      </c>
      <c r="O187" s="12">
        <f t="shared" si="196"/>
        <v>0.9477777778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45009.6917</v>
      </c>
      <c r="B188" s="9" t="str">
        <f>INDIRECT(ADDRESS(2+QUOTIENT(ROW()-2,COUNTA('Form Responses 1'!$1:$1)-4),2,,TRUE,"Form Responses 1"))</f>
        <v>normalina630@gmail.com</v>
      </c>
      <c r="C188" s="9" t="str">
        <f>INDIRECT(ADDRESS(2+QUOTIENT(ROW()-2,COUNTA('Form Responses 1'!$1:$1)-4),3,,TRUE,"Form Responses 1"))</f>
        <v>Normalina, Sos</v>
      </c>
      <c r="D188" s="10">
        <f>INDIRECT(ADDRESS(2+QUOTIENT(ROW()-2,COUNTA('Form Responses 1'!$1:$1)-4),4,,TRUE,"Form Responses 1"))</f>
        <v>45009</v>
      </c>
      <c r="E188" s="11">
        <f t="shared" si="2"/>
        <v>5</v>
      </c>
      <c r="F188" s="9" t="str">
        <f>IF(ISBLANK(A188)," ",INDIRECT(ADDRESS(1,5+MOD(ROW()-2,COUNTA('Form Responses 1'!$1:$1)-4),,TRUE,"Form Responses 1")))</f>
        <v>Mess [Kamar 1.2.3&amp;4]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Mess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0.9460416667</v>
      </c>
      <c r="O188" s="12">
        <f t="shared" si="197"/>
        <v>0.9477777778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45009.6917</v>
      </c>
      <c r="B189" s="9" t="str">
        <f>INDIRECT(ADDRESS(2+QUOTIENT(ROW()-2,COUNTA('Form Responses 1'!$1:$1)-4),2,,TRUE,"Form Responses 1"))</f>
        <v>normalina630@gmail.com</v>
      </c>
      <c r="C189" s="9" t="str">
        <f>INDIRECT(ADDRESS(2+QUOTIENT(ROW()-2,COUNTA('Form Responses 1'!$1:$1)-4),3,,TRUE,"Form Responses 1"))</f>
        <v>Normalina, Sos</v>
      </c>
      <c r="D189" s="10">
        <f>INDIRECT(ADDRESS(2+QUOTIENT(ROW()-2,COUNTA('Form Responses 1'!$1:$1)-4),4,,TRUE,"Form Responses 1"))</f>
        <v>45009</v>
      </c>
      <c r="E189" s="11">
        <f t="shared" si="2"/>
        <v>5</v>
      </c>
      <c r="F189" s="9" t="str">
        <f>IF(ISBLANK(A189)," ",INDIRECT(ADDRESS(1,5+MOD(ROW()-2,COUNTA('Form Responses 1'!$1:$1)-4),,TRUE,"Form Responses 1")))</f>
        <v>Mess [Dapur]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Mess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0.9460416667</v>
      </c>
      <c r="O189" s="12">
        <f t="shared" si="198"/>
        <v>0.9477777778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45009.6917</v>
      </c>
      <c r="B190" s="9" t="str">
        <f>INDIRECT(ADDRESS(2+QUOTIENT(ROW()-2,COUNTA('Form Responses 1'!$1:$1)-4),2,,TRUE,"Form Responses 1"))</f>
        <v>normalina630@gmail.com</v>
      </c>
      <c r="C190" s="9" t="str">
        <f>INDIRECT(ADDRESS(2+QUOTIENT(ROW()-2,COUNTA('Form Responses 1'!$1:$1)-4),3,,TRUE,"Form Responses 1"))</f>
        <v>Normalina, Sos</v>
      </c>
      <c r="D190" s="10">
        <f>INDIRECT(ADDRESS(2+QUOTIENT(ROW()-2,COUNTA('Form Responses 1'!$1:$1)-4),4,,TRUE,"Form Responses 1"))</f>
        <v>45009</v>
      </c>
      <c r="E190" s="11">
        <f t="shared" si="2"/>
        <v>5</v>
      </c>
      <c r="F190" s="9" t="str">
        <f>IF(ISBLANK(A190)," ",INDIRECT(ADDRESS(1,5+MOD(ROW()-2,COUNTA('Form Responses 1'!$1:$1)-4),,TRUE,"Form Responses 1")))</f>
        <v>Mess [Toilet Pria / Wanita]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Mess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0.9460416667</v>
      </c>
      <c r="O190" s="12">
        <f t="shared" si="199"/>
        <v>0.9477777778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45009.6917</v>
      </c>
      <c r="B191" s="9" t="str">
        <f>INDIRECT(ADDRESS(2+QUOTIENT(ROW()-2,COUNTA('Form Responses 1'!$1:$1)-4),2,,TRUE,"Form Responses 1"))</f>
        <v>normalina630@gmail.com</v>
      </c>
      <c r="C191" s="9" t="str">
        <f>INDIRECT(ADDRESS(2+QUOTIENT(ROW()-2,COUNTA('Form Responses 1'!$1:$1)-4),3,,TRUE,"Form Responses 1"))</f>
        <v>Normalina, Sos</v>
      </c>
      <c r="D191" s="10">
        <f>INDIRECT(ADDRESS(2+QUOTIENT(ROW()-2,COUNTA('Form Responses 1'!$1:$1)-4),4,,TRUE,"Form Responses 1"))</f>
        <v>45009</v>
      </c>
      <c r="E191" s="11">
        <f t="shared" si="2"/>
        <v>5</v>
      </c>
      <c r="F191" s="9" t="str">
        <f>IF(ISBLANK(A191)," ",INDIRECT(ADDRESS(1,5+MOD(ROW()-2,COUNTA('Form Responses 1'!$1:$1)-4),,TRUE,"Form Responses 1")))</f>
        <v>Gedung Balai Arkiologi Lt.2 [Koridor]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Balai Arkiologi Lt.2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0.9460416667</v>
      </c>
      <c r="O191" s="12">
        <f t="shared" si="200"/>
        <v>0.9477777778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45009.6917</v>
      </c>
      <c r="B192" s="9" t="str">
        <f>INDIRECT(ADDRESS(2+QUOTIENT(ROW()-2,COUNTA('Form Responses 1'!$1:$1)-4),2,,TRUE,"Form Responses 1"))</f>
        <v>normalina630@gmail.com</v>
      </c>
      <c r="C192" s="9" t="str">
        <f>INDIRECT(ADDRESS(2+QUOTIENT(ROW()-2,COUNTA('Form Responses 1'!$1:$1)-4),3,,TRUE,"Form Responses 1"))</f>
        <v>Normalina, Sos</v>
      </c>
      <c r="D192" s="10">
        <f>INDIRECT(ADDRESS(2+QUOTIENT(ROW()-2,COUNTA('Form Responses 1'!$1:$1)-4),4,,TRUE,"Form Responses 1"))</f>
        <v>45009</v>
      </c>
      <c r="E192" s="11">
        <f t="shared" si="2"/>
        <v>5</v>
      </c>
      <c r="F192" s="9" t="str">
        <f>IF(ISBLANK(A192)," ",INDIRECT(ADDRESS(1,5+MOD(ROW()-2,COUNTA('Form Responses 1'!$1:$1)-4),,TRUE,"Form Responses 1")))</f>
        <v>Gedung Balai Arkiologi Lt.2 [Meeting Room 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Gedung Balai Arkiologi Lt.2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0.9460416667</v>
      </c>
      <c r="O192" s="12">
        <f t="shared" si="201"/>
        <v>0.9477777778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45009.6917</v>
      </c>
      <c r="B193" s="9" t="str">
        <f>INDIRECT(ADDRESS(2+QUOTIENT(ROW()-2,COUNTA('Form Responses 1'!$1:$1)-4),2,,TRUE,"Form Responses 1"))</f>
        <v>normalina630@gmail.com</v>
      </c>
      <c r="C193" s="9" t="str">
        <f>INDIRECT(ADDRESS(2+QUOTIENT(ROW()-2,COUNTA('Form Responses 1'!$1:$1)-4),3,,TRUE,"Form Responses 1"))</f>
        <v>Normalina, Sos</v>
      </c>
      <c r="D193" s="10">
        <f>INDIRECT(ADDRESS(2+QUOTIENT(ROW()-2,COUNTA('Form Responses 1'!$1:$1)-4),4,,TRUE,"Form Responses 1"))</f>
        <v>45009</v>
      </c>
      <c r="E193" s="11">
        <f t="shared" si="2"/>
        <v>5</v>
      </c>
      <c r="F193" s="9" t="str">
        <f>IF(ISBLANK(A193)," ",INDIRECT(ADDRESS(1,5+MOD(ROW()-2,COUNTA('Form Responses 1'!$1:$1)-4),,TRUE,"Form Responses 1")))</f>
        <v>Gedung Balai Arkiologi Lt.2 [R. Kepala]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Gedung Balai Arkiologi Lt.2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0.9460416667</v>
      </c>
      <c r="O193" s="12">
        <f t="shared" si="202"/>
        <v>0.9477777778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45009.6917</v>
      </c>
      <c r="B194" s="9" t="str">
        <f>INDIRECT(ADDRESS(2+QUOTIENT(ROW()-2,COUNTA('Form Responses 1'!$1:$1)-4),2,,TRUE,"Form Responses 1"))</f>
        <v>normalina630@gmail.com</v>
      </c>
      <c r="C194" s="9" t="str">
        <f>INDIRECT(ADDRESS(2+QUOTIENT(ROW()-2,COUNTA('Form Responses 1'!$1:$1)-4),3,,TRUE,"Form Responses 1"))</f>
        <v>Normalina, Sos</v>
      </c>
      <c r="D194" s="10">
        <f>INDIRECT(ADDRESS(2+QUOTIENT(ROW()-2,COUNTA('Form Responses 1'!$1:$1)-4),4,,TRUE,"Form Responses 1"))</f>
        <v>45009</v>
      </c>
      <c r="E194" s="11">
        <f t="shared" si="2"/>
        <v>5</v>
      </c>
      <c r="F194" s="9" t="str">
        <f>IF(ISBLANK(A194)," ",INDIRECT(ADDRESS(1,5+MOD(ROW()-2,COUNTA('Form Responses 1'!$1:$1)-4),,TRUE,"Form Responses 1")))</f>
        <v>Gedung Balai Arkiologi Lt.2 [R. 1-5]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Balai Arkiologi Lt.2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0.9460416667</v>
      </c>
      <c r="O194" s="12">
        <f t="shared" si="203"/>
        <v>0.9477777778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45009.6917</v>
      </c>
      <c r="B195" s="9" t="str">
        <f>INDIRECT(ADDRESS(2+QUOTIENT(ROW()-2,COUNTA('Form Responses 1'!$1:$1)-4),2,,TRUE,"Form Responses 1"))</f>
        <v>normalina630@gmail.com</v>
      </c>
      <c r="C195" s="9" t="str">
        <f>INDIRECT(ADDRESS(2+QUOTIENT(ROW()-2,COUNTA('Form Responses 1'!$1:$1)-4),3,,TRUE,"Form Responses 1"))</f>
        <v>Normalina, Sos</v>
      </c>
      <c r="D195" s="10">
        <f>INDIRECT(ADDRESS(2+QUOTIENT(ROW()-2,COUNTA('Form Responses 1'!$1:$1)-4),4,,TRUE,"Form Responses 1"))</f>
        <v>45009</v>
      </c>
      <c r="E195" s="11">
        <f t="shared" si="2"/>
        <v>5</v>
      </c>
      <c r="F195" s="9" t="str">
        <f>IF(ISBLANK(A195)," ",INDIRECT(ADDRESS(1,5+MOD(ROW()-2,COUNTA('Form Responses 1'!$1:$1)-4),,TRUE,"Form Responses 1")))</f>
        <v>Gedung Balai Arkiologi Lt.2 [Tangga Penghubung LT1-2]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Balai Arkiologi Lt.2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0.9460416667</v>
      </c>
      <c r="O195" s="12">
        <f t="shared" si="204"/>
        <v>0.9477777778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45009.6917</v>
      </c>
      <c r="B196" s="9" t="str">
        <f>INDIRECT(ADDRESS(2+QUOTIENT(ROW()-2,COUNTA('Form Responses 1'!$1:$1)-4),2,,TRUE,"Form Responses 1"))</f>
        <v>normalina630@gmail.com</v>
      </c>
      <c r="C196" s="9" t="str">
        <f>INDIRECT(ADDRESS(2+QUOTIENT(ROW()-2,COUNTA('Form Responses 1'!$1:$1)-4),3,,TRUE,"Form Responses 1"))</f>
        <v>Normalina, Sos</v>
      </c>
      <c r="D196" s="10">
        <f>INDIRECT(ADDRESS(2+QUOTIENT(ROW()-2,COUNTA('Form Responses 1'!$1:$1)-4),4,,TRUE,"Form Responses 1"))</f>
        <v>45009</v>
      </c>
      <c r="E196" s="11">
        <f t="shared" si="2"/>
        <v>5</v>
      </c>
      <c r="F196" s="9" t="str">
        <f>IF(ISBLANK(A196)," ",INDIRECT(ADDRESS(1,5+MOD(ROW()-2,COUNTA('Form Responses 1'!$1:$1)-4),,TRUE,"Form Responses 1")))</f>
        <v>Gedung Balai Arkiologi Lt.2 [Toilet Pria / Wanita &amp; Disabilitas]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Balai Arkiologi Lt.2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0.9460416667</v>
      </c>
      <c r="O196" s="12">
        <f t="shared" si="205"/>
        <v>0.9477777778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45009.6917</v>
      </c>
      <c r="B197" s="9" t="str">
        <f>INDIRECT(ADDRESS(2+QUOTIENT(ROW()-2,COUNTA('Form Responses 1'!$1:$1)-4),2,,TRUE,"Form Responses 1"))</f>
        <v>normalina630@gmail.com</v>
      </c>
      <c r="C197" s="9" t="str">
        <f>INDIRECT(ADDRESS(2+QUOTIENT(ROW()-2,COUNTA('Form Responses 1'!$1:$1)-4),3,,TRUE,"Form Responses 1"))</f>
        <v>Normalina, Sos</v>
      </c>
      <c r="D197" s="10">
        <f>INDIRECT(ADDRESS(2+QUOTIENT(ROW()-2,COUNTA('Form Responses 1'!$1:$1)-4),4,,TRUE,"Form Responses 1"))</f>
        <v>45009</v>
      </c>
      <c r="E197" s="11">
        <f t="shared" si="2"/>
        <v>5</v>
      </c>
      <c r="F197" s="9" t="str">
        <f>IF(ISBLANK(A197)," ",INDIRECT(ADDRESS(1,5+MOD(ROW()-2,COUNTA('Form Responses 1'!$1:$1)-4),,TRUE,"Form Responses 1")))</f>
        <v>Gedung Balai Arkiologi Lt.1 [Lobby Utama]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Balai Arkiologi Lt.1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0.9460416667</v>
      </c>
      <c r="O197" s="12">
        <f t="shared" si="206"/>
        <v>0.9477777778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45009.6917</v>
      </c>
      <c r="B198" s="9" t="str">
        <f>INDIRECT(ADDRESS(2+QUOTIENT(ROW()-2,COUNTA('Form Responses 1'!$1:$1)-4),2,,TRUE,"Form Responses 1"))</f>
        <v>normalina630@gmail.com</v>
      </c>
      <c r="C198" s="9" t="str">
        <f>INDIRECT(ADDRESS(2+QUOTIENT(ROW()-2,COUNTA('Form Responses 1'!$1:$1)-4),3,,TRUE,"Form Responses 1"))</f>
        <v>Normalina, Sos</v>
      </c>
      <c r="D198" s="10">
        <f>INDIRECT(ADDRESS(2+QUOTIENT(ROW()-2,COUNTA('Form Responses 1'!$1:$1)-4),4,,TRUE,"Form Responses 1"))</f>
        <v>45009</v>
      </c>
      <c r="E198" s="11">
        <f t="shared" si="2"/>
        <v>5</v>
      </c>
      <c r="F198" s="9" t="str">
        <f>IF(ISBLANK(A198)," ",INDIRECT(ADDRESS(1,5+MOD(ROW()-2,COUNTA('Form Responses 1'!$1:$1)-4),,TRUE,"Form Responses 1")))</f>
        <v>Gedung Balai Arkiologi Lt.1 [Koridor]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Balai Arkiologi Lt.1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0.9460416667</v>
      </c>
      <c r="O198" s="12">
        <f t="shared" si="207"/>
        <v>0.9477777778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45009.6917</v>
      </c>
      <c r="B199" s="9" t="str">
        <f>INDIRECT(ADDRESS(2+QUOTIENT(ROW()-2,COUNTA('Form Responses 1'!$1:$1)-4),2,,TRUE,"Form Responses 1"))</f>
        <v>normalina630@gmail.com</v>
      </c>
      <c r="C199" s="9" t="str">
        <f>INDIRECT(ADDRESS(2+QUOTIENT(ROW()-2,COUNTA('Form Responses 1'!$1:$1)-4),3,,TRUE,"Form Responses 1"))</f>
        <v>Normalina, Sos</v>
      </c>
      <c r="D199" s="10">
        <f>INDIRECT(ADDRESS(2+QUOTIENT(ROW()-2,COUNTA('Form Responses 1'!$1:$1)-4),4,,TRUE,"Form Responses 1"))</f>
        <v>45009</v>
      </c>
      <c r="E199" s="11">
        <f t="shared" si="2"/>
        <v>5</v>
      </c>
      <c r="F199" s="9" t="str">
        <f>IF(ISBLANK(A199)," ",INDIRECT(ADDRESS(1,5+MOD(ROW()-2,COUNTA('Form Responses 1'!$1:$1)-4),,TRUE,"Form Responses 1")))</f>
        <v>Gedung Balai Arkiologi Lt.1 [Meeting Room 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Balai Arkiologi Lt.1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0.9460416667</v>
      </c>
      <c r="O199" s="12">
        <f t="shared" si="208"/>
        <v>0.9477777778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45009.6917</v>
      </c>
      <c r="B200" s="9" t="str">
        <f>INDIRECT(ADDRESS(2+QUOTIENT(ROW()-2,COUNTA('Form Responses 1'!$1:$1)-4),2,,TRUE,"Form Responses 1"))</f>
        <v>normalina630@gmail.com</v>
      </c>
      <c r="C200" s="9" t="str">
        <f>INDIRECT(ADDRESS(2+QUOTIENT(ROW()-2,COUNTA('Form Responses 1'!$1:$1)-4),3,,TRUE,"Form Responses 1"))</f>
        <v>Normalina, Sos</v>
      </c>
      <c r="D200" s="10">
        <f>INDIRECT(ADDRESS(2+QUOTIENT(ROW()-2,COUNTA('Form Responses 1'!$1:$1)-4),4,,TRUE,"Form Responses 1"))</f>
        <v>45009</v>
      </c>
      <c r="E200" s="11">
        <f t="shared" si="2"/>
        <v>5</v>
      </c>
      <c r="F200" s="9" t="str">
        <f>IF(ISBLANK(A200)," ",INDIRECT(ADDRESS(1,5+MOD(ROW()-2,COUNTA('Form Responses 1'!$1:$1)-4),,TRUE,"Form Responses 1")))</f>
        <v>Gedung Balai Arkiologi Lt.1 [R. Staf TU]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Balai Arkiologi Lt.1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0.9460416667</v>
      </c>
      <c r="O200" s="12">
        <f t="shared" si="209"/>
        <v>0.9477777778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45009.6917</v>
      </c>
      <c r="B201" s="9" t="str">
        <f>INDIRECT(ADDRESS(2+QUOTIENT(ROW()-2,COUNTA('Form Responses 1'!$1:$1)-4),2,,TRUE,"Form Responses 1"))</f>
        <v>normalina630@gmail.com</v>
      </c>
      <c r="C201" s="9" t="str">
        <f>INDIRECT(ADDRESS(2+QUOTIENT(ROW()-2,COUNTA('Form Responses 1'!$1:$1)-4),3,,TRUE,"Form Responses 1"))</f>
        <v>Normalina, Sos</v>
      </c>
      <c r="D201" s="10">
        <f>INDIRECT(ADDRESS(2+QUOTIENT(ROW()-2,COUNTA('Form Responses 1'!$1:$1)-4),4,,TRUE,"Form Responses 1"))</f>
        <v>45009</v>
      </c>
      <c r="E201" s="11">
        <f t="shared" si="2"/>
        <v>5</v>
      </c>
      <c r="F201" s="9" t="str">
        <f>IF(ISBLANK(A201)," ",INDIRECT(ADDRESS(1,5+MOD(ROW()-2,COUNTA('Form Responses 1'!$1:$1)-4),,TRUE,"Form Responses 1")))</f>
        <v>Gedung Balai Arkiologi Lt.1 [R. Kasubag TU]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Balai Arkiologi Lt.1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0.9460416667</v>
      </c>
      <c r="O201" s="12">
        <f t="shared" si="210"/>
        <v>0.9477777778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45009.6917</v>
      </c>
      <c r="B202" s="9" t="str">
        <f>INDIRECT(ADDRESS(2+QUOTIENT(ROW()-2,COUNTA('Form Responses 1'!$1:$1)-4),2,,TRUE,"Form Responses 1"))</f>
        <v>normalina630@gmail.com</v>
      </c>
      <c r="C202" s="9" t="str">
        <f>INDIRECT(ADDRESS(2+QUOTIENT(ROW()-2,COUNTA('Form Responses 1'!$1:$1)-4),3,,TRUE,"Form Responses 1"))</f>
        <v>Normalina, Sos</v>
      </c>
      <c r="D202" s="10">
        <f>INDIRECT(ADDRESS(2+QUOTIENT(ROW()-2,COUNTA('Form Responses 1'!$1:$1)-4),4,,TRUE,"Form Responses 1"))</f>
        <v>45009</v>
      </c>
      <c r="E202" s="11">
        <f t="shared" si="2"/>
        <v>5</v>
      </c>
      <c r="F202" s="9" t="str">
        <f>IF(ISBLANK(A202)," ",INDIRECT(ADDRESS(1,5+MOD(ROW()-2,COUNTA('Form Responses 1'!$1:$1)-4),,TRUE,"Form Responses 1")))</f>
        <v>Gedung Balai Arkiologi Lt.1 [R. Arsib]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Balai Arkiologi Lt.1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0.9460416667</v>
      </c>
      <c r="O202" s="12">
        <f t="shared" si="211"/>
        <v>0.9477777778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45009.6917</v>
      </c>
      <c r="B203" s="9" t="str">
        <f>INDIRECT(ADDRESS(2+QUOTIENT(ROW()-2,COUNTA('Form Responses 1'!$1:$1)-4),2,,TRUE,"Form Responses 1"))</f>
        <v>normalina630@gmail.com</v>
      </c>
      <c r="C203" s="9" t="str">
        <f>INDIRECT(ADDRESS(2+QUOTIENT(ROW()-2,COUNTA('Form Responses 1'!$1:$1)-4),3,,TRUE,"Form Responses 1"))</f>
        <v>Normalina, Sos</v>
      </c>
      <c r="D203" s="10">
        <f>INDIRECT(ADDRESS(2+QUOTIENT(ROW()-2,COUNTA('Form Responses 1'!$1:$1)-4),4,,TRUE,"Form Responses 1"))</f>
        <v>45009</v>
      </c>
      <c r="E203" s="11">
        <f t="shared" si="2"/>
        <v>5</v>
      </c>
      <c r="F203" s="9" t="str">
        <f>IF(ISBLANK(A203)," ",INDIRECT(ADDRESS(1,5+MOD(ROW()-2,COUNTA('Form Responses 1'!$1:$1)-4),,TRUE,"Form Responses 1")))</f>
        <v>Gedung Balai Arkiologi Lt.1 [R. Arsib Keuangan]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Balai Arkiologi Lt.1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0.9460416667</v>
      </c>
      <c r="O203" s="12">
        <f t="shared" si="212"/>
        <v>0.9477777778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45009.6917</v>
      </c>
      <c r="B204" s="9" t="str">
        <f>INDIRECT(ADDRESS(2+QUOTIENT(ROW()-2,COUNTA('Form Responses 1'!$1:$1)-4),2,,TRUE,"Form Responses 1"))</f>
        <v>normalina630@gmail.com</v>
      </c>
      <c r="C204" s="9" t="str">
        <f>INDIRECT(ADDRESS(2+QUOTIENT(ROW()-2,COUNTA('Form Responses 1'!$1:$1)-4),3,,TRUE,"Form Responses 1"))</f>
        <v>Normalina, Sos</v>
      </c>
      <c r="D204" s="10">
        <f>INDIRECT(ADDRESS(2+QUOTIENT(ROW()-2,COUNTA('Form Responses 1'!$1:$1)-4),4,,TRUE,"Form Responses 1"))</f>
        <v>45009</v>
      </c>
      <c r="E204" s="11">
        <f t="shared" si="2"/>
        <v>5</v>
      </c>
      <c r="F204" s="9" t="str">
        <f>IF(ISBLANK(A204)," ",INDIRECT(ADDRESS(1,5+MOD(ROW()-2,COUNTA('Form Responses 1'!$1:$1)-4),,TRUE,"Form Responses 1")))</f>
        <v>Gedung Balai Arkiologi Lt.1 [R. Bendahara]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 Balai Arkiologi Lt.1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0.9460416667</v>
      </c>
      <c r="O204" s="12">
        <f t="shared" si="213"/>
        <v>0.9477777778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45009.6917</v>
      </c>
      <c r="B205" s="9" t="str">
        <f>INDIRECT(ADDRESS(2+QUOTIENT(ROW()-2,COUNTA('Form Responses 1'!$1:$1)-4),2,,TRUE,"Form Responses 1"))</f>
        <v>normalina630@gmail.com</v>
      </c>
      <c r="C205" s="9" t="str">
        <f>INDIRECT(ADDRESS(2+QUOTIENT(ROW()-2,COUNTA('Form Responses 1'!$1:$1)-4),3,,TRUE,"Form Responses 1"))</f>
        <v>Normalina, Sos</v>
      </c>
      <c r="D205" s="10">
        <f>INDIRECT(ADDRESS(2+QUOTIENT(ROW()-2,COUNTA('Form Responses 1'!$1:$1)-4),4,,TRUE,"Form Responses 1"))</f>
        <v>45009</v>
      </c>
      <c r="E205" s="11">
        <f t="shared" si="2"/>
        <v>5</v>
      </c>
      <c r="F205" s="9" t="str">
        <f>IF(ISBLANK(A205)," ",INDIRECT(ADDRESS(1,5+MOD(ROW()-2,COUNTA('Form Responses 1'!$1:$1)-4),,TRUE,"Form Responses 1")))</f>
        <v>Gedung Balai Arkiologi Lt.1 [R. Perpustakaan]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Gedung Balai Arkiologi Lt.1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0.9460416667</v>
      </c>
      <c r="O205" s="12">
        <f t="shared" si="214"/>
        <v>0.9477777778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45009.6917</v>
      </c>
      <c r="B206" s="9" t="str">
        <f>INDIRECT(ADDRESS(2+QUOTIENT(ROW()-2,COUNTA('Form Responses 1'!$1:$1)-4),2,,TRUE,"Form Responses 1"))</f>
        <v>normalina630@gmail.com</v>
      </c>
      <c r="C206" s="9" t="str">
        <f>INDIRECT(ADDRESS(2+QUOTIENT(ROW()-2,COUNTA('Form Responses 1'!$1:$1)-4),3,,TRUE,"Form Responses 1"))</f>
        <v>Normalina, Sos</v>
      </c>
      <c r="D206" s="10">
        <f>INDIRECT(ADDRESS(2+QUOTIENT(ROW()-2,COUNTA('Form Responses 1'!$1:$1)-4),4,,TRUE,"Form Responses 1"))</f>
        <v>45009</v>
      </c>
      <c r="E206" s="11">
        <f t="shared" si="2"/>
        <v>5</v>
      </c>
      <c r="F206" s="9" t="str">
        <f>IF(ISBLANK(A206)," ",INDIRECT(ADDRESS(1,5+MOD(ROW()-2,COUNTA('Form Responses 1'!$1:$1)-4),,TRUE,"Form Responses 1")))</f>
        <v>Gedung Balai Arkiologi Lt.1 [R. Laktasi &amp; Daicare]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Gedung Balai Arkiologi Lt.1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0.9460416667</v>
      </c>
      <c r="O206" s="12">
        <f t="shared" si="215"/>
        <v>0.9477777778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45009.6917</v>
      </c>
      <c r="B207" s="9" t="str">
        <f>INDIRECT(ADDRESS(2+QUOTIENT(ROW()-2,COUNTA('Form Responses 1'!$1:$1)-4),2,,TRUE,"Form Responses 1"))</f>
        <v>normalina630@gmail.com</v>
      </c>
      <c r="C207" s="9" t="str">
        <f>INDIRECT(ADDRESS(2+QUOTIENT(ROW()-2,COUNTA('Form Responses 1'!$1:$1)-4),3,,TRUE,"Form Responses 1"))</f>
        <v>Normalina, Sos</v>
      </c>
      <c r="D207" s="10">
        <f>INDIRECT(ADDRESS(2+QUOTIENT(ROW()-2,COUNTA('Form Responses 1'!$1:$1)-4),4,,TRUE,"Form Responses 1"))</f>
        <v>45009</v>
      </c>
      <c r="E207" s="11">
        <f t="shared" si="2"/>
        <v>5</v>
      </c>
      <c r="F207" s="9" t="str">
        <f>IF(ISBLANK(A207)," ",INDIRECT(ADDRESS(1,5+MOD(ROW()-2,COUNTA('Form Responses 1'!$1:$1)-4),,TRUE,"Form Responses 1")))</f>
        <v>Gedung Balai Arkiologi Lt.1 [R. Artepak]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 Balai Arkiologi Lt.1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0.9460416667</v>
      </c>
      <c r="O207" s="12">
        <f t="shared" si="216"/>
        <v>0.9477777778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45009.6917</v>
      </c>
      <c r="B208" s="9" t="str">
        <f>INDIRECT(ADDRESS(2+QUOTIENT(ROW()-2,COUNTA('Form Responses 1'!$1:$1)-4),2,,TRUE,"Form Responses 1"))</f>
        <v>normalina630@gmail.com</v>
      </c>
      <c r="C208" s="9" t="str">
        <f>INDIRECT(ADDRESS(2+QUOTIENT(ROW()-2,COUNTA('Form Responses 1'!$1:$1)-4),3,,TRUE,"Form Responses 1"))</f>
        <v>Normalina, Sos</v>
      </c>
      <c r="D208" s="10">
        <f>INDIRECT(ADDRESS(2+QUOTIENT(ROW()-2,COUNTA('Form Responses 1'!$1:$1)-4),4,,TRUE,"Form Responses 1"))</f>
        <v>45009</v>
      </c>
      <c r="E208" s="11">
        <f t="shared" si="2"/>
        <v>5</v>
      </c>
      <c r="F208" s="9" t="str">
        <f>IF(ISBLANK(A208)," ",INDIRECT(ADDRESS(1,5+MOD(ROW()-2,COUNTA('Form Responses 1'!$1:$1)-4),,TRUE,"Form Responses 1")))</f>
        <v>Gedung Balai Arkiologi Lt.1 [R. Lap / Analis]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Balai Arkiologi Lt.1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0.9460416667</v>
      </c>
      <c r="O208" s="12">
        <f t="shared" si="217"/>
        <v>0.9477777778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45009.6917</v>
      </c>
      <c r="B209" s="9" t="str">
        <f>INDIRECT(ADDRESS(2+QUOTIENT(ROW()-2,COUNTA('Form Responses 1'!$1:$1)-4),2,,TRUE,"Form Responses 1"))</f>
        <v>normalina630@gmail.com</v>
      </c>
      <c r="C209" s="9" t="str">
        <f>INDIRECT(ADDRESS(2+QUOTIENT(ROW()-2,COUNTA('Form Responses 1'!$1:$1)-4),3,,TRUE,"Form Responses 1"))</f>
        <v>Normalina, Sos</v>
      </c>
      <c r="D209" s="10">
        <f>INDIRECT(ADDRESS(2+QUOTIENT(ROW()-2,COUNTA('Form Responses 1'!$1:$1)-4),4,,TRUE,"Form Responses 1"))</f>
        <v>45009</v>
      </c>
      <c r="E209" s="11">
        <f t="shared" si="2"/>
        <v>5</v>
      </c>
      <c r="F209" s="9" t="str">
        <f>IF(ISBLANK(A209)," ",INDIRECT(ADDRESS(1,5+MOD(ROW()-2,COUNTA('Form Responses 1'!$1:$1)-4),,TRUE,"Form Responses 1")))</f>
        <v>Gedung Balai Arkiologi Lt.1 [Mushollah]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 Balai Arkiologi Lt.1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0.9460416667</v>
      </c>
      <c r="O209" s="12">
        <f t="shared" si="218"/>
        <v>0.9477777778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45009.6917</v>
      </c>
      <c r="B210" s="9" t="str">
        <f>INDIRECT(ADDRESS(2+QUOTIENT(ROW()-2,COUNTA('Form Responses 1'!$1:$1)-4),2,,TRUE,"Form Responses 1"))</f>
        <v>normalina630@gmail.com</v>
      </c>
      <c r="C210" s="9" t="str">
        <f>INDIRECT(ADDRESS(2+QUOTIENT(ROW()-2,COUNTA('Form Responses 1'!$1:$1)-4),3,,TRUE,"Form Responses 1"))</f>
        <v>Normalina, Sos</v>
      </c>
      <c r="D210" s="10">
        <f>INDIRECT(ADDRESS(2+QUOTIENT(ROW()-2,COUNTA('Form Responses 1'!$1:$1)-4),4,,TRUE,"Form Responses 1"))</f>
        <v>45009</v>
      </c>
      <c r="E210" s="11">
        <f t="shared" si="2"/>
        <v>5</v>
      </c>
      <c r="F210" s="9" t="str">
        <f>IF(ISBLANK(A210)," ",INDIRECT(ADDRESS(1,5+MOD(ROW()-2,COUNTA('Form Responses 1'!$1:$1)-4),,TRUE,"Form Responses 1")))</f>
        <v>Gedung Balai Arkiologi Lt.1 [Pantry]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Balai Arkiologi Lt.1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12</v>
      </c>
      <c r="L210" s="9" t="str">
        <f t="shared" si="6"/>
        <v>2023 - WEEK 12</v>
      </c>
      <c r="M210" s="9" t="str">
        <f t="shared" si="7"/>
        <v>2023 - MONTH 03</v>
      </c>
      <c r="N210" s="12">
        <f t="shared" ref="N210:O210" si="219">IFERROR(AVERAGEIF(L:L,L210,$J:$J)," ")</f>
        <v>0.9460416667</v>
      </c>
      <c r="O210" s="12">
        <f t="shared" si="219"/>
        <v>0.9477777778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45009.6917</v>
      </c>
      <c r="B211" s="9" t="str">
        <f>INDIRECT(ADDRESS(2+QUOTIENT(ROW()-2,COUNTA('Form Responses 1'!$1:$1)-4),2,,TRUE,"Form Responses 1"))</f>
        <v>normalina630@gmail.com</v>
      </c>
      <c r="C211" s="9" t="str">
        <f>INDIRECT(ADDRESS(2+QUOTIENT(ROW()-2,COUNTA('Form Responses 1'!$1:$1)-4),3,,TRUE,"Form Responses 1"))</f>
        <v>Normalina, Sos</v>
      </c>
      <c r="D211" s="10">
        <f>INDIRECT(ADDRESS(2+QUOTIENT(ROW()-2,COUNTA('Form Responses 1'!$1:$1)-4),4,,TRUE,"Form Responses 1"))</f>
        <v>45009</v>
      </c>
      <c r="E211" s="11">
        <f t="shared" si="2"/>
        <v>5</v>
      </c>
      <c r="F211" s="9" t="str">
        <f>IF(ISBLANK(A211)," ",INDIRECT(ADDRESS(1,5+MOD(ROW()-2,COUNTA('Form Responses 1'!$1:$1)-4),,TRUE,"Form Responses 1")))</f>
        <v>Gedung Balai Arkiologi Lt.1 [Toilet Pria / Wanita &amp; Disabilitas]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 Balai Arkiologi Lt.1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12</v>
      </c>
      <c r="L211" s="9" t="str">
        <f t="shared" si="6"/>
        <v>2023 - WEEK 12</v>
      </c>
      <c r="M211" s="9" t="str">
        <f t="shared" si="7"/>
        <v>2023 - MONTH 03</v>
      </c>
      <c r="N211" s="12">
        <f t="shared" ref="N211:O211" si="220">IFERROR(AVERAGEIF(L:L,L211,$J:$J)," ")</f>
        <v>0.9460416667</v>
      </c>
      <c r="O211" s="12">
        <f t="shared" si="220"/>
        <v>0.9477777778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45009.6917</v>
      </c>
      <c r="B212" s="9" t="str">
        <f>INDIRECT(ADDRESS(2+QUOTIENT(ROW()-2,COUNTA('Form Responses 1'!$1:$1)-4),2,,TRUE,"Form Responses 1"))</f>
        <v>normalina630@gmail.com</v>
      </c>
      <c r="C212" s="9" t="str">
        <f>INDIRECT(ADDRESS(2+QUOTIENT(ROW()-2,COUNTA('Form Responses 1'!$1:$1)-4),3,,TRUE,"Form Responses 1"))</f>
        <v>Normalina, Sos</v>
      </c>
      <c r="D212" s="10">
        <f>INDIRECT(ADDRESS(2+QUOTIENT(ROW()-2,COUNTA('Form Responses 1'!$1:$1)-4),4,,TRUE,"Form Responses 1"))</f>
        <v>45009</v>
      </c>
      <c r="E212" s="11">
        <f t="shared" si="2"/>
        <v>5</v>
      </c>
      <c r="F212" s="9" t="str">
        <f>IF(ISBLANK(A212)," ",INDIRECT(ADDRESS(1,5+MOD(ROW()-2,COUNTA('Form Responses 1'!$1:$1)-4),,TRUE,"Form Responses 1")))</f>
        <v>Halaman [Taman ]</v>
      </c>
      <c r="G212" s="9" t="str">
        <f>IF(ISBLANK(A212)," ",INDIRECT(ADDRESS(MATCH(A212,'Form Responses 1'!A:A,0),5+MOD(ROW()-2,COUNTA('Form Responses 1'!$1:$1)-4),,TRUE,"Form Responses 1")))</f>
        <v>CUKUP BAIK</v>
      </c>
      <c r="H212" s="12" t="str">
        <f t="shared" si="3"/>
        <v>Halaman</v>
      </c>
      <c r="I212" s="12" t="str">
        <f t="shared" si="4"/>
        <v>CLEANING SERVICE</v>
      </c>
      <c r="J212" s="12">
        <f t="array" ref="J212">IFERROR(INDEX(MASTER!B:B,MATCH(G212,MASTER!A:A,0))/100," ")</f>
        <v>0.89</v>
      </c>
      <c r="K212" s="9">
        <f t="shared" si="5"/>
        <v>12</v>
      </c>
      <c r="L212" s="9" t="str">
        <f t="shared" si="6"/>
        <v>2023 - WEEK 12</v>
      </c>
      <c r="M212" s="9" t="str">
        <f t="shared" si="7"/>
        <v>2023 - MONTH 03</v>
      </c>
      <c r="N212" s="12">
        <f t="shared" ref="N212:O212" si="221">IFERROR(AVERAGEIF(L:L,L212,$J:$J)," ")</f>
        <v>0.9460416667</v>
      </c>
      <c r="O212" s="12">
        <f t="shared" si="221"/>
        <v>0.9477777778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45009.6917</v>
      </c>
      <c r="B213" s="9" t="str">
        <f>INDIRECT(ADDRESS(2+QUOTIENT(ROW()-2,COUNTA('Form Responses 1'!$1:$1)-4),2,,TRUE,"Form Responses 1"))</f>
        <v>normalina630@gmail.com</v>
      </c>
      <c r="C213" s="9" t="str">
        <f>INDIRECT(ADDRESS(2+QUOTIENT(ROW()-2,COUNTA('Form Responses 1'!$1:$1)-4),3,,TRUE,"Form Responses 1"))</f>
        <v>Normalina, Sos</v>
      </c>
      <c r="D213" s="10">
        <f>INDIRECT(ADDRESS(2+QUOTIENT(ROW()-2,COUNTA('Form Responses 1'!$1:$1)-4),4,,TRUE,"Form Responses 1"))</f>
        <v>45009</v>
      </c>
      <c r="E213" s="11">
        <f t="shared" si="2"/>
        <v>5</v>
      </c>
      <c r="F213" s="9" t="str">
        <f>IF(ISBLANK(A213)," ",INDIRECT(ADDRESS(1,5+MOD(ROW()-2,COUNTA('Form Responses 1'!$1:$1)-4),,TRUE,"Form Responses 1")))</f>
        <v>Halaman [Parkir Motor ]</v>
      </c>
      <c r="G213" s="9" t="str">
        <f>IF(ISBLANK(A213)," ",INDIRECT(ADDRESS(MATCH(A213,'Form Responses 1'!A:A,0),5+MOD(ROW()-2,COUNTA('Form Responses 1'!$1:$1)-4),,TRUE,"Form Responses 1")))</f>
        <v>KURANG BAIK</v>
      </c>
      <c r="H213" s="12" t="str">
        <f t="shared" si="3"/>
        <v>Halaman</v>
      </c>
      <c r="I213" s="12" t="str">
        <f t="shared" si="4"/>
        <v>CLEANING SERVICE</v>
      </c>
      <c r="J213" s="12">
        <f t="array" ref="J213">IFERROR(INDEX(MASTER!B:B,MATCH(G213,MASTER!A:A,0))/100," ")</f>
        <v>0.74</v>
      </c>
      <c r="K213" s="9">
        <f t="shared" si="5"/>
        <v>12</v>
      </c>
      <c r="L213" s="9" t="str">
        <f t="shared" si="6"/>
        <v>2023 - WEEK 12</v>
      </c>
      <c r="M213" s="9" t="str">
        <f t="shared" si="7"/>
        <v>2023 - MONTH 03</v>
      </c>
      <c r="N213" s="12">
        <f t="shared" ref="N213:O213" si="222">IFERROR(AVERAGEIF(L:L,L213,$J:$J)," ")</f>
        <v>0.9460416667</v>
      </c>
      <c r="O213" s="12">
        <f t="shared" si="222"/>
        <v>0.9477777778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45009.6917</v>
      </c>
      <c r="B214" s="9" t="str">
        <f>INDIRECT(ADDRESS(2+QUOTIENT(ROW()-2,COUNTA('Form Responses 1'!$1:$1)-4),2,,TRUE,"Form Responses 1"))</f>
        <v>normalina630@gmail.com</v>
      </c>
      <c r="C214" s="9" t="str">
        <f>INDIRECT(ADDRESS(2+QUOTIENT(ROW()-2,COUNTA('Form Responses 1'!$1:$1)-4),3,,TRUE,"Form Responses 1"))</f>
        <v>Normalina, Sos</v>
      </c>
      <c r="D214" s="10">
        <f>INDIRECT(ADDRESS(2+QUOTIENT(ROW()-2,COUNTA('Form Responses 1'!$1:$1)-4),4,,TRUE,"Form Responses 1"))</f>
        <v>45009</v>
      </c>
      <c r="E214" s="11">
        <f t="shared" si="2"/>
        <v>5</v>
      </c>
      <c r="F214" s="9" t="str">
        <f>IF(ISBLANK(A214)," ",INDIRECT(ADDRESS(1,5+MOD(ROW()-2,COUNTA('Form Responses 1'!$1:$1)-4),,TRUE,"Form Responses 1")))</f>
        <v>Halaman [Parkir Mobil]</v>
      </c>
      <c r="G214" s="9" t="str">
        <f>IF(ISBLANK(A214)," ",INDIRECT(ADDRESS(MATCH(A214,'Form Responses 1'!A:A,0),5+MOD(ROW()-2,COUNTA('Form Responses 1'!$1:$1)-4),,TRUE,"Form Responses 1")))</f>
        <v>CUKUP BAIK</v>
      </c>
      <c r="H214" s="12" t="str">
        <f t="shared" si="3"/>
        <v>Halaman</v>
      </c>
      <c r="I214" s="12" t="str">
        <f t="shared" si="4"/>
        <v>CLEANING SERVICE</v>
      </c>
      <c r="J214" s="12">
        <f t="array" ref="J214">IFERROR(INDEX(MASTER!B:B,MATCH(G214,MASTER!A:A,0))/100," ")</f>
        <v>0.89</v>
      </c>
      <c r="K214" s="9">
        <f t="shared" si="5"/>
        <v>12</v>
      </c>
      <c r="L214" s="9" t="str">
        <f t="shared" si="6"/>
        <v>2023 - WEEK 12</v>
      </c>
      <c r="M214" s="9" t="str">
        <f t="shared" si="7"/>
        <v>2023 - MONTH 03</v>
      </c>
      <c r="N214" s="12">
        <f t="shared" ref="N214:O214" si="223">IFERROR(AVERAGEIF(L:L,L214,$J:$J)," ")</f>
        <v>0.9460416667</v>
      </c>
      <c r="O214" s="12">
        <f t="shared" si="223"/>
        <v>0.9477777778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45009.6917</v>
      </c>
      <c r="B215" s="9" t="str">
        <f>INDIRECT(ADDRESS(2+QUOTIENT(ROW()-2,COUNTA('Form Responses 1'!$1:$1)-4),2,,TRUE,"Form Responses 1"))</f>
        <v>normalina630@gmail.com</v>
      </c>
      <c r="C215" s="9" t="str">
        <f>INDIRECT(ADDRESS(2+QUOTIENT(ROW()-2,COUNTA('Form Responses 1'!$1:$1)-4),3,,TRUE,"Form Responses 1"))</f>
        <v>Normalina, Sos</v>
      </c>
      <c r="D215" s="10">
        <f>INDIRECT(ADDRESS(2+QUOTIENT(ROW()-2,COUNTA('Form Responses 1'!$1:$1)-4),4,,TRUE,"Form Responses 1"))</f>
        <v>45009</v>
      </c>
      <c r="E215" s="11">
        <f t="shared" si="2"/>
        <v>5</v>
      </c>
      <c r="F215" s="9" t="str">
        <f>IF(ISBLANK(A215)," ",INDIRECT(ADDRESS(1,5+MOD(ROW()-2,COUNTA('Form Responses 1'!$1:$1)-4),,TRUE,"Form Responses 1")))</f>
        <v>Halaman [Halaman depan]</v>
      </c>
      <c r="G215" s="9" t="str">
        <f>IF(ISBLANK(A215)," ",INDIRECT(ADDRESS(MATCH(A215,'Form Responses 1'!A:A,0),5+MOD(ROW()-2,COUNTA('Form Responses 1'!$1:$1)-4),,TRUE,"Form Responses 1")))</f>
        <v>CUKUP BAIK</v>
      </c>
      <c r="H215" s="12" t="str">
        <f t="shared" si="3"/>
        <v>Halaman</v>
      </c>
      <c r="I215" s="12" t="str">
        <f t="shared" si="4"/>
        <v>CLEANING SERVICE</v>
      </c>
      <c r="J215" s="12">
        <f t="array" ref="J215">IFERROR(INDEX(MASTER!B:B,MATCH(G215,MASTER!A:A,0))/100," ")</f>
        <v>0.89</v>
      </c>
      <c r="K215" s="9">
        <f t="shared" si="5"/>
        <v>12</v>
      </c>
      <c r="L215" s="9" t="str">
        <f t="shared" si="6"/>
        <v>2023 - WEEK 12</v>
      </c>
      <c r="M215" s="9" t="str">
        <f t="shared" si="7"/>
        <v>2023 - MONTH 03</v>
      </c>
      <c r="N215" s="12">
        <f t="shared" ref="N215:O215" si="224">IFERROR(AVERAGEIF(L:L,L215,$J:$J)," ")</f>
        <v>0.9460416667</v>
      </c>
      <c r="O215" s="12">
        <f t="shared" si="224"/>
        <v>0.9477777778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45009.6917</v>
      </c>
      <c r="B216" s="9" t="str">
        <f>INDIRECT(ADDRESS(2+QUOTIENT(ROW()-2,COUNTA('Form Responses 1'!$1:$1)-4),2,,TRUE,"Form Responses 1"))</f>
        <v>normalina630@gmail.com</v>
      </c>
      <c r="C216" s="9" t="str">
        <f>INDIRECT(ADDRESS(2+QUOTIENT(ROW()-2,COUNTA('Form Responses 1'!$1:$1)-4),3,,TRUE,"Form Responses 1"))</f>
        <v>Normalina, Sos</v>
      </c>
      <c r="D216" s="10">
        <f>INDIRECT(ADDRESS(2+QUOTIENT(ROW()-2,COUNTA('Form Responses 1'!$1:$1)-4),4,,TRUE,"Form Responses 1"))</f>
        <v>45009</v>
      </c>
      <c r="E216" s="11">
        <f t="shared" si="2"/>
        <v>5</v>
      </c>
      <c r="F216" s="9" t="str">
        <f>IF(ISBLANK(A216)," ",INDIRECT(ADDRESS(1,5+MOD(ROW()-2,COUNTA('Form Responses 1'!$1:$1)-4),,TRUE,"Form Responses 1")))</f>
        <v>Halaman [ samping dan belakang]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Halaman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12</v>
      </c>
      <c r="L216" s="9" t="str">
        <f t="shared" si="6"/>
        <v>2023 - WEEK 12</v>
      </c>
      <c r="M216" s="9" t="str">
        <f t="shared" si="7"/>
        <v>2023 - MONTH 03</v>
      </c>
      <c r="N216" s="12">
        <f t="shared" ref="N216:O216" si="225">IFERROR(AVERAGEIF(L:L,L216,$J:$J)," ")</f>
        <v>0.9460416667</v>
      </c>
      <c r="O216" s="12">
        <f t="shared" si="225"/>
        <v>0.9477777778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45009.6917</v>
      </c>
      <c r="B217" s="9" t="str">
        <f>INDIRECT(ADDRESS(2+QUOTIENT(ROW()-2,COUNTA('Form Responses 1'!$1:$1)-4),2,,TRUE,"Form Responses 1"))</f>
        <v>normalina630@gmail.com</v>
      </c>
      <c r="C217" s="9" t="str">
        <f>INDIRECT(ADDRESS(2+QUOTIENT(ROW()-2,COUNTA('Form Responses 1'!$1:$1)-4),3,,TRUE,"Form Responses 1"))</f>
        <v>Normalina, Sos</v>
      </c>
      <c r="D217" s="10">
        <f>INDIRECT(ADDRESS(2+QUOTIENT(ROW()-2,COUNTA('Form Responses 1'!$1:$1)-4),4,,TRUE,"Form Responses 1"))</f>
        <v>45009</v>
      </c>
      <c r="E217" s="11">
        <f t="shared" si="2"/>
        <v>5</v>
      </c>
      <c r="F217" s="9" t="str">
        <f>IF(ISBLANK(A217)," ",INDIRECT(ADDRESS(1,5+MOD(ROW()-2,COUNTA('Form Responses 1'!$1:$1)-4),,TRUE,"Form Responses 1")))</f>
        <v>Halaman [TPS]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Halaman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12</v>
      </c>
      <c r="L217" s="9" t="str">
        <f t="shared" si="6"/>
        <v>2023 - WEEK 12</v>
      </c>
      <c r="M217" s="9" t="str">
        <f t="shared" si="7"/>
        <v>2023 - MONTH 03</v>
      </c>
      <c r="N217" s="12">
        <f t="shared" ref="N217:O217" si="226">IFERROR(AVERAGEIF(L:L,L217,$J:$J)," ")</f>
        <v>0.9460416667</v>
      </c>
      <c r="O217" s="12">
        <f t="shared" si="226"/>
        <v>0.9477777778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45009.70978</v>
      </c>
      <c r="B218" s="9" t="str">
        <f>INDIRECT(ADDRESS(2+QUOTIENT(ROW()-2,COUNTA('Form Responses 1'!$1:$1)-4),2,,TRUE,"Form Responses 1"))</f>
        <v>normalina630@gmail.com</v>
      </c>
      <c r="C218" s="9" t="str">
        <f>INDIRECT(ADDRESS(2+QUOTIENT(ROW()-2,COUNTA('Form Responses 1'!$1:$1)-4),3,,TRUE,"Form Responses 1"))</f>
        <v>Normalina, S.Sos</v>
      </c>
      <c r="D218" s="10">
        <f>INDIRECT(ADDRESS(2+QUOTIENT(ROW()-2,COUNTA('Form Responses 1'!$1:$1)-4),4,,TRUE,"Form Responses 1"))</f>
        <v>45009</v>
      </c>
      <c r="E218" s="11">
        <f t="shared" si="2"/>
        <v>5</v>
      </c>
      <c r="F218" s="9" t="str">
        <f>IF(ISBLANK(A218)," ",INDIRECT(ADDRESS(1,5+MOD(ROW()-2,COUNTA('Form Responses 1'!$1:$1)-4),,TRUE,"Form Responses 1")))</f>
        <v>Security [Security Functions]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Security</v>
      </c>
      <c r="I218" s="12" t="str">
        <f t="shared" si="4"/>
        <v>SECURITY SERVICE</v>
      </c>
      <c r="J218" s="12">
        <f t="array" ref="J218">IFERROR(INDEX(MASTER!B:B,MATCH(G218,MASTER!A:A,0))/100," ")</f>
        <v>0.95</v>
      </c>
      <c r="K218" s="9">
        <f t="shared" si="5"/>
        <v>12</v>
      </c>
      <c r="L218" s="9" t="str">
        <f t="shared" si="6"/>
        <v>2023 - WEEK 12</v>
      </c>
      <c r="M218" s="9" t="str">
        <f t="shared" si="7"/>
        <v>2023 - MONTH 03</v>
      </c>
      <c r="N218" s="12">
        <f t="shared" ref="N218:O218" si="227">IFERROR(AVERAGEIF(L:L,L218,$J:$J)," ")</f>
        <v>0.9460416667</v>
      </c>
      <c r="O218" s="12">
        <f t="shared" si="227"/>
        <v>0.9477777778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45009.70978</v>
      </c>
      <c r="B219" s="9" t="str">
        <f>INDIRECT(ADDRESS(2+QUOTIENT(ROW()-2,COUNTA('Form Responses 1'!$1:$1)-4),2,,TRUE,"Form Responses 1"))</f>
        <v>normalina630@gmail.com</v>
      </c>
      <c r="C219" s="9" t="str">
        <f>INDIRECT(ADDRESS(2+QUOTIENT(ROW()-2,COUNTA('Form Responses 1'!$1:$1)-4),3,,TRUE,"Form Responses 1"))</f>
        <v>Normalina, S.Sos</v>
      </c>
      <c r="D219" s="10">
        <f>INDIRECT(ADDRESS(2+QUOTIENT(ROW()-2,COUNTA('Form Responses 1'!$1:$1)-4),4,,TRUE,"Form Responses 1"))</f>
        <v>45009</v>
      </c>
      <c r="E219" s="11">
        <f t="shared" si="2"/>
        <v>5</v>
      </c>
      <c r="F219" s="9" t="str">
        <f>IF(ISBLANK(A219)," ",INDIRECT(ADDRESS(1,5+MOD(ROW()-2,COUNTA('Form Responses 1'!$1:$1)-4),,TRUE,"Form Responses 1")))</f>
        <v>Driver [Driving Safety]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Driver</v>
      </c>
      <c r="I219" s="12" t="str">
        <f t="shared" si="4"/>
        <v>LABOR SERVICE</v>
      </c>
      <c r="J219" s="12">
        <f t="array" ref="J219">IFERROR(INDEX(MASTER!B:B,MATCH(G219,MASTER!A:A,0))/100," ")</f>
        <v>0.95</v>
      </c>
      <c r="K219" s="9">
        <f t="shared" si="5"/>
        <v>12</v>
      </c>
      <c r="L219" s="9" t="str">
        <f t="shared" si="6"/>
        <v>2023 - WEEK 12</v>
      </c>
      <c r="M219" s="9" t="str">
        <f t="shared" si="7"/>
        <v>2023 - MONTH 03</v>
      </c>
      <c r="N219" s="12">
        <f t="shared" ref="N219:O219" si="228">IFERROR(AVERAGEIF(L:L,L219,$J:$J)," ")</f>
        <v>0.9460416667</v>
      </c>
      <c r="O219" s="12">
        <f t="shared" si="228"/>
        <v>0.9477777778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45009.70978</v>
      </c>
      <c r="B220" s="9" t="str">
        <f>INDIRECT(ADDRESS(2+QUOTIENT(ROW()-2,COUNTA('Form Responses 1'!$1:$1)-4),2,,TRUE,"Form Responses 1"))</f>
        <v>normalina630@gmail.com</v>
      </c>
      <c r="C220" s="9" t="str">
        <f>INDIRECT(ADDRESS(2+QUOTIENT(ROW()-2,COUNTA('Form Responses 1'!$1:$1)-4),3,,TRUE,"Form Responses 1"))</f>
        <v>Normalina, S.Sos</v>
      </c>
      <c r="D220" s="10">
        <f>INDIRECT(ADDRESS(2+QUOTIENT(ROW()-2,COUNTA('Form Responses 1'!$1:$1)-4),4,,TRUE,"Form Responses 1"))</f>
        <v>45009</v>
      </c>
      <c r="E220" s="11">
        <f t="shared" si="2"/>
        <v>5</v>
      </c>
      <c r="F220" s="9" t="str">
        <f>IF(ISBLANK(A220)," ",INDIRECT(ADDRESS(1,5+MOD(ROW()-2,COUNTA('Form Responses 1'!$1:$1)-4),,TRUE,"Form Responses 1")))</f>
        <v>Driver [ Attendance]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Driver</v>
      </c>
      <c r="I220" s="12" t="str">
        <f t="shared" si="4"/>
        <v>LABOR SERVICE</v>
      </c>
      <c r="J220" s="12">
        <f t="array" ref="J220">IFERROR(INDEX(MASTER!B:B,MATCH(G220,MASTER!A:A,0))/100," ")</f>
        <v>0.95</v>
      </c>
      <c r="K220" s="9">
        <f t="shared" si="5"/>
        <v>12</v>
      </c>
      <c r="L220" s="9" t="str">
        <f t="shared" si="6"/>
        <v>2023 - WEEK 12</v>
      </c>
      <c r="M220" s="9" t="str">
        <f t="shared" si="7"/>
        <v>2023 - MONTH 03</v>
      </c>
      <c r="N220" s="12">
        <f t="shared" ref="N220:O220" si="229">IFERROR(AVERAGEIF(L:L,L220,$J:$J)," ")</f>
        <v>0.9460416667</v>
      </c>
      <c r="O220" s="12">
        <f t="shared" si="229"/>
        <v>0.9477777778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45009.70978</v>
      </c>
      <c r="B221" s="9" t="str">
        <f>INDIRECT(ADDRESS(2+QUOTIENT(ROW()-2,COUNTA('Form Responses 1'!$1:$1)-4),2,,TRUE,"Form Responses 1"))</f>
        <v>normalina630@gmail.com</v>
      </c>
      <c r="C221" s="9" t="str">
        <f>INDIRECT(ADDRESS(2+QUOTIENT(ROW()-2,COUNTA('Form Responses 1'!$1:$1)-4),3,,TRUE,"Form Responses 1"))</f>
        <v>Normalina, S.Sos</v>
      </c>
      <c r="D221" s="10">
        <f>INDIRECT(ADDRESS(2+QUOTIENT(ROW()-2,COUNTA('Form Responses 1'!$1:$1)-4),4,,TRUE,"Form Responses 1"))</f>
        <v>45009</v>
      </c>
      <c r="E221" s="11">
        <f t="shared" si="2"/>
        <v>5</v>
      </c>
      <c r="F221" s="9" t="str">
        <f>IF(ISBLANK(A221)," ",INDIRECT(ADDRESS(1,5+MOD(ROW()-2,COUNTA('Form Responses 1'!$1:$1)-4),,TRUE,"Form Responses 1")))</f>
        <v>Mess [Garasi Kendaraan R4 &amp; R2]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Mess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12</v>
      </c>
      <c r="L221" s="9" t="str">
        <f t="shared" si="6"/>
        <v>2023 - WEEK 12</v>
      </c>
      <c r="M221" s="9" t="str">
        <f t="shared" si="7"/>
        <v>2023 - MONTH 03</v>
      </c>
      <c r="N221" s="12">
        <f t="shared" ref="N221:O221" si="230">IFERROR(AVERAGEIF(L:L,L221,$J:$J)," ")</f>
        <v>0.9460416667</v>
      </c>
      <c r="O221" s="12">
        <f t="shared" si="230"/>
        <v>0.9477777778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45009.70978</v>
      </c>
      <c r="B222" s="9" t="str">
        <f>INDIRECT(ADDRESS(2+QUOTIENT(ROW()-2,COUNTA('Form Responses 1'!$1:$1)-4),2,,TRUE,"Form Responses 1"))</f>
        <v>normalina630@gmail.com</v>
      </c>
      <c r="C222" s="9" t="str">
        <f>INDIRECT(ADDRESS(2+QUOTIENT(ROW()-2,COUNTA('Form Responses 1'!$1:$1)-4),3,,TRUE,"Form Responses 1"))</f>
        <v>Normalina, S.Sos</v>
      </c>
      <c r="D222" s="10">
        <f>INDIRECT(ADDRESS(2+QUOTIENT(ROW()-2,COUNTA('Form Responses 1'!$1:$1)-4),4,,TRUE,"Form Responses 1"))</f>
        <v>45009</v>
      </c>
      <c r="E222" s="11">
        <f t="shared" si="2"/>
        <v>5</v>
      </c>
      <c r="F222" s="9" t="str">
        <f>IF(ISBLANK(A222)," ",INDIRECT(ADDRESS(1,5+MOD(ROW()-2,COUNTA('Form Responses 1'!$1:$1)-4),,TRUE,"Form Responses 1")))</f>
        <v>Mess [Teras Depan &amp; Belakang]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Mess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12</v>
      </c>
      <c r="L222" s="9" t="str">
        <f t="shared" si="6"/>
        <v>2023 - WEEK 12</v>
      </c>
      <c r="M222" s="9" t="str">
        <f t="shared" si="7"/>
        <v>2023 - MONTH 03</v>
      </c>
      <c r="N222" s="12">
        <f t="shared" ref="N222:O222" si="231">IFERROR(AVERAGEIF(L:L,L222,$J:$J)," ")</f>
        <v>0.9460416667</v>
      </c>
      <c r="O222" s="12">
        <f t="shared" si="231"/>
        <v>0.9477777778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45009.70978</v>
      </c>
      <c r="B223" s="9" t="str">
        <f>INDIRECT(ADDRESS(2+QUOTIENT(ROW()-2,COUNTA('Form Responses 1'!$1:$1)-4),2,,TRUE,"Form Responses 1"))</f>
        <v>normalina630@gmail.com</v>
      </c>
      <c r="C223" s="9" t="str">
        <f>INDIRECT(ADDRESS(2+QUOTIENT(ROW()-2,COUNTA('Form Responses 1'!$1:$1)-4),3,,TRUE,"Form Responses 1"))</f>
        <v>Normalina, S.Sos</v>
      </c>
      <c r="D223" s="10">
        <f>INDIRECT(ADDRESS(2+QUOTIENT(ROW()-2,COUNTA('Form Responses 1'!$1:$1)-4),4,,TRUE,"Form Responses 1"))</f>
        <v>45009</v>
      </c>
      <c r="E223" s="11">
        <f t="shared" si="2"/>
        <v>5</v>
      </c>
      <c r="F223" s="9" t="str">
        <f>IF(ISBLANK(A223)," ",INDIRECT(ADDRESS(1,5+MOD(ROW()-2,COUNTA('Form Responses 1'!$1:$1)-4),,TRUE,"Form Responses 1")))</f>
        <v>Mess [Ruang Tamu Utama]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Mess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12</v>
      </c>
      <c r="L223" s="9" t="str">
        <f t="shared" si="6"/>
        <v>2023 - WEEK 12</v>
      </c>
      <c r="M223" s="9" t="str">
        <f t="shared" si="7"/>
        <v>2023 - MONTH 03</v>
      </c>
      <c r="N223" s="12">
        <f t="shared" ref="N223:O223" si="232">IFERROR(AVERAGEIF(L:L,L223,$J:$J)," ")</f>
        <v>0.9460416667</v>
      </c>
      <c r="O223" s="12">
        <f t="shared" si="232"/>
        <v>0.9477777778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45009.70978</v>
      </c>
      <c r="B224" s="9" t="str">
        <f>INDIRECT(ADDRESS(2+QUOTIENT(ROW()-2,COUNTA('Form Responses 1'!$1:$1)-4),2,,TRUE,"Form Responses 1"))</f>
        <v>normalina630@gmail.com</v>
      </c>
      <c r="C224" s="9" t="str">
        <f>INDIRECT(ADDRESS(2+QUOTIENT(ROW()-2,COUNTA('Form Responses 1'!$1:$1)-4),3,,TRUE,"Form Responses 1"))</f>
        <v>Normalina, S.Sos</v>
      </c>
      <c r="D224" s="10">
        <f>INDIRECT(ADDRESS(2+QUOTIENT(ROW()-2,COUNTA('Form Responses 1'!$1:$1)-4),4,,TRUE,"Form Responses 1"))</f>
        <v>45009</v>
      </c>
      <c r="E224" s="11">
        <f t="shared" si="2"/>
        <v>5</v>
      </c>
      <c r="F224" s="9" t="str">
        <f>IF(ISBLANK(A224)," ",INDIRECT(ADDRESS(1,5+MOD(ROW()-2,COUNTA('Form Responses 1'!$1:$1)-4),,TRUE,"Form Responses 1")))</f>
        <v>Mess [Kamar 1.2.3&amp;4]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Mess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12</v>
      </c>
      <c r="L224" s="9" t="str">
        <f t="shared" si="6"/>
        <v>2023 - WEEK 12</v>
      </c>
      <c r="M224" s="9" t="str">
        <f t="shared" si="7"/>
        <v>2023 - MONTH 03</v>
      </c>
      <c r="N224" s="12">
        <f t="shared" ref="N224:O224" si="233">IFERROR(AVERAGEIF(L:L,L224,$J:$J)," ")</f>
        <v>0.9460416667</v>
      </c>
      <c r="O224" s="12">
        <f t="shared" si="233"/>
        <v>0.9477777778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45009.70978</v>
      </c>
      <c r="B225" s="9" t="str">
        <f>INDIRECT(ADDRESS(2+QUOTIENT(ROW()-2,COUNTA('Form Responses 1'!$1:$1)-4),2,,TRUE,"Form Responses 1"))</f>
        <v>normalina630@gmail.com</v>
      </c>
      <c r="C225" s="9" t="str">
        <f>INDIRECT(ADDRESS(2+QUOTIENT(ROW()-2,COUNTA('Form Responses 1'!$1:$1)-4),3,,TRUE,"Form Responses 1"))</f>
        <v>Normalina, S.Sos</v>
      </c>
      <c r="D225" s="10">
        <f>INDIRECT(ADDRESS(2+QUOTIENT(ROW()-2,COUNTA('Form Responses 1'!$1:$1)-4),4,,TRUE,"Form Responses 1"))</f>
        <v>45009</v>
      </c>
      <c r="E225" s="11">
        <f t="shared" si="2"/>
        <v>5</v>
      </c>
      <c r="F225" s="9" t="str">
        <f>IF(ISBLANK(A225)," ",INDIRECT(ADDRESS(1,5+MOD(ROW()-2,COUNTA('Form Responses 1'!$1:$1)-4),,TRUE,"Form Responses 1")))</f>
        <v>Mess [Dapur]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Mess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12</v>
      </c>
      <c r="L225" s="9" t="str">
        <f t="shared" si="6"/>
        <v>2023 - WEEK 12</v>
      </c>
      <c r="M225" s="9" t="str">
        <f t="shared" si="7"/>
        <v>2023 - MONTH 03</v>
      </c>
      <c r="N225" s="12">
        <f t="shared" ref="N225:O225" si="234">IFERROR(AVERAGEIF(L:L,L225,$J:$J)," ")</f>
        <v>0.9460416667</v>
      </c>
      <c r="O225" s="12">
        <f t="shared" si="234"/>
        <v>0.9477777778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45009.70978</v>
      </c>
      <c r="B226" s="9" t="str">
        <f>INDIRECT(ADDRESS(2+QUOTIENT(ROW()-2,COUNTA('Form Responses 1'!$1:$1)-4),2,,TRUE,"Form Responses 1"))</f>
        <v>normalina630@gmail.com</v>
      </c>
      <c r="C226" s="9" t="str">
        <f>INDIRECT(ADDRESS(2+QUOTIENT(ROW()-2,COUNTA('Form Responses 1'!$1:$1)-4),3,,TRUE,"Form Responses 1"))</f>
        <v>Normalina, S.Sos</v>
      </c>
      <c r="D226" s="10">
        <f>INDIRECT(ADDRESS(2+QUOTIENT(ROW()-2,COUNTA('Form Responses 1'!$1:$1)-4),4,,TRUE,"Form Responses 1"))</f>
        <v>45009</v>
      </c>
      <c r="E226" s="11">
        <f t="shared" si="2"/>
        <v>5</v>
      </c>
      <c r="F226" s="9" t="str">
        <f>IF(ISBLANK(A226)," ",INDIRECT(ADDRESS(1,5+MOD(ROW()-2,COUNTA('Form Responses 1'!$1:$1)-4),,TRUE,"Form Responses 1")))</f>
        <v>Mess [Toilet Pria / Wanita]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Mess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12</v>
      </c>
      <c r="L226" s="9" t="str">
        <f t="shared" si="6"/>
        <v>2023 - WEEK 12</v>
      </c>
      <c r="M226" s="9" t="str">
        <f t="shared" si="7"/>
        <v>2023 - MONTH 03</v>
      </c>
      <c r="N226" s="12">
        <f t="shared" ref="N226:O226" si="235">IFERROR(AVERAGEIF(L:L,L226,$J:$J)," ")</f>
        <v>0.9460416667</v>
      </c>
      <c r="O226" s="12">
        <f t="shared" si="235"/>
        <v>0.9477777778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45009.70978</v>
      </c>
      <c r="B227" s="9" t="str">
        <f>INDIRECT(ADDRESS(2+QUOTIENT(ROW()-2,COUNTA('Form Responses 1'!$1:$1)-4),2,,TRUE,"Form Responses 1"))</f>
        <v>normalina630@gmail.com</v>
      </c>
      <c r="C227" s="9" t="str">
        <f>INDIRECT(ADDRESS(2+QUOTIENT(ROW()-2,COUNTA('Form Responses 1'!$1:$1)-4),3,,TRUE,"Form Responses 1"))</f>
        <v>Normalina, S.Sos</v>
      </c>
      <c r="D227" s="10">
        <f>INDIRECT(ADDRESS(2+QUOTIENT(ROW()-2,COUNTA('Form Responses 1'!$1:$1)-4),4,,TRUE,"Form Responses 1"))</f>
        <v>45009</v>
      </c>
      <c r="E227" s="11">
        <f t="shared" si="2"/>
        <v>5</v>
      </c>
      <c r="F227" s="9" t="str">
        <f>IF(ISBLANK(A227)," ",INDIRECT(ADDRESS(1,5+MOD(ROW()-2,COUNTA('Form Responses 1'!$1:$1)-4),,TRUE,"Form Responses 1")))</f>
        <v>Gedung Balai Arkiologi Lt.2 [Koridor]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Balai Arkiologi Lt.2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12</v>
      </c>
      <c r="L227" s="9" t="str">
        <f t="shared" si="6"/>
        <v>2023 - WEEK 12</v>
      </c>
      <c r="M227" s="9" t="str">
        <f t="shared" si="7"/>
        <v>2023 - MONTH 03</v>
      </c>
      <c r="N227" s="12">
        <f t="shared" ref="N227:O227" si="236">IFERROR(AVERAGEIF(L:L,L227,$J:$J)," ")</f>
        <v>0.9460416667</v>
      </c>
      <c r="O227" s="12">
        <f t="shared" si="236"/>
        <v>0.9477777778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45009.70978</v>
      </c>
      <c r="B228" s="9" t="str">
        <f>INDIRECT(ADDRESS(2+QUOTIENT(ROW()-2,COUNTA('Form Responses 1'!$1:$1)-4),2,,TRUE,"Form Responses 1"))</f>
        <v>normalina630@gmail.com</v>
      </c>
      <c r="C228" s="9" t="str">
        <f>INDIRECT(ADDRESS(2+QUOTIENT(ROW()-2,COUNTA('Form Responses 1'!$1:$1)-4),3,,TRUE,"Form Responses 1"))</f>
        <v>Normalina, S.Sos</v>
      </c>
      <c r="D228" s="10">
        <f>INDIRECT(ADDRESS(2+QUOTIENT(ROW()-2,COUNTA('Form Responses 1'!$1:$1)-4),4,,TRUE,"Form Responses 1"))</f>
        <v>45009</v>
      </c>
      <c r="E228" s="11">
        <f t="shared" si="2"/>
        <v>5</v>
      </c>
      <c r="F228" s="9" t="str">
        <f>IF(ISBLANK(A228)," ",INDIRECT(ADDRESS(1,5+MOD(ROW()-2,COUNTA('Form Responses 1'!$1:$1)-4),,TRUE,"Form Responses 1")))</f>
        <v>Gedung Balai Arkiologi Lt.2 [Meeting Room 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Gedung Balai Arkiologi Lt.2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12</v>
      </c>
      <c r="L228" s="9" t="str">
        <f t="shared" si="6"/>
        <v>2023 - WEEK 12</v>
      </c>
      <c r="M228" s="9" t="str">
        <f t="shared" si="7"/>
        <v>2023 - MONTH 03</v>
      </c>
      <c r="N228" s="12">
        <f t="shared" ref="N228:O228" si="237">IFERROR(AVERAGEIF(L:L,L228,$J:$J)," ")</f>
        <v>0.9460416667</v>
      </c>
      <c r="O228" s="12">
        <f t="shared" si="237"/>
        <v>0.9477777778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45009.70978</v>
      </c>
      <c r="B229" s="9" t="str">
        <f>INDIRECT(ADDRESS(2+QUOTIENT(ROW()-2,COUNTA('Form Responses 1'!$1:$1)-4),2,,TRUE,"Form Responses 1"))</f>
        <v>normalina630@gmail.com</v>
      </c>
      <c r="C229" s="9" t="str">
        <f>INDIRECT(ADDRESS(2+QUOTIENT(ROW()-2,COUNTA('Form Responses 1'!$1:$1)-4),3,,TRUE,"Form Responses 1"))</f>
        <v>Normalina, S.Sos</v>
      </c>
      <c r="D229" s="10">
        <f>INDIRECT(ADDRESS(2+QUOTIENT(ROW()-2,COUNTA('Form Responses 1'!$1:$1)-4),4,,TRUE,"Form Responses 1"))</f>
        <v>45009</v>
      </c>
      <c r="E229" s="11">
        <f t="shared" si="2"/>
        <v>5</v>
      </c>
      <c r="F229" s="9" t="str">
        <f>IF(ISBLANK(A229)," ",INDIRECT(ADDRESS(1,5+MOD(ROW()-2,COUNTA('Form Responses 1'!$1:$1)-4),,TRUE,"Form Responses 1")))</f>
        <v>Gedung Balai Arkiologi Lt.2 [R. Kepala]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Balai Arkiologi Lt.2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12</v>
      </c>
      <c r="L229" s="9" t="str">
        <f t="shared" si="6"/>
        <v>2023 - WEEK 12</v>
      </c>
      <c r="M229" s="9" t="str">
        <f t="shared" si="7"/>
        <v>2023 - MONTH 03</v>
      </c>
      <c r="N229" s="12">
        <f t="shared" ref="N229:O229" si="238">IFERROR(AVERAGEIF(L:L,L229,$J:$J)," ")</f>
        <v>0.9460416667</v>
      </c>
      <c r="O229" s="12">
        <f t="shared" si="238"/>
        <v>0.9477777778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45009.70978</v>
      </c>
      <c r="B230" s="9" t="str">
        <f>INDIRECT(ADDRESS(2+QUOTIENT(ROW()-2,COUNTA('Form Responses 1'!$1:$1)-4),2,,TRUE,"Form Responses 1"))</f>
        <v>normalina630@gmail.com</v>
      </c>
      <c r="C230" s="9" t="str">
        <f>INDIRECT(ADDRESS(2+QUOTIENT(ROW()-2,COUNTA('Form Responses 1'!$1:$1)-4),3,,TRUE,"Form Responses 1"))</f>
        <v>Normalina, S.Sos</v>
      </c>
      <c r="D230" s="10">
        <f>INDIRECT(ADDRESS(2+QUOTIENT(ROW()-2,COUNTA('Form Responses 1'!$1:$1)-4),4,,TRUE,"Form Responses 1"))</f>
        <v>45009</v>
      </c>
      <c r="E230" s="11">
        <f t="shared" si="2"/>
        <v>5</v>
      </c>
      <c r="F230" s="9" t="str">
        <f>IF(ISBLANK(A230)," ",INDIRECT(ADDRESS(1,5+MOD(ROW()-2,COUNTA('Form Responses 1'!$1:$1)-4),,TRUE,"Form Responses 1")))</f>
        <v>Gedung Balai Arkiologi Lt.2 [R. 1-5]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Balai Arkiologi Lt.2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12</v>
      </c>
      <c r="L230" s="9" t="str">
        <f t="shared" si="6"/>
        <v>2023 - WEEK 12</v>
      </c>
      <c r="M230" s="9" t="str">
        <f t="shared" si="7"/>
        <v>2023 - MONTH 03</v>
      </c>
      <c r="N230" s="12">
        <f t="shared" ref="N230:O230" si="239">IFERROR(AVERAGEIF(L:L,L230,$J:$J)," ")</f>
        <v>0.9460416667</v>
      </c>
      <c r="O230" s="12">
        <f t="shared" si="239"/>
        <v>0.9477777778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45009.70978</v>
      </c>
      <c r="B231" s="9" t="str">
        <f>INDIRECT(ADDRESS(2+QUOTIENT(ROW()-2,COUNTA('Form Responses 1'!$1:$1)-4),2,,TRUE,"Form Responses 1"))</f>
        <v>normalina630@gmail.com</v>
      </c>
      <c r="C231" s="9" t="str">
        <f>INDIRECT(ADDRESS(2+QUOTIENT(ROW()-2,COUNTA('Form Responses 1'!$1:$1)-4),3,,TRUE,"Form Responses 1"))</f>
        <v>Normalina, S.Sos</v>
      </c>
      <c r="D231" s="10">
        <f>INDIRECT(ADDRESS(2+QUOTIENT(ROW()-2,COUNTA('Form Responses 1'!$1:$1)-4),4,,TRUE,"Form Responses 1"))</f>
        <v>45009</v>
      </c>
      <c r="E231" s="11">
        <f t="shared" si="2"/>
        <v>5</v>
      </c>
      <c r="F231" s="9" t="str">
        <f>IF(ISBLANK(A231)," ",INDIRECT(ADDRESS(1,5+MOD(ROW()-2,COUNTA('Form Responses 1'!$1:$1)-4),,TRUE,"Form Responses 1")))</f>
        <v>Gedung Balai Arkiologi Lt.2 [Tangga Penghubung LT1-2]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Balai Arkiologi Lt.2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12</v>
      </c>
      <c r="L231" s="9" t="str">
        <f t="shared" si="6"/>
        <v>2023 - WEEK 12</v>
      </c>
      <c r="M231" s="9" t="str">
        <f t="shared" si="7"/>
        <v>2023 - MONTH 03</v>
      </c>
      <c r="N231" s="12">
        <f t="shared" ref="N231:O231" si="240">IFERROR(AVERAGEIF(L:L,L231,$J:$J)," ")</f>
        <v>0.9460416667</v>
      </c>
      <c r="O231" s="12">
        <f t="shared" si="240"/>
        <v>0.9477777778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45009.70978</v>
      </c>
      <c r="B232" s="9" t="str">
        <f>INDIRECT(ADDRESS(2+QUOTIENT(ROW()-2,COUNTA('Form Responses 1'!$1:$1)-4),2,,TRUE,"Form Responses 1"))</f>
        <v>normalina630@gmail.com</v>
      </c>
      <c r="C232" s="9" t="str">
        <f>INDIRECT(ADDRESS(2+QUOTIENT(ROW()-2,COUNTA('Form Responses 1'!$1:$1)-4),3,,TRUE,"Form Responses 1"))</f>
        <v>Normalina, S.Sos</v>
      </c>
      <c r="D232" s="10">
        <f>INDIRECT(ADDRESS(2+QUOTIENT(ROW()-2,COUNTA('Form Responses 1'!$1:$1)-4),4,,TRUE,"Form Responses 1"))</f>
        <v>45009</v>
      </c>
      <c r="E232" s="11">
        <f t="shared" si="2"/>
        <v>5</v>
      </c>
      <c r="F232" s="9" t="str">
        <f>IF(ISBLANK(A232)," ",INDIRECT(ADDRESS(1,5+MOD(ROW()-2,COUNTA('Form Responses 1'!$1:$1)-4),,TRUE,"Form Responses 1")))</f>
        <v>Gedung Balai Arkiologi Lt.2 [Toilet Pria / Wanita &amp; Disabilitas]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Gedung Balai Arkiologi Lt.2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12</v>
      </c>
      <c r="L232" s="9" t="str">
        <f t="shared" si="6"/>
        <v>2023 - WEEK 12</v>
      </c>
      <c r="M232" s="9" t="str">
        <f t="shared" si="7"/>
        <v>2023 - MONTH 03</v>
      </c>
      <c r="N232" s="12">
        <f t="shared" ref="N232:O232" si="241">IFERROR(AVERAGEIF(L:L,L232,$J:$J)," ")</f>
        <v>0.9460416667</v>
      </c>
      <c r="O232" s="12">
        <f t="shared" si="241"/>
        <v>0.9477777778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45009.70978</v>
      </c>
      <c r="B233" s="9" t="str">
        <f>INDIRECT(ADDRESS(2+QUOTIENT(ROW()-2,COUNTA('Form Responses 1'!$1:$1)-4),2,,TRUE,"Form Responses 1"))</f>
        <v>normalina630@gmail.com</v>
      </c>
      <c r="C233" s="9" t="str">
        <f>INDIRECT(ADDRESS(2+QUOTIENT(ROW()-2,COUNTA('Form Responses 1'!$1:$1)-4),3,,TRUE,"Form Responses 1"))</f>
        <v>Normalina, S.Sos</v>
      </c>
      <c r="D233" s="10">
        <f>INDIRECT(ADDRESS(2+QUOTIENT(ROW()-2,COUNTA('Form Responses 1'!$1:$1)-4),4,,TRUE,"Form Responses 1"))</f>
        <v>45009</v>
      </c>
      <c r="E233" s="11">
        <f t="shared" si="2"/>
        <v>5</v>
      </c>
      <c r="F233" s="9" t="str">
        <f>IF(ISBLANK(A233)," ",INDIRECT(ADDRESS(1,5+MOD(ROW()-2,COUNTA('Form Responses 1'!$1:$1)-4),,TRUE,"Form Responses 1")))</f>
        <v>Gedung Balai Arkiologi Lt.1 [Lobby Utama]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 Balai Arkiologi Lt.1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12</v>
      </c>
      <c r="L233" s="9" t="str">
        <f t="shared" si="6"/>
        <v>2023 - WEEK 12</v>
      </c>
      <c r="M233" s="9" t="str">
        <f t="shared" si="7"/>
        <v>2023 - MONTH 03</v>
      </c>
      <c r="N233" s="12">
        <f t="shared" ref="N233:O233" si="242">IFERROR(AVERAGEIF(L:L,L233,$J:$J)," ")</f>
        <v>0.9460416667</v>
      </c>
      <c r="O233" s="12">
        <f t="shared" si="242"/>
        <v>0.9477777778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45009.70978</v>
      </c>
      <c r="B234" s="9" t="str">
        <f>INDIRECT(ADDRESS(2+QUOTIENT(ROW()-2,COUNTA('Form Responses 1'!$1:$1)-4),2,,TRUE,"Form Responses 1"))</f>
        <v>normalina630@gmail.com</v>
      </c>
      <c r="C234" s="9" t="str">
        <f>INDIRECT(ADDRESS(2+QUOTIENT(ROW()-2,COUNTA('Form Responses 1'!$1:$1)-4),3,,TRUE,"Form Responses 1"))</f>
        <v>Normalina, S.Sos</v>
      </c>
      <c r="D234" s="10">
        <f>INDIRECT(ADDRESS(2+QUOTIENT(ROW()-2,COUNTA('Form Responses 1'!$1:$1)-4),4,,TRUE,"Form Responses 1"))</f>
        <v>45009</v>
      </c>
      <c r="E234" s="11">
        <f t="shared" si="2"/>
        <v>5</v>
      </c>
      <c r="F234" s="9" t="str">
        <f>IF(ISBLANK(A234)," ",INDIRECT(ADDRESS(1,5+MOD(ROW()-2,COUNTA('Form Responses 1'!$1:$1)-4),,TRUE,"Form Responses 1")))</f>
        <v>Gedung Balai Arkiologi Lt.1 [Koridor]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Balai Arkiologi Lt.1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12</v>
      </c>
      <c r="L234" s="9" t="str">
        <f t="shared" si="6"/>
        <v>2023 - WEEK 12</v>
      </c>
      <c r="M234" s="9" t="str">
        <f t="shared" si="7"/>
        <v>2023 - MONTH 03</v>
      </c>
      <c r="N234" s="12">
        <f t="shared" ref="N234:O234" si="243">IFERROR(AVERAGEIF(L:L,L234,$J:$J)," ")</f>
        <v>0.9460416667</v>
      </c>
      <c r="O234" s="12">
        <f t="shared" si="243"/>
        <v>0.9477777778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45009.70978</v>
      </c>
      <c r="B235" s="9" t="str">
        <f>INDIRECT(ADDRESS(2+QUOTIENT(ROW()-2,COUNTA('Form Responses 1'!$1:$1)-4),2,,TRUE,"Form Responses 1"))</f>
        <v>normalina630@gmail.com</v>
      </c>
      <c r="C235" s="9" t="str">
        <f>INDIRECT(ADDRESS(2+QUOTIENT(ROW()-2,COUNTA('Form Responses 1'!$1:$1)-4),3,,TRUE,"Form Responses 1"))</f>
        <v>Normalina, S.Sos</v>
      </c>
      <c r="D235" s="10">
        <f>INDIRECT(ADDRESS(2+QUOTIENT(ROW()-2,COUNTA('Form Responses 1'!$1:$1)-4),4,,TRUE,"Form Responses 1"))</f>
        <v>45009</v>
      </c>
      <c r="E235" s="11">
        <f t="shared" si="2"/>
        <v>5</v>
      </c>
      <c r="F235" s="9" t="str">
        <f>IF(ISBLANK(A235)," ",INDIRECT(ADDRESS(1,5+MOD(ROW()-2,COUNTA('Form Responses 1'!$1:$1)-4),,TRUE,"Form Responses 1")))</f>
        <v>Gedung Balai Arkiologi Lt.1 [Meeting Room 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Balai Arkiologi Lt.1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12</v>
      </c>
      <c r="L235" s="9" t="str">
        <f t="shared" si="6"/>
        <v>2023 - WEEK 12</v>
      </c>
      <c r="M235" s="9" t="str">
        <f t="shared" si="7"/>
        <v>2023 - MONTH 03</v>
      </c>
      <c r="N235" s="12">
        <f t="shared" ref="N235:O235" si="244">IFERROR(AVERAGEIF(L:L,L235,$J:$J)," ")</f>
        <v>0.9460416667</v>
      </c>
      <c r="O235" s="12">
        <f t="shared" si="244"/>
        <v>0.9477777778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45009.70978</v>
      </c>
      <c r="B236" s="9" t="str">
        <f>INDIRECT(ADDRESS(2+QUOTIENT(ROW()-2,COUNTA('Form Responses 1'!$1:$1)-4),2,,TRUE,"Form Responses 1"))</f>
        <v>normalina630@gmail.com</v>
      </c>
      <c r="C236" s="9" t="str">
        <f>INDIRECT(ADDRESS(2+QUOTIENT(ROW()-2,COUNTA('Form Responses 1'!$1:$1)-4),3,,TRUE,"Form Responses 1"))</f>
        <v>Normalina, S.Sos</v>
      </c>
      <c r="D236" s="10">
        <f>INDIRECT(ADDRESS(2+QUOTIENT(ROW()-2,COUNTA('Form Responses 1'!$1:$1)-4),4,,TRUE,"Form Responses 1"))</f>
        <v>45009</v>
      </c>
      <c r="E236" s="11">
        <f t="shared" si="2"/>
        <v>5</v>
      </c>
      <c r="F236" s="9" t="str">
        <f>IF(ISBLANK(A236)," ",INDIRECT(ADDRESS(1,5+MOD(ROW()-2,COUNTA('Form Responses 1'!$1:$1)-4),,TRUE,"Form Responses 1")))</f>
        <v>Gedung Balai Arkiologi Lt.1 [R. Staf TU]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Gedung Balai Arkiologi Lt.1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12</v>
      </c>
      <c r="L236" s="9" t="str">
        <f t="shared" si="6"/>
        <v>2023 - WEEK 12</v>
      </c>
      <c r="M236" s="9" t="str">
        <f t="shared" si="7"/>
        <v>2023 - MONTH 03</v>
      </c>
      <c r="N236" s="12">
        <f t="shared" ref="N236:O236" si="245">IFERROR(AVERAGEIF(L:L,L236,$J:$J)," ")</f>
        <v>0.9460416667</v>
      </c>
      <c r="O236" s="12">
        <f t="shared" si="245"/>
        <v>0.9477777778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45009.70978</v>
      </c>
      <c r="B237" s="9" t="str">
        <f>INDIRECT(ADDRESS(2+QUOTIENT(ROW()-2,COUNTA('Form Responses 1'!$1:$1)-4),2,,TRUE,"Form Responses 1"))</f>
        <v>normalina630@gmail.com</v>
      </c>
      <c r="C237" s="9" t="str">
        <f>INDIRECT(ADDRESS(2+QUOTIENT(ROW()-2,COUNTA('Form Responses 1'!$1:$1)-4),3,,TRUE,"Form Responses 1"))</f>
        <v>Normalina, S.Sos</v>
      </c>
      <c r="D237" s="10">
        <f>INDIRECT(ADDRESS(2+QUOTIENT(ROW()-2,COUNTA('Form Responses 1'!$1:$1)-4),4,,TRUE,"Form Responses 1"))</f>
        <v>45009</v>
      </c>
      <c r="E237" s="11">
        <f t="shared" si="2"/>
        <v>5</v>
      </c>
      <c r="F237" s="9" t="str">
        <f>IF(ISBLANK(A237)," ",INDIRECT(ADDRESS(1,5+MOD(ROW()-2,COUNTA('Form Responses 1'!$1:$1)-4),,TRUE,"Form Responses 1")))</f>
        <v>Gedung Balai Arkiologi Lt.1 [R. Kasubag TU]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Gedung Balai Arkiologi Lt.1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12</v>
      </c>
      <c r="L237" s="9" t="str">
        <f t="shared" si="6"/>
        <v>2023 - WEEK 12</v>
      </c>
      <c r="M237" s="9" t="str">
        <f t="shared" si="7"/>
        <v>2023 - MONTH 03</v>
      </c>
      <c r="N237" s="12">
        <f t="shared" ref="N237:O237" si="246">IFERROR(AVERAGEIF(L:L,L237,$J:$J)," ")</f>
        <v>0.9460416667</v>
      </c>
      <c r="O237" s="12">
        <f t="shared" si="246"/>
        <v>0.9477777778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45009.70978</v>
      </c>
      <c r="B238" s="9" t="str">
        <f>INDIRECT(ADDRESS(2+QUOTIENT(ROW()-2,COUNTA('Form Responses 1'!$1:$1)-4),2,,TRUE,"Form Responses 1"))</f>
        <v>normalina630@gmail.com</v>
      </c>
      <c r="C238" s="9" t="str">
        <f>INDIRECT(ADDRESS(2+QUOTIENT(ROW()-2,COUNTA('Form Responses 1'!$1:$1)-4),3,,TRUE,"Form Responses 1"))</f>
        <v>Normalina, S.Sos</v>
      </c>
      <c r="D238" s="10">
        <f>INDIRECT(ADDRESS(2+QUOTIENT(ROW()-2,COUNTA('Form Responses 1'!$1:$1)-4),4,,TRUE,"Form Responses 1"))</f>
        <v>45009</v>
      </c>
      <c r="E238" s="11">
        <f t="shared" si="2"/>
        <v>5</v>
      </c>
      <c r="F238" s="9" t="str">
        <f>IF(ISBLANK(A238)," ",INDIRECT(ADDRESS(1,5+MOD(ROW()-2,COUNTA('Form Responses 1'!$1:$1)-4),,TRUE,"Form Responses 1")))</f>
        <v>Gedung Balai Arkiologi Lt.1 [R. Arsib]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Gedung Balai Arkiologi Lt.1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12</v>
      </c>
      <c r="L238" s="9" t="str">
        <f t="shared" si="6"/>
        <v>2023 - WEEK 12</v>
      </c>
      <c r="M238" s="9" t="str">
        <f t="shared" si="7"/>
        <v>2023 - MONTH 03</v>
      </c>
      <c r="N238" s="12">
        <f t="shared" ref="N238:O238" si="247">IFERROR(AVERAGEIF(L:L,L238,$J:$J)," ")</f>
        <v>0.9460416667</v>
      </c>
      <c r="O238" s="12">
        <f t="shared" si="247"/>
        <v>0.9477777778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45009.70978</v>
      </c>
      <c r="B239" s="9" t="str">
        <f>INDIRECT(ADDRESS(2+QUOTIENT(ROW()-2,COUNTA('Form Responses 1'!$1:$1)-4),2,,TRUE,"Form Responses 1"))</f>
        <v>normalina630@gmail.com</v>
      </c>
      <c r="C239" s="9" t="str">
        <f>INDIRECT(ADDRESS(2+QUOTIENT(ROW()-2,COUNTA('Form Responses 1'!$1:$1)-4),3,,TRUE,"Form Responses 1"))</f>
        <v>Normalina, S.Sos</v>
      </c>
      <c r="D239" s="10">
        <f>INDIRECT(ADDRESS(2+QUOTIENT(ROW()-2,COUNTA('Form Responses 1'!$1:$1)-4),4,,TRUE,"Form Responses 1"))</f>
        <v>45009</v>
      </c>
      <c r="E239" s="11">
        <f t="shared" si="2"/>
        <v>5</v>
      </c>
      <c r="F239" s="9" t="str">
        <f>IF(ISBLANK(A239)," ",INDIRECT(ADDRESS(1,5+MOD(ROW()-2,COUNTA('Form Responses 1'!$1:$1)-4),,TRUE,"Form Responses 1")))</f>
        <v>Gedung Balai Arkiologi Lt.1 [R. Arsib Keuangan]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 Balai Arkiologi Lt.1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12</v>
      </c>
      <c r="L239" s="9" t="str">
        <f t="shared" si="6"/>
        <v>2023 - WEEK 12</v>
      </c>
      <c r="M239" s="9" t="str">
        <f t="shared" si="7"/>
        <v>2023 - MONTH 03</v>
      </c>
      <c r="N239" s="12">
        <f t="shared" ref="N239:O239" si="248">IFERROR(AVERAGEIF(L:L,L239,$J:$J)," ")</f>
        <v>0.9460416667</v>
      </c>
      <c r="O239" s="12">
        <f t="shared" si="248"/>
        <v>0.9477777778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45009.70978</v>
      </c>
      <c r="B240" s="9" t="str">
        <f>INDIRECT(ADDRESS(2+QUOTIENT(ROW()-2,COUNTA('Form Responses 1'!$1:$1)-4),2,,TRUE,"Form Responses 1"))</f>
        <v>normalina630@gmail.com</v>
      </c>
      <c r="C240" s="9" t="str">
        <f>INDIRECT(ADDRESS(2+QUOTIENT(ROW()-2,COUNTA('Form Responses 1'!$1:$1)-4),3,,TRUE,"Form Responses 1"))</f>
        <v>Normalina, S.Sos</v>
      </c>
      <c r="D240" s="10">
        <f>INDIRECT(ADDRESS(2+QUOTIENT(ROW()-2,COUNTA('Form Responses 1'!$1:$1)-4),4,,TRUE,"Form Responses 1"))</f>
        <v>45009</v>
      </c>
      <c r="E240" s="11">
        <f t="shared" si="2"/>
        <v>5</v>
      </c>
      <c r="F240" s="9" t="str">
        <f>IF(ISBLANK(A240)," ",INDIRECT(ADDRESS(1,5+MOD(ROW()-2,COUNTA('Form Responses 1'!$1:$1)-4),,TRUE,"Form Responses 1")))</f>
        <v>Gedung Balai Arkiologi Lt.1 [R. Bendahara]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Gedung Balai Arkiologi Lt.1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12</v>
      </c>
      <c r="L240" s="9" t="str">
        <f t="shared" si="6"/>
        <v>2023 - WEEK 12</v>
      </c>
      <c r="M240" s="9" t="str">
        <f t="shared" si="7"/>
        <v>2023 - MONTH 03</v>
      </c>
      <c r="N240" s="12">
        <f t="shared" ref="N240:O240" si="249">IFERROR(AVERAGEIF(L:L,L240,$J:$J)," ")</f>
        <v>0.9460416667</v>
      </c>
      <c r="O240" s="12">
        <f t="shared" si="249"/>
        <v>0.9477777778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45009.70978</v>
      </c>
      <c r="B241" s="9" t="str">
        <f>INDIRECT(ADDRESS(2+QUOTIENT(ROW()-2,COUNTA('Form Responses 1'!$1:$1)-4),2,,TRUE,"Form Responses 1"))</f>
        <v>normalina630@gmail.com</v>
      </c>
      <c r="C241" s="9" t="str">
        <f>INDIRECT(ADDRESS(2+QUOTIENT(ROW()-2,COUNTA('Form Responses 1'!$1:$1)-4),3,,TRUE,"Form Responses 1"))</f>
        <v>Normalina, S.Sos</v>
      </c>
      <c r="D241" s="10">
        <f>INDIRECT(ADDRESS(2+QUOTIENT(ROW()-2,COUNTA('Form Responses 1'!$1:$1)-4),4,,TRUE,"Form Responses 1"))</f>
        <v>45009</v>
      </c>
      <c r="E241" s="11">
        <f t="shared" si="2"/>
        <v>5</v>
      </c>
      <c r="F241" s="9" t="str">
        <f>IF(ISBLANK(A241)," ",INDIRECT(ADDRESS(1,5+MOD(ROW()-2,COUNTA('Form Responses 1'!$1:$1)-4),,TRUE,"Form Responses 1")))</f>
        <v>Gedung Balai Arkiologi Lt.1 [R. Perpustakaan]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Gedung Balai Arkiologi Lt.1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12</v>
      </c>
      <c r="L241" s="9" t="str">
        <f t="shared" si="6"/>
        <v>2023 - WEEK 12</v>
      </c>
      <c r="M241" s="9" t="str">
        <f t="shared" si="7"/>
        <v>2023 - MONTH 03</v>
      </c>
      <c r="N241" s="12">
        <f t="shared" ref="N241:O241" si="250">IFERROR(AVERAGEIF(L:L,L241,$J:$J)," ")</f>
        <v>0.9460416667</v>
      </c>
      <c r="O241" s="12">
        <f t="shared" si="250"/>
        <v>0.9477777778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45009.70978</v>
      </c>
      <c r="B242" s="9" t="str">
        <f>INDIRECT(ADDRESS(2+QUOTIENT(ROW()-2,COUNTA('Form Responses 1'!$1:$1)-4),2,,TRUE,"Form Responses 1"))</f>
        <v>normalina630@gmail.com</v>
      </c>
      <c r="C242" s="9" t="str">
        <f>INDIRECT(ADDRESS(2+QUOTIENT(ROW()-2,COUNTA('Form Responses 1'!$1:$1)-4),3,,TRUE,"Form Responses 1"))</f>
        <v>Normalina, S.Sos</v>
      </c>
      <c r="D242" s="10">
        <f>INDIRECT(ADDRESS(2+QUOTIENT(ROW()-2,COUNTA('Form Responses 1'!$1:$1)-4),4,,TRUE,"Form Responses 1"))</f>
        <v>45009</v>
      </c>
      <c r="E242" s="11">
        <f t="shared" si="2"/>
        <v>5</v>
      </c>
      <c r="F242" s="9" t="str">
        <f>IF(ISBLANK(A242)," ",INDIRECT(ADDRESS(1,5+MOD(ROW()-2,COUNTA('Form Responses 1'!$1:$1)-4),,TRUE,"Form Responses 1")))</f>
        <v>Gedung Balai Arkiologi Lt.1 [R. Laktasi &amp; Daicare]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Balai Arkiologi Lt.1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12</v>
      </c>
      <c r="L242" s="9" t="str">
        <f t="shared" si="6"/>
        <v>2023 - WEEK 12</v>
      </c>
      <c r="M242" s="9" t="str">
        <f t="shared" si="7"/>
        <v>2023 - MONTH 03</v>
      </c>
      <c r="N242" s="12">
        <f t="shared" ref="N242:O242" si="251">IFERROR(AVERAGEIF(L:L,L242,$J:$J)," ")</f>
        <v>0.9460416667</v>
      </c>
      <c r="O242" s="12">
        <f t="shared" si="251"/>
        <v>0.9477777778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45009.70978</v>
      </c>
      <c r="B243" s="9" t="str">
        <f>INDIRECT(ADDRESS(2+QUOTIENT(ROW()-2,COUNTA('Form Responses 1'!$1:$1)-4),2,,TRUE,"Form Responses 1"))</f>
        <v>normalina630@gmail.com</v>
      </c>
      <c r="C243" s="9" t="str">
        <f>INDIRECT(ADDRESS(2+QUOTIENT(ROW()-2,COUNTA('Form Responses 1'!$1:$1)-4),3,,TRUE,"Form Responses 1"))</f>
        <v>Normalina, S.Sos</v>
      </c>
      <c r="D243" s="10">
        <f>INDIRECT(ADDRESS(2+QUOTIENT(ROW()-2,COUNTA('Form Responses 1'!$1:$1)-4),4,,TRUE,"Form Responses 1"))</f>
        <v>45009</v>
      </c>
      <c r="E243" s="11">
        <f t="shared" si="2"/>
        <v>5</v>
      </c>
      <c r="F243" s="9" t="str">
        <f>IF(ISBLANK(A243)," ",INDIRECT(ADDRESS(1,5+MOD(ROW()-2,COUNTA('Form Responses 1'!$1:$1)-4),,TRUE,"Form Responses 1")))</f>
        <v>Gedung Balai Arkiologi Lt.1 [R. Artepak]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 Balai Arkiologi Lt.1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12</v>
      </c>
      <c r="L243" s="9" t="str">
        <f t="shared" si="6"/>
        <v>2023 - WEEK 12</v>
      </c>
      <c r="M243" s="9" t="str">
        <f t="shared" si="7"/>
        <v>2023 - MONTH 03</v>
      </c>
      <c r="N243" s="12">
        <f t="shared" ref="N243:O243" si="252">IFERROR(AVERAGEIF(L:L,L243,$J:$J)," ")</f>
        <v>0.9460416667</v>
      </c>
      <c r="O243" s="12">
        <f t="shared" si="252"/>
        <v>0.9477777778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45009.70978</v>
      </c>
      <c r="B244" s="9" t="str">
        <f>INDIRECT(ADDRESS(2+QUOTIENT(ROW()-2,COUNTA('Form Responses 1'!$1:$1)-4),2,,TRUE,"Form Responses 1"))</f>
        <v>normalina630@gmail.com</v>
      </c>
      <c r="C244" s="9" t="str">
        <f>INDIRECT(ADDRESS(2+QUOTIENT(ROW()-2,COUNTA('Form Responses 1'!$1:$1)-4),3,,TRUE,"Form Responses 1"))</f>
        <v>Normalina, S.Sos</v>
      </c>
      <c r="D244" s="10">
        <f>INDIRECT(ADDRESS(2+QUOTIENT(ROW()-2,COUNTA('Form Responses 1'!$1:$1)-4),4,,TRUE,"Form Responses 1"))</f>
        <v>45009</v>
      </c>
      <c r="E244" s="11">
        <f t="shared" si="2"/>
        <v>5</v>
      </c>
      <c r="F244" s="9" t="str">
        <f>IF(ISBLANK(A244)," ",INDIRECT(ADDRESS(1,5+MOD(ROW()-2,COUNTA('Form Responses 1'!$1:$1)-4),,TRUE,"Form Responses 1")))</f>
        <v>Gedung Balai Arkiologi Lt.1 [R. Lap / Analis]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Balai Arkiologi Lt.1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12</v>
      </c>
      <c r="L244" s="9" t="str">
        <f t="shared" si="6"/>
        <v>2023 - WEEK 12</v>
      </c>
      <c r="M244" s="9" t="str">
        <f t="shared" si="7"/>
        <v>2023 - MONTH 03</v>
      </c>
      <c r="N244" s="12">
        <f t="shared" ref="N244:O244" si="253">IFERROR(AVERAGEIF(L:L,L244,$J:$J)," ")</f>
        <v>0.9460416667</v>
      </c>
      <c r="O244" s="12">
        <f t="shared" si="253"/>
        <v>0.9477777778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45009.70978</v>
      </c>
      <c r="B245" s="9" t="str">
        <f>INDIRECT(ADDRESS(2+QUOTIENT(ROW()-2,COUNTA('Form Responses 1'!$1:$1)-4),2,,TRUE,"Form Responses 1"))</f>
        <v>normalina630@gmail.com</v>
      </c>
      <c r="C245" s="9" t="str">
        <f>INDIRECT(ADDRESS(2+QUOTIENT(ROW()-2,COUNTA('Form Responses 1'!$1:$1)-4),3,,TRUE,"Form Responses 1"))</f>
        <v>Normalina, S.Sos</v>
      </c>
      <c r="D245" s="10">
        <f>INDIRECT(ADDRESS(2+QUOTIENT(ROW()-2,COUNTA('Form Responses 1'!$1:$1)-4),4,,TRUE,"Form Responses 1"))</f>
        <v>45009</v>
      </c>
      <c r="E245" s="11">
        <f t="shared" si="2"/>
        <v>5</v>
      </c>
      <c r="F245" s="9" t="str">
        <f>IF(ISBLANK(A245)," ",INDIRECT(ADDRESS(1,5+MOD(ROW()-2,COUNTA('Form Responses 1'!$1:$1)-4),,TRUE,"Form Responses 1")))</f>
        <v>Gedung Balai Arkiologi Lt.1 [Mushollah]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 Balai Arkiologi Lt.1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12</v>
      </c>
      <c r="L245" s="9" t="str">
        <f t="shared" si="6"/>
        <v>2023 - WEEK 12</v>
      </c>
      <c r="M245" s="9" t="str">
        <f t="shared" si="7"/>
        <v>2023 - MONTH 03</v>
      </c>
      <c r="N245" s="12">
        <f t="shared" ref="N245:O245" si="254">IFERROR(AVERAGEIF(L:L,L245,$J:$J)," ")</f>
        <v>0.9460416667</v>
      </c>
      <c r="O245" s="12">
        <f t="shared" si="254"/>
        <v>0.9477777778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45009.70978</v>
      </c>
      <c r="B246" s="9" t="str">
        <f>INDIRECT(ADDRESS(2+QUOTIENT(ROW()-2,COUNTA('Form Responses 1'!$1:$1)-4),2,,TRUE,"Form Responses 1"))</f>
        <v>normalina630@gmail.com</v>
      </c>
      <c r="C246" s="9" t="str">
        <f>INDIRECT(ADDRESS(2+QUOTIENT(ROW()-2,COUNTA('Form Responses 1'!$1:$1)-4),3,,TRUE,"Form Responses 1"))</f>
        <v>Normalina, S.Sos</v>
      </c>
      <c r="D246" s="10">
        <f>INDIRECT(ADDRESS(2+QUOTIENT(ROW()-2,COUNTA('Form Responses 1'!$1:$1)-4),4,,TRUE,"Form Responses 1"))</f>
        <v>45009</v>
      </c>
      <c r="E246" s="11">
        <f t="shared" si="2"/>
        <v>5</v>
      </c>
      <c r="F246" s="9" t="str">
        <f>IF(ISBLANK(A246)," ",INDIRECT(ADDRESS(1,5+MOD(ROW()-2,COUNTA('Form Responses 1'!$1:$1)-4),,TRUE,"Form Responses 1")))</f>
        <v>Gedung Balai Arkiologi Lt.1 [Pantry]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 Balai Arkiologi Lt.1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12</v>
      </c>
      <c r="L246" s="9" t="str">
        <f t="shared" si="6"/>
        <v>2023 - WEEK 12</v>
      </c>
      <c r="M246" s="9" t="str">
        <f t="shared" si="7"/>
        <v>2023 - MONTH 03</v>
      </c>
      <c r="N246" s="12">
        <f t="shared" ref="N246:O246" si="255">IFERROR(AVERAGEIF(L:L,L246,$J:$J)," ")</f>
        <v>0.9460416667</v>
      </c>
      <c r="O246" s="12">
        <f t="shared" si="255"/>
        <v>0.9477777778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45009.70978</v>
      </c>
      <c r="B247" s="9" t="str">
        <f>INDIRECT(ADDRESS(2+QUOTIENT(ROW()-2,COUNTA('Form Responses 1'!$1:$1)-4),2,,TRUE,"Form Responses 1"))</f>
        <v>normalina630@gmail.com</v>
      </c>
      <c r="C247" s="9" t="str">
        <f>INDIRECT(ADDRESS(2+QUOTIENT(ROW()-2,COUNTA('Form Responses 1'!$1:$1)-4),3,,TRUE,"Form Responses 1"))</f>
        <v>Normalina, S.Sos</v>
      </c>
      <c r="D247" s="10">
        <f>INDIRECT(ADDRESS(2+QUOTIENT(ROW()-2,COUNTA('Form Responses 1'!$1:$1)-4),4,,TRUE,"Form Responses 1"))</f>
        <v>45009</v>
      </c>
      <c r="E247" s="11">
        <f t="shared" si="2"/>
        <v>5</v>
      </c>
      <c r="F247" s="9" t="str">
        <f>IF(ISBLANK(A247)," ",INDIRECT(ADDRESS(1,5+MOD(ROW()-2,COUNTA('Form Responses 1'!$1:$1)-4),,TRUE,"Form Responses 1")))</f>
        <v>Gedung Balai Arkiologi Lt.1 [Toilet Pria / Wanita &amp; Disabilitas]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 Balai Arkiologi Lt.1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12</v>
      </c>
      <c r="L247" s="9" t="str">
        <f t="shared" si="6"/>
        <v>2023 - WEEK 12</v>
      </c>
      <c r="M247" s="9" t="str">
        <f t="shared" si="7"/>
        <v>2023 - MONTH 03</v>
      </c>
      <c r="N247" s="12">
        <f t="shared" ref="N247:O247" si="256">IFERROR(AVERAGEIF(L:L,L247,$J:$J)," ")</f>
        <v>0.9460416667</v>
      </c>
      <c r="O247" s="12">
        <f t="shared" si="256"/>
        <v>0.9477777778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45009.70978</v>
      </c>
      <c r="B248" s="9" t="str">
        <f>INDIRECT(ADDRESS(2+QUOTIENT(ROW()-2,COUNTA('Form Responses 1'!$1:$1)-4),2,,TRUE,"Form Responses 1"))</f>
        <v>normalina630@gmail.com</v>
      </c>
      <c r="C248" s="9" t="str">
        <f>INDIRECT(ADDRESS(2+QUOTIENT(ROW()-2,COUNTA('Form Responses 1'!$1:$1)-4),3,,TRUE,"Form Responses 1"))</f>
        <v>Normalina, S.Sos</v>
      </c>
      <c r="D248" s="10">
        <f>INDIRECT(ADDRESS(2+QUOTIENT(ROW()-2,COUNTA('Form Responses 1'!$1:$1)-4),4,,TRUE,"Form Responses 1"))</f>
        <v>45009</v>
      </c>
      <c r="E248" s="11">
        <f t="shared" si="2"/>
        <v>5</v>
      </c>
      <c r="F248" s="9" t="str">
        <f>IF(ISBLANK(A248)," ",INDIRECT(ADDRESS(1,5+MOD(ROW()-2,COUNTA('Form Responses 1'!$1:$1)-4),,TRUE,"Form Responses 1")))</f>
        <v>Halaman [Taman 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Halaman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12</v>
      </c>
      <c r="L248" s="9" t="str">
        <f t="shared" si="6"/>
        <v>2023 - WEEK 12</v>
      </c>
      <c r="M248" s="9" t="str">
        <f t="shared" si="7"/>
        <v>2023 - MONTH 03</v>
      </c>
      <c r="N248" s="12">
        <f t="shared" ref="N248:O248" si="257">IFERROR(AVERAGEIF(L:L,L248,$J:$J)," ")</f>
        <v>0.9460416667</v>
      </c>
      <c r="O248" s="12">
        <f t="shared" si="257"/>
        <v>0.9477777778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45009.70978</v>
      </c>
      <c r="B249" s="9" t="str">
        <f>INDIRECT(ADDRESS(2+QUOTIENT(ROW()-2,COUNTA('Form Responses 1'!$1:$1)-4),2,,TRUE,"Form Responses 1"))</f>
        <v>normalina630@gmail.com</v>
      </c>
      <c r="C249" s="9" t="str">
        <f>INDIRECT(ADDRESS(2+QUOTIENT(ROW()-2,COUNTA('Form Responses 1'!$1:$1)-4),3,,TRUE,"Form Responses 1"))</f>
        <v>Normalina, S.Sos</v>
      </c>
      <c r="D249" s="10">
        <f>INDIRECT(ADDRESS(2+QUOTIENT(ROW()-2,COUNTA('Form Responses 1'!$1:$1)-4),4,,TRUE,"Form Responses 1"))</f>
        <v>45009</v>
      </c>
      <c r="E249" s="11">
        <f t="shared" si="2"/>
        <v>5</v>
      </c>
      <c r="F249" s="9" t="str">
        <f>IF(ISBLANK(A249)," ",INDIRECT(ADDRESS(1,5+MOD(ROW()-2,COUNTA('Form Responses 1'!$1:$1)-4),,TRUE,"Form Responses 1")))</f>
        <v>Halaman [Parkir Motor 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Halaman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12</v>
      </c>
      <c r="L249" s="9" t="str">
        <f t="shared" si="6"/>
        <v>2023 - WEEK 12</v>
      </c>
      <c r="M249" s="9" t="str">
        <f t="shared" si="7"/>
        <v>2023 - MONTH 03</v>
      </c>
      <c r="N249" s="12">
        <f t="shared" ref="N249:O249" si="258">IFERROR(AVERAGEIF(L:L,L249,$J:$J)," ")</f>
        <v>0.9460416667</v>
      </c>
      <c r="O249" s="12">
        <f t="shared" si="258"/>
        <v>0.9477777778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45009.70978</v>
      </c>
      <c r="B250" s="9" t="str">
        <f>INDIRECT(ADDRESS(2+QUOTIENT(ROW()-2,COUNTA('Form Responses 1'!$1:$1)-4),2,,TRUE,"Form Responses 1"))</f>
        <v>normalina630@gmail.com</v>
      </c>
      <c r="C250" s="9" t="str">
        <f>INDIRECT(ADDRESS(2+QUOTIENT(ROW()-2,COUNTA('Form Responses 1'!$1:$1)-4),3,,TRUE,"Form Responses 1"))</f>
        <v>Normalina, S.Sos</v>
      </c>
      <c r="D250" s="10">
        <f>INDIRECT(ADDRESS(2+QUOTIENT(ROW()-2,COUNTA('Form Responses 1'!$1:$1)-4),4,,TRUE,"Form Responses 1"))</f>
        <v>45009</v>
      </c>
      <c r="E250" s="11">
        <f t="shared" si="2"/>
        <v>5</v>
      </c>
      <c r="F250" s="9" t="str">
        <f>IF(ISBLANK(A250)," ",INDIRECT(ADDRESS(1,5+MOD(ROW()-2,COUNTA('Form Responses 1'!$1:$1)-4),,TRUE,"Form Responses 1")))</f>
        <v>Halaman [Parkir Mobil]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Halaman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12</v>
      </c>
      <c r="L250" s="9" t="str">
        <f t="shared" si="6"/>
        <v>2023 - WEEK 12</v>
      </c>
      <c r="M250" s="9" t="str">
        <f t="shared" si="7"/>
        <v>2023 - MONTH 03</v>
      </c>
      <c r="N250" s="12">
        <f t="shared" ref="N250:O250" si="259">IFERROR(AVERAGEIF(L:L,L250,$J:$J)," ")</f>
        <v>0.9460416667</v>
      </c>
      <c r="O250" s="12">
        <f t="shared" si="259"/>
        <v>0.9477777778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45009.70978</v>
      </c>
      <c r="B251" s="9" t="str">
        <f>INDIRECT(ADDRESS(2+QUOTIENT(ROW()-2,COUNTA('Form Responses 1'!$1:$1)-4),2,,TRUE,"Form Responses 1"))</f>
        <v>normalina630@gmail.com</v>
      </c>
      <c r="C251" s="9" t="str">
        <f>INDIRECT(ADDRESS(2+QUOTIENT(ROW()-2,COUNTA('Form Responses 1'!$1:$1)-4),3,,TRUE,"Form Responses 1"))</f>
        <v>Normalina, S.Sos</v>
      </c>
      <c r="D251" s="10">
        <f>INDIRECT(ADDRESS(2+QUOTIENT(ROW()-2,COUNTA('Form Responses 1'!$1:$1)-4),4,,TRUE,"Form Responses 1"))</f>
        <v>45009</v>
      </c>
      <c r="E251" s="11">
        <f t="shared" si="2"/>
        <v>5</v>
      </c>
      <c r="F251" s="9" t="str">
        <f>IF(ISBLANK(A251)," ",INDIRECT(ADDRESS(1,5+MOD(ROW()-2,COUNTA('Form Responses 1'!$1:$1)-4),,TRUE,"Form Responses 1")))</f>
        <v>Halaman [Halaman depan]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Halaman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12</v>
      </c>
      <c r="L251" s="9" t="str">
        <f t="shared" si="6"/>
        <v>2023 - WEEK 12</v>
      </c>
      <c r="M251" s="9" t="str">
        <f t="shared" si="7"/>
        <v>2023 - MONTH 03</v>
      </c>
      <c r="N251" s="12">
        <f t="shared" ref="N251:O251" si="260">IFERROR(AVERAGEIF(L:L,L251,$J:$J)," ")</f>
        <v>0.9460416667</v>
      </c>
      <c r="O251" s="12">
        <f t="shared" si="260"/>
        <v>0.9477777778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45009.70978</v>
      </c>
      <c r="B252" s="9" t="str">
        <f>INDIRECT(ADDRESS(2+QUOTIENT(ROW()-2,COUNTA('Form Responses 1'!$1:$1)-4),2,,TRUE,"Form Responses 1"))</f>
        <v>normalina630@gmail.com</v>
      </c>
      <c r="C252" s="9" t="str">
        <f>INDIRECT(ADDRESS(2+QUOTIENT(ROW()-2,COUNTA('Form Responses 1'!$1:$1)-4),3,,TRUE,"Form Responses 1"))</f>
        <v>Normalina, S.Sos</v>
      </c>
      <c r="D252" s="10">
        <f>INDIRECT(ADDRESS(2+QUOTIENT(ROW()-2,COUNTA('Form Responses 1'!$1:$1)-4),4,,TRUE,"Form Responses 1"))</f>
        <v>45009</v>
      </c>
      <c r="E252" s="11">
        <f t="shared" si="2"/>
        <v>5</v>
      </c>
      <c r="F252" s="9" t="str">
        <f>IF(ISBLANK(A252)," ",INDIRECT(ADDRESS(1,5+MOD(ROW()-2,COUNTA('Form Responses 1'!$1:$1)-4),,TRUE,"Form Responses 1")))</f>
        <v>Halaman [ samping dan belakang]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Halaman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12</v>
      </c>
      <c r="L252" s="9" t="str">
        <f t="shared" si="6"/>
        <v>2023 - WEEK 12</v>
      </c>
      <c r="M252" s="9" t="str">
        <f t="shared" si="7"/>
        <v>2023 - MONTH 03</v>
      </c>
      <c r="N252" s="12">
        <f t="shared" ref="N252:O252" si="261">IFERROR(AVERAGEIF(L:L,L252,$J:$J)," ")</f>
        <v>0.9460416667</v>
      </c>
      <c r="O252" s="12">
        <f t="shared" si="261"/>
        <v>0.9477777778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45009.70978</v>
      </c>
      <c r="B253" s="9" t="str">
        <f>INDIRECT(ADDRESS(2+QUOTIENT(ROW()-2,COUNTA('Form Responses 1'!$1:$1)-4),2,,TRUE,"Form Responses 1"))</f>
        <v>normalina630@gmail.com</v>
      </c>
      <c r="C253" s="9" t="str">
        <f>INDIRECT(ADDRESS(2+QUOTIENT(ROW()-2,COUNTA('Form Responses 1'!$1:$1)-4),3,,TRUE,"Form Responses 1"))</f>
        <v>Normalina, S.Sos</v>
      </c>
      <c r="D253" s="10">
        <f>INDIRECT(ADDRESS(2+QUOTIENT(ROW()-2,COUNTA('Form Responses 1'!$1:$1)-4),4,,TRUE,"Form Responses 1"))</f>
        <v>45009</v>
      </c>
      <c r="E253" s="11">
        <f t="shared" si="2"/>
        <v>5</v>
      </c>
      <c r="F253" s="9" t="str">
        <f>IF(ISBLANK(A253)," ",INDIRECT(ADDRESS(1,5+MOD(ROW()-2,COUNTA('Form Responses 1'!$1:$1)-4),,TRUE,"Form Responses 1")))</f>
        <v>Halaman [TPS]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Halaman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12</v>
      </c>
      <c r="L253" s="9" t="str">
        <f t="shared" si="6"/>
        <v>2023 - WEEK 12</v>
      </c>
      <c r="M253" s="9" t="str">
        <f t="shared" si="7"/>
        <v>2023 - MONTH 03</v>
      </c>
      <c r="N253" s="12">
        <f t="shared" ref="N253:O253" si="262">IFERROR(AVERAGEIF(L:L,L253,$J:$J)," ")</f>
        <v>0.9460416667</v>
      </c>
      <c r="O253" s="12">
        <f t="shared" si="262"/>
        <v>0.9477777778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45009.71203</v>
      </c>
      <c r="B254" s="9" t="str">
        <f>INDIRECT(ADDRESS(2+QUOTIENT(ROW()-2,COUNTA('Form Responses 1'!$1:$1)-4),2,,TRUE,"Form Responses 1"))</f>
        <v>normalina630@gmail.com</v>
      </c>
      <c r="C254" s="9" t="str">
        <f>INDIRECT(ADDRESS(2+QUOTIENT(ROW()-2,COUNTA('Form Responses 1'!$1:$1)-4),3,,TRUE,"Form Responses 1"))</f>
        <v>Normalina, Sos</v>
      </c>
      <c r="D254" s="10">
        <f>INDIRECT(ADDRESS(2+QUOTIENT(ROW()-2,COUNTA('Form Responses 1'!$1:$1)-4),4,,TRUE,"Form Responses 1"))</f>
        <v>45009</v>
      </c>
      <c r="E254" s="11">
        <f t="shared" si="2"/>
        <v>5</v>
      </c>
      <c r="F254" s="9" t="str">
        <f>IF(ISBLANK(A254)," ",INDIRECT(ADDRESS(1,5+MOD(ROW()-2,COUNTA('Form Responses 1'!$1:$1)-4),,TRUE,"Form Responses 1")))</f>
        <v>Security [Security Functions]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Security</v>
      </c>
      <c r="I254" s="12" t="str">
        <f t="shared" si="4"/>
        <v>SECURITY SERVICE</v>
      </c>
      <c r="J254" s="12">
        <f t="array" ref="J254">IFERROR(INDEX(MASTER!B:B,MATCH(G254,MASTER!A:A,0))/100," ")</f>
        <v>0.95</v>
      </c>
      <c r="K254" s="9">
        <f t="shared" si="5"/>
        <v>12</v>
      </c>
      <c r="L254" s="9" t="str">
        <f t="shared" si="6"/>
        <v>2023 - WEEK 12</v>
      </c>
      <c r="M254" s="9" t="str">
        <f t="shared" si="7"/>
        <v>2023 - MONTH 03</v>
      </c>
      <c r="N254" s="12">
        <f t="shared" ref="N254:O254" si="263">IFERROR(AVERAGEIF(L:L,L254,$J:$J)," ")</f>
        <v>0.9460416667</v>
      </c>
      <c r="O254" s="12">
        <f t="shared" si="263"/>
        <v>0.9477777778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45009.71203</v>
      </c>
      <c r="B255" s="9" t="str">
        <f>INDIRECT(ADDRESS(2+QUOTIENT(ROW()-2,COUNTA('Form Responses 1'!$1:$1)-4),2,,TRUE,"Form Responses 1"))</f>
        <v>normalina630@gmail.com</v>
      </c>
      <c r="C255" s="9" t="str">
        <f>INDIRECT(ADDRESS(2+QUOTIENT(ROW()-2,COUNTA('Form Responses 1'!$1:$1)-4),3,,TRUE,"Form Responses 1"))</f>
        <v>Normalina, Sos</v>
      </c>
      <c r="D255" s="10">
        <f>INDIRECT(ADDRESS(2+QUOTIENT(ROW()-2,COUNTA('Form Responses 1'!$1:$1)-4),4,,TRUE,"Form Responses 1"))</f>
        <v>45009</v>
      </c>
      <c r="E255" s="11">
        <f t="shared" si="2"/>
        <v>5</v>
      </c>
      <c r="F255" s="9" t="str">
        <f>IF(ISBLANK(A255)," ",INDIRECT(ADDRESS(1,5+MOD(ROW()-2,COUNTA('Form Responses 1'!$1:$1)-4),,TRUE,"Form Responses 1")))</f>
        <v>Driver [Driving Safety]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Driver</v>
      </c>
      <c r="I255" s="12" t="str">
        <f t="shared" si="4"/>
        <v>LABOR SERVICE</v>
      </c>
      <c r="J255" s="12">
        <f t="array" ref="J255">IFERROR(INDEX(MASTER!B:B,MATCH(G255,MASTER!A:A,0))/100," ")</f>
        <v>0.95</v>
      </c>
      <c r="K255" s="9">
        <f t="shared" si="5"/>
        <v>12</v>
      </c>
      <c r="L255" s="9" t="str">
        <f t="shared" si="6"/>
        <v>2023 - WEEK 12</v>
      </c>
      <c r="M255" s="9" t="str">
        <f t="shared" si="7"/>
        <v>2023 - MONTH 03</v>
      </c>
      <c r="N255" s="12">
        <f t="shared" ref="N255:O255" si="264">IFERROR(AVERAGEIF(L:L,L255,$J:$J)," ")</f>
        <v>0.9460416667</v>
      </c>
      <c r="O255" s="12">
        <f t="shared" si="264"/>
        <v>0.9477777778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45009.71203</v>
      </c>
      <c r="B256" s="9" t="str">
        <f>INDIRECT(ADDRESS(2+QUOTIENT(ROW()-2,COUNTA('Form Responses 1'!$1:$1)-4),2,,TRUE,"Form Responses 1"))</f>
        <v>normalina630@gmail.com</v>
      </c>
      <c r="C256" s="9" t="str">
        <f>INDIRECT(ADDRESS(2+QUOTIENT(ROW()-2,COUNTA('Form Responses 1'!$1:$1)-4),3,,TRUE,"Form Responses 1"))</f>
        <v>Normalina, Sos</v>
      </c>
      <c r="D256" s="10">
        <f>INDIRECT(ADDRESS(2+QUOTIENT(ROW()-2,COUNTA('Form Responses 1'!$1:$1)-4),4,,TRUE,"Form Responses 1"))</f>
        <v>45009</v>
      </c>
      <c r="E256" s="11">
        <f t="shared" si="2"/>
        <v>5</v>
      </c>
      <c r="F256" s="9" t="str">
        <f>IF(ISBLANK(A256)," ",INDIRECT(ADDRESS(1,5+MOD(ROW()-2,COUNTA('Form Responses 1'!$1:$1)-4),,TRUE,"Form Responses 1")))</f>
        <v>Driver [ Attendance]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Driver</v>
      </c>
      <c r="I256" s="12" t="str">
        <f t="shared" si="4"/>
        <v>LABOR SERVICE</v>
      </c>
      <c r="J256" s="12">
        <f t="array" ref="J256">IFERROR(INDEX(MASTER!B:B,MATCH(G256,MASTER!A:A,0))/100," ")</f>
        <v>0.95</v>
      </c>
      <c r="K256" s="9">
        <f t="shared" si="5"/>
        <v>12</v>
      </c>
      <c r="L256" s="9" t="str">
        <f t="shared" si="6"/>
        <v>2023 - WEEK 12</v>
      </c>
      <c r="M256" s="9" t="str">
        <f t="shared" si="7"/>
        <v>2023 - MONTH 03</v>
      </c>
      <c r="N256" s="12">
        <f t="shared" ref="N256:O256" si="265">IFERROR(AVERAGEIF(L:L,L256,$J:$J)," ")</f>
        <v>0.9460416667</v>
      </c>
      <c r="O256" s="12">
        <f t="shared" si="265"/>
        <v>0.9477777778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45009.71203</v>
      </c>
      <c r="B257" s="9" t="str">
        <f>INDIRECT(ADDRESS(2+QUOTIENT(ROW()-2,COUNTA('Form Responses 1'!$1:$1)-4),2,,TRUE,"Form Responses 1"))</f>
        <v>normalina630@gmail.com</v>
      </c>
      <c r="C257" s="9" t="str">
        <f>INDIRECT(ADDRESS(2+QUOTIENT(ROW()-2,COUNTA('Form Responses 1'!$1:$1)-4),3,,TRUE,"Form Responses 1"))</f>
        <v>Normalina, Sos</v>
      </c>
      <c r="D257" s="10">
        <f>INDIRECT(ADDRESS(2+QUOTIENT(ROW()-2,COUNTA('Form Responses 1'!$1:$1)-4),4,,TRUE,"Form Responses 1"))</f>
        <v>45009</v>
      </c>
      <c r="E257" s="11">
        <f t="shared" si="2"/>
        <v>5</v>
      </c>
      <c r="F257" s="9" t="str">
        <f>IF(ISBLANK(A257)," ",INDIRECT(ADDRESS(1,5+MOD(ROW()-2,COUNTA('Form Responses 1'!$1:$1)-4),,TRUE,"Form Responses 1")))</f>
        <v>Mess [Garasi Kendaraan R4 &amp; R2]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Mess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12</v>
      </c>
      <c r="L257" s="9" t="str">
        <f t="shared" si="6"/>
        <v>2023 - WEEK 12</v>
      </c>
      <c r="M257" s="9" t="str">
        <f t="shared" si="7"/>
        <v>2023 - MONTH 03</v>
      </c>
      <c r="N257" s="12">
        <f t="shared" ref="N257:O257" si="266">IFERROR(AVERAGEIF(L:L,L257,$J:$J)," ")</f>
        <v>0.9460416667</v>
      </c>
      <c r="O257" s="12">
        <f t="shared" si="266"/>
        <v>0.9477777778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45009.71203</v>
      </c>
      <c r="B258" s="9" t="str">
        <f>INDIRECT(ADDRESS(2+QUOTIENT(ROW()-2,COUNTA('Form Responses 1'!$1:$1)-4),2,,TRUE,"Form Responses 1"))</f>
        <v>normalina630@gmail.com</v>
      </c>
      <c r="C258" s="9" t="str">
        <f>INDIRECT(ADDRESS(2+QUOTIENT(ROW()-2,COUNTA('Form Responses 1'!$1:$1)-4),3,,TRUE,"Form Responses 1"))</f>
        <v>Normalina, Sos</v>
      </c>
      <c r="D258" s="10">
        <f>INDIRECT(ADDRESS(2+QUOTIENT(ROW()-2,COUNTA('Form Responses 1'!$1:$1)-4),4,,TRUE,"Form Responses 1"))</f>
        <v>45009</v>
      </c>
      <c r="E258" s="11">
        <f t="shared" si="2"/>
        <v>5</v>
      </c>
      <c r="F258" s="9" t="str">
        <f>IF(ISBLANK(A258)," ",INDIRECT(ADDRESS(1,5+MOD(ROW()-2,COUNTA('Form Responses 1'!$1:$1)-4),,TRUE,"Form Responses 1")))</f>
        <v>Mess [Teras Depan &amp; Belakang]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Mess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12</v>
      </c>
      <c r="L258" s="9" t="str">
        <f t="shared" si="6"/>
        <v>2023 - WEEK 12</v>
      </c>
      <c r="M258" s="9" t="str">
        <f t="shared" si="7"/>
        <v>2023 - MONTH 03</v>
      </c>
      <c r="N258" s="12">
        <f t="shared" ref="N258:O258" si="267">IFERROR(AVERAGEIF(L:L,L258,$J:$J)," ")</f>
        <v>0.9460416667</v>
      </c>
      <c r="O258" s="12">
        <f t="shared" si="267"/>
        <v>0.9477777778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45009.71203</v>
      </c>
      <c r="B259" s="9" t="str">
        <f>INDIRECT(ADDRESS(2+QUOTIENT(ROW()-2,COUNTA('Form Responses 1'!$1:$1)-4),2,,TRUE,"Form Responses 1"))</f>
        <v>normalina630@gmail.com</v>
      </c>
      <c r="C259" s="9" t="str">
        <f>INDIRECT(ADDRESS(2+QUOTIENT(ROW()-2,COUNTA('Form Responses 1'!$1:$1)-4),3,,TRUE,"Form Responses 1"))</f>
        <v>Normalina, Sos</v>
      </c>
      <c r="D259" s="10">
        <f>INDIRECT(ADDRESS(2+QUOTIENT(ROW()-2,COUNTA('Form Responses 1'!$1:$1)-4),4,,TRUE,"Form Responses 1"))</f>
        <v>45009</v>
      </c>
      <c r="E259" s="11">
        <f t="shared" si="2"/>
        <v>5</v>
      </c>
      <c r="F259" s="9" t="str">
        <f>IF(ISBLANK(A259)," ",INDIRECT(ADDRESS(1,5+MOD(ROW()-2,COUNTA('Form Responses 1'!$1:$1)-4),,TRUE,"Form Responses 1")))</f>
        <v>Mess [Ruang Tamu Utama]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Mess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12</v>
      </c>
      <c r="L259" s="9" t="str">
        <f t="shared" si="6"/>
        <v>2023 - WEEK 12</v>
      </c>
      <c r="M259" s="9" t="str">
        <f t="shared" si="7"/>
        <v>2023 - MONTH 03</v>
      </c>
      <c r="N259" s="12">
        <f t="shared" ref="N259:O259" si="268">IFERROR(AVERAGEIF(L:L,L259,$J:$J)," ")</f>
        <v>0.9460416667</v>
      </c>
      <c r="O259" s="12">
        <f t="shared" si="268"/>
        <v>0.9477777778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45009.71203</v>
      </c>
      <c r="B260" s="9" t="str">
        <f>INDIRECT(ADDRESS(2+QUOTIENT(ROW()-2,COUNTA('Form Responses 1'!$1:$1)-4),2,,TRUE,"Form Responses 1"))</f>
        <v>normalina630@gmail.com</v>
      </c>
      <c r="C260" s="9" t="str">
        <f>INDIRECT(ADDRESS(2+QUOTIENT(ROW()-2,COUNTA('Form Responses 1'!$1:$1)-4),3,,TRUE,"Form Responses 1"))</f>
        <v>Normalina, Sos</v>
      </c>
      <c r="D260" s="10">
        <f>INDIRECT(ADDRESS(2+QUOTIENT(ROW()-2,COUNTA('Form Responses 1'!$1:$1)-4),4,,TRUE,"Form Responses 1"))</f>
        <v>45009</v>
      </c>
      <c r="E260" s="11">
        <f t="shared" si="2"/>
        <v>5</v>
      </c>
      <c r="F260" s="9" t="str">
        <f>IF(ISBLANK(A260)," ",INDIRECT(ADDRESS(1,5+MOD(ROW()-2,COUNTA('Form Responses 1'!$1:$1)-4),,TRUE,"Form Responses 1")))</f>
        <v>Mess [Kamar 1.2.3&amp;4]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Mess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12</v>
      </c>
      <c r="L260" s="9" t="str">
        <f t="shared" si="6"/>
        <v>2023 - WEEK 12</v>
      </c>
      <c r="M260" s="9" t="str">
        <f t="shared" si="7"/>
        <v>2023 - MONTH 03</v>
      </c>
      <c r="N260" s="12">
        <f t="shared" ref="N260:O260" si="269">IFERROR(AVERAGEIF(L:L,L260,$J:$J)," ")</f>
        <v>0.9460416667</v>
      </c>
      <c r="O260" s="12">
        <f t="shared" si="269"/>
        <v>0.9477777778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45009.71203</v>
      </c>
      <c r="B261" s="9" t="str">
        <f>INDIRECT(ADDRESS(2+QUOTIENT(ROW()-2,COUNTA('Form Responses 1'!$1:$1)-4),2,,TRUE,"Form Responses 1"))</f>
        <v>normalina630@gmail.com</v>
      </c>
      <c r="C261" s="9" t="str">
        <f>INDIRECT(ADDRESS(2+QUOTIENT(ROW()-2,COUNTA('Form Responses 1'!$1:$1)-4),3,,TRUE,"Form Responses 1"))</f>
        <v>Normalina, Sos</v>
      </c>
      <c r="D261" s="10">
        <f>INDIRECT(ADDRESS(2+QUOTIENT(ROW()-2,COUNTA('Form Responses 1'!$1:$1)-4),4,,TRUE,"Form Responses 1"))</f>
        <v>45009</v>
      </c>
      <c r="E261" s="11">
        <f t="shared" si="2"/>
        <v>5</v>
      </c>
      <c r="F261" s="9" t="str">
        <f>IF(ISBLANK(A261)," ",INDIRECT(ADDRESS(1,5+MOD(ROW()-2,COUNTA('Form Responses 1'!$1:$1)-4),,TRUE,"Form Responses 1")))</f>
        <v>Mess [Dapur]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Mess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12</v>
      </c>
      <c r="L261" s="9" t="str">
        <f t="shared" si="6"/>
        <v>2023 - WEEK 12</v>
      </c>
      <c r="M261" s="9" t="str">
        <f t="shared" si="7"/>
        <v>2023 - MONTH 03</v>
      </c>
      <c r="N261" s="12">
        <f t="shared" ref="N261:O261" si="270">IFERROR(AVERAGEIF(L:L,L261,$J:$J)," ")</f>
        <v>0.9460416667</v>
      </c>
      <c r="O261" s="12">
        <f t="shared" si="270"/>
        <v>0.9477777778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45009.71203</v>
      </c>
      <c r="B262" s="9" t="str">
        <f>INDIRECT(ADDRESS(2+QUOTIENT(ROW()-2,COUNTA('Form Responses 1'!$1:$1)-4),2,,TRUE,"Form Responses 1"))</f>
        <v>normalina630@gmail.com</v>
      </c>
      <c r="C262" s="9" t="str">
        <f>INDIRECT(ADDRESS(2+QUOTIENT(ROW()-2,COUNTA('Form Responses 1'!$1:$1)-4),3,,TRUE,"Form Responses 1"))</f>
        <v>Normalina, Sos</v>
      </c>
      <c r="D262" s="10">
        <f>INDIRECT(ADDRESS(2+QUOTIENT(ROW()-2,COUNTA('Form Responses 1'!$1:$1)-4),4,,TRUE,"Form Responses 1"))</f>
        <v>45009</v>
      </c>
      <c r="E262" s="11">
        <f t="shared" si="2"/>
        <v>5</v>
      </c>
      <c r="F262" s="9" t="str">
        <f>IF(ISBLANK(A262)," ",INDIRECT(ADDRESS(1,5+MOD(ROW()-2,COUNTA('Form Responses 1'!$1:$1)-4),,TRUE,"Form Responses 1")))</f>
        <v>Mess [Toilet Pria / Wanita]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Mess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12</v>
      </c>
      <c r="L262" s="9" t="str">
        <f t="shared" si="6"/>
        <v>2023 - WEEK 12</v>
      </c>
      <c r="M262" s="9" t="str">
        <f t="shared" si="7"/>
        <v>2023 - MONTH 03</v>
      </c>
      <c r="N262" s="12">
        <f t="shared" ref="N262:O262" si="271">IFERROR(AVERAGEIF(L:L,L262,$J:$J)," ")</f>
        <v>0.9460416667</v>
      </c>
      <c r="O262" s="12">
        <f t="shared" si="271"/>
        <v>0.9477777778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45009.71203</v>
      </c>
      <c r="B263" s="9" t="str">
        <f>INDIRECT(ADDRESS(2+QUOTIENT(ROW()-2,COUNTA('Form Responses 1'!$1:$1)-4),2,,TRUE,"Form Responses 1"))</f>
        <v>normalina630@gmail.com</v>
      </c>
      <c r="C263" s="9" t="str">
        <f>INDIRECT(ADDRESS(2+QUOTIENT(ROW()-2,COUNTA('Form Responses 1'!$1:$1)-4),3,,TRUE,"Form Responses 1"))</f>
        <v>Normalina, Sos</v>
      </c>
      <c r="D263" s="10">
        <f>INDIRECT(ADDRESS(2+QUOTIENT(ROW()-2,COUNTA('Form Responses 1'!$1:$1)-4),4,,TRUE,"Form Responses 1"))</f>
        <v>45009</v>
      </c>
      <c r="E263" s="11">
        <f t="shared" si="2"/>
        <v>5</v>
      </c>
      <c r="F263" s="9" t="str">
        <f>IF(ISBLANK(A263)," ",INDIRECT(ADDRESS(1,5+MOD(ROW()-2,COUNTA('Form Responses 1'!$1:$1)-4),,TRUE,"Form Responses 1")))</f>
        <v>Gedung Balai Arkiologi Lt.2 [Koridor]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Gedung Balai Arkiologi Lt.2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12</v>
      </c>
      <c r="L263" s="9" t="str">
        <f t="shared" si="6"/>
        <v>2023 - WEEK 12</v>
      </c>
      <c r="M263" s="9" t="str">
        <f t="shared" si="7"/>
        <v>2023 - MONTH 03</v>
      </c>
      <c r="N263" s="12">
        <f t="shared" ref="N263:O263" si="272">IFERROR(AVERAGEIF(L:L,L263,$J:$J)," ")</f>
        <v>0.9460416667</v>
      </c>
      <c r="O263" s="12">
        <f t="shared" si="272"/>
        <v>0.9477777778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45009.71203</v>
      </c>
      <c r="B264" s="9" t="str">
        <f>INDIRECT(ADDRESS(2+QUOTIENT(ROW()-2,COUNTA('Form Responses 1'!$1:$1)-4),2,,TRUE,"Form Responses 1"))</f>
        <v>normalina630@gmail.com</v>
      </c>
      <c r="C264" s="9" t="str">
        <f>INDIRECT(ADDRESS(2+QUOTIENT(ROW()-2,COUNTA('Form Responses 1'!$1:$1)-4),3,,TRUE,"Form Responses 1"))</f>
        <v>Normalina, Sos</v>
      </c>
      <c r="D264" s="10">
        <f>INDIRECT(ADDRESS(2+QUOTIENT(ROW()-2,COUNTA('Form Responses 1'!$1:$1)-4),4,,TRUE,"Form Responses 1"))</f>
        <v>45009</v>
      </c>
      <c r="E264" s="11">
        <f t="shared" si="2"/>
        <v>5</v>
      </c>
      <c r="F264" s="9" t="str">
        <f>IF(ISBLANK(A264)," ",INDIRECT(ADDRESS(1,5+MOD(ROW()-2,COUNTA('Form Responses 1'!$1:$1)-4),,TRUE,"Form Responses 1")))</f>
        <v>Gedung Balai Arkiologi Lt.2 [Meeting Room 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Gedung Balai Arkiologi Lt.2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12</v>
      </c>
      <c r="L264" s="9" t="str">
        <f t="shared" si="6"/>
        <v>2023 - WEEK 12</v>
      </c>
      <c r="M264" s="9" t="str">
        <f t="shared" si="7"/>
        <v>2023 - MONTH 03</v>
      </c>
      <c r="N264" s="12">
        <f t="shared" ref="N264:O264" si="273">IFERROR(AVERAGEIF(L:L,L264,$J:$J)," ")</f>
        <v>0.9460416667</v>
      </c>
      <c r="O264" s="12">
        <f t="shared" si="273"/>
        <v>0.9477777778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45009.71203</v>
      </c>
      <c r="B265" s="9" t="str">
        <f>INDIRECT(ADDRESS(2+QUOTIENT(ROW()-2,COUNTA('Form Responses 1'!$1:$1)-4),2,,TRUE,"Form Responses 1"))</f>
        <v>normalina630@gmail.com</v>
      </c>
      <c r="C265" s="9" t="str">
        <f>INDIRECT(ADDRESS(2+QUOTIENT(ROW()-2,COUNTA('Form Responses 1'!$1:$1)-4),3,,TRUE,"Form Responses 1"))</f>
        <v>Normalina, Sos</v>
      </c>
      <c r="D265" s="10">
        <f>INDIRECT(ADDRESS(2+QUOTIENT(ROW()-2,COUNTA('Form Responses 1'!$1:$1)-4),4,,TRUE,"Form Responses 1"))</f>
        <v>45009</v>
      </c>
      <c r="E265" s="11">
        <f t="shared" si="2"/>
        <v>5</v>
      </c>
      <c r="F265" s="9" t="str">
        <f>IF(ISBLANK(A265)," ",INDIRECT(ADDRESS(1,5+MOD(ROW()-2,COUNTA('Form Responses 1'!$1:$1)-4),,TRUE,"Form Responses 1")))</f>
        <v>Gedung Balai Arkiologi Lt.2 [R. Kepala]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Gedung Balai Arkiologi Lt.2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12</v>
      </c>
      <c r="L265" s="9" t="str">
        <f t="shared" si="6"/>
        <v>2023 - WEEK 12</v>
      </c>
      <c r="M265" s="9" t="str">
        <f t="shared" si="7"/>
        <v>2023 - MONTH 03</v>
      </c>
      <c r="N265" s="12">
        <f t="shared" ref="N265:O265" si="274">IFERROR(AVERAGEIF(L:L,L265,$J:$J)," ")</f>
        <v>0.9460416667</v>
      </c>
      <c r="O265" s="12">
        <f t="shared" si="274"/>
        <v>0.9477777778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45009.71203</v>
      </c>
      <c r="B266" s="9" t="str">
        <f>INDIRECT(ADDRESS(2+QUOTIENT(ROW()-2,COUNTA('Form Responses 1'!$1:$1)-4),2,,TRUE,"Form Responses 1"))</f>
        <v>normalina630@gmail.com</v>
      </c>
      <c r="C266" s="9" t="str">
        <f>INDIRECT(ADDRESS(2+QUOTIENT(ROW()-2,COUNTA('Form Responses 1'!$1:$1)-4),3,,TRUE,"Form Responses 1"))</f>
        <v>Normalina, Sos</v>
      </c>
      <c r="D266" s="10">
        <f>INDIRECT(ADDRESS(2+QUOTIENT(ROW()-2,COUNTA('Form Responses 1'!$1:$1)-4),4,,TRUE,"Form Responses 1"))</f>
        <v>45009</v>
      </c>
      <c r="E266" s="11">
        <f t="shared" si="2"/>
        <v>5</v>
      </c>
      <c r="F266" s="9" t="str">
        <f>IF(ISBLANK(A266)," ",INDIRECT(ADDRESS(1,5+MOD(ROW()-2,COUNTA('Form Responses 1'!$1:$1)-4),,TRUE,"Form Responses 1")))</f>
        <v>Gedung Balai Arkiologi Lt.2 [R. 1-5]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Gedung Balai Arkiologi Lt.2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12</v>
      </c>
      <c r="L266" s="9" t="str">
        <f t="shared" si="6"/>
        <v>2023 - WEEK 12</v>
      </c>
      <c r="M266" s="9" t="str">
        <f t="shared" si="7"/>
        <v>2023 - MONTH 03</v>
      </c>
      <c r="N266" s="12">
        <f t="shared" ref="N266:O266" si="275">IFERROR(AVERAGEIF(L:L,L266,$J:$J)," ")</f>
        <v>0.9460416667</v>
      </c>
      <c r="O266" s="12">
        <f t="shared" si="275"/>
        <v>0.9477777778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45009.71203</v>
      </c>
      <c r="B267" s="9" t="str">
        <f>INDIRECT(ADDRESS(2+QUOTIENT(ROW()-2,COUNTA('Form Responses 1'!$1:$1)-4),2,,TRUE,"Form Responses 1"))</f>
        <v>normalina630@gmail.com</v>
      </c>
      <c r="C267" s="9" t="str">
        <f>INDIRECT(ADDRESS(2+QUOTIENT(ROW()-2,COUNTA('Form Responses 1'!$1:$1)-4),3,,TRUE,"Form Responses 1"))</f>
        <v>Normalina, Sos</v>
      </c>
      <c r="D267" s="10">
        <f>INDIRECT(ADDRESS(2+QUOTIENT(ROW()-2,COUNTA('Form Responses 1'!$1:$1)-4),4,,TRUE,"Form Responses 1"))</f>
        <v>45009</v>
      </c>
      <c r="E267" s="11">
        <f t="shared" si="2"/>
        <v>5</v>
      </c>
      <c r="F267" s="9" t="str">
        <f>IF(ISBLANK(A267)," ",INDIRECT(ADDRESS(1,5+MOD(ROW()-2,COUNTA('Form Responses 1'!$1:$1)-4),,TRUE,"Form Responses 1")))</f>
        <v>Gedung Balai Arkiologi Lt.2 [Tangga Penghubung LT1-2]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Gedung Balai Arkiologi Lt.2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12</v>
      </c>
      <c r="L267" s="9" t="str">
        <f t="shared" si="6"/>
        <v>2023 - WEEK 12</v>
      </c>
      <c r="M267" s="9" t="str">
        <f t="shared" si="7"/>
        <v>2023 - MONTH 03</v>
      </c>
      <c r="N267" s="12">
        <f t="shared" ref="N267:O267" si="276">IFERROR(AVERAGEIF(L:L,L267,$J:$J)," ")</f>
        <v>0.9460416667</v>
      </c>
      <c r="O267" s="12">
        <f t="shared" si="276"/>
        <v>0.9477777778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45009.71203</v>
      </c>
      <c r="B268" s="9" t="str">
        <f>INDIRECT(ADDRESS(2+QUOTIENT(ROW()-2,COUNTA('Form Responses 1'!$1:$1)-4),2,,TRUE,"Form Responses 1"))</f>
        <v>normalina630@gmail.com</v>
      </c>
      <c r="C268" s="9" t="str">
        <f>INDIRECT(ADDRESS(2+QUOTIENT(ROW()-2,COUNTA('Form Responses 1'!$1:$1)-4),3,,TRUE,"Form Responses 1"))</f>
        <v>Normalina, Sos</v>
      </c>
      <c r="D268" s="10">
        <f>INDIRECT(ADDRESS(2+QUOTIENT(ROW()-2,COUNTA('Form Responses 1'!$1:$1)-4),4,,TRUE,"Form Responses 1"))</f>
        <v>45009</v>
      </c>
      <c r="E268" s="11">
        <f t="shared" si="2"/>
        <v>5</v>
      </c>
      <c r="F268" s="9" t="str">
        <f>IF(ISBLANK(A268)," ",INDIRECT(ADDRESS(1,5+MOD(ROW()-2,COUNTA('Form Responses 1'!$1:$1)-4),,TRUE,"Form Responses 1")))</f>
        <v>Gedung Balai Arkiologi Lt.2 [Toilet Pria / Wanita &amp; Disabilitas]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Gedung Balai Arkiologi Lt.2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12</v>
      </c>
      <c r="L268" s="9" t="str">
        <f t="shared" si="6"/>
        <v>2023 - WEEK 12</v>
      </c>
      <c r="M268" s="9" t="str">
        <f t="shared" si="7"/>
        <v>2023 - MONTH 03</v>
      </c>
      <c r="N268" s="12">
        <f t="shared" ref="N268:O268" si="277">IFERROR(AVERAGEIF(L:L,L268,$J:$J)," ")</f>
        <v>0.9460416667</v>
      </c>
      <c r="O268" s="12">
        <f t="shared" si="277"/>
        <v>0.9477777778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45009.71203</v>
      </c>
      <c r="B269" s="9" t="str">
        <f>INDIRECT(ADDRESS(2+QUOTIENT(ROW()-2,COUNTA('Form Responses 1'!$1:$1)-4),2,,TRUE,"Form Responses 1"))</f>
        <v>normalina630@gmail.com</v>
      </c>
      <c r="C269" s="9" t="str">
        <f>INDIRECT(ADDRESS(2+QUOTIENT(ROW()-2,COUNTA('Form Responses 1'!$1:$1)-4),3,,TRUE,"Form Responses 1"))</f>
        <v>Normalina, Sos</v>
      </c>
      <c r="D269" s="10">
        <f>INDIRECT(ADDRESS(2+QUOTIENT(ROW()-2,COUNTA('Form Responses 1'!$1:$1)-4),4,,TRUE,"Form Responses 1"))</f>
        <v>45009</v>
      </c>
      <c r="E269" s="11">
        <f t="shared" si="2"/>
        <v>5</v>
      </c>
      <c r="F269" s="9" t="str">
        <f>IF(ISBLANK(A269)," ",INDIRECT(ADDRESS(1,5+MOD(ROW()-2,COUNTA('Form Responses 1'!$1:$1)-4),,TRUE,"Form Responses 1")))</f>
        <v>Gedung Balai Arkiologi Lt.1 [Lobby Utama]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Gedung Balai Arkiologi Lt.1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12</v>
      </c>
      <c r="L269" s="9" t="str">
        <f t="shared" si="6"/>
        <v>2023 - WEEK 12</v>
      </c>
      <c r="M269" s="9" t="str">
        <f t="shared" si="7"/>
        <v>2023 - MONTH 03</v>
      </c>
      <c r="N269" s="12">
        <f t="shared" ref="N269:O269" si="278">IFERROR(AVERAGEIF(L:L,L269,$J:$J)," ")</f>
        <v>0.9460416667</v>
      </c>
      <c r="O269" s="12">
        <f t="shared" si="278"/>
        <v>0.9477777778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45009.71203</v>
      </c>
      <c r="B270" s="9" t="str">
        <f>INDIRECT(ADDRESS(2+QUOTIENT(ROW()-2,COUNTA('Form Responses 1'!$1:$1)-4),2,,TRUE,"Form Responses 1"))</f>
        <v>normalina630@gmail.com</v>
      </c>
      <c r="C270" s="9" t="str">
        <f>INDIRECT(ADDRESS(2+QUOTIENT(ROW()-2,COUNTA('Form Responses 1'!$1:$1)-4),3,,TRUE,"Form Responses 1"))</f>
        <v>Normalina, Sos</v>
      </c>
      <c r="D270" s="10">
        <f>INDIRECT(ADDRESS(2+QUOTIENT(ROW()-2,COUNTA('Form Responses 1'!$1:$1)-4),4,,TRUE,"Form Responses 1"))</f>
        <v>45009</v>
      </c>
      <c r="E270" s="11">
        <f t="shared" si="2"/>
        <v>5</v>
      </c>
      <c r="F270" s="9" t="str">
        <f>IF(ISBLANK(A270)," ",INDIRECT(ADDRESS(1,5+MOD(ROW()-2,COUNTA('Form Responses 1'!$1:$1)-4),,TRUE,"Form Responses 1")))</f>
        <v>Gedung Balai Arkiologi Lt.1 [Koridor]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Gedung Balai Arkiologi Lt.1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12</v>
      </c>
      <c r="L270" s="9" t="str">
        <f t="shared" si="6"/>
        <v>2023 - WEEK 12</v>
      </c>
      <c r="M270" s="9" t="str">
        <f t="shared" si="7"/>
        <v>2023 - MONTH 03</v>
      </c>
      <c r="N270" s="12">
        <f t="shared" ref="N270:O270" si="279">IFERROR(AVERAGEIF(L:L,L270,$J:$J)," ")</f>
        <v>0.9460416667</v>
      </c>
      <c r="O270" s="12">
        <f t="shared" si="279"/>
        <v>0.9477777778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45009.71203</v>
      </c>
      <c r="B271" s="9" t="str">
        <f>INDIRECT(ADDRESS(2+QUOTIENT(ROW()-2,COUNTA('Form Responses 1'!$1:$1)-4),2,,TRUE,"Form Responses 1"))</f>
        <v>normalina630@gmail.com</v>
      </c>
      <c r="C271" s="9" t="str">
        <f>INDIRECT(ADDRESS(2+QUOTIENT(ROW()-2,COUNTA('Form Responses 1'!$1:$1)-4),3,,TRUE,"Form Responses 1"))</f>
        <v>Normalina, Sos</v>
      </c>
      <c r="D271" s="10">
        <f>INDIRECT(ADDRESS(2+QUOTIENT(ROW()-2,COUNTA('Form Responses 1'!$1:$1)-4),4,,TRUE,"Form Responses 1"))</f>
        <v>45009</v>
      </c>
      <c r="E271" s="11">
        <f t="shared" si="2"/>
        <v>5</v>
      </c>
      <c r="F271" s="9" t="str">
        <f>IF(ISBLANK(A271)," ",INDIRECT(ADDRESS(1,5+MOD(ROW()-2,COUNTA('Form Responses 1'!$1:$1)-4),,TRUE,"Form Responses 1")))</f>
        <v>Gedung Balai Arkiologi Lt.1 [Meeting Room 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 Balai Arkiologi Lt.1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12</v>
      </c>
      <c r="L271" s="9" t="str">
        <f t="shared" si="6"/>
        <v>2023 - WEEK 12</v>
      </c>
      <c r="M271" s="9" t="str">
        <f t="shared" si="7"/>
        <v>2023 - MONTH 03</v>
      </c>
      <c r="N271" s="12">
        <f t="shared" ref="N271:O271" si="280">IFERROR(AVERAGEIF(L:L,L271,$J:$J)," ")</f>
        <v>0.9460416667</v>
      </c>
      <c r="O271" s="12">
        <f t="shared" si="280"/>
        <v>0.9477777778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45009.71203</v>
      </c>
      <c r="B272" s="9" t="str">
        <f>INDIRECT(ADDRESS(2+QUOTIENT(ROW()-2,COUNTA('Form Responses 1'!$1:$1)-4),2,,TRUE,"Form Responses 1"))</f>
        <v>normalina630@gmail.com</v>
      </c>
      <c r="C272" s="9" t="str">
        <f>INDIRECT(ADDRESS(2+QUOTIENT(ROW()-2,COUNTA('Form Responses 1'!$1:$1)-4),3,,TRUE,"Form Responses 1"))</f>
        <v>Normalina, Sos</v>
      </c>
      <c r="D272" s="10">
        <f>INDIRECT(ADDRESS(2+QUOTIENT(ROW()-2,COUNTA('Form Responses 1'!$1:$1)-4),4,,TRUE,"Form Responses 1"))</f>
        <v>45009</v>
      </c>
      <c r="E272" s="11">
        <f t="shared" si="2"/>
        <v>5</v>
      </c>
      <c r="F272" s="9" t="str">
        <f>IF(ISBLANK(A272)," ",INDIRECT(ADDRESS(1,5+MOD(ROW()-2,COUNTA('Form Responses 1'!$1:$1)-4),,TRUE,"Form Responses 1")))</f>
        <v>Gedung Balai Arkiologi Lt.1 [R. Staf TU]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Balai Arkiologi Lt.1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12</v>
      </c>
      <c r="L272" s="9" t="str">
        <f t="shared" si="6"/>
        <v>2023 - WEEK 12</v>
      </c>
      <c r="M272" s="9" t="str">
        <f t="shared" si="7"/>
        <v>2023 - MONTH 03</v>
      </c>
      <c r="N272" s="12">
        <f t="shared" ref="N272:O272" si="281">IFERROR(AVERAGEIF(L:L,L272,$J:$J)," ")</f>
        <v>0.9460416667</v>
      </c>
      <c r="O272" s="12">
        <f t="shared" si="281"/>
        <v>0.9477777778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45009.71203</v>
      </c>
      <c r="B273" s="9" t="str">
        <f>INDIRECT(ADDRESS(2+QUOTIENT(ROW()-2,COUNTA('Form Responses 1'!$1:$1)-4),2,,TRUE,"Form Responses 1"))</f>
        <v>normalina630@gmail.com</v>
      </c>
      <c r="C273" s="9" t="str">
        <f>INDIRECT(ADDRESS(2+QUOTIENT(ROW()-2,COUNTA('Form Responses 1'!$1:$1)-4),3,,TRUE,"Form Responses 1"))</f>
        <v>Normalina, Sos</v>
      </c>
      <c r="D273" s="10">
        <f>INDIRECT(ADDRESS(2+QUOTIENT(ROW()-2,COUNTA('Form Responses 1'!$1:$1)-4),4,,TRUE,"Form Responses 1"))</f>
        <v>45009</v>
      </c>
      <c r="E273" s="11">
        <f t="shared" si="2"/>
        <v>5</v>
      </c>
      <c r="F273" s="9" t="str">
        <f>IF(ISBLANK(A273)," ",INDIRECT(ADDRESS(1,5+MOD(ROW()-2,COUNTA('Form Responses 1'!$1:$1)-4),,TRUE,"Form Responses 1")))</f>
        <v>Gedung Balai Arkiologi Lt.1 [R. Kasubag TU]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Balai Arkiologi Lt.1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12</v>
      </c>
      <c r="L273" s="9" t="str">
        <f t="shared" si="6"/>
        <v>2023 - WEEK 12</v>
      </c>
      <c r="M273" s="9" t="str">
        <f t="shared" si="7"/>
        <v>2023 - MONTH 03</v>
      </c>
      <c r="N273" s="12">
        <f t="shared" ref="N273:O273" si="282">IFERROR(AVERAGEIF(L:L,L273,$J:$J)," ")</f>
        <v>0.9460416667</v>
      </c>
      <c r="O273" s="12">
        <f t="shared" si="282"/>
        <v>0.9477777778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45009.71203</v>
      </c>
      <c r="B274" s="9" t="str">
        <f>INDIRECT(ADDRESS(2+QUOTIENT(ROW()-2,COUNTA('Form Responses 1'!$1:$1)-4),2,,TRUE,"Form Responses 1"))</f>
        <v>normalina630@gmail.com</v>
      </c>
      <c r="C274" s="9" t="str">
        <f>INDIRECT(ADDRESS(2+QUOTIENT(ROW()-2,COUNTA('Form Responses 1'!$1:$1)-4),3,,TRUE,"Form Responses 1"))</f>
        <v>Normalina, Sos</v>
      </c>
      <c r="D274" s="10">
        <f>INDIRECT(ADDRESS(2+QUOTIENT(ROW()-2,COUNTA('Form Responses 1'!$1:$1)-4),4,,TRUE,"Form Responses 1"))</f>
        <v>45009</v>
      </c>
      <c r="E274" s="11">
        <f t="shared" si="2"/>
        <v>5</v>
      </c>
      <c r="F274" s="9" t="str">
        <f>IF(ISBLANK(A274)," ",INDIRECT(ADDRESS(1,5+MOD(ROW()-2,COUNTA('Form Responses 1'!$1:$1)-4),,TRUE,"Form Responses 1")))</f>
        <v>Gedung Balai Arkiologi Lt.1 [R. Arsib]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Balai Arkiologi Lt.1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12</v>
      </c>
      <c r="L274" s="9" t="str">
        <f t="shared" si="6"/>
        <v>2023 - WEEK 12</v>
      </c>
      <c r="M274" s="9" t="str">
        <f t="shared" si="7"/>
        <v>2023 - MONTH 03</v>
      </c>
      <c r="N274" s="12">
        <f t="shared" ref="N274:O274" si="283">IFERROR(AVERAGEIF(L:L,L274,$J:$J)," ")</f>
        <v>0.9460416667</v>
      </c>
      <c r="O274" s="12">
        <f t="shared" si="283"/>
        <v>0.9477777778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45009.71203</v>
      </c>
      <c r="B275" s="9" t="str">
        <f>INDIRECT(ADDRESS(2+QUOTIENT(ROW()-2,COUNTA('Form Responses 1'!$1:$1)-4),2,,TRUE,"Form Responses 1"))</f>
        <v>normalina630@gmail.com</v>
      </c>
      <c r="C275" s="9" t="str">
        <f>INDIRECT(ADDRESS(2+QUOTIENT(ROW()-2,COUNTA('Form Responses 1'!$1:$1)-4),3,,TRUE,"Form Responses 1"))</f>
        <v>Normalina, Sos</v>
      </c>
      <c r="D275" s="10">
        <f>INDIRECT(ADDRESS(2+QUOTIENT(ROW()-2,COUNTA('Form Responses 1'!$1:$1)-4),4,,TRUE,"Form Responses 1"))</f>
        <v>45009</v>
      </c>
      <c r="E275" s="11">
        <f t="shared" si="2"/>
        <v>5</v>
      </c>
      <c r="F275" s="9" t="str">
        <f>IF(ISBLANK(A275)," ",INDIRECT(ADDRESS(1,5+MOD(ROW()-2,COUNTA('Form Responses 1'!$1:$1)-4),,TRUE,"Form Responses 1")))</f>
        <v>Gedung Balai Arkiologi Lt.1 [R. Arsib Keuangan]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Balai Arkiologi Lt.1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12</v>
      </c>
      <c r="L275" s="9" t="str">
        <f t="shared" si="6"/>
        <v>2023 - WEEK 12</v>
      </c>
      <c r="M275" s="9" t="str">
        <f t="shared" si="7"/>
        <v>2023 - MONTH 03</v>
      </c>
      <c r="N275" s="12">
        <f t="shared" ref="N275:O275" si="284">IFERROR(AVERAGEIF(L:L,L275,$J:$J)," ")</f>
        <v>0.9460416667</v>
      </c>
      <c r="O275" s="12">
        <f t="shared" si="284"/>
        <v>0.9477777778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45009.71203</v>
      </c>
      <c r="B276" s="9" t="str">
        <f>INDIRECT(ADDRESS(2+QUOTIENT(ROW()-2,COUNTA('Form Responses 1'!$1:$1)-4),2,,TRUE,"Form Responses 1"))</f>
        <v>normalina630@gmail.com</v>
      </c>
      <c r="C276" s="9" t="str">
        <f>INDIRECT(ADDRESS(2+QUOTIENT(ROW()-2,COUNTA('Form Responses 1'!$1:$1)-4),3,,TRUE,"Form Responses 1"))</f>
        <v>Normalina, Sos</v>
      </c>
      <c r="D276" s="10">
        <f>INDIRECT(ADDRESS(2+QUOTIENT(ROW()-2,COUNTA('Form Responses 1'!$1:$1)-4),4,,TRUE,"Form Responses 1"))</f>
        <v>45009</v>
      </c>
      <c r="E276" s="11">
        <f t="shared" si="2"/>
        <v>5</v>
      </c>
      <c r="F276" s="9" t="str">
        <f>IF(ISBLANK(A276)," ",INDIRECT(ADDRESS(1,5+MOD(ROW()-2,COUNTA('Form Responses 1'!$1:$1)-4),,TRUE,"Form Responses 1")))</f>
        <v>Gedung Balai Arkiologi Lt.1 [R. Bendahara]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Balai Arkiologi Lt.1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12</v>
      </c>
      <c r="L276" s="9" t="str">
        <f t="shared" si="6"/>
        <v>2023 - WEEK 12</v>
      </c>
      <c r="M276" s="9" t="str">
        <f t="shared" si="7"/>
        <v>2023 - MONTH 03</v>
      </c>
      <c r="N276" s="12">
        <f t="shared" ref="N276:O276" si="285">IFERROR(AVERAGEIF(L:L,L276,$J:$J)," ")</f>
        <v>0.9460416667</v>
      </c>
      <c r="O276" s="12">
        <f t="shared" si="285"/>
        <v>0.9477777778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45009.71203</v>
      </c>
      <c r="B277" s="9" t="str">
        <f>INDIRECT(ADDRESS(2+QUOTIENT(ROW()-2,COUNTA('Form Responses 1'!$1:$1)-4),2,,TRUE,"Form Responses 1"))</f>
        <v>normalina630@gmail.com</v>
      </c>
      <c r="C277" s="9" t="str">
        <f>INDIRECT(ADDRESS(2+QUOTIENT(ROW()-2,COUNTA('Form Responses 1'!$1:$1)-4),3,,TRUE,"Form Responses 1"))</f>
        <v>Normalina, Sos</v>
      </c>
      <c r="D277" s="10">
        <f>INDIRECT(ADDRESS(2+QUOTIENT(ROW()-2,COUNTA('Form Responses 1'!$1:$1)-4),4,,TRUE,"Form Responses 1"))</f>
        <v>45009</v>
      </c>
      <c r="E277" s="11">
        <f t="shared" si="2"/>
        <v>5</v>
      </c>
      <c r="F277" s="9" t="str">
        <f>IF(ISBLANK(A277)," ",INDIRECT(ADDRESS(1,5+MOD(ROW()-2,COUNTA('Form Responses 1'!$1:$1)-4),,TRUE,"Form Responses 1")))</f>
        <v>Gedung Balai Arkiologi Lt.1 [R. Perpustakaan]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Balai Arkiologi Lt.1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12</v>
      </c>
      <c r="L277" s="9" t="str">
        <f t="shared" si="6"/>
        <v>2023 - WEEK 12</v>
      </c>
      <c r="M277" s="9" t="str">
        <f t="shared" si="7"/>
        <v>2023 - MONTH 03</v>
      </c>
      <c r="N277" s="12">
        <f t="shared" ref="N277:O277" si="286">IFERROR(AVERAGEIF(L:L,L277,$J:$J)," ")</f>
        <v>0.9460416667</v>
      </c>
      <c r="O277" s="12">
        <f t="shared" si="286"/>
        <v>0.9477777778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45009.71203</v>
      </c>
      <c r="B278" s="9" t="str">
        <f>INDIRECT(ADDRESS(2+QUOTIENT(ROW()-2,COUNTA('Form Responses 1'!$1:$1)-4),2,,TRUE,"Form Responses 1"))</f>
        <v>normalina630@gmail.com</v>
      </c>
      <c r="C278" s="9" t="str">
        <f>INDIRECT(ADDRESS(2+QUOTIENT(ROW()-2,COUNTA('Form Responses 1'!$1:$1)-4),3,,TRUE,"Form Responses 1"))</f>
        <v>Normalina, Sos</v>
      </c>
      <c r="D278" s="10">
        <f>INDIRECT(ADDRESS(2+QUOTIENT(ROW()-2,COUNTA('Form Responses 1'!$1:$1)-4),4,,TRUE,"Form Responses 1"))</f>
        <v>45009</v>
      </c>
      <c r="E278" s="11">
        <f t="shared" si="2"/>
        <v>5</v>
      </c>
      <c r="F278" s="9" t="str">
        <f>IF(ISBLANK(A278)," ",INDIRECT(ADDRESS(1,5+MOD(ROW()-2,COUNTA('Form Responses 1'!$1:$1)-4),,TRUE,"Form Responses 1")))</f>
        <v>Gedung Balai Arkiologi Lt.1 [R. Laktasi &amp; Daicare]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 Balai Arkiologi Lt.1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12</v>
      </c>
      <c r="L278" s="9" t="str">
        <f t="shared" si="6"/>
        <v>2023 - WEEK 12</v>
      </c>
      <c r="M278" s="9" t="str">
        <f t="shared" si="7"/>
        <v>2023 - MONTH 03</v>
      </c>
      <c r="N278" s="12">
        <f t="shared" ref="N278:O278" si="287">IFERROR(AVERAGEIF(L:L,L278,$J:$J)," ")</f>
        <v>0.9460416667</v>
      </c>
      <c r="O278" s="12">
        <f t="shared" si="287"/>
        <v>0.9477777778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45009.71203</v>
      </c>
      <c r="B279" s="9" t="str">
        <f>INDIRECT(ADDRESS(2+QUOTIENT(ROW()-2,COUNTA('Form Responses 1'!$1:$1)-4),2,,TRUE,"Form Responses 1"))</f>
        <v>normalina630@gmail.com</v>
      </c>
      <c r="C279" s="9" t="str">
        <f>INDIRECT(ADDRESS(2+QUOTIENT(ROW()-2,COUNTA('Form Responses 1'!$1:$1)-4),3,,TRUE,"Form Responses 1"))</f>
        <v>Normalina, Sos</v>
      </c>
      <c r="D279" s="10">
        <f>INDIRECT(ADDRESS(2+QUOTIENT(ROW()-2,COUNTA('Form Responses 1'!$1:$1)-4),4,,TRUE,"Form Responses 1"))</f>
        <v>45009</v>
      </c>
      <c r="E279" s="11">
        <f t="shared" si="2"/>
        <v>5</v>
      </c>
      <c r="F279" s="9" t="str">
        <f>IF(ISBLANK(A279)," ",INDIRECT(ADDRESS(1,5+MOD(ROW()-2,COUNTA('Form Responses 1'!$1:$1)-4),,TRUE,"Form Responses 1")))</f>
        <v>Gedung Balai Arkiologi Lt.1 [R. Artepak]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Gedung Balai Arkiologi Lt.1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12</v>
      </c>
      <c r="L279" s="9" t="str">
        <f t="shared" si="6"/>
        <v>2023 - WEEK 12</v>
      </c>
      <c r="M279" s="9" t="str">
        <f t="shared" si="7"/>
        <v>2023 - MONTH 03</v>
      </c>
      <c r="N279" s="12">
        <f t="shared" ref="N279:O279" si="288">IFERROR(AVERAGEIF(L:L,L279,$J:$J)," ")</f>
        <v>0.9460416667</v>
      </c>
      <c r="O279" s="12">
        <f t="shared" si="288"/>
        <v>0.9477777778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45009.71203</v>
      </c>
      <c r="B280" s="9" t="str">
        <f>INDIRECT(ADDRESS(2+QUOTIENT(ROW()-2,COUNTA('Form Responses 1'!$1:$1)-4),2,,TRUE,"Form Responses 1"))</f>
        <v>normalina630@gmail.com</v>
      </c>
      <c r="C280" s="9" t="str">
        <f>INDIRECT(ADDRESS(2+QUOTIENT(ROW()-2,COUNTA('Form Responses 1'!$1:$1)-4),3,,TRUE,"Form Responses 1"))</f>
        <v>Normalina, Sos</v>
      </c>
      <c r="D280" s="10">
        <f>INDIRECT(ADDRESS(2+QUOTIENT(ROW()-2,COUNTA('Form Responses 1'!$1:$1)-4),4,,TRUE,"Form Responses 1"))</f>
        <v>45009</v>
      </c>
      <c r="E280" s="11">
        <f t="shared" si="2"/>
        <v>5</v>
      </c>
      <c r="F280" s="9" t="str">
        <f>IF(ISBLANK(A280)," ",INDIRECT(ADDRESS(1,5+MOD(ROW()-2,COUNTA('Form Responses 1'!$1:$1)-4),,TRUE,"Form Responses 1")))</f>
        <v>Gedung Balai Arkiologi Lt.1 [R. Lap / Analis]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 Balai Arkiologi Lt.1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12</v>
      </c>
      <c r="L280" s="9" t="str">
        <f t="shared" si="6"/>
        <v>2023 - WEEK 12</v>
      </c>
      <c r="M280" s="9" t="str">
        <f t="shared" si="7"/>
        <v>2023 - MONTH 03</v>
      </c>
      <c r="N280" s="12">
        <f t="shared" ref="N280:O280" si="289">IFERROR(AVERAGEIF(L:L,L280,$J:$J)," ")</f>
        <v>0.9460416667</v>
      </c>
      <c r="O280" s="12">
        <f t="shared" si="289"/>
        <v>0.9477777778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45009.71203</v>
      </c>
      <c r="B281" s="9" t="str">
        <f>INDIRECT(ADDRESS(2+QUOTIENT(ROW()-2,COUNTA('Form Responses 1'!$1:$1)-4),2,,TRUE,"Form Responses 1"))</f>
        <v>normalina630@gmail.com</v>
      </c>
      <c r="C281" s="9" t="str">
        <f>INDIRECT(ADDRESS(2+QUOTIENT(ROW()-2,COUNTA('Form Responses 1'!$1:$1)-4),3,,TRUE,"Form Responses 1"))</f>
        <v>Normalina, Sos</v>
      </c>
      <c r="D281" s="10">
        <f>INDIRECT(ADDRESS(2+QUOTIENT(ROW()-2,COUNTA('Form Responses 1'!$1:$1)-4),4,,TRUE,"Form Responses 1"))</f>
        <v>45009</v>
      </c>
      <c r="E281" s="11">
        <f t="shared" si="2"/>
        <v>5</v>
      </c>
      <c r="F281" s="9" t="str">
        <f>IF(ISBLANK(A281)," ",INDIRECT(ADDRESS(1,5+MOD(ROW()-2,COUNTA('Form Responses 1'!$1:$1)-4),,TRUE,"Form Responses 1")))</f>
        <v>Gedung Balai Arkiologi Lt.1 [Mushollah]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Balai Arkiologi Lt.1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12</v>
      </c>
      <c r="L281" s="9" t="str">
        <f t="shared" si="6"/>
        <v>2023 - WEEK 12</v>
      </c>
      <c r="M281" s="9" t="str">
        <f t="shared" si="7"/>
        <v>2023 - MONTH 03</v>
      </c>
      <c r="N281" s="12">
        <f t="shared" ref="N281:O281" si="290">IFERROR(AVERAGEIF(L:L,L281,$J:$J)," ")</f>
        <v>0.9460416667</v>
      </c>
      <c r="O281" s="12">
        <f t="shared" si="290"/>
        <v>0.9477777778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45009.71203</v>
      </c>
      <c r="B282" s="9" t="str">
        <f>INDIRECT(ADDRESS(2+QUOTIENT(ROW()-2,COUNTA('Form Responses 1'!$1:$1)-4),2,,TRUE,"Form Responses 1"))</f>
        <v>normalina630@gmail.com</v>
      </c>
      <c r="C282" s="9" t="str">
        <f>INDIRECT(ADDRESS(2+QUOTIENT(ROW()-2,COUNTA('Form Responses 1'!$1:$1)-4),3,,TRUE,"Form Responses 1"))</f>
        <v>Normalina, Sos</v>
      </c>
      <c r="D282" s="10">
        <f>INDIRECT(ADDRESS(2+QUOTIENT(ROW()-2,COUNTA('Form Responses 1'!$1:$1)-4),4,,TRUE,"Form Responses 1"))</f>
        <v>45009</v>
      </c>
      <c r="E282" s="11">
        <f t="shared" si="2"/>
        <v>5</v>
      </c>
      <c r="F282" s="9" t="str">
        <f>IF(ISBLANK(A282)," ",INDIRECT(ADDRESS(1,5+MOD(ROW()-2,COUNTA('Form Responses 1'!$1:$1)-4),,TRUE,"Form Responses 1")))</f>
        <v>Gedung Balai Arkiologi Lt.1 [Pantry]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Balai Arkiologi Lt.1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12</v>
      </c>
      <c r="L282" s="9" t="str">
        <f t="shared" si="6"/>
        <v>2023 - WEEK 12</v>
      </c>
      <c r="M282" s="9" t="str">
        <f t="shared" si="7"/>
        <v>2023 - MONTH 03</v>
      </c>
      <c r="N282" s="12">
        <f t="shared" ref="N282:O282" si="291">IFERROR(AVERAGEIF(L:L,L282,$J:$J)," ")</f>
        <v>0.9460416667</v>
      </c>
      <c r="O282" s="12">
        <f t="shared" si="291"/>
        <v>0.9477777778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45009.71203</v>
      </c>
      <c r="B283" s="9" t="str">
        <f>INDIRECT(ADDRESS(2+QUOTIENT(ROW()-2,COUNTA('Form Responses 1'!$1:$1)-4),2,,TRUE,"Form Responses 1"))</f>
        <v>normalina630@gmail.com</v>
      </c>
      <c r="C283" s="9" t="str">
        <f>INDIRECT(ADDRESS(2+QUOTIENT(ROW()-2,COUNTA('Form Responses 1'!$1:$1)-4),3,,TRUE,"Form Responses 1"))</f>
        <v>Normalina, Sos</v>
      </c>
      <c r="D283" s="10">
        <f>INDIRECT(ADDRESS(2+QUOTIENT(ROW()-2,COUNTA('Form Responses 1'!$1:$1)-4),4,,TRUE,"Form Responses 1"))</f>
        <v>45009</v>
      </c>
      <c r="E283" s="11">
        <f t="shared" si="2"/>
        <v>5</v>
      </c>
      <c r="F283" s="9" t="str">
        <f>IF(ISBLANK(A283)," ",INDIRECT(ADDRESS(1,5+MOD(ROW()-2,COUNTA('Form Responses 1'!$1:$1)-4),,TRUE,"Form Responses 1")))</f>
        <v>Gedung Balai Arkiologi Lt.1 [Toilet Pria / Wanita &amp; Disabilitas]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Balai Arkiologi Lt.1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12</v>
      </c>
      <c r="L283" s="9" t="str">
        <f t="shared" si="6"/>
        <v>2023 - WEEK 12</v>
      </c>
      <c r="M283" s="9" t="str">
        <f t="shared" si="7"/>
        <v>2023 - MONTH 03</v>
      </c>
      <c r="N283" s="12">
        <f t="shared" ref="N283:O283" si="292">IFERROR(AVERAGEIF(L:L,L283,$J:$J)," ")</f>
        <v>0.9460416667</v>
      </c>
      <c r="O283" s="12">
        <f t="shared" si="292"/>
        <v>0.9477777778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45009.71203</v>
      </c>
      <c r="B284" s="9" t="str">
        <f>INDIRECT(ADDRESS(2+QUOTIENT(ROW()-2,COUNTA('Form Responses 1'!$1:$1)-4),2,,TRUE,"Form Responses 1"))</f>
        <v>normalina630@gmail.com</v>
      </c>
      <c r="C284" s="9" t="str">
        <f>INDIRECT(ADDRESS(2+QUOTIENT(ROW()-2,COUNTA('Form Responses 1'!$1:$1)-4),3,,TRUE,"Form Responses 1"))</f>
        <v>Normalina, Sos</v>
      </c>
      <c r="D284" s="10">
        <f>INDIRECT(ADDRESS(2+QUOTIENT(ROW()-2,COUNTA('Form Responses 1'!$1:$1)-4),4,,TRUE,"Form Responses 1"))</f>
        <v>45009</v>
      </c>
      <c r="E284" s="11">
        <f t="shared" si="2"/>
        <v>5</v>
      </c>
      <c r="F284" s="9" t="str">
        <f>IF(ISBLANK(A284)," ",INDIRECT(ADDRESS(1,5+MOD(ROW()-2,COUNTA('Form Responses 1'!$1:$1)-4),,TRUE,"Form Responses 1")))</f>
        <v>Halaman [Taman 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Halaman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12</v>
      </c>
      <c r="L284" s="9" t="str">
        <f t="shared" si="6"/>
        <v>2023 - WEEK 12</v>
      </c>
      <c r="M284" s="9" t="str">
        <f t="shared" si="7"/>
        <v>2023 - MONTH 03</v>
      </c>
      <c r="N284" s="12">
        <f t="shared" ref="N284:O284" si="293">IFERROR(AVERAGEIF(L:L,L284,$J:$J)," ")</f>
        <v>0.9460416667</v>
      </c>
      <c r="O284" s="12">
        <f t="shared" si="293"/>
        <v>0.9477777778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45009.71203</v>
      </c>
      <c r="B285" s="9" t="str">
        <f>INDIRECT(ADDRESS(2+QUOTIENT(ROW()-2,COUNTA('Form Responses 1'!$1:$1)-4),2,,TRUE,"Form Responses 1"))</f>
        <v>normalina630@gmail.com</v>
      </c>
      <c r="C285" s="9" t="str">
        <f>INDIRECT(ADDRESS(2+QUOTIENT(ROW()-2,COUNTA('Form Responses 1'!$1:$1)-4),3,,TRUE,"Form Responses 1"))</f>
        <v>Normalina, Sos</v>
      </c>
      <c r="D285" s="10">
        <f>INDIRECT(ADDRESS(2+QUOTIENT(ROW()-2,COUNTA('Form Responses 1'!$1:$1)-4),4,,TRUE,"Form Responses 1"))</f>
        <v>45009</v>
      </c>
      <c r="E285" s="11">
        <f t="shared" si="2"/>
        <v>5</v>
      </c>
      <c r="F285" s="9" t="str">
        <f>IF(ISBLANK(A285)," ",INDIRECT(ADDRESS(1,5+MOD(ROW()-2,COUNTA('Form Responses 1'!$1:$1)-4),,TRUE,"Form Responses 1")))</f>
        <v>Halaman [Parkir Motor 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Halaman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12</v>
      </c>
      <c r="L285" s="9" t="str">
        <f t="shared" si="6"/>
        <v>2023 - WEEK 12</v>
      </c>
      <c r="M285" s="9" t="str">
        <f t="shared" si="7"/>
        <v>2023 - MONTH 03</v>
      </c>
      <c r="N285" s="12">
        <f t="shared" ref="N285:O285" si="294">IFERROR(AVERAGEIF(L:L,L285,$J:$J)," ")</f>
        <v>0.9460416667</v>
      </c>
      <c r="O285" s="12">
        <f t="shared" si="294"/>
        <v>0.9477777778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45009.71203</v>
      </c>
      <c r="B286" s="9" t="str">
        <f>INDIRECT(ADDRESS(2+QUOTIENT(ROW()-2,COUNTA('Form Responses 1'!$1:$1)-4),2,,TRUE,"Form Responses 1"))</f>
        <v>normalina630@gmail.com</v>
      </c>
      <c r="C286" s="9" t="str">
        <f>INDIRECT(ADDRESS(2+QUOTIENT(ROW()-2,COUNTA('Form Responses 1'!$1:$1)-4),3,,TRUE,"Form Responses 1"))</f>
        <v>Normalina, Sos</v>
      </c>
      <c r="D286" s="10">
        <f>INDIRECT(ADDRESS(2+QUOTIENT(ROW()-2,COUNTA('Form Responses 1'!$1:$1)-4),4,,TRUE,"Form Responses 1"))</f>
        <v>45009</v>
      </c>
      <c r="E286" s="11">
        <f t="shared" si="2"/>
        <v>5</v>
      </c>
      <c r="F286" s="9" t="str">
        <f>IF(ISBLANK(A286)," ",INDIRECT(ADDRESS(1,5+MOD(ROW()-2,COUNTA('Form Responses 1'!$1:$1)-4),,TRUE,"Form Responses 1")))</f>
        <v>Halaman [Parkir Mobil]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Halaman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12</v>
      </c>
      <c r="L286" s="9" t="str">
        <f t="shared" si="6"/>
        <v>2023 - WEEK 12</v>
      </c>
      <c r="M286" s="9" t="str">
        <f t="shared" si="7"/>
        <v>2023 - MONTH 03</v>
      </c>
      <c r="N286" s="12">
        <f t="shared" ref="N286:O286" si="295">IFERROR(AVERAGEIF(L:L,L286,$J:$J)," ")</f>
        <v>0.9460416667</v>
      </c>
      <c r="O286" s="12">
        <f t="shared" si="295"/>
        <v>0.9477777778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45009.71203</v>
      </c>
      <c r="B287" s="9" t="str">
        <f>INDIRECT(ADDRESS(2+QUOTIENT(ROW()-2,COUNTA('Form Responses 1'!$1:$1)-4),2,,TRUE,"Form Responses 1"))</f>
        <v>normalina630@gmail.com</v>
      </c>
      <c r="C287" s="9" t="str">
        <f>INDIRECT(ADDRESS(2+QUOTIENT(ROW()-2,COUNTA('Form Responses 1'!$1:$1)-4),3,,TRUE,"Form Responses 1"))</f>
        <v>Normalina, Sos</v>
      </c>
      <c r="D287" s="10">
        <f>INDIRECT(ADDRESS(2+QUOTIENT(ROW()-2,COUNTA('Form Responses 1'!$1:$1)-4),4,,TRUE,"Form Responses 1"))</f>
        <v>45009</v>
      </c>
      <c r="E287" s="11">
        <f t="shared" si="2"/>
        <v>5</v>
      </c>
      <c r="F287" s="9" t="str">
        <f>IF(ISBLANK(A287)," ",INDIRECT(ADDRESS(1,5+MOD(ROW()-2,COUNTA('Form Responses 1'!$1:$1)-4),,TRUE,"Form Responses 1")))</f>
        <v>Halaman [Halaman depan]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Halaman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12</v>
      </c>
      <c r="L287" s="9" t="str">
        <f t="shared" si="6"/>
        <v>2023 - WEEK 12</v>
      </c>
      <c r="M287" s="9" t="str">
        <f t="shared" si="7"/>
        <v>2023 - MONTH 03</v>
      </c>
      <c r="N287" s="12">
        <f t="shared" ref="N287:O287" si="296">IFERROR(AVERAGEIF(L:L,L287,$J:$J)," ")</f>
        <v>0.9460416667</v>
      </c>
      <c r="O287" s="12">
        <f t="shared" si="296"/>
        <v>0.9477777778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45009.71203</v>
      </c>
      <c r="B288" s="9" t="str">
        <f>INDIRECT(ADDRESS(2+QUOTIENT(ROW()-2,COUNTA('Form Responses 1'!$1:$1)-4),2,,TRUE,"Form Responses 1"))</f>
        <v>normalina630@gmail.com</v>
      </c>
      <c r="C288" s="9" t="str">
        <f>INDIRECT(ADDRESS(2+QUOTIENT(ROW()-2,COUNTA('Form Responses 1'!$1:$1)-4),3,,TRUE,"Form Responses 1"))</f>
        <v>Normalina, Sos</v>
      </c>
      <c r="D288" s="10">
        <f>INDIRECT(ADDRESS(2+QUOTIENT(ROW()-2,COUNTA('Form Responses 1'!$1:$1)-4),4,,TRUE,"Form Responses 1"))</f>
        <v>45009</v>
      </c>
      <c r="E288" s="11">
        <f t="shared" si="2"/>
        <v>5</v>
      </c>
      <c r="F288" s="9" t="str">
        <f>IF(ISBLANK(A288)," ",INDIRECT(ADDRESS(1,5+MOD(ROW()-2,COUNTA('Form Responses 1'!$1:$1)-4),,TRUE,"Form Responses 1")))</f>
        <v>Halaman [ samping dan belakang]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Halaman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12</v>
      </c>
      <c r="L288" s="9" t="str">
        <f t="shared" si="6"/>
        <v>2023 - WEEK 12</v>
      </c>
      <c r="M288" s="9" t="str">
        <f t="shared" si="7"/>
        <v>2023 - MONTH 03</v>
      </c>
      <c r="N288" s="12">
        <f t="shared" ref="N288:O288" si="297">IFERROR(AVERAGEIF(L:L,L288,$J:$J)," ")</f>
        <v>0.9460416667</v>
      </c>
      <c r="O288" s="12">
        <f t="shared" si="297"/>
        <v>0.9477777778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45009.71203</v>
      </c>
      <c r="B289" s="9" t="str">
        <f>INDIRECT(ADDRESS(2+QUOTIENT(ROW()-2,COUNTA('Form Responses 1'!$1:$1)-4),2,,TRUE,"Form Responses 1"))</f>
        <v>normalina630@gmail.com</v>
      </c>
      <c r="C289" s="9" t="str">
        <f>INDIRECT(ADDRESS(2+QUOTIENT(ROW()-2,COUNTA('Form Responses 1'!$1:$1)-4),3,,TRUE,"Form Responses 1"))</f>
        <v>Normalina, Sos</v>
      </c>
      <c r="D289" s="10">
        <f>INDIRECT(ADDRESS(2+QUOTIENT(ROW()-2,COUNTA('Form Responses 1'!$1:$1)-4),4,,TRUE,"Form Responses 1"))</f>
        <v>45009</v>
      </c>
      <c r="E289" s="11">
        <f t="shared" si="2"/>
        <v>5</v>
      </c>
      <c r="F289" s="9" t="str">
        <f>IF(ISBLANK(A289)," ",INDIRECT(ADDRESS(1,5+MOD(ROW()-2,COUNTA('Form Responses 1'!$1:$1)-4),,TRUE,"Form Responses 1")))</f>
        <v>Halaman [TPS]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Halaman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12</v>
      </c>
      <c r="L289" s="9" t="str">
        <f t="shared" si="6"/>
        <v>2023 - WEEK 12</v>
      </c>
      <c r="M289" s="9" t="str">
        <f t="shared" si="7"/>
        <v>2023 - MONTH 03</v>
      </c>
      <c r="N289" s="12">
        <f t="shared" ref="N289:O289" si="298">IFERROR(AVERAGEIF(L:L,L289,$J:$J)," ")</f>
        <v>0.9460416667</v>
      </c>
      <c r="O289" s="12">
        <f t="shared" si="298"/>
        <v>0.9477777778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45012.54468</v>
      </c>
      <c r="B290" s="9" t="str">
        <f>INDIRECT(ADDRESS(2+QUOTIENT(ROW()-2,COUNTA('Form Responses 1'!$1:$1)-4),2,,TRUE,"Form Responses 1"))</f>
        <v>normalina630@gmail.com</v>
      </c>
      <c r="C290" s="9" t="str">
        <f>INDIRECT(ADDRESS(2+QUOTIENT(ROW()-2,COUNTA('Form Responses 1'!$1:$1)-4),3,,TRUE,"Form Responses 1"))</f>
        <v>Normalina, S.Sos</v>
      </c>
      <c r="D290" s="10">
        <f>INDIRECT(ADDRESS(2+QUOTIENT(ROW()-2,COUNTA('Form Responses 1'!$1:$1)-4),4,,TRUE,"Form Responses 1"))</f>
        <v>44951</v>
      </c>
      <c r="E290" s="11">
        <f t="shared" si="2"/>
        <v>3</v>
      </c>
      <c r="F290" s="9" t="str">
        <f>IF(ISBLANK(A290)," ",INDIRECT(ADDRESS(1,5+MOD(ROW()-2,COUNTA('Form Responses 1'!$1:$1)-4),,TRUE,"Form Responses 1")))</f>
        <v>Security [Security Functions]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Security</v>
      </c>
      <c r="I290" s="12" t="str">
        <f t="shared" si="4"/>
        <v>SECURITY SERVICE</v>
      </c>
      <c r="J290" s="12">
        <f t="array" ref="J290">IFERROR(INDEX(MASTER!B:B,MATCH(G290,MASTER!A:A,0))/100," ")</f>
        <v>0.95</v>
      </c>
      <c r="K290" s="9">
        <f t="shared" si="5"/>
        <v>4</v>
      </c>
      <c r="L290" s="9" t="str">
        <f t="shared" si="6"/>
        <v>2023 - WEEK 04</v>
      </c>
      <c r="M290" s="9" t="str">
        <f t="shared" si="7"/>
        <v>2023 - MONTH 01</v>
      </c>
      <c r="N290" s="12">
        <f t="shared" ref="N290:O290" si="299">IFERROR(AVERAGEIF(L:L,L290,$J:$J)," ")</f>
        <v>0.95</v>
      </c>
      <c r="O290" s="12">
        <f t="shared" si="299"/>
        <v>0.95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45012.54468</v>
      </c>
      <c r="B291" s="9" t="str">
        <f>INDIRECT(ADDRESS(2+QUOTIENT(ROW()-2,COUNTA('Form Responses 1'!$1:$1)-4),2,,TRUE,"Form Responses 1"))</f>
        <v>normalina630@gmail.com</v>
      </c>
      <c r="C291" s="9" t="str">
        <f>INDIRECT(ADDRESS(2+QUOTIENT(ROW()-2,COUNTA('Form Responses 1'!$1:$1)-4),3,,TRUE,"Form Responses 1"))</f>
        <v>Normalina, S.Sos</v>
      </c>
      <c r="D291" s="10">
        <f>INDIRECT(ADDRESS(2+QUOTIENT(ROW()-2,COUNTA('Form Responses 1'!$1:$1)-4),4,,TRUE,"Form Responses 1"))</f>
        <v>44951</v>
      </c>
      <c r="E291" s="11">
        <f t="shared" si="2"/>
        <v>3</v>
      </c>
      <c r="F291" s="9" t="str">
        <f>IF(ISBLANK(A291)," ",INDIRECT(ADDRESS(1,5+MOD(ROW()-2,COUNTA('Form Responses 1'!$1:$1)-4),,TRUE,"Form Responses 1")))</f>
        <v>Driver [Driving Safety]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Driver</v>
      </c>
      <c r="I291" s="12" t="str">
        <f t="shared" si="4"/>
        <v>LABOR SERVICE</v>
      </c>
      <c r="J291" s="12">
        <f t="array" ref="J291">IFERROR(INDEX(MASTER!B:B,MATCH(G291,MASTER!A:A,0))/100," ")</f>
        <v>0.95</v>
      </c>
      <c r="K291" s="9">
        <f t="shared" si="5"/>
        <v>4</v>
      </c>
      <c r="L291" s="9" t="str">
        <f t="shared" si="6"/>
        <v>2023 - WEEK 04</v>
      </c>
      <c r="M291" s="9" t="str">
        <f t="shared" si="7"/>
        <v>2023 - MONTH 01</v>
      </c>
      <c r="N291" s="12">
        <f t="shared" ref="N291:O291" si="300">IFERROR(AVERAGEIF(L:L,L291,$J:$J)," ")</f>
        <v>0.95</v>
      </c>
      <c r="O291" s="12">
        <f t="shared" si="300"/>
        <v>0.95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45012.54468</v>
      </c>
      <c r="B292" s="9" t="str">
        <f>INDIRECT(ADDRESS(2+QUOTIENT(ROW()-2,COUNTA('Form Responses 1'!$1:$1)-4),2,,TRUE,"Form Responses 1"))</f>
        <v>normalina630@gmail.com</v>
      </c>
      <c r="C292" s="9" t="str">
        <f>INDIRECT(ADDRESS(2+QUOTIENT(ROW()-2,COUNTA('Form Responses 1'!$1:$1)-4),3,,TRUE,"Form Responses 1"))</f>
        <v>Normalina, S.Sos</v>
      </c>
      <c r="D292" s="10">
        <f>INDIRECT(ADDRESS(2+QUOTIENT(ROW()-2,COUNTA('Form Responses 1'!$1:$1)-4),4,,TRUE,"Form Responses 1"))</f>
        <v>44951</v>
      </c>
      <c r="E292" s="11">
        <f t="shared" si="2"/>
        <v>3</v>
      </c>
      <c r="F292" s="9" t="str">
        <f>IF(ISBLANK(A292)," ",INDIRECT(ADDRESS(1,5+MOD(ROW()-2,COUNTA('Form Responses 1'!$1:$1)-4),,TRUE,"Form Responses 1")))</f>
        <v>Driver [ Attendance]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Driver</v>
      </c>
      <c r="I292" s="12" t="str">
        <f t="shared" si="4"/>
        <v>LABOR SERVICE</v>
      </c>
      <c r="J292" s="12">
        <f t="array" ref="J292">IFERROR(INDEX(MASTER!B:B,MATCH(G292,MASTER!A:A,0))/100," ")</f>
        <v>0.95</v>
      </c>
      <c r="K292" s="9">
        <f t="shared" si="5"/>
        <v>4</v>
      </c>
      <c r="L292" s="9" t="str">
        <f t="shared" si="6"/>
        <v>2023 - WEEK 04</v>
      </c>
      <c r="M292" s="9" t="str">
        <f t="shared" si="7"/>
        <v>2023 - MONTH 01</v>
      </c>
      <c r="N292" s="12">
        <f t="shared" ref="N292:O292" si="301">IFERROR(AVERAGEIF(L:L,L292,$J:$J)," ")</f>
        <v>0.95</v>
      </c>
      <c r="O292" s="12">
        <f t="shared" si="301"/>
        <v>0.95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45012.54468</v>
      </c>
      <c r="B293" s="9" t="str">
        <f>INDIRECT(ADDRESS(2+QUOTIENT(ROW()-2,COUNTA('Form Responses 1'!$1:$1)-4),2,,TRUE,"Form Responses 1"))</f>
        <v>normalina630@gmail.com</v>
      </c>
      <c r="C293" s="9" t="str">
        <f>INDIRECT(ADDRESS(2+QUOTIENT(ROW()-2,COUNTA('Form Responses 1'!$1:$1)-4),3,,TRUE,"Form Responses 1"))</f>
        <v>Normalina, S.Sos</v>
      </c>
      <c r="D293" s="10">
        <f>INDIRECT(ADDRESS(2+QUOTIENT(ROW()-2,COUNTA('Form Responses 1'!$1:$1)-4),4,,TRUE,"Form Responses 1"))</f>
        <v>44951</v>
      </c>
      <c r="E293" s="11">
        <f t="shared" si="2"/>
        <v>3</v>
      </c>
      <c r="F293" s="9" t="str">
        <f>IF(ISBLANK(A293)," ",INDIRECT(ADDRESS(1,5+MOD(ROW()-2,COUNTA('Form Responses 1'!$1:$1)-4),,TRUE,"Form Responses 1")))</f>
        <v>Mess [Garasi Kendaraan R4 &amp; R2]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Mess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4</v>
      </c>
      <c r="L293" s="9" t="str">
        <f t="shared" si="6"/>
        <v>2023 - WEEK 04</v>
      </c>
      <c r="M293" s="9" t="str">
        <f t="shared" si="7"/>
        <v>2023 - MONTH 01</v>
      </c>
      <c r="N293" s="12">
        <f t="shared" ref="N293:O293" si="302">IFERROR(AVERAGEIF(L:L,L293,$J:$J)," ")</f>
        <v>0.95</v>
      </c>
      <c r="O293" s="12">
        <f t="shared" si="302"/>
        <v>0.95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45012.54468</v>
      </c>
      <c r="B294" s="9" t="str">
        <f>INDIRECT(ADDRESS(2+QUOTIENT(ROW()-2,COUNTA('Form Responses 1'!$1:$1)-4),2,,TRUE,"Form Responses 1"))</f>
        <v>normalina630@gmail.com</v>
      </c>
      <c r="C294" s="9" t="str">
        <f>INDIRECT(ADDRESS(2+QUOTIENT(ROW()-2,COUNTA('Form Responses 1'!$1:$1)-4),3,,TRUE,"Form Responses 1"))</f>
        <v>Normalina, S.Sos</v>
      </c>
      <c r="D294" s="10">
        <f>INDIRECT(ADDRESS(2+QUOTIENT(ROW()-2,COUNTA('Form Responses 1'!$1:$1)-4),4,,TRUE,"Form Responses 1"))</f>
        <v>44951</v>
      </c>
      <c r="E294" s="11">
        <f t="shared" si="2"/>
        <v>3</v>
      </c>
      <c r="F294" s="9" t="str">
        <f>IF(ISBLANK(A294)," ",INDIRECT(ADDRESS(1,5+MOD(ROW()-2,COUNTA('Form Responses 1'!$1:$1)-4),,TRUE,"Form Responses 1")))</f>
        <v>Mess [Teras Depan &amp; Belakang]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Mess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4</v>
      </c>
      <c r="L294" s="9" t="str">
        <f t="shared" si="6"/>
        <v>2023 - WEEK 04</v>
      </c>
      <c r="M294" s="9" t="str">
        <f t="shared" si="7"/>
        <v>2023 - MONTH 01</v>
      </c>
      <c r="N294" s="12">
        <f t="shared" ref="N294:O294" si="303">IFERROR(AVERAGEIF(L:L,L294,$J:$J)," ")</f>
        <v>0.95</v>
      </c>
      <c r="O294" s="12">
        <f t="shared" si="303"/>
        <v>0.95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45012.54468</v>
      </c>
      <c r="B295" s="9" t="str">
        <f>INDIRECT(ADDRESS(2+QUOTIENT(ROW()-2,COUNTA('Form Responses 1'!$1:$1)-4),2,,TRUE,"Form Responses 1"))</f>
        <v>normalina630@gmail.com</v>
      </c>
      <c r="C295" s="9" t="str">
        <f>INDIRECT(ADDRESS(2+QUOTIENT(ROW()-2,COUNTA('Form Responses 1'!$1:$1)-4),3,,TRUE,"Form Responses 1"))</f>
        <v>Normalina, S.Sos</v>
      </c>
      <c r="D295" s="10">
        <f>INDIRECT(ADDRESS(2+QUOTIENT(ROW()-2,COUNTA('Form Responses 1'!$1:$1)-4),4,,TRUE,"Form Responses 1"))</f>
        <v>44951</v>
      </c>
      <c r="E295" s="11">
        <f t="shared" si="2"/>
        <v>3</v>
      </c>
      <c r="F295" s="9" t="str">
        <f>IF(ISBLANK(A295)," ",INDIRECT(ADDRESS(1,5+MOD(ROW()-2,COUNTA('Form Responses 1'!$1:$1)-4),,TRUE,"Form Responses 1")))</f>
        <v>Mess [Ruang Tamu Utama]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Mess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4</v>
      </c>
      <c r="L295" s="9" t="str">
        <f t="shared" si="6"/>
        <v>2023 - WEEK 04</v>
      </c>
      <c r="M295" s="9" t="str">
        <f t="shared" si="7"/>
        <v>2023 - MONTH 01</v>
      </c>
      <c r="N295" s="12">
        <f t="shared" ref="N295:O295" si="304">IFERROR(AVERAGEIF(L:L,L295,$J:$J)," ")</f>
        <v>0.95</v>
      </c>
      <c r="O295" s="12">
        <f t="shared" si="304"/>
        <v>0.95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45012.54468</v>
      </c>
      <c r="B296" s="9" t="str">
        <f>INDIRECT(ADDRESS(2+QUOTIENT(ROW()-2,COUNTA('Form Responses 1'!$1:$1)-4),2,,TRUE,"Form Responses 1"))</f>
        <v>normalina630@gmail.com</v>
      </c>
      <c r="C296" s="9" t="str">
        <f>INDIRECT(ADDRESS(2+QUOTIENT(ROW()-2,COUNTA('Form Responses 1'!$1:$1)-4),3,,TRUE,"Form Responses 1"))</f>
        <v>Normalina, S.Sos</v>
      </c>
      <c r="D296" s="10">
        <f>INDIRECT(ADDRESS(2+QUOTIENT(ROW()-2,COUNTA('Form Responses 1'!$1:$1)-4),4,,TRUE,"Form Responses 1"))</f>
        <v>44951</v>
      </c>
      <c r="E296" s="11">
        <f t="shared" si="2"/>
        <v>3</v>
      </c>
      <c r="F296" s="9" t="str">
        <f>IF(ISBLANK(A296)," ",INDIRECT(ADDRESS(1,5+MOD(ROW()-2,COUNTA('Form Responses 1'!$1:$1)-4),,TRUE,"Form Responses 1")))</f>
        <v>Mess [Kamar 1.2.3&amp;4]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Mess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4</v>
      </c>
      <c r="L296" s="9" t="str">
        <f t="shared" si="6"/>
        <v>2023 - WEEK 04</v>
      </c>
      <c r="M296" s="9" t="str">
        <f t="shared" si="7"/>
        <v>2023 - MONTH 01</v>
      </c>
      <c r="N296" s="12">
        <f t="shared" ref="N296:O296" si="305">IFERROR(AVERAGEIF(L:L,L296,$J:$J)," ")</f>
        <v>0.95</v>
      </c>
      <c r="O296" s="12">
        <f t="shared" si="305"/>
        <v>0.95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45012.54468</v>
      </c>
      <c r="B297" s="9" t="str">
        <f>INDIRECT(ADDRESS(2+QUOTIENT(ROW()-2,COUNTA('Form Responses 1'!$1:$1)-4),2,,TRUE,"Form Responses 1"))</f>
        <v>normalina630@gmail.com</v>
      </c>
      <c r="C297" s="9" t="str">
        <f>INDIRECT(ADDRESS(2+QUOTIENT(ROW()-2,COUNTA('Form Responses 1'!$1:$1)-4),3,,TRUE,"Form Responses 1"))</f>
        <v>Normalina, S.Sos</v>
      </c>
      <c r="D297" s="10">
        <f>INDIRECT(ADDRESS(2+QUOTIENT(ROW()-2,COUNTA('Form Responses 1'!$1:$1)-4),4,,TRUE,"Form Responses 1"))</f>
        <v>44951</v>
      </c>
      <c r="E297" s="11">
        <f t="shared" si="2"/>
        <v>3</v>
      </c>
      <c r="F297" s="9" t="str">
        <f>IF(ISBLANK(A297)," ",INDIRECT(ADDRESS(1,5+MOD(ROW()-2,COUNTA('Form Responses 1'!$1:$1)-4),,TRUE,"Form Responses 1")))</f>
        <v>Mess [Dapur]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Mess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4</v>
      </c>
      <c r="L297" s="9" t="str">
        <f t="shared" si="6"/>
        <v>2023 - WEEK 04</v>
      </c>
      <c r="M297" s="9" t="str">
        <f t="shared" si="7"/>
        <v>2023 - MONTH 01</v>
      </c>
      <c r="N297" s="12">
        <f t="shared" ref="N297:O297" si="306">IFERROR(AVERAGEIF(L:L,L297,$J:$J)," ")</f>
        <v>0.95</v>
      </c>
      <c r="O297" s="12">
        <f t="shared" si="306"/>
        <v>0.95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45012.54468</v>
      </c>
      <c r="B298" s="9" t="str">
        <f>INDIRECT(ADDRESS(2+QUOTIENT(ROW()-2,COUNTA('Form Responses 1'!$1:$1)-4),2,,TRUE,"Form Responses 1"))</f>
        <v>normalina630@gmail.com</v>
      </c>
      <c r="C298" s="9" t="str">
        <f>INDIRECT(ADDRESS(2+QUOTIENT(ROW()-2,COUNTA('Form Responses 1'!$1:$1)-4),3,,TRUE,"Form Responses 1"))</f>
        <v>Normalina, S.Sos</v>
      </c>
      <c r="D298" s="10">
        <f>INDIRECT(ADDRESS(2+QUOTIENT(ROW()-2,COUNTA('Form Responses 1'!$1:$1)-4),4,,TRUE,"Form Responses 1"))</f>
        <v>44951</v>
      </c>
      <c r="E298" s="11">
        <f t="shared" si="2"/>
        <v>3</v>
      </c>
      <c r="F298" s="9" t="str">
        <f>IF(ISBLANK(A298)," ",INDIRECT(ADDRESS(1,5+MOD(ROW()-2,COUNTA('Form Responses 1'!$1:$1)-4),,TRUE,"Form Responses 1")))</f>
        <v>Mess [Toilet Pria / Wanita]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Mess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4</v>
      </c>
      <c r="L298" s="9" t="str">
        <f t="shared" si="6"/>
        <v>2023 - WEEK 04</v>
      </c>
      <c r="M298" s="9" t="str">
        <f t="shared" si="7"/>
        <v>2023 - MONTH 01</v>
      </c>
      <c r="N298" s="12">
        <f t="shared" ref="N298:O298" si="307">IFERROR(AVERAGEIF(L:L,L298,$J:$J)," ")</f>
        <v>0.95</v>
      </c>
      <c r="O298" s="12">
        <f t="shared" si="307"/>
        <v>0.95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45012.54468</v>
      </c>
      <c r="B299" s="9" t="str">
        <f>INDIRECT(ADDRESS(2+QUOTIENT(ROW()-2,COUNTA('Form Responses 1'!$1:$1)-4),2,,TRUE,"Form Responses 1"))</f>
        <v>normalina630@gmail.com</v>
      </c>
      <c r="C299" s="9" t="str">
        <f>INDIRECT(ADDRESS(2+QUOTIENT(ROW()-2,COUNTA('Form Responses 1'!$1:$1)-4),3,,TRUE,"Form Responses 1"))</f>
        <v>Normalina, S.Sos</v>
      </c>
      <c r="D299" s="10">
        <f>INDIRECT(ADDRESS(2+QUOTIENT(ROW()-2,COUNTA('Form Responses 1'!$1:$1)-4),4,,TRUE,"Form Responses 1"))</f>
        <v>44951</v>
      </c>
      <c r="E299" s="11">
        <f t="shared" si="2"/>
        <v>3</v>
      </c>
      <c r="F299" s="9" t="str">
        <f>IF(ISBLANK(A299)," ",INDIRECT(ADDRESS(1,5+MOD(ROW()-2,COUNTA('Form Responses 1'!$1:$1)-4),,TRUE,"Form Responses 1")))</f>
        <v>Gedung Balai Arkiologi Lt.2 [Koridor]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Balai Arkiologi Lt.2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4</v>
      </c>
      <c r="L299" s="9" t="str">
        <f t="shared" si="6"/>
        <v>2023 - WEEK 04</v>
      </c>
      <c r="M299" s="9" t="str">
        <f t="shared" si="7"/>
        <v>2023 - MONTH 01</v>
      </c>
      <c r="N299" s="12">
        <f t="shared" ref="N299:O299" si="308">IFERROR(AVERAGEIF(L:L,L299,$J:$J)," ")</f>
        <v>0.95</v>
      </c>
      <c r="O299" s="12">
        <f t="shared" si="308"/>
        <v>0.95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45012.54468</v>
      </c>
      <c r="B300" s="9" t="str">
        <f>INDIRECT(ADDRESS(2+QUOTIENT(ROW()-2,COUNTA('Form Responses 1'!$1:$1)-4),2,,TRUE,"Form Responses 1"))</f>
        <v>normalina630@gmail.com</v>
      </c>
      <c r="C300" s="9" t="str">
        <f>INDIRECT(ADDRESS(2+QUOTIENT(ROW()-2,COUNTA('Form Responses 1'!$1:$1)-4),3,,TRUE,"Form Responses 1"))</f>
        <v>Normalina, S.Sos</v>
      </c>
      <c r="D300" s="10">
        <f>INDIRECT(ADDRESS(2+QUOTIENT(ROW()-2,COUNTA('Form Responses 1'!$1:$1)-4),4,,TRUE,"Form Responses 1"))</f>
        <v>44951</v>
      </c>
      <c r="E300" s="11">
        <f t="shared" si="2"/>
        <v>3</v>
      </c>
      <c r="F300" s="9" t="str">
        <f>IF(ISBLANK(A300)," ",INDIRECT(ADDRESS(1,5+MOD(ROW()-2,COUNTA('Form Responses 1'!$1:$1)-4),,TRUE,"Form Responses 1")))</f>
        <v>Gedung Balai Arkiologi Lt.2 [Meeting Room 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 Balai Arkiologi Lt.2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4</v>
      </c>
      <c r="L300" s="9" t="str">
        <f t="shared" si="6"/>
        <v>2023 - WEEK 04</v>
      </c>
      <c r="M300" s="9" t="str">
        <f t="shared" si="7"/>
        <v>2023 - MONTH 01</v>
      </c>
      <c r="N300" s="12">
        <f t="shared" ref="N300:O300" si="309">IFERROR(AVERAGEIF(L:L,L300,$J:$J)," ")</f>
        <v>0.95</v>
      </c>
      <c r="O300" s="12">
        <f t="shared" si="309"/>
        <v>0.95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45012.54468</v>
      </c>
      <c r="B301" s="9" t="str">
        <f>INDIRECT(ADDRESS(2+QUOTIENT(ROW()-2,COUNTA('Form Responses 1'!$1:$1)-4),2,,TRUE,"Form Responses 1"))</f>
        <v>normalina630@gmail.com</v>
      </c>
      <c r="C301" s="9" t="str">
        <f>INDIRECT(ADDRESS(2+QUOTIENT(ROW()-2,COUNTA('Form Responses 1'!$1:$1)-4),3,,TRUE,"Form Responses 1"))</f>
        <v>Normalina, S.Sos</v>
      </c>
      <c r="D301" s="10">
        <f>INDIRECT(ADDRESS(2+QUOTIENT(ROW()-2,COUNTA('Form Responses 1'!$1:$1)-4),4,,TRUE,"Form Responses 1"))</f>
        <v>44951</v>
      </c>
      <c r="E301" s="11">
        <f t="shared" si="2"/>
        <v>3</v>
      </c>
      <c r="F301" s="9" t="str">
        <f>IF(ISBLANK(A301)," ",INDIRECT(ADDRESS(1,5+MOD(ROW()-2,COUNTA('Form Responses 1'!$1:$1)-4),,TRUE,"Form Responses 1")))</f>
        <v>Gedung Balai Arkiologi Lt.2 [R. Kepala]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Gedung Balai Arkiologi Lt.2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4</v>
      </c>
      <c r="L301" s="9" t="str">
        <f t="shared" si="6"/>
        <v>2023 - WEEK 04</v>
      </c>
      <c r="M301" s="9" t="str">
        <f t="shared" si="7"/>
        <v>2023 - MONTH 01</v>
      </c>
      <c r="N301" s="12">
        <f t="shared" ref="N301:O301" si="310">IFERROR(AVERAGEIF(L:L,L301,$J:$J)," ")</f>
        <v>0.95</v>
      </c>
      <c r="O301" s="12">
        <f t="shared" si="310"/>
        <v>0.95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45012.54468</v>
      </c>
      <c r="B302" s="9" t="str">
        <f>INDIRECT(ADDRESS(2+QUOTIENT(ROW()-2,COUNTA('Form Responses 1'!$1:$1)-4),2,,TRUE,"Form Responses 1"))</f>
        <v>normalina630@gmail.com</v>
      </c>
      <c r="C302" s="9" t="str">
        <f>INDIRECT(ADDRESS(2+QUOTIENT(ROW()-2,COUNTA('Form Responses 1'!$1:$1)-4),3,,TRUE,"Form Responses 1"))</f>
        <v>Normalina, S.Sos</v>
      </c>
      <c r="D302" s="10">
        <f>INDIRECT(ADDRESS(2+QUOTIENT(ROW()-2,COUNTA('Form Responses 1'!$1:$1)-4),4,,TRUE,"Form Responses 1"))</f>
        <v>44951</v>
      </c>
      <c r="E302" s="11">
        <f t="shared" si="2"/>
        <v>3</v>
      </c>
      <c r="F302" s="9" t="str">
        <f>IF(ISBLANK(A302)," ",INDIRECT(ADDRESS(1,5+MOD(ROW()-2,COUNTA('Form Responses 1'!$1:$1)-4),,TRUE,"Form Responses 1")))</f>
        <v>Gedung Balai Arkiologi Lt.2 [R. 1-5]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Gedung Balai Arkiologi Lt.2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4</v>
      </c>
      <c r="L302" s="9" t="str">
        <f t="shared" si="6"/>
        <v>2023 - WEEK 04</v>
      </c>
      <c r="M302" s="9" t="str">
        <f t="shared" si="7"/>
        <v>2023 - MONTH 01</v>
      </c>
      <c r="N302" s="12">
        <f t="shared" ref="N302:O302" si="311">IFERROR(AVERAGEIF(L:L,L302,$J:$J)," ")</f>
        <v>0.95</v>
      </c>
      <c r="O302" s="12">
        <f t="shared" si="311"/>
        <v>0.95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45012.54468</v>
      </c>
      <c r="B303" s="9" t="str">
        <f>INDIRECT(ADDRESS(2+QUOTIENT(ROW()-2,COUNTA('Form Responses 1'!$1:$1)-4),2,,TRUE,"Form Responses 1"))</f>
        <v>normalina630@gmail.com</v>
      </c>
      <c r="C303" s="9" t="str">
        <f>INDIRECT(ADDRESS(2+QUOTIENT(ROW()-2,COUNTA('Form Responses 1'!$1:$1)-4),3,,TRUE,"Form Responses 1"))</f>
        <v>Normalina, S.Sos</v>
      </c>
      <c r="D303" s="10">
        <f>INDIRECT(ADDRESS(2+QUOTIENT(ROW()-2,COUNTA('Form Responses 1'!$1:$1)-4),4,,TRUE,"Form Responses 1"))</f>
        <v>44951</v>
      </c>
      <c r="E303" s="11">
        <f t="shared" si="2"/>
        <v>3</v>
      </c>
      <c r="F303" s="9" t="str">
        <f>IF(ISBLANK(A303)," ",INDIRECT(ADDRESS(1,5+MOD(ROW()-2,COUNTA('Form Responses 1'!$1:$1)-4),,TRUE,"Form Responses 1")))</f>
        <v>Gedung Balai Arkiologi Lt.2 [Tangga Penghubung LT1-2]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Gedung Balai Arkiologi Lt.2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4</v>
      </c>
      <c r="L303" s="9" t="str">
        <f t="shared" si="6"/>
        <v>2023 - WEEK 04</v>
      </c>
      <c r="M303" s="9" t="str">
        <f t="shared" si="7"/>
        <v>2023 - MONTH 01</v>
      </c>
      <c r="N303" s="12">
        <f t="shared" ref="N303:O303" si="312">IFERROR(AVERAGEIF(L:L,L303,$J:$J)," ")</f>
        <v>0.95</v>
      </c>
      <c r="O303" s="12">
        <f t="shared" si="312"/>
        <v>0.95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45012.54468</v>
      </c>
      <c r="B304" s="9" t="str">
        <f>INDIRECT(ADDRESS(2+QUOTIENT(ROW()-2,COUNTA('Form Responses 1'!$1:$1)-4),2,,TRUE,"Form Responses 1"))</f>
        <v>normalina630@gmail.com</v>
      </c>
      <c r="C304" s="9" t="str">
        <f>INDIRECT(ADDRESS(2+QUOTIENT(ROW()-2,COUNTA('Form Responses 1'!$1:$1)-4),3,,TRUE,"Form Responses 1"))</f>
        <v>Normalina, S.Sos</v>
      </c>
      <c r="D304" s="10">
        <f>INDIRECT(ADDRESS(2+QUOTIENT(ROW()-2,COUNTA('Form Responses 1'!$1:$1)-4),4,,TRUE,"Form Responses 1"))</f>
        <v>44951</v>
      </c>
      <c r="E304" s="11">
        <f t="shared" si="2"/>
        <v>3</v>
      </c>
      <c r="F304" s="9" t="str">
        <f>IF(ISBLANK(A304)," ",INDIRECT(ADDRESS(1,5+MOD(ROW()-2,COUNTA('Form Responses 1'!$1:$1)-4),,TRUE,"Form Responses 1")))</f>
        <v>Gedung Balai Arkiologi Lt.2 [Toilet Pria / Wanita &amp; Disabilitas]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Gedung Balai Arkiologi Lt.2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4</v>
      </c>
      <c r="L304" s="9" t="str">
        <f t="shared" si="6"/>
        <v>2023 - WEEK 04</v>
      </c>
      <c r="M304" s="9" t="str">
        <f t="shared" si="7"/>
        <v>2023 - MONTH 01</v>
      </c>
      <c r="N304" s="12">
        <f t="shared" ref="N304:O304" si="313">IFERROR(AVERAGEIF(L:L,L304,$J:$J)," ")</f>
        <v>0.95</v>
      </c>
      <c r="O304" s="12">
        <f t="shared" si="313"/>
        <v>0.95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45012.54468</v>
      </c>
      <c r="B305" s="9" t="str">
        <f>INDIRECT(ADDRESS(2+QUOTIENT(ROW()-2,COUNTA('Form Responses 1'!$1:$1)-4),2,,TRUE,"Form Responses 1"))</f>
        <v>normalina630@gmail.com</v>
      </c>
      <c r="C305" s="9" t="str">
        <f>INDIRECT(ADDRESS(2+QUOTIENT(ROW()-2,COUNTA('Form Responses 1'!$1:$1)-4),3,,TRUE,"Form Responses 1"))</f>
        <v>Normalina, S.Sos</v>
      </c>
      <c r="D305" s="10">
        <f>INDIRECT(ADDRESS(2+QUOTIENT(ROW()-2,COUNTA('Form Responses 1'!$1:$1)-4),4,,TRUE,"Form Responses 1"))</f>
        <v>44951</v>
      </c>
      <c r="E305" s="11">
        <f t="shared" si="2"/>
        <v>3</v>
      </c>
      <c r="F305" s="9" t="str">
        <f>IF(ISBLANK(A305)," ",INDIRECT(ADDRESS(1,5+MOD(ROW()-2,COUNTA('Form Responses 1'!$1:$1)-4),,TRUE,"Form Responses 1")))</f>
        <v>Gedung Balai Arkiologi Lt.1 [Lobby Utama]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Gedung Balai Arkiologi Lt.1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4</v>
      </c>
      <c r="L305" s="9" t="str">
        <f t="shared" si="6"/>
        <v>2023 - WEEK 04</v>
      </c>
      <c r="M305" s="9" t="str">
        <f t="shared" si="7"/>
        <v>2023 - MONTH 01</v>
      </c>
      <c r="N305" s="12">
        <f t="shared" ref="N305:O305" si="314">IFERROR(AVERAGEIF(L:L,L305,$J:$J)," ")</f>
        <v>0.95</v>
      </c>
      <c r="O305" s="12">
        <f t="shared" si="314"/>
        <v>0.95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45012.54468</v>
      </c>
      <c r="B306" s="9" t="str">
        <f>INDIRECT(ADDRESS(2+QUOTIENT(ROW()-2,COUNTA('Form Responses 1'!$1:$1)-4),2,,TRUE,"Form Responses 1"))</f>
        <v>normalina630@gmail.com</v>
      </c>
      <c r="C306" s="9" t="str">
        <f>INDIRECT(ADDRESS(2+QUOTIENT(ROW()-2,COUNTA('Form Responses 1'!$1:$1)-4),3,,TRUE,"Form Responses 1"))</f>
        <v>Normalina, S.Sos</v>
      </c>
      <c r="D306" s="10">
        <f>INDIRECT(ADDRESS(2+QUOTIENT(ROW()-2,COUNTA('Form Responses 1'!$1:$1)-4),4,,TRUE,"Form Responses 1"))</f>
        <v>44951</v>
      </c>
      <c r="E306" s="11">
        <f t="shared" si="2"/>
        <v>3</v>
      </c>
      <c r="F306" s="9" t="str">
        <f>IF(ISBLANK(A306)," ",INDIRECT(ADDRESS(1,5+MOD(ROW()-2,COUNTA('Form Responses 1'!$1:$1)-4),,TRUE,"Form Responses 1")))</f>
        <v>Gedung Balai Arkiologi Lt.1 [Koridor]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Gedung Balai Arkiologi Lt.1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4</v>
      </c>
      <c r="L306" s="9" t="str">
        <f t="shared" si="6"/>
        <v>2023 - WEEK 04</v>
      </c>
      <c r="M306" s="9" t="str">
        <f t="shared" si="7"/>
        <v>2023 - MONTH 01</v>
      </c>
      <c r="N306" s="12">
        <f t="shared" ref="N306:O306" si="315">IFERROR(AVERAGEIF(L:L,L306,$J:$J)," ")</f>
        <v>0.95</v>
      </c>
      <c r="O306" s="12">
        <f t="shared" si="315"/>
        <v>0.95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45012.54468</v>
      </c>
      <c r="B307" s="9" t="str">
        <f>INDIRECT(ADDRESS(2+QUOTIENT(ROW()-2,COUNTA('Form Responses 1'!$1:$1)-4),2,,TRUE,"Form Responses 1"))</f>
        <v>normalina630@gmail.com</v>
      </c>
      <c r="C307" s="9" t="str">
        <f>INDIRECT(ADDRESS(2+QUOTIENT(ROW()-2,COUNTA('Form Responses 1'!$1:$1)-4),3,,TRUE,"Form Responses 1"))</f>
        <v>Normalina, S.Sos</v>
      </c>
      <c r="D307" s="10">
        <f>INDIRECT(ADDRESS(2+QUOTIENT(ROW()-2,COUNTA('Form Responses 1'!$1:$1)-4),4,,TRUE,"Form Responses 1"))</f>
        <v>44951</v>
      </c>
      <c r="E307" s="11">
        <f t="shared" si="2"/>
        <v>3</v>
      </c>
      <c r="F307" s="9" t="str">
        <f>IF(ISBLANK(A307)," ",INDIRECT(ADDRESS(1,5+MOD(ROW()-2,COUNTA('Form Responses 1'!$1:$1)-4),,TRUE,"Form Responses 1")))</f>
        <v>Gedung Balai Arkiologi Lt.1 [Meeting Room 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Gedung Balai Arkiologi Lt.1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4</v>
      </c>
      <c r="L307" s="9" t="str">
        <f t="shared" si="6"/>
        <v>2023 - WEEK 04</v>
      </c>
      <c r="M307" s="9" t="str">
        <f t="shared" si="7"/>
        <v>2023 - MONTH 01</v>
      </c>
      <c r="N307" s="12">
        <f t="shared" ref="N307:O307" si="316">IFERROR(AVERAGEIF(L:L,L307,$J:$J)," ")</f>
        <v>0.95</v>
      </c>
      <c r="O307" s="12">
        <f t="shared" si="316"/>
        <v>0.95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45012.54468</v>
      </c>
      <c r="B308" s="9" t="str">
        <f>INDIRECT(ADDRESS(2+QUOTIENT(ROW()-2,COUNTA('Form Responses 1'!$1:$1)-4),2,,TRUE,"Form Responses 1"))</f>
        <v>normalina630@gmail.com</v>
      </c>
      <c r="C308" s="9" t="str">
        <f>INDIRECT(ADDRESS(2+QUOTIENT(ROW()-2,COUNTA('Form Responses 1'!$1:$1)-4),3,,TRUE,"Form Responses 1"))</f>
        <v>Normalina, S.Sos</v>
      </c>
      <c r="D308" s="10">
        <f>INDIRECT(ADDRESS(2+QUOTIENT(ROW()-2,COUNTA('Form Responses 1'!$1:$1)-4),4,,TRUE,"Form Responses 1"))</f>
        <v>44951</v>
      </c>
      <c r="E308" s="11">
        <f t="shared" si="2"/>
        <v>3</v>
      </c>
      <c r="F308" s="9" t="str">
        <f>IF(ISBLANK(A308)," ",INDIRECT(ADDRESS(1,5+MOD(ROW()-2,COUNTA('Form Responses 1'!$1:$1)-4),,TRUE,"Form Responses 1")))</f>
        <v>Gedung Balai Arkiologi Lt.1 [R. Staf TU]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Gedung Balai Arkiologi Lt.1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4</v>
      </c>
      <c r="L308" s="9" t="str">
        <f t="shared" si="6"/>
        <v>2023 - WEEK 04</v>
      </c>
      <c r="M308" s="9" t="str">
        <f t="shared" si="7"/>
        <v>2023 - MONTH 01</v>
      </c>
      <c r="N308" s="12">
        <f t="shared" ref="N308:O308" si="317">IFERROR(AVERAGEIF(L:L,L308,$J:$J)," ")</f>
        <v>0.95</v>
      </c>
      <c r="O308" s="12">
        <f t="shared" si="317"/>
        <v>0.95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45012.54468</v>
      </c>
      <c r="B309" s="9" t="str">
        <f>INDIRECT(ADDRESS(2+QUOTIENT(ROW()-2,COUNTA('Form Responses 1'!$1:$1)-4),2,,TRUE,"Form Responses 1"))</f>
        <v>normalina630@gmail.com</v>
      </c>
      <c r="C309" s="9" t="str">
        <f>INDIRECT(ADDRESS(2+QUOTIENT(ROW()-2,COUNTA('Form Responses 1'!$1:$1)-4),3,,TRUE,"Form Responses 1"))</f>
        <v>Normalina, S.Sos</v>
      </c>
      <c r="D309" s="10">
        <f>INDIRECT(ADDRESS(2+QUOTIENT(ROW()-2,COUNTA('Form Responses 1'!$1:$1)-4),4,,TRUE,"Form Responses 1"))</f>
        <v>44951</v>
      </c>
      <c r="E309" s="11">
        <f t="shared" si="2"/>
        <v>3</v>
      </c>
      <c r="F309" s="9" t="str">
        <f>IF(ISBLANK(A309)," ",INDIRECT(ADDRESS(1,5+MOD(ROW()-2,COUNTA('Form Responses 1'!$1:$1)-4),,TRUE,"Form Responses 1")))</f>
        <v>Gedung Balai Arkiologi Lt.1 [R. Kasubag TU]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Gedung Balai Arkiologi Lt.1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4</v>
      </c>
      <c r="L309" s="9" t="str">
        <f t="shared" si="6"/>
        <v>2023 - WEEK 04</v>
      </c>
      <c r="M309" s="9" t="str">
        <f t="shared" si="7"/>
        <v>2023 - MONTH 01</v>
      </c>
      <c r="N309" s="12">
        <f t="shared" ref="N309:O309" si="318">IFERROR(AVERAGEIF(L:L,L309,$J:$J)," ")</f>
        <v>0.95</v>
      </c>
      <c r="O309" s="12">
        <f t="shared" si="318"/>
        <v>0.95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45012.54468</v>
      </c>
      <c r="B310" s="9" t="str">
        <f>INDIRECT(ADDRESS(2+QUOTIENT(ROW()-2,COUNTA('Form Responses 1'!$1:$1)-4),2,,TRUE,"Form Responses 1"))</f>
        <v>normalina630@gmail.com</v>
      </c>
      <c r="C310" s="9" t="str">
        <f>INDIRECT(ADDRESS(2+QUOTIENT(ROW()-2,COUNTA('Form Responses 1'!$1:$1)-4),3,,TRUE,"Form Responses 1"))</f>
        <v>Normalina, S.Sos</v>
      </c>
      <c r="D310" s="10">
        <f>INDIRECT(ADDRESS(2+QUOTIENT(ROW()-2,COUNTA('Form Responses 1'!$1:$1)-4),4,,TRUE,"Form Responses 1"))</f>
        <v>44951</v>
      </c>
      <c r="E310" s="11">
        <f t="shared" si="2"/>
        <v>3</v>
      </c>
      <c r="F310" s="9" t="str">
        <f>IF(ISBLANK(A310)," ",INDIRECT(ADDRESS(1,5+MOD(ROW()-2,COUNTA('Form Responses 1'!$1:$1)-4),,TRUE,"Form Responses 1")))</f>
        <v>Gedung Balai Arkiologi Lt.1 [R. Arsib]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Gedung Balai Arkiologi Lt.1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4</v>
      </c>
      <c r="L310" s="9" t="str">
        <f t="shared" si="6"/>
        <v>2023 - WEEK 04</v>
      </c>
      <c r="M310" s="9" t="str">
        <f t="shared" si="7"/>
        <v>2023 - MONTH 01</v>
      </c>
      <c r="N310" s="12">
        <f t="shared" ref="N310:O310" si="319">IFERROR(AVERAGEIF(L:L,L310,$J:$J)," ")</f>
        <v>0.95</v>
      </c>
      <c r="O310" s="12">
        <f t="shared" si="319"/>
        <v>0.95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45012.54468</v>
      </c>
      <c r="B311" s="9" t="str">
        <f>INDIRECT(ADDRESS(2+QUOTIENT(ROW()-2,COUNTA('Form Responses 1'!$1:$1)-4),2,,TRUE,"Form Responses 1"))</f>
        <v>normalina630@gmail.com</v>
      </c>
      <c r="C311" s="9" t="str">
        <f>INDIRECT(ADDRESS(2+QUOTIENT(ROW()-2,COUNTA('Form Responses 1'!$1:$1)-4),3,,TRUE,"Form Responses 1"))</f>
        <v>Normalina, S.Sos</v>
      </c>
      <c r="D311" s="10">
        <f>INDIRECT(ADDRESS(2+QUOTIENT(ROW()-2,COUNTA('Form Responses 1'!$1:$1)-4),4,,TRUE,"Form Responses 1"))</f>
        <v>44951</v>
      </c>
      <c r="E311" s="11">
        <f t="shared" si="2"/>
        <v>3</v>
      </c>
      <c r="F311" s="9" t="str">
        <f>IF(ISBLANK(A311)," ",INDIRECT(ADDRESS(1,5+MOD(ROW()-2,COUNTA('Form Responses 1'!$1:$1)-4),,TRUE,"Form Responses 1")))</f>
        <v>Gedung Balai Arkiologi Lt.1 [R. Arsib Keuangan]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Gedung Balai Arkiologi Lt.1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4</v>
      </c>
      <c r="L311" s="9" t="str">
        <f t="shared" si="6"/>
        <v>2023 - WEEK 04</v>
      </c>
      <c r="M311" s="9" t="str">
        <f t="shared" si="7"/>
        <v>2023 - MONTH 01</v>
      </c>
      <c r="N311" s="12">
        <f t="shared" ref="N311:O311" si="320">IFERROR(AVERAGEIF(L:L,L311,$J:$J)," ")</f>
        <v>0.95</v>
      </c>
      <c r="O311" s="12">
        <f t="shared" si="320"/>
        <v>0.95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45012.54468</v>
      </c>
      <c r="B312" s="9" t="str">
        <f>INDIRECT(ADDRESS(2+QUOTIENT(ROW()-2,COUNTA('Form Responses 1'!$1:$1)-4),2,,TRUE,"Form Responses 1"))</f>
        <v>normalina630@gmail.com</v>
      </c>
      <c r="C312" s="9" t="str">
        <f>INDIRECT(ADDRESS(2+QUOTIENT(ROW()-2,COUNTA('Form Responses 1'!$1:$1)-4),3,,TRUE,"Form Responses 1"))</f>
        <v>Normalina, S.Sos</v>
      </c>
      <c r="D312" s="10">
        <f>INDIRECT(ADDRESS(2+QUOTIENT(ROW()-2,COUNTA('Form Responses 1'!$1:$1)-4),4,,TRUE,"Form Responses 1"))</f>
        <v>44951</v>
      </c>
      <c r="E312" s="11">
        <f t="shared" si="2"/>
        <v>3</v>
      </c>
      <c r="F312" s="9" t="str">
        <f>IF(ISBLANK(A312)," ",INDIRECT(ADDRESS(1,5+MOD(ROW()-2,COUNTA('Form Responses 1'!$1:$1)-4),,TRUE,"Form Responses 1")))</f>
        <v>Gedung Balai Arkiologi Lt.1 [R. Bendahara]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Gedung Balai Arkiologi Lt.1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4</v>
      </c>
      <c r="L312" s="9" t="str">
        <f t="shared" si="6"/>
        <v>2023 - WEEK 04</v>
      </c>
      <c r="M312" s="9" t="str">
        <f t="shared" si="7"/>
        <v>2023 - MONTH 01</v>
      </c>
      <c r="N312" s="12">
        <f t="shared" ref="N312:O312" si="321">IFERROR(AVERAGEIF(L:L,L312,$J:$J)," ")</f>
        <v>0.95</v>
      </c>
      <c r="O312" s="12">
        <f t="shared" si="321"/>
        <v>0.95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45012.54468</v>
      </c>
      <c r="B313" s="9" t="str">
        <f>INDIRECT(ADDRESS(2+QUOTIENT(ROW()-2,COUNTA('Form Responses 1'!$1:$1)-4),2,,TRUE,"Form Responses 1"))</f>
        <v>normalina630@gmail.com</v>
      </c>
      <c r="C313" s="9" t="str">
        <f>INDIRECT(ADDRESS(2+QUOTIENT(ROW()-2,COUNTA('Form Responses 1'!$1:$1)-4),3,,TRUE,"Form Responses 1"))</f>
        <v>Normalina, S.Sos</v>
      </c>
      <c r="D313" s="10">
        <f>INDIRECT(ADDRESS(2+QUOTIENT(ROW()-2,COUNTA('Form Responses 1'!$1:$1)-4),4,,TRUE,"Form Responses 1"))</f>
        <v>44951</v>
      </c>
      <c r="E313" s="11">
        <f t="shared" si="2"/>
        <v>3</v>
      </c>
      <c r="F313" s="9" t="str">
        <f>IF(ISBLANK(A313)," ",INDIRECT(ADDRESS(1,5+MOD(ROW()-2,COUNTA('Form Responses 1'!$1:$1)-4),,TRUE,"Form Responses 1")))</f>
        <v>Gedung Balai Arkiologi Lt.1 [R. Perpustakaan]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Gedung Balai Arkiologi Lt.1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4</v>
      </c>
      <c r="L313" s="9" t="str">
        <f t="shared" si="6"/>
        <v>2023 - WEEK 04</v>
      </c>
      <c r="M313" s="9" t="str">
        <f t="shared" si="7"/>
        <v>2023 - MONTH 01</v>
      </c>
      <c r="N313" s="12">
        <f t="shared" ref="N313:O313" si="322">IFERROR(AVERAGEIF(L:L,L313,$J:$J)," ")</f>
        <v>0.95</v>
      </c>
      <c r="O313" s="12">
        <f t="shared" si="322"/>
        <v>0.95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45012.54468</v>
      </c>
      <c r="B314" s="9" t="str">
        <f>INDIRECT(ADDRESS(2+QUOTIENT(ROW()-2,COUNTA('Form Responses 1'!$1:$1)-4),2,,TRUE,"Form Responses 1"))</f>
        <v>normalina630@gmail.com</v>
      </c>
      <c r="C314" s="9" t="str">
        <f>INDIRECT(ADDRESS(2+QUOTIENT(ROW()-2,COUNTA('Form Responses 1'!$1:$1)-4),3,,TRUE,"Form Responses 1"))</f>
        <v>Normalina, S.Sos</v>
      </c>
      <c r="D314" s="10">
        <f>INDIRECT(ADDRESS(2+QUOTIENT(ROW()-2,COUNTA('Form Responses 1'!$1:$1)-4),4,,TRUE,"Form Responses 1"))</f>
        <v>44951</v>
      </c>
      <c r="E314" s="11">
        <f t="shared" si="2"/>
        <v>3</v>
      </c>
      <c r="F314" s="9" t="str">
        <f>IF(ISBLANK(A314)," ",INDIRECT(ADDRESS(1,5+MOD(ROW()-2,COUNTA('Form Responses 1'!$1:$1)-4),,TRUE,"Form Responses 1")))</f>
        <v>Gedung Balai Arkiologi Lt.1 [R. Laktasi &amp; Daicare]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Gedung Balai Arkiologi Lt.1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4</v>
      </c>
      <c r="L314" s="9" t="str">
        <f t="shared" si="6"/>
        <v>2023 - WEEK 04</v>
      </c>
      <c r="M314" s="9" t="str">
        <f t="shared" si="7"/>
        <v>2023 - MONTH 01</v>
      </c>
      <c r="N314" s="12">
        <f t="shared" ref="N314:O314" si="323">IFERROR(AVERAGEIF(L:L,L314,$J:$J)," ")</f>
        <v>0.95</v>
      </c>
      <c r="O314" s="12">
        <f t="shared" si="323"/>
        <v>0.95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45012.54468</v>
      </c>
      <c r="B315" s="9" t="str">
        <f>INDIRECT(ADDRESS(2+QUOTIENT(ROW()-2,COUNTA('Form Responses 1'!$1:$1)-4),2,,TRUE,"Form Responses 1"))</f>
        <v>normalina630@gmail.com</v>
      </c>
      <c r="C315" s="9" t="str">
        <f>INDIRECT(ADDRESS(2+QUOTIENT(ROW()-2,COUNTA('Form Responses 1'!$1:$1)-4),3,,TRUE,"Form Responses 1"))</f>
        <v>Normalina, S.Sos</v>
      </c>
      <c r="D315" s="10">
        <f>INDIRECT(ADDRESS(2+QUOTIENT(ROW()-2,COUNTA('Form Responses 1'!$1:$1)-4),4,,TRUE,"Form Responses 1"))</f>
        <v>44951</v>
      </c>
      <c r="E315" s="11">
        <f t="shared" si="2"/>
        <v>3</v>
      </c>
      <c r="F315" s="9" t="str">
        <f>IF(ISBLANK(A315)," ",INDIRECT(ADDRESS(1,5+MOD(ROW()-2,COUNTA('Form Responses 1'!$1:$1)-4),,TRUE,"Form Responses 1")))</f>
        <v>Gedung Balai Arkiologi Lt.1 [R. Artepak]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Gedung Balai Arkiologi Lt.1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4</v>
      </c>
      <c r="L315" s="9" t="str">
        <f t="shared" si="6"/>
        <v>2023 - WEEK 04</v>
      </c>
      <c r="M315" s="9" t="str">
        <f t="shared" si="7"/>
        <v>2023 - MONTH 01</v>
      </c>
      <c r="N315" s="12">
        <f t="shared" ref="N315:O315" si="324">IFERROR(AVERAGEIF(L:L,L315,$J:$J)," ")</f>
        <v>0.95</v>
      </c>
      <c r="O315" s="12">
        <f t="shared" si="324"/>
        <v>0.95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45012.54468</v>
      </c>
      <c r="B316" s="9" t="str">
        <f>INDIRECT(ADDRESS(2+QUOTIENT(ROW()-2,COUNTA('Form Responses 1'!$1:$1)-4),2,,TRUE,"Form Responses 1"))</f>
        <v>normalina630@gmail.com</v>
      </c>
      <c r="C316" s="9" t="str">
        <f>INDIRECT(ADDRESS(2+QUOTIENT(ROW()-2,COUNTA('Form Responses 1'!$1:$1)-4),3,,TRUE,"Form Responses 1"))</f>
        <v>Normalina, S.Sos</v>
      </c>
      <c r="D316" s="10">
        <f>INDIRECT(ADDRESS(2+QUOTIENT(ROW()-2,COUNTA('Form Responses 1'!$1:$1)-4),4,,TRUE,"Form Responses 1"))</f>
        <v>44951</v>
      </c>
      <c r="E316" s="11">
        <f t="shared" si="2"/>
        <v>3</v>
      </c>
      <c r="F316" s="9" t="str">
        <f>IF(ISBLANK(A316)," ",INDIRECT(ADDRESS(1,5+MOD(ROW()-2,COUNTA('Form Responses 1'!$1:$1)-4),,TRUE,"Form Responses 1")))</f>
        <v>Gedung Balai Arkiologi Lt.1 [R. Lap / Analis]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Gedung Balai Arkiologi Lt.1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4</v>
      </c>
      <c r="L316" s="9" t="str">
        <f t="shared" si="6"/>
        <v>2023 - WEEK 04</v>
      </c>
      <c r="M316" s="9" t="str">
        <f t="shared" si="7"/>
        <v>2023 - MONTH 01</v>
      </c>
      <c r="N316" s="12">
        <f t="shared" ref="N316:O316" si="325">IFERROR(AVERAGEIF(L:L,L316,$J:$J)," ")</f>
        <v>0.95</v>
      </c>
      <c r="O316" s="12">
        <f t="shared" si="325"/>
        <v>0.95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45012.54468</v>
      </c>
      <c r="B317" s="9" t="str">
        <f>INDIRECT(ADDRESS(2+QUOTIENT(ROW()-2,COUNTA('Form Responses 1'!$1:$1)-4),2,,TRUE,"Form Responses 1"))</f>
        <v>normalina630@gmail.com</v>
      </c>
      <c r="C317" s="9" t="str">
        <f>INDIRECT(ADDRESS(2+QUOTIENT(ROW()-2,COUNTA('Form Responses 1'!$1:$1)-4),3,,TRUE,"Form Responses 1"))</f>
        <v>Normalina, S.Sos</v>
      </c>
      <c r="D317" s="10">
        <f>INDIRECT(ADDRESS(2+QUOTIENT(ROW()-2,COUNTA('Form Responses 1'!$1:$1)-4),4,,TRUE,"Form Responses 1"))</f>
        <v>44951</v>
      </c>
      <c r="E317" s="11">
        <f t="shared" si="2"/>
        <v>3</v>
      </c>
      <c r="F317" s="9" t="str">
        <f>IF(ISBLANK(A317)," ",INDIRECT(ADDRESS(1,5+MOD(ROW()-2,COUNTA('Form Responses 1'!$1:$1)-4),,TRUE,"Form Responses 1")))</f>
        <v>Gedung Balai Arkiologi Lt.1 [Mushollah]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Gedung Balai Arkiologi Lt.1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4</v>
      </c>
      <c r="L317" s="9" t="str">
        <f t="shared" si="6"/>
        <v>2023 - WEEK 04</v>
      </c>
      <c r="M317" s="9" t="str">
        <f t="shared" si="7"/>
        <v>2023 - MONTH 01</v>
      </c>
      <c r="N317" s="12">
        <f t="shared" ref="N317:O317" si="326">IFERROR(AVERAGEIF(L:L,L317,$J:$J)," ")</f>
        <v>0.95</v>
      </c>
      <c r="O317" s="12">
        <f t="shared" si="326"/>
        <v>0.95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45012.54468</v>
      </c>
      <c r="B318" s="9" t="str">
        <f>INDIRECT(ADDRESS(2+QUOTIENT(ROW()-2,COUNTA('Form Responses 1'!$1:$1)-4),2,,TRUE,"Form Responses 1"))</f>
        <v>normalina630@gmail.com</v>
      </c>
      <c r="C318" s="9" t="str">
        <f>INDIRECT(ADDRESS(2+QUOTIENT(ROW()-2,COUNTA('Form Responses 1'!$1:$1)-4),3,,TRUE,"Form Responses 1"))</f>
        <v>Normalina, S.Sos</v>
      </c>
      <c r="D318" s="10">
        <f>INDIRECT(ADDRESS(2+QUOTIENT(ROW()-2,COUNTA('Form Responses 1'!$1:$1)-4),4,,TRUE,"Form Responses 1"))</f>
        <v>44951</v>
      </c>
      <c r="E318" s="11">
        <f t="shared" si="2"/>
        <v>3</v>
      </c>
      <c r="F318" s="9" t="str">
        <f>IF(ISBLANK(A318)," ",INDIRECT(ADDRESS(1,5+MOD(ROW()-2,COUNTA('Form Responses 1'!$1:$1)-4),,TRUE,"Form Responses 1")))</f>
        <v>Gedung Balai Arkiologi Lt.1 [Pantry]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 Balai Arkiologi Lt.1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4</v>
      </c>
      <c r="L318" s="9" t="str">
        <f t="shared" si="6"/>
        <v>2023 - WEEK 04</v>
      </c>
      <c r="M318" s="9" t="str">
        <f t="shared" si="7"/>
        <v>2023 - MONTH 01</v>
      </c>
      <c r="N318" s="12">
        <f t="shared" ref="N318:O318" si="327">IFERROR(AVERAGEIF(L:L,L318,$J:$J)," ")</f>
        <v>0.95</v>
      </c>
      <c r="O318" s="12">
        <f t="shared" si="327"/>
        <v>0.95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45012.54468</v>
      </c>
      <c r="B319" s="9" t="str">
        <f>INDIRECT(ADDRESS(2+QUOTIENT(ROW()-2,COUNTA('Form Responses 1'!$1:$1)-4),2,,TRUE,"Form Responses 1"))</f>
        <v>normalina630@gmail.com</v>
      </c>
      <c r="C319" s="9" t="str">
        <f>INDIRECT(ADDRESS(2+QUOTIENT(ROW()-2,COUNTA('Form Responses 1'!$1:$1)-4),3,,TRUE,"Form Responses 1"))</f>
        <v>Normalina, S.Sos</v>
      </c>
      <c r="D319" s="10">
        <f>INDIRECT(ADDRESS(2+QUOTIENT(ROW()-2,COUNTA('Form Responses 1'!$1:$1)-4),4,,TRUE,"Form Responses 1"))</f>
        <v>44951</v>
      </c>
      <c r="E319" s="11">
        <f t="shared" si="2"/>
        <v>3</v>
      </c>
      <c r="F319" s="9" t="str">
        <f>IF(ISBLANK(A319)," ",INDIRECT(ADDRESS(1,5+MOD(ROW()-2,COUNTA('Form Responses 1'!$1:$1)-4),,TRUE,"Form Responses 1")))</f>
        <v>Gedung Balai Arkiologi Lt.1 [Toilet Pria / Wanita &amp; Disabilitas]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Balai Arkiologi Lt.1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4</v>
      </c>
      <c r="L319" s="9" t="str">
        <f t="shared" si="6"/>
        <v>2023 - WEEK 04</v>
      </c>
      <c r="M319" s="9" t="str">
        <f t="shared" si="7"/>
        <v>2023 - MONTH 01</v>
      </c>
      <c r="N319" s="12">
        <f t="shared" ref="N319:O319" si="328">IFERROR(AVERAGEIF(L:L,L319,$J:$J)," ")</f>
        <v>0.95</v>
      </c>
      <c r="O319" s="12">
        <f t="shared" si="328"/>
        <v>0.95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45012.54468</v>
      </c>
      <c r="B320" s="9" t="str">
        <f>INDIRECT(ADDRESS(2+QUOTIENT(ROW()-2,COUNTA('Form Responses 1'!$1:$1)-4),2,,TRUE,"Form Responses 1"))</f>
        <v>normalina630@gmail.com</v>
      </c>
      <c r="C320" s="9" t="str">
        <f>INDIRECT(ADDRESS(2+QUOTIENT(ROW()-2,COUNTA('Form Responses 1'!$1:$1)-4),3,,TRUE,"Form Responses 1"))</f>
        <v>Normalina, S.Sos</v>
      </c>
      <c r="D320" s="10">
        <f>INDIRECT(ADDRESS(2+QUOTIENT(ROW()-2,COUNTA('Form Responses 1'!$1:$1)-4),4,,TRUE,"Form Responses 1"))</f>
        <v>44951</v>
      </c>
      <c r="E320" s="11">
        <f t="shared" si="2"/>
        <v>3</v>
      </c>
      <c r="F320" s="9" t="str">
        <f>IF(ISBLANK(A320)," ",INDIRECT(ADDRESS(1,5+MOD(ROW()-2,COUNTA('Form Responses 1'!$1:$1)-4),,TRUE,"Form Responses 1")))</f>
        <v>Halaman [Taman 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Halaman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4</v>
      </c>
      <c r="L320" s="9" t="str">
        <f t="shared" si="6"/>
        <v>2023 - WEEK 04</v>
      </c>
      <c r="M320" s="9" t="str">
        <f t="shared" si="7"/>
        <v>2023 - MONTH 01</v>
      </c>
      <c r="N320" s="12">
        <f t="shared" ref="N320:O320" si="329">IFERROR(AVERAGEIF(L:L,L320,$J:$J)," ")</f>
        <v>0.95</v>
      </c>
      <c r="O320" s="12">
        <f t="shared" si="329"/>
        <v>0.95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45012.54468</v>
      </c>
      <c r="B321" s="9" t="str">
        <f>INDIRECT(ADDRESS(2+QUOTIENT(ROW()-2,COUNTA('Form Responses 1'!$1:$1)-4),2,,TRUE,"Form Responses 1"))</f>
        <v>normalina630@gmail.com</v>
      </c>
      <c r="C321" s="9" t="str">
        <f>INDIRECT(ADDRESS(2+QUOTIENT(ROW()-2,COUNTA('Form Responses 1'!$1:$1)-4),3,,TRUE,"Form Responses 1"))</f>
        <v>Normalina, S.Sos</v>
      </c>
      <c r="D321" s="10">
        <f>INDIRECT(ADDRESS(2+QUOTIENT(ROW()-2,COUNTA('Form Responses 1'!$1:$1)-4),4,,TRUE,"Form Responses 1"))</f>
        <v>44951</v>
      </c>
      <c r="E321" s="11">
        <f t="shared" si="2"/>
        <v>3</v>
      </c>
      <c r="F321" s="9" t="str">
        <f>IF(ISBLANK(A321)," ",INDIRECT(ADDRESS(1,5+MOD(ROW()-2,COUNTA('Form Responses 1'!$1:$1)-4),,TRUE,"Form Responses 1")))</f>
        <v>Halaman [Parkir Motor 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Halaman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4</v>
      </c>
      <c r="L321" s="9" t="str">
        <f t="shared" si="6"/>
        <v>2023 - WEEK 04</v>
      </c>
      <c r="M321" s="9" t="str">
        <f t="shared" si="7"/>
        <v>2023 - MONTH 01</v>
      </c>
      <c r="N321" s="12">
        <f t="shared" ref="N321:O321" si="330">IFERROR(AVERAGEIF(L:L,L321,$J:$J)," ")</f>
        <v>0.95</v>
      </c>
      <c r="O321" s="12">
        <f t="shared" si="330"/>
        <v>0.95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45012.54468</v>
      </c>
      <c r="B322" s="9" t="str">
        <f>INDIRECT(ADDRESS(2+QUOTIENT(ROW()-2,COUNTA('Form Responses 1'!$1:$1)-4),2,,TRUE,"Form Responses 1"))</f>
        <v>normalina630@gmail.com</v>
      </c>
      <c r="C322" s="9" t="str">
        <f>INDIRECT(ADDRESS(2+QUOTIENT(ROW()-2,COUNTA('Form Responses 1'!$1:$1)-4),3,,TRUE,"Form Responses 1"))</f>
        <v>Normalina, S.Sos</v>
      </c>
      <c r="D322" s="10">
        <f>INDIRECT(ADDRESS(2+QUOTIENT(ROW()-2,COUNTA('Form Responses 1'!$1:$1)-4),4,,TRUE,"Form Responses 1"))</f>
        <v>44951</v>
      </c>
      <c r="E322" s="11">
        <f t="shared" si="2"/>
        <v>3</v>
      </c>
      <c r="F322" s="9" t="str">
        <f>IF(ISBLANK(A322)," ",INDIRECT(ADDRESS(1,5+MOD(ROW()-2,COUNTA('Form Responses 1'!$1:$1)-4),,TRUE,"Form Responses 1")))</f>
        <v>Halaman [Parkir Mobil]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Halaman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4</v>
      </c>
      <c r="L322" s="9" t="str">
        <f t="shared" si="6"/>
        <v>2023 - WEEK 04</v>
      </c>
      <c r="M322" s="9" t="str">
        <f t="shared" si="7"/>
        <v>2023 - MONTH 01</v>
      </c>
      <c r="N322" s="12">
        <f t="shared" ref="N322:O322" si="331">IFERROR(AVERAGEIF(L:L,L322,$J:$J)," ")</f>
        <v>0.95</v>
      </c>
      <c r="O322" s="12">
        <f t="shared" si="331"/>
        <v>0.95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45012.54468</v>
      </c>
      <c r="B323" s="9" t="str">
        <f>INDIRECT(ADDRESS(2+QUOTIENT(ROW()-2,COUNTA('Form Responses 1'!$1:$1)-4),2,,TRUE,"Form Responses 1"))</f>
        <v>normalina630@gmail.com</v>
      </c>
      <c r="C323" s="9" t="str">
        <f>INDIRECT(ADDRESS(2+QUOTIENT(ROW()-2,COUNTA('Form Responses 1'!$1:$1)-4),3,,TRUE,"Form Responses 1"))</f>
        <v>Normalina, S.Sos</v>
      </c>
      <c r="D323" s="10">
        <f>INDIRECT(ADDRESS(2+QUOTIENT(ROW()-2,COUNTA('Form Responses 1'!$1:$1)-4),4,,TRUE,"Form Responses 1"))</f>
        <v>44951</v>
      </c>
      <c r="E323" s="11">
        <f t="shared" si="2"/>
        <v>3</v>
      </c>
      <c r="F323" s="9" t="str">
        <f>IF(ISBLANK(A323)," ",INDIRECT(ADDRESS(1,5+MOD(ROW()-2,COUNTA('Form Responses 1'!$1:$1)-4),,TRUE,"Form Responses 1")))</f>
        <v>Halaman [Halaman depan]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Halaman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4</v>
      </c>
      <c r="L323" s="9" t="str">
        <f t="shared" si="6"/>
        <v>2023 - WEEK 04</v>
      </c>
      <c r="M323" s="9" t="str">
        <f t="shared" si="7"/>
        <v>2023 - MONTH 01</v>
      </c>
      <c r="N323" s="12">
        <f t="shared" ref="N323:O323" si="332">IFERROR(AVERAGEIF(L:L,L323,$J:$J)," ")</f>
        <v>0.95</v>
      </c>
      <c r="O323" s="12">
        <f t="shared" si="332"/>
        <v>0.95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45012.54468</v>
      </c>
      <c r="B324" s="9" t="str">
        <f>INDIRECT(ADDRESS(2+QUOTIENT(ROW()-2,COUNTA('Form Responses 1'!$1:$1)-4),2,,TRUE,"Form Responses 1"))</f>
        <v>normalina630@gmail.com</v>
      </c>
      <c r="C324" s="9" t="str">
        <f>INDIRECT(ADDRESS(2+QUOTIENT(ROW()-2,COUNTA('Form Responses 1'!$1:$1)-4),3,,TRUE,"Form Responses 1"))</f>
        <v>Normalina, S.Sos</v>
      </c>
      <c r="D324" s="10">
        <f>INDIRECT(ADDRESS(2+QUOTIENT(ROW()-2,COUNTA('Form Responses 1'!$1:$1)-4),4,,TRUE,"Form Responses 1"))</f>
        <v>44951</v>
      </c>
      <c r="E324" s="11">
        <f t="shared" si="2"/>
        <v>3</v>
      </c>
      <c r="F324" s="9" t="str">
        <f>IF(ISBLANK(A324)," ",INDIRECT(ADDRESS(1,5+MOD(ROW()-2,COUNTA('Form Responses 1'!$1:$1)-4),,TRUE,"Form Responses 1")))</f>
        <v>Halaman [ samping dan belakang]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Halaman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4</v>
      </c>
      <c r="L324" s="9" t="str">
        <f t="shared" si="6"/>
        <v>2023 - WEEK 04</v>
      </c>
      <c r="M324" s="9" t="str">
        <f t="shared" si="7"/>
        <v>2023 - MONTH 01</v>
      </c>
      <c r="N324" s="12">
        <f t="shared" ref="N324:O324" si="333">IFERROR(AVERAGEIF(L:L,L324,$J:$J)," ")</f>
        <v>0.95</v>
      </c>
      <c r="O324" s="12">
        <f t="shared" si="333"/>
        <v>0.95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45012.54468</v>
      </c>
      <c r="B325" s="9" t="str">
        <f>INDIRECT(ADDRESS(2+QUOTIENT(ROW()-2,COUNTA('Form Responses 1'!$1:$1)-4),2,,TRUE,"Form Responses 1"))</f>
        <v>normalina630@gmail.com</v>
      </c>
      <c r="C325" s="9" t="str">
        <f>INDIRECT(ADDRESS(2+QUOTIENT(ROW()-2,COUNTA('Form Responses 1'!$1:$1)-4),3,,TRUE,"Form Responses 1"))</f>
        <v>Normalina, S.Sos</v>
      </c>
      <c r="D325" s="10">
        <f>INDIRECT(ADDRESS(2+QUOTIENT(ROW()-2,COUNTA('Form Responses 1'!$1:$1)-4),4,,TRUE,"Form Responses 1"))</f>
        <v>44951</v>
      </c>
      <c r="E325" s="11">
        <f t="shared" si="2"/>
        <v>3</v>
      </c>
      <c r="F325" s="9" t="str">
        <f>IF(ISBLANK(A325)," ",INDIRECT(ADDRESS(1,5+MOD(ROW()-2,COUNTA('Form Responses 1'!$1:$1)-4),,TRUE,"Form Responses 1")))</f>
        <v>Halaman [TPS]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Halaman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4</v>
      </c>
      <c r="L325" s="9" t="str">
        <f t="shared" si="6"/>
        <v>2023 - WEEK 04</v>
      </c>
      <c r="M325" s="9" t="str">
        <f t="shared" si="7"/>
        <v>2023 - MONTH 01</v>
      </c>
      <c r="N325" s="12">
        <f t="shared" ref="N325:O325" si="334">IFERROR(AVERAGEIF(L:L,L325,$J:$J)," ")</f>
        <v>0.95</v>
      </c>
      <c r="O325" s="12">
        <f t="shared" si="334"/>
        <v>0.95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45012.54761</v>
      </c>
      <c r="B326" s="9" t="str">
        <f>INDIRECT(ADDRESS(2+QUOTIENT(ROW()-2,COUNTA('Form Responses 1'!$1:$1)-4),2,,TRUE,"Form Responses 1"))</f>
        <v>normalina630@gmail.com</v>
      </c>
      <c r="C326" s="9" t="str">
        <f>INDIRECT(ADDRESS(2+QUOTIENT(ROW()-2,COUNTA('Form Responses 1'!$1:$1)-4),3,,TRUE,"Form Responses 1"))</f>
        <v>Normalina, S.Sos</v>
      </c>
      <c r="D326" s="10">
        <f>INDIRECT(ADDRESS(2+QUOTIENT(ROW()-2,COUNTA('Form Responses 1'!$1:$1)-4),4,,TRUE,"Form Responses 1"))</f>
        <v>44982</v>
      </c>
      <c r="E326" s="11">
        <f t="shared" si="2"/>
        <v>6</v>
      </c>
      <c r="F326" s="9" t="str">
        <f>IF(ISBLANK(A326)," ",INDIRECT(ADDRESS(1,5+MOD(ROW()-2,COUNTA('Form Responses 1'!$1:$1)-4),,TRUE,"Form Responses 1")))</f>
        <v>Security [Security Functions]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Security</v>
      </c>
      <c r="I326" s="12" t="str">
        <f t="shared" si="4"/>
        <v>SECURITY SERVICE</v>
      </c>
      <c r="J326" s="12">
        <f t="array" ref="J326">IFERROR(INDEX(MASTER!B:B,MATCH(G326,MASTER!A:A,0))/100," ")</f>
        <v>0.95</v>
      </c>
      <c r="K326" s="9">
        <f t="shared" si="5"/>
        <v>8</v>
      </c>
      <c r="L326" s="9" t="str">
        <f t="shared" si="6"/>
        <v>2023 - WEEK 08</v>
      </c>
      <c r="M326" s="9" t="str">
        <f t="shared" si="7"/>
        <v>2023 - MONTH 02</v>
      </c>
      <c r="N326" s="12">
        <f t="shared" ref="N326:O326" si="335">IFERROR(AVERAGEIF(L:L,L326,$J:$J)," ")</f>
        <v>0.95</v>
      </c>
      <c r="O326" s="12">
        <f t="shared" si="335"/>
        <v>0.9611111111</v>
      </c>
      <c r="P326" s="9" t="str">
        <f>IF(ISBLANK(A326)," ",IF(N326&gt;MASTER!$B$3/100,"SB",IF(N326&gt;MASTER!$B$4/100,"B",IF(N326&gt;MASTER!$B$5/100,"C","K"))))</f>
        <v>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45012.54761</v>
      </c>
      <c r="B327" s="9" t="str">
        <f>INDIRECT(ADDRESS(2+QUOTIENT(ROW()-2,COUNTA('Form Responses 1'!$1:$1)-4),2,,TRUE,"Form Responses 1"))</f>
        <v>normalina630@gmail.com</v>
      </c>
      <c r="C327" s="9" t="str">
        <f>INDIRECT(ADDRESS(2+QUOTIENT(ROW()-2,COUNTA('Form Responses 1'!$1:$1)-4),3,,TRUE,"Form Responses 1"))</f>
        <v>Normalina, S.Sos</v>
      </c>
      <c r="D327" s="10">
        <f>INDIRECT(ADDRESS(2+QUOTIENT(ROW()-2,COUNTA('Form Responses 1'!$1:$1)-4),4,,TRUE,"Form Responses 1"))</f>
        <v>44982</v>
      </c>
      <c r="E327" s="11">
        <f t="shared" si="2"/>
        <v>6</v>
      </c>
      <c r="F327" s="9" t="str">
        <f>IF(ISBLANK(A327)," ",INDIRECT(ADDRESS(1,5+MOD(ROW()-2,COUNTA('Form Responses 1'!$1:$1)-4),,TRUE,"Form Responses 1")))</f>
        <v>Driver [Driving Safety]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Driver</v>
      </c>
      <c r="I327" s="12" t="str">
        <f t="shared" si="4"/>
        <v>LABOR SERVICE</v>
      </c>
      <c r="J327" s="12">
        <f t="array" ref="J327">IFERROR(INDEX(MASTER!B:B,MATCH(G327,MASTER!A:A,0))/100," ")</f>
        <v>0.95</v>
      </c>
      <c r="K327" s="9">
        <f t="shared" si="5"/>
        <v>8</v>
      </c>
      <c r="L327" s="9" t="str">
        <f t="shared" si="6"/>
        <v>2023 - WEEK 08</v>
      </c>
      <c r="M327" s="9" t="str">
        <f t="shared" si="7"/>
        <v>2023 - MONTH 02</v>
      </c>
      <c r="N327" s="12">
        <f t="shared" ref="N327:O327" si="336">IFERROR(AVERAGEIF(L:L,L327,$J:$J)," ")</f>
        <v>0.95</v>
      </c>
      <c r="O327" s="12">
        <f t="shared" si="336"/>
        <v>0.9611111111</v>
      </c>
      <c r="P327" s="9" t="str">
        <f>IF(ISBLANK(A327)," ",IF(N327&gt;MASTER!$B$3/100,"SB",IF(N327&gt;MASTER!$B$4/100,"B",IF(N327&gt;MASTER!$B$5/100,"C","K"))))</f>
        <v>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45012.54761</v>
      </c>
      <c r="B328" s="9" t="str">
        <f>INDIRECT(ADDRESS(2+QUOTIENT(ROW()-2,COUNTA('Form Responses 1'!$1:$1)-4),2,,TRUE,"Form Responses 1"))</f>
        <v>normalina630@gmail.com</v>
      </c>
      <c r="C328" s="9" t="str">
        <f>INDIRECT(ADDRESS(2+QUOTIENT(ROW()-2,COUNTA('Form Responses 1'!$1:$1)-4),3,,TRUE,"Form Responses 1"))</f>
        <v>Normalina, S.Sos</v>
      </c>
      <c r="D328" s="10">
        <f>INDIRECT(ADDRESS(2+QUOTIENT(ROW()-2,COUNTA('Form Responses 1'!$1:$1)-4),4,,TRUE,"Form Responses 1"))</f>
        <v>44982</v>
      </c>
      <c r="E328" s="11">
        <f t="shared" si="2"/>
        <v>6</v>
      </c>
      <c r="F328" s="9" t="str">
        <f>IF(ISBLANK(A328)," ",INDIRECT(ADDRESS(1,5+MOD(ROW()-2,COUNTA('Form Responses 1'!$1:$1)-4),,TRUE,"Form Responses 1")))</f>
        <v>Driver [ Attendance]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Driver</v>
      </c>
      <c r="I328" s="12" t="str">
        <f t="shared" si="4"/>
        <v>LABOR SERVICE</v>
      </c>
      <c r="J328" s="12">
        <f t="array" ref="J328">IFERROR(INDEX(MASTER!B:B,MATCH(G328,MASTER!A:A,0))/100," ")</f>
        <v>0.95</v>
      </c>
      <c r="K328" s="9">
        <f t="shared" si="5"/>
        <v>8</v>
      </c>
      <c r="L328" s="9" t="str">
        <f t="shared" si="6"/>
        <v>2023 - WEEK 08</v>
      </c>
      <c r="M328" s="9" t="str">
        <f t="shared" si="7"/>
        <v>2023 - MONTH 02</v>
      </c>
      <c r="N328" s="12">
        <f t="shared" ref="N328:O328" si="337">IFERROR(AVERAGEIF(L:L,L328,$J:$J)," ")</f>
        <v>0.95</v>
      </c>
      <c r="O328" s="12">
        <f t="shared" si="337"/>
        <v>0.9611111111</v>
      </c>
      <c r="P328" s="9" t="str">
        <f>IF(ISBLANK(A328)," ",IF(N328&gt;MASTER!$B$3/100,"SB",IF(N328&gt;MASTER!$B$4/100,"B",IF(N328&gt;MASTER!$B$5/100,"C","K"))))</f>
        <v>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45012.54761</v>
      </c>
      <c r="B329" s="9" t="str">
        <f>INDIRECT(ADDRESS(2+QUOTIENT(ROW()-2,COUNTA('Form Responses 1'!$1:$1)-4),2,,TRUE,"Form Responses 1"))</f>
        <v>normalina630@gmail.com</v>
      </c>
      <c r="C329" s="9" t="str">
        <f>INDIRECT(ADDRESS(2+QUOTIENT(ROW()-2,COUNTA('Form Responses 1'!$1:$1)-4),3,,TRUE,"Form Responses 1"))</f>
        <v>Normalina, S.Sos</v>
      </c>
      <c r="D329" s="10">
        <f>INDIRECT(ADDRESS(2+QUOTIENT(ROW()-2,COUNTA('Form Responses 1'!$1:$1)-4),4,,TRUE,"Form Responses 1"))</f>
        <v>44982</v>
      </c>
      <c r="E329" s="11">
        <f t="shared" si="2"/>
        <v>6</v>
      </c>
      <c r="F329" s="9" t="str">
        <f>IF(ISBLANK(A329)," ",INDIRECT(ADDRESS(1,5+MOD(ROW()-2,COUNTA('Form Responses 1'!$1:$1)-4),,TRUE,"Form Responses 1")))</f>
        <v>Mess [Garasi Kendaraan R4 &amp; R2]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Mess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8</v>
      </c>
      <c r="L329" s="9" t="str">
        <f t="shared" si="6"/>
        <v>2023 - WEEK 08</v>
      </c>
      <c r="M329" s="9" t="str">
        <f t="shared" si="7"/>
        <v>2023 - MONTH 02</v>
      </c>
      <c r="N329" s="12">
        <f t="shared" ref="N329:O329" si="338">IFERROR(AVERAGEIF(L:L,L329,$J:$J)," ")</f>
        <v>0.95</v>
      </c>
      <c r="O329" s="12">
        <f t="shared" si="338"/>
        <v>0.9611111111</v>
      </c>
      <c r="P329" s="9" t="str">
        <f>IF(ISBLANK(A329)," ",IF(N329&gt;MASTER!$B$3/100,"SB",IF(N329&gt;MASTER!$B$4/100,"B",IF(N329&gt;MASTER!$B$5/100,"C","K"))))</f>
        <v>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45012.54761</v>
      </c>
      <c r="B330" s="9" t="str">
        <f>INDIRECT(ADDRESS(2+QUOTIENT(ROW()-2,COUNTA('Form Responses 1'!$1:$1)-4),2,,TRUE,"Form Responses 1"))</f>
        <v>normalina630@gmail.com</v>
      </c>
      <c r="C330" s="9" t="str">
        <f>INDIRECT(ADDRESS(2+QUOTIENT(ROW()-2,COUNTA('Form Responses 1'!$1:$1)-4),3,,TRUE,"Form Responses 1"))</f>
        <v>Normalina, S.Sos</v>
      </c>
      <c r="D330" s="10">
        <f>INDIRECT(ADDRESS(2+QUOTIENT(ROW()-2,COUNTA('Form Responses 1'!$1:$1)-4),4,,TRUE,"Form Responses 1"))</f>
        <v>44982</v>
      </c>
      <c r="E330" s="11">
        <f t="shared" si="2"/>
        <v>6</v>
      </c>
      <c r="F330" s="9" t="str">
        <f>IF(ISBLANK(A330)," ",INDIRECT(ADDRESS(1,5+MOD(ROW()-2,COUNTA('Form Responses 1'!$1:$1)-4),,TRUE,"Form Responses 1")))</f>
        <v>Mess [Teras Depan &amp; Belakang]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Mess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8</v>
      </c>
      <c r="L330" s="9" t="str">
        <f t="shared" si="6"/>
        <v>2023 - WEEK 08</v>
      </c>
      <c r="M330" s="9" t="str">
        <f t="shared" si="7"/>
        <v>2023 - MONTH 02</v>
      </c>
      <c r="N330" s="12">
        <f t="shared" ref="N330:O330" si="339">IFERROR(AVERAGEIF(L:L,L330,$J:$J)," ")</f>
        <v>0.95</v>
      </c>
      <c r="O330" s="12">
        <f t="shared" si="339"/>
        <v>0.9611111111</v>
      </c>
      <c r="P330" s="9" t="str">
        <f>IF(ISBLANK(A330)," ",IF(N330&gt;MASTER!$B$3/100,"SB",IF(N330&gt;MASTER!$B$4/100,"B",IF(N330&gt;MASTER!$B$5/100,"C","K"))))</f>
        <v>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45012.54761</v>
      </c>
      <c r="B331" s="9" t="str">
        <f>INDIRECT(ADDRESS(2+QUOTIENT(ROW()-2,COUNTA('Form Responses 1'!$1:$1)-4),2,,TRUE,"Form Responses 1"))</f>
        <v>normalina630@gmail.com</v>
      </c>
      <c r="C331" s="9" t="str">
        <f>INDIRECT(ADDRESS(2+QUOTIENT(ROW()-2,COUNTA('Form Responses 1'!$1:$1)-4),3,,TRUE,"Form Responses 1"))</f>
        <v>Normalina, S.Sos</v>
      </c>
      <c r="D331" s="10">
        <f>INDIRECT(ADDRESS(2+QUOTIENT(ROW()-2,COUNTA('Form Responses 1'!$1:$1)-4),4,,TRUE,"Form Responses 1"))</f>
        <v>44982</v>
      </c>
      <c r="E331" s="11">
        <f t="shared" si="2"/>
        <v>6</v>
      </c>
      <c r="F331" s="9" t="str">
        <f>IF(ISBLANK(A331)," ",INDIRECT(ADDRESS(1,5+MOD(ROW()-2,COUNTA('Form Responses 1'!$1:$1)-4),,TRUE,"Form Responses 1")))</f>
        <v>Mess [Ruang Tamu Utama]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Mess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8</v>
      </c>
      <c r="L331" s="9" t="str">
        <f t="shared" si="6"/>
        <v>2023 - WEEK 08</v>
      </c>
      <c r="M331" s="9" t="str">
        <f t="shared" si="7"/>
        <v>2023 - MONTH 02</v>
      </c>
      <c r="N331" s="12">
        <f t="shared" ref="N331:O331" si="340">IFERROR(AVERAGEIF(L:L,L331,$J:$J)," ")</f>
        <v>0.95</v>
      </c>
      <c r="O331" s="12">
        <f t="shared" si="340"/>
        <v>0.9611111111</v>
      </c>
      <c r="P331" s="9" t="str">
        <f>IF(ISBLANK(A331)," ",IF(N331&gt;MASTER!$B$3/100,"SB",IF(N331&gt;MASTER!$B$4/100,"B",IF(N331&gt;MASTER!$B$5/100,"C","K"))))</f>
        <v>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45012.54761</v>
      </c>
      <c r="B332" s="9" t="str">
        <f>INDIRECT(ADDRESS(2+QUOTIENT(ROW()-2,COUNTA('Form Responses 1'!$1:$1)-4),2,,TRUE,"Form Responses 1"))</f>
        <v>normalina630@gmail.com</v>
      </c>
      <c r="C332" s="9" t="str">
        <f>INDIRECT(ADDRESS(2+QUOTIENT(ROW()-2,COUNTA('Form Responses 1'!$1:$1)-4),3,,TRUE,"Form Responses 1"))</f>
        <v>Normalina, S.Sos</v>
      </c>
      <c r="D332" s="10">
        <f>INDIRECT(ADDRESS(2+QUOTIENT(ROW()-2,COUNTA('Form Responses 1'!$1:$1)-4),4,,TRUE,"Form Responses 1"))</f>
        <v>44982</v>
      </c>
      <c r="E332" s="11">
        <f t="shared" si="2"/>
        <v>6</v>
      </c>
      <c r="F332" s="9" t="str">
        <f>IF(ISBLANK(A332)," ",INDIRECT(ADDRESS(1,5+MOD(ROW()-2,COUNTA('Form Responses 1'!$1:$1)-4),,TRUE,"Form Responses 1")))</f>
        <v>Mess [Kamar 1.2.3&amp;4]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Mess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8</v>
      </c>
      <c r="L332" s="9" t="str">
        <f t="shared" si="6"/>
        <v>2023 - WEEK 08</v>
      </c>
      <c r="M332" s="9" t="str">
        <f t="shared" si="7"/>
        <v>2023 - MONTH 02</v>
      </c>
      <c r="N332" s="12">
        <f t="shared" ref="N332:O332" si="341">IFERROR(AVERAGEIF(L:L,L332,$J:$J)," ")</f>
        <v>0.95</v>
      </c>
      <c r="O332" s="12">
        <f t="shared" si="341"/>
        <v>0.9611111111</v>
      </c>
      <c r="P332" s="9" t="str">
        <f>IF(ISBLANK(A332)," ",IF(N332&gt;MASTER!$B$3/100,"SB",IF(N332&gt;MASTER!$B$4/100,"B",IF(N332&gt;MASTER!$B$5/100,"C","K"))))</f>
        <v>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45012.54761</v>
      </c>
      <c r="B333" s="9" t="str">
        <f>INDIRECT(ADDRESS(2+QUOTIENT(ROW()-2,COUNTA('Form Responses 1'!$1:$1)-4),2,,TRUE,"Form Responses 1"))</f>
        <v>normalina630@gmail.com</v>
      </c>
      <c r="C333" s="9" t="str">
        <f>INDIRECT(ADDRESS(2+QUOTIENT(ROW()-2,COUNTA('Form Responses 1'!$1:$1)-4),3,,TRUE,"Form Responses 1"))</f>
        <v>Normalina, S.Sos</v>
      </c>
      <c r="D333" s="10">
        <f>INDIRECT(ADDRESS(2+QUOTIENT(ROW()-2,COUNTA('Form Responses 1'!$1:$1)-4),4,,TRUE,"Form Responses 1"))</f>
        <v>44982</v>
      </c>
      <c r="E333" s="11">
        <f t="shared" si="2"/>
        <v>6</v>
      </c>
      <c r="F333" s="9" t="str">
        <f>IF(ISBLANK(A333)," ",INDIRECT(ADDRESS(1,5+MOD(ROW()-2,COUNTA('Form Responses 1'!$1:$1)-4),,TRUE,"Form Responses 1")))</f>
        <v>Mess [Dapur]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Mess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8</v>
      </c>
      <c r="L333" s="9" t="str">
        <f t="shared" si="6"/>
        <v>2023 - WEEK 08</v>
      </c>
      <c r="M333" s="9" t="str">
        <f t="shared" si="7"/>
        <v>2023 - MONTH 02</v>
      </c>
      <c r="N333" s="12">
        <f t="shared" ref="N333:O333" si="342">IFERROR(AVERAGEIF(L:L,L333,$J:$J)," ")</f>
        <v>0.95</v>
      </c>
      <c r="O333" s="12">
        <f t="shared" si="342"/>
        <v>0.9611111111</v>
      </c>
      <c r="P333" s="9" t="str">
        <f>IF(ISBLANK(A333)," ",IF(N333&gt;MASTER!$B$3/100,"SB",IF(N333&gt;MASTER!$B$4/100,"B",IF(N333&gt;MASTER!$B$5/100,"C","K"))))</f>
        <v>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45012.54761</v>
      </c>
      <c r="B334" s="9" t="str">
        <f>INDIRECT(ADDRESS(2+QUOTIENT(ROW()-2,COUNTA('Form Responses 1'!$1:$1)-4),2,,TRUE,"Form Responses 1"))</f>
        <v>normalina630@gmail.com</v>
      </c>
      <c r="C334" s="9" t="str">
        <f>INDIRECT(ADDRESS(2+QUOTIENT(ROW()-2,COUNTA('Form Responses 1'!$1:$1)-4),3,,TRUE,"Form Responses 1"))</f>
        <v>Normalina, S.Sos</v>
      </c>
      <c r="D334" s="10">
        <f>INDIRECT(ADDRESS(2+QUOTIENT(ROW()-2,COUNTA('Form Responses 1'!$1:$1)-4),4,,TRUE,"Form Responses 1"))</f>
        <v>44982</v>
      </c>
      <c r="E334" s="11">
        <f t="shared" si="2"/>
        <v>6</v>
      </c>
      <c r="F334" s="9" t="str">
        <f>IF(ISBLANK(A334)," ",INDIRECT(ADDRESS(1,5+MOD(ROW()-2,COUNTA('Form Responses 1'!$1:$1)-4),,TRUE,"Form Responses 1")))</f>
        <v>Mess [Toilet Pria / Wanita]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Mess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8</v>
      </c>
      <c r="L334" s="9" t="str">
        <f t="shared" si="6"/>
        <v>2023 - WEEK 08</v>
      </c>
      <c r="M334" s="9" t="str">
        <f t="shared" si="7"/>
        <v>2023 - MONTH 02</v>
      </c>
      <c r="N334" s="12">
        <f t="shared" ref="N334:O334" si="343">IFERROR(AVERAGEIF(L:L,L334,$J:$J)," ")</f>
        <v>0.95</v>
      </c>
      <c r="O334" s="12">
        <f t="shared" si="343"/>
        <v>0.9611111111</v>
      </c>
      <c r="P334" s="9" t="str">
        <f>IF(ISBLANK(A334)," ",IF(N334&gt;MASTER!$B$3/100,"SB",IF(N334&gt;MASTER!$B$4/100,"B",IF(N334&gt;MASTER!$B$5/100,"C","K"))))</f>
        <v>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45012.54761</v>
      </c>
      <c r="B335" s="9" t="str">
        <f>INDIRECT(ADDRESS(2+QUOTIENT(ROW()-2,COUNTA('Form Responses 1'!$1:$1)-4),2,,TRUE,"Form Responses 1"))</f>
        <v>normalina630@gmail.com</v>
      </c>
      <c r="C335" s="9" t="str">
        <f>INDIRECT(ADDRESS(2+QUOTIENT(ROW()-2,COUNTA('Form Responses 1'!$1:$1)-4),3,,TRUE,"Form Responses 1"))</f>
        <v>Normalina, S.Sos</v>
      </c>
      <c r="D335" s="10">
        <f>INDIRECT(ADDRESS(2+QUOTIENT(ROW()-2,COUNTA('Form Responses 1'!$1:$1)-4),4,,TRUE,"Form Responses 1"))</f>
        <v>44982</v>
      </c>
      <c r="E335" s="11">
        <f t="shared" si="2"/>
        <v>6</v>
      </c>
      <c r="F335" s="9" t="str">
        <f>IF(ISBLANK(A335)," ",INDIRECT(ADDRESS(1,5+MOD(ROW()-2,COUNTA('Form Responses 1'!$1:$1)-4),,TRUE,"Form Responses 1")))</f>
        <v>Gedung Balai Arkiologi Lt.2 [Koridor]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 Balai Arkiologi Lt.2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8</v>
      </c>
      <c r="L335" s="9" t="str">
        <f t="shared" si="6"/>
        <v>2023 - WEEK 08</v>
      </c>
      <c r="M335" s="9" t="str">
        <f t="shared" si="7"/>
        <v>2023 - MONTH 02</v>
      </c>
      <c r="N335" s="12">
        <f t="shared" ref="N335:O335" si="344">IFERROR(AVERAGEIF(L:L,L335,$J:$J)," ")</f>
        <v>0.95</v>
      </c>
      <c r="O335" s="12">
        <f t="shared" si="344"/>
        <v>0.9611111111</v>
      </c>
      <c r="P335" s="9" t="str">
        <f>IF(ISBLANK(A335)," ",IF(N335&gt;MASTER!$B$3/100,"SB",IF(N335&gt;MASTER!$B$4/100,"B",IF(N335&gt;MASTER!$B$5/100,"C","K"))))</f>
        <v>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45012.54761</v>
      </c>
      <c r="B336" s="9" t="str">
        <f>INDIRECT(ADDRESS(2+QUOTIENT(ROW()-2,COUNTA('Form Responses 1'!$1:$1)-4),2,,TRUE,"Form Responses 1"))</f>
        <v>normalina630@gmail.com</v>
      </c>
      <c r="C336" s="9" t="str">
        <f>INDIRECT(ADDRESS(2+QUOTIENT(ROW()-2,COUNTA('Form Responses 1'!$1:$1)-4),3,,TRUE,"Form Responses 1"))</f>
        <v>Normalina, S.Sos</v>
      </c>
      <c r="D336" s="10">
        <f>INDIRECT(ADDRESS(2+QUOTIENT(ROW()-2,COUNTA('Form Responses 1'!$1:$1)-4),4,,TRUE,"Form Responses 1"))</f>
        <v>44982</v>
      </c>
      <c r="E336" s="11">
        <f t="shared" si="2"/>
        <v>6</v>
      </c>
      <c r="F336" s="9" t="str">
        <f>IF(ISBLANK(A336)," ",INDIRECT(ADDRESS(1,5+MOD(ROW()-2,COUNTA('Form Responses 1'!$1:$1)-4),,TRUE,"Form Responses 1")))</f>
        <v>Gedung Balai Arkiologi Lt.2 [Meeting Room 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Gedung Balai Arkiologi Lt.2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8</v>
      </c>
      <c r="L336" s="9" t="str">
        <f t="shared" si="6"/>
        <v>2023 - WEEK 08</v>
      </c>
      <c r="M336" s="9" t="str">
        <f t="shared" si="7"/>
        <v>2023 - MONTH 02</v>
      </c>
      <c r="N336" s="12">
        <f t="shared" ref="N336:O336" si="345">IFERROR(AVERAGEIF(L:L,L336,$J:$J)," ")</f>
        <v>0.95</v>
      </c>
      <c r="O336" s="12">
        <f t="shared" si="345"/>
        <v>0.9611111111</v>
      </c>
      <c r="P336" s="9" t="str">
        <f>IF(ISBLANK(A336)," ",IF(N336&gt;MASTER!$B$3/100,"SB",IF(N336&gt;MASTER!$B$4/100,"B",IF(N336&gt;MASTER!$B$5/100,"C","K"))))</f>
        <v>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45012.54761</v>
      </c>
      <c r="B337" s="9" t="str">
        <f>INDIRECT(ADDRESS(2+QUOTIENT(ROW()-2,COUNTA('Form Responses 1'!$1:$1)-4),2,,TRUE,"Form Responses 1"))</f>
        <v>normalina630@gmail.com</v>
      </c>
      <c r="C337" s="9" t="str">
        <f>INDIRECT(ADDRESS(2+QUOTIENT(ROW()-2,COUNTA('Form Responses 1'!$1:$1)-4),3,,TRUE,"Form Responses 1"))</f>
        <v>Normalina, S.Sos</v>
      </c>
      <c r="D337" s="10">
        <f>INDIRECT(ADDRESS(2+QUOTIENT(ROW()-2,COUNTA('Form Responses 1'!$1:$1)-4),4,,TRUE,"Form Responses 1"))</f>
        <v>44982</v>
      </c>
      <c r="E337" s="11">
        <f t="shared" si="2"/>
        <v>6</v>
      </c>
      <c r="F337" s="9" t="str">
        <f>IF(ISBLANK(A337)," ",INDIRECT(ADDRESS(1,5+MOD(ROW()-2,COUNTA('Form Responses 1'!$1:$1)-4),,TRUE,"Form Responses 1")))</f>
        <v>Gedung Balai Arkiologi Lt.2 [R. Kepala]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Gedung Balai Arkiologi Lt.2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8</v>
      </c>
      <c r="L337" s="9" t="str">
        <f t="shared" si="6"/>
        <v>2023 - WEEK 08</v>
      </c>
      <c r="M337" s="9" t="str">
        <f t="shared" si="7"/>
        <v>2023 - MONTH 02</v>
      </c>
      <c r="N337" s="12">
        <f t="shared" ref="N337:O337" si="346">IFERROR(AVERAGEIF(L:L,L337,$J:$J)," ")</f>
        <v>0.95</v>
      </c>
      <c r="O337" s="12">
        <f t="shared" si="346"/>
        <v>0.9611111111</v>
      </c>
      <c r="P337" s="9" t="str">
        <f>IF(ISBLANK(A337)," ",IF(N337&gt;MASTER!$B$3/100,"SB",IF(N337&gt;MASTER!$B$4/100,"B",IF(N337&gt;MASTER!$B$5/100,"C","K"))))</f>
        <v>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45012.54761</v>
      </c>
      <c r="B338" s="9" t="str">
        <f>INDIRECT(ADDRESS(2+QUOTIENT(ROW()-2,COUNTA('Form Responses 1'!$1:$1)-4),2,,TRUE,"Form Responses 1"))</f>
        <v>normalina630@gmail.com</v>
      </c>
      <c r="C338" s="9" t="str">
        <f>INDIRECT(ADDRESS(2+QUOTIENT(ROW()-2,COUNTA('Form Responses 1'!$1:$1)-4),3,,TRUE,"Form Responses 1"))</f>
        <v>Normalina, S.Sos</v>
      </c>
      <c r="D338" s="10">
        <f>INDIRECT(ADDRESS(2+QUOTIENT(ROW()-2,COUNTA('Form Responses 1'!$1:$1)-4),4,,TRUE,"Form Responses 1"))</f>
        <v>44982</v>
      </c>
      <c r="E338" s="11">
        <f t="shared" si="2"/>
        <v>6</v>
      </c>
      <c r="F338" s="9" t="str">
        <f>IF(ISBLANK(A338)," ",INDIRECT(ADDRESS(1,5+MOD(ROW()-2,COUNTA('Form Responses 1'!$1:$1)-4),,TRUE,"Form Responses 1")))</f>
        <v>Gedung Balai Arkiologi Lt.2 [R. 1-5]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Gedung Balai Arkiologi Lt.2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8</v>
      </c>
      <c r="L338" s="9" t="str">
        <f t="shared" si="6"/>
        <v>2023 - WEEK 08</v>
      </c>
      <c r="M338" s="9" t="str">
        <f t="shared" si="7"/>
        <v>2023 - MONTH 02</v>
      </c>
      <c r="N338" s="12">
        <f t="shared" ref="N338:O338" si="347">IFERROR(AVERAGEIF(L:L,L338,$J:$J)," ")</f>
        <v>0.95</v>
      </c>
      <c r="O338" s="12">
        <f t="shared" si="347"/>
        <v>0.9611111111</v>
      </c>
      <c r="P338" s="9" t="str">
        <f>IF(ISBLANK(A338)," ",IF(N338&gt;MASTER!$B$3/100,"SB",IF(N338&gt;MASTER!$B$4/100,"B",IF(N338&gt;MASTER!$B$5/100,"C","K"))))</f>
        <v>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45012.54761</v>
      </c>
      <c r="B339" s="9" t="str">
        <f>INDIRECT(ADDRESS(2+QUOTIENT(ROW()-2,COUNTA('Form Responses 1'!$1:$1)-4),2,,TRUE,"Form Responses 1"))</f>
        <v>normalina630@gmail.com</v>
      </c>
      <c r="C339" s="9" t="str">
        <f>INDIRECT(ADDRESS(2+QUOTIENT(ROW()-2,COUNTA('Form Responses 1'!$1:$1)-4),3,,TRUE,"Form Responses 1"))</f>
        <v>Normalina, S.Sos</v>
      </c>
      <c r="D339" s="10">
        <f>INDIRECT(ADDRESS(2+QUOTIENT(ROW()-2,COUNTA('Form Responses 1'!$1:$1)-4),4,,TRUE,"Form Responses 1"))</f>
        <v>44982</v>
      </c>
      <c r="E339" s="11">
        <f t="shared" si="2"/>
        <v>6</v>
      </c>
      <c r="F339" s="9" t="str">
        <f>IF(ISBLANK(A339)," ",INDIRECT(ADDRESS(1,5+MOD(ROW()-2,COUNTA('Form Responses 1'!$1:$1)-4),,TRUE,"Form Responses 1")))</f>
        <v>Gedung Balai Arkiologi Lt.2 [Tangga Penghubung LT1-2]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Gedung Balai Arkiologi Lt.2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8</v>
      </c>
      <c r="L339" s="9" t="str">
        <f t="shared" si="6"/>
        <v>2023 - WEEK 08</v>
      </c>
      <c r="M339" s="9" t="str">
        <f t="shared" si="7"/>
        <v>2023 - MONTH 02</v>
      </c>
      <c r="N339" s="12">
        <f t="shared" ref="N339:O339" si="348">IFERROR(AVERAGEIF(L:L,L339,$J:$J)," ")</f>
        <v>0.95</v>
      </c>
      <c r="O339" s="12">
        <f t="shared" si="348"/>
        <v>0.9611111111</v>
      </c>
      <c r="P339" s="9" t="str">
        <f>IF(ISBLANK(A339)," ",IF(N339&gt;MASTER!$B$3/100,"SB",IF(N339&gt;MASTER!$B$4/100,"B",IF(N339&gt;MASTER!$B$5/100,"C","K"))))</f>
        <v>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45012.54761</v>
      </c>
      <c r="B340" s="9" t="str">
        <f>INDIRECT(ADDRESS(2+QUOTIENT(ROW()-2,COUNTA('Form Responses 1'!$1:$1)-4),2,,TRUE,"Form Responses 1"))</f>
        <v>normalina630@gmail.com</v>
      </c>
      <c r="C340" s="9" t="str">
        <f>INDIRECT(ADDRESS(2+QUOTIENT(ROW()-2,COUNTA('Form Responses 1'!$1:$1)-4),3,,TRUE,"Form Responses 1"))</f>
        <v>Normalina, S.Sos</v>
      </c>
      <c r="D340" s="10">
        <f>INDIRECT(ADDRESS(2+QUOTIENT(ROW()-2,COUNTA('Form Responses 1'!$1:$1)-4),4,,TRUE,"Form Responses 1"))</f>
        <v>44982</v>
      </c>
      <c r="E340" s="11">
        <f t="shared" si="2"/>
        <v>6</v>
      </c>
      <c r="F340" s="9" t="str">
        <f>IF(ISBLANK(A340)," ",INDIRECT(ADDRESS(1,5+MOD(ROW()-2,COUNTA('Form Responses 1'!$1:$1)-4),,TRUE,"Form Responses 1")))</f>
        <v>Gedung Balai Arkiologi Lt.2 [Toilet Pria / Wanita &amp; Disabilitas]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Gedung Balai Arkiologi Lt.2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8</v>
      </c>
      <c r="L340" s="9" t="str">
        <f t="shared" si="6"/>
        <v>2023 - WEEK 08</v>
      </c>
      <c r="M340" s="9" t="str">
        <f t="shared" si="7"/>
        <v>2023 - MONTH 02</v>
      </c>
      <c r="N340" s="12">
        <f t="shared" ref="N340:O340" si="349">IFERROR(AVERAGEIF(L:L,L340,$J:$J)," ")</f>
        <v>0.95</v>
      </c>
      <c r="O340" s="12">
        <f t="shared" si="349"/>
        <v>0.9611111111</v>
      </c>
      <c r="P340" s="9" t="str">
        <f>IF(ISBLANK(A340)," ",IF(N340&gt;MASTER!$B$3/100,"SB",IF(N340&gt;MASTER!$B$4/100,"B",IF(N340&gt;MASTER!$B$5/100,"C","K"))))</f>
        <v>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45012.54761</v>
      </c>
      <c r="B341" s="9" t="str">
        <f>INDIRECT(ADDRESS(2+QUOTIENT(ROW()-2,COUNTA('Form Responses 1'!$1:$1)-4),2,,TRUE,"Form Responses 1"))</f>
        <v>normalina630@gmail.com</v>
      </c>
      <c r="C341" s="9" t="str">
        <f>INDIRECT(ADDRESS(2+QUOTIENT(ROW()-2,COUNTA('Form Responses 1'!$1:$1)-4),3,,TRUE,"Form Responses 1"))</f>
        <v>Normalina, S.Sos</v>
      </c>
      <c r="D341" s="10">
        <f>INDIRECT(ADDRESS(2+QUOTIENT(ROW()-2,COUNTA('Form Responses 1'!$1:$1)-4),4,,TRUE,"Form Responses 1"))</f>
        <v>44982</v>
      </c>
      <c r="E341" s="11">
        <f t="shared" si="2"/>
        <v>6</v>
      </c>
      <c r="F341" s="9" t="str">
        <f>IF(ISBLANK(A341)," ",INDIRECT(ADDRESS(1,5+MOD(ROW()-2,COUNTA('Form Responses 1'!$1:$1)-4),,TRUE,"Form Responses 1")))</f>
        <v>Gedung Balai Arkiologi Lt.1 [Lobby Utama]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Gedung Balai Arkiologi Lt.1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8</v>
      </c>
      <c r="L341" s="9" t="str">
        <f t="shared" si="6"/>
        <v>2023 - WEEK 08</v>
      </c>
      <c r="M341" s="9" t="str">
        <f t="shared" si="7"/>
        <v>2023 - MONTH 02</v>
      </c>
      <c r="N341" s="12">
        <f t="shared" ref="N341:O341" si="350">IFERROR(AVERAGEIF(L:L,L341,$J:$J)," ")</f>
        <v>0.95</v>
      </c>
      <c r="O341" s="12">
        <f t="shared" si="350"/>
        <v>0.9611111111</v>
      </c>
      <c r="P341" s="9" t="str">
        <f>IF(ISBLANK(A341)," ",IF(N341&gt;MASTER!$B$3/100,"SB",IF(N341&gt;MASTER!$B$4/100,"B",IF(N341&gt;MASTER!$B$5/100,"C","K"))))</f>
        <v>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45012.54761</v>
      </c>
      <c r="B342" s="9" t="str">
        <f>INDIRECT(ADDRESS(2+QUOTIENT(ROW()-2,COUNTA('Form Responses 1'!$1:$1)-4),2,,TRUE,"Form Responses 1"))</f>
        <v>normalina630@gmail.com</v>
      </c>
      <c r="C342" s="9" t="str">
        <f>INDIRECT(ADDRESS(2+QUOTIENT(ROW()-2,COUNTA('Form Responses 1'!$1:$1)-4),3,,TRUE,"Form Responses 1"))</f>
        <v>Normalina, S.Sos</v>
      </c>
      <c r="D342" s="10">
        <f>INDIRECT(ADDRESS(2+QUOTIENT(ROW()-2,COUNTA('Form Responses 1'!$1:$1)-4),4,,TRUE,"Form Responses 1"))</f>
        <v>44982</v>
      </c>
      <c r="E342" s="11">
        <f t="shared" si="2"/>
        <v>6</v>
      </c>
      <c r="F342" s="9" t="str">
        <f>IF(ISBLANK(A342)," ",INDIRECT(ADDRESS(1,5+MOD(ROW()-2,COUNTA('Form Responses 1'!$1:$1)-4),,TRUE,"Form Responses 1")))</f>
        <v>Gedung Balai Arkiologi Lt.1 [Koridor]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Gedung Balai Arkiologi Lt.1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8</v>
      </c>
      <c r="L342" s="9" t="str">
        <f t="shared" si="6"/>
        <v>2023 - WEEK 08</v>
      </c>
      <c r="M342" s="9" t="str">
        <f t="shared" si="7"/>
        <v>2023 - MONTH 02</v>
      </c>
      <c r="N342" s="12">
        <f t="shared" ref="N342:O342" si="351">IFERROR(AVERAGEIF(L:L,L342,$J:$J)," ")</f>
        <v>0.95</v>
      </c>
      <c r="O342" s="12">
        <f t="shared" si="351"/>
        <v>0.9611111111</v>
      </c>
      <c r="P342" s="9" t="str">
        <f>IF(ISBLANK(A342)," ",IF(N342&gt;MASTER!$B$3/100,"SB",IF(N342&gt;MASTER!$B$4/100,"B",IF(N342&gt;MASTER!$B$5/100,"C","K"))))</f>
        <v>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45012.54761</v>
      </c>
      <c r="B343" s="9" t="str">
        <f>INDIRECT(ADDRESS(2+QUOTIENT(ROW()-2,COUNTA('Form Responses 1'!$1:$1)-4),2,,TRUE,"Form Responses 1"))</f>
        <v>normalina630@gmail.com</v>
      </c>
      <c r="C343" s="9" t="str">
        <f>INDIRECT(ADDRESS(2+QUOTIENT(ROW()-2,COUNTA('Form Responses 1'!$1:$1)-4),3,,TRUE,"Form Responses 1"))</f>
        <v>Normalina, S.Sos</v>
      </c>
      <c r="D343" s="10">
        <f>INDIRECT(ADDRESS(2+QUOTIENT(ROW()-2,COUNTA('Form Responses 1'!$1:$1)-4),4,,TRUE,"Form Responses 1"))</f>
        <v>44982</v>
      </c>
      <c r="E343" s="11">
        <f t="shared" si="2"/>
        <v>6</v>
      </c>
      <c r="F343" s="9" t="str">
        <f>IF(ISBLANK(A343)," ",INDIRECT(ADDRESS(1,5+MOD(ROW()-2,COUNTA('Form Responses 1'!$1:$1)-4),,TRUE,"Form Responses 1")))</f>
        <v>Gedung Balai Arkiologi Lt.1 [Meeting Room 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Gedung Balai Arkiologi Lt.1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8</v>
      </c>
      <c r="L343" s="9" t="str">
        <f t="shared" si="6"/>
        <v>2023 - WEEK 08</v>
      </c>
      <c r="M343" s="9" t="str">
        <f t="shared" si="7"/>
        <v>2023 - MONTH 02</v>
      </c>
      <c r="N343" s="12">
        <f t="shared" ref="N343:O343" si="352">IFERROR(AVERAGEIF(L:L,L343,$J:$J)," ")</f>
        <v>0.95</v>
      </c>
      <c r="O343" s="12">
        <f t="shared" si="352"/>
        <v>0.9611111111</v>
      </c>
      <c r="P343" s="9" t="str">
        <f>IF(ISBLANK(A343)," ",IF(N343&gt;MASTER!$B$3/100,"SB",IF(N343&gt;MASTER!$B$4/100,"B",IF(N343&gt;MASTER!$B$5/100,"C","K"))))</f>
        <v>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45012.54761</v>
      </c>
      <c r="B344" s="9" t="str">
        <f>INDIRECT(ADDRESS(2+QUOTIENT(ROW()-2,COUNTA('Form Responses 1'!$1:$1)-4),2,,TRUE,"Form Responses 1"))</f>
        <v>normalina630@gmail.com</v>
      </c>
      <c r="C344" s="9" t="str">
        <f>INDIRECT(ADDRESS(2+QUOTIENT(ROW()-2,COUNTA('Form Responses 1'!$1:$1)-4),3,,TRUE,"Form Responses 1"))</f>
        <v>Normalina, S.Sos</v>
      </c>
      <c r="D344" s="10">
        <f>INDIRECT(ADDRESS(2+QUOTIENT(ROW()-2,COUNTA('Form Responses 1'!$1:$1)-4),4,,TRUE,"Form Responses 1"))</f>
        <v>44982</v>
      </c>
      <c r="E344" s="11">
        <f t="shared" si="2"/>
        <v>6</v>
      </c>
      <c r="F344" s="9" t="str">
        <f>IF(ISBLANK(A344)," ",INDIRECT(ADDRESS(1,5+MOD(ROW()-2,COUNTA('Form Responses 1'!$1:$1)-4),,TRUE,"Form Responses 1")))</f>
        <v>Gedung Balai Arkiologi Lt.1 [R. Staf TU]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Gedung Balai Arkiologi Lt.1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8</v>
      </c>
      <c r="L344" s="9" t="str">
        <f t="shared" si="6"/>
        <v>2023 - WEEK 08</v>
      </c>
      <c r="M344" s="9" t="str">
        <f t="shared" si="7"/>
        <v>2023 - MONTH 02</v>
      </c>
      <c r="N344" s="12">
        <f t="shared" ref="N344:O344" si="353">IFERROR(AVERAGEIF(L:L,L344,$J:$J)," ")</f>
        <v>0.95</v>
      </c>
      <c r="O344" s="12">
        <f t="shared" si="353"/>
        <v>0.9611111111</v>
      </c>
      <c r="P344" s="9" t="str">
        <f>IF(ISBLANK(A344)," ",IF(N344&gt;MASTER!$B$3/100,"SB",IF(N344&gt;MASTER!$B$4/100,"B",IF(N344&gt;MASTER!$B$5/100,"C","K"))))</f>
        <v>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45012.54761</v>
      </c>
      <c r="B345" s="9" t="str">
        <f>INDIRECT(ADDRESS(2+QUOTIENT(ROW()-2,COUNTA('Form Responses 1'!$1:$1)-4),2,,TRUE,"Form Responses 1"))</f>
        <v>normalina630@gmail.com</v>
      </c>
      <c r="C345" s="9" t="str">
        <f>INDIRECT(ADDRESS(2+QUOTIENT(ROW()-2,COUNTA('Form Responses 1'!$1:$1)-4),3,,TRUE,"Form Responses 1"))</f>
        <v>Normalina, S.Sos</v>
      </c>
      <c r="D345" s="10">
        <f>INDIRECT(ADDRESS(2+QUOTIENT(ROW()-2,COUNTA('Form Responses 1'!$1:$1)-4),4,,TRUE,"Form Responses 1"))</f>
        <v>44982</v>
      </c>
      <c r="E345" s="11">
        <f t="shared" si="2"/>
        <v>6</v>
      </c>
      <c r="F345" s="9" t="str">
        <f>IF(ISBLANK(A345)," ",INDIRECT(ADDRESS(1,5+MOD(ROW()-2,COUNTA('Form Responses 1'!$1:$1)-4),,TRUE,"Form Responses 1")))</f>
        <v>Gedung Balai Arkiologi Lt.1 [R. Kasubag TU]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Gedung Balai Arkiologi Lt.1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8</v>
      </c>
      <c r="L345" s="9" t="str">
        <f t="shared" si="6"/>
        <v>2023 - WEEK 08</v>
      </c>
      <c r="M345" s="9" t="str">
        <f t="shared" si="7"/>
        <v>2023 - MONTH 02</v>
      </c>
      <c r="N345" s="12">
        <f t="shared" ref="N345:O345" si="354">IFERROR(AVERAGEIF(L:L,L345,$J:$J)," ")</f>
        <v>0.95</v>
      </c>
      <c r="O345" s="12">
        <f t="shared" si="354"/>
        <v>0.9611111111</v>
      </c>
      <c r="P345" s="9" t="str">
        <f>IF(ISBLANK(A345)," ",IF(N345&gt;MASTER!$B$3/100,"SB",IF(N345&gt;MASTER!$B$4/100,"B",IF(N345&gt;MASTER!$B$5/100,"C","K"))))</f>
        <v>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45012.54761</v>
      </c>
      <c r="B346" s="9" t="str">
        <f>INDIRECT(ADDRESS(2+QUOTIENT(ROW()-2,COUNTA('Form Responses 1'!$1:$1)-4),2,,TRUE,"Form Responses 1"))</f>
        <v>normalina630@gmail.com</v>
      </c>
      <c r="C346" s="9" t="str">
        <f>INDIRECT(ADDRESS(2+QUOTIENT(ROW()-2,COUNTA('Form Responses 1'!$1:$1)-4),3,,TRUE,"Form Responses 1"))</f>
        <v>Normalina, S.Sos</v>
      </c>
      <c r="D346" s="10">
        <f>INDIRECT(ADDRESS(2+QUOTIENT(ROW()-2,COUNTA('Form Responses 1'!$1:$1)-4),4,,TRUE,"Form Responses 1"))</f>
        <v>44982</v>
      </c>
      <c r="E346" s="11">
        <f t="shared" si="2"/>
        <v>6</v>
      </c>
      <c r="F346" s="9" t="str">
        <f>IF(ISBLANK(A346)," ",INDIRECT(ADDRESS(1,5+MOD(ROW()-2,COUNTA('Form Responses 1'!$1:$1)-4),,TRUE,"Form Responses 1")))</f>
        <v>Gedung Balai Arkiologi Lt.1 [R. Arsib]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Gedung Balai Arkiologi Lt.1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8</v>
      </c>
      <c r="L346" s="9" t="str">
        <f t="shared" si="6"/>
        <v>2023 - WEEK 08</v>
      </c>
      <c r="M346" s="9" t="str">
        <f t="shared" si="7"/>
        <v>2023 - MONTH 02</v>
      </c>
      <c r="N346" s="12">
        <f t="shared" ref="N346:O346" si="355">IFERROR(AVERAGEIF(L:L,L346,$J:$J)," ")</f>
        <v>0.95</v>
      </c>
      <c r="O346" s="12">
        <f t="shared" si="355"/>
        <v>0.9611111111</v>
      </c>
      <c r="P346" s="9" t="str">
        <f>IF(ISBLANK(A346)," ",IF(N346&gt;MASTER!$B$3/100,"SB",IF(N346&gt;MASTER!$B$4/100,"B",IF(N346&gt;MASTER!$B$5/100,"C","K"))))</f>
        <v>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45012.54761</v>
      </c>
      <c r="B347" s="9" t="str">
        <f>INDIRECT(ADDRESS(2+QUOTIENT(ROW()-2,COUNTA('Form Responses 1'!$1:$1)-4),2,,TRUE,"Form Responses 1"))</f>
        <v>normalina630@gmail.com</v>
      </c>
      <c r="C347" s="9" t="str">
        <f>INDIRECT(ADDRESS(2+QUOTIENT(ROW()-2,COUNTA('Form Responses 1'!$1:$1)-4),3,,TRUE,"Form Responses 1"))</f>
        <v>Normalina, S.Sos</v>
      </c>
      <c r="D347" s="10">
        <f>INDIRECT(ADDRESS(2+QUOTIENT(ROW()-2,COUNTA('Form Responses 1'!$1:$1)-4),4,,TRUE,"Form Responses 1"))</f>
        <v>44982</v>
      </c>
      <c r="E347" s="11">
        <f t="shared" si="2"/>
        <v>6</v>
      </c>
      <c r="F347" s="9" t="str">
        <f>IF(ISBLANK(A347)," ",INDIRECT(ADDRESS(1,5+MOD(ROW()-2,COUNTA('Form Responses 1'!$1:$1)-4),,TRUE,"Form Responses 1")))</f>
        <v>Gedung Balai Arkiologi Lt.1 [R. Arsib Keuangan]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 Balai Arkiologi Lt.1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8</v>
      </c>
      <c r="L347" s="9" t="str">
        <f t="shared" si="6"/>
        <v>2023 - WEEK 08</v>
      </c>
      <c r="M347" s="9" t="str">
        <f t="shared" si="7"/>
        <v>2023 - MONTH 02</v>
      </c>
      <c r="N347" s="12">
        <f t="shared" ref="N347:O347" si="356">IFERROR(AVERAGEIF(L:L,L347,$J:$J)," ")</f>
        <v>0.95</v>
      </c>
      <c r="O347" s="12">
        <f t="shared" si="356"/>
        <v>0.9611111111</v>
      </c>
      <c r="P347" s="9" t="str">
        <f>IF(ISBLANK(A347)," ",IF(N347&gt;MASTER!$B$3/100,"SB",IF(N347&gt;MASTER!$B$4/100,"B",IF(N347&gt;MASTER!$B$5/100,"C","K"))))</f>
        <v>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45012.54761</v>
      </c>
      <c r="B348" s="9" t="str">
        <f>INDIRECT(ADDRESS(2+QUOTIENT(ROW()-2,COUNTA('Form Responses 1'!$1:$1)-4),2,,TRUE,"Form Responses 1"))</f>
        <v>normalina630@gmail.com</v>
      </c>
      <c r="C348" s="9" t="str">
        <f>INDIRECT(ADDRESS(2+QUOTIENT(ROW()-2,COUNTA('Form Responses 1'!$1:$1)-4),3,,TRUE,"Form Responses 1"))</f>
        <v>Normalina, S.Sos</v>
      </c>
      <c r="D348" s="10">
        <f>INDIRECT(ADDRESS(2+QUOTIENT(ROW()-2,COUNTA('Form Responses 1'!$1:$1)-4),4,,TRUE,"Form Responses 1"))</f>
        <v>44982</v>
      </c>
      <c r="E348" s="11">
        <f t="shared" si="2"/>
        <v>6</v>
      </c>
      <c r="F348" s="9" t="str">
        <f>IF(ISBLANK(A348)," ",INDIRECT(ADDRESS(1,5+MOD(ROW()-2,COUNTA('Form Responses 1'!$1:$1)-4),,TRUE,"Form Responses 1")))</f>
        <v>Gedung Balai Arkiologi Lt.1 [R. Bendahara]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Gedung Balai Arkiologi Lt.1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8</v>
      </c>
      <c r="L348" s="9" t="str">
        <f t="shared" si="6"/>
        <v>2023 - WEEK 08</v>
      </c>
      <c r="M348" s="9" t="str">
        <f t="shared" si="7"/>
        <v>2023 - MONTH 02</v>
      </c>
      <c r="N348" s="12">
        <f t="shared" ref="N348:O348" si="357">IFERROR(AVERAGEIF(L:L,L348,$J:$J)," ")</f>
        <v>0.95</v>
      </c>
      <c r="O348" s="12">
        <f t="shared" si="357"/>
        <v>0.9611111111</v>
      </c>
      <c r="P348" s="9" t="str">
        <f>IF(ISBLANK(A348)," ",IF(N348&gt;MASTER!$B$3/100,"SB",IF(N348&gt;MASTER!$B$4/100,"B",IF(N348&gt;MASTER!$B$5/100,"C","K"))))</f>
        <v>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45012.54761</v>
      </c>
      <c r="B349" s="9" t="str">
        <f>INDIRECT(ADDRESS(2+QUOTIENT(ROW()-2,COUNTA('Form Responses 1'!$1:$1)-4),2,,TRUE,"Form Responses 1"))</f>
        <v>normalina630@gmail.com</v>
      </c>
      <c r="C349" s="9" t="str">
        <f>INDIRECT(ADDRESS(2+QUOTIENT(ROW()-2,COUNTA('Form Responses 1'!$1:$1)-4),3,,TRUE,"Form Responses 1"))</f>
        <v>Normalina, S.Sos</v>
      </c>
      <c r="D349" s="10">
        <f>INDIRECT(ADDRESS(2+QUOTIENT(ROW()-2,COUNTA('Form Responses 1'!$1:$1)-4),4,,TRUE,"Form Responses 1"))</f>
        <v>44982</v>
      </c>
      <c r="E349" s="11">
        <f t="shared" si="2"/>
        <v>6</v>
      </c>
      <c r="F349" s="9" t="str">
        <f>IF(ISBLANK(A349)," ",INDIRECT(ADDRESS(1,5+MOD(ROW()-2,COUNTA('Form Responses 1'!$1:$1)-4),,TRUE,"Form Responses 1")))</f>
        <v>Gedung Balai Arkiologi Lt.1 [R. Perpustakaan]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 Balai Arkiologi Lt.1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8</v>
      </c>
      <c r="L349" s="9" t="str">
        <f t="shared" si="6"/>
        <v>2023 - WEEK 08</v>
      </c>
      <c r="M349" s="9" t="str">
        <f t="shared" si="7"/>
        <v>2023 - MONTH 02</v>
      </c>
      <c r="N349" s="12">
        <f t="shared" ref="N349:O349" si="358">IFERROR(AVERAGEIF(L:L,L349,$J:$J)," ")</f>
        <v>0.95</v>
      </c>
      <c r="O349" s="12">
        <f t="shared" si="358"/>
        <v>0.9611111111</v>
      </c>
      <c r="P349" s="9" t="str">
        <f>IF(ISBLANK(A349)," ",IF(N349&gt;MASTER!$B$3/100,"SB",IF(N349&gt;MASTER!$B$4/100,"B",IF(N349&gt;MASTER!$B$5/100,"C","K"))))</f>
        <v>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45012.54761</v>
      </c>
      <c r="B350" s="9" t="str">
        <f>INDIRECT(ADDRESS(2+QUOTIENT(ROW()-2,COUNTA('Form Responses 1'!$1:$1)-4),2,,TRUE,"Form Responses 1"))</f>
        <v>normalina630@gmail.com</v>
      </c>
      <c r="C350" s="9" t="str">
        <f>INDIRECT(ADDRESS(2+QUOTIENT(ROW()-2,COUNTA('Form Responses 1'!$1:$1)-4),3,,TRUE,"Form Responses 1"))</f>
        <v>Normalina, S.Sos</v>
      </c>
      <c r="D350" s="10">
        <f>INDIRECT(ADDRESS(2+QUOTIENT(ROW()-2,COUNTA('Form Responses 1'!$1:$1)-4),4,,TRUE,"Form Responses 1"))</f>
        <v>44982</v>
      </c>
      <c r="E350" s="11">
        <f t="shared" si="2"/>
        <v>6</v>
      </c>
      <c r="F350" s="9" t="str">
        <f>IF(ISBLANK(A350)," ",INDIRECT(ADDRESS(1,5+MOD(ROW()-2,COUNTA('Form Responses 1'!$1:$1)-4),,TRUE,"Form Responses 1")))</f>
        <v>Gedung Balai Arkiologi Lt.1 [R. Laktasi &amp; Daicare]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Gedung Balai Arkiologi Lt.1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8</v>
      </c>
      <c r="L350" s="9" t="str">
        <f t="shared" si="6"/>
        <v>2023 - WEEK 08</v>
      </c>
      <c r="M350" s="9" t="str">
        <f t="shared" si="7"/>
        <v>2023 - MONTH 02</v>
      </c>
      <c r="N350" s="12">
        <f t="shared" ref="N350:O350" si="359">IFERROR(AVERAGEIF(L:L,L350,$J:$J)," ")</f>
        <v>0.95</v>
      </c>
      <c r="O350" s="12">
        <f t="shared" si="359"/>
        <v>0.9611111111</v>
      </c>
      <c r="P350" s="9" t="str">
        <f>IF(ISBLANK(A350)," ",IF(N350&gt;MASTER!$B$3/100,"SB",IF(N350&gt;MASTER!$B$4/100,"B",IF(N350&gt;MASTER!$B$5/100,"C","K"))))</f>
        <v>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45012.54761</v>
      </c>
      <c r="B351" s="9" t="str">
        <f>INDIRECT(ADDRESS(2+QUOTIENT(ROW()-2,COUNTA('Form Responses 1'!$1:$1)-4),2,,TRUE,"Form Responses 1"))</f>
        <v>normalina630@gmail.com</v>
      </c>
      <c r="C351" s="9" t="str">
        <f>INDIRECT(ADDRESS(2+QUOTIENT(ROW()-2,COUNTA('Form Responses 1'!$1:$1)-4),3,,TRUE,"Form Responses 1"))</f>
        <v>Normalina, S.Sos</v>
      </c>
      <c r="D351" s="10">
        <f>INDIRECT(ADDRESS(2+QUOTIENT(ROW()-2,COUNTA('Form Responses 1'!$1:$1)-4),4,,TRUE,"Form Responses 1"))</f>
        <v>44982</v>
      </c>
      <c r="E351" s="11">
        <f t="shared" si="2"/>
        <v>6</v>
      </c>
      <c r="F351" s="9" t="str">
        <f>IF(ISBLANK(A351)," ",INDIRECT(ADDRESS(1,5+MOD(ROW()-2,COUNTA('Form Responses 1'!$1:$1)-4),,TRUE,"Form Responses 1")))</f>
        <v>Gedung Balai Arkiologi Lt.1 [R. Artepak]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 Balai Arkiologi Lt.1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8</v>
      </c>
      <c r="L351" s="9" t="str">
        <f t="shared" si="6"/>
        <v>2023 - WEEK 08</v>
      </c>
      <c r="M351" s="9" t="str">
        <f t="shared" si="7"/>
        <v>2023 - MONTH 02</v>
      </c>
      <c r="N351" s="12">
        <f t="shared" ref="N351:O351" si="360">IFERROR(AVERAGEIF(L:L,L351,$J:$J)," ")</f>
        <v>0.95</v>
      </c>
      <c r="O351" s="12">
        <f t="shared" si="360"/>
        <v>0.9611111111</v>
      </c>
      <c r="P351" s="9" t="str">
        <f>IF(ISBLANK(A351)," ",IF(N351&gt;MASTER!$B$3/100,"SB",IF(N351&gt;MASTER!$B$4/100,"B",IF(N351&gt;MASTER!$B$5/100,"C","K"))))</f>
        <v>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45012.54761</v>
      </c>
      <c r="B352" s="9" t="str">
        <f>INDIRECT(ADDRESS(2+QUOTIENT(ROW()-2,COUNTA('Form Responses 1'!$1:$1)-4),2,,TRUE,"Form Responses 1"))</f>
        <v>normalina630@gmail.com</v>
      </c>
      <c r="C352" s="9" t="str">
        <f>INDIRECT(ADDRESS(2+QUOTIENT(ROW()-2,COUNTA('Form Responses 1'!$1:$1)-4),3,,TRUE,"Form Responses 1"))</f>
        <v>Normalina, S.Sos</v>
      </c>
      <c r="D352" s="10">
        <f>INDIRECT(ADDRESS(2+QUOTIENT(ROW()-2,COUNTA('Form Responses 1'!$1:$1)-4),4,,TRUE,"Form Responses 1"))</f>
        <v>44982</v>
      </c>
      <c r="E352" s="11">
        <f t="shared" si="2"/>
        <v>6</v>
      </c>
      <c r="F352" s="9" t="str">
        <f>IF(ISBLANK(A352)," ",INDIRECT(ADDRESS(1,5+MOD(ROW()-2,COUNTA('Form Responses 1'!$1:$1)-4),,TRUE,"Form Responses 1")))</f>
        <v>Gedung Balai Arkiologi Lt.1 [R. Lap / Analis]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Gedung Balai Arkiologi Lt.1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8</v>
      </c>
      <c r="L352" s="9" t="str">
        <f t="shared" si="6"/>
        <v>2023 - WEEK 08</v>
      </c>
      <c r="M352" s="9" t="str">
        <f t="shared" si="7"/>
        <v>2023 - MONTH 02</v>
      </c>
      <c r="N352" s="12">
        <f t="shared" ref="N352:O352" si="361">IFERROR(AVERAGEIF(L:L,L352,$J:$J)," ")</f>
        <v>0.95</v>
      </c>
      <c r="O352" s="12">
        <f t="shared" si="361"/>
        <v>0.9611111111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45012.54761</v>
      </c>
      <c r="B353" s="9" t="str">
        <f>INDIRECT(ADDRESS(2+QUOTIENT(ROW()-2,COUNTA('Form Responses 1'!$1:$1)-4),2,,TRUE,"Form Responses 1"))</f>
        <v>normalina630@gmail.com</v>
      </c>
      <c r="C353" s="9" t="str">
        <f>INDIRECT(ADDRESS(2+QUOTIENT(ROW()-2,COUNTA('Form Responses 1'!$1:$1)-4),3,,TRUE,"Form Responses 1"))</f>
        <v>Normalina, S.Sos</v>
      </c>
      <c r="D353" s="10">
        <f>INDIRECT(ADDRESS(2+QUOTIENT(ROW()-2,COUNTA('Form Responses 1'!$1:$1)-4),4,,TRUE,"Form Responses 1"))</f>
        <v>44982</v>
      </c>
      <c r="E353" s="11">
        <f t="shared" si="2"/>
        <v>6</v>
      </c>
      <c r="F353" s="9" t="str">
        <f>IF(ISBLANK(A353)," ",INDIRECT(ADDRESS(1,5+MOD(ROW()-2,COUNTA('Form Responses 1'!$1:$1)-4),,TRUE,"Form Responses 1")))</f>
        <v>Gedung Balai Arkiologi Lt.1 [Mushollah]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Gedung Balai Arkiologi Lt.1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8</v>
      </c>
      <c r="L353" s="9" t="str">
        <f t="shared" si="6"/>
        <v>2023 - WEEK 08</v>
      </c>
      <c r="M353" s="9" t="str">
        <f t="shared" si="7"/>
        <v>2023 - MONTH 02</v>
      </c>
      <c r="N353" s="12">
        <f t="shared" ref="N353:O353" si="362">IFERROR(AVERAGEIF(L:L,L353,$J:$J)," ")</f>
        <v>0.95</v>
      </c>
      <c r="O353" s="12">
        <f t="shared" si="362"/>
        <v>0.9611111111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45012.54761</v>
      </c>
      <c r="B354" s="9" t="str">
        <f>INDIRECT(ADDRESS(2+QUOTIENT(ROW()-2,COUNTA('Form Responses 1'!$1:$1)-4),2,,TRUE,"Form Responses 1"))</f>
        <v>normalina630@gmail.com</v>
      </c>
      <c r="C354" s="9" t="str">
        <f>INDIRECT(ADDRESS(2+QUOTIENT(ROW()-2,COUNTA('Form Responses 1'!$1:$1)-4),3,,TRUE,"Form Responses 1"))</f>
        <v>Normalina, S.Sos</v>
      </c>
      <c r="D354" s="10">
        <f>INDIRECT(ADDRESS(2+QUOTIENT(ROW()-2,COUNTA('Form Responses 1'!$1:$1)-4),4,,TRUE,"Form Responses 1"))</f>
        <v>44982</v>
      </c>
      <c r="E354" s="11">
        <f t="shared" si="2"/>
        <v>6</v>
      </c>
      <c r="F354" s="9" t="str">
        <f>IF(ISBLANK(A354)," ",INDIRECT(ADDRESS(1,5+MOD(ROW()-2,COUNTA('Form Responses 1'!$1:$1)-4),,TRUE,"Form Responses 1")))</f>
        <v>Gedung Balai Arkiologi Lt.1 [Pantry]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Gedung Balai Arkiologi Lt.1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8</v>
      </c>
      <c r="L354" s="9" t="str">
        <f t="shared" si="6"/>
        <v>2023 - WEEK 08</v>
      </c>
      <c r="M354" s="9" t="str">
        <f t="shared" si="7"/>
        <v>2023 - MONTH 02</v>
      </c>
      <c r="N354" s="12">
        <f t="shared" ref="N354:O354" si="363">IFERROR(AVERAGEIF(L:L,L354,$J:$J)," ")</f>
        <v>0.95</v>
      </c>
      <c r="O354" s="12">
        <f t="shared" si="363"/>
        <v>0.9611111111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45012.54761</v>
      </c>
      <c r="B355" s="9" t="str">
        <f>INDIRECT(ADDRESS(2+QUOTIENT(ROW()-2,COUNTA('Form Responses 1'!$1:$1)-4),2,,TRUE,"Form Responses 1"))</f>
        <v>normalina630@gmail.com</v>
      </c>
      <c r="C355" s="9" t="str">
        <f>INDIRECT(ADDRESS(2+QUOTIENT(ROW()-2,COUNTA('Form Responses 1'!$1:$1)-4),3,,TRUE,"Form Responses 1"))</f>
        <v>Normalina, S.Sos</v>
      </c>
      <c r="D355" s="10">
        <f>INDIRECT(ADDRESS(2+QUOTIENT(ROW()-2,COUNTA('Form Responses 1'!$1:$1)-4),4,,TRUE,"Form Responses 1"))</f>
        <v>44982</v>
      </c>
      <c r="E355" s="11">
        <f t="shared" si="2"/>
        <v>6</v>
      </c>
      <c r="F355" s="9" t="str">
        <f>IF(ISBLANK(A355)," ",INDIRECT(ADDRESS(1,5+MOD(ROW()-2,COUNTA('Form Responses 1'!$1:$1)-4),,TRUE,"Form Responses 1")))</f>
        <v>Gedung Balai Arkiologi Lt.1 [Toilet Pria / Wanita &amp; Disabilitas]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Gedung Balai Arkiologi Lt.1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8</v>
      </c>
      <c r="L355" s="9" t="str">
        <f t="shared" si="6"/>
        <v>2023 - WEEK 08</v>
      </c>
      <c r="M355" s="9" t="str">
        <f t="shared" si="7"/>
        <v>2023 - MONTH 02</v>
      </c>
      <c r="N355" s="12">
        <f t="shared" ref="N355:O355" si="364">IFERROR(AVERAGEIF(L:L,L355,$J:$J)," ")</f>
        <v>0.95</v>
      </c>
      <c r="O355" s="12">
        <f t="shared" si="364"/>
        <v>0.9611111111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45012.54761</v>
      </c>
      <c r="B356" s="9" t="str">
        <f>INDIRECT(ADDRESS(2+QUOTIENT(ROW()-2,COUNTA('Form Responses 1'!$1:$1)-4),2,,TRUE,"Form Responses 1"))</f>
        <v>normalina630@gmail.com</v>
      </c>
      <c r="C356" s="9" t="str">
        <f>INDIRECT(ADDRESS(2+QUOTIENT(ROW()-2,COUNTA('Form Responses 1'!$1:$1)-4),3,,TRUE,"Form Responses 1"))</f>
        <v>Normalina, S.Sos</v>
      </c>
      <c r="D356" s="10">
        <f>INDIRECT(ADDRESS(2+QUOTIENT(ROW()-2,COUNTA('Form Responses 1'!$1:$1)-4),4,,TRUE,"Form Responses 1"))</f>
        <v>44982</v>
      </c>
      <c r="E356" s="11">
        <f t="shared" si="2"/>
        <v>6</v>
      </c>
      <c r="F356" s="9" t="str">
        <f>IF(ISBLANK(A356)," ",INDIRECT(ADDRESS(1,5+MOD(ROW()-2,COUNTA('Form Responses 1'!$1:$1)-4),,TRUE,"Form Responses 1")))</f>
        <v>Halaman [Taman 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Halaman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8</v>
      </c>
      <c r="L356" s="9" t="str">
        <f t="shared" si="6"/>
        <v>2023 - WEEK 08</v>
      </c>
      <c r="M356" s="9" t="str">
        <f t="shared" si="7"/>
        <v>2023 - MONTH 02</v>
      </c>
      <c r="N356" s="12">
        <f t="shared" ref="N356:O356" si="365">IFERROR(AVERAGEIF(L:L,L356,$J:$J)," ")</f>
        <v>0.95</v>
      </c>
      <c r="O356" s="12">
        <f t="shared" si="365"/>
        <v>0.9611111111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45012.54761</v>
      </c>
      <c r="B357" s="9" t="str">
        <f>INDIRECT(ADDRESS(2+QUOTIENT(ROW()-2,COUNTA('Form Responses 1'!$1:$1)-4),2,,TRUE,"Form Responses 1"))</f>
        <v>normalina630@gmail.com</v>
      </c>
      <c r="C357" s="9" t="str">
        <f>INDIRECT(ADDRESS(2+QUOTIENT(ROW()-2,COUNTA('Form Responses 1'!$1:$1)-4),3,,TRUE,"Form Responses 1"))</f>
        <v>Normalina, S.Sos</v>
      </c>
      <c r="D357" s="10">
        <f>INDIRECT(ADDRESS(2+QUOTIENT(ROW()-2,COUNTA('Form Responses 1'!$1:$1)-4),4,,TRUE,"Form Responses 1"))</f>
        <v>44982</v>
      </c>
      <c r="E357" s="11">
        <f t="shared" si="2"/>
        <v>6</v>
      </c>
      <c r="F357" s="9" t="str">
        <f>IF(ISBLANK(A357)," ",INDIRECT(ADDRESS(1,5+MOD(ROW()-2,COUNTA('Form Responses 1'!$1:$1)-4),,TRUE,"Form Responses 1")))</f>
        <v>Halaman [Parkir Motor 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Halaman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8</v>
      </c>
      <c r="L357" s="9" t="str">
        <f t="shared" si="6"/>
        <v>2023 - WEEK 08</v>
      </c>
      <c r="M357" s="9" t="str">
        <f t="shared" si="7"/>
        <v>2023 - MONTH 02</v>
      </c>
      <c r="N357" s="12">
        <f t="shared" ref="N357:O357" si="366">IFERROR(AVERAGEIF(L:L,L357,$J:$J)," ")</f>
        <v>0.95</v>
      </c>
      <c r="O357" s="12">
        <f t="shared" si="366"/>
        <v>0.9611111111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45012.54761</v>
      </c>
      <c r="B358" s="9" t="str">
        <f>INDIRECT(ADDRESS(2+QUOTIENT(ROW()-2,COUNTA('Form Responses 1'!$1:$1)-4),2,,TRUE,"Form Responses 1"))</f>
        <v>normalina630@gmail.com</v>
      </c>
      <c r="C358" s="9" t="str">
        <f>INDIRECT(ADDRESS(2+QUOTIENT(ROW()-2,COUNTA('Form Responses 1'!$1:$1)-4),3,,TRUE,"Form Responses 1"))</f>
        <v>Normalina, S.Sos</v>
      </c>
      <c r="D358" s="10">
        <f>INDIRECT(ADDRESS(2+QUOTIENT(ROW()-2,COUNTA('Form Responses 1'!$1:$1)-4),4,,TRUE,"Form Responses 1"))</f>
        <v>44982</v>
      </c>
      <c r="E358" s="11">
        <f t="shared" si="2"/>
        <v>6</v>
      </c>
      <c r="F358" s="9" t="str">
        <f>IF(ISBLANK(A358)," ",INDIRECT(ADDRESS(1,5+MOD(ROW()-2,COUNTA('Form Responses 1'!$1:$1)-4),,TRUE,"Form Responses 1")))</f>
        <v>Halaman [Parkir Mobil]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Halaman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8</v>
      </c>
      <c r="L358" s="9" t="str">
        <f t="shared" si="6"/>
        <v>2023 - WEEK 08</v>
      </c>
      <c r="M358" s="9" t="str">
        <f t="shared" si="7"/>
        <v>2023 - MONTH 02</v>
      </c>
      <c r="N358" s="12">
        <f t="shared" ref="N358:O358" si="367">IFERROR(AVERAGEIF(L:L,L358,$J:$J)," ")</f>
        <v>0.95</v>
      </c>
      <c r="O358" s="12">
        <f t="shared" si="367"/>
        <v>0.9611111111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45012.54761</v>
      </c>
      <c r="B359" s="9" t="str">
        <f>INDIRECT(ADDRESS(2+QUOTIENT(ROW()-2,COUNTA('Form Responses 1'!$1:$1)-4),2,,TRUE,"Form Responses 1"))</f>
        <v>normalina630@gmail.com</v>
      </c>
      <c r="C359" s="9" t="str">
        <f>INDIRECT(ADDRESS(2+QUOTIENT(ROW()-2,COUNTA('Form Responses 1'!$1:$1)-4),3,,TRUE,"Form Responses 1"))</f>
        <v>Normalina, S.Sos</v>
      </c>
      <c r="D359" s="10">
        <f>INDIRECT(ADDRESS(2+QUOTIENT(ROW()-2,COUNTA('Form Responses 1'!$1:$1)-4),4,,TRUE,"Form Responses 1"))</f>
        <v>44982</v>
      </c>
      <c r="E359" s="11">
        <f t="shared" si="2"/>
        <v>6</v>
      </c>
      <c r="F359" s="9" t="str">
        <f>IF(ISBLANK(A359)," ",INDIRECT(ADDRESS(1,5+MOD(ROW()-2,COUNTA('Form Responses 1'!$1:$1)-4),,TRUE,"Form Responses 1")))</f>
        <v>Halaman [Halaman depan]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Halaman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8</v>
      </c>
      <c r="L359" s="9" t="str">
        <f t="shared" si="6"/>
        <v>2023 - WEEK 08</v>
      </c>
      <c r="M359" s="9" t="str">
        <f t="shared" si="7"/>
        <v>2023 - MONTH 02</v>
      </c>
      <c r="N359" s="12">
        <f t="shared" ref="N359:O359" si="368">IFERROR(AVERAGEIF(L:L,L359,$J:$J)," ")</f>
        <v>0.95</v>
      </c>
      <c r="O359" s="12">
        <f t="shared" si="368"/>
        <v>0.9611111111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45012.54761</v>
      </c>
      <c r="B360" s="9" t="str">
        <f>INDIRECT(ADDRESS(2+QUOTIENT(ROW()-2,COUNTA('Form Responses 1'!$1:$1)-4),2,,TRUE,"Form Responses 1"))</f>
        <v>normalina630@gmail.com</v>
      </c>
      <c r="C360" s="9" t="str">
        <f>INDIRECT(ADDRESS(2+QUOTIENT(ROW()-2,COUNTA('Form Responses 1'!$1:$1)-4),3,,TRUE,"Form Responses 1"))</f>
        <v>Normalina, S.Sos</v>
      </c>
      <c r="D360" s="10">
        <f>INDIRECT(ADDRESS(2+QUOTIENT(ROW()-2,COUNTA('Form Responses 1'!$1:$1)-4),4,,TRUE,"Form Responses 1"))</f>
        <v>44982</v>
      </c>
      <c r="E360" s="11">
        <f t="shared" si="2"/>
        <v>6</v>
      </c>
      <c r="F360" s="9" t="str">
        <f>IF(ISBLANK(A360)," ",INDIRECT(ADDRESS(1,5+MOD(ROW()-2,COUNTA('Form Responses 1'!$1:$1)-4),,TRUE,"Form Responses 1")))</f>
        <v>Halaman [ samping dan belakang]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Halaman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8</v>
      </c>
      <c r="L360" s="9" t="str">
        <f t="shared" si="6"/>
        <v>2023 - WEEK 08</v>
      </c>
      <c r="M360" s="9" t="str">
        <f t="shared" si="7"/>
        <v>2023 - MONTH 02</v>
      </c>
      <c r="N360" s="12">
        <f t="shared" ref="N360:O360" si="369">IFERROR(AVERAGEIF(L:L,L360,$J:$J)," ")</f>
        <v>0.95</v>
      </c>
      <c r="O360" s="12">
        <f t="shared" si="369"/>
        <v>0.9611111111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45012.54761</v>
      </c>
      <c r="B361" s="9" t="str">
        <f>INDIRECT(ADDRESS(2+QUOTIENT(ROW()-2,COUNTA('Form Responses 1'!$1:$1)-4),2,,TRUE,"Form Responses 1"))</f>
        <v>normalina630@gmail.com</v>
      </c>
      <c r="C361" s="9" t="str">
        <f>INDIRECT(ADDRESS(2+QUOTIENT(ROW()-2,COUNTA('Form Responses 1'!$1:$1)-4),3,,TRUE,"Form Responses 1"))</f>
        <v>Normalina, S.Sos</v>
      </c>
      <c r="D361" s="10">
        <f>INDIRECT(ADDRESS(2+QUOTIENT(ROW()-2,COUNTA('Form Responses 1'!$1:$1)-4),4,,TRUE,"Form Responses 1"))</f>
        <v>44982</v>
      </c>
      <c r="E361" s="11">
        <f t="shared" si="2"/>
        <v>6</v>
      </c>
      <c r="F361" s="9" t="str">
        <f>IF(ISBLANK(A361)," ",INDIRECT(ADDRESS(1,5+MOD(ROW()-2,COUNTA('Form Responses 1'!$1:$1)-4),,TRUE,"Form Responses 1")))</f>
        <v>Halaman [TPS]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Halaman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8</v>
      </c>
      <c r="L361" s="9" t="str">
        <f t="shared" si="6"/>
        <v>2023 - WEEK 08</v>
      </c>
      <c r="M361" s="9" t="str">
        <f t="shared" si="7"/>
        <v>2023 - MONTH 02</v>
      </c>
      <c r="N361" s="12">
        <f t="shared" ref="N361:O361" si="370">IFERROR(AVERAGEIF(L:L,L361,$J:$J)," ")</f>
        <v>0.95</v>
      </c>
      <c r="O361" s="12">
        <f t="shared" si="370"/>
        <v>0.9611111111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45012.54989</v>
      </c>
      <c r="B362" s="9" t="str">
        <f>INDIRECT(ADDRESS(2+QUOTIENT(ROW()-2,COUNTA('Form Responses 1'!$1:$1)-4),2,,TRUE,"Form Responses 1"))</f>
        <v>normalina630@gmail.com</v>
      </c>
      <c r="C362" s="9" t="str">
        <f>INDIRECT(ADDRESS(2+QUOTIENT(ROW()-2,COUNTA('Form Responses 1'!$1:$1)-4),3,,TRUE,"Form Responses 1"))</f>
        <v>Normalina, Sos</v>
      </c>
      <c r="D362" s="10">
        <f>INDIRECT(ADDRESS(2+QUOTIENT(ROW()-2,COUNTA('Form Responses 1'!$1:$1)-4),4,,TRUE,"Form Responses 1"))</f>
        <v>45010</v>
      </c>
      <c r="E362" s="11">
        <f t="shared" si="2"/>
        <v>6</v>
      </c>
      <c r="F362" s="9" t="str">
        <f>IF(ISBLANK(A362)," ",INDIRECT(ADDRESS(1,5+MOD(ROW()-2,COUNTA('Form Responses 1'!$1:$1)-4),,TRUE,"Form Responses 1")))</f>
        <v>Security [Security Functions]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Security</v>
      </c>
      <c r="I362" s="12" t="str">
        <f t="shared" si="4"/>
        <v>SECURITY SERVICE</v>
      </c>
      <c r="J362" s="12">
        <f t="array" ref="J362">IFERROR(INDEX(MASTER!B:B,MATCH(G362,MASTER!A:A,0))/100," ")</f>
        <v>0.95</v>
      </c>
      <c r="K362" s="9">
        <f t="shared" si="5"/>
        <v>12</v>
      </c>
      <c r="L362" s="9" t="str">
        <f t="shared" si="6"/>
        <v>2023 - WEEK 12</v>
      </c>
      <c r="M362" s="9" t="str">
        <f t="shared" si="7"/>
        <v>2023 - MONTH 03</v>
      </c>
      <c r="N362" s="12">
        <f t="shared" ref="N362:O362" si="371">IFERROR(AVERAGEIF(L:L,L362,$J:$J)," ")</f>
        <v>0.9460416667</v>
      </c>
      <c r="O362" s="12">
        <f t="shared" si="371"/>
        <v>0.9477777778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45012.54989</v>
      </c>
      <c r="B363" s="9" t="str">
        <f>INDIRECT(ADDRESS(2+QUOTIENT(ROW()-2,COUNTA('Form Responses 1'!$1:$1)-4),2,,TRUE,"Form Responses 1"))</f>
        <v>normalina630@gmail.com</v>
      </c>
      <c r="C363" s="9" t="str">
        <f>INDIRECT(ADDRESS(2+QUOTIENT(ROW()-2,COUNTA('Form Responses 1'!$1:$1)-4),3,,TRUE,"Form Responses 1"))</f>
        <v>Normalina, Sos</v>
      </c>
      <c r="D363" s="10">
        <f>INDIRECT(ADDRESS(2+QUOTIENT(ROW()-2,COUNTA('Form Responses 1'!$1:$1)-4),4,,TRUE,"Form Responses 1"))</f>
        <v>45010</v>
      </c>
      <c r="E363" s="11">
        <f t="shared" si="2"/>
        <v>6</v>
      </c>
      <c r="F363" s="9" t="str">
        <f>IF(ISBLANK(A363)," ",INDIRECT(ADDRESS(1,5+MOD(ROW()-2,COUNTA('Form Responses 1'!$1:$1)-4),,TRUE,"Form Responses 1")))</f>
        <v>Driver [Driving Safety]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Driver</v>
      </c>
      <c r="I363" s="12" t="str">
        <f t="shared" si="4"/>
        <v>LABOR SERVICE</v>
      </c>
      <c r="J363" s="12">
        <f t="array" ref="J363">IFERROR(INDEX(MASTER!B:B,MATCH(G363,MASTER!A:A,0))/100," ")</f>
        <v>0.95</v>
      </c>
      <c r="K363" s="9">
        <f t="shared" si="5"/>
        <v>12</v>
      </c>
      <c r="L363" s="9" t="str">
        <f t="shared" si="6"/>
        <v>2023 - WEEK 12</v>
      </c>
      <c r="M363" s="9" t="str">
        <f t="shared" si="7"/>
        <v>2023 - MONTH 03</v>
      </c>
      <c r="N363" s="12">
        <f t="shared" ref="N363:O363" si="372">IFERROR(AVERAGEIF(L:L,L363,$J:$J)," ")</f>
        <v>0.9460416667</v>
      </c>
      <c r="O363" s="12">
        <f t="shared" si="372"/>
        <v>0.9477777778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45012.54989</v>
      </c>
      <c r="B364" s="9" t="str">
        <f>INDIRECT(ADDRESS(2+QUOTIENT(ROW()-2,COUNTA('Form Responses 1'!$1:$1)-4),2,,TRUE,"Form Responses 1"))</f>
        <v>normalina630@gmail.com</v>
      </c>
      <c r="C364" s="9" t="str">
        <f>INDIRECT(ADDRESS(2+QUOTIENT(ROW()-2,COUNTA('Form Responses 1'!$1:$1)-4),3,,TRUE,"Form Responses 1"))</f>
        <v>Normalina, Sos</v>
      </c>
      <c r="D364" s="10">
        <f>INDIRECT(ADDRESS(2+QUOTIENT(ROW()-2,COUNTA('Form Responses 1'!$1:$1)-4),4,,TRUE,"Form Responses 1"))</f>
        <v>45010</v>
      </c>
      <c r="E364" s="11">
        <f t="shared" si="2"/>
        <v>6</v>
      </c>
      <c r="F364" s="9" t="str">
        <f>IF(ISBLANK(A364)," ",INDIRECT(ADDRESS(1,5+MOD(ROW()-2,COUNTA('Form Responses 1'!$1:$1)-4),,TRUE,"Form Responses 1")))</f>
        <v>Driver [ Attendance]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Driver</v>
      </c>
      <c r="I364" s="12" t="str">
        <f t="shared" si="4"/>
        <v>LABOR SERVICE</v>
      </c>
      <c r="J364" s="12">
        <f t="array" ref="J364">IFERROR(INDEX(MASTER!B:B,MATCH(G364,MASTER!A:A,0))/100," ")</f>
        <v>0.95</v>
      </c>
      <c r="K364" s="9">
        <f t="shared" si="5"/>
        <v>12</v>
      </c>
      <c r="L364" s="9" t="str">
        <f t="shared" si="6"/>
        <v>2023 - WEEK 12</v>
      </c>
      <c r="M364" s="9" t="str">
        <f t="shared" si="7"/>
        <v>2023 - MONTH 03</v>
      </c>
      <c r="N364" s="12">
        <f t="shared" ref="N364:O364" si="373">IFERROR(AVERAGEIF(L:L,L364,$J:$J)," ")</f>
        <v>0.9460416667</v>
      </c>
      <c r="O364" s="12">
        <f t="shared" si="373"/>
        <v>0.9477777778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45012.54989</v>
      </c>
      <c r="B365" s="9" t="str">
        <f>INDIRECT(ADDRESS(2+QUOTIENT(ROW()-2,COUNTA('Form Responses 1'!$1:$1)-4),2,,TRUE,"Form Responses 1"))</f>
        <v>normalina630@gmail.com</v>
      </c>
      <c r="C365" s="9" t="str">
        <f>INDIRECT(ADDRESS(2+QUOTIENT(ROW()-2,COUNTA('Form Responses 1'!$1:$1)-4),3,,TRUE,"Form Responses 1"))</f>
        <v>Normalina, Sos</v>
      </c>
      <c r="D365" s="10">
        <f>INDIRECT(ADDRESS(2+QUOTIENT(ROW()-2,COUNTA('Form Responses 1'!$1:$1)-4),4,,TRUE,"Form Responses 1"))</f>
        <v>45010</v>
      </c>
      <c r="E365" s="11">
        <f t="shared" si="2"/>
        <v>6</v>
      </c>
      <c r="F365" s="9" t="str">
        <f>IF(ISBLANK(A365)," ",INDIRECT(ADDRESS(1,5+MOD(ROW()-2,COUNTA('Form Responses 1'!$1:$1)-4),,TRUE,"Form Responses 1")))</f>
        <v>Mess [Garasi Kendaraan R4 &amp; R2]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Mess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12</v>
      </c>
      <c r="L365" s="9" t="str">
        <f t="shared" si="6"/>
        <v>2023 - WEEK 12</v>
      </c>
      <c r="M365" s="9" t="str">
        <f t="shared" si="7"/>
        <v>2023 - MONTH 03</v>
      </c>
      <c r="N365" s="12">
        <f t="shared" ref="N365:O365" si="374">IFERROR(AVERAGEIF(L:L,L365,$J:$J)," ")</f>
        <v>0.9460416667</v>
      </c>
      <c r="O365" s="12">
        <f t="shared" si="374"/>
        <v>0.9477777778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45012.54989</v>
      </c>
      <c r="B366" s="9" t="str">
        <f>INDIRECT(ADDRESS(2+QUOTIENT(ROW()-2,COUNTA('Form Responses 1'!$1:$1)-4),2,,TRUE,"Form Responses 1"))</f>
        <v>normalina630@gmail.com</v>
      </c>
      <c r="C366" s="9" t="str">
        <f>INDIRECT(ADDRESS(2+QUOTIENT(ROW()-2,COUNTA('Form Responses 1'!$1:$1)-4),3,,TRUE,"Form Responses 1"))</f>
        <v>Normalina, Sos</v>
      </c>
      <c r="D366" s="10">
        <f>INDIRECT(ADDRESS(2+QUOTIENT(ROW()-2,COUNTA('Form Responses 1'!$1:$1)-4),4,,TRUE,"Form Responses 1"))</f>
        <v>45010</v>
      </c>
      <c r="E366" s="11">
        <f t="shared" si="2"/>
        <v>6</v>
      </c>
      <c r="F366" s="9" t="str">
        <f>IF(ISBLANK(A366)," ",INDIRECT(ADDRESS(1,5+MOD(ROW()-2,COUNTA('Form Responses 1'!$1:$1)-4),,TRUE,"Form Responses 1")))</f>
        <v>Mess [Teras Depan &amp; Belakang]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Mess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12</v>
      </c>
      <c r="L366" s="9" t="str">
        <f t="shared" si="6"/>
        <v>2023 - WEEK 12</v>
      </c>
      <c r="M366" s="9" t="str">
        <f t="shared" si="7"/>
        <v>2023 - MONTH 03</v>
      </c>
      <c r="N366" s="12">
        <f t="shared" ref="N366:O366" si="375">IFERROR(AVERAGEIF(L:L,L366,$J:$J)," ")</f>
        <v>0.9460416667</v>
      </c>
      <c r="O366" s="12">
        <f t="shared" si="375"/>
        <v>0.9477777778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45012.54989</v>
      </c>
      <c r="B367" s="9" t="str">
        <f>INDIRECT(ADDRESS(2+QUOTIENT(ROW()-2,COUNTA('Form Responses 1'!$1:$1)-4),2,,TRUE,"Form Responses 1"))</f>
        <v>normalina630@gmail.com</v>
      </c>
      <c r="C367" s="9" t="str">
        <f>INDIRECT(ADDRESS(2+QUOTIENT(ROW()-2,COUNTA('Form Responses 1'!$1:$1)-4),3,,TRUE,"Form Responses 1"))</f>
        <v>Normalina, Sos</v>
      </c>
      <c r="D367" s="10">
        <f>INDIRECT(ADDRESS(2+QUOTIENT(ROW()-2,COUNTA('Form Responses 1'!$1:$1)-4),4,,TRUE,"Form Responses 1"))</f>
        <v>45010</v>
      </c>
      <c r="E367" s="11">
        <f t="shared" si="2"/>
        <v>6</v>
      </c>
      <c r="F367" s="9" t="str">
        <f>IF(ISBLANK(A367)," ",INDIRECT(ADDRESS(1,5+MOD(ROW()-2,COUNTA('Form Responses 1'!$1:$1)-4),,TRUE,"Form Responses 1")))</f>
        <v>Mess [Ruang Tamu Utama]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Mess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12</v>
      </c>
      <c r="L367" s="9" t="str">
        <f t="shared" si="6"/>
        <v>2023 - WEEK 12</v>
      </c>
      <c r="M367" s="9" t="str">
        <f t="shared" si="7"/>
        <v>2023 - MONTH 03</v>
      </c>
      <c r="N367" s="12">
        <f t="shared" ref="N367:O367" si="376">IFERROR(AVERAGEIF(L:L,L367,$J:$J)," ")</f>
        <v>0.9460416667</v>
      </c>
      <c r="O367" s="12">
        <f t="shared" si="376"/>
        <v>0.9477777778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45012.54989</v>
      </c>
      <c r="B368" s="9" t="str">
        <f>INDIRECT(ADDRESS(2+QUOTIENT(ROW()-2,COUNTA('Form Responses 1'!$1:$1)-4),2,,TRUE,"Form Responses 1"))</f>
        <v>normalina630@gmail.com</v>
      </c>
      <c r="C368" s="9" t="str">
        <f>INDIRECT(ADDRESS(2+QUOTIENT(ROW()-2,COUNTA('Form Responses 1'!$1:$1)-4),3,,TRUE,"Form Responses 1"))</f>
        <v>Normalina, Sos</v>
      </c>
      <c r="D368" s="10">
        <f>INDIRECT(ADDRESS(2+QUOTIENT(ROW()-2,COUNTA('Form Responses 1'!$1:$1)-4),4,,TRUE,"Form Responses 1"))</f>
        <v>45010</v>
      </c>
      <c r="E368" s="11">
        <f t="shared" si="2"/>
        <v>6</v>
      </c>
      <c r="F368" s="9" t="str">
        <f>IF(ISBLANK(A368)," ",INDIRECT(ADDRESS(1,5+MOD(ROW()-2,COUNTA('Form Responses 1'!$1:$1)-4),,TRUE,"Form Responses 1")))</f>
        <v>Mess [Kamar 1.2.3&amp;4]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Mess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12</v>
      </c>
      <c r="L368" s="9" t="str">
        <f t="shared" si="6"/>
        <v>2023 - WEEK 12</v>
      </c>
      <c r="M368" s="9" t="str">
        <f t="shared" si="7"/>
        <v>2023 - MONTH 03</v>
      </c>
      <c r="N368" s="12">
        <f t="shared" ref="N368:O368" si="377">IFERROR(AVERAGEIF(L:L,L368,$J:$J)," ")</f>
        <v>0.9460416667</v>
      </c>
      <c r="O368" s="12">
        <f t="shared" si="377"/>
        <v>0.9477777778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45012.54989</v>
      </c>
      <c r="B369" s="9" t="str">
        <f>INDIRECT(ADDRESS(2+QUOTIENT(ROW()-2,COUNTA('Form Responses 1'!$1:$1)-4),2,,TRUE,"Form Responses 1"))</f>
        <v>normalina630@gmail.com</v>
      </c>
      <c r="C369" s="9" t="str">
        <f>INDIRECT(ADDRESS(2+QUOTIENT(ROW()-2,COUNTA('Form Responses 1'!$1:$1)-4),3,,TRUE,"Form Responses 1"))</f>
        <v>Normalina, Sos</v>
      </c>
      <c r="D369" s="10">
        <f>INDIRECT(ADDRESS(2+QUOTIENT(ROW()-2,COUNTA('Form Responses 1'!$1:$1)-4),4,,TRUE,"Form Responses 1"))</f>
        <v>45010</v>
      </c>
      <c r="E369" s="11">
        <f t="shared" si="2"/>
        <v>6</v>
      </c>
      <c r="F369" s="9" t="str">
        <f>IF(ISBLANK(A369)," ",INDIRECT(ADDRESS(1,5+MOD(ROW()-2,COUNTA('Form Responses 1'!$1:$1)-4),,TRUE,"Form Responses 1")))</f>
        <v>Mess [Dapur]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Mess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12</v>
      </c>
      <c r="L369" s="9" t="str">
        <f t="shared" si="6"/>
        <v>2023 - WEEK 12</v>
      </c>
      <c r="M369" s="9" t="str">
        <f t="shared" si="7"/>
        <v>2023 - MONTH 03</v>
      </c>
      <c r="N369" s="12">
        <f t="shared" ref="N369:O369" si="378">IFERROR(AVERAGEIF(L:L,L369,$J:$J)," ")</f>
        <v>0.9460416667</v>
      </c>
      <c r="O369" s="12">
        <f t="shared" si="378"/>
        <v>0.9477777778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45012.54989</v>
      </c>
      <c r="B370" s="9" t="str">
        <f>INDIRECT(ADDRESS(2+QUOTIENT(ROW()-2,COUNTA('Form Responses 1'!$1:$1)-4),2,,TRUE,"Form Responses 1"))</f>
        <v>normalina630@gmail.com</v>
      </c>
      <c r="C370" s="9" t="str">
        <f>INDIRECT(ADDRESS(2+QUOTIENT(ROW()-2,COUNTA('Form Responses 1'!$1:$1)-4),3,,TRUE,"Form Responses 1"))</f>
        <v>Normalina, Sos</v>
      </c>
      <c r="D370" s="10">
        <f>INDIRECT(ADDRESS(2+QUOTIENT(ROW()-2,COUNTA('Form Responses 1'!$1:$1)-4),4,,TRUE,"Form Responses 1"))</f>
        <v>45010</v>
      </c>
      <c r="E370" s="11">
        <f t="shared" si="2"/>
        <v>6</v>
      </c>
      <c r="F370" s="9" t="str">
        <f>IF(ISBLANK(A370)," ",INDIRECT(ADDRESS(1,5+MOD(ROW()-2,COUNTA('Form Responses 1'!$1:$1)-4),,TRUE,"Form Responses 1")))</f>
        <v>Mess [Toilet Pria / Wanita]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Mess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12</v>
      </c>
      <c r="L370" s="9" t="str">
        <f t="shared" si="6"/>
        <v>2023 - WEEK 12</v>
      </c>
      <c r="M370" s="9" t="str">
        <f t="shared" si="7"/>
        <v>2023 - MONTH 03</v>
      </c>
      <c r="N370" s="12">
        <f t="shared" ref="N370:O370" si="379">IFERROR(AVERAGEIF(L:L,L370,$J:$J)," ")</f>
        <v>0.9460416667</v>
      </c>
      <c r="O370" s="12">
        <f t="shared" si="379"/>
        <v>0.9477777778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45012.54989</v>
      </c>
      <c r="B371" s="9" t="str">
        <f>INDIRECT(ADDRESS(2+QUOTIENT(ROW()-2,COUNTA('Form Responses 1'!$1:$1)-4),2,,TRUE,"Form Responses 1"))</f>
        <v>normalina630@gmail.com</v>
      </c>
      <c r="C371" s="9" t="str">
        <f>INDIRECT(ADDRESS(2+QUOTIENT(ROW()-2,COUNTA('Form Responses 1'!$1:$1)-4),3,,TRUE,"Form Responses 1"))</f>
        <v>Normalina, Sos</v>
      </c>
      <c r="D371" s="10">
        <f>INDIRECT(ADDRESS(2+QUOTIENT(ROW()-2,COUNTA('Form Responses 1'!$1:$1)-4),4,,TRUE,"Form Responses 1"))</f>
        <v>45010</v>
      </c>
      <c r="E371" s="11">
        <f t="shared" si="2"/>
        <v>6</v>
      </c>
      <c r="F371" s="9" t="str">
        <f>IF(ISBLANK(A371)," ",INDIRECT(ADDRESS(1,5+MOD(ROW()-2,COUNTA('Form Responses 1'!$1:$1)-4),,TRUE,"Form Responses 1")))</f>
        <v>Gedung Balai Arkiologi Lt.2 [Koridor]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Gedung Balai Arkiologi Lt.2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12</v>
      </c>
      <c r="L371" s="9" t="str">
        <f t="shared" si="6"/>
        <v>2023 - WEEK 12</v>
      </c>
      <c r="M371" s="9" t="str">
        <f t="shared" si="7"/>
        <v>2023 - MONTH 03</v>
      </c>
      <c r="N371" s="12">
        <f t="shared" ref="N371:O371" si="380">IFERROR(AVERAGEIF(L:L,L371,$J:$J)," ")</f>
        <v>0.9460416667</v>
      </c>
      <c r="O371" s="12">
        <f t="shared" si="380"/>
        <v>0.9477777778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45012.54989</v>
      </c>
      <c r="B372" s="9" t="str">
        <f>INDIRECT(ADDRESS(2+QUOTIENT(ROW()-2,COUNTA('Form Responses 1'!$1:$1)-4),2,,TRUE,"Form Responses 1"))</f>
        <v>normalina630@gmail.com</v>
      </c>
      <c r="C372" s="9" t="str">
        <f>INDIRECT(ADDRESS(2+QUOTIENT(ROW()-2,COUNTA('Form Responses 1'!$1:$1)-4),3,,TRUE,"Form Responses 1"))</f>
        <v>Normalina, Sos</v>
      </c>
      <c r="D372" s="10">
        <f>INDIRECT(ADDRESS(2+QUOTIENT(ROW()-2,COUNTA('Form Responses 1'!$1:$1)-4),4,,TRUE,"Form Responses 1"))</f>
        <v>45010</v>
      </c>
      <c r="E372" s="11">
        <f t="shared" si="2"/>
        <v>6</v>
      </c>
      <c r="F372" s="9" t="str">
        <f>IF(ISBLANK(A372)," ",INDIRECT(ADDRESS(1,5+MOD(ROW()-2,COUNTA('Form Responses 1'!$1:$1)-4),,TRUE,"Form Responses 1")))</f>
        <v>Gedung Balai Arkiologi Lt.2 [Meeting Room 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Gedung Balai Arkiologi Lt.2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12</v>
      </c>
      <c r="L372" s="9" t="str">
        <f t="shared" si="6"/>
        <v>2023 - WEEK 12</v>
      </c>
      <c r="M372" s="9" t="str">
        <f t="shared" si="7"/>
        <v>2023 - MONTH 03</v>
      </c>
      <c r="N372" s="12">
        <f t="shared" ref="N372:O372" si="381">IFERROR(AVERAGEIF(L:L,L372,$J:$J)," ")</f>
        <v>0.9460416667</v>
      </c>
      <c r="O372" s="12">
        <f t="shared" si="381"/>
        <v>0.9477777778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45012.54989</v>
      </c>
      <c r="B373" s="9" t="str">
        <f>INDIRECT(ADDRESS(2+QUOTIENT(ROW()-2,COUNTA('Form Responses 1'!$1:$1)-4),2,,TRUE,"Form Responses 1"))</f>
        <v>normalina630@gmail.com</v>
      </c>
      <c r="C373" s="9" t="str">
        <f>INDIRECT(ADDRESS(2+QUOTIENT(ROW()-2,COUNTA('Form Responses 1'!$1:$1)-4),3,,TRUE,"Form Responses 1"))</f>
        <v>Normalina, Sos</v>
      </c>
      <c r="D373" s="10">
        <f>INDIRECT(ADDRESS(2+QUOTIENT(ROW()-2,COUNTA('Form Responses 1'!$1:$1)-4),4,,TRUE,"Form Responses 1"))</f>
        <v>45010</v>
      </c>
      <c r="E373" s="11">
        <f t="shared" si="2"/>
        <v>6</v>
      </c>
      <c r="F373" s="9" t="str">
        <f>IF(ISBLANK(A373)," ",INDIRECT(ADDRESS(1,5+MOD(ROW()-2,COUNTA('Form Responses 1'!$1:$1)-4),,TRUE,"Form Responses 1")))</f>
        <v>Gedung Balai Arkiologi Lt.2 [R. Kepala]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Gedung Balai Arkiologi Lt.2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12</v>
      </c>
      <c r="L373" s="9" t="str">
        <f t="shared" si="6"/>
        <v>2023 - WEEK 12</v>
      </c>
      <c r="M373" s="9" t="str">
        <f t="shared" si="7"/>
        <v>2023 - MONTH 03</v>
      </c>
      <c r="N373" s="12">
        <f t="shared" ref="N373:O373" si="382">IFERROR(AVERAGEIF(L:L,L373,$J:$J)," ")</f>
        <v>0.9460416667</v>
      </c>
      <c r="O373" s="12">
        <f t="shared" si="382"/>
        <v>0.9477777778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45012.54989</v>
      </c>
      <c r="B374" s="9" t="str">
        <f>INDIRECT(ADDRESS(2+QUOTIENT(ROW()-2,COUNTA('Form Responses 1'!$1:$1)-4),2,,TRUE,"Form Responses 1"))</f>
        <v>normalina630@gmail.com</v>
      </c>
      <c r="C374" s="9" t="str">
        <f>INDIRECT(ADDRESS(2+QUOTIENT(ROW()-2,COUNTA('Form Responses 1'!$1:$1)-4),3,,TRUE,"Form Responses 1"))</f>
        <v>Normalina, Sos</v>
      </c>
      <c r="D374" s="10">
        <f>INDIRECT(ADDRESS(2+QUOTIENT(ROW()-2,COUNTA('Form Responses 1'!$1:$1)-4),4,,TRUE,"Form Responses 1"))</f>
        <v>45010</v>
      </c>
      <c r="E374" s="11">
        <f t="shared" si="2"/>
        <v>6</v>
      </c>
      <c r="F374" s="9" t="str">
        <f>IF(ISBLANK(A374)," ",INDIRECT(ADDRESS(1,5+MOD(ROW()-2,COUNTA('Form Responses 1'!$1:$1)-4),,TRUE,"Form Responses 1")))</f>
        <v>Gedung Balai Arkiologi Lt.2 [R. 1-5]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Gedung Balai Arkiologi Lt.2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12</v>
      </c>
      <c r="L374" s="9" t="str">
        <f t="shared" si="6"/>
        <v>2023 - WEEK 12</v>
      </c>
      <c r="M374" s="9" t="str">
        <f t="shared" si="7"/>
        <v>2023 - MONTH 03</v>
      </c>
      <c r="N374" s="12">
        <f t="shared" ref="N374:O374" si="383">IFERROR(AVERAGEIF(L:L,L374,$J:$J)," ")</f>
        <v>0.9460416667</v>
      </c>
      <c r="O374" s="12">
        <f t="shared" si="383"/>
        <v>0.9477777778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45012.54989</v>
      </c>
      <c r="B375" s="9" t="str">
        <f>INDIRECT(ADDRESS(2+QUOTIENT(ROW()-2,COUNTA('Form Responses 1'!$1:$1)-4),2,,TRUE,"Form Responses 1"))</f>
        <v>normalina630@gmail.com</v>
      </c>
      <c r="C375" s="9" t="str">
        <f>INDIRECT(ADDRESS(2+QUOTIENT(ROW()-2,COUNTA('Form Responses 1'!$1:$1)-4),3,,TRUE,"Form Responses 1"))</f>
        <v>Normalina, Sos</v>
      </c>
      <c r="D375" s="10">
        <f>INDIRECT(ADDRESS(2+QUOTIENT(ROW()-2,COUNTA('Form Responses 1'!$1:$1)-4),4,,TRUE,"Form Responses 1"))</f>
        <v>45010</v>
      </c>
      <c r="E375" s="11">
        <f t="shared" si="2"/>
        <v>6</v>
      </c>
      <c r="F375" s="9" t="str">
        <f>IF(ISBLANK(A375)," ",INDIRECT(ADDRESS(1,5+MOD(ROW()-2,COUNTA('Form Responses 1'!$1:$1)-4),,TRUE,"Form Responses 1")))</f>
        <v>Gedung Balai Arkiologi Lt.2 [Tangga Penghubung LT1-2]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Gedung Balai Arkiologi Lt.2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12</v>
      </c>
      <c r="L375" s="9" t="str">
        <f t="shared" si="6"/>
        <v>2023 - WEEK 12</v>
      </c>
      <c r="M375" s="9" t="str">
        <f t="shared" si="7"/>
        <v>2023 - MONTH 03</v>
      </c>
      <c r="N375" s="12">
        <f t="shared" ref="N375:O375" si="384">IFERROR(AVERAGEIF(L:L,L375,$J:$J)," ")</f>
        <v>0.9460416667</v>
      </c>
      <c r="O375" s="12">
        <f t="shared" si="384"/>
        <v>0.9477777778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45012.54989</v>
      </c>
      <c r="B376" s="9" t="str">
        <f>INDIRECT(ADDRESS(2+QUOTIENT(ROW()-2,COUNTA('Form Responses 1'!$1:$1)-4),2,,TRUE,"Form Responses 1"))</f>
        <v>normalina630@gmail.com</v>
      </c>
      <c r="C376" s="9" t="str">
        <f>INDIRECT(ADDRESS(2+QUOTIENT(ROW()-2,COUNTA('Form Responses 1'!$1:$1)-4),3,,TRUE,"Form Responses 1"))</f>
        <v>Normalina, Sos</v>
      </c>
      <c r="D376" s="10">
        <f>INDIRECT(ADDRESS(2+QUOTIENT(ROW()-2,COUNTA('Form Responses 1'!$1:$1)-4),4,,TRUE,"Form Responses 1"))</f>
        <v>45010</v>
      </c>
      <c r="E376" s="11">
        <f t="shared" si="2"/>
        <v>6</v>
      </c>
      <c r="F376" s="9" t="str">
        <f>IF(ISBLANK(A376)," ",INDIRECT(ADDRESS(1,5+MOD(ROW()-2,COUNTA('Form Responses 1'!$1:$1)-4),,TRUE,"Form Responses 1")))</f>
        <v>Gedung Balai Arkiologi Lt.2 [Toilet Pria / Wanita &amp; Disabilitas]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Gedung Balai Arkiologi Lt.2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12</v>
      </c>
      <c r="L376" s="9" t="str">
        <f t="shared" si="6"/>
        <v>2023 - WEEK 12</v>
      </c>
      <c r="M376" s="9" t="str">
        <f t="shared" si="7"/>
        <v>2023 - MONTH 03</v>
      </c>
      <c r="N376" s="12">
        <f t="shared" ref="N376:O376" si="385">IFERROR(AVERAGEIF(L:L,L376,$J:$J)," ")</f>
        <v>0.9460416667</v>
      </c>
      <c r="O376" s="12">
        <f t="shared" si="385"/>
        <v>0.9477777778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45012.54989</v>
      </c>
      <c r="B377" s="9" t="str">
        <f>INDIRECT(ADDRESS(2+QUOTIENT(ROW()-2,COUNTA('Form Responses 1'!$1:$1)-4),2,,TRUE,"Form Responses 1"))</f>
        <v>normalina630@gmail.com</v>
      </c>
      <c r="C377" s="9" t="str">
        <f>INDIRECT(ADDRESS(2+QUOTIENT(ROW()-2,COUNTA('Form Responses 1'!$1:$1)-4),3,,TRUE,"Form Responses 1"))</f>
        <v>Normalina, Sos</v>
      </c>
      <c r="D377" s="10">
        <f>INDIRECT(ADDRESS(2+QUOTIENT(ROW()-2,COUNTA('Form Responses 1'!$1:$1)-4),4,,TRUE,"Form Responses 1"))</f>
        <v>45010</v>
      </c>
      <c r="E377" s="11">
        <f t="shared" si="2"/>
        <v>6</v>
      </c>
      <c r="F377" s="9" t="str">
        <f>IF(ISBLANK(A377)," ",INDIRECT(ADDRESS(1,5+MOD(ROW()-2,COUNTA('Form Responses 1'!$1:$1)-4),,TRUE,"Form Responses 1")))</f>
        <v>Gedung Balai Arkiologi Lt.1 [Lobby Utama]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Gedung Balai Arkiologi Lt.1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12</v>
      </c>
      <c r="L377" s="9" t="str">
        <f t="shared" si="6"/>
        <v>2023 - WEEK 12</v>
      </c>
      <c r="M377" s="9" t="str">
        <f t="shared" si="7"/>
        <v>2023 - MONTH 03</v>
      </c>
      <c r="N377" s="12">
        <f t="shared" ref="N377:O377" si="386">IFERROR(AVERAGEIF(L:L,L377,$J:$J)," ")</f>
        <v>0.9460416667</v>
      </c>
      <c r="O377" s="12">
        <f t="shared" si="386"/>
        <v>0.9477777778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45012.54989</v>
      </c>
      <c r="B378" s="9" t="str">
        <f>INDIRECT(ADDRESS(2+QUOTIENT(ROW()-2,COUNTA('Form Responses 1'!$1:$1)-4),2,,TRUE,"Form Responses 1"))</f>
        <v>normalina630@gmail.com</v>
      </c>
      <c r="C378" s="9" t="str">
        <f>INDIRECT(ADDRESS(2+QUOTIENT(ROW()-2,COUNTA('Form Responses 1'!$1:$1)-4),3,,TRUE,"Form Responses 1"))</f>
        <v>Normalina, Sos</v>
      </c>
      <c r="D378" s="10">
        <f>INDIRECT(ADDRESS(2+QUOTIENT(ROW()-2,COUNTA('Form Responses 1'!$1:$1)-4),4,,TRUE,"Form Responses 1"))</f>
        <v>45010</v>
      </c>
      <c r="E378" s="11">
        <f t="shared" si="2"/>
        <v>6</v>
      </c>
      <c r="F378" s="9" t="str">
        <f>IF(ISBLANK(A378)," ",INDIRECT(ADDRESS(1,5+MOD(ROW()-2,COUNTA('Form Responses 1'!$1:$1)-4),,TRUE,"Form Responses 1")))</f>
        <v>Gedung Balai Arkiologi Lt.1 [Koridor]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Gedung Balai Arkiologi Lt.1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12</v>
      </c>
      <c r="L378" s="9" t="str">
        <f t="shared" si="6"/>
        <v>2023 - WEEK 12</v>
      </c>
      <c r="M378" s="9" t="str">
        <f t="shared" si="7"/>
        <v>2023 - MONTH 03</v>
      </c>
      <c r="N378" s="12">
        <f t="shared" ref="N378:O378" si="387">IFERROR(AVERAGEIF(L:L,L378,$J:$J)," ")</f>
        <v>0.9460416667</v>
      </c>
      <c r="O378" s="12">
        <f t="shared" si="387"/>
        <v>0.9477777778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45012.54989</v>
      </c>
      <c r="B379" s="9" t="str">
        <f>INDIRECT(ADDRESS(2+QUOTIENT(ROW()-2,COUNTA('Form Responses 1'!$1:$1)-4),2,,TRUE,"Form Responses 1"))</f>
        <v>normalina630@gmail.com</v>
      </c>
      <c r="C379" s="9" t="str">
        <f>INDIRECT(ADDRESS(2+QUOTIENT(ROW()-2,COUNTA('Form Responses 1'!$1:$1)-4),3,,TRUE,"Form Responses 1"))</f>
        <v>Normalina, Sos</v>
      </c>
      <c r="D379" s="10">
        <f>INDIRECT(ADDRESS(2+QUOTIENT(ROW()-2,COUNTA('Form Responses 1'!$1:$1)-4),4,,TRUE,"Form Responses 1"))</f>
        <v>45010</v>
      </c>
      <c r="E379" s="11">
        <f t="shared" si="2"/>
        <v>6</v>
      </c>
      <c r="F379" s="9" t="str">
        <f>IF(ISBLANK(A379)," ",INDIRECT(ADDRESS(1,5+MOD(ROW()-2,COUNTA('Form Responses 1'!$1:$1)-4),,TRUE,"Form Responses 1")))</f>
        <v>Gedung Balai Arkiologi Lt.1 [Meeting Room 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Gedung Balai Arkiologi Lt.1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12</v>
      </c>
      <c r="L379" s="9" t="str">
        <f t="shared" si="6"/>
        <v>2023 - WEEK 12</v>
      </c>
      <c r="M379" s="9" t="str">
        <f t="shared" si="7"/>
        <v>2023 - MONTH 03</v>
      </c>
      <c r="N379" s="12">
        <f t="shared" ref="N379:O379" si="388">IFERROR(AVERAGEIF(L:L,L379,$J:$J)," ")</f>
        <v>0.9460416667</v>
      </c>
      <c r="O379" s="12">
        <f t="shared" si="388"/>
        <v>0.9477777778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45012.54989</v>
      </c>
      <c r="B380" s="9" t="str">
        <f>INDIRECT(ADDRESS(2+QUOTIENT(ROW()-2,COUNTA('Form Responses 1'!$1:$1)-4),2,,TRUE,"Form Responses 1"))</f>
        <v>normalina630@gmail.com</v>
      </c>
      <c r="C380" s="9" t="str">
        <f>INDIRECT(ADDRESS(2+QUOTIENT(ROW()-2,COUNTA('Form Responses 1'!$1:$1)-4),3,,TRUE,"Form Responses 1"))</f>
        <v>Normalina, Sos</v>
      </c>
      <c r="D380" s="10">
        <f>INDIRECT(ADDRESS(2+QUOTIENT(ROW()-2,COUNTA('Form Responses 1'!$1:$1)-4),4,,TRUE,"Form Responses 1"))</f>
        <v>45010</v>
      </c>
      <c r="E380" s="11">
        <f t="shared" si="2"/>
        <v>6</v>
      </c>
      <c r="F380" s="9" t="str">
        <f>IF(ISBLANK(A380)," ",INDIRECT(ADDRESS(1,5+MOD(ROW()-2,COUNTA('Form Responses 1'!$1:$1)-4),,TRUE,"Form Responses 1")))</f>
        <v>Gedung Balai Arkiologi Lt.1 [R. Staf TU]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Gedung Balai Arkiologi Lt.1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12</v>
      </c>
      <c r="L380" s="9" t="str">
        <f t="shared" si="6"/>
        <v>2023 - WEEK 12</v>
      </c>
      <c r="M380" s="9" t="str">
        <f t="shared" si="7"/>
        <v>2023 - MONTH 03</v>
      </c>
      <c r="N380" s="12">
        <f t="shared" ref="N380:O380" si="389">IFERROR(AVERAGEIF(L:L,L380,$J:$J)," ")</f>
        <v>0.9460416667</v>
      </c>
      <c r="O380" s="12">
        <f t="shared" si="389"/>
        <v>0.9477777778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45012.54989</v>
      </c>
      <c r="B381" s="9" t="str">
        <f>INDIRECT(ADDRESS(2+QUOTIENT(ROW()-2,COUNTA('Form Responses 1'!$1:$1)-4),2,,TRUE,"Form Responses 1"))</f>
        <v>normalina630@gmail.com</v>
      </c>
      <c r="C381" s="9" t="str">
        <f>INDIRECT(ADDRESS(2+QUOTIENT(ROW()-2,COUNTA('Form Responses 1'!$1:$1)-4),3,,TRUE,"Form Responses 1"))</f>
        <v>Normalina, Sos</v>
      </c>
      <c r="D381" s="10">
        <f>INDIRECT(ADDRESS(2+QUOTIENT(ROW()-2,COUNTA('Form Responses 1'!$1:$1)-4),4,,TRUE,"Form Responses 1"))</f>
        <v>45010</v>
      </c>
      <c r="E381" s="11">
        <f t="shared" si="2"/>
        <v>6</v>
      </c>
      <c r="F381" s="9" t="str">
        <f>IF(ISBLANK(A381)," ",INDIRECT(ADDRESS(1,5+MOD(ROW()-2,COUNTA('Form Responses 1'!$1:$1)-4),,TRUE,"Form Responses 1")))</f>
        <v>Gedung Balai Arkiologi Lt.1 [R. Kasubag TU]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Gedung Balai Arkiologi Lt.1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12</v>
      </c>
      <c r="L381" s="9" t="str">
        <f t="shared" si="6"/>
        <v>2023 - WEEK 12</v>
      </c>
      <c r="M381" s="9" t="str">
        <f t="shared" si="7"/>
        <v>2023 - MONTH 03</v>
      </c>
      <c r="N381" s="12">
        <f t="shared" ref="N381:O381" si="390">IFERROR(AVERAGEIF(L:L,L381,$J:$J)," ")</f>
        <v>0.9460416667</v>
      </c>
      <c r="O381" s="12">
        <f t="shared" si="390"/>
        <v>0.9477777778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45012.54989</v>
      </c>
      <c r="B382" s="9" t="str">
        <f>INDIRECT(ADDRESS(2+QUOTIENT(ROW()-2,COUNTA('Form Responses 1'!$1:$1)-4),2,,TRUE,"Form Responses 1"))</f>
        <v>normalina630@gmail.com</v>
      </c>
      <c r="C382" s="9" t="str">
        <f>INDIRECT(ADDRESS(2+QUOTIENT(ROW()-2,COUNTA('Form Responses 1'!$1:$1)-4),3,,TRUE,"Form Responses 1"))</f>
        <v>Normalina, Sos</v>
      </c>
      <c r="D382" s="10">
        <f>INDIRECT(ADDRESS(2+QUOTIENT(ROW()-2,COUNTA('Form Responses 1'!$1:$1)-4),4,,TRUE,"Form Responses 1"))</f>
        <v>45010</v>
      </c>
      <c r="E382" s="11">
        <f t="shared" si="2"/>
        <v>6</v>
      </c>
      <c r="F382" s="9" t="str">
        <f>IF(ISBLANK(A382)," ",INDIRECT(ADDRESS(1,5+MOD(ROW()-2,COUNTA('Form Responses 1'!$1:$1)-4),,TRUE,"Form Responses 1")))</f>
        <v>Gedung Balai Arkiologi Lt.1 [R. Arsib]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Gedung Balai Arkiologi Lt.1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12</v>
      </c>
      <c r="L382" s="9" t="str">
        <f t="shared" si="6"/>
        <v>2023 - WEEK 12</v>
      </c>
      <c r="M382" s="9" t="str">
        <f t="shared" si="7"/>
        <v>2023 - MONTH 03</v>
      </c>
      <c r="N382" s="12">
        <f t="shared" ref="N382:O382" si="391">IFERROR(AVERAGEIF(L:L,L382,$J:$J)," ")</f>
        <v>0.9460416667</v>
      </c>
      <c r="O382" s="12">
        <f t="shared" si="391"/>
        <v>0.9477777778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45012.54989</v>
      </c>
      <c r="B383" s="9" t="str">
        <f>INDIRECT(ADDRESS(2+QUOTIENT(ROW()-2,COUNTA('Form Responses 1'!$1:$1)-4),2,,TRUE,"Form Responses 1"))</f>
        <v>normalina630@gmail.com</v>
      </c>
      <c r="C383" s="9" t="str">
        <f>INDIRECT(ADDRESS(2+QUOTIENT(ROW()-2,COUNTA('Form Responses 1'!$1:$1)-4),3,,TRUE,"Form Responses 1"))</f>
        <v>Normalina, Sos</v>
      </c>
      <c r="D383" s="10">
        <f>INDIRECT(ADDRESS(2+QUOTIENT(ROW()-2,COUNTA('Form Responses 1'!$1:$1)-4),4,,TRUE,"Form Responses 1"))</f>
        <v>45010</v>
      </c>
      <c r="E383" s="11">
        <f t="shared" si="2"/>
        <v>6</v>
      </c>
      <c r="F383" s="9" t="str">
        <f>IF(ISBLANK(A383)," ",INDIRECT(ADDRESS(1,5+MOD(ROW()-2,COUNTA('Form Responses 1'!$1:$1)-4),,TRUE,"Form Responses 1")))</f>
        <v>Gedung Balai Arkiologi Lt.1 [R. Arsib Keuangan]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Gedung Balai Arkiologi Lt.1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12</v>
      </c>
      <c r="L383" s="9" t="str">
        <f t="shared" si="6"/>
        <v>2023 - WEEK 12</v>
      </c>
      <c r="M383" s="9" t="str">
        <f t="shared" si="7"/>
        <v>2023 - MONTH 03</v>
      </c>
      <c r="N383" s="12">
        <f t="shared" ref="N383:O383" si="392">IFERROR(AVERAGEIF(L:L,L383,$J:$J)," ")</f>
        <v>0.9460416667</v>
      </c>
      <c r="O383" s="12">
        <f t="shared" si="392"/>
        <v>0.9477777778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45012.54989</v>
      </c>
      <c r="B384" s="9" t="str">
        <f>INDIRECT(ADDRESS(2+QUOTIENT(ROW()-2,COUNTA('Form Responses 1'!$1:$1)-4),2,,TRUE,"Form Responses 1"))</f>
        <v>normalina630@gmail.com</v>
      </c>
      <c r="C384" s="9" t="str">
        <f>INDIRECT(ADDRESS(2+QUOTIENT(ROW()-2,COUNTA('Form Responses 1'!$1:$1)-4),3,,TRUE,"Form Responses 1"))</f>
        <v>Normalina, Sos</v>
      </c>
      <c r="D384" s="10">
        <f>INDIRECT(ADDRESS(2+QUOTIENT(ROW()-2,COUNTA('Form Responses 1'!$1:$1)-4),4,,TRUE,"Form Responses 1"))</f>
        <v>45010</v>
      </c>
      <c r="E384" s="11">
        <f t="shared" si="2"/>
        <v>6</v>
      </c>
      <c r="F384" s="9" t="str">
        <f>IF(ISBLANK(A384)," ",INDIRECT(ADDRESS(1,5+MOD(ROW()-2,COUNTA('Form Responses 1'!$1:$1)-4),,TRUE,"Form Responses 1")))</f>
        <v>Gedung Balai Arkiologi Lt.1 [R. Bendahara]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Gedung Balai Arkiologi Lt.1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12</v>
      </c>
      <c r="L384" s="9" t="str">
        <f t="shared" si="6"/>
        <v>2023 - WEEK 12</v>
      </c>
      <c r="M384" s="9" t="str">
        <f t="shared" si="7"/>
        <v>2023 - MONTH 03</v>
      </c>
      <c r="N384" s="12">
        <f t="shared" ref="N384:O384" si="393">IFERROR(AVERAGEIF(L:L,L384,$J:$J)," ")</f>
        <v>0.9460416667</v>
      </c>
      <c r="O384" s="12">
        <f t="shared" si="393"/>
        <v>0.9477777778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45012.54989</v>
      </c>
      <c r="B385" s="9" t="str">
        <f>INDIRECT(ADDRESS(2+QUOTIENT(ROW()-2,COUNTA('Form Responses 1'!$1:$1)-4),2,,TRUE,"Form Responses 1"))</f>
        <v>normalina630@gmail.com</v>
      </c>
      <c r="C385" s="9" t="str">
        <f>INDIRECT(ADDRESS(2+QUOTIENT(ROW()-2,COUNTA('Form Responses 1'!$1:$1)-4),3,,TRUE,"Form Responses 1"))</f>
        <v>Normalina, Sos</v>
      </c>
      <c r="D385" s="10">
        <f>INDIRECT(ADDRESS(2+QUOTIENT(ROW()-2,COUNTA('Form Responses 1'!$1:$1)-4),4,,TRUE,"Form Responses 1"))</f>
        <v>45010</v>
      </c>
      <c r="E385" s="11">
        <f t="shared" si="2"/>
        <v>6</v>
      </c>
      <c r="F385" s="9" t="str">
        <f>IF(ISBLANK(A385)," ",INDIRECT(ADDRESS(1,5+MOD(ROW()-2,COUNTA('Form Responses 1'!$1:$1)-4),,TRUE,"Form Responses 1")))</f>
        <v>Gedung Balai Arkiologi Lt.1 [R. Perpustakaan]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Gedung Balai Arkiologi Lt.1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12</v>
      </c>
      <c r="L385" s="9" t="str">
        <f t="shared" si="6"/>
        <v>2023 - WEEK 12</v>
      </c>
      <c r="M385" s="9" t="str">
        <f t="shared" si="7"/>
        <v>2023 - MONTH 03</v>
      </c>
      <c r="N385" s="12">
        <f t="shared" ref="N385:O385" si="394">IFERROR(AVERAGEIF(L:L,L385,$J:$J)," ")</f>
        <v>0.9460416667</v>
      </c>
      <c r="O385" s="12">
        <f t="shared" si="394"/>
        <v>0.9477777778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45012.54989</v>
      </c>
      <c r="B386" s="9" t="str">
        <f>INDIRECT(ADDRESS(2+QUOTIENT(ROW()-2,COUNTA('Form Responses 1'!$1:$1)-4),2,,TRUE,"Form Responses 1"))</f>
        <v>normalina630@gmail.com</v>
      </c>
      <c r="C386" s="9" t="str">
        <f>INDIRECT(ADDRESS(2+QUOTIENT(ROW()-2,COUNTA('Form Responses 1'!$1:$1)-4),3,,TRUE,"Form Responses 1"))</f>
        <v>Normalina, Sos</v>
      </c>
      <c r="D386" s="10">
        <f>INDIRECT(ADDRESS(2+QUOTIENT(ROW()-2,COUNTA('Form Responses 1'!$1:$1)-4),4,,TRUE,"Form Responses 1"))</f>
        <v>45010</v>
      </c>
      <c r="E386" s="11">
        <f t="shared" si="2"/>
        <v>6</v>
      </c>
      <c r="F386" s="9" t="str">
        <f>IF(ISBLANK(A386)," ",INDIRECT(ADDRESS(1,5+MOD(ROW()-2,COUNTA('Form Responses 1'!$1:$1)-4),,TRUE,"Form Responses 1")))</f>
        <v>Gedung Balai Arkiologi Lt.1 [R. Laktasi &amp; Daicare]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Gedung Balai Arkiologi Lt.1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12</v>
      </c>
      <c r="L386" s="9" t="str">
        <f t="shared" si="6"/>
        <v>2023 - WEEK 12</v>
      </c>
      <c r="M386" s="9" t="str">
        <f t="shared" si="7"/>
        <v>2023 - MONTH 03</v>
      </c>
      <c r="N386" s="12">
        <f t="shared" ref="N386:O386" si="395">IFERROR(AVERAGEIF(L:L,L386,$J:$J)," ")</f>
        <v>0.9460416667</v>
      </c>
      <c r="O386" s="12">
        <f t="shared" si="395"/>
        <v>0.9477777778</v>
      </c>
      <c r="P386" s="9" t="str">
        <f>IF(ISBLANK(A386)," ",IF(N386&gt;MASTER!$B$3/100,"SB",IF(N386&gt;MASTER!$B$4/100,"B",IF(N386&gt;MASTER!$B$5/100,"C","K"))))</f>
        <v>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45012.54989</v>
      </c>
      <c r="B387" s="9" t="str">
        <f>INDIRECT(ADDRESS(2+QUOTIENT(ROW()-2,COUNTA('Form Responses 1'!$1:$1)-4),2,,TRUE,"Form Responses 1"))</f>
        <v>normalina630@gmail.com</v>
      </c>
      <c r="C387" s="9" t="str">
        <f>INDIRECT(ADDRESS(2+QUOTIENT(ROW()-2,COUNTA('Form Responses 1'!$1:$1)-4),3,,TRUE,"Form Responses 1"))</f>
        <v>Normalina, Sos</v>
      </c>
      <c r="D387" s="10">
        <f>INDIRECT(ADDRESS(2+QUOTIENT(ROW()-2,COUNTA('Form Responses 1'!$1:$1)-4),4,,TRUE,"Form Responses 1"))</f>
        <v>45010</v>
      </c>
      <c r="E387" s="11">
        <f t="shared" si="2"/>
        <v>6</v>
      </c>
      <c r="F387" s="9" t="str">
        <f>IF(ISBLANK(A387)," ",INDIRECT(ADDRESS(1,5+MOD(ROW()-2,COUNTA('Form Responses 1'!$1:$1)-4),,TRUE,"Form Responses 1")))</f>
        <v>Gedung Balai Arkiologi Lt.1 [R. Artepak]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Gedung Balai Arkiologi Lt.1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12</v>
      </c>
      <c r="L387" s="9" t="str">
        <f t="shared" si="6"/>
        <v>2023 - WEEK 12</v>
      </c>
      <c r="M387" s="9" t="str">
        <f t="shared" si="7"/>
        <v>2023 - MONTH 03</v>
      </c>
      <c r="N387" s="12">
        <f t="shared" ref="N387:O387" si="396">IFERROR(AVERAGEIF(L:L,L387,$J:$J)," ")</f>
        <v>0.9460416667</v>
      </c>
      <c r="O387" s="12">
        <f t="shared" si="396"/>
        <v>0.9477777778</v>
      </c>
      <c r="P387" s="9" t="str">
        <f>IF(ISBLANK(A387)," ",IF(N387&gt;MASTER!$B$3/100,"SB",IF(N387&gt;MASTER!$B$4/100,"B",IF(N387&gt;MASTER!$B$5/100,"C","K"))))</f>
        <v>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45012.54989</v>
      </c>
      <c r="B388" s="9" t="str">
        <f>INDIRECT(ADDRESS(2+QUOTIENT(ROW()-2,COUNTA('Form Responses 1'!$1:$1)-4),2,,TRUE,"Form Responses 1"))</f>
        <v>normalina630@gmail.com</v>
      </c>
      <c r="C388" s="9" t="str">
        <f>INDIRECT(ADDRESS(2+QUOTIENT(ROW()-2,COUNTA('Form Responses 1'!$1:$1)-4),3,,TRUE,"Form Responses 1"))</f>
        <v>Normalina, Sos</v>
      </c>
      <c r="D388" s="10">
        <f>INDIRECT(ADDRESS(2+QUOTIENT(ROW()-2,COUNTA('Form Responses 1'!$1:$1)-4),4,,TRUE,"Form Responses 1"))</f>
        <v>45010</v>
      </c>
      <c r="E388" s="11">
        <f t="shared" si="2"/>
        <v>6</v>
      </c>
      <c r="F388" s="9" t="str">
        <f>IF(ISBLANK(A388)," ",INDIRECT(ADDRESS(1,5+MOD(ROW()-2,COUNTA('Form Responses 1'!$1:$1)-4),,TRUE,"Form Responses 1")))</f>
        <v>Gedung Balai Arkiologi Lt.1 [R. Lap / Analis]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 Balai Arkiologi Lt.1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12</v>
      </c>
      <c r="L388" s="9" t="str">
        <f t="shared" si="6"/>
        <v>2023 - WEEK 12</v>
      </c>
      <c r="M388" s="9" t="str">
        <f t="shared" si="7"/>
        <v>2023 - MONTH 03</v>
      </c>
      <c r="N388" s="12">
        <f t="shared" ref="N388:O388" si="397">IFERROR(AVERAGEIF(L:L,L388,$J:$J)," ")</f>
        <v>0.9460416667</v>
      </c>
      <c r="O388" s="12">
        <f t="shared" si="397"/>
        <v>0.9477777778</v>
      </c>
      <c r="P388" s="9" t="str">
        <f>IF(ISBLANK(A388)," ",IF(N388&gt;MASTER!$B$3/100,"SB",IF(N388&gt;MASTER!$B$4/100,"B",IF(N388&gt;MASTER!$B$5/100,"C","K"))))</f>
        <v>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45012.54989</v>
      </c>
      <c r="B389" s="9" t="str">
        <f>INDIRECT(ADDRESS(2+QUOTIENT(ROW()-2,COUNTA('Form Responses 1'!$1:$1)-4),2,,TRUE,"Form Responses 1"))</f>
        <v>normalina630@gmail.com</v>
      </c>
      <c r="C389" s="9" t="str">
        <f>INDIRECT(ADDRESS(2+QUOTIENT(ROW()-2,COUNTA('Form Responses 1'!$1:$1)-4),3,,TRUE,"Form Responses 1"))</f>
        <v>Normalina, Sos</v>
      </c>
      <c r="D389" s="10">
        <f>INDIRECT(ADDRESS(2+QUOTIENT(ROW()-2,COUNTA('Form Responses 1'!$1:$1)-4),4,,TRUE,"Form Responses 1"))</f>
        <v>45010</v>
      </c>
      <c r="E389" s="11">
        <f t="shared" si="2"/>
        <v>6</v>
      </c>
      <c r="F389" s="9" t="str">
        <f>IF(ISBLANK(A389)," ",INDIRECT(ADDRESS(1,5+MOD(ROW()-2,COUNTA('Form Responses 1'!$1:$1)-4),,TRUE,"Form Responses 1")))</f>
        <v>Gedung Balai Arkiologi Lt.1 [Mushollah]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Gedung Balai Arkiologi Lt.1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12</v>
      </c>
      <c r="L389" s="9" t="str">
        <f t="shared" si="6"/>
        <v>2023 - WEEK 12</v>
      </c>
      <c r="M389" s="9" t="str">
        <f t="shared" si="7"/>
        <v>2023 - MONTH 03</v>
      </c>
      <c r="N389" s="12">
        <f t="shared" ref="N389:O389" si="398">IFERROR(AVERAGEIF(L:L,L389,$J:$J)," ")</f>
        <v>0.9460416667</v>
      </c>
      <c r="O389" s="12">
        <f t="shared" si="398"/>
        <v>0.9477777778</v>
      </c>
      <c r="P389" s="9" t="str">
        <f>IF(ISBLANK(A389)," ",IF(N389&gt;MASTER!$B$3/100,"SB",IF(N389&gt;MASTER!$B$4/100,"B",IF(N389&gt;MASTER!$B$5/100,"C","K"))))</f>
        <v>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45012.54989</v>
      </c>
      <c r="B390" s="9" t="str">
        <f>INDIRECT(ADDRESS(2+QUOTIENT(ROW()-2,COUNTA('Form Responses 1'!$1:$1)-4),2,,TRUE,"Form Responses 1"))</f>
        <v>normalina630@gmail.com</v>
      </c>
      <c r="C390" s="9" t="str">
        <f>INDIRECT(ADDRESS(2+QUOTIENT(ROW()-2,COUNTA('Form Responses 1'!$1:$1)-4),3,,TRUE,"Form Responses 1"))</f>
        <v>Normalina, Sos</v>
      </c>
      <c r="D390" s="10">
        <f>INDIRECT(ADDRESS(2+QUOTIENT(ROW()-2,COUNTA('Form Responses 1'!$1:$1)-4),4,,TRUE,"Form Responses 1"))</f>
        <v>45010</v>
      </c>
      <c r="E390" s="11">
        <f t="shared" si="2"/>
        <v>6</v>
      </c>
      <c r="F390" s="9" t="str">
        <f>IF(ISBLANK(A390)," ",INDIRECT(ADDRESS(1,5+MOD(ROW()-2,COUNTA('Form Responses 1'!$1:$1)-4),,TRUE,"Form Responses 1")))</f>
        <v>Gedung Balai Arkiologi Lt.1 [Pantry]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Gedung Balai Arkiologi Lt.1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12</v>
      </c>
      <c r="L390" s="9" t="str">
        <f t="shared" si="6"/>
        <v>2023 - WEEK 12</v>
      </c>
      <c r="M390" s="9" t="str">
        <f t="shared" si="7"/>
        <v>2023 - MONTH 03</v>
      </c>
      <c r="N390" s="12">
        <f t="shared" ref="N390:O390" si="399">IFERROR(AVERAGEIF(L:L,L390,$J:$J)," ")</f>
        <v>0.9460416667</v>
      </c>
      <c r="O390" s="12">
        <f t="shared" si="399"/>
        <v>0.9477777778</v>
      </c>
      <c r="P390" s="9" t="str">
        <f>IF(ISBLANK(A390)," ",IF(N390&gt;MASTER!$B$3/100,"SB",IF(N390&gt;MASTER!$B$4/100,"B",IF(N390&gt;MASTER!$B$5/100,"C","K"))))</f>
        <v>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45012.54989</v>
      </c>
      <c r="B391" s="9" t="str">
        <f>INDIRECT(ADDRESS(2+QUOTIENT(ROW()-2,COUNTA('Form Responses 1'!$1:$1)-4),2,,TRUE,"Form Responses 1"))</f>
        <v>normalina630@gmail.com</v>
      </c>
      <c r="C391" s="9" t="str">
        <f>INDIRECT(ADDRESS(2+QUOTIENT(ROW()-2,COUNTA('Form Responses 1'!$1:$1)-4),3,,TRUE,"Form Responses 1"))</f>
        <v>Normalina, Sos</v>
      </c>
      <c r="D391" s="10">
        <f>INDIRECT(ADDRESS(2+QUOTIENT(ROW()-2,COUNTA('Form Responses 1'!$1:$1)-4),4,,TRUE,"Form Responses 1"))</f>
        <v>45010</v>
      </c>
      <c r="E391" s="11">
        <f t="shared" si="2"/>
        <v>6</v>
      </c>
      <c r="F391" s="9" t="str">
        <f>IF(ISBLANK(A391)," ",INDIRECT(ADDRESS(1,5+MOD(ROW()-2,COUNTA('Form Responses 1'!$1:$1)-4),,TRUE,"Form Responses 1")))</f>
        <v>Gedung Balai Arkiologi Lt.1 [Toilet Pria / Wanita &amp; Disabilitas]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Gedung Balai Arkiologi Lt.1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12</v>
      </c>
      <c r="L391" s="9" t="str">
        <f t="shared" si="6"/>
        <v>2023 - WEEK 12</v>
      </c>
      <c r="M391" s="9" t="str">
        <f t="shared" si="7"/>
        <v>2023 - MONTH 03</v>
      </c>
      <c r="N391" s="12">
        <f t="shared" ref="N391:O391" si="400">IFERROR(AVERAGEIF(L:L,L391,$J:$J)," ")</f>
        <v>0.9460416667</v>
      </c>
      <c r="O391" s="12">
        <f t="shared" si="400"/>
        <v>0.9477777778</v>
      </c>
      <c r="P391" s="9" t="str">
        <f>IF(ISBLANK(A391)," ",IF(N391&gt;MASTER!$B$3/100,"SB",IF(N391&gt;MASTER!$B$4/100,"B",IF(N391&gt;MASTER!$B$5/100,"C","K"))))</f>
        <v>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45012.54989</v>
      </c>
      <c r="B392" s="9" t="str">
        <f>INDIRECT(ADDRESS(2+QUOTIENT(ROW()-2,COUNTA('Form Responses 1'!$1:$1)-4),2,,TRUE,"Form Responses 1"))</f>
        <v>normalina630@gmail.com</v>
      </c>
      <c r="C392" s="9" t="str">
        <f>INDIRECT(ADDRESS(2+QUOTIENT(ROW()-2,COUNTA('Form Responses 1'!$1:$1)-4),3,,TRUE,"Form Responses 1"))</f>
        <v>Normalina, Sos</v>
      </c>
      <c r="D392" s="10">
        <f>INDIRECT(ADDRESS(2+QUOTIENT(ROW()-2,COUNTA('Form Responses 1'!$1:$1)-4),4,,TRUE,"Form Responses 1"))</f>
        <v>45010</v>
      </c>
      <c r="E392" s="11">
        <f t="shared" si="2"/>
        <v>6</v>
      </c>
      <c r="F392" s="9" t="str">
        <f>IF(ISBLANK(A392)," ",INDIRECT(ADDRESS(1,5+MOD(ROW()-2,COUNTA('Form Responses 1'!$1:$1)-4),,TRUE,"Form Responses 1")))</f>
        <v>Halaman [Taman 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Halaman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12</v>
      </c>
      <c r="L392" s="9" t="str">
        <f t="shared" si="6"/>
        <v>2023 - WEEK 12</v>
      </c>
      <c r="M392" s="9" t="str">
        <f t="shared" si="7"/>
        <v>2023 - MONTH 03</v>
      </c>
      <c r="N392" s="12">
        <f t="shared" ref="N392:O392" si="401">IFERROR(AVERAGEIF(L:L,L392,$J:$J)," ")</f>
        <v>0.9460416667</v>
      </c>
      <c r="O392" s="12">
        <f t="shared" si="401"/>
        <v>0.9477777778</v>
      </c>
      <c r="P392" s="9" t="str">
        <f>IF(ISBLANK(A392)," ",IF(N392&gt;MASTER!$B$3/100,"SB",IF(N392&gt;MASTER!$B$4/100,"B",IF(N392&gt;MASTER!$B$5/100,"C","K"))))</f>
        <v>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45012.54989</v>
      </c>
      <c r="B393" s="9" t="str">
        <f>INDIRECT(ADDRESS(2+QUOTIENT(ROW()-2,COUNTA('Form Responses 1'!$1:$1)-4),2,,TRUE,"Form Responses 1"))</f>
        <v>normalina630@gmail.com</v>
      </c>
      <c r="C393" s="9" t="str">
        <f>INDIRECT(ADDRESS(2+QUOTIENT(ROW()-2,COUNTA('Form Responses 1'!$1:$1)-4),3,,TRUE,"Form Responses 1"))</f>
        <v>Normalina, Sos</v>
      </c>
      <c r="D393" s="10">
        <f>INDIRECT(ADDRESS(2+QUOTIENT(ROW()-2,COUNTA('Form Responses 1'!$1:$1)-4),4,,TRUE,"Form Responses 1"))</f>
        <v>45010</v>
      </c>
      <c r="E393" s="11">
        <f t="shared" si="2"/>
        <v>6</v>
      </c>
      <c r="F393" s="9" t="str">
        <f>IF(ISBLANK(A393)," ",INDIRECT(ADDRESS(1,5+MOD(ROW()-2,COUNTA('Form Responses 1'!$1:$1)-4),,TRUE,"Form Responses 1")))</f>
        <v>Halaman [Parkir Motor 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Halaman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12</v>
      </c>
      <c r="L393" s="9" t="str">
        <f t="shared" si="6"/>
        <v>2023 - WEEK 12</v>
      </c>
      <c r="M393" s="9" t="str">
        <f t="shared" si="7"/>
        <v>2023 - MONTH 03</v>
      </c>
      <c r="N393" s="12">
        <f t="shared" ref="N393:O393" si="402">IFERROR(AVERAGEIF(L:L,L393,$J:$J)," ")</f>
        <v>0.9460416667</v>
      </c>
      <c r="O393" s="12">
        <f t="shared" si="402"/>
        <v>0.9477777778</v>
      </c>
      <c r="P393" s="9" t="str">
        <f>IF(ISBLANK(A393)," ",IF(N393&gt;MASTER!$B$3/100,"SB",IF(N393&gt;MASTER!$B$4/100,"B",IF(N393&gt;MASTER!$B$5/100,"C","K"))))</f>
        <v>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45012.54989</v>
      </c>
      <c r="B394" s="9" t="str">
        <f>INDIRECT(ADDRESS(2+QUOTIENT(ROW()-2,COUNTA('Form Responses 1'!$1:$1)-4),2,,TRUE,"Form Responses 1"))</f>
        <v>normalina630@gmail.com</v>
      </c>
      <c r="C394" s="9" t="str">
        <f>INDIRECT(ADDRESS(2+QUOTIENT(ROW()-2,COUNTA('Form Responses 1'!$1:$1)-4),3,,TRUE,"Form Responses 1"))</f>
        <v>Normalina, Sos</v>
      </c>
      <c r="D394" s="10">
        <f>INDIRECT(ADDRESS(2+QUOTIENT(ROW()-2,COUNTA('Form Responses 1'!$1:$1)-4),4,,TRUE,"Form Responses 1"))</f>
        <v>45010</v>
      </c>
      <c r="E394" s="11">
        <f t="shared" si="2"/>
        <v>6</v>
      </c>
      <c r="F394" s="9" t="str">
        <f>IF(ISBLANK(A394)," ",INDIRECT(ADDRESS(1,5+MOD(ROW()-2,COUNTA('Form Responses 1'!$1:$1)-4),,TRUE,"Form Responses 1")))</f>
        <v>Halaman [Parkir Mobil]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Halaman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12</v>
      </c>
      <c r="L394" s="9" t="str">
        <f t="shared" si="6"/>
        <v>2023 - WEEK 12</v>
      </c>
      <c r="M394" s="9" t="str">
        <f t="shared" si="7"/>
        <v>2023 - MONTH 03</v>
      </c>
      <c r="N394" s="12">
        <f t="shared" ref="N394:O394" si="403">IFERROR(AVERAGEIF(L:L,L394,$J:$J)," ")</f>
        <v>0.9460416667</v>
      </c>
      <c r="O394" s="12">
        <f t="shared" si="403"/>
        <v>0.9477777778</v>
      </c>
      <c r="P394" s="9" t="str">
        <f>IF(ISBLANK(A394)," ",IF(N394&gt;MASTER!$B$3/100,"SB",IF(N394&gt;MASTER!$B$4/100,"B",IF(N394&gt;MASTER!$B$5/100,"C","K"))))</f>
        <v>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45012.54989</v>
      </c>
      <c r="B395" s="9" t="str">
        <f>INDIRECT(ADDRESS(2+QUOTIENT(ROW()-2,COUNTA('Form Responses 1'!$1:$1)-4),2,,TRUE,"Form Responses 1"))</f>
        <v>normalina630@gmail.com</v>
      </c>
      <c r="C395" s="9" t="str">
        <f>INDIRECT(ADDRESS(2+QUOTIENT(ROW()-2,COUNTA('Form Responses 1'!$1:$1)-4),3,,TRUE,"Form Responses 1"))</f>
        <v>Normalina, Sos</v>
      </c>
      <c r="D395" s="10">
        <f>INDIRECT(ADDRESS(2+QUOTIENT(ROW()-2,COUNTA('Form Responses 1'!$1:$1)-4),4,,TRUE,"Form Responses 1"))</f>
        <v>45010</v>
      </c>
      <c r="E395" s="11">
        <f t="shared" si="2"/>
        <v>6</v>
      </c>
      <c r="F395" s="9" t="str">
        <f>IF(ISBLANK(A395)," ",INDIRECT(ADDRESS(1,5+MOD(ROW()-2,COUNTA('Form Responses 1'!$1:$1)-4),,TRUE,"Form Responses 1")))</f>
        <v>Halaman [Halaman depan]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Halaman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12</v>
      </c>
      <c r="L395" s="9" t="str">
        <f t="shared" si="6"/>
        <v>2023 - WEEK 12</v>
      </c>
      <c r="M395" s="9" t="str">
        <f t="shared" si="7"/>
        <v>2023 - MONTH 03</v>
      </c>
      <c r="N395" s="12">
        <f t="shared" ref="N395:O395" si="404">IFERROR(AVERAGEIF(L:L,L395,$J:$J)," ")</f>
        <v>0.9460416667</v>
      </c>
      <c r="O395" s="12">
        <f t="shared" si="404"/>
        <v>0.9477777778</v>
      </c>
      <c r="P395" s="9" t="str">
        <f>IF(ISBLANK(A395)," ",IF(N395&gt;MASTER!$B$3/100,"SB",IF(N395&gt;MASTER!$B$4/100,"B",IF(N395&gt;MASTER!$B$5/100,"C","K"))))</f>
        <v>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45012.54989</v>
      </c>
      <c r="B396" s="9" t="str">
        <f>INDIRECT(ADDRESS(2+QUOTIENT(ROW()-2,COUNTA('Form Responses 1'!$1:$1)-4),2,,TRUE,"Form Responses 1"))</f>
        <v>normalina630@gmail.com</v>
      </c>
      <c r="C396" s="9" t="str">
        <f>INDIRECT(ADDRESS(2+QUOTIENT(ROW()-2,COUNTA('Form Responses 1'!$1:$1)-4),3,,TRUE,"Form Responses 1"))</f>
        <v>Normalina, Sos</v>
      </c>
      <c r="D396" s="10">
        <f>INDIRECT(ADDRESS(2+QUOTIENT(ROW()-2,COUNTA('Form Responses 1'!$1:$1)-4),4,,TRUE,"Form Responses 1"))</f>
        <v>45010</v>
      </c>
      <c r="E396" s="11">
        <f t="shared" si="2"/>
        <v>6</v>
      </c>
      <c r="F396" s="9" t="str">
        <f>IF(ISBLANK(A396)," ",INDIRECT(ADDRESS(1,5+MOD(ROW()-2,COUNTA('Form Responses 1'!$1:$1)-4),,TRUE,"Form Responses 1")))</f>
        <v>Halaman [ samping dan belakang]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Halaman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12</v>
      </c>
      <c r="L396" s="9" t="str">
        <f t="shared" si="6"/>
        <v>2023 - WEEK 12</v>
      </c>
      <c r="M396" s="9" t="str">
        <f t="shared" si="7"/>
        <v>2023 - MONTH 03</v>
      </c>
      <c r="N396" s="12">
        <f t="shared" ref="N396:O396" si="405">IFERROR(AVERAGEIF(L:L,L396,$J:$J)," ")</f>
        <v>0.9460416667</v>
      </c>
      <c r="O396" s="12">
        <f t="shared" si="405"/>
        <v>0.9477777778</v>
      </c>
      <c r="P396" s="9" t="str">
        <f>IF(ISBLANK(A396)," ",IF(N396&gt;MASTER!$B$3/100,"SB",IF(N396&gt;MASTER!$B$4/100,"B",IF(N396&gt;MASTER!$B$5/100,"C","K"))))</f>
        <v>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45012.54989</v>
      </c>
      <c r="B397" s="9" t="str">
        <f>INDIRECT(ADDRESS(2+QUOTIENT(ROW()-2,COUNTA('Form Responses 1'!$1:$1)-4),2,,TRUE,"Form Responses 1"))</f>
        <v>normalina630@gmail.com</v>
      </c>
      <c r="C397" s="9" t="str">
        <f>INDIRECT(ADDRESS(2+QUOTIENT(ROW()-2,COUNTA('Form Responses 1'!$1:$1)-4),3,,TRUE,"Form Responses 1"))</f>
        <v>Normalina, Sos</v>
      </c>
      <c r="D397" s="10">
        <f>INDIRECT(ADDRESS(2+QUOTIENT(ROW()-2,COUNTA('Form Responses 1'!$1:$1)-4),4,,TRUE,"Form Responses 1"))</f>
        <v>45010</v>
      </c>
      <c r="E397" s="11">
        <f t="shared" si="2"/>
        <v>6</v>
      </c>
      <c r="F397" s="9" t="str">
        <f>IF(ISBLANK(A397)," ",INDIRECT(ADDRESS(1,5+MOD(ROW()-2,COUNTA('Form Responses 1'!$1:$1)-4),,TRUE,"Form Responses 1")))</f>
        <v>Halaman [TPS]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Halaman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12</v>
      </c>
      <c r="L397" s="9" t="str">
        <f t="shared" si="6"/>
        <v>2023 - WEEK 12</v>
      </c>
      <c r="M397" s="9" t="str">
        <f t="shared" si="7"/>
        <v>2023 - MONTH 03</v>
      </c>
      <c r="N397" s="12">
        <f t="shared" ref="N397:O397" si="406">IFERROR(AVERAGEIF(L:L,L397,$J:$J)," ")</f>
        <v>0.9460416667</v>
      </c>
      <c r="O397" s="12">
        <f t="shared" si="406"/>
        <v>0.9477777778</v>
      </c>
      <c r="P397" s="9" t="str">
        <f>IF(ISBLANK(A397)," ",IF(N397&gt;MASTER!$B$3/100,"SB",IF(N397&gt;MASTER!$B$4/100,"B",IF(N397&gt;MASTER!$B$5/100,"C","K"))))</f>
        <v>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45029.61716</v>
      </c>
      <c r="B398" s="9" t="str">
        <f>INDIRECT(ADDRESS(2+QUOTIENT(ROW()-2,COUNTA('Form Responses 1'!$1:$1)-4),2,,TRUE,"Form Responses 1"))</f>
        <v>normalina630@gmail.com</v>
      </c>
      <c r="C398" s="9" t="str">
        <f>INDIRECT(ADDRESS(2+QUOTIENT(ROW()-2,COUNTA('Form Responses 1'!$1:$1)-4),3,,TRUE,"Form Responses 1"))</f>
        <v>Normalina</v>
      </c>
      <c r="D398" s="10">
        <f>INDIRECT(ADDRESS(2+QUOTIENT(ROW()-2,COUNTA('Form Responses 1'!$1:$1)-4),4,,TRUE,"Form Responses 1"))</f>
        <v>45029</v>
      </c>
      <c r="E398" s="11">
        <f t="shared" si="2"/>
        <v>4</v>
      </c>
      <c r="F398" s="9" t="str">
        <f>IF(ISBLANK(A398)," ",INDIRECT(ADDRESS(1,5+MOD(ROW()-2,COUNTA('Form Responses 1'!$1:$1)-4),,TRUE,"Form Responses 1")))</f>
        <v>Security [Security Functions]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Security</v>
      </c>
      <c r="I398" s="12" t="str">
        <f t="shared" si="4"/>
        <v>SECURITY SERVICE</v>
      </c>
      <c r="J398" s="12">
        <f t="array" ref="J398">IFERROR(INDEX(MASTER!B:B,MATCH(G398,MASTER!A:A,0))/100," ")</f>
        <v>0.95</v>
      </c>
      <c r="K398" s="9">
        <f t="shared" si="5"/>
        <v>15</v>
      </c>
      <c r="L398" s="9" t="str">
        <f t="shared" si="6"/>
        <v>2023 - WEEK 15</v>
      </c>
      <c r="M398" s="9" t="str">
        <f t="shared" si="7"/>
        <v>2023 - MONTH 04</v>
      </c>
      <c r="N398" s="12">
        <f t="shared" ref="N398:O398" si="407">IFERROR(AVERAGEIF(L:L,L398,$J:$J)," ")</f>
        <v>0.95</v>
      </c>
      <c r="O398" s="12">
        <f t="shared" si="407"/>
        <v>0.95</v>
      </c>
      <c r="P398" s="9" t="str">
        <f>IF(ISBLANK(A398)," ",IF(N398&gt;MASTER!$B$3/100,"SB",IF(N398&gt;MASTER!$B$4/100,"B",IF(N398&gt;MASTER!$B$5/100,"C","K"))))</f>
        <v>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45029.61716</v>
      </c>
      <c r="B399" s="9" t="str">
        <f>INDIRECT(ADDRESS(2+QUOTIENT(ROW()-2,COUNTA('Form Responses 1'!$1:$1)-4),2,,TRUE,"Form Responses 1"))</f>
        <v>normalina630@gmail.com</v>
      </c>
      <c r="C399" s="9" t="str">
        <f>INDIRECT(ADDRESS(2+QUOTIENT(ROW()-2,COUNTA('Form Responses 1'!$1:$1)-4),3,,TRUE,"Form Responses 1"))</f>
        <v>Normalina</v>
      </c>
      <c r="D399" s="10">
        <f>INDIRECT(ADDRESS(2+QUOTIENT(ROW()-2,COUNTA('Form Responses 1'!$1:$1)-4),4,,TRUE,"Form Responses 1"))</f>
        <v>45029</v>
      </c>
      <c r="E399" s="11">
        <f t="shared" si="2"/>
        <v>4</v>
      </c>
      <c r="F399" s="9" t="str">
        <f>IF(ISBLANK(A399)," ",INDIRECT(ADDRESS(1,5+MOD(ROW()-2,COUNTA('Form Responses 1'!$1:$1)-4),,TRUE,"Form Responses 1")))</f>
        <v>Driver [Driving Safety]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Driver</v>
      </c>
      <c r="I399" s="12" t="str">
        <f t="shared" si="4"/>
        <v>LABOR SERVICE</v>
      </c>
      <c r="J399" s="12">
        <f t="array" ref="J399">IFERROR(INDEX(MASTER!B:B,MATCH(G399,MASTER!A:A,0))/100," ")</f>
        <v>0.95</v>
      </c>
      <c r="K399" s="9">
        <f t="shared" si="5"/>
        <v>15</v>
      </c>
      <c r="L399" s="9" t="str">
        <f t="shared" si="6"/>
        <v>2023 - WEEK 15</v>
      </c>
      <c r="M399" s="9" t="str">
        <f t="shared" si="7"/>
        <v>2023 - MONTH 04</v>
      </c>
      <c r="N399" s="12">
        <f t="shared" ref="N399:O399" si="408">IFERROR(AVERAGEIF(L:L,L399,$J:$J)," ")</f>
        <v>0.95</v>
      </c>
      <c r="O399" s="12">
        <f t="shared" si="408"/>
        <v>0.95</v>
      </c>
      <c r="P399" s="9" t="str">
        <f>IF(ISBLANK(A399)," ",IF(N399&gt;MASTER!$B$3/100,"SB",IF(N399&gt;MASTER!$B$4/100,"B",IF(N399&gt;MASTER!$B$5/100,"C","K"))))</f>
        <v>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45029.61716</v>
      </c>
      <c r="B400" s="9" t="str">
        <f>INDIRECT(ADDRESS(2+QUOTIENT(ROW()-2,COUNTA('Form Responses 1'!$1:$1)-4),2,,TRUE,"Form Responses 1"))</f>
        <v>normalina630@gmail.com</v>
      </c>
      <c r="C400" s="9" t="str">
        <f>INDIRECT(ADDRESS(2+QUOTIENT(ROW()-2,COUNTA('Form Responses 1'!$1:$1)-4),3,,TRUE,"Form Responses 1"))</f>
        <v>Normalina</v>
      </c>
      <c r="D400" s="10">
        <f>INDIRECT(ADDRESS(2+QUOTIENT(ROW()-2,COUNTA('Form Responses 1'!$1:$1)-4),4,,TRUE,"Form Responses 1"))</f>
        <v>45029</v>
      </c>
      <c r="E400" s="11">
        <f t="shared" si="2"/>
        <v>4</v>
      </c>
      <c r="F400" s="9" t="str">
        <f>IF(ISBLANK(A400)," ",INDIRECT(ADDRESS(1,5+MOD(ROW()-2,COUNTA('Form Responses 1'!$1:$1)-4),,TRUE,"Form Responses 1")))</f>
        <v>Driver [ Attendance]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Driver</v>
      </c>
      <c r="I400" s="12" t="str">
        <f t="shared" si="4"/>
        <v>LABOR SERVICE</v>
      </c>
      <c r="J400" s="12">
        <f t="array" ref="J400">IFERROR(INDEX(MASTER!B:B,MATCH(G400,MASTER!A:A,0))/100," ")</f>
        <v>0.95</v>
      </c>
      <c r="K400" s="9">
        <f t="shared" si="5"/>
        <v>15</v>
      </c>
      <c r="L400" s="9" t="str">
        <f t="shared" si="6"/>
        <v>2023 - WEEK 15</v>
      </c>
      <c r="M400" s="9" t="str">
        <f t="shared" si="7"/>
        <v>2023 - MONTH 04</v>
      </c>
      <c r="N400" s="12">
        <f t="shared" ref="N400:O400" si="409">IFERROR(AVERAGEIF(L:L,L400,$J:$J)," ")</f>
        <v>0.95</v>
      </c>
      <c r="O400" s="12">
        <f t="shared" si="409"/>
        <v>0.95</v>
      </c>
      <c r="P400" s="9" t="str">
        <f>IF(ISBLANK(A400)," ",IF(N400&gt;MASTER!$B$3/100,"SB",IF(N400&gt;MASTER!$B$4/100,"B",IF(N400&gt;MASTER!$B$5/100,"C","K"))))</f>
        <v>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45029.61716</v>
      </c>
      <c r="B401" s="9" t="str">
        <f>INDIRECT(ADDRESS(2+QUOTIENT(ROW()-2,COUNTA('Form Responses 1'!$1:$1)-4),2,,TRUE,"Form Responses 1"))</f>
        <v>normalina630@gmail.com</v>
      </c>
      <c r="C401" s="9" t="str">
        <f>INDIRECT(ADDRESS(2+QUOTIENT(ROW()-2,COUNTA('Form Responses 1'!$1:$1)-4),3,,TRUE,"Form Responses 1"))</f>
        <v>Normalina</v>
      </c>
      <c r="D401" s="10">
        <f>INDIRECT(ADDRESS(2+QUOTIENT(ROW()-2,COUNTA('Form Responses 1'!$1:$1)-4),4,,TRUE,"Form Responses 1"))</f>
        <v>45029</v>
      </c>
      <c r="E401" s="11">
        <f t="shared" si="2"/>
        <v>4</v>
      </c>
      <c r="F401" s="9" t="str">
        <f>IF(ISBLANK(A401)," ",INDIRECT(ADDRESS(1,5+MOD(ROW()-2,COUNTA('Form Responses 1'!$1:$1)-4),,TRUE,"Form Responses 1")))</f>
        <v>Mess [Garasi Kendaraan R4 &amp; R2]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Mess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15</v>
      </c>
      <c r="L401" s="9" t="str">
        <f t="shared" si="6"/>
        <v>2023 - WEEK 15</v>
      </c>
      <c r="M401" s="9" t="str">
        <f t="shared" si="7"/>
        <v>2023 - MONTH 04</v>
      </c>
      <c r="N401" s="12">
        <f t="shared" ref="N401:O401" si="410">IFERROR(AVERAGEIF(L:L,L401,$J:$J)," ")</f>
        <v>0.95</v>
      </c>
      <c r="O401" s="12">
        <f t="shared" si="410"/>
        <v>0.95</v>
      </c>
      <c r="P401" s="9" t="str">
        <f>IF(ISBLANK(A401)," ",IF(N401&gt;MASTER!$B$3/100,"SB",IF(N401&gt;MASTER!$B$4/100,"B",IF(N401&gt;MASTER!$B$5/100,"C","K"))))</f>
        <v>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45029.61716</v>
      </c>
      <c r="B402" s="9" t="str">
        <f>INDIRECT(ADDRESS(2+QUOTIENT(ROW()-2,COUNTA('Form Responses 1'!$1:$1)-4),2,,TRUE,"Form Responses 1"))</f>
        <v>normalina630@gmail.com</v>
      </c>
      <c r="C402" s="9" t="str">
        <f>INDIRECT(ADDRESS(2+QUOTIENT(ROW()-2,COUNTA('Form Responses 1'!$1:$1)-4),3,,TRUE,"Form Responses 1"))</f>
        <v>Normalina</v>
      </c>
      <c r="D402" s="10">
        <f>INDIRECT(ADDRESS(2+QUOTIENT(ROW()-2,COUNTA('Form Responses 1'!$1:$1)-4),4,,TRUE,"Form Responses 1"))</f>
        <v>45029</v>
      </c>
      <c r="E402" s="11">
        <f t="shared" si="2"/>
        <v>4</v>
      </c>
      <c r="F402" s="9" t="str">
        <f>IF(ISBLANK(A402)," ",INDIRECT(ADDRESS(1,5+MOD(ROW()-2,COUNTA('Form Responses 1'!$1:$1)-4),,TRUE,"Form Responses 1")))</f>
        <v>Mess [Teras Depan &amp; Belakang]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Mess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15</v>
      </c>
      <c r="L402" s="9" t="str">
        <f t="shared" si="6"/>
        <v>2023 - WEEK 15</v>
      </c>
      <c r="M402" s="9" t="str">
        <f t="shared" si="7"/>
        <v>2023 - MONTH 04</v>
      </c>
      <c r="N402" s="12">
        <f t="shared" ref="N402:O402" si="411">IFERROR(AVERAGEIF(L:L,L402,$J:$J)," ")</f>
        <v>0.95</v>
      </c>
      <c r="O402" s="12">
        <f t="shared" si="411"/>
        <v>0.95</v>
      </c>
      <c r="P402" s="9" t="str">
        <f>IF(ISBLANK(A402)," ",IF(N402&gt;MASTER!$B$3/100,"SB",IF(N402&gt;MASTER!$B$4/100,"B",IF(N402&gt;MASTER!$B$5/100,"C","K"))))</f>
        <v>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45029.61716</v>
      </c>
      <c r="B403" s="9" t="str">
        <f>INDIRECT(ADDRESS(2+QUOTIENT(ROW()-2,COUNTA('Form Responses 1'!$1:$1)-4),2,,TRUE,"Form Responses 1"))</f>
        <v>normalina630@gmail.com</v>
      </c>
      <c r="C403" s="9" t="str">
        <f>INDIRECT(ADDRESS(2+QUOTIENT(ROW()-2,COUNTA('Form Responses 1'!$1:$1)-4),3,,TRUE,"Form Responses 1"))</f>
        <v>Normalina</v>
      </c>
      <c r="D403" s="10">
        <f>INDIRECT(ADDRESS(2+QUOTIENT(ROW()-2,COUNTA('Form Responses 1'!$1:$1)-4),4,,TRUE,"Form Responses 1"))</f>
        <v>45029</v>
      </c>
      <c r="E403" s="11">
        <f t="shared" si="2"/>
        <v>4</v>
      </c>
      <c r="F403" s="9" t="str">
        <f>IF(ISBLANK(A403)," ",INDIRECT(ADDRESS(1,5+MOD(ROW()-2,COUNTA('Form Responses 1'!$1:$1)-4),,TRUE,"Form Responses 1")))</f>
        <v>Mess [Ruang Tamu Utama]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Mess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15</v>
      </c>
      <c r="L403" s="9" t="str">
        <f t="shared" si="6"/>
        <v>2023 - WEEK 15</v>
      </c>
      <c r="M403" s="9" t="str">
        <f t="shared" si="7"/>
        <v>2023 - MONTH 04</v>
      </c>
      <c r="N403" s="12">
        <f t="shared" ref="N403:O403" si="412">IFERROR(AVERAGEIF(L:L,L403,$J:$J)," ")</f>
        <v>0.95</v>
      </c>
      <c r="O403" s="12">
        <f t="shared" si="412"/>
        <v>0.95</v>
      </c>
      <c r="P403" s="9" t="str">
        <f>IF(ISBLANK(A403)," ",IF(N403&gt;MASTER!$B$3/100,"SB",IF(N403&gt;MASTER!$B$4/100,"B",IF(N403&gt;MASTER!$B$5/100,"C","K"))))</f>
        <v>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45029.61716</v>
      </c>
      <c r="B404" s="9" t="str">
        <f>INDIRECT(ADDRESS(2+QUOTIENT(ROW()-2,COUNTA('Form Responses 1'!$1:$1)-4),2,,TRUE,"Form Responses 1"))</f>
        <v>normalina630@gmail.com</v>
      </c>
      <c r="C404" s="9" t="str">
        <f>INDIRECT(ADDRESS(2+QUOTIENT(ROW()-2,COUNTA('Form Responses 1'!$1:$1)-4),3,,TRUE,"Form Responses 1"))</f>
        <v>Normalina</v>
      </c>
      <c r="D404" s="10">
        <f>INDIRECT(ADDRESS(2+QUOTIENT(ROW()-2,COUNTA('Form Responses 1'!$1:$1)-4),4,,TRUE,"Form Responses 1"))</f>
        <v>45029</v>
      </c>
      <c r="E404" s="11">
        <f t="shared" si="2"/>
        <v>4</v>
      </c>
      <c r="F404" s="9" t="str">
        <f>IF(ISBLANK(A404)," ",INDIRECT(ADDRESS(1,5+MOD(ROW()-2,COUNTA('Form Responses 1'!$1:$1)-4),,TRUE,"Form Responses 1")))</f>
        <v>Mess [Kamar 1.2.3&amp;4]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Mess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15</v>
      </c>
      <c r="L404" s="9" t="str">
        <f t="shared" si="6"/>
        <v>2023 - WEEK 15</v>
      </c>
      <c r="M404" s="9" t="str">
        <f t="shared" si="7"/>
        <v>2023 - MONTH 04</v>
      </c>
      <c r="N404" s="12">
        <f t="shared" ref="N404:O404" si="413">IFERROR(AVERAGEIF(L:L,L404,$J:$J)," ")</f>
        <v>0.95</v>
      </c>
      <c r="O404" s="12">
        <f t="shared" si="413"/>
        <v>0.95</v>
      </c>
      <c r="P404" s="9" t="str">
        <f>IF(ISBLANK(A404)," ",IF(N404&gt;MASTER!$B$3/100,"SB",IF(N404&gt;MASTER!$B$4/100,"B",IF(N404&gt;MASTER!$B$5/100,"C","K"))))</f>
        <v>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45029.61716</v>
      </c>
      <c r="B405" s="9" t="str">
        <f>INDIRECT(ADDRESS(2+QUOTIENT(ROW()-2,COUNTA('Form Responses 1'!$1:$1)-4),2,,TRUE,"Form Responses 1"))</f>
        <v>normalina630@gmail.com</v>
      </c>
      <c r="C405" s="9" t="str">
        <f>INDIRECT(ADDRESS(2+QUOTIENT(ROW()-2,COUNTA('Form Responses 1'!$1:$1)-4),3,,TRUE,"Form Responses 1"))</f>
        <v>Normalina</v>
      </c>
      <c r="D405" s="10">
        <f>INDIRECT(ADDRESS(2+QUOTIENT(ROW()-2,COUNTA('Form Responses 1'!$1:$1)-4),4,,TRUE,"Form Responses 1"))</f>
        <v>45029</v>
      </c>
      <c r="E405" s="11">
        <f t="shared" si="2"/>
        <v>4</v>
      </c>
      <c r="F405" s="9" t="str">
        <f>IF(ISBLANK(A405)," ",INDIRECT(ADDRESS(1,5+MOD(ROW()-2,COUNTA('Form Responses 1'!$1:$1)-4),,TRUE,"Form Responses 1")))</f>
        <v>Mess [Dapur]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Mess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15</v>
      </c>
      <c r="L405" s="9" t="str">
        <f t="shared" si="6"/>
        <v>2023 - WEEK 15</v>
      </c>
      <c r="M405" s="9" t="str">
        <f t="shared" si="7"/>
        <v>2023 - MONTH 04</v>
      </c>
      <c r="N405" s="12">
        <f t="shared" ref="N405:O405" si="414">IFERROR(AVERAGEIF(L:L,L405,$J:$J)," ")</f>
        <v>0.95</v>
      </c>
      <c r="O405" s="12">
        <f t="shared" si="414"/>
        <v>0.95</v>
      </c>
      <c r="P405" s="9" t="str">
        <f>IF(ISBLANK(A405)," ",IF(N405&gt;MASTER!$B$3/100,"SB",IF(N405&gt;MASTER!$B$4/100,"B",IF(N405&gt;MASTER!$B$5/100,"C","K"))))</f>
        <v>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45029.61716</v>
      </c>
      <c r="B406" s="9" t="str">
        <f>INDIRECT(ADDRESS(2+QUOTIENT(ROW()-2,COUNTA('Form Responses 1'!$1:$1)-4),2,,TRUE,"Form Responses 1"))</f>
        <v>normalina630@gmail.com</v>
      </c>
      <c r="C406" s="9" t="str">
        <f>INDIRECT(ADDRESS(2+QUOTIENT(ROW()-2,COUNTA('Form Responses 1'!$1:$1)-4),3,,TRUE,"Form Responses 1"))</f>
        <v>Normalina</v>
      </c>
      <c r="D406" s="10">
        <f>INDIRECT(ADDRESS(2+QUOTIENT(ROW()-2,COUNTA('Form Responses 1'!$1:$1)-4),4,,TRUE,"Form Responses 1"))</f>
        <v>45029</v>
      </c>
      <c r="E406" s="11">
        <f t="shared" si="2"/>
        <v>4</v>
      </c>
      <c r="F406" s="9" t="str">
        <f>IF(ISBLANK(A406)," ",INDIRECT(ADDRESS(1,5+MOD(ROW()-2,COUNTA('Form Responses 1'!$1:$1)-4),,TRUE,"Form Responses 1")))</f>
        <v>Mess [Toilet Pria / Wanita]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Mess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15</v>
      </c>
      <c r="L406" s="9" t="str">
        <f t="shared" si="6"/>
        <v>2023 - WEEK 15</v>
      </c>
      <c r="M406" s="9" t="str">
        <f t="shared" si="7"/>
        <v>2023 - MONTH 04</v>
      </c>
      <c r="N406" s="12">
        <f t="shared" ref="N406:O406" si="415">IFERROR(AVERAGEIF(L:L,L406,$J:$J)," ")</f>
        <v>0.95</v>
      </c>
      <c r="O406" s="12">
        <f t="shared" si="415"/>
        <v>0.95</v>
      </c>
      <c r="P406" s="9" t="str">
        <f>IF(ISBLANK(A406)," ",IF(N406&gt;MASTER!$B$3/100,"SB",IF(N406&gt;MASTER!$B$4/100,"B",IF(N406&gt;MASTER!$B$5/100,"C","K"))))</f>
        <v>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45029.61716</v>
      </c>
      <c r="B407" s="9" t="str">
        <f>INDIRECT(ADDRESS(2+QUOTIENT(ROW()-2,COUNTA('Form Responses 1'!$1:$1)-4),2,,TRUE,"Form Responses 1"))</f>
        <v>normalina630@gmail.com</v>
      </c>
      <c r="C407" s="9" t="str">
        <f>INDIRECT(ADDRESS(2+QUOTIENT(ROW()-2,COUNTA('Form Responses 1'!$1:$1)-4),3,,TRUE,"Form Responses 1"))</f>
        <v>Normalina</v>
      </c>
      <c r="D407" s="10">
        <f>INDIRECT(ADDRESS(2+QUOTIENT(ROW()-2,COUNTA('Form Responses 1'!$1:$1)-4),4,,TRUE,"Form Responses 1"))</f>
        <v>45029</v>
      </c>
      <c r="E407" s="11">
        <f t="shared" si="2"/>
        <v>4</v>
      </c>
      <c r="F407" s="9" t="str">
        <f>IF(ISBLANK(A407)," ",INDIRECT(ADDRESS(1,5+MOD(ROW()-2,COUNTA('Form Responses 1'!$1:$1)-4),,TRUE,"Form Responses 1")))</f>
        <v>Gedung Balai Arkiologi Lt.2 [Koridor]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Gedung Balai Arkiologi Lt.2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15</v>
      </c>
      <c r="L407" s="9" t="str">
        <f t="shared" si="6"/>
        <v>2023 - WEEK 15</v>
      </c>
      <c r="M407" s="9" t="str">
        <f t="shared" si="7"/>
        <v>2023 - MONTH 04</v>
      </c>
      <c r="N407" s="12">
        <f t="shared" ref="N407:O407" si="416">IFERROR(AVERAGEIF(L:L,L407,$J:$J)," ")</f>
        <v>0.95</v>
      </c>
      <c r="O407" s="12">
        <f t="shared" si="416"/>
        <v>0.95</v>
      </c>
      <c r="P407" s="9" t="str">
        <f>IF(ISBLANK(A407)," ",IF(N407&gt;MASTER!$B$3/100,"SB",IF(N407&gt;MASTER!$B$4/100,"B",IF(N407&gt;MASTER!$B$5/100,"C","K"))))</f>
        <v>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45029.61716</v>
      </c>
      <c r="B408" s="9" t="str">
        <f>INDIRECT(ADDRESS(2+QUOTIENT(ROW()-2,COUNTA('Form Responses 1'!$1:$1)-4),2,,TRUE,"Form Responses 1"))</f>
        <v>normalina630@gmail.com</v>
      </c>
      <c r="C408" s="9" t="str">
        <f>INDIRECT(ADDRESS(2+QUOTIENT(ROW()-2,COUNTA('Form Responses 1'!$1:$1)-4),3,,TRUE,"Form Responses 1"))</f>
        <v>Normalina</v>
      </c>
      <c r="D408" s="10">
        <f>INDIRECT(ADDRESS(2+QUOTIENT(ROW()-2,COUNTA('Form Responses 1'!$1:$1)-4),4,,TRUE,"Form Responses 1"))</f>
        <v>45029</v>
      </c>
      <c r="E408" s="11">
        <f t="shared" si="2"/>
        <v>4</v>
      </c>
      <c r="F408" s="9" t="str">
        <f>IF(ISBLANK(A408)," ",INDIRECT(ADDRESS(1,5+MOD(ROW()-2,COUNTA('Form Responses 1'!$1:$1)-4),,TRUE,"Form Responses 1")))</f>
        <v>Gedung Balai Arkiologi Lt.2 [Meeting Room 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Gedung Balai Arkiologi Lt.2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15</v>
      </c>
      <c r="L408" s="9" t="str">
        <f t="shared" si="6"/>
        <v>2023 - WEEK 15</v>
      </c>
      <c r="M408" s="9" t="str">
        <f t="shared" si="7"/>
        <v>2023 - MONTH 04</v>
      </c>
      <c r="N408" s="12">
        <f t="shared" ref="N408:O408" si="417">IFERROR(AVERAGEIF(L:L,L408,$J:$J)," ")</f>
        <v>0.95</v>
      </c>
      <c r="O408" s="12">
        <f t="shared" si="417"/>
        <v>0.95</v>
      </c>
      <c r="P408" s="9" t="str">
        <f>IF(ISBLANK(A408)," ",IF(N408&gt;MASTER!$B$3/100,"SB",IF(N408&gt;MASTER!$B$4/100,"B",IF(N408&gt;MASTER!$B$5/100,"C","K"))))</f>
        <v>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45029.61716</v>
      </c>
      <c r="B409" s="9" t="str">
        <f>INDIRECT(ADDRESS(2+QUOTIENT(ROW()-2,COUNTA('Form Responses 1'!$1:$1)-4),2,,TRUE,"Form Responses 1"))</f>
        <v>normalina630@gmail.com</v>
      </c>
      <c r="C409" s="9" t="str">
        <f>INDIRECT(ADDRESS(2+QUOTIENT(ROW()-2,COUNTA('Form Responses 1'!$1:$1)-4),3,,TRUE,"Form Responses 1"))</f>
        <v>Normalina</v>
      </c>
      <c r="D409" s="10">
        <f>INDIRECT(ADDRESS(2+QUOTIENT(ROW()-2,COUNTA('Form Responses 1'!$1:$1)-4),4,,TRUE,"Form Responses 1"))</f>
        <v>45029</v>
      </c>
      <c r="E409" s="11">
        <f t="shared" si="2"/>
        <v>4</v>
      </c>
      <c r="F409" s="9" t="str">
        <f>IF(ISBLANK(A409)," ",INDIRECT(ADDRESS(1,5+MOD(ROW()-2,COUNTA('Form Responses 1'!$1:$1)-4),,TRUE,"Form Responses 1")))</f>
        <v>Gedung Balai Arkiologi Lt.2 [R. Kepala]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Gedung Balai Arkiologi Lt.2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15</v>
      </c>
      <c r="L409" s="9" t="str">
        <f t="shared" si="6"/>
        <v>2023 - WEEK 15</v>
      </c>
      <c r="M409" s="9" t="str">
        <f t="shared" si="7"/>
        <v>2023 - MONTH 04</v>
      </c>
      <c r="N409" s="12">
        <f t="shared" ref="N409:O409" si="418">IFERROR(AVERAGEIF(L:L,L409,$J:$J)," ")</f>
        <v>0.95</v>
      </c>
      <c r="O409" s="12">
        <f t="shared" si="418"/>
        <v>0.95</v>
      </c>
      <c r="P409" s="9" t="str">
        <f>IF(ISBLANK(A409)," ",IF(N409&gt;MASTER!$B$3/100,"SB",IF(N409&gt;MASTER!$B$4/100,"B",IF(N409&gt;MASTER!$B$5/100,"C","K"))))</f>
        <v>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45029.61716</v>
      </c>
      <c r="B410" s="9" t="str">
        <f>INDIRECT(ADDRESS(2+QUOTIENT(ROW()-2,COUNTA('Form Responses 1'!$1:$1)-4),2,,TRUE,"Form Responses 1"))</f>
        <v>normalina630@gmail.com</v>
      </c>
      <c r="C410" s="9" t="str">
        <f>INDIRECT(ADDRESS(2+QUOTIENT(ROW()-2,COUNTA('Form Responses 1'!$1:$1)-4),3,,TRUE,"Form Responses 1"))</f>
        <v>Normalina</v>
      </c>
      <c r="D410" s="10">
        <f>INDIRECT(ADDRESS(2+QUOTIENT(ROW()-2,COUNTA('Form Responses 1'!$1:$1)-4),4,,TRUE,"Form Responses 1"))</f>
        <v>45029</v>
      </c>
      <c r="E410" s="11">
        <f t="shared" si="2"/>
        <v>4</v>
      </c>
      <c r="F410" s="9" t="str">
        <f>IF(ISBLANK(A410)," ",INDIRECT(ADDRESS(1,5+MOD(ROW()-2,COUNTA('Form Responses 1'!$1:$1)-4),,TRUE,"Form Responses 1")))</f>
        <v>Gedung Balai Arkiologi Lt.2 [R. 1-5]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Gedung Balai Arkiologi Lt.2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15</v>
      </c>
      <c r="L410" s="9" t="str">
        <f t="shared" si="6"/>
        <v>2023 - WEEK 15</v>
      </c>
      <c r="M410" s="9" t="str">
        <f t="shared" si="7"/>
        <v>2023 - MONTH 04</v>
      </c>
      <c r="N410" s="12">
        <f t="shared" ref="N410:O410" si="419">IFERROR(AVERAGEIF(L:L,L410,$J:$J)," ")</f>
        <v>0.95</v>
      </c>
      <c r="O410" s="12">
        <f t="shared" si="419"/>
        <v>0.95</v>
      </c>
      <c r="P410" s="9" t="str">
        <f>IF(ISBLANK(A410)," ",IF(N410&gt;MASTER!$B$3/100,"SB",IF(N410&gt;MASTER!$B$4/100,"B",IF(N410&gt;MASTER!$B$5/100,"C","K"))))</f>
        <v>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45029.61716</v>
      </c>
      <c r="B411" s="9" t="str">
        <f>INDIRECT(ADDRESS(2+QUOTIENT(ROW()-2,COUNTA('Form Responses 1'!$1:$1)-4),2,,TRUE,"Form Responses 1"))</f>
        <v>normalina630@gmail.com</v>
      </c>
      <c r="C411" s="9" t="str">
        <f>INDIRECT(ADDRESS(2+QUOTIENT(ROW()-2,COUNTA('Form Responses 1'!$1:$1)-4),3,,TRUE,"Form Responses 1"))</f>
        <v>Normalina</v>
      </c>
      <c r="D411" s="10">
        <f>INDIRECT(ADDRESS(2+QUOTIENT(ROW()-2,COUNTA('Form Responses 1'!$1:$1)-4),4,,TRUE,"Form Responses 1"))</f>
        <v>45029</v>
      </c>
      <c r="E411" s="11">
        <f t="shared" si="2"/>
        <v>4</v>
      </c>
      <c r="F411" s="9" t="str">
        <f>IF(ISBLANK(A411)," ",INDIRECT(ADDRESS(1,5+MOD(ROW()-2,COUNTA('Form Responses 1'!$1:$1)-4),,TRUE,"Form Responses 1")))</f>
        <v>Gedung Balai Arkiologi Lt.2 [Tangga Penghubung LT1-2]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Gedung Balai Arkiologi Lt.2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15</v>
      </c>
      <c r="L411" s="9" t="str">
        <f t="shared" si="6"/>
        <v>2023 - WEEK 15</v>
      </c>
      <c r="M411" s="9" t="str">
        <f t="shared" si="7"/>
        <v>2023 - MONTH 04</v>
      </c>
      <c r="N411" s="12">
        <f t="shared" ref="N411:O411" si="420">IFERROR(AVERAGEIF(L:L,L411,$J:$J)," ")</f>
        <v>0.95</v>
      </c>
      <c r="O411" s="12">
        <f t="shared" si="420"/>
        <v>0.95</v>
      </c>
      <c r="P411" s="9" t="str">
        <f>IF(ISBLANK(A411)," ",IF(N411&gt;MASTER!$B$3/100,"SB",IF(N411&gt;MASTER!$B$4/100,"B",IF(N411&gt;MASTER!$B$5/100,"C","K"))))</f>
        <v>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45029.61716</v>
      </c>
      <c r="B412" s="9" t="str">
        <f>INDIRECT(ADDRESS(2+QUOTIENT(ROW()-2,COUNTA('Form Responses 1'!$1:$1)-4),2,,TRUE,"Form Responses 1"))</f>
        <v>normalina630@gmail.com</v>
      </c>
      <c r="C412" s="9" t="str">
        <f>INDIRECT(ADDRESS(2+QUOTIENT(ROW()-2,COUNTA('Form Responses 1'!$1:$1)-4),3,,TRUE,"Form Responses 1"))</f>
        <v>Normalina</v>
      </c>
      <c r="D412" s="10">
        <f>INDIRECT(ADDRESS(2+QUOTIENT(ROW()-2,COUNTA('Form Responses 1'!$1:$1)-4),4,,TRUE,"Form Responses 1"))</f>
        <v>45029</v>
      </c>
      <c r="E412" s="11">
        <f t="shared" si="2"/>
        <v>4</v>
      </c>
      <c r="F412" s="9" t="str">
        <f>IF(ISBLANK(A412)," ",INDIRECT(ADDRESS(1,5+MOD(ROW()-2,COUNTA('Form Responses 1'!$1:$1)-4),,TRUE,"Form Responses 1")))</f>
        <v>Gedung Balai Arkiologi Lt.2 [Toilet Pria / Wanita &amp; Disabilitas]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Gedung Balai Arkiologi Lt.2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15</v>
      </c>
      <c r="L412" s="9" t="str">
        <f t="shared" si="6"/>
        <v>2023 - WEEK 15</v>
      </c>
      <c r="M412" s="9" t="str">
        <f t="shared" si="7"/>
        <v>2023 - MONTH 04</v>
      </c>
      <c r="N412" s="12">
        <f t="shared" ref="N412:O412" si="421">IFERROR(AVERAGEIF(L:L,L412,$J:$J)," ")</f>
        <v>0.95</v>
      </c>
      <c r="O412" s="12">
        <f t="shared" si="421"/>
        <v>0.95</v>
      </c>
      <c r="P412" s="9" t="str">
        <f>IF(ISBLANK(A412)," ",IF(N412&gt;MASTER!$B$3/100,"SB",IF(N412&gt;MASTER!$B$4/100,"B",IF(N412&gt;MASTER!$B$5/100,"C","K"))))</f>
        <v>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45029.61716</v>
      </c>
      <c r="B413" s="9" t="str">
        <f>INDIRECT(ADDRESS(2+QUOTIENT(ROW()-2,COUNTA('Form Responses 1'!$1:$1)-4),2,,TRUE,"Form Responses 1"))</f>
        <v>normalina630@gmail.com</v>
      </c>
      <c r="C413" s="9" t="str">
        <f>INDIRECT(ADDRESS(2+QUOTIENT(ROW()-2,COUNTA('Form Responses 1'!$1:$1)-4),3,,TRUE,"Form Responses 1"))</f>
        <v>Normalina</v>
      </c>
      <c r="D413" s="10">
        <f>INDIRECT(ADDRESS(2+QUOTIENT(ROW()-2,COUNTA('Form Responses 1'!$1:$1)-4),4,,TRUE,"Form Responses 1"))</f>
        <v>45029</v>
      </c>
      <c r="E413" s="11">
        <f t="shared" si="2"/>
        <v>4</v>
      </c>
      <c r="F413" s="9" t="str">
        <f>IF(ISBLANK(A413)," ",INDIRECT(ADDRESS(1,5+MOD(ROW()-2,COUNTA('Form Responses 1'!$1:$1)-4),,TRUE,"Form Responses 1")))</f>
        <v>Gedung Balai Arkiologi Lt.1 [Lobby Utama]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Gedung Balai Arkiologi Lt.1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15</v>
      </c>
      <c r="L413" s="9" t="str">
        <f t="shared" si="6"/>
        <v>2023 - WEEK 15</v>
      </c>
      <c r="M413" s="9" t="str">
        <f t="shared" si="7"/>
        <v>2023 - MONTH 04</v>
      </c>
      <c r="N413" s="12">
        <f t="shared" ref="N413:O413" si="422">IFERROR(AVERAGEIF(L:L,L413,$J:$J)," ")</f>
        <v>0.95</v>
      </c>
      <c r="O413" s="12">
        <f t="shared" si="422"/>
        <v>0.95</v>
      </c>
      <c r="P413" s="9" t="str">
        <f>IF(ISBLANK(A413)," ",IF(N413&gt;MASTER!$B$3/100,"SB",IF(N413&gt;MASTER!$B$4/100,"B",IF(N413&gt;MASTER!$B$5/100,"C","K"))))</f>
        <v>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45029.61716</v>
      </c>
      <c r="B414" s="9" t="str">
        <f>INDIRECT(ADDRESS(2+QUOTIENT(ROW()-2,COUNTA('Form Responses 1'!$1:$1)-4),2,,TRUE,"Form Responses 1"))</f>
        <v>normalina630@gmail.com</v>
      </c>
      <c r="C414" s="9" t="str">
        <f>INDIRECT(ADDRESS(2+QUOTIENT(ROW()-2,COUNTA('Form Responses 1'!$1:$1)-4),3,,TRUE,"Form Responses 1"))</f>
        <v>Normalina</v>
      </c>
      <c r="D414" s="10">
        <f>INDIRECT(ADDRESS(2+QUOTIENT(ROW()-2,COUNTA('Form Responses 1'!$1:$1)-4),4,,TRUE,"Form Responses 1"))</f>
        <v>45029</v>
      </c>
      <c r="E414" s="11">
        <f t="shared" si="2"/>
        <v>4</v>
      </c>
      <c r="F414" s="9" t="str">
        <f>IF(ISBLANK(A414)," ",INDIRECT(ADDRESS(1,5+MOD(ROW()-2,COUNTA('Form Responses 1'!$1:$1)-4),,TRUE,"Form Responses 1")))</f>
        <v>Gedung Balai Arkiologi Lt.1 [Koridor]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Gedung Balai Arkiologi Lt.1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15</v>
      </c>
      <c r="L414" s="9" t="str">
        <f t="shared" si="6"/>
        <v>2023 - WEEK 15</v>
      </c>
      <c r="M414" s="9" t="str">
        <f t="shared" si="7"/>
        <v>2023 - MONTH 04</v>
      </c>
      <c r="N414" s="12">
        <f t="shared" ref="N414:O414" si="423">IFERROR(AVERAGEIF(L:L,L414,$J:$J)," ")</f>
        <v>0.95</v>
      </c>
      <c r="O414" s="12">
        <f t="shared" si="423"/>
        <v>0.95</v>
      </c>
      <c r="P414" s="9" t="str">
        <f>IF(ISBLANK(A414)," ",IF(N414&gt;MASTER!$B$3/100,"SB",IF(N414&gt;MASTER!$B$4/100,"B",IF(N414&gt;MASTER!$B$5/100,"C","K"))))</f>
        <v>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45029.61716</v>
      </c>
      <c r="B415" s="9" t="str">
        <f>INDIRECT(ADDRESS(2+QUOTIENT(ROW()-2,COUNTA('Form Responses 1'!$1:$1)-4),2,,TRUE,"Form Responses 1"))</f>
        <v>normalina630@gmail.com</v>
      </c>
      <c r="C415" s="9" t="str">
        <f>INDIRECT(ADDRESS(2+QUOTIENT(ROW()-2,COUNTA('Form Responses 1'!$1:$1)-4),3,,TRUE,"Form Responses 1"))</f>
        <v>Normalina</v>
      </c>
      <c r="D415" s="10">
        <f>INDIRECT(ADDRESS(2+QUOTIENT(ROW()-2,COUNTA('Form Responses 1'!$1:$1)-4),4,,TRUE,"Form Responses 1"))</f>
        <v>45029</v>
      </c>
      <c r="E415" s="11">
        <f t="shared" si="2"/>
        <v>4</v>
      </c>
      <c r="F415" s="9" t="str">
        <f>IF(ISBLANK(A415)," ",INDIRECT(ADDRESS(1,5+MOD(ROW()-2,COUNTA('Form Responses 1'!$1:$1)-4),,TRUE,"Form Responses 1")))</f>
        <v>Gedung Balai Arkiologi Lt.1 [Meeting Room 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Gedung Balai Arkiologi Lt.1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15</v>
      </c>
      <c r="L415" s="9" t="str">
        <f t="shared" si="6"/>
        <v>2023 - WEEK 15</v>
      </c>
      <c r="M415" s="9" t="str">
        <f t="shared" si="7"/>
        <v>2023 - MONTH 04</v>
      </c>
      <c r="N415" s="12">
        <f t="shared" ref="N415:O415" si="424">IFERROR(AVERAGEIF(L:L,L415,$J:$J)," ")</f>
        <v>0.95</v>
      </c>
      <c r="O415" s="12">
        <f t="shared" si="424"/>
        <v>0.95</v>
      </c>
      <c r="P415" s="9" t="str">
        <f>IF(ISBLANK(A415)," ",IF(N415&gt;MASTER!$B$3/100,"SB",IF(N415&gt;MASTER!$B$4/100,"B",IF(N415&gt;MASTER!$B$5/100,"C","K"))))</f>
        <v>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45029.61716</v>
      </c>
      <c r="B416" s="9" t="str">
        <f>INDIRECT(ADDRESS(2+QUOTIENT(ROW()-2,COUNTA('Form Responses 1'!$1:$1)-4),2,,TRUE,"Form Responses 1"))</f>
        <v>normalina630@gmail.com</v>
      </c>
      <c r="C416" s="9" t="str">
        <f>INDIRECT(ADDRESS(2+QUOTIENT(ROW()-2,COUNTA('Form Responses 1'!$1:$1)-4),3,,TRUE,"Form Responses 1"))</f>
        <v>Normalina</v>
      </c>
      <c r="D416" s="10">
        <f>INDIRECT(ADDRESS(2+QUOTIENT(ROW()-2,COUNTA('Form Responses 1'!$1:$1)-4),4,,TRUE,"Form Responses 1"))</f>
        <v>45029</v>
      </c>
      <c r="E416" s="11">
        <f t="shared" si="2"/>
        <v>4</v>
      </c>
      <c r="F416" s="9" t="str">
        <f>IF(ISBLANK(A416)," ",INDIRECT(ADDRESS(1,5+MOD(ROW()-2,COUNTA('Form Responses 1'!$1:$1)-4),,TRUE,"Form Responses 1")))</f>
        <v>Gedung Balai Arkiologi Lt.1 [R. Staf TU]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Gedung Balai Arkiologi Lt.1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15</v>
      </c>
      <c r="L416" s="9" t="str">
        <f t="shared" si="6"/>
        <v>2023 - WEEK 15</v>
      </c>
      <c r="M416" s="9" t="str">
        <f t="shared" si="7"/>
        <v>2023 - MONTH 04</v>
      </c>
      <c r="N416" s="12">
        <f t="shared" ref="N416:O416" si="425">IFERROR(AVERAGEIF(L:L,L416,$J:$J)," ")</f>
        <v>0.95</v>
      </c>
      <c r="O416" s="12">
        <f t="shared" si="425"/>
        <v>0.95</v>
      </c>
      <c r="P416" s="9" t="str">
        <f>IF(ISBLANK(A416)," ",IF(N416&gt;MASTER!$B$3/100,"SB",IF(N416&gt;MASTER!$B$4/100,"B",IF(N416&gt;MASTER!$B$5/100,"C","K"))))</f>
        <v>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45029.61716</v>
      </c>
      <c r="B417" s="9" t="str">
        <f>INDIRECT(ADDRESS(2+QUOTIENT(ROW()-2,COUNTA('Form Responses 1'!$1:$1)-4),2,,TRUE,"Form Responses 1"))</f>
        <v>normalina630@gmail.com</v>
      </c>
      <c r="C417" s="9" t="str">
        <f>INDIRECT(ADDRESS(2+QUOTIENT(ROW()-2,COUNTA('Form Responses 1'!$1:$1)-4),3,,TRUE,"Form Responses 1"))</f>
        <v>Normalina</v>
      </c>
      <c r="D417" s="10">
        <f>INDIRECT(ADDRESS(2+QUOTIENT(ROW()-2,COUNTA('Form Responses 1'!$1:$1)-4),4,,TRUE,"Form Responses 1"))</f>
        <v>45029</v>
      </c>
      <c r="E417" s="11">
        <f t="shared" si="2"/>
        <v>4</v>
      </c>
      <c r="F417" s="9" t="str">
        <f>IF(ISBLANK(A417)," ",INDIRECT(ADDRESS(1,5+MOD(ROW()-2,COUNTA('Form Responses 1'!$1:$1)-4),,TRUE,"Form Responses 1")))</f>
        <v>Gedung Balai Arkiologi Lt.1 [R. Kasubag TU]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Gedung Balai Arkiologi Lt.1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15</v>
      </c>
      <c r="L417" s="9" t="str">
        <f t="shared" si="6"/>
        <v>2023 - WEEK 15</v>
      </c>
      <c r="M417" s="9" t="str">
        <f t="shared" si="7"/>
        <v>2023 - MONTH 04</v>
      </c>
      <c r="N417" s="12">
        <f t="shared" ref="N417:O417" si="426">IFERROR(AVERAGEIF(L:L,L417,$J:$J)," ")</f>
        <v>0.95</v>
      </c>
      <c r="O417" s="12">
        <f t="shared" si="426"/>
        <v>0.95</v>
      </c>
      <c r="P417" s="9" t="str">
        <f>IF(ISBLANK(A417)," ",IF(N417&gt;MASTER!$B$3/100,"SB",IF(N417&gt;MASTER!$B$4/100,"B",IF(N417&gt;MASTER!$B$5/100,"C","K"))))</f>
        <v>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45029.61716</v>
      </c>
      <c r="B418" s="9" t="str">
        <f>INDIRECT(ADDRESS(2+QUOTIENT(ROW()-2,COUNTA('Form Responses 1'!$1:$1)-4),2,,TRUE,"Form Responses 1"))</f>
        <v>normalina630@gmail.com</v>
      </c>
      <c r="C418" s="9" t="str">
        <f>INDIRECT(ADDRESS(2+QUOTIENT(ROW()-2,COUNTA('Form Responses 1'!$1:$1)-4),3,,TRUE,"Form Responses 1"))</f>
        <v>Normalina</v>
      </c>
      <c r="D418" s="10">
        <f>INDIRECT(ADDRESS(2+QUOTIENT(ROW()-2,COUNTA('Form Responses 1'!$1:$1)-4),4,,TRUE,"Form Responses 1"))</f>
        <v>45029</v>
      </c>
      <c r="E418" s="11">
        <f t="shared" si="2"/>
        <v>4</v>
      </c>
      <c r="F418" s="9" t="str">
        <f>IF(ISBLANK(A418)," ",INDIRECT(ADDRESS(1,5+MOD(ROW()-2,COUNTA('Form Responses 1'!$1:$1)-4),,TRUE,"Form Responses 1")))</f>
        <v>Gedung Balai Arkiologi Lt.1 [R. Arsib]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Gedung Balai Arkiologi Lt.1</v>
      </c>
      <c r="I418" s="12" t="str">
        <f t="shared" si="4"/>
        <v>CLEANING SERVICE</v>
      </c>
      <c r="J418" s="12">
        <f t="array" ref="J418">IFERROR(INDEX(MASTER!B:B,MATCH(G418,MASTER!A:A,0))/100," ")</f>
        <v>0.95</v>
      </c>
      <c r="K418" s="9">
        <f t="shared" si="5"/>
        <v>15</v>
      </c>
      <c r="L418" s="9" t="str">
        <f t="shared" si="6"/>
        <v>2023 - WEEK 15</v>
      </c>
      <c r="M418" s="9" t="str">
        <f t="shared" si="7"/>
        <v>2023 - MONTH 04</v>
      </c>
      <c r="N418" s="12">
        <f t="shared" ref="N418:O418" si="427">IFERROR(AVERAGEIF(L:L,L418,$J:$J)," ")</f>
        <v>0.95</v>
      </c>
      <c r="O418" s="12">
        <f t="shared" si="427"/>
        <v>0.95</v>
      </c>
      <c r="P418" s="9" t="str">
        <f>IF(ISBLANK(A418)," ",IF(N418&gt;MASTER!$B$3/100,"SB",IF(N418&gt;MASTER!$B$4/100,"B",IF(N418&gt;MASTER!$B$5/100,"C","K"))))</f>
        <v>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45029.61716</v>
      </c>
      <c r="B419" s="9" t="str">
        <f>INDIRECT(ADDRESS(2+QUOTIENT(ROW()-2,COUNTA('Form Responses 1'!$1:$1)-4),2,,TRUE,"Form Responses 1"))</f>
        <v>normalina630@gmail.com</v>
      </c>
      <c r="C419" s="9" t="str">
        <f>INDIRECT(ADDRESS(2+QUOTIENT(ROW()-2,COUNTA('Form Responses 1'!$1:$1)-4),3,,TRUE,"Form Responses 1"))</f>
        <v>Normalina</v>
      </c>
      <c r="D419" s="10">
        <f>INDIRECT(ADDRESS(2+QUOTIENT(ROW()-2,COUNTA('Form Responses 1'!$1:$1)-4),4,,TRUE,"Form Responses 1"))</f>
        <v>45029</v>
      </c>
      <c r="E419" s="11">
        <f t="shared" si="2"/>
        <v>4</v>
      </c>
      <c r="F419" s="9" t="str">
        <f>IF(ISBLANK(A419)," ",INDIRECT(ADDRESS(1,5+MOD(ROW()-2,COUNTA('Form Responses 1'!$1:$1)-4),,TRUE,"Form Responses 1")))</f>
        <v>Gedung Balai Arkiologi Lt.1 [R. Arsib Keuangan]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Gedung Balai Arkiologi Lt.1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15</v>
      </c>
      <c r="L419" s="9" t="str">
        <f t="shared" si="6"/>
        <v>2023 - WEEK 15</v>
      </c>
      <c r="M419" s="9" t="str">
        <f t="shared" si="7"/>
        <v>2023 - MONTH 04</v>
      </c>
      <c r="N419" s="12">
        <f t="shared" ref="N419:O419" si="428">IFERROR(AVERAGEIF(L:L,L419,$J:$J)," ")</f>
        <v>0.95</v>
      </c>
      <c r="O419" s="12">
        <f t="shared" si="428"/>
        <v>0.95</v>
      </c>
      <c r="P419" s="9" t="str">
        <f>IF(ISBLANK(A419)," ",IF(N419&gt;MASTER!$B$3/100,"SB",IF(N419&gt;MASTER!$B$4/100,"B",IF(N419&gt;MASTER!$B$5/100,"C","K"))))</f>
        <v>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45029.61716</v>
      </c>
      <c r="B420" s="9" t="str">
        <f>INDIRECT(ADDRESS(2+QUOTIENT(ROW()-2,COUNTA('Form Responses 1'!$1:$1)-4),2,,TRUE,"Form Responses 1"))</f>
        <v>normalina630@gmail.com</v>
      </c>
      <c r="C420" s="9" t="str">
        <f>INDIRECT(ADDRESS(2+QUOTIENT(ROW()-2,COUNTA('Form Responses 1'!$1:$1)-4),3,,TRUE,"Form Responses 1"))</f>
        <v>Normalina</v>
      </c>
      <c r="D420" s="10">
        <f>INDIRECT(ADDRESS(2+QUOTIENT(ROW()-2,COUNTA('Form Responses 1'!$1:$1)-4),4,,TRUE,"Form Responses 1"))</f>
        <v>45029</v>
      </c>
      <c r="E420" s="11">
        <f t="shared" si="2"/>
        <v>4</v>
      </c>
      <c r="F420" s="9" t="str">
        <f>IF(ISBLANK(A420)," ",INDIRECT(ADDRESS(1,5+MOD(ROW()-2,COUNTA('Form Responses 1'!$1:$1)-4),,TRUE,"Form Responses 1")))</f>
        <v>Gedung Balai Arkiologi Lt.1 [R. Bendahara]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Gedung Balai Arkiologi Lt.1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15</v>
      </c>
      <c r="L420" s="9" t="str">
        <f t="shared" si="6"/>
        <v>2023 - WEEK 15</v>
      </c>
      <c r="M420" s="9" t="str">
        <f t="shared" si="7"/>
        <v>2023 - MONTH 04</v>
      </c>
      <c r="N420" s="12">
        <f t="shared" ref="N420:O420" si="429">IFERROR(AVERAGEIF(L:L,L420,$J:$J)," ")</f>
        <v>0.95</v>
      </c>
      <c r="O420" s="12">
        <f t="shared" si="429"/>
        <v>0.95</v>
      </c>
      <c r="P420" s="9" t="str">
        <f>IF(ISBLANK(A420)," ",IF(N420&gt;MASTER!$B$3/100,"SB",IF(N420&gt;MASTER!$B$4/100,"B",IF(N420&gt;MASTER!$B$5/100,"C","K"))))</f>
        <v>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45029.61716</v>
      </c>
      <c r="B421" s="9" t="str">
        <f>INDIRECT(ADDRESS(2+QUOTIENT(ROW()-2,COUNTA('Form Responses 1'!$1:$1)-4),2,,TRUE,"Form Responses 1"))</f>
        <v>normalina630@gmail.com</v>
      </c>
      <c r="C421" s="9" t="str">
        <f>INDIRECT(ADDRESS(2+QUOTIENT(ROW()-2,COUNTA('Form Responses 1'!$1:$1)-4),3,,TRUE,"Form Responses 1"))</f>
        <v>Normalina</v>
      </c>
      <c r="D421" s="10">
        <f>INDIRECT(ADDRESS(2+QUOTIENT(ROW()-2,COUNTA('Form Responses 1'!$1:$1)-4),4,,TRUE,"Form Responses 1"))</f>
        <v>45029</v>
      </c>
      <c r="E421" s="11">
        <f t="shared" si="2"/>
        <v>4</v>
      </c>
      <c r="F421" s="9" t="str">
        <f>IF(ISBLANK(A421)," ",INDIRECT(ADDRESS(1,5+MOD(ROW()-2,COUNTA('Form Responses 1'!$1:$1)-4),,TRUE,"Form Responses 1")))</f>
        <v>Gedung Balai Arkiologi Lt.1 [R. Perpustakaan]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Gedung Balai Arkiologi Lt.1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15</v>
      </c>
      <c r="L421" s="9" t="str">
        <f t="shared" si="6"/>
        <v>2023 - WEEK 15</v>
      </c>
      <c r="M421" s="9" t="str">
        <f t="shared" si="7"/>
        <v>2023 - MONTH 04</v>
      </c>
      <c r="N421" s="12">
        <f t="shared" ref="N421:O421" si="430">IFERROR(AVERAGEIF(L:L,L421,$J:$J)," ")</f>
        <v>0.95</v>
      </c>
      <c r="O421" s="12">
        <f t="shared" si="430"/>
        <v>0.95</v>
      </c>
      <c r="P421" s="9" t="str">
        <f>IF(ISBLANK(A421)," ",IF(N421&gt;MASTER!$B$3/100,"SB",IF(N421&gt;MASTER!$B$4/100,"B",IF(N421&gt;MASTER!$B$5/100,"C","K"))))</f>
        <v>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45029.61716</v>
      </c>
      <c r="B422" s="9" t="str">
        <f>INDIRECT(ADDRESS(2+QUOTIENT(ROW()-2,COUNTA('Form Responses 1'!$1:$1)-4),2,,TRUE,"Form Responses 1"))</f>
        <v>normalina630@gmail.com</v>
      </c>
      <c r="C422" s="9" t="str">
        <f>INDIRECT(ADDRESS(2+QUOTIENT(ROW()-2,COUNTA('Form Responses 1'!$1:$1)-4),3,,TRUE,"Form Responses 1"))</f>
        <v>Normalina</v>
      </c>
      <c r="D422" s="10">
        <f>INDIRECT(ADDRESS(2+QUOTIENT(ROW()-2,COUNTA('Form Responses 1'!$1:$1)-4),4,,TRUE,"Form Responses 1"))</f>
        <v>45029</v>
      </c>
      <c r="E422" s="11">
        <f t="shared" si="2"/>
        <v>4</v>
      </c>
      <c r="F422" s="9" t="str">
        <f>IF(ISBLANK(A422)," ",INDIRECT(ADDRESS(1,5+MOD(ROW()-2,COUNTA('Form Responses 1'!$1:$1)-4),,TRUE,"Form Responses 1")))</f>
        <v>Gedung Balai Arkiologi Lt.1 [R. Laktasi &amp; Daicare]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Gedung Balai Arkiologi Lt.1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15</v>
      </c>
      <c r="L422" s="9" t="str">
        <f t="shared" si="6"/>
        <v>2023 - WEEK 15</v>
      </c>
      <c r="M422" s="9" t="str">
        <f t="shared" si="7"/>
        <v>2023 - MONTH 04</v>
      </c>
      <c r="N422" s="12">
        <f t="shared" ref="N422:O422" si="431">IFERROR(AVERAGEIF(L:L,L422,$J:$J)," ")</f>
        <v>0.95</v>
      </c>
      <c r="O422" s="12">
        <f t="shared" si="431"/>
        <v>0.95</v>
      </c>
      <c r="P422" s="9" t="str">
        <f>IF(ISBLANK(A422)," ",IF(N422&gt;MASTER!$B$3/100,"SB",IF(N422&gt;MASTER!$B$4/100,"B",IF(N422&gt;MASTER!$B$5/100,"C","K"))))</f>
        <v>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45029.61716</v>
      </c>
      <c r="B423" s="9" t="str">
        <f>INDIRECT(ADDRESS(2+QUOTIENT(ROW()-2,COUNTA('Form Responses 1'!$1:$1)-4),2,,TRUE,"Form Responses 1"))</f>
        <v>normalina630@gmail.com</v>
      </c>
      <c r="C423" s="9" t="str">
        <f>INDIRECT(ADDRESS(2+QUOTIENT(ROW()-2,COUNTA('Form Responses 1'!$1:$1)-4),3,,TRUE,"Form Responses 1"))</f>
        <v>Normalina</v>
      </c>
      <c r="D423" s="10">
        <f>INDIRECT(ADDRESS(2+QUOTIENT(ROW()-2,COUNTA('Form Responses 1'!$1:$1)-4),4,,TRUE,"Form Responses 1"))</f>
        <v>45029</v>
      </c>
      <c r="E423" s="11">
        <f t="shared" si="2"/>
        <v>4</v>
      </c>
      <c r="F423" s="9" t="str">
        <f>IF(ISBLANK(A423)," ",INDIRECT(ADDRESS(1,5+MOD(ROW()-2,COUNTA('Form Responses 1'!$1:$1)-4),,TRUE,"Form Responses 1")))</f>
        <v>Gedung Balai Arkiologi Lt.1 [R. Artepak]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Gedung Balai Arkiologi Lt.1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15</v>
      </c>
      <c r="L423" s="9" t="str">
        <f t="shared" si="6"/>
        <v>2023 - WEEK 15</v>
      </c>
      <c r="M423" s="9" t="str">
        <f t="shared" si="7"/>
        <v>2023 - MONTH 04</v>
      </c>
      <c r="N423" s="12">
        <f t="shared" ref="N423:O423" si="432">IFERROR(AVERAGEIF(L:L,L423,$J:$J)," ")</f>
        <v>0.95</v>
      </c>
      <c r="O423" s="12">
        <f t="shared" si="432"/>
        <v>0.95</v>
      </c>
      <c r="P423" s="9" t="str">
        <f>IF(ISBLANK(A423)," ",IF(N423&gt;MASTER!$B$3/100,"SB",IF(N423&gt;MASTER!$B$4/100,"B",IF(N423&gt;MASTER!$B$5/100,"C","K"))))</f>
        <v>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45029.61716</v>
      </c>
      <c r="B424" s="9" t="str">
        <f>INDIRECT(ADDRESS(2+QUOTIENT(ROW()-2,COUNTA('Form Responses 1'!$1:$1)-4),2,,TRUE,"Form Responses 1"))</f>
        <v>normalina630@gmail.com</v>
      </c>
      <c r="C424" s="9" t="str">
        <f>INDIRECT(ADDRESS(2+QUOTIENT(ROW()-2,COUNTA('Form Responses 1'!$1:$1)-4),3,,TRUE,"Form Responses 1"))</f>
        <v>Normalina</v>
      </c>
      <c r="D424" s="10">
        <f>INDIRECT(ADDRESS(2+QUOTIENT(ROW()-2,COUNTA('Form Responses 1'!$1:$1)-4),4,,TRUE,"Form Responses 1"))</f>
        <v>45029</v>
      </c>
      <c r="E424" s="11">
        <f t="shared" si="2"/>
        <v>4</v>
      </c>
      <c r="F424" s="9" t="str">
        <f>IF(ISBLANK(A424)," ",INDIRECT(ADDRESS(1,5+MOD(ROW()-2,COUNTA('Form Responses 1'!$1:$1)-4),,TRUE,"Form Responses 1")))</f>
        <v>Gedung Balai Arkiologi Lt.1 [R. Lap / Analis]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Gedung Balai Arkiologi Lt.1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15</v>
      </c>
      <c r="L424" s="9" t="str">
        <f t="shared" si="6"/>
        <v>2023 - WEEK 15</v>
      </c>
      <c r="M424" s="9" t="str">
        <f t="shared" si="7"/>
        <v>2023 - MONTH 04</v>
      </c>
      <c r="N424" s="12">
        <f t="shared" ref="N424:O424" si="433">IFERROR(AVERAGEIF(L:L,L424,$J:$J)," ")</f>
        <v>0.95</v>
      </c>
      <c r="O424" s="12">
        <f t="shared" si="433"/>
        <v>0.95</v>
      </c>
      <c r="P424" s="9" t="str">
        <f>IF(ISBLANK(A424)," ",IF(N424&gt;MASTER!$B$3/100,"SB",IF(N424&gt;MASTER!$B$4/100,"B",IF(N424&gt;MASTER!$B$5/100,"C","K"))))</f>
        <v>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45029.61716</v>
      </c>
      <c r="B425" s="9" t="str">
        <f>INDIRECT(ADDRESS(2+QUOTIENT(ROW()-2,COUNTA('Form Responses 1'!$1:$1)-4),2,,TRUE,"Form Responses 1"))</f>
        <v>normalina630@gmail.com</v>
      </c>
      <c r="C425" s="9" t="str">
        <f>INDIRECT(ADDRESS(2+QUOTIENT(ROW()-2,COUNTA('Form Responses 1'!$1:$1)-4),3,,TRUE,"Form Responses 1"))</f>
        <v>Normalina</v>
      </c>
      <c r="D425" s="10">
        <f>INDIRECT(ADDRESS(2+QUOTIENT(ROW()-2,COUNTA('Form Responses 1'!$1:$1)-4),4,,TRUE,"Form Responses 1"))</f>
        <v>45029</v>
      </c>
      <c r="E425" s="11">
        <f t="shared" si="2"/>
        <v>4</v>
      </c>
      <c r="F425" s="9" t="str">
        <f>IF(ISBLANK(A425)," ",INDIRECT(ADDRESS(1,5+MOD(ROW()-2,COUNTA('Form Responses 1'!$1:$1)-4),,TRUE,"Form Responses 1")))</f>
        <v>Gedung Balai Arkiologi Lt.1 [Mushollah]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 Balai Arkiologi Lt.1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15</v>
      </c>
      <c r="L425" s="9" t="str">
        <f t="shared" si="6"/>
        <v>2023 - WEEK 15</v>
      </c>
      <c r="M425" s="9" t="str">
        <f t="shared" si="7"/>
        <v>2023 - MONTH 04</v>
      </c>
      <c r="N425" s="12">
        <f t="shared" ref="N425:O425" si="434">IFERROR(AVERAGEIF(L:L,L425,$J:$J)," ")</f>
        <v>0.95</v>
      </c>
      <c r="O425" s="12">
        <f t="shared" si="434"/>
        <v>0.95</v>
      </c>
      <c r="P425" s="9" t="str">
        <f>IF(ISBLANK(A425)," ",IF(N425&gt;MASTER!$B$3/100,"SB",IF(N425&gt;MASTER!$B$4/100,"B",IF(N425&gt;MASTER!$B$5/100,"C","K"))))</f>
        <v>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45029.61716</v>
      </c>
      <c r="B426" s="9" t="str">
        <f>INDIRECT(ADDRESS(2+QUOTIENT(ROW()-2,COUNTA('Form Responses 1'!$1:$1)-4),2,,TRUE,"Form Responses 1"))</f>
        <v>normalina630@gmail.com</v>
      </c>
      <c r="C426" s="9" t="str">
        <f>INDIRECT(ADDRESS(2+QUOTIENT(ROW()-2,COUNTA('Form Responses 1'!$1:$1)-4),3,,TRUE,"Form Responses 1"))</f>
        <v>Normalina</v>
      </c>
      <c r="D426" s="10">
        <f>INDIRECT(ADDRESS(2+QUOTIENT(ROW()-2,COUNTA('Form Responses 1'!$1:$1)-4),4,,TRUE,"Form Responses 1"))</f>
        <v>45029</v>
      </c>
      <c r="E426" s="11">
        <f t="shared" si="2"/>
        <v>4</v>
      </c>
      <c r="F426" s="9" t="str">
        <f>IF(ISBLANK(A426)," ",INDIRECT(ADDRESS(1,5+MOD(ROW()-2,COUNTA('Form Responses 1'!$1:$1)-4),,TRUE,"Form Responses 1")))</f>
        <v>Gedung Balai Arkiologi Lt.1 [Pantry]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Gedung Balai Arkiologi Lt.1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15</v>
      </c>
      <c r="L426" s="9" t="str">
        <f t="shared" si="6"/>
        <v>2023 - WEEK 15</v>
      </c>
      <c r="M426" s="9" t="str">
        <f t="shared" si="7"/>
        <v>2023 - MONTH 04</v>
      </c>
      <c r="N426" s="12">
        <f t="shared" ref="N426:O426" si="435">IFERROR(AVERAGEIF(L:L,L426,$J:$J)," ")</f>
        <v>0.95</v>
      </c>
      <c r="O426" s="12">
        <f t="shared" si="435"/>
        <v>0.95</v>
      </c>
      <c r="P426" s="9" t="str">
        <f>IF(ISBLANK(A426)," ",IF(N426&gt;MASTER!$B$3/100,"SB",IF(N426&gt;MASTER!$B$4/100,"B",IF(N426&gt;MASTER!$B$5/100,"C","K"))))</f>
        <v>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45029.61716</v>
      </c>
      <c r="B427" s="9" t="str">
        <f>INDIRECT(ADDRESS(2+QUOTIENT(ROW()-2,COUNTA('Form Responses 1'!$1:$1)-4),2,,TRUE,"Form Responses 1"))</f>
        <v>normalina630@gmail.com</v>
      </c>
      <c r="C427" s="9" t="str">
        <f>INDIRECT(ADDRESS(2+QUOTIENT(ROW()-2,COUNTA('Form Responses 1'!$1:$1)-4),3,,TRUE,"Form Responses 1"))</f>
        <v>Normalina</v>
      </c>
      <c r="D427" s="10">
        <f>INDIRECT(ADDRESS(2+QUOTIENT(ROW()-2,COUNTA('Form Responses 1'!$1:$1)-4),4,,TRUE,"Form Responses 1"))</f>
        <v>45029</v>
      </c>
      <c r="E427" s="11">
        <f t="shared" si="2"/>
        <v>4</v>
      </c>
      <c r="F427" s="9" t="str">
        <f>IF(ISBLANK(A427)," ",INDIRECT(ADDRESS(1,5+MOD(ROW()-2,COUNTA('Form Responses 1'!$1:$1)-4),,TRUE,"Form Responses 1")))</f>
        <v>Gedung Balai Arkiologi Lt.1 [Toilet Pria / Wanita &amp; Disabilitas]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Gedung Balai Arkiologi Lt.1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15</v>
      </c>
      <c r="L427" s="9" t="str">
        <f t="shared" si="6"/>
        <v>2023 - WEEK 15</v>
      </c>
      <c r="M427" s="9" t="str">
        <f t="shared" si="7"/>
        <v>2023 - MONTH 04</v>
      </c>
      <c r="N427" s="12">
        <f t="shared" ref="N427:O427" si="436">IFERROR(AVERAGEIF(L:L,L427,$J:$J)," ")</f>
        <v>0.95</v>
      </c>
      <c r="O427" s="12">
        <f t="shared" si="436"/>
        <v>0.95</v>
      </c>
      <c r="P427" s="9" t="str">
        <f>IF(ISBLANK(A427)," ",IF(N427&gt;MASTER!$B$3/100,"SB",IF(N427&gt;MASTER!$B$4/100,"B",IF(N427&gt;MASTER!$B$5/100,"C","K"))))</f>
        <v>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45029.61716</v>
      </c>
      <c r="B428" s="9" t="str">
        <f>INDIRECT(ADDRESS(2+QUOTIENT(ROW()-2,COUNTA('Form Responses 1'!$1:$1)-4),2,,TRUE,"Form Responses 1"))</f>
        <v>normalina630@gmail.com</v>
      </c>
      <c r="C428" s="9" t="str">
        <f>INDIRECT(ADDRESS(2+QUOTIENT(ROW()-2,COUNTA('Form Responses 1'!$1:$1)-4),3,,TRUE,"Form Responses 1"))</f>
        <v>Normalina</v>
      </c>
      <c r="D428" s="10">
        <f>INDIRECT(ADDRESS(2+QUOTIENT(ROW()-2,COUNTA('Form Responses 1'!$1:$1)-4),4,,TRUE,"Form Responses 1"))</f>
        <v>45029</v>
      </c>
      <c r="E428" s="11">
        <f t="shared" si="2"/>
        <v>4</v>
      </c>
      <c r="F428" s="9" t="str">
        <f>IF(ISBLANK(A428)," ",INDIRECT(ADDRESS(1,5+MOD(ROW()-2,COUNTA('Form Responses 1'!$1:$1)-4),,TRUE,"Form Responses 1")))</f>
        <v>Halaman [Taman 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Halaman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15</v>
      </c>
      <c r="L428" s="9" t="str">
        <f t="shared" si="6"/>
        <v>2023 - WEEK 15</v>
      </c>
      <c r="M428" s="9" t="str">
        <f t="shared" si="7"/>
        <v>2023 - MONTH 04</v>
      </c>
      <c r="N428" s="12">
        <f t="shared" ref="N428:O428" si="437">IFERROR(AVERAGEIF(L:L,L428,$J:$J)," ")</f>
        <v>0.95</v>
      </c>
      <c r="O428" s="12">
        <f t="shared" si="437"/>
        <v>0.95</v>
      </c>
      <c r="P428" s="9" t="str">
        <f>IF(ISBLANK(A428)," ",IF(N428&gt;MASTER!$B$3/100,"SB",IF(N428&gt;MASTER!$B$4/100,"B",IF(N428&gt;MASTER!$B$5/100,"C","K"))))</f>
        <v>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45029.61716</v>
      </c>
      <c r="B429" s="9" t="str">
        <f>INDIRECT(ADDRESS(2+QUOTIENT(ROW()-2,COUNTA('Form Responses 1'!$1:$1)-4),2,,TRUE,"Form Responses 1"))</f>
        <v>normalina630@gmail.com</v>
      </c>
      <c r="C429" s="9" t="str">
        <f>INDIRECT(ADDRESS(2+QUOTIENT(ROW()-2,COUNTA('Form Responses 1'!$1:$1)-4),3,,TRUE,"Form Responses 1"))</f>
        <v>Normalina</v>
      </c>
      <c r="D429" s="10">
        <f>INDIRECT(ADDRESS(2+QUOTIENT(ROW()-2,COUNTA('Form Responses 1'!$1:$1)-4),4,,TRUE,"Form Responses 1"))</f>
        <v>45029</v>
      </c>
      <c r="E429" s="11">
        <f t="shared" si="2"/>
        <v>4</v>
      </c>
      <c r="F429" s="9" t="str">
        <f>IF(ISBLANK(A429)," ",INDIRECT(ADDRESS(1,5+MOD(ROW()-2,COUNTA('Form Responses 1'!$1:$1)-4),,TRUE,"Form Responses 1")))</f>
        <v>Halaman [Parkir Motor 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Halaman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15</v>
      </c>
      <c r="L429" s="9" t="str">
        <f t="shared" si="6"/>
        <v>2023 - WEEK 15</v>
      </c>
      <c r="M429" s="9" t="str">
        <f t="shared" si="7"/>
        <v>2023 - MONTH 04</v>
      </c>
      <c r="N429" s="12">
        <f t="shared" ref="N429:O429" si="438">IFERROR(AVERAGEIF(L:L,L429,$J:$J)," ")</f>
        <v>0.95</v>
      </c>
      <c r="O429" s="12">
        <f t="shared" si="438"/>
        <v>0.95</v>
      </c>
      <c r="P429" s="9" t="str">
        <f>IF(ISBLANK(A429)," ",IF(N429&gt;MASTER!$B$3/100,"SB",IF(N429&gt;MASTER!$B$4/100,"B",IF(N429&gt;MASTER!$B$5/100,"C","K"))))</f>
        <v>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45029.61716</v>
      </c>
      <c r="B430" s="9" t="str">
        <f>INDIRECT(ADDRESS(2+QUOTIENT(ROW()-2,COUNTA('Form Responses 1'!$1:$1)-4),2,,TRUE,"Form Responses 1"))</f>
        <v>normalina630@gmail.com</v>
      </c>
      <c r="C430" s="9" t="str">
        <f>INDIRECT(ADDRESS(2+QUOTIENT(ROW()-2,COUNTA('Form Responses 1'!$1:$1)-4),3,,TRUE,"Form Responses 1"))</f>
        <v>Normalina</v>
      </c>
      <c r="D430" s="10">
        <f>INDIRECT(ADDRESS(2+QUOTIENT(ROW()-2,COUNTA('Form Responses 1'!$1:$1)-4),4,,TRUE,"Form Responses 1"))</f>
        <v>45029</v>
      </c>
      <c r="E430" s="11">
        <f t="shared" si="2"/>
        <v>4</v>
      </c>
      <c r="F430" s="9" t="str">
        <f>IF(ISBLANK(A430)," ",INDIRECT(ADDRESS(1,5+MOD(ROW()-2,COUNTA('Form Responses 1'!$1:$1)-4),,TRUE,"Form Responses 1")))</f>
        <v>Halaman [Parkir Mobil]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Halaman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15</v>
      </c>
      <c r="L430" s="9" t="str">
        <f t="shared" si="6"/>
        <v>2023 - WEEK 15</v>
      </c>
      <c r="M430" s="9" t="str">
        <f t="shared" si="7"/>
        <v>2023 - MONTH 04</v>
      </c>
      <c r="N430" s="12">
        <f t="shared" ref="N430:O430" si="439">IFERROR(AVERAGEIF(L:L,L430,$J:$J)," ")</f>
        <v>0.95</v>
      </c>
      <c r="O430" s="12">
        <f t="shared" si="439"/>
        <v>0.95</v>
      </c>
      <c r="P430" s="9" t="str">
        <f>IF(ISBLANK(A430)," ",IF(N430&gt;MASTER!$B$3/100,"SB",IF(N430&gt;MASTER!$B$4/100,"B",IF(N430&gt;MASTER!$B$5/100,"C","K"))))</f>
        <v>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45029.61716</v>
      </c>
      <c r="B431" s="9" t="str">
        <f>INDIRECT(ADDRESS(2+QUOTIENT(ROW()-2,COUNTA('Form Responses 1'!$1:$1)-4),2,,TRUE,"Form Responses 1"))</f>
        <v>normalina630@gmail.com</v>
      </c>
      <c r="C431" s="9" t="str">
        <f>INDIRECT(ADDRESS(2+QUOTIENT(ROW()-2,COUNTA('Form Responses 1'!$1:$1)-4),3,,TRUE,"Form Responses 1"))</f>
        <v>Normalina</v>
      </c>
      <c r="D431" s="10">
        <f>INDIRECT(ADDRESS(2+QUOTIENT(ROW()-2,COUNTA('Form Responses 1'!$1:$1)-4),4,,TRUE,"Form Responses 1"))</f>
        <v>45029</v>
      </c>
      <c r="E431" s="11">
        <f t="shared" si="2"/>
        <v>4</v>
      </c>
      <c r="F431" s="9" t="str">
        <f>IF(ISBLANK(A431)," ",INDIRECT(ADDRESS(1,5+MOD(ROW()-2,COUNTA('Form Responses 1'!$1:$1)-4),,TRUE,"Form Responses 1")))</f>
        <v>Halaman [Halaman depan]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Halaman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15</v>
      </c>
      <c r="L431" s="9" t="str">
        <f t="shared" si="6"/>
        <v>2023 - WEEK 15</v>
      </c>
      <c r="M431" s="9" t="str">
        <f t="shared" si="7"/>
        <v>2023 - MONTH 04</v>
      </c>
      <c r="N431" s="12">
        <f t="shared" ref="N431:O431" si="440">IFERROR(AVERAGEIF(L:L,L431,$J:$J)," ")</f>
        <v>0.95</v>
      </c>
      <c r="O431" s="12">
        <f t="shared" si="440"/>
        <v>0.95</v>
      </c>
      <c r="P431" s="9" t="str">
        <f>IF(ISBLANK(A431)," ",IF(N431&gt;MASTER!$B$3/100,"SB",IF(N431&gt;MASTER!$B$4/100,"B",IF(N431&gt;MASTER!$B$5/100,"C","K"))))</f>
        <v>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45029.61716</v>
      </c>
      <c r="B432" s="9" t="str">
        <f>INDIRECT(ADDRESS(2+QUOTIENT(ROW()-2,COUNTA('Form Responses 1'!$1:$1)-4),2,,TRUE,"Form Responses 1"))</f>
        <v>normalina630@gmail.com</v>
      </c>
      <c r="C432" s="9" t="str">
        <f>INDIRECT(ADDRESS(2+QUOTIENT(ROW()-2,COUNTA('Form Responses 1'!$1:$1)-4),3,,TRUE,"Form Responses 1"))</f>
        <v>Normalina</v>
      </c>
      <c r="D432" s="10">
        <f>INDIRECT(ADDRESS(2+QUOTIENT(ROW()-2,COUNTA('Form Responses 1'!$1:$1)-4),4,,TRUE,"Form Responses 1"))</f>
        <v>45029</v>
      </c>
      <c r="E432" s="11">
        <f t="shared" si="2"/>
        <v>4</v>
      </c>
      <c r="F432" s="9" t="str">
        <f>IF(ISBLANK(A432)," ",INDIRECT(ADDRESS(1,5+MOD(ROW()-2,COUNTA('Form Responses 1'!$1:$1)-4),,TRUE,"Form Responses 1")))</f>
        <v>Halaman [ samping dan belakang]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Halaman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15</v>
      </c>
      <c r="L432" s="9" t="str">
        <f t="shared" si="6"/>
        <v>2023 - WEEK 15</v>
      </c>
      <c r="M432" s="9" t="str">
        <f t="shared" si="7"/>
        <v>2023 - MONTH 04</v>
      </c>
      <c r="N432" s="12">
        <f t="shared" ref="N432:O432" si="441">IFERROR(AVERAGEIF(L:L,L432,$J:$J)," ")</f>
        <v>0.95</v>
      </c>
      <c r="O432" s="12">
        <f t="shared" si="441"/>
        <v>0.95</v>
      </c>
      <c r="P432" s="9" t="str">
        <f>IF(ISBLANK(A432)," ",IF(N432&gt;MASTER!$B$3/100,"SB",IF(N432&gt;MASTER!$B$4/100,"B",IF(N432&gt;MASTER!$B$5/100,"C","K"))))</f>
        <v>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45029.61716</v>
      </c>
      <c r="B433" s="9" t="str">
        <f>INDIRECT(ADDRESS(2+QUOTIENT(ROW()-2,COUNTA('Form Responses 1'!$1:$1)-4),2,,TRUE,"Form Responses 1"))</f>
        <v>normalina630@gmail.com</v>
      </c>
      <c r="C433" s="9" t="str">
        <f>INDIRECT(ADDRESS(2+QUOTIENT(ROW()-2,COUNTA('Form Responses 1'!$1:$1)-4),3,,TRUE,"Form Responses 1"))</f>
        <v>Normalina</v>
      </c>
      <c r="D433" s="10">
        <f>INDIRECT(ADDRESS(2+QUOTIENT(ROW()-2,COUNTA('Form Responses 1'!$1:$1)-4),4,,TRUE,"Form Responses 1"))</f>
        <v>45029</v>
      </c>
      <c r="E433" s="11">
        <f t="shared" si="2"/>
        <v>4</v>
      </c>
      <c r="F433" s="9" t="str">
        <f>IF(ISBLANK(A433)," ",INDIRECT(ADDRESS(1,5+MOD(ROW()-2,COUNTA('Form Responses 1'!$1:$1)-4),,TRUE,"Form Responses 1")))</f>
        <v>Halaman [TPS]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Halaman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15</v>
      </c>
      <c r="L433" s="9" t="str">
        <f t="shared" si="6"/>
        <v>2023 - WEEK 15</v>
      </c>
      <c r="M433" s="9" t="str">
        <f t="shared" si="7"/>
        <v>2023 - MONTH 04</v>
      </c>
      <c r="N433" s="12">
        <f t="shared" ref="N433:O433" si="442">IFERROR(AVERAGEIF(L:L,L433,$J:$J)," ")</f>
        <v>0.95</v>
      </c>
      <c r="O433" s="12">
        <f t="shared" si="442"/>
        <v>0.95</v>
      </c>
      <c r="P433" s="9" t="str">
        <f>IF(ISBLANK(A433)," ",IF(N433&gt;MASTER!$B$3/100,"SB",IF(N433&gt;MASTER!$B$4/100,"B",IF(N433&gt;MASTER!$B$5/100,"C","K"))))</f>
        <v>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45041.61963</v>
      </c>
      <c r="B434" s="9" t="str">
        <f>INDIRECT(ADDRESS(2+QUOTIENT(ROW()-2,COUNTA('Form Responses 1'!$1:$1)-4),2,,TRUE,"Form Responses 1"))</f>
        <v>normalina630@gmail.com</v>
      </c>
      <c r="C434" s="9" t="str">
        <f>INDIRECT(ADDRESS(2+QUOTIENT(ROW()-2,COUNTA('Form Responses 1'!$1:$1)-4),3,,TRUE,"Form Responses 1"))</f>
        <v>Normalina</v>
      </c>
      <c r="D434" s="10">
        <f>INDIRECT(ADDRESS(2+QUOTIENT(ROW()-2,COUNTA('Form Responses 1'!$1:$1)-4),4,,TRUE,"Form Responses 1"))</f>
        <v>45041</v>
      </c>
      <c r="E434" s="11">
        <f t="shared" si="2"/>
        <v>2</v>
      </c>
      <c r="F434" s="9" t="str">
        <f>IF(ISBLANK(A434)," ",INDIRECT(ADDRESS(1,5+MOD(ROW()-2,COUNTA('Form Responses 1'!$1:$1)-4),,TRUE,"Form Responses 1")))</f>
        <v>Security [Security Functions]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Security</v>
      </c>
      <c r="I434" s="12" t="str">
        <f t="shared" si="4"/>
        <v>SECURITY SERVICE</v>
      </c>
      <c r="J434" s="12">
        <f t="array" ref="J434">IFERROR(INDEX(MASTER!B:B,MATCH(G434,MASTER!A:A,0))/100," ")</f>
        <v>0.95</v>
      </c>
      <c r="K434" s="9">
        <f t="shared" si="5"/>
        <v>17</v>
      </c>
      <c r="L434" s="9" t="str">
        <f t="shared" si="6"/>
        <v>2023 - WEEK 17</v>
      </c>
      <c r="M434" s="9" t="str">
        <f t="shared" si="7"/>
        <v>2023 - MONTH 04</v>
      </c>
      <c r="N434" s="12">
        <f t="shared" ref="N434:O434" si="443">IFERROR(AVERAGEIF(L:L,L434,$J:$J)," ")</f>
        <v>0.95</v>
      </c>
      <c r="O434" s="12">
        <f t="shared" si="443"/>
        <v>0.95</v>
      </c>
      <c r="P434" s="9" t="str">
        <f>IF(ISBLANK(A434)," ",IF(N434&gt;MASTER!$B$3/100,"SB",IF(N434&gt;MASTER!$B$4/100,"B",IF(N434&gt;MASTER!$B$5/100,"C","K"))))</f>
        <v>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45041.61963</v>
      </c>
      <c r="B435" s="9" t="str">
        <f>INDIRECT(ADDRESS(2+QUOTIENT(ROW()-2,COUNTA('Form Responses 1'!$1:$1)-4),2,,TRUE,"Form Responses 1"))</f>
        <v>normalina630@gmail.com</v>
      </c>
      <c r="C435" s="9" t="str">
        <f>INDIRECT(ADDRESS(2+QUOTIENT(ROW()-2,COUNTA('Form Responses 1'!$1:$1)-4),3,,TRUE,"Form Responses 1"))</f>
        <v>Normalina</v>
      </c>
      <c r="D435" s="10">
        <f>INDIRECT(ADDRESS(2+QUOTIENT(ROW()-2,COUNTA('Form Responses 1'!$1:$1)-4),4,,TRUE,"Form Responses 1"))</f>
        <v>45041</v>
      </c>
      <c r="E435" s="11">
        <f t="shared" si="2"/>
        <v>2</v>
      </c>
      <c r="F435" s="9" t="str">
        <f>IF(ISBLANK(A435)," ",INDIRECT(ADDRESS(1,5+MOD(ROW()-2,COUNTA('Form Responses 1'!$1:$1)-4),,TRUE,"Form Responses 1")))</f>
        <v>Driver [Driving Safety]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Driver</v>
      </c>
      <c r="I435" s="12" t="str">
        <f t="shared" si="4"/>
        <v>LABOR SERVICE</v>
      </c>
      <c r="J435" s="12">
        <f t="array" ref="J435">IFERROR(INDEX(MASTER!B:B,MATCH(G435,MASTER!A:A,0))/100," ")</f>
        <v>0.95</v>
      </c>
      <c r="K435" s="9">
        <f t="shared" si="5"/>
        <v>17</v>
      </c>
      <c r="L435" s="9" t="str">
        <f t="shared" si="6"/>
        <v>2023 - WEEK 17</v>
      </c>
      <c r="M435" s="9" t="str">
        <f t="shared" si="7"/>
        <v>2023 - MONTH 04</v>
      </c>
      <c r="N435" s="12">
        <f t="shared" ref="N435:O435" si="444">IFERROR(AVERAGEIF(L:L,L435,$J:$J)," ")</f>
        <v>0.95</v>
      </c>
      <c r="O435" s="12">
        <f t="shared" si="444"/>
        <v>0.95</v>
      </c>
      <c r="P435" s="9" t="str">
        <f>IF(ISBLANK(A435)," ",IF(N435&gt;MASTER!$B$3/100,"SB",IF(N435&gt;MASTER!$B$4/100,"B",IF(N435&gt;MASTER!$B$5/100,"C","K"))))</f>
        <v>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45041.61963</v>
      </c>
      <c r="B436" s="9" t="str">
        <f>INDIRECT(ADDRESS(2+QUOTIENT(ROW()-2,COUNTA('Form Responses 1'!$1:$1)-4),2,,TRUE,"Form Responses 1"))</f>
        <v>normalina630@gmail.com</v>
      </c>
      <c r="C436" s="9" t="str">
        <f>INDIRECT(ADDRESS(2+QUOTIENT(ROW()-2,COUNTA('Form Responses 1'!$1:$1)-4),3,,TRUE,"Form Responses 1"))</f>
        <v>Normalina</v>
      </c>
      <c r="D436" s="10">
        <f>INDIRECT(ADDRESS(2+QUOTIENT(ROW()-2,COUNTA('Form Responses 1'!$1:$1)-4),4,,TRUE,"Form Responses 1"))</f>
        <v>45041</v>
      </c>
      <c r="E436" s="11">
        <f t="shared" si="2"/>
        <v>2</v>
      </c>
      <c r="F436" s="9" t="str">
        <f>IF(ISBLANK(A436)," ",INDIRECT(ADDRESS(1,5+MOD(ROW()-2,COUNTA('Form Responses 1'!$1:$1)-4),,TRUE,"Form Responses 1")))</f>
        <v>Driver [ Attendance]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Driver</v>
      </c>
      <c r="I436" s="12" t="str">
        <f t="shared" si="4"/>
        <v>LABOR SERVICE</v>
      </c>
      <c r="J436" s="12">
        <f t="array" ref="J436">IFERROR(INDEX(MASTER!B:B,MATCH(G436,MASTER!A:A,0))/100," ")</f>
        <v>0.95</v>
      </c>
      <c r="K436" s="9">
        <f t="shared" si="5"/>
        <v>17</v>
      </c>
      <c r="L436" s="9" t="str">
        <f t="shared" si="6"/>
        <v>2023 - WEEK 17</v>
      </c>
      <c r="M436" s="9" t="str">
        <f t="shared" si="7"/>
        <v>2023 - MONTH 04</v>
      </c>
      <c r="N436" s="12">
        <f t="shared" ref="N436:O436" si="445">IFERROR(AVERAGEIF(L:L,L436,$J:$J)," ")</f>
        <v>0.95</v>
      </c>
      <c r="O436" s="12">
        <f t="shared" si="445"/>
        <v>0.95</v>
      </c>
      <c r="P436" s="9" t="str">
        <f>IF(ISBLANK(A436)," ",IF(N436&gt;MASTER!$B$3/100,"SB",IF(N436&gt;MASTER!$B$4/100,"B",IF(N436&gt;MASTER!$B$5/100,"C","K"))))</f>
        <v>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45041.61963</v>
      </c>
      <c r="B437" s="9" t="str">
        <f>INDIRECT(ADDRESS(2+QUOTIENT(ROW()-2,COUNTA('Form Responses 1'!$1:$1)-4),2,,TRUE,"Form Responses 1"))</f>
        <v>normalina630@gmail.com</v>
      </c>
      <c r="C437" s="9" t="str">
        <f>INDIRECT(ADDRESS(2+QUOTIENT(ROW()-2,COUNTA('Form Responses 1'!$1:$1)-4),3,,TRUE,"Form Responses 1"))</f>
        <v>Normalina</v>
      </c>
      <c r="D437" s="10">
        <f>INDIRECT(ADDRESS(2+QUOTIENT(ROW()-2,COUNTA('Form Responses 1'!$1:$1)-4),4,,TRUE,"Form Responses 1"))</f>
        <v>45041</v>
      </c>
      <c r="E437" s="11">
        <f t="shared" si="2"/>
        <v>2</v>
      </c>
      <c r="F437" s="9" t="str">
        <f>IF(ISBLANK(A437)," ",INDIRECT(ADDRESS(1,5+MOD(ROW()-2,COUNTA('Form Responses 1'!$1:$1)-4),,TRUE,"Form Responses 1")))</f>
        <v>Mess [Garasi Kendaraan R4 &amp; R2]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Mess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17</v>
      </c>
      <c r="L437" s="9" t="str">
        <f t="shared" si="6"/>
        <v>2023 - WEEK 17</v>
      </c>
      <c r="M437" s="9" t="str">
        <f t="shared" si="7"/>
        <v>2023 - MONTH 04</v>
      </c>
      <c r="N437" s="12">
        <f t="shared" ref="N437:O437" si="446">IFERROR(AVERAGEIF(L:L,L437,$J:$J)," ")</f>
        <v>0.95</v>
      </c>
      <c r="O437" s="12">
        <f t="shared" si="446"/>
        <v>0.95</v>
      </c>
      <c r="P437" s="9" t="str">
        <f>IF(ISBLANK(A437)," ",IF(N437&gt;MASTER!$B$3/100,"SB",IF(N437&gt;MASTER!$B$4/100,"B",IF(N437&gt;MASTER!$B$5/100,"C","K"))))</f>
        <v>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45041.61963</v>
      </c>
      <c r="B438" s="9" t="str">
        <f>INDIRECT(ADDRESS(2+QUOTIENT(ROW()-2,COUNTA('Form Responses 1'!$1:$1)-4),2,,TRUE,"Form Responses 1"))</f>
        <v>normalina630@gmail.com</v>
      </c>
      <c r="C438" s="9" t="str">
        <f>INDIRECT(ADDRESS(2+QUOTIENT(ROW()-2,COUNTA('Form Responses 1'!$1:$1)-4),3,,TRUE,"Form Responses 1"))</f>
        <v>Normalina</v>
      </c>
      <c r="D438" s="10">
        <f>INDIRECT(ADDRESS(2+QUOTIENT(ROW()-2,COUNTA('Form Responses 1'!$1:$1)-4),4,,TRUE,"Form Responses 1"))</f>
        <v>45041</v>
      </c>
      <c r="E438" s="11">
        <f t="shared" si="2"/>
        <v>2</v>
      </c>
      <c r="F438" s="9" t="str">
        <f>IF(ISBLANK(A438)," ",INDIRECT(ADDRESS(1,5+MOD(ROW()-2,COUNTA('Form Responses 1'!$1:$1)-4),,TRUE,"Form Responses 1")))</f>
        <v>Mess [Teras Depan &amp; Belakang]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Mess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17</v>
      </c>
      <c r="L438" s="9" t="str">
        <f t="shared" si="6"/>
        <v>2023 - WEEK 17</v>
      </c>
      <c r="M438" s="9" t="str">
        <f t="shared" si="7"/>
        <v>2023 - MONTH 04</v>
      </c>
      <c r="N438" s="12">
        <f t="shared" ref="N438:O438" si="447">IFERROR(AVERAGEIF(L:L,L438,$J:$J)," ")</f>
        <v>0.95</v>
      </c>
      <c r="O438" s="12">
        <f t="shared" si="447"/>
        <v>0.95</v>
      </c>
      <c r="P438" s="9" t="str">
        <f>IF(ISBLANK(A438)," ",IF(N438&gt;MASTER!$B$3/100,"SB",IF(N438&gt;MASTER!$B$4/100,"B",IF(N438&gt;MASTER!$B$5/100,"C","K"))))</f>
        <v>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45041.61963</v>
      </c>
      <c r="B439" s="9" t="str">
        <f>INDIRECT(ADDRESS(2+QUOTIENT(ROW()-2,COUNTA('Form Responses 1'!$1:$1)-4),2,,TRUE,"Form Responses 1"))</f>
        <v>normalina630@gmail.com</v>
      </c>
      <c r="C439" s="9" t="str">
        <f>INDIRECT(ADDRESS(2+QUOTIENT(ROW()-2,COUNTA('Form Responses 1'!$1:$1)-4),3,,TRUE,"Form Responses 1"))</f>
        <v>Normalina</v>
      </c>
      <c r="D439" s="10">
        <f>INDIRECT(ADDRESS(2+QUOTIENT(ROW()-2,COUNTA('Form Responses 1'!$1:$1)-4),4,,TRUE,"Form Responses 1"))</f>
        <v>45041</v>
      </c>
      <c r="E439" s="11">
        <f t="shared" si="2"/>
        <v>2</v>
      </c>
      <c r="F439" s="9" t="str">
        <f>IF(ISBLANK(A439)," ",INDIRECT(ADDRESS(1,5+MOD(ROW()-2,COUNTA('Form Responses 1'!$1:$1)-4),,TRUE,"Form Responses 1")))</f>
        <v>Mess [Ruang Tamu Utama]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Mess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17</v>
      </c>
      <c r="L439" s="9" t="str">
        <f t="shared" si="6"/>
        <v>2023 - WEEK 17</v>
      </c>
      <c r="M439" s="9" t="str">
        <f t="shared" si="7"/>
        <v>2023 - MONTH 04</v>
      </c>
      <c r="N439" s="12">
        <f t="shared" ref="N439:O439" si="448">IFERROR(AVERAGEIF(L:L,L439,$J:$J)," ")</f>
        <v>0.95</v>
      </c>
      <c r="O439" s="12">
        <f t="shared" si="448"/>
        <v>0.95</v>
      </c>
      <c r="P439" s="9" t="str">
        <f>IF(ISBLANK(A439)," ",IF(N439&gt;MASTER!$B$3/100,"SB",IF(N439&gt;MASTER!$B$4/100,"B",IF(N439&gt;MASTER!$B$5/100,"C","K"))))</f>
        <v>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45041.61963</v>
      </c>
      <c r="B440" s="9" t="str">
        <f>INDIRECT(ADDRESS(2+QUOTIENT(ROW()-2,COUNTA('Form Responses 1'!$1:$1)-4),2,,TRUE,"Form Responses 1"))</f>
        <v>normalina630@gmail.com</v>
      </c>
      <c r="C440" s="9" t="str">
        <f>INDIRECT(ADDRESS(2+QUOTIENT(ROW()-2,COUNTA('Form Responses 1'!$1:$1)-4),3,,TRUE,"Form Responses 1"))</f>
        <v>Normalina</v>
      </c>
      <c r="D440" s="10">
        <f>INDIRECT(ADDRESS(2+QUOTIENT(ROW()-2,COUNTA('Form Responses 1'!$1:$1)-4),4,,TRUE,"Form Responses 1"))</f>
        <v>45041</v>
      </c>
      <c r="E440" s="11">
        <f t="shared" si="2"/>
        <v>2</v>
      </c>
      <c r="F440" s="9" t="str">
        <f>IF(ISBLANK(A440)," ",INDIRECT(ADDRESS(1,5+MOD(ROW()-2,COUNTA('Form Responses 1'!$1:$1)-4),,TRUE,"Form Responses 1")))</f>
        <v>Mess [Kamar 1.2.3&amp;4]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Mess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17</v>
      </c>
      <c r="L440" s="9" t="str">
        <f t="shared" si="6"/>
        <v>2023 - WEEK 17</v>
      </c>
      <c r="M440" s="9" t="str">
        <f t="shared" si="7"/>
        <v>2023 - MONTH 04</v>
      </c>
      <c r="N440" s="12">
        <f t="shared" ref="N440:O440" si="449">IFERROR(AVERAGEIF(L:L,L440,$J:$J)," ")</f>
        <v>0.95</v>
      </c>
      <c r="O440" s="12">
        <f t="shared" si="449"/>
        <v>0.95</v>
      </c>
      <c r="P440" s="9" t="str">
        <f>IF(ISBLANK(A440)," ",IF(N440&gt;MASTER!$B$3/100,"SB",IF(N440&gt;MASTER!$B$4/100,"B",IF(N440&gt;MASTER!$B$5/100,"C","K"))))</f>
        <v>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45041.61963</v>
      </c>
      <c r="B441" s="9" t="str">
        <f>INDIRECT(ADDRESS(2+QUOTIENT(ROW()-2,COUNTA('Form Responses 1'!$1:$1)-4),2,,TRUE,"Form Responses 1"))</f>
        <v>normalina630@gmail.com</v>
      </c>
      <c r="C441" s="9" t="str">
        <f>INDIRECT(ADDRESS(2+QUOTIENT(ROW()-2,COUNTA('Form Responses 1'!$1:$1)-4),3,,TRUE,"Form Responses 1"))</f>
        <v>Normalina</v>
      </c>
      <c r="D441" s="10">
        <f>INDIRECT(ADDRESS(2+QUOTIENT(ROW()-2,COUNTA('Form Responses 1'!$1:$1)-4),4,,TRUE,"Form Responses 1"))</f>
        <v>45041</v>
      </c>
      <c r="E441" s="11">
        <f t="shared" si="2"/>
        <v>2</v>
      </c>
      <c r="F441" s="9" t="str">
        <f>IF(ISBLANK(A441)," ",INDIRECT(ADDRESS(1,5+MOD(ROW()-2,COUNTA('Form Responses 1'!$1:$1)-4),,TRUE,"Form Responses 1")))</f>
        <v>Mess [Dapur]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Mess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17</v>
      </c>
      <c r="L441" s="9" t="str">
        <f t="shared" si="6"/>
        <v>2023 - WEEK 17</v>
      </c>
      <c r="M441" s="9" t="str">
        <f t="shared" si="7"/>
        <v>2023 - MONTH 04</v>
      </c>
      <c r="N441" s="12">
        <f t="shared" ref="N441:O441" si="450">IFERROR(AVERAGEIF(L:L,L441,$J:$J)," ")</f>
        <v>0.95</v>
      </c>
      <c r="O441" s="12">
        <f t="shared" si="450"/>
        <v>0.95</v>
      </c>
      <c r="P441" s="9" t="str">
        <f>IF(ISBLANK(A441)," ",IF(N441&gt;MASTER!$B$3/100,"SB",IF(N441&gt;MASTER!$B$4/100,"B",IF(N441&gt;MASTER!$B$5/100,"C","K"))))</f>
        <v>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45041.61963</v>
      </c>
      <c r="B442" s="9" t="str">
        <f>INDIRECT(ADDRESS(2+QUOTIENT(ROW()-2,COUNTA('Form Responses 1'!$1:$1)-4),2,,TRUE,"Form Responses 1"))</f>
        <v>normalina630@gmail.com</v>
      </c>
      <c r="C442" s="9" t="str">
        <f>INDIRECT(ADDRESS(2+QUOTIENT(ROW()-2,COUNTA('Form Responses 1'!$1:$1)-4),3,,TRUE,"Form Responses 1"))</f>
        <v>Normalina</v>
      </c>
      <c r="D442" s="10">
        <f>INDIRECT(ADDRESS(2+QUOTIENT(ROW()-2,COUNTA('Form Responses 1'!$1:$1)-4),4,,TRUE,"Form Responses 1"))</f>
        <v>45041</v>
      </c>
      <c r="E442" s="11">
        <f t="shared" si="2"/>
        <v>2</v>
      </c>
      <c r="F442" s="9" t="str">
        <f>IF(ISBLANK(A442)," ",INDIRECT(ADDRESS(1,5+MOD(ROW()-2,COUNTA('Form Responses 1'!$1:$1)-4),,TRUE,"Form Responses 1")))</f>
        <v>Mess [Toilet Pria / Wanita]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Mess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17</v>
      </c>
      <c r="L442" s="9" t="str">
        <f t="shared" si="6"/>
        <v>2023 - WEEK 17</v>
      </c>
      <c r="M442" s="9" t="str">
        <f t="shared" si="7"/>
        <v>2023 - MONTH 04</v>
      </c>
      <c r="N442" s="12">
        <f t="shared" ref="N442:O442" si="451">IFERROR(AVERAGEIF(L:L,L442,$J:$J)," ")</f>
        <v>0.95</v>
      </c>
      <c r="O442" s="12">
        <f t="shared" si="451"/>
        <v>0.95</v>
      </c>
      <c r="P442" s="9" t="str">
        <f>IF(ISBLANK(A442)," ",IF(N442&gt;MASTER!$B$3/100,"SB",IF(N442&gt;MASTER!$B$4/100,"B",IF(N442&gt;MASTER!$B$5/100,"C","K"))))</f>
        <v>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45041.61963</v>
      </c>
      <c r="B443" s="9" t="str">
        <f>INDIRECT(ADDRESS(2+QUOTIENT(ROW()-2,COUNTA('Form Responses 1'!$1:$1)-4),2,,TRUE,"Form Responses 1"))</f>
        <v>normalina630@gmail.com</v>
      </c>
      <c r="C443" s="9" t="str">
        <f>INDIRECT(ADDRESS(2+QUOTIENT(ROW()-2,COUNTA('Form Responses 1'!$1:$1)-4),3,,TRUE,"Form Responses 1"))</f>
        <v>Normalina</v>
      </c>
      <c r="D443" s="10">
        <f>INDIRECT(ADDRESS(2+QUOTIENT(ROW()-2,COUNTA('Form Responses 1'!$1:$1)-4),4,,TRUE,"Form Responses 1"))</f>
        <v>45041</v>
      </c>
      <c r="E443" s="11">
        <f t="shared" si="2"/>
        <v>2</v>
      </c>
      <c r="F443" s="9" t="str">
        <f>IF(ISBLANK(A443)," ",INDIRECT(ADDRESS(1,5+MOD(ROW()-2,COUNTA('Form Responses 1'!$1:$1)-4),,TRUE,"Form Responses 1")))</f>
        <v>Gedung Balai Arkiologi Lt.2 [Koridor]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Gedung Balai Arkiologi Lt.2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17</v>
      </c>
      <c r="L443" s="9" t="str">
        <f t="shared" si="6"/>
        <v>2023 - WEEK 17</v>
      </c>
      <c r="M443" s="9" t="str">
        <f t="shared" si="7"/>
        <v>2023 - MONTH 04</v>
      </c>
      <c r="N443" s="12">
        <f t="shared" ref="N443:O443" si="452">IFERROR(AVERAGEIF(L:L,L443,$J:$J)," ")</f>
        <v>0.95</v>
      </c>
      <c r="O443" s="12">
        <f t="shared" si="452"/>
        <v>0.95</v>
      </c>
      <c r="P443" s="9" t="str">
        <f>IF(ISBLANK(A443)," ",IF(N443&gt;MASTER!$B$3/100,"SB",IF(N443&gt;MASTER!$B$4/100,"B",IF(N443&gt;MASTER!$B$5/100,"C","K"))))</f>
        <v>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45041.61963</v>
      </c>
      <c r="B444" s="9" t="str">
        <f>INDIRECT(ADDRESS(2+QUOTIENT(ROW()-2,COUNTA('Form Responses 1'!$1:$1)-4),2,,TRUE,"Form Responses 1"))</f>
        <v>normalina630@gmail.com</v>
      </c>
      <c r="C444" s="9" t="str">
        <f>INDIRECT(ADDRESS(2+QUOTIENT(ROW()-2,COUNTA('Form Responses 1'!$1:$1)-4),3,,TRUE,"Form Responses 1"))</f>
        <v>Normalina</v>
      </c>
      <c r="D444" s="10">
        <f>INDIRECT(ADDRESS(2+QUOTIENT(ROW()-2,COUNTA('Form Responses 1'!$1:$1)-4),4,,TRUE,"Form Responses 1"))</f>
        <v>45041</v>
      </c>
      <c r="E444" s="11">
        <f t="shared" si="2"/>
        <v>2</v>
      </c>
      <c r="F444" s="9" t="str">
        <f>IF(ISBLANK(A444)," ",INDIRECT(ADDRESS(1,5+MOD(ROW()-2,COUNTA('Form Responses 1'!$1:$1)-4),,TRUE,"Form Responses 1")))</f>
        <v>Gedung Balai Arkiologi Lt.2 [Meeting Room 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Gedung Balai Arkiologi Lt.2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17</v>
      </c>
      <c r="L444" s="9" t="str">
        <f t="shared" si="6"/>
        <v>2023 - WEEK 17</v>
      </c>
      <c r="M444" s="9" t="str">
        <f t="shared" si="7"/>
        <v>2023 - MONTH 04</v>
      </c>
      <c r="N444" s="12">
        <f t="shared" ref="N444:O444" si="453">IFERROR(AVERAGEIF(L:L,L444,$J:$J)," ")</f>
        <v>0.95</v>
      </c>
      <c r="O444" s="12">
        <f t="shared" si="453"/>
        <v>0.95</v>
      </c>
      <c r="P444" s="9" t="str">
        <f>IF(ISBLANK(A444)," ",IF(N444&gt;MASTER!$B$3/100,"SB",IF(N444&gt;MASTER!$B$4/100,"B",IF(N444&gt;MASTER!$B$5/100,"C","K"))))</f>
        <v>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45041.61963</v>
      </c>
      <c r="B445" s="9" t="str">
        <f>INDIRECT(ADDRESS(2+QUOTIENT(ROW()-2,COUNTA('Form Responses 1'!$1:$1)-4),2,,TRUE,"Form Responses 1"))</f>
        <v>normalina630@gmail.com</v>
      </c>
      <c r="C445" s="9" t="str">
        <f>INDIRECT(ADDRESS(2+QUOTIENT(ROW()-2,COUNTA('Form Responses 1'!$1:$1)-4),3,,TRUE,"Form Responses 1"))</f>
        <v>Normalina</v>
      </c>
      <c r="D445" s="10">
        <f>INDIRECT(ADDRESS(2+QUOTIENT(ROW()-2,COUNTA('Form Responses 1'!$1:$1)-4),4,,TRUE,"Form Responses 1"))</f>
        <v>45041</v>
      </c>
      <c r="E445" s="11">
        <f t="shared" si="2"/>
        <v>2</v>
      </c>
      <c r="F445" s="9" t="str">
        <f>IF(ISBLANK(A445)," ",INDIRECT(ADDRESS(1,5+MOD(ROW()-2,COUNTA('Form Responses 1'!$1:$1)-4),,TRUE,"Form Responses 1")))</f>
        <v>Gedung Balai Arkiologi Lt.2 [R. Kepala]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Gedung Balai Arkiologi Lt.2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17</v>
      </c>
      <c r="L445" s="9" t="str">
        <f t="shared" si="6"/>
        <v>2023 - WEEK 17</v>
      </c>
      <c r="M445" s="9" t="str">
        <f t="shared" si="7"/>
        <v>2023 - MONTH 04</v>
      </c>
      <c r="N445" s="12">
        <f t="shared" ref="N445:O445" si="454">IFERROR(AVERAGEIF(L:L,L445,$J:$J)," ")</f>
        <v>0.95</v>
      </c>
      <c r="O445" s="12">
        <f t="shared" si="454"/>
        <v>0.95</v>
      </c>
      <c r="P445" s="9" t="str">
        <f>IF(ISBLANK(A445)," ",IF(N445&gt;MASTER!$B$3/100,"SB",IF(N445&gt;MASTER!$B$4/100,"B",IF(N445&gt;MASTER!$B$5/100,"C","K"))))</f>
        <v>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45041.61963</v>
      </c>
      <c r="B446" s="9" t="str">
        <f>INDIRECT(ADDRESS(2+QUOTIENT(ROW()-2,COUNTA('Form Responses 1'!$1:$1)-4),2,,TRUE,"Form Responses 1"))</f>
        <v>normalina630@gmail.com</v>
      </c>
      <c r="C446" s="9" t="str">
        <f>INDIRECT(ADDRESS(2+QUOTIENT(ROW()-2,COUNTA('Form Responses 1'!$1:$1)-4),3,,TRUE,"Form Responses 1"))</f>
        <v>Normalina</v>
      </c>
      <c r="D446" s="10">
        <f>INDIRECT(ADDRESS(2+QUOTIENT(ROW()-2,COUNTA('Form Responses 1'!$1:$1)-4),4,,TRUE,"Form Responses 1"))</f>
        <v>45041</v>
      </c>
      <c r="E446" s="11">
        <f t="shared" si="2"/>
        <v>2</v>
      </c>
      <c r="F446" s="9" t="str">
        <f>IF(ISBLANK(A446)," ",INDIRECT(ADDRESS(1,5+MOD(ROW()-2,COUNTA('Form Responses 1'!$1:$1)-4),,TRUE,"Form Responses 1")))</f>
        <v>Gedung Balai Arkiologi Lt.2 [R. 1-5]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Gedung Balai Arkiologi Lt.2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17</v>
      </c>
      <c r="L446" s="9" t="str">
        <f t="shared" si="6"/>
        <v>2023 - WEEK 17</v>
      </c>
      <c r="M446" s="9" t="str">
        <f t="shared" si="7"/>
        <v>2023 - MONTH 04</v>
      </c>
      <c r="N446" s="12">
        <f t="shared" ref="N446:O446" si="455">IFERROR(AVERAGEIF(L:L,L446,$J:$J)," ")</f>
        <v>0.95</v>
      </c>
      <c r="O446" s="12">
        <f t="shared" si="455"/>
        <v>0.95</v>
      </c>
      <c r="P446" s="9" t="str">
        <f>IF(ISBLANK(A446)," ",IF(N446&gt;MASTER!$B$3/100,"SB",IF(N446&gt;MASTER!$B$4/100,"B",IF(N446&gt;MASTER!$B$5/100,"C","K"))))</f>
        <v>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45041.61963</v>
      </c>
      <c r="B447" s="9" t="str">
        <f>INDIRECT(ADDRESS(2+QUOTIENT(ROW()-2,COUNTA('Form Responses 1'!$1:$1)-4),2,,TRUE,"Form Responses 1"))</f>
        <v>normalina630@gmail.com</v>
      </c>
      <c r="C447" s="9" t="str">
        <f>INDIRECT(ADDRESS(2+QUOTIENT(ROW()-2,COUNTA('Form Responses 1'!$1:$1)-4),3,,TRUE,"Form Responses 1"))</f>
        <v>Normalina</v>
      </c>
      <c r="D447" s="10">
        <f>INDIRECT(ADDRESS(2+QUOTIENT(ROW()-2,COUNTA('Form Responses 1'!$1:$1)-4),4,,TRUE,"Form Responses 1"))</f>
        <v>45041</v>
      </c>
      <c r="E447" s="11">
        <f t="shared" si="2"/>
        <v>2</v>
      </c>
      <c r="F447" s="9" t="str">
        <f>IF(ISBLANK(A447)," ",INDIRECT(ADDRESS(1,5+MOD(ROW()-2,COUNTA('Form Responses 1'!$1:$1)-4),,TRUE,"Form Responses 1")))</f>
        <v>Gedung Balai Arkiologi Lt.2 [Tangga Penghubung LT1-2]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Gedung Balai Arkiologi Lt.2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17</v>
      </c>
      <c r="L447" s="9" t="str">
        <f t="shared" si="6"/>
        <v>2023 - WEEK 17</v>
      </c>
      <c r="M447" s="9" t="str">
        <f t="shared" si="7"/>
        <v>2023 - MONTH 04</v>
      </c>
      <c r="N447" s="12">
        <f t="shared" ref="N447:O447" si="456">IFERROR(AVERAGEIF(L:L,L447,$J:$J)," ")</f>
        <v>0.95</v>
      </c>
      <c r="O447" s="12">
        <f t="shared" si="456"/>
        <v>0.95</v>
      </c>
      <c r="P447" s="9" t="str">
        <f>IF(ISBLANK(A447)," ",IF(N447&gt;MASTER!$B$3/100,"SB",IF(N447&gt;MASTER!$B$4/100,"B",IF(N447&gt;MASTER!$B$5/100,"C","K"))))</f>
        <v>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45041.61963</v>
      </c>
      <c r="B448" s="9" t="str">
        <f>INDIRECT(ADDRESS(2+QUOTIENT(ROW()-2,COUNTA('Form Responses 1'!$1:$1)-4),2,,TRUE,"Form Responses 1"))</f>
        <v>normalina630@gmail.com</v>
      </c>
      <c r="C448" s="9" t="str">
        <f>INDIRECT(ADDRESS(2+QUOTIENT(ROW()-2,COUNTA('Form Responses 1'!$1:$1)-4),3,,TRUE,"Form Responses 1"))</f>
        <v>Normalina</v>
      </c>
      <c r="D448" s="10">
        <f>INDIRECT(ADDRESS(2+QUOTIENT(ROW()-2,COUNTA('Form Responses 1'!$1:$1)-4),4,,TRUE,"Form Responses 1"))</f>
        <v>45041</v>
      </c>
      <c r="E448" s="11">
        <f t="shared" si="2"/>
        <v>2</v>
      </c>
      <c r="F448" s="9" t="str">
        <f>IF(ISBLANK(A448)," ",INDIRECT(ADDRESS(1,5+MOD(ROW()-2,COUNTA('Form Responses 1'!$1:$1)-4),,TRUE,"Form Responses 1")))</f>
        <v>Gedung Balai Arkiologi Lt.2 [Toilet Pria / Wanita &amp; Disabilitas]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Gedung Balai Arkiologi Lt.2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17</v>
      </c>
      <c r="L448" s="9" t="str">
        <f t="shared" si="6"/>
        <v>2023 - WEEK 17</v>
      </c>
      <c r="M448" s="9" t="str">
        <f t="shared" si="7"/>
        <v>2023 - MONTH 04</v>
      </c>
      <c r="N448" s="12">
        <f t="shared" ref="N448:O448" si="457">IFERROR(AVERAGEIF(L:L,L448,$J:$J)," ")</f>
        <v>0.95</v>
      </c>
      <c r="O448" s="12">
        <f t="shared" si="457"/>
        <v>0.95</v>
      </c>
      <c r="P448" s="9" t="str">
        <f>IF(ISBLANK(A448)," ",IF(N448&gt;MASTER!$B$3/100,"SB",IF(N448&gt;MASTER!$B$4/100,"B",IF(N448&gt;MASTER!$B$5/100,"C","K"))))</f>
        <v>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45041.61963</v>
      </c>
      <c r="B449" s="9" t="str">
        <f>INDIRECT(ADDRESS(2+QUOTIENT(ROW()-2,COUNTA('Form Responses 1'!$1:$1)-4),2,,TRUE,"Form Responses 1"))</f>
        <v>normalina630@gmail.com</v>
      </c>
      <c r="C449" s="9" t="str">
        <f>INDIRECT(ADDRESS(2+QUOTIENT(ROW()-2,COUNTA('Form Responses 1'!$1:$1)-4),3,,TRUE,"Form Responses 1"))</f>
        <v>Normalina</v>
      </c>
      <c r="D449" s="10">
        <f>INDIRECT(ADDRESS(2+QUOTIENT(ROW()-2,COUNTA('Form Responses 1'!$1:$1)-4),4,,TRUE,"Form Responses 1"))</f>
        <v>45041</v>
      </c>
      <c r="E449" s="11">
        <f t="shared" si="2"/>
        <v>2</v>
      </c>
      <c r="F449" s="9" t="str">
        <f>IF(ISBLANK(A449)," ",INDIRECT(ADDRESS(1,5+MOD(ROW()-2,COUNTA('Form Responses 1'!$1:$1)-4),,TRUE,"Form Responses 1")))</f>
        <v>Gedung Balai Arkiologi Lt.1 [Lobby Utama]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Gedung Balai Arkiologi Lt.1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17</v>
      </c>
      <c r="L449" s="9" t="str">
        <f t="shared" si="6"/>
        <v>2023 - WEEK 17</v>
      </c>
      <c r="M449" s="9" t="str">
        <f t="shared" si="7"/>
        <v>2023 - MONTH 04</v>
      </c>
      <c r="N449" s="12">
        <f t="shared" ref="N449:O449" si="458">IFERROR(AVERAGEIF(L:L,L449,$J:$J)," ")</f>
        <v>0.95</v>
      </c>
      <c r="O449" s="12">
        <f t="shared" si="458"/>
        <v>0.95</v>
      </c>
      <c r="P449" s="9" t="str">
        <f>IF(ISBLANK(A449)," ",IF(N449&gt;MASTER!$B$3/100,"SB",IF(N449&gt;MASTER!$B$4/100,"B",IF(N449&gt;MASTER!$B$5/100,"C","K"))))</f>
        <v>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45041.61963</v>
      </c>
      <c r="B450" s="9" t="str">
        <f>INDIRECT(ADDRESS(2+QUOTIENT(ROW()-2,COUNTA('Form Responses 1'!$1:$1)-4),2,,TRUE,"Form Responses 1"))</f>
        <v>normalina630@gmail.com</v>
      </c>
      <c r="C450" s="9" t="str">
        <f>INDIRECT(ADDRESS(2+QUOTIENT(ROW()-2,COUNTA('Form Responses 1'!$1:$1)-4),3,,TRUE,"Form Responses 1"))</f>
        <v>Normalina</v>
      </c>
      <c r="D450" s="10">
        <f>INDIRECT(ADDRESS(2+QUOTIENT(ROW()-2,COUNTA('Form Responses 1'!$1:$1)-4),4,,TRUE,"Form Responses 1"))</f>
        <v>45041</v>
      </c>
      <c r="E450" s="11">
        <f t="shared" si="2"/>
        <v>2</v>
      </c>
      <c r="F450" s="9" t="str">
        <f>IF(ISBLANK(A450)," ",INDIRECT(ADDRESS(1,5+MOD(ROW()-2,COUNTA('Form Responses 1'!$1:$1)-4),,TRUE,"Form Responses 1")))</f>
        <v>Gedung Balai Arkiologi Lt.1 [Koridor]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Gedung Balai Arkiologi Lt.1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17</v>
      </c>
      <c r="L450" s="9" t="str">
        <f t="shared" si="6"/>
        <v>2023 - WEEK 17</v>
      </c>
      <c r="M450" s="9" t="str">
        <f t="shared" si="7"/>
        <v>2023 - MONTH 04</v>
      </c>
      <c r="N450" s="12">
        <f t="shared" ref="N450:O450" si="459">IFERROR(AVERAGEIF(L:L,L450,$J:$J)," ")</f>
        <v>0.95</v>
      </c>
      <c r="O450" s="12">
        <f t="shared" si="459"/>
        <v>0.95</v>
      </c>
      <c r="P450" s="9" t="str">
        <f>IF(ISBLANK(A450)," ",IF(N450&gt;MASTER!$B$3/100,"SB",IF(N450&gt;MASTER!$B$4/100,"B",IF(N450&gt;MASTER!$B$5/100,"C","K"))))</f>
        <v>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45041.61963</v>
      </c>
      <c r="B451" s="9" t="str">
        <f>INDIRECT(ADDRESS(2+QUOTIENT(ROW()-2,COUNTA('Form Responses 1'!$1:$1)-4),2,,TRUE,"Form Responses 1"))</f>
        <v>normalina630@gmail.com</v>
      </c>
      <c r="C451" s="9" t="str">
        <f>INDIRECT(ADDRESS(2+QUOTIENT(ROW()-2,COUNTA('Form Responses 1'!$1:$1)-4),3,,TRUE,"Form Responses 1"))</f>
        <v>Normalina</v>
      </c>
      <c r="D451" s="10">
        <f>INDIRECT(ADDRESS(2+QUOTIENT(ROW()-2,COUNTA('Form Responses 1'!$1:$1)-4),4,,TRUE,"Form Responses 1"))</f>
        <v>45041</v>
      </c>
      <c r="E451" s="11">
        <f t="shared" si="2"/>
        <v>2</v>
      </c>
      <c r="F451" s="9" t="str">
        <f>IF(ISBLANK(A451)," ",INDIRECT(ADDRESS(1,5+MOD(ROW()-2,COUNTA('Form Responses 1'!$1:$1)-4),,TRUE,"Form Responses 1")))</f>
        <v>Gedung Balai Arkiologi Lt.1 [Meeting Room 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Gedung Balai Arkiologi Lt.1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17</v>
      </c>
      <c r="L451" s="9" t="str">
        <f t="shared" si="6"/>
        <v>2023 - WEEK 17</v>
      </c>
      <c r="M451" s="9" t="str">
        <f t="shared" si="7"/>
        <v>2023 - MONTH 04</v>
      </c>
      <c r="N451" s="12">
        <f t="shared" ref="N451:O451" si="460">IFERROR(AVERAGEIF(L:L,L451,$J:$J)," ")</f>
        <v>0.95</v>
      </c>
      <c r="O451" s="12">
        <f t="shared" si="460"/>
        <v>0.95</v>
      </c>
      <c r="P451" s="9" t="str">
        <f>IF(ISBLANK(A451)," ",IF(N451&gt;MASTER!$B$3/100,"SB",IF(N451&gt;MASTER!$B$4/100,"B",IF(N451&gt;MASTER!$B$5/100,"C","K"))))</f>
        <v>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45041.61963</v>
      </c>
      <c r="B452" s="9" t="str">
        <f>INDIRECT(ADDRESS(2+QUOTIENT(ROW()-2,COUNTA('Form Responses 1'!$1:$1)-4),2,,TRUE,"Form Responses 1"))</f>
        <v>normalina630@gmail.com</v>
      </c>
      <c r="C452" s="9" t="str">
        <f>INDIRECT(ADDRESS(2+QUOTIENT(ROW()-2,COUNTA('Form Responses 1'!$1:$1)-4),3,,TRUE,"Form Responses 1"))</f>
        <v>Normalina</v>
      </c>
      <c r="D452" s="10">
        <f>INDIRECT(ADDRESS(2+QUOTIENT(ROW()-2,COUNTA('Form Responses 1'!$1:$1)-4),4,,TRUE,"Form Responses 1"))</f>
        <v>45041</v>
      </c>
      <c r="E452" s="11">
        <f t="shared" si="2"/>
        <v>2</v>
      </c>
      <c r="F452" s="9" t="str">
        <f>IF(ISBLANK(A452)," ",INDIRECT(ADDRESS(1,5+MOD(ROW()-2,COUNTA('Form Responses 1'!$1:$1)-4),,TRUE,"Form Responses 1")))</f>
        <v>Gedung Balai Arkiologi Lt.1 [R. Staf TU]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Gedung Balai Arkiologi Lt.1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17</v>
      </c>
      <c r="L452" s="9" t="str">
        <f t="shared" si="6"/>
        <v>2023 - WEEK 17</v>
      </c>
      <c r="M452" s="9" t="str">
        <f t="shared" si="7"/>
        <v>2023 - MONTH 04</v>
      </c>
      <c r="N452" s="12">
        <f t="shared" ref="N452:O452" si="461">IFERROR(AVERAGEIF(L:L,L452,$J:$J)," ")</f>
        <v>0.95</v>
      </c>
      <c r="O452" s="12">
        <f t="shared" si="461"/>
        <v>0.95</v>
      </c>
      <c r="P452" s="9" t="str">
        <f>IF(ISBLANK(A452)," ",IF(N452&gt;MASTER!$B$3/100,"SB",IF(N452&gt;MASTER!$B$4/100,"B",IF(N452&gt;MASTER!$B$5/100,"C","K"))))</f>
        <v>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45041.61963</v>
      </c>
      <c r="B453" s="9" t="str">
        <f>INDIRECT(ADDRESS(2+QUOTIENT(ROW()-2,COUNTA('Form Responses 1'!$1:$1)-4),2,,TRUE,"Form Responses 1"))</f>
        <v>normalina630@gmail.com</v>
      </c>
      <c r="C453" s="9" t="str">
        <f>INDIRECT(ADDRESS(2+QUOTIENT(ROW()-2,COUNTA('Form Responses 1'!$1:$1)-4),3,,TRUE,"Form Responses 1"))</f>
        <v>Normalina</v>
      </c>
      <c r="D453" s="10">
        <f>INDIRECT(ADDRESS(2+QUOTIENT(ROW()-2,COUNTA('Form Responses 1'!$1:$1)-4),4,,TRUE,"Form Responses 1"))</f>
        <v>45041</v>
      </c>
      <c r="E453" s="11">
        <f t="shared" si="2"/>
        <v>2</v>
      </c>
      <c r="F453" s="9" t="str">
        <f>IF(ISBLANK(A453)," ",INDIRECT(ADDRESS(1,5+MOD(ROW()-2,COUNTA('Form Responses 1'!$1:$1)-4),,TRUE,"Form Responses 1")))</f>
        <v>Gedung Balai Arkiologi Lt.1 [R. Kasubag TU]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Gedung Balai Arkiologi Lt.1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17</v>
      </c>
      <c r="L453" s="9" t="str">
        <f t="shared" si="6"/>
        <v>2023 - WEEK 17</v>
      </c>
      <c r="M453" s="9" t="str">
        <f t="shared" si="7"/>
        <v>2023 - MONTH 04</v>
      </c>
      <c r="N453" s="12">
        <f t="shared" ref="N453:O453" si="462">IFERROR(AVERAGEIF(L:L,L453,$J:$J)," ")</f>
        <v>0.95</v>
      </c>
      <c r="O453" s="12">
        <f t="shared" si="462"/>
        <v>0.95</v>
      </c>
      <c r="P453" s="9" t="str">
        <f>IF(ISBLANK(A453)," ",IF(N453&gt;MASTER!$B$3/100,"SB",IF(N453&gt;MASTER!$B$4/100,"B",IF(N453&gt;MASTER!$B$5/100,"C","K"))))</f>
        <v>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45041.61963</v>
      </c>
      <c r="B454" s="9" t="str">
        <f>INDIRECT(ADDRESS(2+QUOTIENT(ROW()-2,COUNTA('Form Responses 1'!$1:$1)-4),2,,TRUE,"Form Responses 1"))</f>
        <v>normalina630@gmail.com</v>
      </c>
      <c r="C454" s="9" t="str">
        <f>INDIRECT(ADDRESS(2+QUOTIENT(ROW()-2,COUNTA('Form Responses 1'!$1:$1)-4),3,,TRUE,"Form Responses 1"))</f>
        <v>Normalina</v>
      </c>
      <c r="D454" s="10">
        <f>INDIRECT(ADDRESS(2+QUOTIENT(ROW()-2,COUNTA('Form Responses 1'!$1:$1)-4),4,,TRUE,"Form Responses 1"))</f>
        <v>45041</v>
      </c>
      <c r="E454" s="11">
        <f t="shared" si="2"/>
        <v>2</v>
      </c>
      <c r="F454" s="9" t="str">
        <f>IF(ISBLANK(A454)," ",INDIRECT(ADDRESS(1,5+MOD(ROW()-2,COUNTA('Form Responses 1'!$1:$1)-4),,TRUE,"Form Responses 1")))</f>
        <v>Gedung Balai Arkiologi Lt.1 [R. Arsib]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Gedung Balai Arkiologi Lt.1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17</v>
      </c>
      <c r="L454" s="9" t="str">
        <f t="shared" si="6"/>
        <v>2023 - WEEK 17</v>
      </c>
      <c r="M454" s="9" t="str">
        <f t="shared" si="7"/>
        <v>2023 - MONTH 04</v>
      </c>
      <c r="N454" s="12">
        <f t="shared" ref="N454:O454" si="463">IFERROR(AVERAGEIF(L:L,L454,$J:$J)," ")</f>
        <v>0.95</v>
      </c>
      <c r="O454" s="12">
        <f t="shared" si="463"/>
        <v>0.95</v>
      </c>
      <c r="P454" s="9" t="str">
        <f>IF(ISBLANK(A454)," ",IF(N454&gt;MASTER!$B$3/100,"SB",IF(N454&gt;MASTER!$B$4/100,"B",IF(N454&gt;MASTER!$B$5/100,"C","K"))))</f>
        <v>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45041.61963</v>
      </c>
      <c r="B455" s="9" t="str">
        <f>INDIRECT(ADDRESS(2+QUOTIENT(ROW()-2,COUNTA('Form Responses 1'!$1:$1)-4),2,,TRUE,"Form Responses 1"))</f>
        <v>normalina630@gmail.com</v>
      </c>
      <c r="C455" s="9" t="str">
        <f>INDIRECT(ADDRESS(2+QUOTIENT(ROW()-2,COUNTA('Form Responses 1'!$1:$1)-4),3,,TRUE,"Form Responses 1"))</f>
        <v>Normalina</v>
      </c>
      <c r="D455" s="10">
        <f>INDIRECT(ADDRESS(2+QUOTIENT(ROW()-2,COUNTA('Form Responses 1'!$1:$1)-4),4,,TRUE,"Form Responses 1"))</f>
        <v>45041</v>
      </c>
      <c r="E455" s="11">
        <f t="shared" si="2"/>
        <v>2</v>
      </c>
      <c r="F455" s="9" t="str">
        <f>IF(ISBLANK(A455)," ",INDIRECT(ADDRESS(1,5+MOD(ROW()-2,COUNTA('Form Responses 1'!$1:$1)-4),,TRUE,"Form Responses 1")))</f>
        <v>Gedung Balai Arkiologi Lt.1 [R. Arsib Keuangan]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Gedung Balai Arkiologi Lt.1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17</v>
      </c>
      <c r="L455" s="9" t="str">
        <f t="shared" si="6"/>
        <v>2023 - WEEK 17</v>
      </c>
      <c r="M455" s="9" t="str">
        <f t="shared" si="7"/>
        <v>2023 - MONTH 04</v>
      </c>
      <c r="N455" s="12">
        <f t="shared" ref="N455:O455" si="464">IFERROR(AVERAGEIF(L:L,L455,$J:$J)," ")</f>
        <v>0.95</v>
      </c>
      <c r="O455" s="12">
        <f t="shared" si="464"/>
        <v>0.95</v>
      </c>
      <c r="P455" s="9" t="str">
        <f>IF(ISBLANK(A455)," ",IF(N455&gt;MASTER!$B$3/100,"SB",IF(N455&gt;MASTER!$B$4/100,"B",IF(N455&gt;MASTER!$B$5/100,"C","K"))))</f>
        <v>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45041.61963</v>
      </c>
      <c r="B456" s="9" t="str">
        <f>INDIRECT(ADDRESS(2+QUOTIENT(ROW()-2,COUNTA('Form Responses 1'!$1:$1)-4),2,,TRUE,"Form Responses 1"))</f>
        <v>normalina630@gmail.com</v>
      </c>
      <c r="C456" s="9" t="str">
        <f>INDIRECT(ADDRESS(2+QUOTIENT(ROW()-2,COUNTA('Form Responses 1'!$1:$1)-4),3,,TRUE,"Form Responses 1"))</f>
        <v>Normalina</v>
      </c>
      <c r="D456" s="10">
        <f>INDIRECT(ADDRESS(2+QUOTIENT(ROW()-2,COUNTA('Form Responses 1'!$1:$1)-4),4,,TRUE,"Form Responses 1"))</f>
        <v>45041</v>
      </c>
      <c r="E456" s="11">
        <f t="shared" si="2"/>
        <v>2</v>
      </c>
      <c r="F456" s="9" t="str">
        <f>IF(ISBLANK(A456)," ",INDIRECT(ADDRESS(1,5+MOD(ROW()-2,COUNTA('Form Responses 1'!$1:$1)-4),,TRUE,"Form Responses 1")))</f>
        <v>Gedung Balai Arkiologi Lt.1 [R. Bendahara]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Gedung Balai Arkiologi Lt.1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17</v>
      </c>
      <c r="L456" s="9" t="str">
        <f t="shared" si="6"/>
        <v>2023 - WEEK 17</v>
      </c>
      <c r="M456" s="9" t="str">
        <f t="shared" si="7"/>
        <v>2023 - MONTH 04</v>
      </c>
      <c r="N456" s="12">
        <f t="shared" ref="N456:O456" si="465">IFERROR(AVERAGEIF(L:L,L456,$J:$J)," ")</f>
        <v>0.95</v>
      </c>
      <c r="O456" s="12">
        <f t="shared" si="465"/>
        <v>0.95</v>
      </c>
      <c r="P456" s="9" t="str">
        <f>IF(ISBLANK(A456)," ",IF(N456&gt;MASTER!$B$3/100,"SB",IF(N456&gt;MASTER!$B$4/100,"B",IF(N456&gt;MASTER!$B$5/100,"C","K"))))</f>
        <v>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45041.61963</v>
      </c>
      <c r="B457" s="9" t="str">
        <f>INDIRECT(ADDRESS(2+QUOTIENT(ROW()-2,COUNTA('Form Responses 1'!$1:$1)-4),2,,TRUE,"Form Responses 1"))</f>
        <v>normalina630@gmail.com</v>
      </c>
      <c r="C457" s="9" t="str">
        <f>INDIRECT(ADDRESS(2+QUOTIENT(ROW()-2,COUNTA('Form Responses 1'!$1:$1)-4),3,,TRUE,"Form Responses 1"))</f>
        <v>Normalina</v>
      </c>
      <c r="D457" s="10">
        <f>INDIRECT(ADDRESS(2+QUOTIENT(ROW()-2,COUNTA('Form Responses 1'!$1:$1)-4),4,,TRUE,"Form Responses 1"))</f>
        <v>45041</v>
      </c>
      <c r="E457" s="11">
        <f t="shared" si="2"/>
        <v>2</v>
      </c>
      <c r="F457" s="9" t="str">
        <f>IF(ISBLANK(A457)," ",INDIRECT(ADDRESS(1,5+MOD(ROW()-2,COUNTA('Form Responses 1'!$1:$1)-4),,TRUE,"Form Responses 1")))</f>
        <v>Gedung Balai Arkiologi Lt.1 [R. Perpustakaan]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Gedung Balai Arkiologi Lt.1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17</v>
      </c>
      <c r="L457" s="9" t="str">
        <f t="shared" si="6"/>
        <v>2023 - WEEK 17</v>
      </c>
      <c r="M457" s="9" t="str">
        <f t="shared" si="7"/>
        <v>2023 - MONTH 04</v>
      </c>
      <c r="N457" s="12">
        <f t="shared" ref="N457:O457" si="466">IFERROR(AVERAGEIF(L:L,L457,$J:$J)," ")</f>
        <v>0.95</v>
      </c>
      <c r="O457" s="12">
        <f t="shared" si="466"/>
        <v>0.95</v>
      </c>
      <c r="P457" s="9" t="str">
        <f>IF(ISBLANK(A457)," ",IF(N457&gt;MASTER!$B$3/100,"SB",IF(N457&gt;MASTER!$B$4/100,"B",IF(N457&gt;MASTER!$B$5/100,"C","K"))))</f>
        <v>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45041.61963</v>
      </c>
      <c r="B458" s="9" t="str">
        <f>INDIRECT(ADDRESS(2+QUOTIENT(ROW()-2,COUNTA('Form Responses 1'!$1:$1)-4),2,,TRUE,"Form Responses 1"))</f>
        <v>normalina630@gmail.com</v>
      </c>
      <c r="C458" s="9" t="str">
        <f>INDIRECT(ADDRESS(2+QUOTIENT(ROW()-2,COUNTA('Form Responses 1'!$1:$1)-4),3,,TRUE,"Form Responses 1"))</f>
        <v>Normalina</v>
      </c>
      <c r="D458" s="10">
        <f>INDIRECT(ADDRESS(2+QUOTIENT(ROW()-2,COUNTA('Form Responses 1'!$1:$1)-4),4,,TRUE,"Form Responses 1"))</f>
        <v>45041</v>
      </c>
      <c r="E458" s="11">
        <f t="shared" si="2"/>
        <v>2</v>
      </c>
      <c r="F458" s="9" t="str">
        <f>IF(ISBLANK(A458)," ",INDIRECT(ADDRESS(1,5+MOD(ROW()-2,COUNTA('Form Responses 1'!$1:$1)-4),,TRUE,"Form Responses 1")))</f>
        <v>Gedung Balai Arkiologi Lt.1 [R. Laktasi &amp; Daicare]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Gedung Balai Arkiologi Lt.1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17</v>
      </c>
      <c r="L458" s="9" t="str">
        <f t="shared" si="6"/>
        <v>2023 - WEEK 17</v>
      </c>
      <c r="M458" s="9" t="str">
        <f t="shared" si="7"/>
        <v>2023 - MONTH 04</v>
      </c>
      <c r="N458" s="12">
        <f t="shared" ref="N458:O458" si="467">IFERROR(AVERAGEIF(L:L,L458,$J:$J)," ")</f>
        <v>0.95</v>
      </c>
      <c r="O458" s="12">
        <f t="shared" si="467"/>
        <v>0.95</v>
      </c>
      <c r="P458" s="9" t="str">
        <f>IF(ISBLANK(A458)," ",IF(N458&gt;MASTER!$B$3/100,"SB",IF(N458&gt;MASTER!$B$4/100,"B",IF(N458&gt;MASTER!$B$5/100,"C","K"))))</f>
        <v>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45041.61963</v>
      </c>
      <c r="B459" s="9" t="str">
        <f>INDIRECT(ADDRESS(2+QUOTIENT(ROW()-2,COUNTA('Form Responses 1'!$1:$1)-4),2,,TRUE,"Form Responses 1"))</f>
        <v>normalina630@gmail.com</v>
      </c>
      <c r="C459" s="9" t="str">
        <f>INDIRECT(ADDRESS(2+QUOTIENT(ROW()-2,COUNTA('Form Responses 1'!$1:$1)-4),3,,TRUE,"Form Responses 1"))</f>
        <v>Normalina</v>
      </c>
      <c r="D459" s="10">
        <f>INDIRECT(ADDRESS(2+QUOTIENT(ROW()-2,COUNTA('Form Responses 1'!$1:$1)-4),4,,TRUE,"Form Responses 1"))</f>
        <v>45041</v>
      </c>
      <c r="E459" s="11">
        <f t="shared" si="2"/>
        <v>2</v>
      </c>
      <c r="F459" s="9" t="str">
        <f>IF(ISBLANK(A459)," ",INDIRECT(ADDRESS(1,5+MOD(ROW()-2,COUNTA('Form Responses 1'!$1:$1)-4),,TRUE,"Form Responses 1")))</f>
        <v>Gedung Balai Arkiologi Lt.1 [R. Artepak]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Gedung Balai Arkiologi Lt.1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17</v>
      </c>
      <c r="L459" s="9" t="str">
        <f t="shared" si="6"/>
        <v>2023 - WEEK 17</v>
      </c>
      <c r="M459" s="9" t="str">
        <f t="shared" si="7"/>
        <v>2023 - MONTH 04</v>
      </c>
      <c r="N459" s="12">
        <f t="shared" ref="N459:O459" si="468">IFERROR(AVERAGEIF(L:L,L459,$J:$J)," ")</f>
        <v>0.95</v>
      </c>
      <c r="O459" s="12">
        <f t="shared" si="468"/>
        <v>0.95</v>
      </c>
      <c r="P459" s="9" t="str">
        <f>IF(ISBLANK(A459)," ",IF(N459&gt;MASTER!$B$3/100,"SB",IF(N459&gt;MASTER!$B$4/100,"B",IF(N459&gt;MASTER!$B$5/100,"C","K"))))</f>
        <v>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45041.61963</v>
      </c>
      <c r="B460" s="9" t="str">
        <f>INDIRECT(ADDRESS(2+QUOTIENT(ROW()-2,COUNTA('Form Responses 1'!$1:$1)-4),2,,TRUE,"Form Responses 1"))</f>
        <v>normalina630@gmail.com</v>
      </c>
      <c r="C460" s="9" t="str">
        <f>INDIRECT(ADDRESS(2+QUOTIENT(ROW()-2,COUNTA('Form Responses 1'!$1:$1)-4),3,,TRUE,"Form Responses 1"))</f>
        <v>Normalina</v>
      </c>
      <c r="D460" s="10">
        <f>INDIRECT(ADDRESS(2+QUOTIENT(ROW()-2,COUNTA('Form Responses 1'!$1:$1)-4),4,,TRUE,"Form Responses 1"))</f>
        <v>45041</v>
      </c>
      <c r="E460" s="11">
        <f t="shared" si="2"/>
        <v>2</v>
      </c>
      <c r="F460" s="9" t="str">
        <f>IF(ISBLANK(A460)," ",INDIRECT(ADDRESS(1,5+MOD(ROW()-2,COUNTA('Form Responses 1'!$1:$1)-4),,TRUE,"Form Responses 1")))</f>
        <v>Gedung Balai Arkiologi Lt.1 [R. Lap / Analis]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Gedung Balai Arkiologi Lt.1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17</v>
      </c>
      <c r="L460" s="9" t="str">
        <f t="shared" si="6"/>
        <v>2023 - WEEK 17</v>
      </c>
      <c r="M460" s="9" t="str">
        <f t="shared" si="7"/>
        <v>2023 - MONTH 04</v>
      </c>
      <c r="N460" s="12">
        <f t="shared" ref="N460:O460" si="469">IFERROR(AVERAGEIF(L:L,L460,$J:$J)," ")</f>
        <v>0.95</v>
      </c>
      <c r="O460" s="12">
        <f t="shared" si="469"/>
        <v>0.95</v>
      </c>
      <c r="P460" s="9" t="str">
        <f>IF(ISBLANK(A460)," ",IF(N460&gt;MASTER!$B$3/100,"SB",IF(N460&gt;MASTER!$B$4/100,"B",IF(N460&gt;MASTER!$B$5/100,"C","K"))))</f>
        <v>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45041.61963</v>
      </c>
      <c r="B461" s="9" t="str">
        <f>INDIRECT(ADDRESS(2+QUOTIENT(ROW()-2,COUNTA('Form Responses 1'!$1:$1)-4),2,,TRUE,"Form Responses 1"))</f>
        <v>normalina630@gmail.com</v>
      </c>
      <c r="C461" s="9" t="str">
        <f>INDIRECT(ADDRESS(2+QUOTIENT(ROW()-2,COUNTA('Form Responses 1'!$1:$1)-4),3,,TRUE,"Form Responses 1"))</f>
        <v>Normalina</v>
      </c>
      <c r="D461" s="10">
        <f>INDIRECT(ADDRESS(2+QUOTIENT(ROW()-2,COUNTA('Form Responses 1'!$1:$1)-4),4,,TRUE,"Form Responses 1"))</f>
        <v>45041</v>
      </c>
      <c r="E461" s="11">
        <f t="shared" si="2"/>
        <v>2</v>
      </c>
      <c r="F461" s="9" t="str">
        <f>IF(ISBLANK(A461)," ",INDIRECT(ADDRESS(1,5+MOD(ROW()-2,COUNTA('Form Responses 1'!$1:$1)-4),,TRUE,"Form Responses 1")))</f>
        <v>Gedung Balai Arkiologi Lt.1 [Mushollah]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Gedung Balai Arkiologi Lt.1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17</v>
      </c>
      <c r="L461" s="9" t="str">
        <f t="shared" si="6"/>
        <v>2023 - WEEK 17</v>
      </c>
      <c r="M461" s="9" t="str">
        <f t="shared" si="7"/>
        <v>2023 - MONTH 04</v>
      </c>
      <c r="N461" s="12">
        <f t="shared" ref="N461:O461" si="470">IFERROR(AVERAGEIF(L:L,L461,$J:$J)," ")</f>
        <v>0.95</v>
      </c>
      <c r="O461" s="12">
        <f t="shared" si="470"/>
        <v>0.95</v>
      </c>
      <c r="P461" s="9" t="str">
        <f>IF(ISBLANK(A461)," ",IF(N461&gt;MASTER!$B$3/100,"SB",IF(N461&gt;MASTER!$B$4/100,"B",IF(N461&gt;MASTER!$B$5/100,"C","K"))))</f>
        <v>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45041.61963</v>
      </c>
      <c r="B462" s="9" t="str">
        <f>INDIRECT(ADDRESS(2+QUOTIENT(ROW()-2,COUNTA('Form Responses 1'!$1:$1)-4),2,,TRUE,"Form Responses 1"))</f>
        <v>normalina630@gmail.com</v>
      </c>
      <c r="C462" s="9" t="str">
        <f>INDIRECT(ADDRESS(2+QUOTIENT(ROW()-2,COUNTA('Form Responses 1'!$1:$1)-4),3,,TRUE,"Form Responses 1"))</f>
        <v>Normalina</v>
      </c>
      <c r="D462" s="10">
        <f>INDIRECT(ADDRESS(2+QUOTIENT(ROW()-2,COUNTA('Form Responses 1'!$1:$1)-4),4,,TRUE,"Form Responses 1"))</f>
        <v>45041</v>
      </c>
      <c r="E462" s="11">
        <f t="shared" si="2"/>
        <v>2</v>
      </c>
      <c r="F462" s="9" t="str">
        <f>IF(ISBLANK(A462)," ",INDIRECT(ADDRESS(1,5+MOD(ROW()-2,COUNTA('Form Responses 1'!$1:$1)-4),,TRUE,"Form Responses 1")))</f>
        <v>Gedung Balai Arkiologi Lt.1 [Pantry]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Gedung Balai Arkiologi Lt.1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17</v>
      </c>
      <c r="L462" s="9" t="str">
        <f t="shared" si="6"/>
        <v>2023 - WEEK 17</v>
      </c>
      <c r="M462" s="9" t="str">
        <f t="shared" si="7"/>
        <v>2023 - MONTH 04</v>
      </c>
      <c r="N462" s="12">
        <f t="shared" ref="N462:O462" si="471">IFERROR(AVERAGEIF(L:L,L462,$J:$J)," ")</f>
        <v>0.95</v>
      </c>
      <c r="O462" s="12">
        <f t="shared" si="471"/>
        <v>0.95</v>
      </c>
      <c r="P462" s="9" t="str">
        <f>IF(ISBLANK(A462)," ",IF(N462&gt;MASTER!$B$3/100,"SB",IF(N462&gt;MASTER!$B$4/100,"B",IF(N462&gt;MASTER!$B$5/100,"C","K"))))</f>
        <v>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45041.61963</v>
      </c>
      <c r="B463" s="9" t="str">
        <f>INDIRECT(ADDRESS(2+QUOTIENT(ROW()-2,COUNTA('Form Responses 1'!$1:$1)-4),2,,TRUE,"Form Responses 1"))</f>
        <v>normalina630@gmail.com</v>
      </c>
      <c r="C463" s="9" t="str">
        <f>INDIRECT(ADDRESS(2+QUOTIENT(ROW()-2,COUNTA('Form Responses 1'!$1:$1)-4),3,,TRUE,"Form Responses 1"))</f>
        <v>Normalina</v>
      </c>
      <c r="D463" s="10">
        <f>INDIRECT(ADDRESS(2+QUOTIENT(ROW()-2,COUNTA('Form Responses 1'!$1:$1)-4),4,,TRUE,"Form Responses 1"))</f>
        <v>45041</v>
      </c>
      <c r="E463" s="11">
        <f t="shared" si="2"/>
        <v>2</v>
      </c>
      <c r="F463" s="9" t="str">
        <f>IF(ISBLANK(A463)," ",INDIRECT(ADDRESS(1,5+MOD(ROW()-2,COUNTA('Form Responses 1'!$1:$1)-4),,TRUE,"Form Responses 1")))</f>
        <v>Gedung Balai Arkiologi Lt.1 [Toilet Pria / Wanita &amp; Disabilitas]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Gedung Balai Arkiologi Lt.1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17</v>
      </c>
      <c r="L463" s="9" t="str">
        <f t="shared" si="6"/>
        <v>2023 - WEEK 17</v>
      </c>
      <c r="M463" s="9" t="str">
        <f t="shared" si="7"/>
        <v>2023 - MONTH 04</v>
      </c>
      <c r="N463" s="12">
        <f t="shared" ref="N463:O463" si="472">IFERROR(AVERAGEIF(L:L,L463,$J:$J)," ")</f>
        <v>0.95</v>
      </c>
      <c r="O463" s="12">
        <f t="shared" si="472"/>
        <v>0.95</v>
      </c>
      <c r="P463" s="9" t="str">
        <f>IF(ISBLANK(A463)," ",IF(N463&gt;MASTER!$B$3/100,"SB",IF(N463&gt;MASTER!$B$4/100,"B",IF(N463&gt;MASTER!$B$5/100,"C","K"))))</f>
        <v>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45041.61963</v>
      </c>
      <c r="B464" s="9" t="str">
        <f>INDIRECT(ADDRESS(2+QUOTIENT(ROW()-2,COUNTA('Form Responses 1'!$1:$1)-4),2,,TRUE,"Form Responses 1"))</f>
        <v>normalina630@gmail.com</v>
      </c>
      <c r="C464" s="9" t="str">
        <f>INDIRECT(ADDRESS(2+QUOTIENT(ROW()-2,COUNTA('Form Responses 1'!$1:$1)-4),3,,TRUE,"Form Responses 1"))</f>
        <v>Normalina</v>
      </c>
      <c r="D464" s="10">
        <f>INDIRECT(ADDRESS(2+QUOTIENT(ROW()-2,COUNTA('Form Responses 1'!$1:$1)-4),4,,TRUE,"Form Responses 1"))</f>
        <v>45041</v>
      </c>
      <c r="E464" s="11">
        <f t="shared" si="2"/>
        <v>2</v>
      </c>
      <c r="F464" s="9" t="str">
        <f>IF(ISBLANK(A464)," ",INDIRECT(ADDRESS(1,5+MOD(ROW()-2,COUNTA('Form Responses 1'!$1:$1)-4),,TRUE,"Form Responses 1")))</f>
        <v>Halaman [Taman 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Halaman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17</v>
      </c>
      <c r="L464" s="9" t="str">
        <f t="shared" si="6"/>
        <v>2023 - WEEK 17</v>
      </c>
      <c r="M464" s="9" t="str">
        <f t="shared" si="7"/>
        <v>2023 - MONTH 04</v>
      </c>
      <c r="N464" s="12">
        <f t="shared" ref="N464:O464" si="473">IFERROR(AVERAGEIF(L:L,L464,$J:$J)," ")</f>
        <v>0.95</v>
      </c>
      <c r="O464" s="12">
        <f t="shared" si="473"/>
        <v>0.95</v>
      </c>
      <c r="P464" s="9" t="str">
        <f>IF(ISBLANK(A464)," ",IF(N464&gt;MASTER!$B$3/100,"SB",IF(N464&gt;MASTER!$B$4/100,"B",IF(N464&gt;MASTER!$B$5/100,"C","K"))))</f>
        <v>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45041.61963</v>
      </c>
      <c r="B465" s="9" t="str">
        <f>INDIRECT(ADDRESS(2+QUOTIENT(ROW()-2,COUNTA('Form Responses 1'!$1:$1)-4),2,,TRUE,"Form Responses 1"))</f>
        <v>normalina630@gmail.com</v>
      </c>
      <c r="C465" s="9" t="str">
        <f>INDIRECT(ADDRESS(2+QUOTIENT(ROW()-2,COUNTA('Form Responses 1'!$1:$1)-4),3,,TRUE,"Form Responses 1"))</f>
        <v>Normalina</v>
      </c>
      <c r="D465" s="10">
        <f>INDIRECT(ADDRESS(2+QUOTIENT(ROW()-2,COUNTA('Form Responses 1'!$1:$1)-4),4,,TRUE,"Form Responses 1"))</f>
        <v>45041</v>
      </c>
      <c r="E465" s="11">
        <f t="shared" si="2"/>
        <v>2</v>
      </c>
      <c r="F465" s="9" t="str">
        <f>IF(ISBLANK(A465)," ",INDIRECT(ADDRESS(1,5+MOD(ROW()-2,COUNTA('Form Responses 1'!$1:$1)-4),,TRUE,"Form Responses 1")))</f>
        <v>Halaman [Parkir Motor 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Halaman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17</v>
      </c>
      <c r="L465" s="9" t="str">
        <f t="shared" si="6"/>
        <v>2023 - WEEK 17</v>
      </c>
      <c r="M465" s="9" t="str">
        <f t="shared" si="7"/>
        <v>2023 - MONTH 04</v>
      </c>
      <c r="N465" s="12">
        <f t="shared" ref="N465:O465" si="474">IFERROR(AVERAGEIF(L:L,L465,$J:$J)," ")</f>
        <v>0.95</v>
      </c>
      <c r="O465" s="12">
        <f t="shared" si="474"/>
        <v>0.95</v>
      </c>
      <c r="P465" s="9" t="str">
        <f>IF(ISBLANK(A465)," ",IF(N465&gt;MASTER!$B$3/100,"SB",IF(N465&gt;MASTER!$B$4/100,"B",IF(N465&gt;MASTER!$B$5/100,"C","K"))))</f>
        <v>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45041.61963</v>
      </c>
      <c r="B466" s="9" t="str">
        <f>INDIRECT(ADDRESS(2+QUOTIENT(ROW()-2,COUNTA('Form Responses 1'!$1:$1)-4),2,,TRUE,"Form Responses 1"))</f>
        <v>normalina630@gmail.com</v>
      </c>
      <c r="C466" s="9" t="str">
        <f>INDIRECT(ADDRESS(2+QUOTIENT(ROW()-2,COUNTA('Form Responses 1'!$1:$1)-4),3,,TRUE,"Form Responses 1"))</f>
        <v>Normalina</v>
      </c>
      <c r="D466" s="10">
        <f>INDIRECT(ADDRESS(2+QUOTIENT(ROW()-2,COUNTA('Form Responses 1'!$1:$1)-4),4,,TRUE,"Form Responses 1"))</f>
        <v>45041</v>
      </c>
      <c r="E466" s="11">
        <f t="shared" si="2"/>
        <v>2</v>
      </c>
      <c r="F466" s="9" t="str">
        <f>IF(ISBLANK(A466)," ",INDIRECT(ADDRESS(1,5+MOD(ROW()-2,COUNTA('Form Responses 1'!$1:$1)-4),,TRUE,"Form Responses 1")))</f>
        <v>Halaman [Parkir Mobil]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Halaman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17</v>
      </c>
      <c r="L466" s="9" t="str">
        <f t="shared" si="6"/>
        <v>2023 - WEEK 17</v>
      </c>
      <c r="M466" s="9" t="str">
        <f t="shared" si="7"/>
        <v>2023 - MONTH 04</v>
      </c>
      <c r="N466" s="12">
        <f t="shared" ref="N466:O466" si="475">IFERROR(AVERAGEIF(L:L,L466,$J:$J)," ")</f>
        <v>0.95</v>
      </c>
      <c r="O466" s="12">
        <f t="shared" si="475"/>
        <v>0.95</v>
      </c>
      <c r="P466" s="9" t="str">
        <f>IF(ISBLANK(A466)," ",IF(N466&gt;MASTER!$B$3/100,"SB",IF(N466&gt;MASTER!$B$4/100,"B",IF(N466&gt;MASTER!$B$5/100,"C","K"))))</f>
        <v>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45041.61963</v>
      </c>
      <c r="B467" s="9" t="str">
        <f>INDIRECT(ADDRESS(2+QUOTIENT(ROW()-2,COUNTA('Form Responses 1'!$1:$1)-4),2,,TRUE,"Form Responses 1"))</f>
        <v>normalina630@gmail.com</v>
      </c>
      <c r="C467" s="9" t="str">
        <f>INDIRECT(ADDRESS(2+QUOTIENT(ROW()-2,COUNTA('Form Responses 1'!$1:$1)-4),3,,TRUE,"Form Responses 1"))</f>
        <v>Normalina</v>
      </c>
      <c r="D467" s="10">
        <f>INDIRECT(ADDRESS(2+QUOTIENT(ROW()-2,COUNTA('Form Responses 1'!$1:$1)-4),4,,TRUE,"Form Responses 1"))</f>
        <v>45041</v>
      </c>
      <c r="E467" s="11">
        <f t="shared" si="2"/>
        <v>2</v>
      </c>
      <c r="F467" s="9" t="str">
        <f>IF(ISBLANK(A467)," ",INDIRECT(ADDRESS(1,5+MOD(ROW()-2,COUNTA('Form Responses 1'!$1:$1)-4),,TRUE,"Form Responses 1")))</f>
        <v>Halaman [Halaman depan]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Halaman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17</v>
      </c>
      <c r="L467" s="9" t="str">
        <f t="shared" si="6"/>
        <v>2023 - WEEK 17</v>
      </c>
      <c r="M467" s="9" t="str">
        <f t="shared" si="7"/>
        <v>2023 - MONTH 04</v>
      </c>
      <c r="N467" s="12">
        <f t="shared" ref="N467:O467" si="476">IFERROR(AVERAGEIF(L:L,L467,$J:$J)," ")</f>
        <v>0.95</v>
      </c>
      <c r="O467" s="12">
        <f t="shared" si="476"/>
        <v>0.95</v>
      </c>
      <c r="P467" s="9" t="str">
        <f>IF(ISBLANK(A467)," ",IF(N467&gt;MASTER!$B$3/100,"SB",IF(N467&gt;MASTER!$B$4/100,"B",IF(N467&gt;MASTER!$B$5/100,"C","K"))))</f>
        <v>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45041.61963</v>
      </c>
      <c r="B468" s="9" t="str">
        <f>INDIRECT(ADDRESS(2+QUOTIENT(ROW()-2,COUNTA('Form Responses 1'!$1:$1)-4),2,,TRUE,"Form Responses 1"))</f>
        <v>normalina630@gmail.com</v>
      </c>
      <c r="C468" s="9" t="str">
        <f>INDIRECT(ADDRESS(2+QUOTIENT(ROW()-2,COUNTA('Form Responses 1'!$1:$1)-4),3,,TRUE,"Form Responses 1"))</f>
        <v>Normalina</v>
      </c>
      <c r="D468" s="10">
        <f>INDIRECT(ADDRESS(2+QUOTIENT(ROW()-2,COUNTA('Form Responses 1'!$1:$1)-4),4,,TRUE,"Form Responses 1"))</f>
        <v>45041</v>
      </c>
      <c r="E468" s="11">
        <f t="shared" si="2"/>
        <v>2</v>
      </c>
      <c r="F468" s="9" t="str">
        <f>IF(ISBLANK(A468)," ",INDIRECT(ADDRESS(1,5+MOD(ROW()-2,COUNTA('Form Responses 1'!$1:$1)-4),,TRUE,"Form Responses 1")))</f>
        <v>Halaman [ samping dan belakang]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Halaman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17</v>
      </c>
      <c r="L468" s="9" t="str">
        <f t="shared" si="6"/>
        <v>2023 - WEEK 17</v>
      </c>
      <c r="M468" s="9" t="str">
        <f t="shared" si="7"/>
        <v>2023 - MONTH 04</v>
      </c>
      <c r="N468" s="12">
        <f t="shared" ref="N468:O468" si="477">IFERROR(AVERAGEIF(L:L,L468,$J:$J)," ")</f>
        <v>0.95</v>
      </c>
      <c r="O468" s="12">
        <f t="shared" si="477"/>
        <v>0.95</v>
      </c>
      <c r="P468" s="9" t="str">
        <f>IF(ISBLANK(A468)," ",IF(N468&gt;MASTER!$B$3/100,"SB",IF(N468&gt;MASTER!$B$4/100,"B",IF(N468&gt;MASTER!$B$5/100,"C","K"))))</f>
        <v>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45041.61963</v>
      </c>
      <c r="B469" s="9" t="str">
        <f>INDIRECT(ADDRESS(2+QUOTIENT(ROW()-2,COUNTA('Form Responses 1'!$1:$1)-4),2,,TRUE,"Form Responses 1"))</f>
        <v>normalina630@gmail.com</v>
      </c>
      <c r="C469" s="9" t="str">
        <f>INDIRECT(ADDRESS(2+QUOTIENT(ROW()-2,COUNTA('Form Responses 1'!$1:$1)-4),3,,TRUE,"Form Responses 1"))</f>
        <v>Normalina</v>
      </c>
      <c r="D469" s="10">
        <f>INDIRECT(ADDRESS(2+QUOTIENT(ROW()-2,COUNTA('Form Responses 1'!$1:$1)-4),4,,TRUE,"Form Responses 1"))</f>
        <v>45041</v>
      </c>
      <c r="E469" s="11">
        <f t="shared" si="2"/>
        <v>2</v>
      </c>
      <c r="F469" s="9" t="str">
        <f>IF(ISBLANK(A469)," ",INDIRECT(ADDRESS(1,5+MOD(ROW()-2,COUNTA('Form Responses 1'!$1:$1)-4),,TRUE,"Form Responses 1")))</f>
        <v>Halaman [TPS]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Halaman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17</v>
      </c>
      <c r="L469" s="9" t="str">
        <f t="shared" si="6"/>
        <v>2023 - WEEK 17</v>
      </c>
      <c r="M469" s="9" t="str">
        <f t="shared" si="7"/>
        <v>2023 - MONTH 04</v>
      </c>
      <c r="N469" s="12">
        <f t="shared" ref="N469:O469" si="478">IFERROR(AVERAGEIF(L:L,L469,$J:$J)," ")</f>
        <v>0.95</v>
      </c>
      <c r="O469" s="12">
        <f t="shared" si="478"/>
        <v>0.95</v>
      </c>
      <c r="P469" s="9" t="str">
        <f>IF(ISBLANK(A469)," ",IF(N469&gt;MASTER!$B$3/100,"SB",IF(N469&gt;MASTER!$B$4/100,"B",IF(N469&gt;MASTER!$B$5/100,"C","K"))))</f>
        <v>B</v>
      </c>
      <c r="Q469" s="9" t="str">
        <f>IF(ISBLANK(B469)," ",IF(O469&gt;MASTER!$B$3/100,"SB",IF(O469&gt;MASTER!$B$4/100,"B",IF(O469&gt;MASTER!$B$5/100,"C","K"))))</f>
        <v>SB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J33" s="5"/>
      <c r="K33" s="5"/>
    </row>
    <row r="34">
      <c r="J34" s="5"/>
      <c r="K34" s="5"/>
    </row>
    <row r="35">
      <c r="J35" s="5"/>
      <c r="K35" s="5"/>
    </row>
    <row r="36">
      <c r="J36" s="5"/>
      <c r="K36" s="5"/>
    </row>
    <row r="37">
      <c r="J37" s="5"/>
      <c r="K37" s="5"/>
    </row>
    <row r="38">
      <c r="J38" s="5"/>
      <c r="K38" s="5"/>
    </row>
    <row r="39">
      <c r="J39" s="5"/>
      <c r="K39" s="5"/>
    </row>
    <row r="40">
      <c r="J40" s="5"/>
      <c r="K40" s="5"/>
    </row>
    <row r="41">
      <c r="J41" s="5"/>
      <c r="K41" s="5"/>
    </row>
    <row r="42"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164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166</v>
      </c>
      <c r="E3" s="20"/>
      <c r="F3" s="21">
        <v>2023.0</v>
      </c>
      <c r="G3" s="22"/>
      <c r="H3" s="20" t="s">
        <v>58</v>
      </c>
      <c r="I3" s="20"/>
      <c r="J3" s="21" t="s">
        <v>72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167</v>
      </c>
      <c r="E4" s="20"/>
      <c r="F4" s="25">
        <f t="array" ref="F4">DATE(F3,INDEX(MASTER!G:G,MATCH(J3,MASTER!F:F,0)),1)</f>
        <v>44986</v>
      </c>
      <c r="G4" s="26"/>
      <c r="H4" s="20" t="s">
        <v>168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170</v>
      </c>
      <c r="E5" s="20"/>
      <c r="F5" s="25">
        <f>EOMONTH(F4,0)</f>
        <v>45016</v>
      </c>
      <c r="G5" s="26"/>
      <c r="H5" s="20" t="s">
        <v>171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172</v>
      </c>
      <c r="E6" s="20"/>
      <c r="F6" s="27">
        <f>NETWORKDAYS(F4,F5)</f>
        <v>23</v>
      </c>
      <c r="G6" s="30"/>
      <c r="H6" s="20" t="s">
        <v>173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162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174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158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174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71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71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0.9513636364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0.9456818182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0.9475757576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174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71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71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169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169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166</v>
      </c>
      <c r="E3" s="20"/>
      <c r="F3" s="21">
        <f>DASHBOARD!F3</f>
        <v>2023</v>
      </c>
      <c r="G3" s="22"/>
      <c r="H3" s="20" t="s">
        <v>58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167</v>
      </c>
      <c r="E4" s="20"/>
      <c r="F4" s="25">
        <f t="array" ref="F4">DATE(F3,INDEX(MASTER!G:G,MATCH(J3,MASTER!F:F,0)),1)</f>
        <v>44986</v>
      </c>
      <c r="G4" s="26"/>
      <c r="H4" s="20" t="s">
        <v>168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170</v>
      </c>
      <c r="E5" s="20"/>
      <c r="F5" s="25">
        <f>EOMONTH(F4,0)</f>
        <v>45016</v>
      </c>
      <c r="G5" s="26"/>
      <c r="H5" s="20" t="s">
        <v>171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172</v>
      </c>
      <c r="E6" s="20"/>
      <c r="F6" s="27">
        <f>NETWORKDAYS(F4,F5)</f>
        <v>23</v>
      </c>
      <c r="G6" s="30"/>
      <c r="H6" s="20" t="s">
        <v>173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0.9477777778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162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160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 t="s">
        <v>6</v>
      </c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9" t="s">
        <v>5</v>
      </c>
      <c r="C15" s="60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158</v>
      </c>
      <c r="C17" s="61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62" t="s">
        <v>20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63" t="s">
        <v>19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4" t="s">
        <v>21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63" t="s">
        <v>31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63" t="s">
        <v>32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3" t="s">
        <v>25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63" t="s">
        <v>24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63" t="s">
        <v>29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3" t="s">
        <v>26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3" t="s">
        <v>23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3" t="s">
        <v>28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63" t="s">
        <v>30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3" t="s">
        <v>27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63" t="s">
        <v>22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3" t="s">
        <v>33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63" t="s">
        <v>13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63" t="s">
        <v>14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63" t="s">
        <v>16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63" t="s">
        <v>15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63" t="s">
        <v>17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63" t="s">
        <v>18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63" t="s">
        <v>38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63" t="s">
        <v>37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63" t="s">
        <v>36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63" t="s">
        <v>35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63" t="s">
        <v>34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63" t="s">
        <v>39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5"/>
      <c r="B45" s="63" t="s">
        <v>11</v>
      </c>
      <c r="C45" s="46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</row>
    <row r="46">
      <c r="A46" s="15"/>
      <c r="B46" s="63" t="s">
        <v>7</v>
      </c>
      <c r="C46" s="46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3" t="s">
        <v>10</v>
      </c>
      <c r="C47" s="46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B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63" t="s">
        <v>9</v>
      </c>
      <c r="C48" s="46"/>
      <c r="D48" s="47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7"/>
      <c r="F48" s="47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7"/>
      <c r="H48" s="47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7"/>
      <c r="J48" s="47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7"/>
      <c r="L48" s="47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8"/>
      <c r="N48" s="47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3" t="s">
        <v>8</v>
      </c>
      <c r="C49" s="46"/>
      <c r="D49" s="47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7"/>
      <c r="F49" s="47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7"/>
      <c r="H49" s="47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7"/>
      <c r="J49" s="47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7"/>
      <c r="L49" s="47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8"/>
      <c r="N49" s="47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63" t="s">
        <v>12</v>
      </c>
      <c r="C50" s="46"/>
      <c r="D50" s="47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7"/>
      <c r="F50" s="47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7"/>
      <c r="H50" s="47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7"/>
      <c r="J50" s="47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7"/>
      <c r="L50" s="47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8"/>
      <c r="N50" s="47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35"/>
      <c r="C51" s="15"/>
      <c r="D51" s="35"/>
      <c r="E51" s="15"/>
      <c r="F51" s="35"/>
      <c r="G51" s="15"/>
      <c r="H51" s="35"/>
      <c r="I51" s="15"/>
      <c r="J51" s="35"/>
      <c r="K51" s="15"/>
      <c r="L51" s="35"/>
      <c r="M51" s="15"/>
      <c r="N51" s="53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65"/>
      <c r="C52" s="15"/>
      <c r="D52" s="65"/>
      <c r="E52" s="15"/>
      <c r="F52" s="65"/>
      <c r="G52" s="15"/>
      <c r="H52" s="65"/>
      <c r="I52" s="15"/>
      <c r="J52" s="65"/>
      <c r="K52" s="15"/>
      <c r="L52" s="65"/>
      <c r="M52" s="15"/>
      <c r="N52" s="66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35"/>
      <c r="B53" s="67"/>
      <c r="C53" s="35"/>
      <c r="D53" s="67"/>
      <c r="E53" s="35"/>
      <c r="F53" s="67"/>
      <c r="G53" s="35"/>
      <c r="H53" s="67"/>
      <c r="I53" s="35"/>
      <c r="J53" s="67"/>
      <c r="K53" s="35"/>
      <c r="L53" s="67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</row>
    <row r="54">
      <c r="A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68" t="s">
        <v>176</v>
      </c>
      <c r="C56" s="15"/>
      <c r="E56" s="15"/>
      <c r="F56" s="68" t="s">
        <v>177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4" t="s">
        <v>178</v>
      </c>
      <c r="C65" s="15"/>
      <c r="D65" s="15"/>
      <c r="E65" s="15"/>
      <c r="F65" s="14" t="s">
        <v>178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4" t="s">
        <v>179</v>
      </c>
      <c r="C66" s="15"/>
      <c r="D66" s="15"/>
      <c r="E66" s="15"/>
      <c r="F66" s="14" t="s">
        <v>179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