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<sst xmlns="http://schemas.openxmlformats.org/spreadsheetml/2006/main" count="670" uniqueCount="177">
  <si>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</si>
  <si>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</si>
  <si>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</si>
  <si>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</si>
  <si>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</si>
  <si>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</si>
  <si>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</si>
  <si>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Ale [R. Kerja Gedung Ale]</t>
  </si>
  <si>
    <t>Gedung Santano/Mes Santano [R. Peralatan]</t>
  </si>
  <si>
    <t>Gedung Santano/Mes Santano [Kamar 1]</t>
  </si>
  <si>
    <t>Gedung Santano/Mes Santano [2&amp;3]</t>
  </si>
  <si>
    <t>Gedung Santano/Mes Santano [Toilet Pria / Wanita]</t>
  </si>
  <si>
    <t>Gedung Cady [R. Peralatan]</t>
  </si>
  <si>
    <t>Gedung Cady [Toilet Pria / Wanita]</t>
  </si>
  <si>
    <t>Gedung Ekuator [R. CWS]</t>
  </si>
  <si>
    <t>Gedung Ekuator [R. Laboratorium]</t>
  </si>
  <si>
    <t>Gedung Ekuator [R. Lep Fungsional]</t>
  </si>
  <si>
    <t>Gedung Ekuator [R. Meeting Besar]</t>
  </si>
  <si>
    <t>Gedung Ekuator [Lobby &amp; Koridor ]</t>
  </si>
  <si>
    <t>Gedung Ekuator [Mushollah]</t>
  </si>
  <si>
    <t>Gedung Ekuator [Toilet Pria / Wanita]</t>
  </si>
  <si>
    <t>Gedung Katulistiwa [Lobby Utama]</t>
  </si>
  <si>
    <t>Gedung Katulistiwa [Meeting Room Kecil]</t>
  </si>
  <si>
    <t>Gedung Katulistiwa [Ruang Koordinator]</t>
  </si>
  <si>
    <t>Gedung Katulistiwa [R. Sub Koordinator Layanan Umum]</t>
  </si>
  <si>
    <t>Gedung Katulistiwa [R. Keuangan]</t>
  </si>
  <si>
    <t>Gedung Katulistiwa [R. CWS]</t>
  </si>
  <si>
    <t>Gedung Katulistiwa [R. Persediaan]</t>
  </si>
  <si>
    <t>Gedung Katulistiwa [R. Fungsional 1&amp;2]</t>
  </si>
  <si>
    <t>Gedung Katulistiwa [R. PPID]</t>
  </si>
  <si>
    <t>Gedung Katulistiwa [Ruang Kontrol]</t>
  </si>
  <si>
    <t>Gedung Katulistiwa [Pantry]</t>
  </si>
  <si>
    <t>Gedung Katulistiwa [Smoking area]</t>
  </si>
  <si>
    <t>Gedung Katulistiwa [Toilet Pria / Wanita]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</si>
  <si>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</si>
  <si>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</si>
  <si>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</si>
  <si>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</si>
  <si>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</si>
  <si>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</si>
  <si>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dediirawan73731@gmail.com</t>
  </si>
  <si>
    <t xml:space="preserve">Dedi Irawan </t>
  </si>
  <si>
    <t>BAIK</t>
  </si>
  <si>
    <t>CUKUP BAIK</t>
  </si>
  <si>
    <t>SANGATBAIK</t>
  </si>
  <si>
    <t>theresia1@gmail.com</t>
  </si>
  <si>
    <t>theresia v</t>
  </si>
  <si>
    <t>theresia2@gmail.com</t>
  </si>
  <si>
    <t>theresia3@gmail.com</t>
  </si>
  <si>
    <t>helm002@brin.go.id</t>
  </si>
  <si>
    <t>Helmi Suryaputra, S.T.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</si>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</sst>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01:43Z"/>
        <d v="2023-03-03T19:36:19Z"/>
        <d v="2023-03-20T15:17:55Z"/>
        <d v="2023-03-20T15:18:39Z"/>
        <d v="2023-03-20T15:21:13Z"/>
        <d v="2023-03-27T13:52:50Z"/>
        <d v="2023-03-27T13:55:15Z"/>
        <d v="2023-03-27T13:57:38Z"/>
        <m/>
      </sharedItems>
    </cacheField>
    <cacheField name="Email Address" numFmtId="0">
      <sharedItems containsBlank="1">
        <s v="dediirawan73731@gmail.com"/>
        <s v="theresia1@gmail.com"/>
        <s v="theresia2@gmail.com"/>
        <s v="theresia3@gmail.com"/>
        <s v="helm002@brin.go.id"/>
        <m/>
      </sharedItems>
    </cacheField>
    <cacheField name="Full Name" numFmtId="0">
      <sharedItems containsBlank="1">
        <s v="Dedi Irawan "/>
        <s v="theresia v"/>
        <s v="Helmi Suryaputra, S.T.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2-02T00:00:00Z"/>
        <d v="2023-02-09T00:00:00Z"/>
        <d v="2023-02-23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4.0"/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Gedung Ale [R. Kerja Gedung Ale]"/>
        <s v="Gedung Santano/Mes Santano [R. Peralatan]"/>
        <s v="Gedung Santano/Mes Santano [Kamar 1]"/>
        <s v="Gedung Santano/Mes Santano [2&amp;3]"/>
        <s v="Gedung Santano/Mes Santano [Toilet Pria / Wanita]"/>
        <s v="Gedung Cady [R. Peralatan]"/>
        <s v="Gedung Cady [Toilet Pria / Wanita]"/>
        <s v="Gedung Ekuator [R. CWS]"/>
        <s v="Gedung Ekuator [R. Laboratorium]"/>
        <s v="Gedung Ekuator [R. Lep Fungsional]"/>
        <s v="Gedung Ekuator [R. Meeting Besar]"/>
        <s v="Gedung Ekuator [Lobby &amp; Koridor ]"/>
        <s v="Gedung Ekuator [Mushollah]"/>
        <s v="Gedung Ekuator [Toilet Pria / Wanita]"/>
        <s v="Gedung Katulistiwa [Lobby Utama]"/>
        <s v="Gedung Katulistiwa [Meeting Room Kecil]"/>
        <s v="Gedung Katulistiwa [Ruang Koordinator]"/>
        <s v="Gedung Katulistiwa [R. Sub Koordinator Layanan Umum]"/>
        <s v="Gedung Katulistiwa [R. Keuangan]"/>
        <s v="Gedung Katulistiwa [R. CWS]"/>
        <s v="Gedung Katulistiwa [R. Persediaan]"/>
        <s v="Gedung Katulistiwa [R. Fungsional 1&amp;2]"/>
        <s v="Gedung Katulistiwa [R. PPID]"/>
        <s v="Gedung Katulistiwa [Ruang Kontrol]"/>
        <s v="Gedung Katulistiwa [Pantry]"/>
        <s v="Gedung Katulistiwa [Smoking area]"/>
        <s v="Gedung Katulistiwa [Toilet Pria / Wanita]"/>
        <s v="Halaman [Taman ]"/>
        <s v="Halaman [Parkir Motor ]"/>
        <s v="Halaman [Parkir Mobil]"/>
        <s v="Halaman [Halaman depan]"/>
        <s v="Halaman [ samping dan belakang]"/>
        <s v="Halaman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Gedung Ale"/>
        <s v="Gedung Santano/Mes Santano"/>
        <s v="Gedung Cady"/>
        <s v="Gedung Ekuator"/>
        <s v="Gedung Katulistiwa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9.0"/>
        <n v="5.0"/>
        <n v="6.0"/>
        <n v="8.0"/>
        <n v="4.0"/>
        <n v="12.0"/>
        <s v=" "/>
      </sharedItems>
    </cacheField>
    <cacheField name="Week" numFmtId="0">
      <sharedItems>
        <s v="2023 - WEEK 09"/>
        <s v="2023 - WEEK 05"/>
        <s v="2023 - WEEK 06"/>
        <s v="2023 - WEEK 08"/>
        <s v="2023 - WEEK 04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33194444444445"/>
        <n v="0.9708333333333332"/>
        <n v="0.9611111111111111"/>
        <n v="0.9600000000000013"/>
        <n v="0.9430555555555552"/>
        <n v="0.9483333333333331"/>
        <s v=" "/>
      </sharedItems>
    </cacheField>
    <cacheField name="Average Value Month">
      <sharedItems containsMixedTypes="1" containsNumber="1">
        <n v="0.938240740740742"/>
        <n v="0.9629861111111112"/>
        <n v="0.9430555555555552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O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5"/>
        <item x="0"/>
        <item x="4"/>
        <item x="1"/>
        <item x="2"/>
        <item x="3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2"/>
        <item x="3"/>
        <item x="4"/>
        <item x="6"/>
        <item x="1"/>
        <item x="0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36"/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4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36"/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4"/>
        <item x="1"/>
        <item x="2"/>
        <item x="3"/>
        <item x="0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2"/>
        <item x="3"/>
        <item x="4"/>
        <item x="6"/>
        <item x="1"/>
        <item x="0"/>
        <item x="7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3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2"/>
        <item x="3"/>
        <item x="4"/>
        <item x="6"/>
        <item x="1"/>
        <item x="0"/>
        <item x="7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3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44988.7095324074</v>
      </c>
      <c r="B2" s="3" t="s">
        <v>40</v>
      </c>
      <c r="C2" s="3" t="s">
        <v>41</v>
      </c>
      <c r="D2" s="4">
        <v>44988.0</v>
      </c>
      <c r="E2" s="3" t="s">
        <v>42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42</v>
      </c>
      <c r="AA2" s="3" t="s">
        <v>42</v>
      </c>
      <c r="AB2" s="3" t="s">
        <v>42</v>
      </c>
      <c r="AC2" s="3" t="s">
        <v>42</v>
      </c>
      <c r="AD2" s="3" t="s">
        <v>42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  <c r="AN2" s="3" t="s">
        <v>42</v>
      </c>
    </row>
    <row r="3">
      <c r="A3" s="2">
        <v>44988.81689199074</v>
      </c>
      <c r="B3" s="3" t="s">
        <v>40</v>
      </c>
      <c r="C3" s="3" t="s">
        <v>41</v>
      </c>
      <c r="D3" s="4">
        <v>44987.0</v>
      </c>
      <c r="E3" s="3" t="s">
        <v>42</v>
      </c>
      <c r="F3" s="3" t="s">
        <v>43</v>
      </c>
      <c r="G3" s="3" t="s">
        <v>42</v>
      </c>
      <c r="H3" s="3" t="s">
        <v>44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43</v>
      </c>
      <c r="X3" s="3" t="s">
        <v>43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43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</row>
    <row r="4">
      <c r="A4" s="2">
        <v>45005.63744364583</v>
      </c>
      <c r="B4" s="3" t="s">
        <v>45</v>
      </c>
      <c r="C4" s="3" t="s">
        <v>46</v>
      </c>
      <c r="D4" s="4">
        <v>44959.0</v>
      </c>
      <c r="E4" s="3" t="s">
        <v>42</v>
      </c>
      <c r="F4" s="3" t="s">
        <v>44</v>
      </c>
      <c r="G4" s="3" t="s">
        <v>44</v>
      </c>
      <c r="H4" s="3" t="s">
        <v>42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42</v>
      </c>
      <c r="N4" s="3" t="s">
        <v>42</v>
      </c>
      <c r="O4" s="3" t="s">
        <v>44</v>
      </c>
      <c r="P4" s="3" t="s">
        <v>44</v>
      </c>
      <c r="Q4" s="3" t="s">
        <v>42</v>
      </c>
      <c r="R4" s="3" t="s">
        <v>42</v>
      </c>
      <c r="S4" s="3" t="s">
        <v>42</v>
      </c>
      <c r="T4" s="3" t="s">
        <v>44</v>
      </c>
      <c r="U4" s="3" t="s">
        <v>44</v>
      </c>
      <c r="V4" s="3" t="s">
        <v>42</v>
      </c>
      <c r="W4" s="3" t="s">
        <v>42</v>
      </c>
      <c r="X4" s="3" t="s">
        <v>42</v>
      </c>
      <c r="Y4" s="3" t="s">
        <v>44</v>
      </c>
      <c r="Z4" s="3" t="s">
        <v>44</v>
      </c>
      <c r="AA4" s="3" t="s">
        <v>44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44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44</v>
      </c>
    </row>
    <row r="5">
      <c r="A5" s="2">
        <v>45005.63795923611</v>
      </c>
      <c r="B5" s="3" t="s">
        <v>47</v>
      </c>
      <c r="C5" s="3" t="s">
        <v>46</v>
      </c>
      <c r="D5" s="4">
        <v>44966.0</v>
      </c>
      <c r="E5" s="3" t="s">
        <v>42</v>
      </c>
      <c r="F5" s="3" t="s">
        <v>42</v>
      </c>
      <c r="G5" s="3" t="s">
        <v>42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42</v>
      </c>
      <c r="N5" s="3" t="s">
        <v>42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42</v>
      </c>
      <c r="T5" s="3" t="s">
        <v>42</v>
      </c>
      <c r="U5" s="3" t="s">
        <v>42</v>
      </c>
      <c r="V5" s="3" t="s">
        <v>43</v>
      </c>
      <c r="W5" s="3" t="s">
        <v>42</v>
      </c>
      <c r="X5" s="3" t="s">
        <v>44</v>
      </c>
      <c r="Y5" s="3" t="s">
        <v>42</v>
      </c>
      <c r="Z5" s="3" t="s">
        <v>43</v>
      </c>
      <c r="AA5" s="3" t="s">
        <v>42</v>
      </c>
      <c r="AB5" s="3" t="s">
        <v>44</v>
      </c>
      <c r="AC5" s="3" t="s">
        <v>42</v>
      </c>
      <c r="AD5" s="3" t="s">
        <v>43</v>
      </c>
      <c r="AE5" s="3" t="s">
        <v>42</v>
      </c>
      <c r="AF5" s="3" t="s">
        <v>44</v>
      </c>
      <c r="AG5" s="3" t="s">
        <v>42</v>
      </c>
      <c r="AH5" s="3" t="s">
        <v>43</v>
      </c>
      <c r="AI5" s="3" t="s">
        <v>44</v>
      </c>
      <c r="AJ5" s="3" t="s">
        <v>42</v>
      </c>
      <c r="AK5" s="3" t="s">
        <v>43</v>
      </c>
      <c r="AL5" s="3" t="s">
        <v>42</v>
      </c>
      <c r="AM5" s="3" t="s">
        <v>44</v>
      </c>
      <c r="AN5" s="3" t="s">
        <v>42</v>
      </c>
    </row>
    <row r="6">
      <c r="A6" s="2">
        <v>45005.639737060184</v>
      </c>
      <c r="B6" s="3" t="s">
        <v>48</v>
      </c>
      <c r="C6" s="3" t="s">
        <v>46</v>
      </c>
      <c r="D6" s="4">
        <v>44980.0</v>
      </c>
      <c r="E6" s="3" t="s">
        <v>42</v>
      </c>
      <c r="F6" s="3" t="s">
        <v>42</v>
      </c>
      <c r="G6" s="3" t="s">
        <v>42</v>
      </c>
      <c r="H6" s="3" t="s">
        <v>43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42</v>
      </c>
      <c r="N6" s="3" t="s">
        <v>42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42</v>
      </c>
      <c r="U6" s="3" t="s">
        <v>42</v>
      </c>
      <c r="V6" s="3" t="s">
        <v>42</v>
      </c>
      <c r="W6" s="3" t="s">
        <v>42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44</v>
      </c>
      <c r="AH6" s="3" t="s">
        <v>44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44</v>
      </c>
      <c r="AN6" s="3" t="s">
        <v>44</v>
      </c>
    </row>
    <row r="7">
      <c r="A7" s="2">
        <v>45012.57835650463</v>
      </c>
      <c r="B7" s="3" t="s">
        <v>49</v>
      </c>
      <c r="C7" s="3" t="s">
        <v>50</v>
      </c>
      <c r="D7" s="4">
        <v>44951.0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43</v>
      </c>
      <c r="X7" s="3" t="s">
        <v>42</v>
      </c>
      <c r="Y7" s="3" t="s">
        <v>44</v>
      </c>
      <c r="Z7" s="3" t="s">
        <v>42</v>
      </c>
      <c r="AA7" s="3" t="s">
        <v>43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43</v>
      </c>
      <c r="AJ7" s="3" t="s">
        <v>42</v>
      </c>
      <c r="AK7" s="3" t="s">
        <v>42</v>
      </c>
      <c r="AL7" s="3" t="s">
        <v>42</v>
      </c>
      <c r="AM7" s="3" t="s">
        <v>43</v>
      </c>
      <c r="AN7" s="3" t="s">
        <v>43</v>
      </c>
    </row>
    <row r="8">
      <c r="A8" s="2">
        <v>45012.5800424537</v>
      </c>
      <c r="B8" s="3" t="s">
        <v>49</v>
      </c>
      <c r="C8" s="3" t="s">
        <v>50</v>
      </c>
      <c r="D8" s="4">
        <v>44982.0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43</v>
      </c>
      <c r="AJ8" s="3" t="s">
        <v>42</v>
      </c>
      <c r="AK8" s="3" t="s">
        <v>42</v>
      </c>
      <c r="AL8" s="3" t="s">
        <v>42</v>
      </c>
      <c r="AM8" s="3" t="s">
        <v>43</v>
      </c>
      <c r="AN8" s="3" t="s">
        <v>42</v>
      </c>
    </row>
    <row r="9">
      <c r="A9" s="2">
        <v>45012.581690879626</v>
      </c>
      <c r="B9" s="3" t="s">
        <v>49</v>
      </c>
      <c r="C9" s="3" t="s">
        <v>50</v>
      </c>
      <c r="D9" s="4">
        <v>45010.0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43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51</v>
      </c>
      <c r="B1" s="3" t="s">
        <v>52</v>
      </c>
      <c r="C1" s="3" t="s">
        <v>53</v>
      </c>
      <c r="E1" s="3" t="s">
        <v>54</v>
      </c>
      <c r="F1" s="3" t="s">
        <v>55</v>
      </c>
      <c r="G1" s="3" t="s">
        <v>56</v>
      </c>
      <c r="I1" s="3" t="s">
        <v>57</v>
      </c>
    </row>
    <row r="2">
      <c r="A2" s="3" t="s">
        <v>44</v>
      </c>
      <c r="B2" s="3">
        <v>100.0</v>
      </c>
      <c r="C2" s="3" t="s">
        <v>58</v>
      </c>
      <c r="E2" s="3" t="s">
        <v>59</v>
      </c>
      <c r="F2" s="3" t="s">
        <v>60</v>
      </c>
      <c r="G2" s="3">
        <v>1.0</v>
      </c>
      <c r="I2" s="5" t="s">
        <v>61</v>
      </c>
    </row>
    <row r="3">
      <c r="A3" s="3" t="s">
        <v>42</v>
      </c>
      <c r="B3" s="3">
        <v>95.0</v>
      </c>
      <c r="C3" s="3" t="s">
        <v>62</v>
      </c>
      <c r="E3" s="3" t="s">
        <v>63</v>
      </c>
      <c r="F3" s="3" t="s">
        <v>64</v>
      </c>
      <c r="G3" s="3">
        <v>2.0</v>
      </c>
      <c r="I3" s="5" t="s">
        <v>65</v>
      </c>
    </row>
    <row r="4">
      <c r="A4" s="3" t="s">
        <v>43</v>
      </c>
      <c r="B4" s="3">
        <v>89.0</v>
      </c>
      <c r="C4" s="3" t="s">
        <v>66</v>
      </c>
      <c r="E4" s="3" t="s">
        <v>67</v>
      </c>
      <c r="F4" s="3" t="s">
        <v>68</v>
      </c>
      <c r="G4" s="3">
        <v>3.0</v>
      </c>
      <c r="I4" s="5" t="s">
        <v>69</v>
      </c>
    </row>
    <row r="5">
      <c r="A5" s="3" t="s">
        <v>70</v>
      </c>
      <c r="B5" s="3">
        <v>74.0</v>
      </c>
      <c r="C5" s="3" t="s">
        <v>71</v>
      </c>
      <c r="E5" s="3" t="s">
        <v>72</v>
      </c>
      <c r="F5" s="3" t="s">
        <v>73</v>
      </c>
      <c r="G5" s="3">
        <v>4.0</v>
      </c>
      <c r="I5" s="5" t="s">
        <v>74</v>
      </c>
    </row>
    <row r="6">
      <c r="E6" s="3" t="s">
        <v>75</v>
      </c>
      <c r="F6" s="3" t="s">
        <v>76</v>
      </c>
      <c r="G6" s="3">
        <v>5.0</v>
      </c>
      <c r="I6" s="5" t="s">
        <v>77</v>
      </c>
    </row>
    <row r="7">
      <c r="E7" s="3" t="s">
        <v>78</v>
      </c>
      <c r="F7" s="3" t="s">
        <v>79</v>
      </c>
      <c r="G7" s="3">
        <v>6.0</v>
      </c>
      <c r="I7" s="5" t="s">
        <v>80</v>
      </c>
    </row>
    <row r="8">
      <c r="E8" s="3" t="s">
        <v>81</v>
      </c>
      <c r="F8" s="3" t="s">
        <v>82</v>
      </c>
      <c r="G8" s="3">
        <v>7.0</v>
      </c>
      <c r="I8" s="5" t="s">
        <v>83</v>
      </c>
    </row>
    <row r="9">
      <c r="E9" s="3" t="s">
        <v>84</v>
      </c>
      <c r="F9" s="3" t="s">
        <v>85</v>
      </c>
      <c r="G9" s="3">
        <v>8.0</v>
      </c>
      <c r="I9" s="5" t="s">
        <v>86</v>
      </c>
    </row>
    <row r="10">
      <c r="E10" s="3" t="s">
        <v>87</v>
      </c>
      <c r="F10" s="3" t="s">
        <v>88</v>
      </c>
      <c r="G10" s="3">
        <v>9.0</v>
      </c>
      <c r="I10" s="5" t="s">
        <v>89</v>
      </c>
    </row>
    <row r="11">
      <c r="E11" s="3" t="s">
        <v>90</v>
      </c>
      <c r="F11" s="3" t="s">
        <v>91</v>
      </c>
      <c r="G11" s="3">
        <v>10.0</v>
      </c>
      <c r="I11" s="5" t="s">
        <v>92</v>
      </c>
    </row>
    <row r="12">
      <c r="E12" s="3" t="s">
        <v>93</v>
      </c>
      <c r="F12" s="3" t="s">
        <v>94</v>
      </c>
      <c r="G12" s="3">
        <v>11.0</v>
      </c>
      <c r="I12" s="5" t="s">
        <v>95</v>
      </c>
    </row>
    <row r="13">
      <c r="E13" s="3" t="s">
        <v>96</v>
      </c>
      <c r="F13" s="3" t="s">
        <v>97</v>
      </c>
      <c r="G13" s="3">
        <v>12.0</v>
      </c>
      <c r="I13" s="5" t="s">
        <v>98</v>
      </c>
    </row>
    <row r="14">
      <c r="I14" s="5" t="s">
        <v>99</v>
      </c>
    </row>
    <row r="15">
      <c r="I15" s="5" t="s">
        <v>100</v>
      </c>
    </row>
    <row r="16">
      <c r="I16" s="5" t="s">
        <v>101</v>
      </c>
    </row>
    <row r="17">
      <c r="I17" s="5" t="s">
        <v>102</v>
      </c>
    </row>
    <row r="18">
      <c r="I18" s="5" t="s">
        <v>103</v>
      </c>
    </row>
    <row r="19">
      <c r="I19" s="5" t="s">
        <v>104</v>
      </c>
    </row>
    <row r="20">
      <c r="I20" s="5" t="s">
        <v>105</v>
      </c>
    </row>
    <row r="21">
      <c r="I21" s="5" t="s">
        <v>106</v>
      </c>
    </row>
    <row r="22">
      <c r="I22" s="5" t="s">
        <v>107</v>
      </c>
    </row>
    <row r="23">
      <c r="I23" s="5" t="s">
        <v>108</v>
      </c>
    </row>
    <row r="24">
      <c r="I24" s="5" t="s">
        <v>109</v>
      </c>
    </row>
    <row r="25">
      <c r="I25" s="5" t="s">
        <v>110</v>
      </c>
    </row>
    <row r="26">
      <c r="I26" s="5" t="s">
        <v>111</v>
      </c>
    </row>
    <row r="27">
      <c r="I27" s="5" t="s">
        <v>112</v>
      </c>
    </row>
    <row r="28">
      <c r="I28" s="5" t="s">
        <v>113</v>
      </c>
    </row>
    <row r="29">
      <c r="I29" s="5" t="s">
        <v>114</v>
      </c>
    </row>
    <row r="30">
      <c r="I30" s="5" t="s">
        <v>115</v>
      </c>
    </row>
    <row r="31">
      <c r="I31" s="5" t="s">
        <v>116</v>
      </c>
    </row>
    <row r="32">
      <c r="I32" s="5" t="s">
        <v>117</v>
      </c>
    </row>
    <row r="33">
      <c r="I33" s="5" t="s">
        <v>118</v>
      </c>
    </row>
    <row r="34">
      <c r="I34" s="5" t="s">
        <v>119</v>
      </c>
    </row>
    <row r="35">
      <c r="I35" s="5" t="s">
        <v>120</v>
      </c>
    </row>
    <row r="36">
      <c r="I36" s="5" t="s">
        <v>121</v>
      </c>
    </row>
    <row r="37">
      <c r="I37" s="5" t="s">
        <v>122</v>
      </c>
    </row>
    <row r="38">
      <c r="I38" s="5" t="s">
        <v>123</v>
      </c>
    </row>
    <row r="39">
      <c r="I39" s="5" t="s">
        <v>124</v>
      </c>
    </row>
    <row r="40">
      <c r="I40" s="5" t="s">
        <v>125</v>
      </c>
    </row>
    <row r="41">
      <c r="I41" s="5" t="s">
        <v>126</v>
      </c>
    </row>
    <row r="42">
      <c r="I42" s="5" t="s">
        <v>127</v>
      </c>
    </row>
    <row r="43">
      <c r="I43" s="5" t="s">
        <v>128</v>
      </c>
    </row>
    <row r="44">
      <c r="I44" s="5" t="s">
        <v>129</v>
      </c>
    </row>
    <row r="45">
      <c r="I45" s="5" t="s">
        <v>130</v>
      </c>
    </row>
    <row r="46">
      <c r="I46" s="5" t="s">
        <v>131</v>
      </c>
    </row>
    <row r="47">
      <c r="I47" s="5" t="s">
        <v>132</v>
      </c>
    </row>
    <row r="48">
      <c r="I48" s="5" t="s">
        <v>133</v>
      </c>
    </row>
    <row r="49">
      <c r="I49" s="5" t="s">
        <v>134</v>
      </c>
    </row>
    <row r="50">
      <c r="I50" s="5" t="s">
        <v>135</v>
      </c>
    </row>
    <row r="51">
      <c r="I51" s="5" t="s">
        <v>136</v>
      </c>
    </row>
    <row r="52">
      <c r="I52" s="5" t="s">
        <v>137</v>
      </c>
    </row>
    <row r="53">
      <c r="I53" s="5" t="s">
        <v>138</v>
      </c>
    </row>
    <row r="54">
      <c r="I54" s="5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7" t="s">
        <v>145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150</v>
      </c>
      <c r="P1" s="6" t="s">
        <v>151</v>
      </c>
      <c r="Q1" s="6" t="s">
        <v>152</v>
      </c>
      <c r="R1" s="1"/>
      <c r="S1" s="1"/>
    </row>
    <row r="2">
      <c r="A2" s="8">
        <f>INDIRECT(ADDRESS(2+QUOTIENT(ROW()-2,COUNTA('Form Responses 1'!$1:$1)-4),1,,TRUE,"Form Responses 1"))</f>
        <v>44988.70953</v>
      </c>
      <c r="B2" s="9" t="str">
        <f>INDIRECT(ADDRESS(2+QUOTIENT(ROW()-2,COUNTA('Form Responses 1'!$1:$1)-4),2,,TRUE,"Form Responses 1"))</f>
        <v>dediirawan73731@gmail.com</v>
      </c>
      <c r="C2" s="9" t="str">
        <f>INDIRECT(ADDRESS(2+QUOTIENT(ROW()-2,COUNTA('Form Responses 1'!$1:$1)-4),3,,TRUE,"Form Responses 1"))</f>
        <v>Dedi Irawan 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0.9331944444</v>
      </c>
      <c r="O2" s="12">
        <f t="shared" si="1"/>
        <v>0.9382407407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44988.70953</v>
      </c>
      <c r="B3" s="9" t="str">
        <f>INDIRECT(ADDRESS(2+QUOTIENT(ROW()-2,COUNTA('Form Responses 1'!$1:$1)-4),2,,TRUE,"Form Responses 1"))</f>
        <v>dediirawan73731@gmail.com</v>
      </c>
      <c r="C3" s="9" t="str">
        <f>INDIRECT(ADDRESS(2+QUOTIENT(ROW()-2,COUNTA('Form Responses 1'!$1:$1)-4),3,,TRUE,"Form Responses 1"))</f>
        <v>Dedi Irawan 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0.9331944444</v>
      </c>
      <c r="O3" s="12">
        <f t="shared" si="8"/>
        <v>0.9382407407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44988.70953</v>
      </c>
      <c r="B4" s="9" t="str">
        <f>INDIRECT(ADDRESS(2+QUOTIENT(ROW()-2,COUNTA('Form Responses 1'!$1:$1)-4),2,,TRUE,"Form Responses 1"))</f>
        <v>dediirawan73731@gmail.com</v>
      </c>
      <c r="C4" s="9" t="str">
        <f>INDIRECT(ADDRESS(2+QUOTIENT(ROW()-2,COUNTA('Form Responses 1'!$1:$1)-4),3,,TRUE,"Form Responses 1"))</f>
        <v>Dedi Irawan 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0.9331944444</v>
      </c>
      <c r="O4" s="12">
        <f t="shared" si="9"/>
        <v>0.9382407407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44988.70953</v>
      </c>
      <c r="B5" s="9" t="str">
        <f>INDIRECT(ADDRESS(2+QUOTIENT(ROW()-2,COUNTA('Form Responses 1'!$1:$1)-4),2,,TRUE,"Form Responses 1"))</f>
        <v>dediirawan73731@gmail.com</v>
      </c>
      <c r="C5" s="9" t="str">
        <f>INDIRECT(ADDRESS(2+QUOTIENT(ROW()-2,COUNTA('Form Responses 1'!$1:$1)-4),3,,TRUE,"Form Responses 1"))</f>
        <v>Dedi Irawan 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Ale [R. Kerja Gedung Ale]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Ale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0.9331944444</v>
      </c>
      <c r="O5" s="12">
        <f t="shared" si="10"/>
        <v>0.9382407407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44988.70953</v>
      </c>
      <c r="B6" s="9" t="str">
        <f>INDIRECT(ADDRESS(2+QUOTIENT(ROW()-2,COUNTA('Form Responses 1'!$1:$1)-4),2,,TRUE,"Form Responses 1"))</f>
        <v>dediirawan73731@gmail.com</v>
      </c>
      <c r="C6" s="9" t="str">
        <f>INDIRECT(ADDRESS(2+QUOTIENT(ROW()-2,COUNTA('Form Responses 1'!$1:$1)-4),3,,TRUE,"Form Responses 1"))</f>
        <v>Dedi Irawan 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Santano/Mes Santano [R. Peralatan]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Santano/Mes Santano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0.9331944444</v>
      </c>
      <c r="O6" s="12">
        <f t="shared" si="11"/>
        <v>0.9382407407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44988.70953</v>
      </c>
      <c r="B7" s="9" t="str">
        <f>INDIRECT(ADDRESS(2+QUOTIENT(ROW()-2,COUNTA('Form Responses 1'!$1:$1)-4),2,,TRUE,"Form Responses 1"))</f>
        <v>dediirawan73731@gmail.com</v>
      </c>
      <c r="C7" s="9" t="str">
        <f>INDIRECT(ADDRESS(2+QUOTIENT(ROW()-2,COUNTA('Form Responses 1'!$1:$1)-4),3,,TRUE,"Form Responses 1"))</f>
        <v>Dedi Irawan 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Santano/Mes Santano [Kamar 1]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Santano/Mes Santano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0.9331944444</v>
      </c>
      <c r="O7" s="12">
        <f t="shared" si="12"/>
        <v>0.9382407407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44988.70953</v>
      </c>
      <c r="B8" s="9" t="str">
        <f>INDIRECT(ADDRESS(2+QUOTIENT(ROW()-2,COUNTA('Form Responses 1'!$1:$1)-4),2,,TRUE,"Form Responses 1"))</f>
        <v>dediirawan73731@gmail.com</v>
      </c>
      <c r="C8" s="9" t="str">
        <f>INDIRECT(ADDRESS(2+QUOTIENT(ROW()-2,COUNTA('Form Responses 1'!$1:$1)-4),3,,TRUE,"Form Responses 1"))</f>
        <v>Dedi Irawan 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Santano/Mes Santano [2&amp;3]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Santano/Mes Santano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0.9331944444</v>
      </c>
      <c r="O8" s="12">
        <f t="shared" si="13"/>
        <v>0.9382407407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44988.70953</v>
      </c>
      <c r="B9" s="9" t="str">
        <f>INDIRECT(ADDRESS(2+QUOTIENT(ROW()-2,COUNTA('Form Responses 1'!$1:$1)-4),2,,TRUE,"Form Responses 1"))</f>
        <v>dediirawan73731@gmail.com</v>
      </c>
      <c r="C9" s="9" t="str">
        <f>INDIRECT(ADDRESS(2+QUOTIENT(ROW()-2,COUNTA('Form Responses 1'!$1:$1)-4),3,,TRUE,"Form Responses 1"))</f>
        <v>Dedi Irawan 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Santano/Mes Santano [Toilet Pria /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Santano/Mes Santano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0.9331944444</v>
      </c>
      <c r="O9" s="12">
        <f t="shared" si="18"/>
        <v>0.9382407407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44988.70953</v>
      </c>
      <c r="B10" s="9" t="str">
        <f>INDIRECT(ADDRESS(2+QUOTIENT(ROW()-2,COUNTA('Form Responses 1'!$1:$1)-4),2,,TRUE,"Form Responses 1"))</f>
        <v>dediirawan73731@gmail.com</v>
      </c>
      <c r="C10" s="9" t="str">
        <f>INDIRECT(ADDRESS(2+QUOTIENT(ROW()-2,COUNTA('Form Responses 1'!$1:$1)-4),3,,TRUE,"Form Responses 1"))</f>
        <v>Dedi Irawan 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Cady [R. Peralatan]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Cady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0.9331944444</v>
      </c>
      <c r="O10" s="12">
        <f t="shared" si="19"/>
        <v>0.9382407407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44988.70953</v>
      </c>
      <c r="B11" s="9" t="str">
        <f>INDIRECT(ADDRESS(2+QUOTIENT(ROW()-2,COUNTA('Form Responses 1'!$1:$1)-4),2,,TRUE,"Form Responses 1"))</f>
        <v>dediirawan73731@gmail.com</v>
      </c>
      <c r="C11" s="9" t="str">
        <f>INDIRECT(ADDRESS(2+QUOTIENT(ROW()-2,COUNTA('Form Responses 1'!$1:$1)-4),3,,TRUE,"Form Responses 1"))</f>
        <v>Dedi Irawan 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Cady [Toilet Pria / Wanita]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Cady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0.9331944444</v>
      </c>
      <c r="O11" s="12">
        <f t="shared" si="20"/>
        <v>0.9382407407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44988.70953</v>
      </c>
      <c r="B12" s="9" t="str">
        <f>INDIRECT(ADDRESS(2+QUOTIENT(ROW()-2,COUNTA('Form Responses 1'!$1:$1)-4),2,,TRUE,"Form Responses 1"))</f>
        <v>dediirawan73731@gmail.com</v>
      </c>
      <c r="C12" s="9" t="str">
        <f>INDIRECT(ADDRESS(2+QUOTIENT(ROW()-2,COUNTA('Form Responses 1'!$1:$1)-4),3,,TRUE,"Form Responses 1"))</f>
        <v>Dedi Irawan 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Ekuator [R. CWS]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Ekuator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0.9331944444</v>
      </c>
      <c r="O12" s="12">
        <f t="shared" si="21"/>
        <v>0.9382407407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44988.70953</v>
      </c>
      <c r="B13" s="9" t="str">
        <f>INDIRECT(ADDRESS(2+QUOTIENT(ROW()-2,COUNTA('Form Responses 1'!$1:$1)-4),2,,TRUE,"Form Responses 1"))</f>
        <v>dediirawan73731@gmail.com</v>
      </c>
      <c r="C13" s="9" t="str">
        <f>INDIRECT(ADDRESS(2+QUOTIENT(ROW()-2,COUNTA('Form Responses 1'!$1:$1)-4),3,,TRUE,"Form Responses 1"))</f>
        <v>Dedi Irawan 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Ekuator [R. Laboratorium]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 Ekuator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0.9331944444</v>
      </c>
      <c r="O13" s="12">
        <f t="shared" si="22"/>
        <v>0.9382407407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44988.70953</v>
      </c>
      <c r="B14" s="9" t="str">
        <f>INDIRECT(ADDRESS(2+QUOTIENT(ROW()-2,COUNTA('Form Responses 1'!$1:$1)-4),2,,TRUE,"Form Responses 1"))</f>
        <v>dediirawan73731@gmail.com</v>
      </c>
      <c r="C14" s="9" t="str">
        <f>INDIRECT(ADDRESS(2+QUOTIENT(ROW()-2,COUNTA('Form Responses 1'!$1:$1)-4),3,,TRUE,"Form Responses 1"))</f>
        <v>Dedi Irawan 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Ekuator [R. Lep Fungsional]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Ekuator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0.9331944444</v>
      </c>
      <c r="O14" s="12">
        <f t="shared" si="23"/>
        <v>0.9382407407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44988.70953</v>
      </c>
      <c r="B15" s="9" t="str">
        <f>INDIRECT(ADDRESS(2+QUOTIENT(ROW()-2,COUNTA('Form Responses 1'!$1:$1)-4),2,,TRUE,"Form Responses 1"))</f>
        <v>dediirawan73731@gmail.com</v>
      </c>
      <c r="C15" s="9" t="str">
        <f>INDIRECT(ADDRESS(2+QUOTIENT(ROW()-2,COUNTA('Form Responses 1'!$1:$1)-4),3,,TRUE,"Form Responses 1"))</f>
        <v>Dedi Irawan 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Ekuator [R. Meeting Besar]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Ekuator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0.9331944444</v>
      </c>
      <c r="O15" s="12">
        <f t="shared" si="24"/>
        <v>0.9382407407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44988.70953</v>
      </c>
      <c r="B16" s="9" t="str">
        <f>INDIRECT(ADDRESS(2+QUOTIENT(ROW()-2,COUNTA('Form Responses 1'!$1:$1)-4),2,,TRUE,"Form Responses 1"))</f>
        <v>dediirawan73731@gmail.com</v>
      </c>
      <c r="C16" s="9" t="str">
        <f>INDIRECT(ADDRESS(2+QUOTIENT(ROW()-2,COUNTA('Form Responses 1'!$1:$1)-4),3,,TRUE,"Form Responses 1"))</f>
        <v>Dedi Irawan 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Ekuator [Lobby &amp; Koridor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Ekuator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0.9331944444</v>
      </c>
      <c r="O16" s="12">
        <f t="shared" si="25"/>
        <v>0.9382407407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44988.70953</v>
      </c>
      <c r="B17" s="9" t="str">
        <f>INDIRECT(ADDRESS(2+QUOTIENT(ROW()-2,COUNTA('Form Responses 1'!$1:$1)-4),2,,TRUE,"Form Responses 1"))</f>
        <v>dediirawan73731@gmail.com</v>
      </c>
      <c r="C17" s="9" t="str">
        <f>INDIRECT(ADDRESS(2+QUOTIENT(ROW()-2,COUNTA('Form Responses 1'!$1:$1)-4),3,,TRUE,"Form Responses 1"))</f>
        <v>Dedi Irawan 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Ekuator [Mushollah]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Ekuator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0.9331944444</v>
      </c>
      <c r="O17" s="12">
        <f t="shared" si="26"/>
        <v>0.9382407407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44988.70953</v>
      </c>
      <c r="B18" s="9" t="str">
        <f>INDIRECT(ADDRESS(2+QUOTIENT(ROW()-2,COUNTA('Form Responses 1'!$1:$1)-4),2,,TRUE,"Form Responses 1"))</f>
        <v>dediirawan73731@gmail.com</v>
      </c>
      <c r="C18" s="9" t="str">
        <f>INDIRECT(ADDRESS(2+QUOTIENT(ROW()-2,COUNTA('Form Responses 1'!$1:$1)-4),3,,TRUE,"Form Responses 1"))</f>
        <v>Dedi Irawan 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Ekuator [Toilet Pria / 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Ekuator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0.9331944444</v>
      </c>
      <c r="O18" s="12">
        <f t="shared" si="27"/>
        <v>0.9382407407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44988.70953</v>
      </c>
      <c r="B19" s="9" t="str">
        <f>INDIRECT(ADDRESS(2+QUOTIENT(ROW()-2,COUNTA('Form Responses 1'!$1:$1)-4),2,,TRUE,"Form Responses 1"))</f>
        <v>dediirawan73731@gmail.com</v>
      </c>
      <c r="C19" s="9" t="str">
        <f>INDIRECT(ADDRESS(2+QUOTIENT(ROW()-2,COUNTA('Form Responses 1'!$1:$1)-4),3,,TRUE,"Form Responses 1"))</f>
        <v>Dedi Irawan 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Katulistiwa [Lobby Utama]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Katulistiwa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0.9331944444</v>
      </c>
      <c r="O19" s="12">
        <f t="shared" si="28"/>
        <v>0.9382407407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44988.70953</v>
      </c>
      <c r="B20" s="9" t="str">
        <f>INDIRECT(ADDRESS(2+QUOTIENT(ROW()-2,COUNTA('Form Responses 1'!$1:$1)-4),2,,TRUE,"Form Responses 1"))</f>
        <v>dediirawan73731@gmail.com</v>
      </c>
      <c r="C20" s="9" t="str">
        <f>INDIRECT(ADDRESS(2+QUOTIENT(ROW()-2,COUNTA('Form Responses 1'!$1:$1)-4),3,,TRUE,"Form Responses 1"))</f>
        <v>Dedi Irawan 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Katulistiwa [Meeting Room Kecil]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Katulistiwa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0.9331944444</v>
      </c>
      <c r="O20" s="12">
        <f t="shared" si="29"/>
        <v>0.9382407407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44988.70953</v>
      </c>
      <c r="B21" s="9" t="str">
        <f>INDIRECT(ADDRESS(2+QUOTIENT(ROW()-2,COUNTA('Form Responses 1'!$1:$1)-4),2,,TRUE,"Form Responses 1"))</f>
        <v>dediirawan73731@gmail.com</v>
      </c>
      <c r="C21" s="9" t="str">
        <f>INDIRECT(ADDRESS(2+QUOTIENT(ROW()-2,COUNTA('Form Responses 1'!$1:$1)-4),3,,TRUE,"Form Responses 1"))</f>
        <v>Dedi Irawan 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Katulistiwa [Ruang Koordinator]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Katulistiwa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0.9331944444</v>
      </c>
      <c r="O21" s="12">
        <f t="shared" si="30"/>
        <v>0.9382407407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44988.70953</v>
      </c>
      <c r="B22" s="9" t="str">
        <f>INDIRECT(ADDRESS(2+QUOTIENT(ROW()-2,COUNTA('Form Responses 1'!$1:$1)-4),2,,TRUE,"Form Responses 1"))</f>
        <v>dediirawan73731@gmail.com</v>
      </c>
      <c r="C22" s="9" t="str">
        <f>INDIRECT(ADDRESS(2+QUOTIENT(ROW()-2,COUNTA('Form Responses 1'!$1:$1)-4),3,,TRUE,"Form Responses 1"))</f>
        <v>Dedi Irawan 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Katulistiwa [R. Sub Koordinator Layanan Umum]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Katulistiwa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0.9331944444</v>
      </c>
      <c r="O22" s="12">
        <f t="shared" si="31"/>
        <v>0.9382407407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44988.70953</v>
      </c>
      <c r="B23" s="9" t="str">
        <f>INDIRECT(ADDRESS(2+QUOTIENT(ROW()-2,COUNTA('Form Responses 1'!$1:$1)-4),2,,TRUE,"Form Responses 1"))</f>
        <v>dediirawan73731@gmail.com</v>
      </c>
      <c r="C23" s="9" t="str">
        <f>INDIRECT(ADDRESS(2+QUOTIENT(ROW()-2,COUNTA('Form Responses 1'!$1:$1)-4),3,,TRUE,"Form Responses 1"))</f>
        <v>Dedi Irawan 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Katulistiwa [R. Keuangan]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Katulistiwa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0.9331944444</v>
      </c>
      <c r="O23" s="12">
        <f t="shared" si="32"/>
        <v>0.9382407407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44988.70953</v>
      </c>
      <c r="B24" s="9" t="str">
        <f>INDIRECT(ADDRESS(2+QUOTIENT(ROW()-2,COUNTA('Form Responses 1'!$1:$1)-4),2,,TRUE,"Form Responses 1"))</f>
        <v>dediirawan73731@gmail.com</v>
      </c>
      <c r="C24" s="9" t="str">
        <f>INDIRECT(ADDRESS(2+QUOTIENT(ROW()-2,COUNTA('Form Responses 1'!$1:$1)-4),3,,TRUE,"Form Responses 1"))</f>
        <v>Dedi Irawan 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Katulistiwa [R. CWS]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Katulistiwa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0.9331944444</v>
      </c>
      <c r="O24" s="12">
        <f t="shared" si="33"/>
        <v>0.9382407407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44988.70953</v>
      </c>
      <c r="B25" s="9" t="str">
        <f>INDIRECT(ADDRESS(2+QUOTIENT(ROW()-2,COUNTA('Form Responses 1'!$1:$1)-4),2,,TRUE,"Form Responses 1"))</f>
        <v>dediirawan73731@gmail.com</v>
      </c>
      <c r="C25" s="9" t="str">
        <f>INDIRECT(ADDRESS(2+QUOTIENT(ROW()-2,COUNTA('Form Responses 1'!$1:$1)-4),3,,TRUE,"Form Responses 1"))</f>
        <v>Dedi Irawan 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Katulistiwa [R. Persediaan]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Katulistiwa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0.9331944444</v>
      </c>
      <c r="O25" s="12">
        <f t="shared" si="34"/>
        <v>0.9382407407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44988.70953</v>
      </c>
      <c r="B26" s="9" t="str">
        <f>INDIRECT(ADDRESS(2+QUOTIENT(ROW()-2,COUNTA('Form Responses 1'!$1:$1)-4),2,,TRUE,"Form Responses 1"))</f>
        <v>dediirawan73731@gmail.com</v>
      </c>
      <c r="C26" s="9" t="str">
        <f>INDIRECT(ADDRESS(2+QUOTIENT(ROW()-2,COUNTA('Form Responses 1'!$1:$1)-4),3,,TRUE,"Form Responses 1"))</f>
        <v>Dedi Irawan 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Katulistiwa [R. Fungsional 1&amp;2]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Katulistiwa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0.9331944444</v>
      </c>
      <c r="O26" s="12">
        <f t="shared" si="35"/>
        <v>0.9382407407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44988.70953</v>
      </c>
      <c r="B27" s="9" t="str">
        <f>INDIRECT(ADDRESS(2+QUOTIENT(ROW()-2,COUNTA('Form Responses 1'!$1:$1)-4),2,,TRUE,"Form Responses 1"))</f>
        <v>dediirawan73731@gmail.com</v>
      </c>
      <c r="C27" s="9" t="str">
        <f>INDIRECT(ADDRESS(2+QUOTIENT(ROW()-2,COUNTA('Form Responses 1'!$1:$1)-4),3,,TRUE,"Form Responses 1"))</f>
        <v>Dedi Irawan 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Katulistiwa [R. PPID]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Katulistiwa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0.9331944444</v>
      </c>
      <c r="O27" s="12">
        <f t="shared" si="36"/>
        <v>0.9382407407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44988.70953</v>
      </c>
      <c r="B28" s="9" t="str">
        <f>INDIRECT(ADDRESS(2+QUOTIENT(ROW()-2,COUNTA('Form Responses 1'!$1:$1)-4),2,,TRUE,"Form Responses 1"))</f>
        <v>dediirawan73731@gmail.com</v>
      </c>
      <c r="C28" s="9" t="str">
        <f>INDIRECT(ADDRESS(2+QUOTIENT(ROW()-2,COUNTA('Form Responses 1'!$1:$1)-4),3,,TRUE,"Form Responses 1"))</f>
        <v>Dedi Irawan 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Katulistiwa [Ruang Kontrol]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Katulistiwa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0.9331944444</v>
      </c>
      <c r="O28" s="12">
        <f t="shared" si="37"/>
        <v>0.9382407407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44988.70953</v>
      </c>
      <c r="B29" s="9" t="str">
        <f>INDIRECT(ADDRESS(2+QUOTIENT(ROW()-2,COUNTA('Form Responses 1'!$1:$1)-4),2,,TRUE,"Form Responses 1"))</f>
        <v>dediirawan73731@gmail.com</v>
      </c>
      <c r="C29" s="9" t="str">
        <f>INDIRECT(ADDRESS(2+QUOTIENT(ROW()-2,COUNTA('Form Responses 1'!$1:$1)-4),3,,TRUE,"Form Responses 1"))</f>
        <v>Dedi Irawan 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Katulistiwa [Pantry]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Katulistiwa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0.9331944444</v>
      </c>
      <c r="O29" s="12">
        <f t="shared" si="38"/>
        <v>0.9382407407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44988.70953</v>
      </c>
      <c r="B30" s="9" t="str">
        <f>INDIRECT(ADDRESS(2+QUOTIENT(ROW()-2,COUNTA('Form Responses 1'!$1:$1)-4),2,,TRUE,"Form Responses 1"))</f>
        <v>dediirawan73731@gmail.com</v>
      </c>
      <c r="C30" s="9" t="str">
        <f>INDIRECT(ADDRESS(2+QUOTIENT(ROW()-2,COUNTA('Form Responses 1'!$1:$1)-4),3,,TRUE,"Form Responses 1"))</f>
        <v>Dedi Irawan 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Katulistiwa [Smoking area]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Katulistiwa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0.9331944444</v>
      </c>
      <c r="O30" s="12">
        <f t="shared" si="39"/>
        <v>0.9382407407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44988.70953</v>
      </c>
      <c r="B31" s="9" t="str">
        <f>INDIRECT(ADDRESS(2+QUOTIENT(ROW()-2,COUNTA('Form Responses 1'!$1:$1)-4),2,,TRUE,"Form Responses 1"))</f>
        <v>dediirawan73731@gmail.com</v>
      </c>
      <c r="C31" s="9" t="str">
        <f>INDIRECT(ADDRESS(2+QUOTIENT(ROW()-2,COUNTA('Form Responses 1'!$1:$1)-4),3,,TRUE,"Form Responses 1"))</f>
        <v>Dedi Irawan 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Katulistiwa [Toilet Pria 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Katulistiwa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0.9331944444</v>
      </c>
      <c r="O31" s="12">
        <f t="shared" si="40"/>
        <v>0.9382407407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44988.70953</v>
      </c>
      <c r="B32" s="9" t="str">
        <f>INDIRECT(ADDRESS(2+QUOTIENT(ROW()-2,COUNTA('Form Responses 1'!$1:$1)-4),2,,TRUE,"Form Responses 1"))</f>
        <v>dediirawan73731@gmail.com</v>
      </c>
      <c r="C32" s="9" t="str">
        <f>INDIRECT(ADDRESS(2+QUOTIENT(ROW()-2,COUNTA('Form Responses 1'!$1:$1)-4),3,,TRUE,"Form Responses 1"))</f>
        <v>Dedi Irawan </v>
      </c>
      <c r="D32" s="10">
        <f>INDIRECT(ADDRESS(2+QUOTIENT(ROW()-2,COUNTA('Form Responses 1'!$1:$1)-4),4,,TRUE,"Form Responses 1"))</f>
        <v>44988</v>
      </c>
      <c r="E32" s="11">
        <f t="shared" si="2"/>
        <v>5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0.9331944444</v>
      </c>
      <c r="O32" s="12">
        <f t="shared" si="41"/>
        <v>0.9382407407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44988.70953</v>
      </c>
      <c r="B33" s="9" t="str">
        <f>INDIRECT(ADDRESS(2+QUOTIENT(ROW()-2,COUNTA('Form Responses 1'!$1:$1)-4),2,,TRUE,"Form Responses 1"))</f>
        <v>dediirawan73731@gmail.com</v>
      </c>
      <c r="C33" s="9" t="str">
        <f>INDIRECT(ADDRESS(2+QUOTIENT(ROW()-2,COUNTA('Form Responses 1'!$1:$1)-4),3,,TRUE,"Form Responses 1"))</f>
        <v>Dedi Irawan </v>
      </c>
      <c r="D33" s="10">
        <f>INDIRECT(ADDRESS(2+QUOTIENT(ROW()-2,COUNTA('Form Responses 1'!$1:$1)-4),4,,TRUE,"Form Responses 1"))</f>
        <v>44988</v>
      </c>
      <c r="E33" s="11">
        <f t="shared" si="2"/>
        <v>5</v>
      </c>
      <c r="F33" s="9" t="str">
        <f>IF(ISBLANK(A33)," ",INDIRECT(ADDRESS(1,5+MOD(ROW()-2,COUNTA('Form Responses 1'!$1:$1)-4),,TRUE,"Form Responses 1")))</f>
        <v>Halaman [Parkir Motor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0.9331944444</v>
      </c>
      <c r="O33" s="12">
        <f t="shared" si="42"/>
        <v>0.9382407407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44988.70953</v>
      </c>
      <c r="B34" s="9" t="str">
        <f>INDIRECT(ADDRESS(2+QUOTIENT(ROW()-2,COUNTA('Form Responses 1'!$1:$1)-4),2,,TRUE,"Form Responses 1"))</f>
        <v>dediirawan73731@gmail.com</v>
      </c>
      <c r="C34" s="9" t="str">
        <f>INDIRECT(ADDRESS(2+QUOTIENT(ROW()-2,COUNTA('Form Responses 1'!$1:$1)-4),3,,TRUE,"Form Responses 1"))</f>
        <v>Dedi Irawan </v>
      </c>
      <c r="D34" s="10">
        <f>INDIRECT(ADDRESS(2+QUOTIENT(ROW()-2,COUNTA('Form Responses 1'!$1:$1)-4),4,,TRUE,"Form Responses 1"))</f>
        <v>44988</v>
      </c>
      <c r="E34" s="11">
        <f t="shared" si="2"/>
        <v>5</v>
      </c>
      <c r="F34" s="9" t="str">
        <f>IF(ISBLANK(A34)," ",INDIRECT(ADDRESS(1,5+MOD(ROW()-2,COUNTA('Form Responses 1'!$1:$1)-4),,TRUE,"Form Responses 1")))</f>
        <v>Halaman [Parkir Mobil]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0.9331944444</v>
      </c>
      <c r="O34" s="12">
        <f t="shared" si="43"/>
        <v>0.9382407407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44988.70953</v>
      </c>
      <c r="B35" s="9" t="str">
        <f>INDIRECT(ADDRESS(2+QUOTIENT(ROW()-2,COUNTA('Form Responses 1'!$1:$1)-4),2,,TRUE,"Form Responses 1"))</f>
        <v>dediirawan73731@gmail.com</v>
      </c>
      <c r="C35" s="9" t="str">
        <f>INDIRECT(ADDRESS(2+QUOTIENT(ROW()-2,COUNTA('Form Responses 1'!$1:$1)-4),3,,TRUE,"Form Responses 1"))</f>
        <v>Dedi Irawan </v>
      </c>
      <c r="D35" s="10">
        <f>INDIRECT(ADDRESS(2+QUOTIENT(ROW()-2,COUNTA('Form Responses 1'!$1:$1)-4),4,,TRUE,"Form Responses 1"))</f>
        <v>44988</v>
      </c>
      <c r="E35" s="11">
        <f t="shared" si="2"/>
        <v>5</v>
      </c>
      <c r="F35" s="9" t="str">
        <f>IF(ISBLANK(A35)," ",INDIRECT(ADDRESS(1,5+MOD(ROW()-2,COUNTA('Form Responses 1'!$1:$1)-4),,TRUE,"Form Responses 1")))</f>
        <v>Halaman [Halaman depan]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0.9331944444</v>
      </c>
      <c r="O35" s="12">
        <f t="shared" si="44"/>
        <v>0.9382407407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44988.70953</v>
      </c>
      <c r="B36" s="9" t="str">
        <f>INDIRECT(ADDRESS(2+QUOTIENT(ROW()-2,COUNTA('Form Responses 1'!$1:$1)-4),2,,TRUE,"Form Responses 1"))</f>
        <v>dediirawan73731@gmail.com</v>
      </c>
      <c r="C36" s="9" t="str">
        <f>INDIRECT(ADDRESS(2+QUOTIENT(ROW()-2,COUNTA('Form Responses 1'!$1:$1)-4),3,,TRUE,"Form Responses 1"))</f>
        <v>Dedi Irawan </v>
      </c>
      <c r="D36" s="10">
        <f>INDIRECT(ADDRESS(2+QUOTIENT(ROW()-2,COUNTA('Form Responses 1'!$1:$1)-4),4,,TRUE,"Form Responses 1"))</f>
        <v>44988</v>
      </c>
      <c r="E36" s="11">
        <f t="shared" si="2"/>
        <v>5</v>
      </c>
      <c r="F36" s="9" t="str">
        <f>IF(ISBLANK(A36)," ",INDIRECT(ADDRESS(1,5+MOD(ROW()-2,COUNTA('Form Responses 1'!$1:$1)-4),,TRUE,"Form Responses 1")))</f>
        <v>Halaman [ samping dan belakang]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0.9331944444</v>
      </c>
      <c r="O36" s="12">
        <f t="shared" si="45"/>
        <v>0.9382407407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44988.70953</v>
      </c>
      <c r="B37" s="9" t="str">
        <f>INDIRECT(ADDRESS(2+QUOTIENT(ROW()-2,COUNTA('Form Responses 1'!$1:$1)-4),2,,TRUE,"Form Responses 1"))</f>
        <v>dediirawan73731@gmail.com</v>
      </c>
      <c r="C37" s="9" t="str">
        <f>INDIRECT(ADDRESS(2+QUOTIENT(ROW()-2,COUNTA('Form Responses 1'!$1:$1)-4),3,,TRUE,"Form Responses 1"))</f>
        <v>Dedi Irawan </v>
      </c>
      <c r="D37" s="10">
        <f>INDIRECT(ADDRESS(2+QUOTIENT(ROW()-2,COUNTA('Form Responses 1'!$1:$1)-4),4,,TRUE,"Form Responses 1"))</f>
        <v>44988</v>
      </c>
      <c r="E37" s="11">
        <f t="shared" si="2"/>
        <v>5</v>
      </c>
      <c r="F37" s="9" t="str">
        <f>IF(ISBLANK(A37)," ",INDIRECT(ADDRESS(1,5+MOD(ROW()-2,COUNTA('Form Responses 1'!$1:$1)-4),,TRUE,"Form Responses 1")))</f>
        <v>Halaman [TPS]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0.9331944444</v>
      </c>
      <c r="O37" s="12">
        <f t="shared" si="46"/>
        <v>0.9382407407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44988.81689</v>
      </c>
      <c r="B38" s="9" t="str">
        <f>INDIRECT(ADDRESS(2+QUOTIENT(ROW()-2,COUNTA('Form Responses 1'!$1:$1)-4),2,,TRUE,"Form Responses 1"))</f>
        <v>dediirawan73731@gmail.com</v>
      </c>
      <c r="C38" s="9" t="str">
        <f>INDIRECT(ADDRESS(2+QUOTIENT(ROW()-2,COUNTA('Form Responses 1'!$1:$1)-4),3,,TRUE,"Form Responses 1"))</f>
        <v>Dedi Irawan </v>
      </c>
      <c r="D38" s="10">
        <f>INDIRECT(ADDRESS(2+QUOTIENT(ROW()-2,COUNTA('Form Responses 1'!$1:$1)-4),4,,TRUE,"Form Responses 1"))</f>
        <v>44987</v>
      </c>
      <c r="E38" s="11">
        <f t="shared" si="2"/>
        <v>4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0.9331944444</v>
      </c>
      <c r="O38" s="12">
        <f t="shared" si="47"/>
        <v>0.9382407407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44988.81689</v>
      </c>
      <c r="B39" s="9" t="str">
        <f>INDIRECT(ADDRESS(2+QUOTIENT(ROW()-2,COUNTA('Form Responses 1'!$1:$1)-4),2,,TRUE,"Form Responses 1"))</f>
        <v>dediirawan73731@gmail.com</v>
      </c>
      <c r="C39" s="9" t="str">
        <f>INDIRECT(ADDRESS(2+QUOTIENT(ROW()-2,COUNTA('Form Responses 1'!$1:$1)-4),3,,TRUE,"Form Responses 1"))</f>
        <v>Dedi Irawan </v>
      </c>
      <c r="D39" s="10">
        <f>INDIRECT(ADDRESS(2+QUOTIENT(ROW()-2,COUNTA('Form Responses 1'!$1:$1)-4),4,,TRUE,"Form Responses 1"))</f>
        <v>44987</v>
      </c>
      <c r="E39" s="11">
        <f t="shared" si="2"/>
        <v>4</v>
      </c>
      <c r="F39" s="9" t="str">
        <f>IF(ISBLANK(A39)," ",INDIRECT(ADDRESS(1,5+MOD(ROW()-2,COUNTA('Form Responses 1'!$1:$1)-4),,TRUE,"Form Responses 1")))</f>
        <v>Driver [Driving Safety]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Driver</v>
      </c>
      <c r="I39" s="12" t="str">
        <f t="shared" si="4"/>
        <v>LABOR SERVICE</v>
      </c>
      <c r="J39" s="12">
        <f t="array" ref="J39">IFERROR(INDEX(MASTER!B:B,MATCH(G39,MASTER!A:A,0))/100," ")</f>
        <v>0.89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0.9331944444</v>
      </c>
      <c r="O39" s="12">
        <f t="shared" si="48"/>
        <v>0.9382407407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44988.81689</v>
      </c>
      <c r="B40" s="9" t="str">
        <f>INDIRECT(ADDRESS(2+QUOTIENT(ROW()-2,COUNTA('Form Responses 1'!$1:$1)-4),2,,TRUE,"Form Responses 1"))</f>
        <v>dediirawan73731@gmail.com</v>
      </c>
      <c r="C40" s="9" t="str">
        <f>INDIRECT(ADDRESS(2+QUOTIENT(ROW()-2,COUNTA('Form Responses 1'!$1:$1)-4),3,,TRUE,"Form Responses 1"))</f>
        <v>Dedi Irawan 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Driver [ Attendance]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Driver</v>
      </c>
      <c r="I40" s="12" t="str">
        <f t="shared" si="4"/>
        <v>LABOR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0.9331944444</v>
      </c>
      <c r="O40" s="12">
        <f t="shared" si="49"/>
        <v>0.9382407407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44988.81689</v>
      </c>
      <c r="B41" s="9" t="str">
        <f>INDIRECT(ADDRESS(2+QUOTIENT(ROW()-2,COUNTA('Form Responses 1'!$1:$1)-4),2,,TRUE,"Form Responses 1"))</f>
        <v>dediirawan73731@gmail.com</v>
      </c>
      <c r="C41" s="9" t="str">
        <f>INDIRECT(ADDRESS(2+QUOTIENT(ROW()-2,COUNTA('Form Responses 1'!$1:$1)-4),3,,TRUE,"Form Responses 1"))</f>
        <v>Dedi Irawan 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Gedung Ale [R. Kerja Gedung Ale]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Ale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0.9331944444</v>
      </c>
      <c r="O41" s="12">
        <f t="shared" si="50"/>
        <v>0.9382407407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44988.81689</v>
      </c>
      <c r="B42" s="9" t="str">
        <f>INDIRECT(ADDRESS(2+QUOTIENT(ROW()-2,COUNTA('Form Responses 1'!$1:$1)-4),2,,TRUE,"Form Responses 1"))</f>
        <v>dediirawan73731@gmail.com</v>
      </c>
      <c r="C42" s="9" t="str">
        <f>INDIRECT(ADDRESS(2+QUOTIENT(ROW()-2,COUNTA('Form Responses 1'!$1:$1)-4),3,,TRUE,"Form Responses 1"))</f>
        <v>Dedi Irawan 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Gedung Santano/Mes Santano [R. Peralatan]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Santano/Mes Santano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0.9331944444</v>
      </c>
      <c r="O42" s="12">
        <f t="shared" si="51"/>
        <v>0.9382407407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44988.81689</v>
      </c>
      <c r="B43" s="9" t="str">
        <f>INDIRECT(ADDRESS(2+QUOTIENT(ROW()-2,COUNTA('Form Responses 1'!$1:$1)-4),2,,TRUE,"Form Responses 1"))</f>
        <v>dediirawan73731@gmail.com</v>
      </c>
      <c r="C43" s="9" t="str">
        <f>INDIRECT(ADDRESS(2+QUOTIENT(ROW()-2,COUNTA('Form Responses 1'!$1:$1)-4),3,,TRUE,"Form Responses 1"))</f>
        <v>Dedi Irawan 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 Santano/Mes Santano [Kamar 1]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Santano/Mes Santano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0.9331944444</v>
      </c>
      <c r="O43" s="12">
        <f t="shared" si="52"/>
        <v>0.9382407407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44988.81689</v>
      </c>
      <c r="B44" s="9" t="str">
        <f>INDIRECT(ADDRESS(2+QUOTIENT(ROW()-2,COUNTA('Form Responses 1'!$1:$1)-4),2,,TRUE,"Form Responses 1"))</f>
        <v>dediirawan73731@gmail.com</v>
      </c>
      <c r="C44" s="9" t="str">
        <f>INDIRECT(ADDRESS(2+QUOTIENT(ROW()-2,COUNTA('Form Responses 1'!$1:$1)-4),3,,TRUE,"Form Responses 1"))</f>
        <v>Dedi Irawan 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 Santano/Mes Santano [2&amp;3]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Santano/Mes Santano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0.9331944444</v>
      </c>
      <c r="O44" s="12">
        <f t="shared" si="53"/>
        <v>0.9382407407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44988.81689</v>
      </c>
      <c r="B45" s="9" t="str">
        <f>INDIRECT(ADDRESS(2+QUOTIENT(ROW()-2,COUNTA('Form Responses 1'!$1:$1)-4),2,,TRUE,"Form Responses 1"))</f>
        <v>dediirawan73731@gmail.com</v>
      </c>
      <c r="C45" s="9" t="str">
        <f>INDIRECT(ADDRESS(2+QUOTIENT(ROW()-2,COUNTA('Form Responses 1'!$1:$1)-4),3,,TRUE,"Form Responses 1"))</f>
        <v>Dedi Irawan 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 Santano/Mes Santano [Toilet Pria / Wanita]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Santano/Mes Santano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0.9331944444</v>
      </c>
      <c r="O45" s="12">
        <f t="shared" si="54"/>
        <v>0.9382407407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44988.81689</v>
      </c>
      <c r="B46" s="9" t="str">
        <f>INDIRECT(ADDRESS(2+QUOTIENT(ROW()-2,COUNTA('Form Responses 1'!$1:$1)-4),2,,TRUE,"Form Responses 1"))</f>
        <v>dediirawan73731@gmail.com</v>
      </c>
      <c r="C46" s="9" t="str">
        <f>INDIRECT(ADDRESS(2+QUOTIENT(ROW()-2,COUNTA('Form Responses 1'!$1:$1)-4),3,,TRUE,"Form Responses 1"))</f>
        <v>Dedi Irawan 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Gedung Cady [R. Peralatan]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Cady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0.9331944444</v>
      </c>
      <c r="O46" s="12">
        <f t="shared" si="55"/>
        <v>0.9382407407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44988.81689</v>
      </c>
      <c r="B47" s="9" t="str">
        <f>INDIRECT(ADDRESS(2+QUOTIENT(ROW()-2,COUNTA('Form Responses 1'!$1:$1)-4),2,,TRUE,"Form Responses 1"))</f>
        <v>dediirawan73731@gmail.com</v>
      </c>
      <c r="C47" s="9" t="str">
        <f>INDIRECT(ADDRESS(2+QUOTIENT(ROW()-2,COUNTA('Form Responses 1'!$1:$1)-4),3,,TRUE,"Form Responses 1"))</f>
        <v>Dedi Irawan 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Gedung Cady [Toilet Pria / Wanita]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Cady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0.9331944444</v>
      </c>
      <c r="O47" s="12">
        <f t="shared" si="56"/>
        <v>0.9382407407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44988.81689</v>
      </c>
      <c r="B48" s="9" t="str">
        <f>INDIRECT(ADDRESS(2+QUOTIENT(ROW()-2,COUNTA('Form Responses 1'!$1:$1)-4),2,,TRUE,"Form Responses 1"))</f>
        <v>dediirawan73731@gmail.com</v>
      </c>
      <c r="C48" s="9" t="str">
        <f>INDIRECT(ADDRESS(2+QUOTIENT(ROW()-2,COUNTA('Form Responses 1'!$1:$1)-4),3,,TRUE,"Form Responses 1"))</f>
        <v>Dedi Irawan 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Gedung Ekuator [R. CWS]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Gedung Ekuator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0.9331944444</v>
      </c>
      <c r="O48" s="12">
        <f t="shared" si="57"/>
        <v>0.9382407407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44988.81689</v>
      </c>
      <c r="B49" s="9" t="str">
        <f>INDIRECT(ADDRESS(2+QUOTIENT(ROW()-2,COUNTA('Form Responses 1'!$1:$1)-4),2,,TRUE,"Form Responses 1"))</f>
        <v>dediirawan73731@gmail.com</v>
      </c>
      <c r="C49" s="9" t="str">
        <f>INDIRECT(ADDRESS(2+QUOTIENT(ROW()-2,COUNTA('Form Responses 1'!$1:$1)-4),3,,TRUE,"Form Responses 1"))</f>
        <v>Dedi Irawan 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Gedung Ekuator [R. Laboratorium]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Gedung Ekuator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0.9331944444</v>
      </c>
      <c r="O49" s="12">
        <f t="shared" si="58"/>
        <v>0.9382407407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44988.81689</v>
      </c>
      <c r="B50" s="9" t="str">
        <f>INDIRECT(ADDRESS(2+QUOTIENT(ROW()-2,COUNTA('Form Responses 1'!$1:$1)-4),2,,TRUE,"Form Responses 1"))</f>
        <v>dediirawan73731@gmail.com</v>
      </c>
      <c r="C50" s="9" t="str">
        <f>INDIRECT(ADDRESS(2+QUOTIENT(ROW()-2,COUNTA('Form Responses 1'!$1:$1)-4),3,,TRUE,"Form Responses 1"))</f>
        <v>Dedi Irawan 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Gedung Ekuator [R. Lep Fungsional]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 Ekuator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0.9331944444</v>
      </c>
      <c r="O50" s="12">
        <f t="shared" si="59"/>
        <v>0.9382407407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44988.81689</v>
      </c>
      <c r="B51" s="9" t="str">
        <f>INDIRECT(ADDRESS(2+QUOTIENT(ROW()-2,COUNTA('Form Responses 1'!$1:$1)-4),2,,TRUE,"Form Responses 1"))</f>
        <v>dediirawan73731@gmail.com</v>
      </c>
      <c r="C51" s="9" t="str">
        <f>INDIRECT(ADDRESS(2+QUOTIENT(ROW()-2,COUNTA('Form Responses 1'!$1:$1)-4),3,,TRUE,"Form Responses 1"))</f>
        <v>Dedi Irawan 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Gedung Ekuator [R. Meeting Besar]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 Ekuator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0.9331944444</v>
      </c>
      <c r="O51" s="12">
        <f t="shared" si="60"/>
        <v>0.9382407407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44988.81689</v>
      </c>
      <c r="B52" s="9" t="str">
        <f>INDIRECT(ADDRESS(2+QUOTIENT(ROW()-2,COUNTA('Form Responses 1'!$1:$1)-4),2,,TRUE,"Form Responses 1"))</f>
        <v>dediirawan73731@gmail.com</v>
      </c>
      <c r="C52" s="9" t="str">
        <f>INDIRECT(ADDRESS(2+QUOTIENT(ROW()-2,COUNTA('Form Responses 1'!$1:$1)-4),3,,TRUE,"Form Responses 1"))</f>
        <v>Dedi Irawan 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Gedung Ekuator [Lobby &amp; Koridor 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Gedung Ekuator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0.9331944444</v>
      </c>
      <c r="O52" s="12">
        <f t="shared" si="61"/>
        <v>0.9382407407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44988.81689</v>
      </c>
      <c r="B53" s="9" t="str">
        <f>INDIRECT(ADDRESS(2+QUOTIENT(ROW()-2,COUNTA('Form Responses 1'!$1:$1)-4),2,,TRUE,"Form Responses 1"))</f>
        <v>dediirawan73731@gmail.com</v>
      </c>
      <c r="C53" s="9" t="str">
        <f>INDIRECT(ADDRESS(2+QUOTIENT(ROW()-2,COUNTA('Form Responses 1'!$1:$1)-4),3,,TRUE,"Form Responses 1"))</f>
        <v>Dedi Irawan 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Gedung Ekuator [Mushollah]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Gedung Ekuator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0.9331944444</v>
      </c>
      <c r="O53" s="12">
        <f t="shared" si="62"/>
        <v>0.9382407407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44988.81689</v>
      </c>
      <c r="B54" s="9" t="str">
        <f>INDIRECT(ADDRESS(2+QUOTIENT(ROW()-2,COUNTA('Form Responses 1'!$1:$1)-4),2,,TRUE,"Form Responses 1"))</f>
        <v>dediirawan73731@gmail.com</v>
      </c>
      <c r="C54" s="9" t="str">
        <f>INDIRECT(ADDRESS(2+QUOTIENT(ROW()-2,COUNTA('Form Responses 1'!$1:$1)-4),3,,TRUE,"Form Responses 1"))</f>
        <v>Dedi Irawan 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Gedung Ekuator [Toilet Pria / Wanita]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Gedung Ekuator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0.9331944444</v>
      </c>
      <c r="O54" s="12">
        <f t="shared" si="63"/>
        <v>0.9382407407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44988.81689</v>
      </c>
      <c r="B55" s="9" t="str">
        <f>INDIRECT(ADDRESS(2+QUOTIENT(ROW()-2,COUNTA('Form Responses 1'!$1:$1)-4),2,,TRUE,"Form Responses 1"))</f>
        <v>dediirawan73731@gmail.com</v>
      </c>
      <c r="C55" s="9" t="str">
        <f>INDIRECT(ADDRESS(2+QUOTIENT(ROW()-2,COUNTA('Form Responses 1'!$1:$1)-4),3,,TRUE,"Form Responses 1"))</f>
        <v>Dedi Irawan 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Gedung Katulistiwa [Lobby Utama]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Gedung Katulistiwa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0.9331944444</v>
      </c>
      <c r="O55" s="12">
        <f t="shared" si="64"/>
        <v>0.9382407407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44988.81689</v>
      </c>
      <c r="B56" s="9" t="str">
        <f>INDIRECT(ADDRESS(2+QUOTIENT(ROW()-2,COUNTA('Form Responses 1'!$1:$1)-4),2,,TRUE,"Form Responses 1"))</f>
        <v>dediirawan73731@gmail.com</v>
      </c>
      <c r="C56" s="9" t="str">
        <f>INDIRECT(ADDRESS(2+QUOTIENT(ROW()-2,COUNTA('Form Responses 1'!$1:$1)-4),3,,TRUE,"Form Responses 1"))</f>
        <v>Dedi Irawan 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Gedung Katulistiwa [Meeting Room Kecil]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Gedung Katulistiwa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0.9331944444</v>
      </c>
      <c r="O56" s="12">
        <f t="shared" si="65"/>
        <v>0.9382407407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44988.81689</v>
      </c>
      <c r="B57" s="9" t="str">
        <f>INDIRECT(ADDRESS(2+QUOTIENT(ROW()-2,COUNTA('Form Responses 1'!$1:$1)-4),2,,TRUE,"Form Responses 1"))</f>
        <v>dediirawan73731@gmail.com</v>
      </c>
      <c r="C57" s="9" t="str">
        <f>INDIRECT(ADDRESS(2+QUOTIENT(ROW()-2,COUNTA('Form Responses 1'!$1:$1)-4),3,,TRUE,"Form Responses 1"))</f>
        <v>Dedi Irawan 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Gedung Katulistiwa [Ruang Koordinator]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Gedung Katulistiwa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0.9331944444</v>
      </c>
      <c r="O57" s="12">
        <f t="shared" si="66"/>
        <v>0.9382407407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44988.81689</v>
      </c>
      <c r="B58" s="9" t="str">
        <f>INDIRECT(ADDRESS(2+QUOTIENT(ROW()-2,COUNTA('Form Responses 1'!$1:$1)-4),2,,TRUE,"Form Responses 1"))</f>
        <v>dediirawan73731@gmail.com</v>
      </c>
      <c r="C58" s="9" t="str">
        <f>INDIRECT(ADDRESS(2+QUOTIENT(ROW()-2,COUNTA('Form Responses 1'!$1:$1)-4),3,,TRUE,"Form Responses 1"))</f>
        <v>Dedi Irawan 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Gedung Katulistiwa [R. Sub Koordinator Layanan Umum]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Gedung Katulistiwa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0.9331944444</v>
      </c>
      <c r="O58" s="12">
        <f t="shared" si="67"/>
        <v>0.9382407407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44988.81689</v>
      </c>
      <c r="B59" s="9" t="str">
        <f>INDIRECT(ADDRESS(2+QUOTIENT(ROW()-2,COUNTA('Form Responses 1'!$1:$1)-4),2,,TRUE,"Form Responses 1"))</f>
        <v>dediirawan73731@gmail.com</v>
      </c>
      <c r="C59" s="9" t="str">
        <f>INDIRECT(ADDRESS(2+QUOTIENT(ROW()-2,COUNTA('Form Responses 1'!$1:$1)-4),3,,TRUE,"Form Responses 1"))</f>
        <v>Dedi Irawan 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Gedung Katulistiwa [R. Keuangan]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Katulistiwa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0.9331944444</v>
      </c>
      <c r="O59" s="12">
        <f t="shared" si="68"/>
        <v>0.9382407407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44988.81689</v>
      </c>
      <c r="B60" s="9" t="str">
        <f>INDIRECT(ADDRESS(2+QUOTIENT(ROW()-2,COUNTA('Form Responses 1'!$1:$1)-4),2,,TRUE,"Form Responses 1"))</f>
        <v>dediirawan73731@gmail.com</v>
      </c>
      <c r="C60" s="9" t="str">
        <f>INDIRECT(ADDRESS(2+QUOTIENT(ROW()-2,COUNTA('Form Responses 1'!$1:$1)-4),3,,TRUE,"Form Responses 1"))</f>
        <v>Dedi Irawan 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Gedung Katulistiwa [R. CWS]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Gedung Katulistiwa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0.9331944444</v>
      </c>
      <c r="O60" s="12">
        <f t="shared" si="69"/>
        <v>0.9382407407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44988.81689</v>
      </c>
      <c r="B61" s="9" t="str">
        <f>INDIRECT(ADDRESS(2+QUOTIENT(ROW()-2,COUNTA('Form Responses 1'!$1:$1)-4),2,,TRUE,"Form Responses 1"))</f>
        <v>dediirawan73731@gmail.com</v>
      </c>
      <c r="C61" s="9" t="str">
        <f>INDIRECT(ADDRESS(2+QUOTIENT(ROW()-2,COUNTA('Form Responses 1'!$1:$1)-4),3,,TRUE,"Form Responses 1"))</f>
        <v>Dedi Irawan 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Gedung Katulistiwa [R. Persediaan]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Gedung Katulistiwa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0.9331944444</v>
      </c>
      <c r="O61" s="12">
        <f t="shared" si="70"/>
        <v>0.9382407407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44988.81689</v>
      </c>
      <c r="B62" s="9" t="str">
        <f>INDIRECT(ADDRESS(2+QUOTIENT(ROW()-2,COUNTA('Form Responses 1'!$1:$1)-4),2,,TRUE,"Form Responses 1"))</f>
        <v>dediirawan73731@gmail.com</v>
      </c>
      <c r="C62" s="9" t="str">
        <f>INDIRECT(ADDRESS(2+QUOTIENT(ROW()-2,COUNTA('Form Responses 1'!$1:$1)-4),3,,TRUE,"Form Responses 1"))</f>
        <v>Dedi Irawan 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Gedung Katulistiwa [R. Fungsional 1&amp;2]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Gedung Katulistiwa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0.9331944444</v>
      </c>
      <c r="O62" s="12">
        <f t="shared" si="71"/>
        <v>0.9382407407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44988.81689</v>
      </c>
      <c r="B63" s="9" t="str">
        <f>INDIRECT(ADDRESS(2+QUOTIENT(ROW()-2,COUNTA('Form Responses 1'!$1:$1)-4),2,,TRUE,"Form Responses 1"))</f>
        <v>dediirawan73731@gmail.com</v>
      </c>
      <c r="C63" s="9" t="str">
        <f>INDIRECT(ADDRESS(2+QUOTIENT(ROW()-2,COUNTA('Form Responses 1'!$1:$1)-4),3,,TRUE,"Form Responses 1"))</f>
        <v>Dedi Irawan </v>
      </c>
      <c r="D63" s="10">
        <f>INDIRECT(ADDRESS(2+QUOTIENT(ROW()-2,COUNTA('Form Responses 1'!$1:$1)-4),4,,TRUE,"Form Responses 1"))</f>
        <v>44987</v>
      </c>
      <c r="E63" s="11">
        <f t="shared" si="2"/>
        <v>4</v>
      </c>
      <c r="F63" s="9" t="str">
        <f>IF(ISBLANK(A63)," ",INDIRECT(ADDRESS(1,5+MOD(ROW()-2,COUNTA('Form Responses 1'!$1:$1)-4),,TRUE,"Form Responses 1")))</f>
        <v>Gedung Katulistiwa [R. PPID]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Gedung Katulistiwa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0.9331944444</v>
      </c>
      <c r="O63" s="12">
        <f t="shared" si="72"/>
        <v>0.9382407407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44988.81689</v>
      </c>
      <c r="B64" s="9" t="str">
        <f>INDIRECT(ADDRESS(2+QUOTIENT(ROW()-2,COUNTA('Form Responses 1'!$1:$1)-4),2,,TRUE,"Form Responses 1"))</f>
        <v>dediirawan73731@gmail.com</v>
      </c>
      <c r="C64" s="9" t="str">
        <f>INDIRECT(ADDRESS(2+QUOTIENT(ROW()-2,COUNTA('Form Responses 1'!$1:$1)-4),3,,TRUE,"Form Responses 1"))</f>
        <v>Dedi Irawan </v>
      </c>
      <c r="D64" s="10">
        <f>INDIRECT(ADDRESS(2+QUOTIENT(ROW()-2,COUNTA('Form Responses 1'!$1:$1)-4),4,,TRUE,"Form Responses 1"))</f>
        <v>44987</v>
      </c>
      <c r="E64" s="11">
        <f t="shared" si="2"/>
        <v>4</v>
      </c>
      <c r="F64" s="9" t="str">
        <f>IF(ISBLANK(A64)," ",INDIRECT(ADDRESS(1,5+MOD(ROW()-2,COUNTA('Form Responses 1'!$1:$1)-4),,TRUE,"Form Responses 1")))</f>
        <v>Gedung Katulistiwa [Ruang Kontrol]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 Katulistiwa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0.9331944444</v>
      </c>
      <c r="O64" s="12">
        <f t="shared" si="73"/>
        <v>0.9382407407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44988.81689</v>
      </c>
      <c r="B65" s="9" t="str">
        <f>INDIRECT(ADDRESS(2+QUOTIENT(ROW()-2,COUNTA('Form Responses 1'!$1:$1)-4),2,,TRUE,"Form Responses 1"))</f>
        <v>dediirawan73731@gmail.com</v>
      </c>
      <c r="C65" s="9" t="str">
        <f>INDIRECT(ADDRESS(2+QUOTIENT(ROW()-2,COUNTA('Form Responses 1'!$1:$1)-4),3,,TRUE,"Form Responses 1"))</f>
        <v>Dedi Irawan </v>
      </c>
      <c r="D65" s="10">
        <f>INDIRECT(ADDRESS(2+QUOTIENT(ROW()-2,COUNTA('Form Responses 1'!$1:$1)-4),4,,TRUE,"Form Responses 1"))</f>
        <v>44987</v>
      </c>
      <c r="E65" s="11">
        <f t="shared" si="2"/>
        <v>4</v>
      </c>
      <c r="F65" s="9" t="str">
        <f>IF(ISBLANK(A65)," ",INDIRECT(ADDRESS(1,5+MOD(ROW()-2,COUNTA('Form Responses 1'!$1:$1)-4),,TRUE,"Form Responses 1")))</f>
        <v>Gedung Katulistiwa [Pantry]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Katulistiwa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0.9331944444</v>
      </c>
      <c r="O65" s="12">
        <f t="shared" si="74"/>
        <v>0.9382407407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44988.81689</v>
      </c>
      <c r="B66" s="9" t="str">
        <f>INDIRECT(ADDRESS(2+QUOTIENT(ROW()-2,COUNTA('Form Responses 1'!$1:$1)-4),2,,TRUE,"Form Responses 1"))</f>
        <v>dediirawan73731@gmail.com</v>
      </c>
      <c r="C66" s="9" t="str">
        <f>INDIRECT(ADDRESS(2+QUOTIENT(ROW()-2,COUNTA('Form Responses 1'!$1:$1)-4),3,,TRUE,"Form Responses 1"))</f>
        <v>Dedi Irawan 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Gedung Katulistiwa [Smoking area]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Katulistiwa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0.9331944444</v>
      </c>
      <c r="O66" s="12">
        <f t="shared" si="75"/>
        <v>0.9382407407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44988.81689</v>
      </c>
      <c r="B67" s="9" t="str">
        <f>INDIRECT(ADDRESS(2+QUOTIENT(ROW()-2,COUNTA('Form Responses 1'!$1:$1)-4),2,,TRUE,"Form Responses 1"))</f>
        <v>dediirawan73731@gmail.com</v>
      </c>
      <c r="C67" s="9" t="str">
        <f>INDIRECT(ADDRESS(2+QUOTIENT(ROW()-2,COUNTA('Form Responses 1'!$1:$1)-4),3,,TRUE,"Form Responses 1"))</f>
        <v>Dedi Irawan 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Gedung Katulistiwa [Toilet Pria / Wanita]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 Katulistiwa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0.9331944444</v>
      </c>
      <c r="O67" s="12">
        <f t="shared" si="76"/>
        <v>0.9382407407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44988.81689</v>
      </c>
      <c r="B68" s="9" t="str">
        <f>INDIRECT(ADDRESS(2+QUOTIENT(ROW()-2,COUNTA('Form Responses 1'!$1:$1)-4),2,,TRUE,"Form Responses 1"))</f>
        <v>dediirawan73731@gmail.com</v>
      </c>
      <c r="C68" s="9" t="str">
        <f>INDIRECT(ADDRESS(2+QUOTIENT(ROW()-2,COUNTA('Form Responses 1'!$1:$1)-4),3,,TRUE,"Form Responses 1"))</f>
        <v>Dedi Irawan </v>
      </c>
      <c r="D68" s="10">
        <f>INDIRECT(ADDRESS(2+QUOTIENT(ROW()-2,COUNTA('Form Responses 1'!$1:$1)-4),4,,TRUE,"Form Responses 1"))</f>
        <v>44987</v>
      </c>
      <c r="E68" s="11">
        <f t="shared" si="2"/>
        <v>4</v>
      </c>
      <c r="F68" s="9" t="str">
        <f>IF(ISBLANK(A68)," ",INDIRECT(ADDRESS(1,5+MOD(ROW()-2,COUNTA('Form Responses 1'!$1:$1)-4),,TRUE,"Form Responses 1")))</f>
        <v>Halaman [Taman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Halaman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0.9331944444</v>
      </c>
      <c r="O68" s="12">
        <f t="shared" si="77"/>
        <v>0.9382407407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44988.81689</v>
      </c>
      <c r="B69" s="9" t="str">
        <f>INDIRECT(ADDRESS(2+QUOTIENT(ROW()-2,COUNTA('Form Responses 1'!$1:$1)-4),2,,TRUE,"Form Responses 1"))</f>
        <v>dediirawan73731@gmail.com</v>
      </c>
      <c r="C69" s="9" t="str">
        <f>INDIRECT(ADDRESS(2+QUOTIENT(ROW()-2,COUNTA('Form Responses 1'!$1:$1)-4),3,,TRUE,"Form Responses 1"))</f>
        <v>Dedi Irawan </v>
      </c>
      <c r="D69" s="10">
        <f>INDIRECT(ADDRESS(2+QUOTIENT(ROW()-2,COUNTA('Form Responses 1'!$1:$1)-4),4,,TRUE,"Form Responses 1"))</f>
        <v>44987</v>
      </c>
      <c r="E69" s="11">
        <f t="shared" si="2"/>
        <v>4</v>
      </c>
      <c r="F69" s="9" t="str">
        <f>IF(ISBLANK(A69)," ",INDIRECT(ADDRESS(1,5+MOD(ROW()-2,COUNTA('Form Responses 1'!$1:$1)-4),,TRUE,"Form Responses 1")))</f>
        <v>Halaman [Parkir Motor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0.9331944444</v>
      </c>
      <c r="O69" s="12">
        <f t="shared" si="78"/>
        <v>0.9382407407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44988.81689</v>
      </c>
      <c r="B70" s="9" t="str">
        <f>INDIRECT(ADDRESS(2+QUOTIENT(ROW()-2,COUNTA('Form Responses 1'!$1:$1)-4),2,,TRUE,"Form Responses 1"))</f>
        <v>dediirawan73731@gmail.com</v>
      </c>
      <c r="C70" s="9" t="str">
        <f>INDIRECT(ADDRESS(2+QUOTIENT(ROW()-2,COUNTA('Form Responses 1'!$1:$1)-4),3,,TRUE,"Form Responses 1"))</f>
        <v>Dedi Irawan </v>
      </c>
      <c r="D70" s="10">
        <f>INDIRECT(ADDRESS(2+QUOTIENT(ROW()-2,COUNTA('Form Responses 1'!$1:$1)-4),4,,TRUE,"Form Responses 1"))</f>
        <v>44987</v>
      </c>
      <c r="E70" s="11">
        <f t="shared" si="2"/>
        <v>4</v>
      </c>
      <c r="F70" s="9" t="str">
        <f>IF(ISBLANK(A70)," ",INDIRECT(ADDRESS(1,5+MOD(ROW()-2,COUNTA('Form Responses 1'!$1:$1)-4),,TRUE,"Form Responses 1")))</f>
        <v>Halaman [Parkir Mobil]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0.9331944444</v>
      </c>
      <c r="O70" s="12">
        <f t="shared" si="79"/>
        <v>0.9382407407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44988.81689</v>
      </c>
      <c r="B71" s="9" t="str">
        <f>INDIRECT(ADDRESS(2+QUOTIENT(ROW()-2,COUNTA('Form Responses 1'!$1:$1)-4),2,,TRUE,"Form Responses 1"))</f>
        <v>dediirawan73731@gmail.com</v>
      </c>
      <c r="C71" s="9" t="str">
        <f>INDIRECT(ADDRESS(2+QUOTIENT(ROW()-2,COUNTA('Form Responses 1'!$1:$1)-4),3,,TRUE,"Form Responses 1"))</f>
        <v>Dedi Irawan </v>
      </c>
      <c r="D71" s="10">
        <f>INDIRECT(ADDRESS(2+QUOTIENT(ROW()-2,COUNTA('Form Responses 1'!$1:$1)-4),4,,TRUE,"Form Responses 1"))</f>
        <v>44987</v>
      </c>
      <c r="E71" s="11">
        <f t="shared" si="2"/>
        <v>4</v>
      </c>
      <c r="F71" s="9" t="str">
        <f>IF(ISBLANK(A71)," ",INDIRECT(ADDRESS(1,5+MOD(ROW()-2,COUNTA('Form Responses 1'!$1:$1)-4),,TRUE,"Form Responses 1")))</f>
        <v>Halaman [Halaman depan]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0.9331944444</v>
      </c>
      <c r="O71" s="12">
        <f t="shared" si="80"/>
        <v>0.9382407407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44988.81689</v>
      </c>
      <c r="B72" s="9" t="str">
        <f>INDIRECT(ADDRESS(2+QUOTIENT(ROW()-2,COUNTA('Form Responses 1'!$1:$1)-4),2,,TRUE,"Form Responses 1"))</f>
        <v>dediirawan73731@gmail.com</v>
      </c>
      <c r="C72" s="9" t="str">
        <f>INDIRECT(ADDRESS(2+QUOTIENT(ROW()-2,COUNTA('Form Responses 1'!$1:$1)-4),3,,TRUE,"Form Responses 1"))</f>
        <v>Dedi Irawan </v>
      </c>
      <c r="D72" s="10">
        <f>INDIRECT(ADDRESS(2+QUOTIENT(ROW()-2,COUNTA('Form Responses 1'!$1:$1)-4),4,,TRUE,"Form Responses 1"))</f>
        <v>44987</v>
      </c>
      <c r="E72" s="11">
        <f t="shared" si="2"/>
        <v>4</v>
      </c>
      <c r="F72" s="9" t="str">
        <f>IF(ISBLANK(A72)," ",INDIRECT(ADDRESS(1,5+MOD(ROW()-2,COUNTA('Form Responses 1'!$1:$1)-4),,TRUE,"Form Responses 1")))</f>
        <v>Halaman [ samping dan belakang]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0.9331944444</v>
      </c>
      <c r="O72" s="12">
        <f t="shared" si="81"/>
        <v>0.9382407407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44988.81689</v>
      </c>
      <c r="B73" s="9" t="str">
        <f>INDIRECT(ADDRESS(2+QUOTIENT(ROW()-2,COUNTA('Form Responses 1'!$1:$1)-4),2,,TRUE,"Form Responses 1"))</f>
        <v>dediirawan73731@gmail.com</v>
      </c>
      <c r="C73" s="9" t="str">
        <f>INDIRECT(ADDRESS(2+QUOTIENT(ROW()-2,COUNTA('Form Responses 1'!$1:$1)-4),3,,TRUE,"Form Responses 1"))</f>
        <v>Dedi Irawan </v>
      </c>
      <c r="D73" s="10">
        <f>INDIRECT(ADDRESS(2+QUOTIENT(ROW()-2,COUNTA('Form Responses 1'!$1:$1)-4),4,,TRUE,"Form Responses 1"))</f>
        <v>44987</v>
      </c>
      <c r="E73" s="11">
        <f t="shared" si="2"/>
        <v>4</v>
      </c>
      <c r="F73" s="9" t="str">
        <f>IF(ISBLANK(A73)," ",INDIRECT(ADDRESS(1,5+MOD(ROW()-2,COUNTA('Form Responses 1'!$1:$1)-4),,TRUE,"Form Responses 1")))</f>
        <v>Halaman [TPS]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Halaman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0.9331944444</v>
      </c>
      <c r="O73" s="12">
        <f t="shared" si="82"/>
        <v>0.9382407407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45005.63744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44959</v>
      </c>
      <c r="E74" s="11">
        <f t="shared" si="2"/>
        <v>4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0.9708333333</v>
      </c>
      <c r="O74" s="12">
        <f t="shared" si="83"/>
        <v>0.9629861111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45005.63744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44959</v>
      </c>
      <c r="E75" s="11">
        <f t="shared" si="2"/>
        <v>4</v>
      </c>
      <c r="F75" s="9" t="str">
        <f>IF(ISBLANK(A75)," ",INDIRECT(ADDRESS(1,5+MOD(ROW()-2,COUNTA('Form Responses 1'!$1:$1)-4),,TRUE,"Form Responses 1")))</f>
        <v>Driver [Driving Safety]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Driver</v>
      </c>
      <c r="I75" s="12" t="str">
        <f t="shared" si="4"/>
        <v>LABOR SERVICE</v>
      </c>
      <c r="J75" s="12">
        <f t="array" ref="J75">IFERROR(INDEX(MASTER!B:B,MATCH(G75,MASTER!A:A,0))/100," ")</f>
        <v>1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0.9708333333</v>
      </c>
      <c r="O75" s="12">
        <f t="shared" si="84"/>
        <v>0.9629861111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45005.63744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44959</v>
      </c>
      <c r="E76" s="11">
        <f t="shared" si="2"/>
        <v>4</v>
      </c>
      <c r="F76" s="9" t="str">
        <f>IF(ISBLANK(A76)," ",INDIRECT(ADDRESS(1,5+MOD(ROW()-2,COUNTA('Form Responses 1'!$1:$1)-4),,TRUE,"Form Responses 1")))</f>
        <v>Driver [ Attendance]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1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0.9708333333</v>
      </c>
      <c r="O76" s="12">
        <f t="shared" si="85"/>
        <v>0.9629861111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45005.63744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44959</v>
      </c>
      <c r="E77" s="11">
        <f t="shared" si="2"/>
        <v>4</v>
      </c>
      <c r="F77" s="9" t="str">
        <f>IF(ISBLANK(A77)," ",INDIRECT(ADDRESS(1,5+MOD(ROW()-2,COUNTA('Form Responses 1'!$1:$1)-4),,TRUE,"Form Responses 1")))</f>
        <v>Gedung Ale [R. Kerja Gedung Ale]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 Ale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0.9708333333</v>
      </c>
      <c r="O77" s="12">
        <f t="shared" si="86"/>
        <v>0.9629861111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45005.63744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44959</v>
      </c>
      <c r="E78" s="11">
        <f t="shared" si="2"/>
        <v>4</v>
      </c>
      <c r="F78" s="9" t="str">
        <f>IF(ISBLANK(A78)," ",INDIRECT(ADDRESS(1,5+MOD(ROW()-2,COUNTA('Form Responses 1'!$1:$1)-4),,TRUE,"Form Responses 1")))</f>
        <v>Gedung Santano/Mes Santano [R. Peralatan]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Santano/Mes Santano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0.9708333333</v>
      </c>
      <c r="O78" s="12">
        <f t="shared" si="87"/>
        <v>0.9629861111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45005.63744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44959</v>
      </c>
      <c r="E79" s="11">
        <f t="shared" si="2"/>
        <v>4</v>
      </c>
      <c r="F79" s="9" t="str">
        <f>IF(ISBLANK(A79)," ",INDIRECT(ADDRESS(1,5+MOD(ROW()-2,COUNTA('Form Responses 1'!$1:$1)-4),,TRUE,"Form Responses 1")))</f>
        <v>Gedung Santano/Mes Santano [Kamar 1]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Santano/Mes Santano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0.9708333333</v>
      </c>
      <c r="O79" s="12">
        <f t="shared" si="88"/>
        <v>0.9629861111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45005.63744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44959</v>
      </c>
      <c r="E80" s="11">
        <f t="shared" si="2"/>
        <v>4</v>
      </c>
      <c r="F80" s="9" t="str">
        <f>IF(ISBLANK(A80)," ",INDIRECT(ADDRESS(1,5+MOD(ROW()-2,COUNTA('Form Responses 1'!$1:$1)-4),,TRUE,"Form Responses 1")))</f>
        <v>Gedung Santano/Mes Santano [2&amp;3]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Santano/Mes Santano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0.9708333333</v>
      </c>
      <c r="O80" s="12">
        <f t="shared" si="89"/>
        <v>0.9629861111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45005.63744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44959</v>
      </c>
      <c r="E81" s="11">
        <f t="shared" si="2"/>
        <v>4</v>
      </c>
      <c r="F81" s="9" t="str">
        <f>IF(ISBLANK(A81)," ",INDIRECT(ADDRESS(1,5+MOD(ROW()-2,COUNTA('Form Responses 1'!$1:$1)-4),,TRUE,"Form Responses 1")))</f>
        <v>Gedung Santano/Mes Santano [Toilet Pria / Wanita]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Santano/Mes Santano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0.9708333333</v>
      </c>
      <c r="O81" s="12">
        <f t="shared" si="90"/>
        <v>0.9629861111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45005.63744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44959</v>
      </c>
      <c r="E82" s="11">
        <f t="shared" si="2"/>
        <v>4</v>
      </c>
      <c r="F82" s="9" t="str">
        <f>IF(ISBLANK(A82)," ",INDIRECT(ADDRESS(1,5+MOD(ROW()-2,COUNTA('Form Responses 1'!$1:$1)-4),,TRUE,"Form Responses 1")))</f>
        <v>Gedung Cady [R. Peralatan]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Cady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0.9708333333</v>
      </c>
      <c r="O82" s="12">
        <f t="shared" si="91"/>
        <v>0.9629861111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45005.63744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44959</v>
      </c>
      <c r="E83" s="11">
        <f t="shared" si="2"/>
        <v>4</v>
      </c>
      <c r="F83" s="9" t="str">
        <f>IF(ISBLANK(A83)," ",INDIRECT(ADDRESS(1,5+MOD(ROW()-2,COUNTA('Form Responses 1'!$1:$1)-4),,TRUE,"Form Responses 1")))</f>
        <v>Gedung Cady [Toilet Pria / Wanita]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Cady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0.9708333333</v>
      </c>
      <c r="O83" s="12">
        <f t="shared" si="92"/>
        <v>0.9629861111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45005.63744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44959</v>
      </c>
      <c r="E84" s="11">
        <f t="shared" si="2"/>
        <v>4</v>
      </c>
      <c r="F84" s="9" t="str">
        <f>IF(ISBLANK(A84)," ",INDIRECT(ADDRESS(1,5+MOD(ROW()-2,COUNTA('Form Responses 1'!$1:$1)-4),,TRUE,"Form Responses 1")))</f>
        <v>Gedung Ekuator [R. CWS]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Ekuator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0.9708333333</v>
      </c>
      <c r="O84" s="12">
        <f t="shared" si="93"/>
        <v>0.9629861111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45005.63744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44959</v>
      </c>
      <c r="E85" s="11">
        <f t="shared" si="2"/>
        <v>4</v>
      </c>
      <c r="F85" s="9" t="str">
        <f>IF(ISBLANK(A85)," ",INDIRECT(ADDRESS(1,5+MOD(ROW()-2,COUNTA('Form Responses 1'!$1:$1)-4),,TRUE,"Form Responses 1")))</f>
        <v>Gedung Ekuator [R. Laboratorium]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Ekuator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0.9708333333</v>
      </c>
      <c r="O85" s="12">
        <f t="shared" si="94"/>
        <v>0.9629861111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45005.63744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44959</v>
      </c>
      <c r="E86" s="11">
        <f t="shared" si="2"/>
        <v>4</v>
      </c>
      <c r="F86" s="9" t="str">
        <f>IF(ISBLANK(A86)," ",INDIRECT(ADDRESS(1,5+MOD(ROW()-2,COUNTA('Form Responses 1'!$1:$1)-4),,TRUE,"Form Responses 1")))</f>
        <v>Gedung Ekuator [R. Lep Fungsional]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Ekuator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0.9708333333</v>
      </c>
      <c r="O86" s="12">
        <f t="shared" si="95"/>
        <v>0.9629861111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45005.63744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44959</v>
      </c>
      <c r="E87" s="11">
        <f t="shared" si="2"/>
        <v>4</v>
      </c>
      <c r="F87" s="9" t="str">
        <f>IF(ISBLANK(A87)," ",INDIRECT(ADDRESS(1,5+MOD(ROW()-2,COUNTA('Form Responses 1'!$1:$1)-4),,TRUE,"Form Responses 1")))</f>
        <v>Gedung Ekuator [R. Meeting Besar]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Ekuator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0.9708333333</v>
      </c>
      <c r="O87" s="12">
        <f t="shared" si="96"/>
        <v>0.9629861111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45005.63744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44959</v>
      </c>
      <c r="E88" s="11">
        <f t="shared" si="2"/>
        <v>4</v>
      </c>
      <c r="F88" s="9" t="str">
        <f>IF(ISBLANK(A88)," ",INDIRECT(ADDRESS(1,5+MOD(ROW()-2,COUNTA('Form Responses 1'!$1:$1)-4),,TRUE,"Form Responses 1")))</f>
        <v>Gedung Ekuator [Lobby &amp; Koridor 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Ekuator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0.9708333333</v>
      </c>
      <c r="O88" s="12">
        <f t="shared" si="97"/>
        <v>0.9629861111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45005.63744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44959</v>
      </c>
      <c r="E89" s="11">
        <f t="shared" si="2"/>
        <v>4</v>
      </c>
      <c r="F89" s="9" t="str">
        <f>IF(ISBLANK(A89)," ",INDIRECT(ADDRESS(1,5+MOD(ROW()-2,COUNTA('Form Responses 1'!$1:$1)-4),,TRUE,"Form Responses 1")))</f>
        <v>Gedung Ekuator [Mushollah]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Ekuator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0.9708333333</v>
      </c>
      <c r="O89" s="12">
        <f t="shared" si="98"/>
        <v>0.9629861111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45005.63744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44959</v>
      </c>
      <c r="E90" s="11">
        <f t="shared" si="2"/>
        <v>4</v>
      </c>
      <c r="F90" s="9" t="str">
        <f>IF(ISBLANK(A90)," ",INDIRECT(ADDRESS(1,5+MOD(ROW()-2,COUNTA('Form Responses 1'!$1:$1)-4),,TRUE,"Form Responses 1")))</f>
        <v>Gedung Ekuator [Toilet Pria / Wanita]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Ekuator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0.9708333333</v>
      </c>
      <c r="O90" s="12">
        <f t="shared" si="99"/>
        <v>0.9629861111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45005.63744</v>
      </c>
      <c r="B91" s="9" t="str">
        <f>INDIRECT(ADDRESS(2+QUOTIENT(ROW()-2,COUNTA('Form Responses 1'!$1:$1)-4),2,,TRUE,"Form Responses 1"))</f>
        <v>theresia1@gmail.com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44959</v>
      </c>
      <c r="E91" s="11">
        <f t="shared" si="2"/>
        <v>4</v>
      </c>
      <c r="F91" s="9" t="str">
        <f>IF(ISBLANK(A91)," ",INDIRECT(ADDRESS(1,5+MOD(ROW()-2,COUNTA('Form Responses 1'!$1:$1)-4),,TRUE,"Form Responses 1")))</f>
        <v>Gedung Katulistiwa [Lobby Utama]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 Katulistiwa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0.9708333333</v>
      </c>
      <c r="O91" s="12">
        <f t="shared" si="100"/>
        <v>0.9629861111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45005.63744</v>
      </c>
      <c r="B92" s="9" t="str">
        <f>INDIRECT(ADDRESS(2+QUOTIENT(ROW()-2,COUNTA('Form Responses 1'!$1:$1)-4),2,,TRUE,"Form Responses 1"))</f>
        <v>theresia1@gmail.com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44959</v>
      </c>
      <c r="E92" s="11">
        <f t="shared" si="2"/>
        <v>4</v>
      </c>
      <c r="F92" s="9" t="str">
        <f>IF(ISBLANK(A92)," ",INDIRECT(ADDRESS(1,5+MOD(ROW()-2,COUNTA('Form Responses 1'!$1:$1)-4),,TRUE,"Form Responses 1")))</f>
        <v>Gedung Katulistiwa [Meeting Room Kecil]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 Katulistiwa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0.9708333333</v>
      </c>
      <c r="O92" s="12">
        <f t="shared" si="101"/>
        <v>0.9629861111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45005.63744</v>
      </c>
      <c r="B93" s="9" t="str">
        <f>INDIRECT(ADDRESS(2+QUOTIENT(ROW()-2,COUNTA('Form Responses 1'!$1:$1)-4),2,,TRUE,"Form Responses 1"))</f>
        <v>theresia1@gmail.com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44959</v>
      </c>
      <c r="E93" s="11">
        <f t="shared" si="2"/>
        <v>4</v>
      </c>
      <c r="F93" s="9" t="str">
        <f>IF(ISBLANK(A93)," ",INDIRECT(ADDRESS(1,5+MOD(ROW()-2,COUNTA('Form Responses 1'!$1:$1)-4),,TRUE,"Form Responses 1")))</f>
        <v>Gedung Katulistiwa [Ruang Koordinator]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 Katulistiwa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0.9708333333</v>
      </c>
      <c r="O93" s="12">
        <f t="shared" si="102"/>
        <v>0.9629861111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45005.63744</v>
      </c>
      <c r="B94" s="9" t="str">
        <f>INDIRECT(ADDRESS(2+QUOTIENT(ROW()-2,COUNTA('Form Responses 1'!$1:$1)-4),2,,TRUE,"Form Responses 1"))</f>
        <v>theresia1@gmail.com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44959</v>
      </c>
      <c r="E94" s="11">
        <f t="shared" si="2"/>
        <v>4</v>
      </c>
      <c r="F94" s="9" t="str">
        <f>IF(ISBLANK(A94)," ",INDIRECT(ADDRESS(1,5+MOD(ROW()-2,COUNTA('Form Responses 1'!$1:$1)-4),,TRUE,"Form Responses 1")))</f>
        <v>Gedung Katulistiwa [R. Sub Koordinator Layanan Umum]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Katulistiwa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02</v>
      </c>
      <c r="N94" s="12">
        <f t="shared" ref="N94:O94" si="103">IFERROR(AVERAGEIF(L:L,L94,$J:$J)," ")</f>
        <v>0.9708333333</v>
      </c>
      <c r="O94" s="12">
        <f t="shared" si="103"/>
        <v>0.9629861111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45005.63744</v>
      </c>
      <c r="B95" s="9" t="str">
        <f>INDIRECT(ADDRESS(2+QUOTIENT(ROW()-2,COUNTA('Form Responses 1'!$1:$1)-4),2,,TRUE,"Form Responses 1"))</f>
        <v>theresia1@gmail.com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44959</v>
      </c>
      <c r="E95" s="11">
        <f t="shared" si="2"/>
        <v>4</v>
      </c>
      <c r="F95" s="9" t="str">
        <f>IF(ISBLANK(A95)," ",INDIRECT(ADDRESS(1,5+MOD(ROW()-2,COUNTA('Form Responses 1'!$1:$1)-4),,TRUE,"Form Responses 1")))</f>
        <v>Gedung Katulistiwa [R. Keuangan]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Katulistiwa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02</v>
      </c>
      <c r="N95" s="12">
        <f t="shared" ref="N95:O95" si="104">IFERROR(AVERAGEIF(L:L,L95,$J:$J)," ")</f>
        <v>0.9708333333</v>
      </c>
      <c r="O95" s="12">
        <f t="shared" si="104"/>
        <v>0.9629861111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45005.63744</v>
      </c>
      <c r="B96" s="9" t="str">
        <f>INDIRECT(ADDRESS(2+QUOTIENT(ROW()-2,COUNTA('Form Responses 1'!$1:$1)-4),2,,TRUE,"Form Responses 1"))</f>
        <v>theresia1@gmail.com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44959</v>
      </c>
      <c r="E96" s="11">
        <f t="shared" si="2"/>
        <v>4</v>
      </c>
      <c r="F96" s="9" t="str">
        <f>IF(ISBLANK(A96)," ",INDIRECT(ADDRESS(1,5+MOD(ROW()-2,COUNTA('Form Responses 1'!$1:$1)-4),,TRUE,"Form Responses 1")))</f>
        <v>Gedung Katulistiwa [R. CWS]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Katulistiwa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02</v>
      </c>
      <c r="N96" s="12">
        <f t="shared" ref="N96:O96" si="105">IFERROR(AVERAGEIF(L:L,L96,$J:$J)," ")</f>
        <v>0.9708333333</v>
      </c>
      <c r="O96" s="12">
        <f t="shared" si="105"/>
        <v>0.9629861111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45005.63744</v>
      </c>
      <c r="B97" s="9" t="str">
        <f>INDIRECT(ADDRESS(2+QUOTIENT(ROW()-2,COUNTA('Form Responses 1'!$1:$1)-4),2,,TRUE,"Form Responses 1"))</f>
        <v>theresia1@gmail.com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44959</v>
      </c>
      <c r="E97" s="11">
        <f t="shared" si="2"/>
        <v>4</v>
      </c>
      <c r="F97" s="9" t="str">
        <f>IF(ISBLANK(A97)," ",INDIRECT(ADDRESS(1,5+MOD(ROW()-2,COUNTA('Form Responses 1'!$1:$1)-4),,TRUE,"Form Responses 1")))</f>
        <v>Gedung Katulistiwa [R. Persediaan]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Katulistiwa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02</v>
      </c>
      <c r="N97" s="12">
        <f t="shared" ref="N97:O97" si="106">IFERROR(AVERAGEIF(L:L,L97,$J:$J)," ")</f>
        <v>0.9708333333</v>
      </c>
      <c r="O97" s="12">
        <f t="shared" si="106"/>
        <v>0.9629861111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45005.63744</v>
      </c>
      <c r="B98" s="9" t="str">
        <f>INDIRECT(ADDRESS(2+QUOTIENT(ROW()-2,COUNTA('Form Responses 1'!$1:$1)-4),2,,TRUE,"Form Responses 1"))</f>
        <v>theresia1@gmail.com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44959</v>
      </c>
      <c r="E98" s="11">
        <f t="shared" si="2"/>
        <v>4</v>
      </c>
      <c r="F98" s="9" t="str">
        <f>IF(ISBLANK(A98)," ",INDIRECT(ADDRESS(1,5+MOD(ROW()-2,COUNTA('Form Responses 1'!$1:$1)-4),,TRUE,"Form Responses 1")))</f>
        <v>Gedung Katulistiwa [R. Fungsional 1&amp;2]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Katulistiwa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02</v>
      </c>
      <c r="N98" s="12">
        <f t="shared" ref="N98:O98" si="107">IFERROR(AVERAGEIF(L:L,L98,$J:$J)," ")</f>
        <v>0.9708333333</v>
      </c>
      <c r="O98" s="12">
        <f t="shared" si="107"/>
        <v>0.9629861111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45005.63744</v>
      </c>
      <c r="B99" s="9" t="str">
        <f>INDIRECT(ADDRESS(2+QUOTIENT(ROW()-2,COUNTA('Form Responses 1'!$1:$1)-4),2,,TRUE,"Form Responses 1"))</f>
        <v>theresia1@gmail.com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44959</v>
      </c>
      <c r="E99" s="11">
        <f t="shared" si="2"/>
        <v>4</v>
      </c>
      <c r="F99" s="9" t="str">
        <f>IF(ISBLANK(A99)," ",INDIRECT(ADDRESS(1,5+MOD(ROW()-2,COUNTA('Form Responses 1'!$1:$1)-4),,TRUE,"Form Responses 1")))</f>
        <v>Gedung Katulistiwa [R. PPID]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Katulistiwa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02</v>
      </c>
      <c r="N99" s="12">
        <f t="shared" ref="N99:O99" si="108">IFERROR(AVERAGEIF(L:L,L99,$J:$J)," ")</f>
        <v>0.9708333333</v>
      </c>
      <c r="O99" s="12">
        <f t="shared" si="108"/>
        <v>0.9629861111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45005.63744</v>
      </c>
      <c r="B100" s="9" t="str">
        <f>INDIRECT(ADDRESS(2+QUOTIENT(ROW()-2,COUNTA('Form Responses 1'!$1:$1)-4),2,,TRUE,"Form Responses 1"))</f>
        <v>theresia1@gmail.com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44959</v>
      </c>
      <c r="E100" s="11">
        <f t="shared" si="2"/>
        <v>4</v>
      </c>
      <c r="F100" s="9" t="str">
        <f>IF(ISBLANK(A100)," ",INDIRECT(ADDRESS(1,5+MOD(ROW()-2,COUNTA('Form Responses 1'!$1:$1)-4),,TRUE,"Form Responses 1")))</f>
        <v>Gedung Katulistiwa [Ruang Kontrol]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Katulistiwa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02</v>
      </c>
      <c r="N100" s="12">
        <f t="shared" ref="N100:O100" si="109">IFERROR(AVERAGEIF(L:L,L100,$J:$J)," ")</f>
        <v>0.9708333333</v>
      </c>
      <c r="O100" s="12">
        <f t="shared" si="109"/>
        <v>0.9629861111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45005.63744</v>
      </c>
      <c r="B101" s="9" t="str">
        <f>INDIRECT(ADDRESS(2+QUOTIENT(ROW()-2,COUNTA('Form Responses 1'!$1:$1)-4),2,,TRUE,"Form Responses 1"))</f>
        <v>theresia1@gmail.com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44959</v>
      </c>
      <c r="E101" s="11">
        <f t="shared" si="2"/>
        <v>4</v>
      </c>
      <c r="F101" s="9" t="str">
        <f>IF(ISBLANK(A101)," ",INDIRECT(ADDRESS(1,5+MOD(ROW()-2,COUNTA('Form Responses 1'!$1:$1)-4),,TRUE,"Form Responses 1")))</f>
        <v>Gedung Katulistiwa [Pantry]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Katulistiwa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02</v>
      </c>
      <c r="N101" s="12">
        <f t="shared" ref="N101:O101" si="110">IFERROR(AVERAGEIF(L:L,L101,$J:$J)," ")</f>
        <v>0.9708333333</v>
      </c>
      <c r="O101" s="12">
        <f t="shared" si="110"/>
        <v>0.9629861111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45005.63744</v>
      </c>
      <c r="B102" s="9" t="str">
        <f>INDIRECT(ADDRESS(2+QUOTIENT(ROW()-2,COUNTA('Form Responses 1'!$1:$1)-4),2,,TRUE,"Form Responses 1"))</f>
        <v>theresia1@gmail.com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44959</v>
      </c>
      <c r="E102" s="11">
        <f t="shared" si="2"/>
        <v>4</v>
      </c>
      <c r="F102" s="9" t="str">
        <f>IF(ISBLANK(A102)," ",INDIRECT(ADDRESS(1,5+MOD(ROW()-2,COUNTA('Form Responses 1'!$1:$1)-4),,TRUE,"Form Responses 1")))</f>
        <v>Gedung Katulistiwa [Smoking area]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Katulistiwa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5</v>
      </c>
      <c r="L102" s="9" t="str">
        <f t="shared" si="6"/>
        <v>2023 - WEEK 05</v>
      </c>
      <c r="M102" s="9" t="str">
        <f t="shared" si="7"/>
        <v>2023 - MONTH 02</v>
      </c>
      <c r="N102" s="12">
        <f t="shared" ref="N102:O102" si="111">IFERROR(AVERAGEIF(L:L,L102,$J:$J)," ")</f>
        <v>0.9708333333</v>
      </c>
      <c r="O102" s="12">
        <f t="shared" si="111"/>
        <v>0.9629861111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5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45005.63744</v>
      </c>
      <c r="B103" s="9" t="str">
        <f>INDIRECT(ADDRESS(2+QUOTIENT(ROW()-2,COUNTA('Form Responses 1'!$1:$1)-4),2,,TRUE,"Form Responses 1"))</f>
        <v>theresia1@gmail.com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44959</v>
      </c>
      <c r="E103" s="11">
        <f t="shared" si="2"/>
        <v>4</v>
      </c>
      <c r="F103" s="9" t="str">
        <f>IF(ISBLANK(A103)," ",INDIRECT(ADDRESS(1,5+MOD(ROW()-2,COUNTA('Form Responses 1'!$1:$1)-4),,TRUE,"Form Responses 1")))</f>
        <v>Gedung Katulistiwa [Toilet Pria / Wanita]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Katulistiwa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5</v>
      </c>
      <c r="L103" s="9" t="str">
        <f t="shared" si="6"/>
        <v>2023 - WEEK 05</v>
      </c>
      <c r="M103" s="9" t="str">
        <f t="shared" si="7"/>
        <v>2023 - MONTH 02</v>
      </c>
      <c r="N103" s="12">
        <f t="shared" ref="N103:O103" si="112">IFERROR(AVERAGEIF(L:L,L103,$J:$J)," ")</f>
        <v>0.9708333333</v>
      </c>
      <c r="O103" s="12">
        <f t="shared" si="112"/>
        <v>0.9629861111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5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45005.63744</v>
      </c>
      <c r="B104" s="9" t="str">
        <f>INDIRECT(ADDRESS(2+QUOTIENT(ROW()-2,COUNTA('Form Responses 1'!$1:$1)-4),2,,TRUE,"Form Responses 1"))</f>
        <v>theresia1@gmail.com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44959</v>
      </c>
      <c r="E104" s="11">
        <f t="shared" si="2"/>
        <v>4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5</v>
      </c>
      <c r="L104" s="9" t="str">
        <f t="shared" si="6"/>
        <v>2023 - WEEK 05</v>
      </c>
      <c r="M104" s="9" t="str">
        <f t="shared" si="7"/>
        <v>2023 - MONTH 02</v>
      </c>
      <c r="N104" s="12">
        <f t="shared" ref="N104:O104" si="113">IFERROR(AVERAGEIF(L:L,L104,$J:$J)," ")</f>
        <v>0.9708333333</v>
      </c>
      <c r="O104" s="12">
        <f t="shared" si="113"/>
        <v>0.9629861111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5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45005.63744</v>
      </c>
      <c r="B105" s="9" t="str">
        <f>INDIRECT(ADDRESS(2+QUOTIENT(ROW()-2,COUNTA('Form Responses 1'!$1:$1)-4),2,,TRUE,"Form Responses 1"))</f>
        <v>theresia1@gmail.com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44959</v>
      </c>
      <c r="E105" s="11">
        <f t="shared" si="2"/>
        <v>4</v>
      </c>
      <c r="F105" s="9" t="str">
        <f>IF(ISBLANK(A105)," ",INDIRECT(ADDRESS(1,5+MOD(ROW()-2,COUNTA('Form Responses 1'!$1:$1)-4),,TRUE,"Form Responses 1")))</f>
        <v>Halaman [Parkir Motor 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5</v>
      </c>
      <c r="L105" s="9" t="str">
        <f t="shared" si="6"/>
        <v>2023 - WEEK 05</v>
      </c>
      <c r="M105" s="9" t="str">
        <f t="shared" si="7"/>
        <v>2023 - MONTH 02</v>
      </c>
      <c r="N105" s="12">
        <f t="shared" ref="N105:O105" si="114">IFERROR(AVERAGEIF(L:L,L105,$J:$J)," ")</f>
        <v>0.9708333333</v>
      </c>
      <c r="O105" s="12">
        <f t="shared" si="114"/>
        <v>0.9629861111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5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45005.63744</v>
      </c>
      <c r="B106" s="9" t="str">
        <f>INDIRECT(ADDRESS(2+QUOTIENT(ROW()-2,COUNTA('Form Responses 1'!$1:$1)-4),2,,TRUE,"Form Responses 1"))</f>
        <v>theresia1@gmail.com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44959</v>
      </c>
      <c r="E106" s="11">
        <f t="shared" si="2"/>
        <v>4</v>
      </c>
      <c r="F106" s="9" t="str">
        <f>IF(ISBLANK(A106)," ",INDIRECT(ADDRESS(1,5+MOD(ROW()-2,COUNTA('Form Responses 1'!$1:$1)-4),,TRUE,"Form Responses 1")))</f>
        <v>Halaman [Parkir Mobil]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5</v>
      </c>
      <c r="L106" s="9" t="str">
        <f t="shared" si="6"/>
        <v>2023 - WEEK 05</v>
      </c>
      <c r="M106" s="9" t="str">
        <f t="shared" si="7"/>
        <v>2023 - MONTH 02</v>
      </c>
      <c r="N106" s="12">
        <f t="shared" ref="N106:O106" si="115">IFERROR(AVERAGEIF(L:L,L106,$J:$J)," ")</f>
        <v>0.9708333333</v>
      </c>
      <c r="O106" s="12">
        <f t="shared" si="115"/>
        <v>0.9629861111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5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45005.63744</v>
      </c>
      <c r="B107" s="9" t="str">
        <f>INDIRECT(ADDRESS(2+QUOTIENT(ROW()-2,COUNTA('Form Responses 1'!$1:$1)-4),2,,TRUE,"Form Responses 1"))</f>
        <v>theresia1@gmail.com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44959</v>
      </c>
      <c r="E107" s="11">
        <f t="shared" si="2"/>
        <v>4</v>
      </c>
      <c r="F107" s="9" t="str">
        <f>IF(ISBLANK(A107)," ",INDIRECT(ADDRESS(1,5+MOD(ROW()-2,COUNTA('Form Responses 1'!$1:$1)-4),,TRUE,"Form Responses 1")))</f>
        <v>Halaman [Halaman depan]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5</v>
      </c>
      <c r="L107" s="9" t="str">
        <f t="shared" si="6"/>
        <v>2023 - WEEK 05</v>
      </c>
      <c r="M107" s="9" t="str">
        <f t="shared" si="7"/>
        <v>2023 - MONTH 02</v>
      </c>
      <c r="N107" s="12">
        <f t="shared" ref="N107:O107" si="116">IFERROR(AVERAGEIF(L:L,L107,$J:$J)," ")</f>
        <v>0.9708333333</v>
      </c>
      <c r="O107" s="12">
        <f t="shared" si="116"/>
        <v>0.9629861111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45005.63744</v>
      </c>
      <c r="B108" s="9" t="str">
        <f>INDIRECT(ADDRESS(2+QUOTIENT(ROW()-2,COUNTA('Form Responses 1'!$1:$1)-4),2,,TRUE,"Form Responses 1"))</f>
        <v>theresia1@gmail.com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44959</v>
      </c>
      <c r="E108" s="11">
        <f t="shared" si="2"/>
        <v>4</v>
      </c>
      <c r="F108" s="9" t="str">
        <f>IF(ISBLANK(A108)," ",INDIRECT(ADDRESS(1,5+MOD(ROW()-2,COUNTA('Form Responses 1'!$1:$1)-4),,TRUE,"Form Responses 1")))</f>
        <v>Halaman [ samping dan belakang]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Halaman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5</v>
      </c>
      <c r="L108" s="9" t="str">
        <f t="shared" si="6"/>
        <v>2023 - WEEK 05</v>
      </c>
      <c r="M108" s="9" t="str">
        <f t="shared" si="7"/>
        <v>2023 - MONTH 02</v>
      </c>
      <c r="N108" s="12">
        <f t="shared" ref="N108:O108" si="117">IFERROR(AVERAGEIF(L:L,L108,$J:$J)," ")</f>
        <v>0.9708333333</v>
      </c>
      <c r="O108" s="12">
        <f t="shared" si="117"/>
        <v>0.9629861111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45005.63744</v>
      </c>
      <c r="B109" s="9" t="str">
        <f>INDIRECT(ADDRESS(2+QUOTIENT(ROW()-2,COUNTA('Form Responses 1'!$1:$1)-4),2,,TRUE,"Form Responses 1"))</f>
        <v>theresia1@gmail.com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44959</v>
      </c>
      <c r="E109" s="11">
        <f t="shared" si="2"/>
        <v>4</v>
      </c>
      <c r="F109" s="9" t="str">
        <f>IF(ISBLANK(A109)," ",INDIRECT(ADDRESS(1,5+MOD(ROW()-2,COUNTA('Form Responses 1'!$1:$1)-4),,TRUE,"Form Responses 1")))</f>
        <v>Halaman [TPS]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Halaman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5</v>
      </c>
      <c r="L109" s="9" t="str">
        <f t="shared" si="6"/>
        <v>2023 - WEEK 05</v>
      </c>
      <c r="M109" s="9" t="str">
        <f t="shared" si="7"/>
        <v>2023 - MONTH 02</v>
      </c>
      <c r="N109" s="12">
        <f t="shared" ref="N109:O109" si="118">IFERROR(AVERAGEIF(L:L,L109,$J:$J)," ")</f>
        <v>0.9708333333</v>
      </c>
      <c r="O109" s="12">
        <f t="shared" si="118"/>
        <v>0.9629861111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45005.63796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44966</v>
      </c>
      <c r="E110" s="11">
        <f t="shared" si="2"/>
        <v>4</v>
      </c>
      <c r="F110" s="9" t="str">
        <f>IF(ISBLANK(A110)," ",INDIRECT(ADDRESS(1,5+MOD(ROW()-2,COUNTA('Form Responses 1'!$1:$1)-4),,TRUE,"Form Responses 1")))</f>
        <v>Security [Security Functions]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Security</v>
      </c>
      <c r="I110" s="12" t="str">
        <f t="shared" si="4"/>
        <v>SECURITY SERVICE</v>
      </c>
      <c r="J110" s="12">
        <f t="array" ref="J110">IFERROR(INDEX(MASTER!B:B,MATCH(G110,MASTER!A:A,0))/100," ")</f>
        <v>0.95</v>
      </c>
      <c r="K110" s="9">
        <f t="shared" si="5"/>
        <v>6</v>
      </c>
      <c r="L110" s="9" t="str">
        <f t="shared" si="6"/>
        <v>2023 - WEEK 06</v>
      </c>
      <c r="M110" s="9" t="str">
        <f t="shared" si="7"/>
        <v>2023 - MONTH 02</v>
      </c>
      <c r="N110" s="12">
        <f t="shared" ref="N110:O110" si="119">IFERROR(AVERAGEIF(L:L,L110,$J:$J)," ")</f>
        <v>0.9611111111</v>
      </c>
      <c r="O110" s="12">
        <f t="shared" si="119"/>
        <v>0.9629861111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45005.63796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44966</v>
      </c>
      <c r="E111" s="11">
        <f t="shared" si="2"/>
        <v>4</v>
      </c>
      <c r="F111" s="9" t="str">
        <f>IF(ISBLANK(A111)," ",INDIRECT(ADDRESS(1,5+MOD(ROW()-2,COUNTA('Form Responses 1'!$1:$1)-4),,TRUE,"Form Responses 1")))</f>
        <v>Driver [Driving Safety]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Driver</v>
      </c>
      <c r="I111" s="12" t="str">
        <f t="shared" si="4"/>
        <v>LABOR SERVICE</v>
      </c>
      <c r="J111" s="12">
        <f t="array" ref="J111">IFERROR(INDEX(MASTER!B:B,MATCH(G111,MASTER!A:A,0))/100," ")</f>
        <v>0.95</v>
      </c>
      <c r="K111" s="9">
        <f t="shared" si="5"/>
        <v>6</v>
      </c>
      <c r="L111" s="9" t="str">
        <f t="shared" si="6"/>
        <v>2023 - WEEK 06</v>
      </c>
      <c r="M111" s="9" t="str">
        <f t="shared" si="7"/>
        <v>2023 - MONTH 02</v>
      </c>
      <c r="N111" s="12">
        <f t="shared" ref="N111:O111" si="120">IFERROR(AVERAGEIF(L:L,L111,$J:$J)," ")</f>
        <v>0.9611111111</v>
      </c>
      <c r="O111" s="12">
        <f t="shared" si="120"/>
        <v>0.9629861111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45005.63796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44966</v>
      </c>
      <c r="E112" s="11">
        <f t="shared" si="2"/>
        <v>4</v>
      </c>
      <c r="F112" s="9" t="str">
        <f>IF(ISBLANK(A112)," ",INDIRECT(ADDRESS(1,5+MOD(ROW()-2,COUNTA('Form Responses 1'!$1:$1)-4),,TRUE,"Form Responses 1")))</f>
        <v>Driver [ Attendance]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Driver</v>
      </c>
      <c r="I112" s="12" t="str">
        <f t="shared" si="4"/>
        <v>LABOR SERVICE</v>
      </c>
      <c r="J112" s="12">
        <f t="array" ref="J112">IFERROR(INDEX(MASTER!B:B,MATCH(G112,MASTER!A:A,0))/100," ")</f>
        <v>0.95</v>
      </c>
      <c r="K112" s="9">
        <f t="shared" si="5"/>
        <v>6</v>
      </c>
      <c r="L112" s="9" t="str">
        <f t="shared" si="6"/>
        <v>2023 - WEEK 06</v>
      </c>
      <c r="M112" s="9" t="str">
        <f t="shared" si="7"/>
        <v>2023 - MONTH 02</v>
      </c>
      <c r="N112" s="12">
        <f t="shared" ref="N112:O112" si="121">IFERROR(AVERAGEIF(L:L,L112,$J:$J)," ")</f>
        <v>0.9611111111</v>
      </c>
      <c r="O112" s="12">
        <f t="shared" si="121"/>
        <v>0.9629861111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45005.63796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44966</v>
      </c>
      <c r="E113" s="11">
        <f t="shared" si="2"/>
        <v>4</v>
      </c>
      <c r="F113" s="9" t="str">
        <f>IF(ISBLANK(A113)," ",INDIRECT(ADDRESS(1,5+MOD(ROW()-2,COUNTA('Form Responses 1'!$1:$1)-4),,TRUE,"Form Responses 1")))</f>
        <v>Gedung Ale [R. Kerja Gedung Ale]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Ale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6</v>
      </c>
      <c r="L113" s="9" t="str">
        <f t="shared" si="6"/>
        <v>2023 - WEEK 06</v>
      </c>
      <c r="M113" s="9" t="str">
        <f t="shared" si="7"/>
        <v>2023 - MONTH 02</v>
      </c>
      <c r="N113" s="12">
        <f t="shared" ref="N113:O113" si="122">IFERROR(AVERAGEIF(L:L,L113,$J:$J)," ")</f>
        <v>0.9611111111</v>
      </c>
      <c r="O113" s="12">
        <f t="shared" si="122"/>
        <v>0.9629861111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45005.63796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44966</v>
      </c>
      <c r="E114" s="11">
        <f t="shared" si="2"/>
        <v>4</v>
      </c>
      <c r="F114" s="9" t="str">
        <f>IF(ISBLANK(A114)," ",INDIRECT(ADDRESS(1,5+MOD(ROW()-2,COUNTA('Form Responses 1'!$1:$1)-4),,TRUE,"Form Responses 1")))</f>
        <v>Gedung Santano/Mes Santano [R. Peralatan]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Santano/Mes Santano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6</v>
      </c>
      <c r="L114" s="9" t="str">
        <f t="shared" si="6"/>
        <v>2023 - WEEK 06</v>
      </c>
      <c r="M114" s="9" t="str">
        <f t="shared" si="7"/>
        <v>2023 - MONTH 02</v>
      </c>
      <c r="N114" s="12">
        <f t="shared" ref="N114:O114" si="123">IFERROR(AVERAGEIF(L:L,L114,$J:$J)," ")</f>
        <v>0.9611111111</v>
      </c>
      <c r="O114" s="12">
        <f t="shared" si="123"/>
        <v>0.9629861111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45005.63796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44966</v>
      </c>
      <c r="E115" s="11">
        <f t="shared" si="2"/>
        <v>4</v>
      </c>
      <c r="F115" s="9" t="str">
        <f>IF(ISBLANK(A115)," ",INDIRECT(ADDRESS(1,5+MOD(ROW()-2,COUNTA('Form Responses 1'!$1:$1)-4),,TRUE,"Form Responses 1")))</f>
        <v>Gedung Santano/Mes Santano [Kamar 1]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Gedung Santano/Mes Santano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6</v>
      </c>
      <c r="L115" s="9" t="str">
        <f t="shared" si="6"/>
        <v>2023 - WEEK 06</v>
      </c>
      <c r="M115" s="9" t="str">
        <f t="shared" si="7"/>
        <v>2023 - MONTH 02</v>
      </c>
      <c r="N115" s="12">
        <f t="shared" ref="N115:O115" si="124">IFERROR(AVERAGEIF(L:L,L115,$J:$J)," ")</f>
        <v>0.9611111111</v>
      </c>
      <c r="O115" s="12">
        <f t="shared" si="124"/>
        <v>0.9629861111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45005.63796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44966</v>
      </c>
      <c r="E116" s="11">
        <f t="shared" si="2"/>
        <v>4</v>
      </c>
      <c r="F116" s="9" t="str">
        <f>IF(ISBLANK(A116)," ",INDIRECT(ADDRESS(1,5+MOD(ROW()-2,COUNTA('Form Responses 1'!$1:$1)-4),,TRUE,"Form Responses 1")))</f>
        <v>Gedung Santano/Mes Santano [2&amp;3]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Santano/Mes Santano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6</v>
      </c>
      <c r="L116" s="9" t="str">
        <f t="shared" si="6"/>
        <v>2023 - WEEK 06</v>
      </c>
      <c r="M116" s="9" t="str">
        <f t="shared" si="7"/>
        <v>2023 - MONTH 02</v>
      </c>
      <c r="N116" s="12">
        <f t="shared" ref="N116:O116" si="125">IFERROR(AVERAGEIF(L:L,L116,$J:$J)," ")</f>
        <v>0.9611111111</v>
      </c>
      <c r="O116" s="12">
        <f t="shared" si="125"/>
        <v>0.9629861111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45005.63796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44966</v>
      </c>
      <c r="E117" s="11">
        <f t="shared" si="2"/>
        <v>4</v>
      </c>
      <c r="F117" s="9" t="str">
        <f>IF(ISBLANK(A117)," ",INDIRECT(ADDRESS(1,5+MOD(ROW()-2,COUNTA('Form Responses 1'!$1:$1)-4),,TRUE,"Form Responses 1")))</f>
        <v>Gedung Santano/Mes Santano [Toilet Pria / Wanita]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Santano/Mes Santano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6</v>
      </c>
      <c r="L117" s="9" t="str">
        <f t="shared" si="6"/>
        <v>2023 - WEEK 06</v>
      </c>
      <c r="M117" s="9" t="str">
        <f t="shared" si="7"/>
        <v>2023 - MONTH 02</v>
      </c>
      <c r="N117" s="12">
        <f t="shared" ref="N117:O117" si="126">IFERROR(AVERAGEIF(L:L,L117,$J:$J)," ")</f>
        <v>0.9611111111</v>
      </c>
      <c r="O117" s="12">
        <f t="shared" si="126"/>
        <v>0.9629861111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45005.63796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44966</v>
      </c>
      <c r="E118" s="11">
        <f t="shared" si="2"/>
        <v>4</v>
      </c>
      <c r="F118" s="9" t="str">
        <f>IF(ISBLANK(A118)," ",INDIRECT(ADDRESS(1,5+MOD(ROW()-2,COUNTA('Form Responses 1'!$1:$1)-4),,TRUE,"Form Responses 1")))</f>
        <v>Gedung Cady [R. Peralatan]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Gedung Cady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6</v>
      </c>
      <c r="L118" s="9" t="str">
        <f t="shared" si="6"/>
        <v>2023 - WEEK 06</v>
      </c>
      <c r="M118" s="9" t="str">
        <f t="shared" si="7"/>
        <v>2023 - MONTH 02</v>
      </c>
      <c r="N118" s="12">
        <f t="shared" ref="N118:O118" si="127">IFERROR(AVERAGEIF(L:L,L118,$J:$J)," ")</f>
        <v>0.9611111111</v>
      </c>
      <c r="O118" s="12">
        <f t="shared" si="127"/>
        <v>0.9629861111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45005.63796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44966</v>
      </c>
      <c r="E119" s="11">
        <f t="shared" si="2"/>
        <v>4</v>
      </c>
      <c r="F119" s="9" t="str">
        <f>IF(ISBLANK(A119)," ",INDIRECT(ADDRESS(1,5+MOD(ROW()-2,COUNTA('Form Responses 1'!$1:$1)-4),,TRUE,"Form Responses 1")))</f>
        <v>Gedung Cady [Toilet Pria / Wanita]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Gedung Cady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6</v>
      </c>
      <c r="L119" s="9" t="str">
        <f t="shared" si="6"/>
        <v>2023 - WEEK 06</v>
      </c>
      <c r="M119" s="9" t="str">
        <f t="shared" si="7"/>
        <v>2023 - MONTH 02</v>
      </c>
      <c r="N119" s="12">
        <f t="shared" ref="N119:O119" si="128">IFERROR(AVERAGEIF(L:L,L119,$J:$J)," ")</f>
        <v>0.9611111111</v>
      </c>
      <c r="O119" s="12">
        <f t="shared" si="128"/>
        <v>0.9629861111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45005.63796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44966</v>
      </c>
      <c r="E120" s="11">
        <f t="shared" si="2"/>
        <v>4</v>
      </c>
      <c r="F120" s="9" t="str">
        <f>IF(ISBLANK(A120)," ",INDIRECT(ADDRESS(1,5+MOD(ROW()-2,COUNTA('Form Responses 1'!$1:$1)-4),,TRUE,"Form Responses 1")))</f>
        <v>Gedung Ekuator [R. CWS]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Gedung Ekuator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6</v>
      </c>
      <c r="L120" s="9" t="str">
        <f t="shared" si="6"/>
        <v>2023 - WEEK 06</v>
      </c>
      <c r="M120" s="9" t="str">
        <f t="shared" si="7"/>
        <v>2023 - MONTH 02</v>
      </c>
      <c r="N120" s="12">
        <f t="shared" ref="N120:O120" si="129">IFERROR(AVERAGEIF(L:L,L120,$J:$J)," ")</f>
        <v>0.9611111111</v>
      </c>
      <c r="O120" s="12">
        <f t="shared" si="129"/>
        <v>0.9629861111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45005.63796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44966</v>
      </c>
      <c r="E121" s="11">
        <f t="shared" si="2"/>
        <v>4</v>
      </c>
      <c r="F121" s="9" t="str">
        <f>IF(ISBLANK(A121)," ",INDIRECT(ADDRESS(1,5+MOD(ROW()-2,COUNTA('Form Responses 1'!$1:$1)-4),,TRUE,"Form Responses 1")))</f>
        <v>Gedung Ekuator [R. Laboratorium]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Gedung Ekuator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6</v>
      </c>
      <c r="L121" s="9" t="str">
        <f t="shared" si="6"/>
        <v>2023 - WEEK 06</v>
      </c>
      <c r="M121" s="9" t="str">
        <f t="shared" si="7"/>
        <v>2023 - MONTH 02</v>
      </c>
      <c r="N121" s="12">
        <f t="shared" ref="N121:O121" si="130">IFERROR(AVERAGEIF(L:L,L121,$J:$J)," ")</f>
        <v>0.9611111111</v>
      </c>
      <c r="O121" s="12">
        <f t="shared" si="130"/>
        <v>0.9629861111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45005.63796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44966</v>
      </c>
      <c r="E122" s="11">
        <f t="shared" si="2"/>
        <v>4</v>
      </c>
      <c r="F122" s="9" t="str">
        <f>IF(ISBLANK(A122)," ",INDIRECT(ADDRESS(1,5+MOD(ROW()-2,COUNTA('Form Responses 1'!$1:$1)-4),,TRUE,"Form Responses 1")))</f>
        <v>Gedung Ekuator [R. Lep Fungsional]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Ekuator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6</v>
      </c>
      <c r="L122" s="9" t="str">
        <f t="shared" si="6"/>
        <v>2023 - WEEK 06</v>
      </c>
      <c r="M122" s="9" t="str">
        <f t="shared" si="7"/>
        <v>2023 - MONTH 02</v>
      </c>
      <c r="N122" s="12">
        <f t="shared" ref="N122:O122" si="131">IFERROR(AVERAGEIF(L:L,L122,$J:$J)," ")</f>
        <v>0.9611111111</v>
      </c>
      <c r="O122" s="12">
        <f t="shared" si="131"/>
        <v>0.9629861111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45005.63796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44966</v>
      </c>
      <c r="E123" s="11">
        <f t="shared" si="2"/>
        <v>4</v>
      </c>
      <c r="F123" s="9" t="str">
        <f>IF(ISBLANK(A123)," ",INDIRECT(ADDRESS(1,5+MOD(ROW()-2,COUNTA('Form Responses 1'!$1:$1)-4),,TRUE,"Form Responses 1")))</f>
        <v>Gedung Ekuator [R. Meeting Besar]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Ekuator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6</v>
      </c>
      <c r="L123" s="9" t="str">
        <f t="shared" si="6"/>
        <v>2023 - WEEK 06</v>
      </c>
      <c r="M123" s="9" t="str">
        <f t="shared" si="7"/>
        <v>2023 - MONTH 02</v>
      </c>
      <c r="N123" s="12">
        <f t="shared" ref="N123:O123" si="132">IFERROR(AVERAGEIF(L:L,L123,$J:$J)," ")</f>
        <v>0.9611111111</v>
      </c>
      <c r="O123" s="12">
        <f t="shared" si="132"/>
        <v>0.9629861111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45005.63796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44966</v>
      </c>
      <c r="E124" s="11">
        <f t="shared" si="2"/>
        <v>4</v>
      </c>
      <c r="F124" s="9" t="str">
        <f>IF(ISBLANK(A124)," ",INDIRECT(ADDRESS(1,5+MOD(ROW()-2,COUNTA('Form Responses 1'!$1:$1)-4),,TRUE,"Form Responses 1")))</f>
        <v>Gedung Ekuator [Lobby &amp; Koridor 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Ekuator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6</v>
      </c>
      <c r="L124" s="9" t="str">
        <f t="shared" si="6"/>
        <v>2023 - WEEK 06</v>
      </c>
      <c r="M124" s="9" t="str">
        <f t="shared" si="7"/>
        <v>2023 - MONTH 02</v>
      </c>
      <c r="N124" s="12">
        <f t="shared" ref="N124:O124" si="133">IFERROR(AVERAGEIF(L:L,L124,$J:$J)," ")</f>
        <v>0.9611111111</v>
      </c>
      <c r="O124" s="12">
        <f t="shared" si="133"/>
        <v>0.9629861111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45005.63796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44966</v>
      </c>
      <c r="E125" s="11">
        <f t="shared" si="2"/>
        <v>4</v>
      </c>
      <c r="F125" s="9" t="str">
        <f>IF(ISBLANK(A125)," ",INDIRECT(ADDRESS(1,5+MOD(ROW()-2,COUNTA('Form Responses 1'!$1:$1)-4),,TRUE,"Form Responses 1")))</f>
        <v>Gedung Ekuator [Mushollah]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Ekuator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6</v>
      </c>
      <c r="L125" s="9" t="str">
        <f t="shared" si="6"/>
        <v>2023 - WEEK 06</v>
      </c>
      <c r="M125" s="9" t="str">
        <f t="shared" si="7"/>
        <v>2023 - MONTH 02</v>
      </c>
      <c r="N125" s="12">
        <f t="shared" ref="N125:O125" si="134">IFERROR(AVERAGEIF(L:L,L125,$J:$J)," ")</f>
        <v>0.9611111111</v>
      </c>
      <c r="O125" s="12">
        <f t="shared" si="134"/>
        <v>0.9629861111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45005.63796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44966</v>
      </c>
      <c r="E126" s="11">
        <f t="shared" si="2"/>
        <v>4</v>
      </c>
      <c r="F126" s="9" t="str">
        <f>IF(ISBLANK(A126)," ",INDIRECT(ADDRESS(1,5+MOD(ROW()-2,COUNTA('Form Responses 1'!$1:$1)-4),,TRUE,"Form Responses 1")))</f>
        <v>Gedung Ekuator [Toilet Pria / Wanita]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Ekuator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6</v>
      </c>
      <c r="L126" s="9" t="str">
        <f t="shared" si="6"/>
        <v>2023 - WEEK 06</v>
      </c>
      <c r="M126" s="9" t="str">
        <f t="shared" si="7"/>
        <v>2023 - MONTH 02</v>
      </c>
      <c r="N126" s="12">
        <f t="shared" ref="N126:O126" si="135">IFERROR(AVERAGEIF(L:L,L126,$J:$J)," ")</f>
        <v>0.9611111111</v>
      </c>
      <c r="O126" s="12">
        <f t="shared" si="135"/>
        <v>0.9629861111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45005.63796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44966</v>
      </c>
      <c r="E127" s="11">
        <f t="shared" si="2"/>
        <v>4</v>
      </c>
      <c r="F127" s="9" t="str">
        <f>IF(ISBLANK(A127)," ",INDIRECT(ADDRESS(1,5+MOD(ROW()-2,COUNTA('Form Responses 1'!$1:$1)-4),,TRUE,"Form Responses 1")))</f>
        <v>Gedung Katulistiwa [Lobby Utama]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Gedung Katulistiwa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6</v>
      </c>
      <c r="L127" s="9" t="str">
        <f t="shared" si="6"/>
        <v>2023 - WEEK 06</v>
      </c>
      <c r="M127" s="9" t="str">
        <f t="shared" si="7"/>
        <v>2023 - MONTH 02</v>
      </c>
      <c r="N127" s="12">
        <f t="shared" ref="N127:O127" si="136">IFERROR(AVERAGEIF(L:L,L127,$J:$J)," ")</f>
        <v>0.9611111111</v>
      </c>
      <c r="O127" s="12">
        <f t="shared" si="136"/>
        <v>0.9629861111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45005.63796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44966</v>
      </c>
      <c r="E128" s="11">
        <f t="shared" si="2"/>
        <v>4</v>
      </c>
      <c r="F128" s="9" t="str">
        <f>IF(ISBLANK(A128)," ",INDIRECT(ADDRESS(1,5+MOD(ROW()-2,COUNTA('Form Responses 1'!$1:$1)-4),,TRUE,"Form Responses 1")))</f>
        <v>Gedung Katulistiwa [Meeting Room Kecil]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Katulistiwa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6</v>
      </c>
      <c r="L128" s="9" t="str">
        <f t="shared" si="6"/>
        <v>2023 - WEEK 06</v>
      </c>
      <c r="M128" s="9" t="str">
        <f t="shared" si="7"/>
        <v>2023 - MONTH 02</v>
      </c>
      <c r="N128" s="12">
        <f t="shared" ref="N128:O128" si="137">IFERROR(AVERAGEIF(L:L,L128,$J:$J)," ")</f>
        <v>0.9611111111</v>
      </c>
      <c r="O128" s="12">
        <f t="shared" si="137"/>
        <v>0.9629861111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45005.63796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44966</v>
      </c>
      <c r="E129" s="11">
        <f t="shared" si="2"/>
        <v>4</v>
      </c>
      <c r="F129" s="9" t="str">
        <f>IF(ISBLANK(A129)," ",INDIRECT(ADDRESS(1,5+MOD(ROW()-2,COUNTA('Form Responses 1'!$1:$1)-4),,TRUE,"Form Responses 1")))</f>
        <v>Gedung Katulistiwa [Ruang Koordinator]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Katulistiwa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6</v>
      </c>
      <c r="L129" s="9" t="str">
        <f t="shared" si="6"/>
        <v>2023 - WEEK 06</v>
      </c>
      <c r="M129" s="9" t="str">
        <f t="shared" si="7"/>
        <v>2023 - MONTH 02</v>
      </c>
      <c r="N129" s="12">
        <f t="shared" ref="N129:O129" si="138">IFERROR(AVERAGEIF(L:L,L129,$J:$J)," ")</f>
        <v>0.9611111111</v>
      </c>
      <c r="O129" s="12">
        <f t="shared" si="138"/>
        <v>0.9629861111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45005.63796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44966</v>
      </c>
      <c r="E130" s="11">
        <f t="shared" si="2"/>
        <v>4</v>
      </c>
      <c r="F130" s="9" t="str">
        <f>IF(ISBLANK(A130)," ",INDIRECT(ADDRESS(1,5+MOD(ROW()-2,COUNTA('Form Responses 1'!$1:$1)-4),,TRUE,"Form Responses 1")))</f>
        <v>Gedung Katulistiwa [R. Sub Koordinator Layanan Umum]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Katulistiwa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6</v>
      </c>
      <c r="L130" s="9" t="str">
        <f t="shared" si="6"/>
        <v>2023 - WEEK 06</v>
      </c>
      <c r="M130" s="9" t="str">
        <f t="shared" si="7"/>
        <v>2023 - MONTH 02</v>
      </c>
      <c r="N130" s="12">
        <f t="shared" ref="N130:O130" si="139">IFERROR(AVERAGEIF(L:L,L130,$J:$J)," ")</f>
        <v>0.9611111111</v>
      </c>
      <c r="O130" s="12">
        <f t="shared" si="139"/>
        <v>0.9629861111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45005.63796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44966</v>
      </c>
      <c r="E131" s="11">
        <f t="shared" si="2"/>
        <v>4</v>
      </c>
      <c r="F131" s="9" t="str">
        <f>IF(ISBLANK(A131)," ",INDIRECT(ADDRESS(1,5+MOD(ROW()-2,COUNTA('Form Responses 1'!$1:$1)-4),,TRUE,"Form Responses 1")))</f>
        <v>Gedung Katulistiwa [R. Keuangan]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Gedung Katulistiwa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6</v>
      </c>
      <c r="L131" s="9" t="str">
        <f t="shared" si="6"/>
        <v>2023 - WEEK 06</v>
      </c>
      <c r="M131" s="9" t="str">
        <f t="shared" si="7"/>
        <v>2023 - MONTH 02</v>
      </c>
      <c r="N131" s="12">
        <f t="shared" ref="N131:O131" si="140">IFERROR(AVERAGEIF(L:L,L131,$J:$J)," ")</f>
        <v>0.9611111111</v>
      </c>
      <c r="O131" s="12">
        <f t="shared" si="140"/>
        <v>0.9629861111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45005.63796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44966</v>
      </c>
      <c r="E132" s="11">
        <f t="shared" si="2"/>
        <v>4</v>
      </c>
      <c r="F132" s="9" t="str">
        <f>IF(ISBLANK(A132)," ",INDIRECT(ADDRESS(1,5+MOD(ROW()-2,COUNTA('Form Responses 1'!$1:$1)-4),,TRUE,"Form Responses 1")))</f>
        <v>Gedung Katulistiwa [R. CWS]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Katulistiwa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6</v>
      </c>
      <c r="L132" s="9" t="str">
        <f t="shared" si="6"/>
        <v>2023 - WEEK 06</v>
      </c>
      <c r="M132" s="9" t="str">
        <f t="shared" si="7"/>
        <v>2023 - MONTH 02</v>
      </c>
      <c r="N132" s="12">
        <f t="shared" ref="N132:O132" si="141">IFERROR(AVERAGEIF(L:L,L132,$J:$J)," ")</f>
        <v>0.9611111111</v>
      </c>
      <c r="O132" s="12">
        <f t="shared" si="141"/>
        <v>0.9629861111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45005.63796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44966</v>
      </c>
      <c r="E133" s="11">
        <f t="shared" si="2"/>
        <v>4</v>
      </c>
      <c r="F133" s="9" t="str">
        <f>IF(ISBLANK(A133)," ",INDIRECT(ADDRESS(1,5+MOD(ROW()-2,COUNTA('Form Responses 1'!$1:$1)-4),,TRUE,"Form Responses 1")))</f>
        <v>Gedung Katulistiwa [R. Persediaan]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Gedung Katulistiwa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6</v>
      </c>
      <c r="L133" s="9" t="str">
        <f t="shared" si="6"/>
        <v>2023 - WEEK 06</v>
      </c>
      <c r="M133" s="9" t="str">
        <f t="shared" si="7"/>
        <v>2023 - MONTH 02</v>
      </c>
      <c r="N133" s="12">
        <f t="shared" ref="N133:O133" si="142">IFERROR(AVERAGEIF(L:L,L133,$J:$J)," ")</f>
        <v>0.9611111111</v>
      </c>
      <c r="O133" s="12">
        <f t="shared" si="142"/>
        <v>0.9629861111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45005.63796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44966</v>
      </c>
      <c r="E134" s="11">
        <f t="shared" si="2"/>
        <v>4</v>
      </c>
      <c r="F134" s="9" t="str">
        <f>IF(ISBLANK(A134)," ",INDIRECT(ADDRESS(1,5+MOD(ROW()-2,COUNTA('Form Responses 1'!$1:$1)-4),,TRUE,"Form Responses 1")))</f>
        <v>Gedung Katulistiwa [R. Fungsional 1&amp;2]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Katulistiwa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6</v>
      </c>
      <c r="L134" s="9" t="str">
        <f t="shared" si="6"/>
        <v>2023 - WEEK 06</v>
      </c>
      <c r="M134" s="9" t="str">
        <f t="shared" si="7"/>
        <v>2023 - MONTH 02</v>
      </c>
      <c r="N134" s="12">
        <f t="shared" ref="N134:O134" si="143">IFERROR(AVERAGEIF(L:L,L134,$J:$J)," ")</f>
        <v>0.9611111111</v>
      </c>
      <c r="O134" s="12">
        <f t="shared" si="143"/>
        <v>0.9629861111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45005.63796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44966</v>
      </c>
      <c r="E135" s="11">
        <f t="shared" si="2"/>
        <v>4</v>
      </c>
      <c r="F135" s="9" t="str">
        <f>IF(ISBLANK(A135)," ",INDIRECT(ADDRESS(1,5+MOD(ROW()-2,COUNTA('Form Responses 1'!$1:$1)-4),,TRUE,"Form Responses 1")))</f>
        <v>Gedung Katulistiwa [R. PPID]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Gedung Katulistiwa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6</v>
      </c>
      <c r="L135" s="9" t="str">
        <f t="shared" si="6"/>
        <v>2023 - WEEK 06</v>
      </c>
      <c r="M135" s="9" t="str">
        <f t="shared" si="7"/>
        <v>2023 - MONTH 02</v>
      </c>
      <c r="N135" s="12">
        <f t="shared" ref="N135:O135" si="144">IFERROR(AVERAGEIF(L:L,L135,$J:$J)," ")</f>
        <v>0.9611111111</v>
      </c>
      <c r="O135" s="12">
        <f t="shared" si="144"/>
        <v>0.9629861111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45005.63796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44966</v>
      </c>
      <c r="E136" s="11">
        <f t="shared" si="2"/>
        <v>4</v>
      </c>
      <c r="F136" s="9" t="str">
        <f>IF(ISBLANK(A136)," ",INDIRECT(ADDRESS(1,5+MOD(ROW()-2,COUNTA('Form Responses 1'!$1:$1)-4),,TRUE,"Form Responses 1")))</f>
        <v>Gedung Katulistiwa [Ruang Kontrol]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Katulistiwa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6</v>
      </c>
      <c r="L136" s="9" t="str">
        <f t="shared" si="6"/>
        <v>2023 - WEEK 06</v>
      </c>
      <c r="M136" s="9" t="str">
        <f t="shared" si="7"/>
        <v>2023 - MONTH 02</v>
      </c>
      <c r="N136" s="12">
        <f t="shared" ref="N136:O136" si="145">IFERROR(AVERAGEIF(L:L,L136,$J:$J)," ")</f>
        <v>0.9611111111</v>
      </c>
      <c r="O136" s="12">
        <f t="shared" si="145"/>
        <v>0.9629861111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45005.63796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44966</v>
      </c>
      <c r="E137" s="11">
        <f t="shared" si="2"/>
        <v>4</v>
      </c>
      <c r="F137" s="9" t="str">
        <f>IF(ISBLANK(A137)," ",INDIRECT(ADDRESS(1,5+MOD(ROW()-2,COUNTA('Form Responses 1'!$1:$1)-4),,TRUE,"Form Responses 1")))</f>
        <v>Gedung Katulistiwa [Pantry]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Katulistiwa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6</v>
      </c>
      <c r="L137" s="9" t="str">
        <f t="shared" si="6"/>
        <v>2023 - WEEK 06</v>
      </c>
      <c r="M137" s="9" t="str">
        <f t="shared" si="7"/>
        <v>2023 - MONTH 02</v>
      </c>
      <c r="N137" s="12">
        <f t="shared" ref="N137:O137" si="146">IFERROR(AVERAGEIF(L:L,L137,$J:$J)," ")</f>
        <v>0.9611111111</v>
      </c>
      <c r="O137" s="12">
        <f t="shared" si="146"/>
        <v>0.9629861111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45005.63796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44966</v>
      </c>
      <c r="E138" s="11">
        <f t="shared" si="2"/>
        <v>4</v>
      </c>
      <c r="F138" s="9" t="str">
        <f>IF(ISBLANK(A138)," ",INDIRECT(ADDRESS(1,5+MOD(ROW()-2,COUNTA('Form Responses 1'!$1:$1)-4),,TRUE,"Form Responses 1")))</f>
        <v>Gedung Katulistiwa [Smoking area]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Katulistiwa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6</v>
      </c>
      <c r="L138" s="9" t="str">
        <f t="shared" si="6"/>
        <v>2023 - WEEK 06</v>
      </c>
      <c r="M138" s="9" t="str">
        <f t="shared" si="7"/>
        <v>2023 - MONTH 02</v>
      </c>
      <c r="N138" s="12">
        <f t="shared" ref="N138:O138" si="147">IFERROR(AVERAGEIF(L:L,L138,$J:$J)," ")</f>
        <v>0.9611111111</v>
      </c>
      <c r="O138" s="12">
        <f t="shared" si="147"/>
        <v>0.9629861111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45005.63796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44966</v>
      </c>
      <c r="E139" s="11">
        <f t="shared" si="2"/>
        <v>4</v>
      </c>
      <c r="F139" s="9" t="str">
        <f>IF(ISBLANK(A139)," ",INDIRECT(ADDRESS(1,5+MOD(ROW()-2,COUNTA('Form Responses 1'!$1:$1)-4),,TRUE,"Form Responses 1")))</f>
        <v>Gedung Katulistiwa [Toilet Pria / Wanita]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Katulistiwa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6</v>
      </c>
      <c r="L139" s="9" t="str">
        <f t="shared" si="6"/>
        <v>2023 - WEEK 06</v>
      </c>
      <c r="M139" s="9" t="str">
        <f t="shared" si="7"/>
        <v>2023 - MONTH 02</v>
      </c>
      <c r="N139" s="12">
        <f t="shared" ref="N139:O139" si="148">IFERROR(AVERAGEIF(L:L,L139,$J:$J)," ")</f>
        <v>0.9611111111</v>
      </c>
      <c r="O139" s="12">
        <f t="shared" si="148"/>
        <v>0.9629861111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45005.63796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44966</v>
      </c>
      <c r="E140" s="11">
        <f t="shared" si="2"/>
        <v>4</v>
      </c>
      <c r="F140" s="9" t="str">
        <f>IF(ISBLANK(A140)," ",INDIRECT(ADDRESS(1,5+MOD(ROW()-2,COUNTA('Form Responses 1'!$1:$1)-4),,TRUE,"Form Responses 1")))</f>
        <v>Halaman [Taman 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Halaman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6</v>
      </c>
      <c r="L140" s="9" t="str">
        <f t="shared" si="6"/>
        <v>2023 - WEEK 06</v>
      </c>
      <c r="M140" s="9" t="str">
        <f t="shared" si="7"/>
        <v>2023 - MONTH 02</v>
      </c>
      <c r="N140" s="12">
        <f t="shared" ref="N140:O140" si="149">IFERROR(AVERAGEIF(L:L,L140,$J:$J)," ")</f>
        <v>0.9611111111</v>
      </c>
      <c r="O140" s="12">
        <f t="shared" si="149"/>
        <v>0.9629861111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45005.63796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44966</v>
      </c>
      <c r="E141" s="11">
        <f t="shared" si="2"/>
        <v>4</v>
      </c>
      <c r="F141" s="9" t="str">
        <f>IF(ISBLANK(A141)," ",INDIRECT(ADDRESS(1,5+MOD(ROW()-2,COUNTA('Form Responses 1'!$1:$1)-4),,TRUE,"Form Responses 1")))</f>
        <v>Halaman [Parkir Motor 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Halaman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6</v>
      </c>
      <c r="L141" s="9" t="str">
        <f t="shared" si="6"/>
        <v>2023 - WEEK 06</v>
      </c>
      <c r="M141" s="9" t="str">
        <f t="shared" si="7"/>
        <v>2023 - MONTH 02</v>
      </c>
      <c r="N141" s="12">
        <f t="shared" ref="N141:O141" si="150">IFERROR(AVERAGEIF(L:L,L141,$J:$J)," ")</f>
        <v>0.9611111111</v>
      </c>
      <c r="O141" s="12">
        <f t="shared" si="150"/>
        <v>0.9629861111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45005.63796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44966</v>
      </c>
      <c r="E142" s="11">
        <f t="shared" si="2"/>
        <v>4</v>
      </c>
      <c r="F142" s="9" t="str">
        <f>IF(ISBLANK(A142)," ",INDIRECT(ADDRESS(1,5+MOD(ROW()-2,COUNTA('Form Responses 1'!$1:$1)-4),,TRUE,"Form Responses 1")))</f>
        <v>Halaman [Parkir Mobil]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Halaman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6</v>
      </c>
      <c r="L142" s="9" t="str">
        <f t="shared" si="6"/>
        <v>2023 - WEEK 06</v>
      </c>
      <c r="M142" s="9" t="str">
        <f t="shared" si="7"/>
        <v>2023 - MONTH 02</v>
      </c>
      <c r="N142" s="12">
        <f t="shared" ref="N142:O142" si="151">IFERROR(AVERAGEIF(L:L,L142,$J:$J)," ")</f>
        <v>0.9611111111</v>
      </c>
      <c r="O142" s="12">
        <f t="shared" si="151"/>
        <v>0.9629861111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45005.63796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44966</v>
      </c>
      <c r="E143" s="11">
        <f t="shared" si="2"/>
        <v>4</v>
      </c>
      <c r="F143" s="9" t="str">
        <f>IF(ISBLANK(A143)," ",INDIRECT(ADDRESS(1,5+MOD(ROW()-2,COUNTA('Form Responses 1'!$1:$1)-4),,TRUE,"Form Responses 1")))</f>
        <v>Halaman [Halaman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6</v>
      </c>
      <c r="L143" s="9" t="str">
        <f t="shared" si="6"/>
        <v>2023 - WEEK 06</v>
      </c>
      <c r="M143" s="9" t="str">
        <f t="shared" si="7"/>
        <v>2023 - MONTH 02</v>
      </c>
      <c r="N143" s="12">
        <f t="shared" ref="N143:O143" si="152">IFERROR(AVERAGEIF(L:L,L143,$J:$J)," ")</f>
        <v>0.9611111111</v>
      </c>
      <c r="O143" s="12">
        <f t="shared" si="152"/>
        <v>0.9629861111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45005.63796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44966</v>
      </c>
      <c r="E144" s="11">
        <f t="shared" si="2"/>
        <v>4</v>
      </c>
      <c r="F144" s="9" t="str">
        <f>IF(ISBLANK(A144)," ",INDIRECT(ADDRESS(1,5+MOD(ROW()-2,COUNTA('Form Responses 1'!$1:$1)-4),,TRUE,"Form Responses 1")))</f>
        <v>Halaman [ samping dan belakang]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Halaman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6</v>
      </c>
      <c r="L144" s="9" t="str">
        <f t="shared" si="6"/>
        <v>2023 - WEEK 06</v>
      </c>
      <c r="M144" s="9" t="str">
        <f t="shared" si="7"/>
        <v>2023 - MONTH 02</v>
      </c>
      <c r="N144" s="12">
        <f t="shared" ref="N144:O144" si="153">IFERROR(AVERAGEIF(L:L,L144,$J:$J)," ")</f>
        <v>0.9611111111</v>
      </c>
      <c r="O144" s="12">
        <f t="shared" si="153"/>
        <v>0.9629861111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45005.63796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44966</v>
      </c>
      <c r="E145" s="11">
        <f t="shared" si="2"/>
        <v>4</v>
      </c>
      <c r="F145" s="9" t="str">
        <f>IF(ISBLANK(A145)," ",INDIRECT(ADDRESS(1,5+MOD(ROW()-2,COUNTA('Form Responses 1'!$1:$1)-4),,TRUE,"Form Responses 1")))</f>
        <v>Halaman [TPS]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Halaman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6</v>
      </c>
      <c r="L145" s="9" t="str">
        <f t="shared" si="6"/>
        <v>2023 - WEEK 06</v>
      </c>
      <c r="M145" s="9" t="str">
        <f t="shared" si="7"/>
        <v>2023 - MONTH 02</v>
      </c>
      <c r="N145" s="12">
        <f t="shared" ref="N145:O145" si="154">IFERROR(AVERAGEIF(L:L,L145,$J:$J)," ")</f>
        <v>0.9611111111</v>
      </c>
      <c r="O145" s="12">
        <f t="shared" si="154"/>
        <v>0.9629861111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45005.63974</v>
      </c>
      <c r="B146" s="9" t="str">
        <f>INDIRECT(ADDRESS(2+QUOTIENT(ROW()-2,COUNTA('Form Responses 1'!$1:$1)-4),2,,TRUE,"Form Responses 1"))</f>
        <v>theresia3@gmail.com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44980</v>
      </c>
      <c r="E146" s="11">
        <f t="shared" si="2"/>
        <v>4</v>
      </c>
      <c r="F146" s="9" t="str">
        <f>IF(ISBLANK(A146)," ",INDIRECT(ADDRESS(1,5+MOD(ROW()-2,COUNTA('Form Responses 1'!$1:$1)-4),,TRUE,"Form Responses 1")))</f>
        <v>Security [Security Functions]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Security</v>
      </c>
      <c r="I146" s="12" t="str">
        <f t="shared" si="4"/>
        <v>SECURITY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0.96</v>
      </c>
      <c r="O146" s="12">
        <f t="shared" si="155"/>
        <v>0.9629861111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45005.63974</v>
      </c>
      <c r="B147" s="9" t="str">
        <f>INDIRECT(ADDRESS(2+QUOTIENT(ROW()-2,COUNTA('Form Responses 1'!$1:$1)-4),2,,TRUE,"Form Responses 1"))</f>
        <v>theresia3@gmail.com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44980</v>
      </c>
      <c r="E147" s="11">
        <f t="shared" si="2"/>
        <v>4</v>
      </c>
      <c r="F147" s="9" t="str">
        <f>IF(ISBLANK(A147)," ",INDIRECT(ADDRESS(1,5+MOD(ROW()-2,COUNTA('Form Responses 1'!$1:$1)-4),,TRUE,"Form Responses 1")))</f>
        <v>Driver [Driving Safety]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Driver</v>
      </c>
      <c r="I147" s="12" t="str">
        <f t="shared" si="4"/>
        <v>LABOR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0.96</v>
      </c>
      <c r="O147" s="12">
        <f t="shared" si="156"/>
        <v>0.9629861111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45005.63974</v>
      </c>
      <c r="B148" s="9" t="str">
        <f>INDIRECT(ADDRESS(2+QUOTIENT(ROW()-2,COUNTA('Form Responses 1'!$1:$1)-4),2,,TRUE,"Form Responses 1"))</f>
        <v>theresia3@gmail.com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44980</v>
      </c>
      <c r="E148" s="11">
        <f t="shared" si="2"/>
        <v>4</v>
      </c>
      <c r="F148" s="9" t="str">
        <f>IF(ISBLANK(A148)," ",INDIRECT(ADDRESS(1,5+MOD(ROW()-2,COUNTA('Form Responses 1'!$1:$1)-4),,TRUE,"Form Responses 1")))</f>
        <v>Driver [ Attendance]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Driver</v>
      </c>
      <c r="I148" s="12" t="str">
        <f t="shared" si="4"/>
        <v>LABOR SERVICE</v>
      </c>
      <c r="J148" s="12">
        <f t="array" ref="J148">IFERROR(INDEX(MASTER!B:B,MATCH(G148,MASTER!A:A,0))/100," ")</f>
        <v>0.95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0.96</v>
      </c>
      <c r="O148" s="12">
        <f t="shared" si="157"/>
        <v>0.9629861111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45005.63974</v>
      </c>
      <c r="B149" s="9" t="str">
        <f>INDIRECT(ADDRESS(2+QUOTIENT(ROW()-2,COUNTA('Form Responses 1'!$1:$1)-4),2,,TRUE,"Form Responses 1"))</f>
        <v>theresia3@gmail.com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44980</v>
      </c>
      <c r="E149" s="11">
        <f t="shared" si="2"/>
        <v>4</v>
      </c>
      <c r="F149" s="9" t="str">
        <f>IF(ISBLANK(A149)," ",INDIRECT(ADDRESS(1,5+MOD(ROW()-2,COUNTA('Form Responses 1'!$1:$1)-4),,TRUE,"Form Responses 1")))</f>
        <v>Gedung Ale [R. Kerja Gedung Ale]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Gedung Ale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0.96</v>
      </c>
      <c r="O149" s="12">
        <f t="shared" si="158"/>
        <v>0.9629861111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45005.63974</v>
      </c>
      <c r="B150" s="9" t="str">
        <f>INDIRECT(ADDRESS(2+QUOTIENT(ROW()-2,COUNTA('Form Responses 1'!$1:$1)-4),2,,TRUE,"Form Responses 1"))</f>
        <v>theresia3@gmail.com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44980</v>
      </c>
      <c r="E150" s="11">
        <f t="shared" si="2"/>
        <v>4</v>
      </c>
      <c r="F150" s="9" t="str">
        <f>IF(ISBLANK(A150)," ",INDIRECT(ADDRESS(1,5+MOD(ROW()-2,COUNTA('Form Responses 1'!$1:$1)-4),,TRUE,"Form Responses 1")))</f>
        <v>Gedung Santano/Mes Santano [R. Peralatan]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Santano/Mes Santano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0.96</v>
      </c>
      <c r="O150" s="12">
        <f t="shared" si="159"/>
        <v>0.9629861111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45005.63974</v>
      </c>
      <c r="B151" s="9" t="str">
        <f>INDIRECT(ADDRESS(2+QUOTIENT(ROW()-2,COUNTA('Form Responses 1'!$1:$1)-4),2,,TRUE,"Form Responses 1"))</f>
        <v>theresia3@gmail.com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44980</v>
      </c>
      <c r="E151" s="11">
        <f t="shared" si="2"/>
        <v>4</v>
      </c>
      <c r="F151" s="9" t="str">
        <f>IF(ISBLANK(A151)," ",INDIRECT(ADDRESS(1,5+MOD(ROW()-2,COUNTA('Form Responses 1'!$1:$1)-4),,TRUE,"Form Responses 1")))</f>
        <v>Gedung Santano/Mes Santano [Kamar 1]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Santano/Mes Santano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0.96</v>
      </c>
      <c r="O151" s="12">
        <f t="shared" si="160"/>
        <v>0.9629861111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45005.63974</v>
      </c>
      <c r="B152" s="9" t="str">
        <f>INDIRECT(ADDRESS(2+QUOTIENT(ROW()-2,COUNTA('Form Responses 1'!$1:$1)-4),2,,TRUE,"Form Responses 1"))</f>
        <v>theresia3@gmail.com</v>
      </c>
      <c r="C152" s="9" t="str">
        <f>INDIRECT(ADDRESS(2+QUOTIENT(ROW()-2,COUNTA('Form Responses 1'!$1:$1)-4),3,,TRUE,"Form Responses 1"))</f>
        <v>theresia v</v>
      </c>
      <c r="D152" s="10">
        <f>INDIRECT(ADDRESS(2+QUOTIENT(ROW()-2,COUNTA('Form Responses 1'!$1:$1)-4),4,,TRUE,"Form Responses 1"))</f>
        <v>44980</v>
      </c>
      <c r="E152" s="11">
        <f t="shared" si="2"/>
        <v>4</v>
      </c>
      <c r="F152" s="9" t="str">
        <f>IF(ISBLANK(A152)," ",INDIRECT(ADDRESS(1,5+MOD(ROW()-2,COUNTA('Form Responses 1'!$1:$1)-4),,TRUE,"Form Responses 1")))</f>
        <v>Gedung Santano/Mes Santano [2&amp;3]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Santano/Mes Santano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0.96</v>
      </c>
      <c r="O152" s="12">
        <f t="shared" si="161"/>
        <v>0.9629861111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45005.63974</v>
      </c>
      <c r="B153" s="9" t="str">
        <f>INDIRECT(ADDRESS(2+QUOTIENT(ROW()-2,COUNTA('Form Responses 1'!$1:$1)-4),2,,TRUE,"Form Responses 1"))</f>
        <v>theresia3@gmail.com</v>
      </c>
      <c r="C153" s="9" t="str">
        <f>INDIRECT(ADDRESS(2+QUOTIENT(ROW()-2,COUNTA('Form Responses 1'!$1:$1)-4),3,,TRUE,"Form Responses 1"))</f>
        <v>theresia v</v>
      </c>
      <c r="D153" s="10">
        <f>INDIRECT(ADDRESS(2+QUOTIENT(ROW()-2,COUNTA('Form Responses 1'!$1:$1)-4),4,,TRUE,"Form Responses 1"))</f>
        <v>44980</v>
      </c>
      <c r="E153" s="11">
        <f t="shared" si="2"/>
        <v>4</v>
      </c>
      <c r="F153" s="9" t="str">
        <f>IF(ISBLANK(A153)," ",INDIRECT(ADDRESS(1,5+MOD(ROW()-2,COUNTA('Form Responses 1'!$1:$1)-4),,TRUE,"Form Responses 1")))</f>
        <v>Gedung Santano/Mes Santano [Toilet Pria / Wanita]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Santano/Mes Santano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0.96</v>
      </c>
      <c r="O153" s="12">
        <f t="shared" si="162"/>
        <v>0.9629861111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45005.63974</v>
      </c>
      <c r="B154" s="9" t="str">
        <f>INDIRECT(ADDRESS(2+QUOTIENT(ROW()-2,COUNTA('Form Responses 1'!$1:$1)-4),2,,TRUE,"Form Responses 1"))</f>
        <v>theresia3@gmail.com</v>
      </c>
      <c r="C154" s="9" t="str">
        <f>INDIRECT(ADDRESS(2+QUOTIENT(ROW()-2,COUNTA('Form Responses 1'!$1:$1)-4),3,,TRUE,"Form Responses 1"))</f>
        <v>theresia v</v>
      </c>
      <c r="D154" s="10">
        <f>INDIRECT(ADDRESS(2+QUOTIENT(ROW()-2,COUNTA('Form Responses 1'!$1:$1)-4),4,,TRUE,"Form Responses 1"))</f>
        <v>44980</v>
      </c>
      <c r="E154" s="11">
        <f t="shared" si="2"/>
        <v>4</v>
      </c>
      <c r="F154" s="9" t="str">
        <f>IF(ISBLANK(A154)," ",INDIRECT(ADDRESS(1,5+MOD(ROW()-2,COUNTA('Form Responses 1'!$1:$1)-4),,TRUE,"Form Responses 1")))</f>
        <v>Gedung Cady [R. Peralatan]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Cady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0.96</v>
      </c>
      <c r="O154" s="12">
        <f t="shared" si="163"/>
        <v>0.9629861111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45005.63974</v>
      </c>
      <c r="B155" s="9" t="str">
        <f>INDIRECT(ADDRESS(2+QUOTIENT(ROW()-2,COUNTA('Form Responses 1'!$1:$1)-4),2,,TRUE,"Form Responses 1"))</f>
        <v>theresia3@gmail.com</v>
      </c>
      <c r="C155" s="9" t="str">
        <f>INDIRECT(ADDRESS(2+QUOTIENT(ROW()-2,COUNTA('Form Responses 1'!$1:$1)-4),3,,TRUE,"Form Responses 1"))</f>
        <v>theresia v</v>
      </c>
      <c r="D155" s="10">
        <f>INDIRECT(ADDRESS(2+QUOTIENT(ROW()-2,COUNTA('Form Responses 1'!$1:$1)-4),4,,TRUE,"Form Responses 1"))</f>
        <v>44980</v>
      </c>
      <c r="E155" s="11">
        <f t="shared" si="2"/>
        <v>4</v>
      </c>
      <c r="F155" s="9" t="str">
        <f>IF(ISBLANK(A155)," ",INDIRECT(ADDRESS(1,5+MOD(ROW()-2,COUNTA('Form Responses 1'!$1:$1)-4),,TRUE,"Form Responses 1")))</f>
        <v>Gedung Cady [Toilet Pria / Wanita]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Cady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0.96</v>
      </c>
      <c r="O155" s="12">
        <f t="shared" si="164"/>
        <v>0.9629861111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45005.63974</v>
      </c>
      <c r="B156" s="9" t="str">
        <f>INDIRECT(ADDRESS(2+QUOTIENT(ROW()-2,COUNTA('Form Responses 1'!$1:$1)-4),2,,TRUE,"Form Responses 1"))</f>
        <v>theresia3@gmail.com</v>
      </c>
      <c r="C156" s="9" t="str">
        <f>INDIRECT(ADDRESS(2+QUOTIENT(ROW()-2,COUNTA('Form Responses 1'!$1:$1)-4),3,,TRUE,"Form Responses 1"))</f>
        <v>theresia v</v>
      </c>
      <c r="D156" s="10">
        <f>INDIRECT(ADDRESS(2+QUOTIENT(ROW()-2,COUNTA('Form Responses 1'!$1:$1)-4),4,,TRUE,"Form Responses 1"))</f>
        <v>44980</v>
      </c>
      <c r="E156" s="11">
        <f t="shared" si="2"/>
        <v>4</v>
      </c>
      <c r="F156" s="9" t="str">
        <f>IF(ISBLANK(A156)," ",INDIRECT(ADDRESS(1,5+MOD(ROW()-2,COUNTA('Form Responses 1'!$1:$1)-4),,TRUE,"Form Responses 1")))</f>
        <v>Gedung Ekuator [R. CWS]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Ekuator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0.96</v>
      </c>
      <c r="O156" s="12">
        <f t="shared" si="165"/>
        <v>0.9629861111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45005.63974</v>
      </c>
      <c r="B157" s="9" t="str">
        <f>INDIRECT(ADDRESS(2+QUOTIENT(ROW()-2,COUNTA('Form Responses 1'!$1:$1)-4),2,,TRUE,"Form Responses 1"))</f>
        <v>theresia3@gmail.com</v>
      </c>
      <c r="C157" s="9" t="str">
        <f>INDIRECT(ADDRESS(2+QUOTIENT(ROW()-2,COUNTA('Form Responses 1'!$1:$1)-4),3,,TRUE,"Form Responses 1"))</f>
        <v>theresia v</v>
      </c>
      <c r="D157" s="10">
        <f>INDIRECT(ADDRESS(2+QUOTIENT(ROW()-2,COUNTA('Form Responses 1'!$1:$1)-4),4,,TRUE,"Form Responses 1"))</f>
        <v>44980</v>
      </c>
      <c r="E157" s="11">
        <f t="shared" si="2"/>
        <v>4</v>
      </c>
      <c r="F157" s="9" t="str">
        <f>IF(ISBLANK(A157)," ",INDIRECT(ADDRESS(1,5+MOD(ROW()-2,COUNTA('Form Responses 1'!$1:$1)-4),,TRUE,"Form Responses 1")))</f>
        <v>Gedung Ekuator [R. Laboratorium]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Gedung Ekuator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0.96</v>
      </c>
      <c r="O157" s="12">
        <f t="shared" si="166"/>
        <v>0.9629861111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45005.63974</v>
      </c>
      <c r="B158" s="9" t="str">
        <f>INDIRECT(ADDRESS(2+QUOTIENT(ROW()-2,COUNTA('Form Responses 1'!$1:$1)-4),2,,TRUE,"Form Responses 1"))</f>
        <v>theresia3@gmail.com</v>
      </c>
      <c r="C158" s="9" t="str">
        <f>INDIRECT(ADDRESS(2+QUOTIENT(ROW()-2,COUNTA('Form Responses 1'!$1:$1)-4),3,,TRUE,"Form Responses 1"))</f>
        <v>theresia v</v>
      </c>
      <c r="D158" s="10">
        <f>INDIRECT(ADDRESS(2+QUOTIENT(ROW()-2,COUNTA('Form Responses 1'!$1:$1)-4),4,,TRUE,"Form Responses 1"))</f>
        <v>44980</v>
      </c>
      <c r="E158" s="11">
        <f t="shared" si="2"/>
        <v>4</v>
      </c>
      <c r="F158" s="9" t="str">
        <f>IF(ISBLANK(A158)," ",INDIRECT(ADDRESS(1,5+MOD(ROW()-2,COUNTA('Form Responses 1'!$1:$1)-4),,TRUE,"Form Responses 1")))</f>
        <v>Gedung Ekuator [R. Lep Fungsional]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Gedung Ekuator</v>
      </c>
      <c r="I158" s="12" t="str">
        <f t="shared" si="4"/>
        <v>CLEANING SERVICE</v>
      </c>
      <c r="J158" s="12">
        <f t="array" ref="J158">IFERROR(INDEX(MASTER!B:B,MATCH(G158,MASTER!A:A,0))/100," ")</f>
        <v>1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0.96</v>
      </c>
      <c r="O158" s="12">
        <f t="shared" si="167"/>
        <v>0.9629861111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45005.63974</v>
      </c>
      <c r="B159" s="9" t="str">
        <f>INDIRECT(ADDRESS(2+QUOTIENT(ROW()-2,COUNTA('Form Responses 1'!$1:$1)-4),2,,TRUE,"Form Responses 1"))</f>
        <v>theresia3@gmail.com</v>
      </c>
      <c r="C159" s="9" t="str">
        <f>INDIRECT(ADDRESS(2+QUOTIENT(ROW()-2,COUNTA('Form Responses 1'!$1:$1)-4),3,,TRUE,"Form Responses 1"))</f>
        <v>theresia v</v>
      </c>
      <c r="D159" s="10">
        <f>INDIRECT(ADDRESS(2+QUOTIENT(ROW()-2,COUNTA('Form Responses 1'!$1:$1)-4),4,,TRUE,"Form Responses 1"))</f>
        <v>44980</v>
      </c>
      <c r="E159" s="11">
        <f t="shared" si="2"/>
        <v>4</v>
      </c>
      <c r="F159" s="9" t="str">
        <f>IF(ISBLANK(A159)," ",INDIRECT(ADDRESS(1,5+MOD(ROW()-2,COUNTA('Form Responses 1'!$1:$1)-4),,TRUE,"Form Responses 1")))</f>
        <v>Gedung Ekuator [R. Meeting Besar]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Ekuator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0.96</v>
      </c>
      <c r="O159" s="12">
        <f t="shared" si="168"/>
        <v>0.9629861111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45005.63974</v>
      </c>
      <c r="B160" s="9" t="str">
        <f>INDIRECT(ADDRESS(2+QUOTIENT(ROW()-2,COUNTA('Form Responses 1'!$1:$1)-4),2,,TRUE,"Form Responses 1"))</f>
        <v>theresia3@gmail.com</v>
      </c>
      <c r="C160" s="9" t="str">
        <f>INDIRECT(ADDRESS(2+QUOTIENT(ROW()-2,COUNTA('Form Responses 1'!$1:$1)-4),3,,TRUE,"Form Responses 1"))</f>
        <v>theresia v</v>
      </c>
      <c r="D160" s="10">
        <f>INDIRECT(ADDRESS(2+QUOTIENT(ROW()-2,COUNTA('Form Responses 1'!$1:$1)-4),4,,TRUE,"Form Responses 1"))</f>
        <v>44980</v>
      </c>
      <c r="E160" s="11">
        <f t="shared" si="2"/>
        <v>4</v>
      </c>
      <c r="F160" s="9" t="str">
        <f>IF(ISBLANK(A160)," ",INDIRECT(ADDRESS(1,5+MOD(ROW()-2,COUNTA('Form Responses 1'!$1:$1)-4),,TRUE,"Form Responses 1")))</f>
        <v>Gedung Ekuator [Lobby &amp; Koridor 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Ekuator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0.96</v>
      </c>
      <c r="O160" s="12">
        <f t="shared" si="169"/>
        <v>0.9629861111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45005.63974</v>
      </c>
      <c r="B161" s="9" t="str">
        <f>INDIRECT(ADDRESS(2+QUOTIENT(ROW()-2,COUNTA('Form Responses 1'!$1:$1)-4),2,,TRUE,"Form Responses 1"))</f>
        <v>theresia3@gmail.com</v>
      </c>
      <c r="C161" s="9" t="str">
        <f>INDIRECT(ADDRESS(2+QUOTIENT(ROW()-2,COUNTA('Form Responses 1'!$1:$1)-4),3,,TRUE,"Form Responses 1"))</f>
        <v>theresia v</v>
      </c>
      <c r="D161" s="10">
        <f>INDIRECT(ADDRESS(2+QUOTIENT(ROW()-2,COUNTA('Form Responses 1'!$1:$1)-4),4,,TRUE,"Form Responses 1"))</f>
        <v>44980</v>
      </c>
      <c r="E161" s="11">
        <f t="shared" si="2"/>
        <v>4</v>
      </c>
      <c r="F161" s="9" t="str">
        <f>IF(ISBLANK(A161)," ",INDIRECT(ADDRESS(1,5+MOD(ROW()-2,COUNTA('Form Responses 1'!$1:$1)-4),,TRUE,"Form Responses 1")))</f>
        <v>Gedung Ekuator [Mushollah]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Ekuator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0.96</v>
      </c>
      <c r="O161" s="12">
        <f t="shared" si="170"/>
        <v>0.9629861111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45005.63974</v>
      </c>
      <c r="B162" s="9" t="str">
        <f>INDIRECT(ADDRESS(2+QUOTIENT(ROW()-2,COUNTA('Form Responses 1'!$1:$1)-4),2,,TRUE,"Form Responses 1"))</f>
        <v>theresia3@gmail.com</v>
      </c>
      <c r="C162" s="9" t="str">
        <f>INDIRECT(ADDRESS(2+QUOTIENT(ROW()-2,COUNTA('Form Responses 1'!$1:$1)-4),3,,TRUE,"Form Responses 1"))</f>
        <v>theresia v</v>
      </c>
      <c r="D162" s="10">
        <f>INDIRECT(ADDRESS(2+QUOTIENT(ROW()-2,COUNTA('Form Responses 1'!$1:$1)-4),4,,TRUE,"Form Responses 1"))</f>
        <v>44980</v>
      </c>
      <c r="E162" s="11">
        <f t="shared" si="2"/>
        <v>4</v>
      </c>
      <c r="F162" s="9" t="str">
        <f>IF(ISBLANK(A162)," ",INDIRECT(ADDRESS(1,5+MOD(ROW()-2,COUNTA('Form Responses 1'!$1:$1)-4),,TRUE,"Form Responses 1")))</f>
        <v>Gedung Ekuator [Toilet Pria / Wanita]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Ekuator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0.96</v>
      </c>
      <c r="O162" s="12">
        <f t="shared" si="171"/>
        <v>0.9629861111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45005.63974</v>
      </c>
      <c r="B163" s="9" t="str">
        <f>INDIRECT(ADDRESS(2+QUOTIENT(ROW()-2,COUNTA('Form Responses 1'!$1:$1)-4),2,,TRUE,"Form Responses 1"))</f>
        <v>theresia3@gmail.com</v>
      </c>
      <c r="C163" s="9" t="str">
        <f>INDIRECT(ADDRESS(2+QUOTIENT(ROW()-2,COUNTA('Form Responses 1'!$1:$1)-4),3,,TRUE,"Form Responses 1"))</f>
        <v>theresia v</v>
      </c>
      <c r="D163" s="10">
        <f>INDIRECT(ADDRESS(2+QUOTIENT(ROW()-2,COUNTA('Form Responses 1'!$1:$1)-4),4,,TRUE,"Form Responses 1"))</f>
        <v>44980</v>
      </c>
      <c r="E163" s="11">
        <f t="shared" si="2"/>
        <v>4</v>
      </c>
      <c r="F163" s="9" t="str">
        <f>IF(ISBLANK(A163)," ",INDIRECT(ADDRESS(1,5+MOD(ROW()-2,COUNTA('Form Responses 1'!$1:$1)-4),,TRUE,"Form Responses 1")))</f>
        <v>Gedung Katulistiwa [Lobby Utama]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Gedung Katulistiwa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0.96</v>
      </c>
      <c r="O163" s="12">
        <f t="shared" si="172"/>
        <v>0.9629861111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45005.63974</v>
      </c>
      <c r="B164" s="9" t="str">
        <f>INDIRECT(ADDRESS(2+QUOTIENT(ROW()-2,COUNTA('Form Responses 1'!$1:$1)-4),2,,TRUE,"Form Responses 1"))</f>
        <v>theresia3@gmail.com</v>
      </c>
      <c r="C164" s="9" t="str">
        <f>INDIRECT(ADDRESS(2+QUOTIENT(ROW()-2,COUNTA('Form Responses 1'!$1:$1)-4),3,,TRUE,"Form Responses 1"))</f>
        <v>theresia v</v>
      </c>
      <c r="D164" s="10">
        <f>INDIRECT(ADDRESS(2+QUOTIENT(ROW()-2,COUNTA('Form Responses 1'!$1:$1)-4),4,,TRUE,"Form Responses 1"))</f>
        <v>44980</v>
      </c>
      <c r="E164" s="11">
        <f t="shared" si="2"/>
        <v>4</v>
      </c>
      <c r="F164" s="9" t="str">
        <f>IF(ISBLANK(A164)," ",INDIRECT(ADDRESS(1,5+MOD(ROW()-2,COUNTA('Form Responses 1'!$1:$1)-4),,TRUE,"Form Responses 1")))</f>
        <v>Gedung Katulistiwa [Meeting Room Kecil]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Katulistiwa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0.96</v>
      </c>
      <c r="O164" s="12">
        <f t="shared" si="173"/>
        <v>0.9629861111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45005.63974</v>
      </c>
      <c r="B165" s="9" t="str">
        <f>INDIRECT(ADDRESS(2+QUOTIENT(ROW()-2,COUNTA('Form Responses 1'!$1:$1)-4),2,,TRUE,"Form Responses 1"))</f>
        <v>theresia3@gmail.com</v>
      </c>
      <c r="C165" s="9" t="str">
        <f>INDIRECT(ADDRESS(2+QUOTIENT(ROW()-2,COUNTA('Form Responses 1'!$1:$1)-4),3,,TRUE,"Form Responses 1"))</f>
        <v>theresia v</v>
      </c>
      <c r="D165" s="10">
        <f>INDIRECT(ADDRESS(2+QUOTIENT(ROW()-2,COUNTA('Form Responses 1'!$1:$1)-4),4,,TRUE,"Form Responses 1"))</f>
        <v>44980</v>
      </c>
      <c r="E165" s="11">
        <f t="shared" si="2"/>
        <v>4</v>
      </c>
      <c r="F165" s="9" t="str">
        <f>IF(ISBLANK(A165)," ",INDIRECT(ADDRESS(1,5+MOD(ROW()-2,COUNTA('Form Responses 1'!$1:$1)-4),,TRUE,"Form Responses 1")))</f>
        <v>Gedung Katulistiwa [Ruang Koordinator]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Katulistiwa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0.96</v>
      </c>
      <c r="O165" s="12">
        <f t="shared" si="174"/>
        <v>0.9629861111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45005.63974</v>
      </c>
      <c r="B166" s="9" t="str">
        <f>INDIRECT(ADDRESS(2+QUOTIENT(ROW()-2,COUNTA('Form Responses 1'!$1:$1)-4),2,,TRUE,"Form Responses 1"))</f>
        <v>theresia3@gmail.com</v>
      </c>
      <c r="C166" s="9" t="str">
        <f>INDIRECT(ADDRESS(2+QUOTIENT(ROW()-2,COUNTA('Form Responses 1'!$1:$1)-4),3,,TRUE,"Form Responses 1"))</f>
        <v>theresia v</v>
      </c>
      <c r="D166" s="10">
        <f>INDIRECT(ADDRESS(2+QUOTIENT(ROW()-2,COUNTA('Form Responses 1'!$1:$1)-4),4,,TRUE,"Form Responses 1"))</f>
        <v>44980</v>
      </c>
      <c r="E166" s="11">
        <f t="shared" si="2"/>
        <v>4</v>
      </c>
      <c r="F166" s="9" t="str">
        <f>IF(ISBLANK(A166)," ",INDIRECT(ADDRESS(1,5+MOD(ROW()-2,COUNTA('Form Responses 1'!$1:$1)-4),,TRUE,"Form Responses 1")))</f>
        <v>Gedung Katulistiwa [R. Sub Koordinator Layanan Umum]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Katulistiwa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0.96</v>
      </c>
      <c r="O166" s="12">
        <f t="shared" si="175"/>
        <v>0.9629861111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45005.63974</v>
      </c>
      <c r="B167" s="9" t="str">
        <f>INDIRECT(ADDRESS(2+QUOTIENT(ROW()-2,COUNTA('Form Responses 1'!$1:$1)-4),2,,TRUE,"Form Responses 1"))</f>
        <v>theresia3@gmail.com</v>
      </c>
      <c r="C167" s="9" t="str">
        <f>INDIRECT(ADDRESS(2+QUOTIENT(ROW()-2,COUNTA('Form Responses 1'!$1:$1)-4),3,,TRUE,"Form Responses 1"))</f>
        <v>theresia v</v>
      </c>
      <c r="D167" s="10">
        <f>INDIRECT(ADDRESS(2+QUOTIENT(ROW()-2,COUNTA('Form Responses 1'!$1:$1)-4),4,,TRUE,"Form Responses 1"))</f>
        <v>44980</v>
      </c>
      <c r="E167" s="11">
        <f t="shared" si="2"/>
        <v>4</v>
      </c>
      <c r="F167" s="9" t="str">
        <f>IF(ISBLANK(A167)," ",INDIRECT(ADDRESS(1,5+MOD(ROW()-2,COUNTA('Form Responses 1'!$1:$1)-4),,TRUE,"Form Responses 1")))</f>
        <v>Gedung Katulistiwa [R. Keuangan]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Katulistiwa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0.96</v>
      </c>
      <c r="O167" s="12">
        <f t="shared" si="176"/>
        <v>0.9629861111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45005.63974</v>
      </c>
      <c r="B168" s="9" t="str">
        <f>INDIRECT(ADDRESS(2+QUOTIENT(ROW()-2,COUNTA('Form Responses 1'!$1:$1)-4),2,,TRUE,"Form Responses 1"))</f>
        <v>theresia3@gmail.com</v>
      </c>
      <c r="C168" s="9" t="str">
        <f>INDIRECT(ADDRESS(2+QUOTIENT(ROW()-2,COUNTA('Form Responses 1'!$1:$1)-4),3,,TRUE,"Form Responses 1"))</f>
        <v>theresia v</v>
      </c>
      <c r="D168" s="10">
        <f>INDIRECT(ADDRESS(2+QUOTIENT(ROW()-2,COUNTA('Form Responses 1'!$1:$1)-4),4,,TRUE,"Form Responses 1"))</f>
        <v>44980</v>
      </c>
      <c r="E168" s="11">
        <f t="shared" si="2"/>
        <v>4</v>
      </c>
      <c r="F168" s="9" t="str">
        <f>IF(ISBLANK(A168)," ",INDIRECT(ADDRESS(1,5+MOD(ROW()-2,COUNTA('Form Responses 1'!$1:$1)-4),,TRUE,"Form Responses 1")))</f>
        <v>Gedung Katulistiwa [R. CWS]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Gedung Katulistiwa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0.96</v>
      </c>
      <c r="O168" s="12">
        <f t="shared" si="177"/>
        <v>0.9629861111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45005.63974</v>
      </c>
      <c r="B169" s="9" t="str">
        <f>INDIRECT(ADDRESS(2+QUOTIENT(ROW()-2,COUNTA('Form Responses 1'!$1:$1)-4),2,,TRUE,"Form Responses 1"))</f>
        <v>theresia3@gmail.com</v>
      </c>
      <c r="C169" s="9" t="str">
        <f>INDIRECT(ADDRESS(2+QUOTIENT(ROW()-2,COUNTA('Form Responses 1'!$1:$1)-4),3,,TRUE,"Form Responses 1"))</f>
        <v>theresia v</v>
      </c>
      <c r="D169" s="10">
        <f>INDIRECT(ADDRESS(2+QUOTIENT(ROW()-2,COUNTA('Form Responses 1'!$1:$1)-4),4,,TRUE,"Form Responses 1"))</f>
        <v>44980</v>
      </c>
      <c r="E169" s="11">
        <f t="shared" si="2"/>
        <v>4</v>
      </c>
      <c r="F169" s="9" t="str">
        <f>IF(ISBLANK(A169)," ",INDIRECT(ADDRESS(1,5+MOD(ROW()-2,COUNTA('Form Responses 1'!$1:$1)-4),,TRUE,"Form Responses 1")))</f>
        <v>Gedung Katulistiwa [R. Persediaan]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Gedung Katulistiwa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0.96</v>
      </c>
      <c r="O169" s="12">
        <f t="shared" si="178"/>
        <v>0.9629861111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45005.63974</v>
      </c>
      <c r="B170" s="9" t="str">
        <f>INDIRECT(ADDRESS(2+QUOTIENT(ROW()-2,COUNTA('Form Responses 1'!$1:$1)-4),2,,TRUE,"Form Responses 1"))</f>
        <v>theresia3@gmail.com</v>
      </c>
      <c r="C170" s="9" t="str">
        <f>INDIRECT(ADDRESS(2+QUOTIENT(ROW()-2,COUNTA('Form Responses 1'!$1:$1)-4),3,,TRUE,"Form Responses 1"))</f>
        <v>theresia v</v>
      </c>
      <c r="D170" s="10">
        <f>INDIRECT(ADDRESS(2+QUOTIENT(ROW()-2,COUNTA('Form Responses 1'!$1:$1)-4),4,,TRUE,"Form Responses 1"))</f>
        <v>44980</v>
      </c>
      <c r="E170" s="11">
        <f t="shared" si="2"/>
        <v>4</v>
      </c>
      <c r="F170" s="9" t="str">
        <f>IF(ISBLANK(A170)," ",INDIRECT(ADDRESS(1,5+MOD(ROW()-2,COUNTA('Form Responses 1'!$1:$1)-4),,TRUE,"Form Responses 1")))</f>
        <v>Gedung Katulistiwa [R. Fungsional 1&amp;2]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Katulistiwa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0.96</v>
      </c>
      <c r="O170" s="12">
        <f t="shared" si="179"/>
        <v>0.9629861111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45005.63974</v>
      </c>
      <c r="B171" s="9" t="str">
        <f>INDIRECT(ADDRESS(2+QUOTIENT(ROW()-2,COUNTA('Form Responses 1'!$1:$1)-4),2,,TRUE,"Form Responses 1"))</f>
        <v>theresia3@gmail.com</v>
      </c>
      <c r="C171" s="9" t="str">
        <f>INDIRECT(ADDRESS(2+QUOTIENT(ROW()-2,COUNTA('Form Responses 1'!$1:$1)-4),3,,TRUE,"Form Responses 1"))</f>
        <v>theresia v</v>
      </c>
      <c r="D171" s="10">
        <f>INDIRECT(ADDRESS(2+QUOTIENT(ROW()-2,COUNTA('Form Responses 1'!$1:$1)-4),4,,TRUE,"Form Responses 1"))</f>
        <v>44980</v>
      </c>
      <c r="E171" s="11">
        <f t="shared" si="2"/>
        <v>4</v>
      </c>
      <c r="F171" s="9" t="str">
        <f>IF(ISBLANK(A171)," ",INDIRECT(ADDRESS(1,5+MOD(ROW()-2,COUNTA('Form Responses 1'!$1:$1)-4),,TRUE,"Form Responses 1")))</f>
        <v>Gedung Katulistiwa [R. PPID]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Katulistiwa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0.96</v>
      </c>
      <c r="O171" s="12">
        <f t="shared" si="180"/>
        <v>0.9629861111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45005.63974</v>
      </c>
      <c r="B172" s="9" t="str">
        <f>INDIRECT(ADDRESS(2+QUOTIENT(ROW()-2,COUNTA('Form Responses 1'!$1:$1)-4),2,,TRUE,"Form Responses 1"))</f>
        <v>theresia3@gmail.com</v>
      </c>
      <c r="C172" s="9" t="str">
        <f>INDIRECT(ADDRESS(2+QUOTIENT(ROW()-2,COUNTA('Form Responses 1'!$1:$1)-4),3,,TRUE,"Form Responses 1"))</f>
        <v>theresia v</v>
      </c>
      <c r="D172" s="10">
        <f>INDIRECT(ADDRESS(2+QUOTIENT(ROW()-2,COUNTA('Form Responses 1'!$1:$1)-4),4,,TRUE,"Form Responses 1"))</f>
        <v>44980</v>
      </c>
      <c r="E172" s="11">
        <f t="shared" si="2"/>
        <v>4</v>
      </c>
      <c r="F172" s="9" t="str">
        <f>IF(ISBLANK(A172)," ",INDIRECT(ADDRESS(1,5+MOD(ROW()-2,COUNTA('Form Responses 1'!$1:$1)-4),,TRUE,"Form Responses 1")))</f>
        <v>Gedung Katulistiwa [Ruang Kontrol]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Katulistiwa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0.96</v>
      </c>
      <c r="O172" s="12">
        <f t="shared" si="181"/>
        <v>0.9629861111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45005.63974</v>
      </c>
      <c r="B173" s="9" t="str">
        <f>INDIRECT(ADDRESS(2+QUOTIENT(ROW()-2,COUNTA('Form Responses 1'!$1:$1)-4),2,,TRUE,"Form Responses 1"))</f>
        <v>theresia3@gmail.com</v>
      </c>
      <c r="C173" s="9" t="str">
        <f>INDIRECT(ADDRESS(2+QUOTIENT(ROW()-2,COUNTA('Form Responses 1'!$1:$1)-4),3,,TRUE,"Form Responses 1"))</f>
        <v>theresia v</v>
      </c>
      <c r="D173" s="10">
        <f>INDIRECT(ADDRESS(2+QUOTIENT(ROW()-2,COUNTA('Form Responses 1'!$1:$1)-4),4,,TRUE,"Form Responses 1"))</f>
        <v>44980</v>
      </c>
      <c r="E173" s="11">
        <f t="shared" si="2"/>
        <v>4</v>
      </c>
      <c r="F173" s="9" t="str">
        <f>IF(ISBLANK(A173)," ",INDIRECT(ADDRESS(1,5+MOD(ROW()-2,COUNTA('Form Responses 1'!$1:$1)-4),,TRUE,"Form Responses 1")))</f>
        <v>Gedung Katulistiwa [Pantry]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Katulistiwa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0.96</v>
      </c>
      <c r="O173" s="12">
        <f t="shared" si="182"/>
        <v>0.9629861111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45005.63974</v>
      </c>
      <c r="B174" s="9" t="str">
        <f>INDIRECT(ADDRESS(2+QUOTIENT(ROW()-2,COUNTA('Form Responses 1'!$1:$1)-4),2,,TRUE,"Form Responses 1"))</f>
        <v>theresia3@gmail.com</v>
      </c>
      <c r="C174" s="9" t="str">
        <f>INDIRECT(ADDRESS(2+QUOTIENT(ROW()-2,COUNTA('Form Responses 1'!$1:$1)-4),3,,TRUE,"Form Responses 1"))</f>
        <v>theresia v</v>
      </c>
      <c r="D174" s="10">
        <f>INDIRECT(ADDRESS(2+QUOTIENT(ROW()-2,COUNTA('Form Responses 1'!$1:$1)-4),4,,TRUE,"Form Responses 1"))</f>
        <v>44980</v>
      </c>
      <c r="E174" s="11">
        <f t="shared" si="2"/>
        <v>4</v>
      </c>
      <c r="F174" s="9" t="str">
        <f>IF(ISBLANK(A174)," ",INDIRECT(ADDRESS(1,5+MOD(ROW()-2,COUNTA('Form Responses 1'!$1:$1)-4),,TRUE,"Form Responses 1")))</f>
        <v>Gedung Katulistiwa [Smoking area]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Katulistiwa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0.96</v>
      </c>
      <c r="O174" s="12">
        <f t="shared" si="183"/>
        <v>0.9629861111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45005.63974</v>
      </c>
      <c r="B175" s="9" t="str">
        <f>INDIRECT(ADDRESS(2+QUOTIENT(ROW()-2,COUNTA('Form Responses 1'!$1:$1)-4),2,,TRUE,"Form Responses 1"))</f>
        <v>theresia3@gmail.com</v>
      </c>
      <c r="C175" s="9" t="str">
        <f>INDIRECT(ADDRESS(2+QUOTIENT(ROW()-2,COUNTA('Form Responses 1'!$1:$1)-4),3,,TRUE,"Form Responses 1"))</f>
        <v>theresia v</v>
      </c>
      <c r="D175" s="10">
        <f>INDIRECT(ADDRESS(2+QUOTIENT(ROW()-2,COUNTA('Form Responses 1'!$1:$1)-4),4,,TRUE,"Form Responses 1"))</f>
        <v>44980</v>
      </c>
      <c r="E175" s="11">
        <f t="shared" si="2"/>
        <v>4</v>
      </c>
      <c r="F175" s="9" t="str">
        <f>IF(ISBLANK(A175)," ",INDIRECT(ADDRESS(1,5+MOD(ROW()-2,COUNTA('Form Responses 1'!$1:$1)-4),,TRUE,"Form Responses 1")))</f>
        <v>Gedung Katulistiwa [Toilet Pria / Wanita]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Katulistiwa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0.96</v>
      </c>
      <c r="O175" s="12">
        <f t="shared" si="184"/>
        <v>0.9629861111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45005.63974</v>
      </c>
      <c r="B176" s="9" t="str">
        <f>INDIRECT(ADDRESS(2+QUOTIENT(ROW()-2,COUNTA('Form Responses 1'!$1:$1)-4),2,,TRUE,"Form Responses 1"))</f>
        <v>theresia3@gmail.com</v>
      </c>
      <c r="C176" s="9" t="str">
        <f>INDIRECT(ADDRESS(2+QUOTIENT(ROW()-2,COUNTA('Form Responses 1'!$1:$1)-4),3,,TRUE,"Form Responses 1"))</f>
        <v>theresia v</v>
      </c>
      <c r="D176" s="10">
        <f>INDIRECT(ADDRESS(2+QUOTIENT(ROW()-2,COUNTA('Form Responses 1'!$1:$1)-4),4,,TRUE,"Form Responses 1"))</f>
        <v>44980</v>
      </c>
      <c r="E176" s="11">
        <f t="shared" si="2"/>
        <v>4</v>
      </c>
      <c r="F176" s="9" t="str">
        <f>IF(ISBLANK(A176)," ",INDIRECT(ADDRESS(1,5+MOD(ROW()-2,COUNTA('Form Responses 1'!$1:$1)-4),,TRUE,"Form Responses 1")))</f>
        <v>Halaman [Taman 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Halaman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0.96</v>
      </c>
      <c r="O176" s="12">
        <f t="shared" si="185"/>
        <v>0.9629861111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45005.63974</v>
      </c>
      <c r="B177" s="9" t="str">
        <f>INDIRECT(ADDRESS(2+QUOTIENT(ROW()-2,COUNTA('Form Responses 1'!$1:$1)-4),2,,TRUE,"Form Responses 1"))</f>
        <v>theresia3@gmail.com</v>
      </c>
      <c r="C177" s="9" t="str">
        <f>INDIRECT(ADDRESS(2+QUOTIENT(ROW()-2,COUNTA('Form Responses 1'!$1:$1)-4),3,,TRUE,"Form Responses 1"))</f>
        <v>theresia v</v>
      </c>
      <c r="D177" s="10">
        <f>INDIRECT(ADDRESS(2+QUOTIENT(ROW()-2,COUNTA('Form Responses 1'!$1:$1)-4),4,,TRUE,"Form Responses 1"))</f>
        <v>44980</v>
      </c>
      <c r="E177" s="11">
        <f t="shared" si="2"/>
        <v>4</v>
      </c>
      <c r="F177" s="9" t="str">
        <f>IF(ISBLANK(A177)," ",INDIRECT(ADDRESS(1,5+MOD(ROW()-2,COUNTA('Form Responses 1'!$1:$1)-4),,TRUE,"Form Responses 1")))</f>
        <v>Halaman [Parkir Motor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0.96</v>
      </c>
      <c r="O177" s="12">
        <f t="shared" si="186"/>
        <v>0.9629861111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45005.63974</v>
      </c>
      <c r="B178" s="9" t="str">
        <f>INDIRECT(ADDRESS(2+QUOTIENT(ROW()-2,COUNTA('Form Responses 1'!$1:$1)-4),2,,TRUE,"Form Responses 1"))</f>
        <v>theresia3@gmail.com</v>
      </c>
      <c r="C178" s="9" t="str">
        <f>INDIRECT(ADDRESS(2+QUOTIENT(ROW()-2,COUNTA('Form Responses 1'!$1:$1)-4),3,,TRUE,"Form Responses 1"))</f>
        <v>theresia v</v>
      </c>
      <c r="D178" s="10">
        <f>INDIRECT(ADDRESS(2+QUOTIENT(ROW()-2,COUNTA('Form Responses 1'!$1:$1)-4),4,,TRUE,"Form Responses 1"))</f>
        <v>44980</v>
      </c>
      <c r="E178" s="11">
        <f t="shared" si="2"/>
        <v>4</v>
      </c>
      <c r="F178" s="9" t="str">
        <f>IF(ISBLANK(A178)," ",INDIRECT(ADDRESS(1,5+MOD(ROW()-2,COUNTA('Form Responses 1'!$1:$1)-4),,TRUE,"Form Responses 1")))</f>
        <v>Halaman [Parkir Mobil]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0.96</v>
      </c>
      <c r="O178" s="12">
        <f t="shared" si="187"/>
        <v>0.9629861111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45005.63974</v>
      </c>
      <c r="B179" s="9" t="str">
        <f>INDIRECT(ADDRESS(2+QUOTIENT(ROW()-2,COUNTA('Form Responses 1'!$1:$1)-4),2,,TRUE,"Form Responses 1"))</f>
        <v>theresia3@gmail.com</v>
      </c>
      <c r="C179" s="9" t="str">
        <f>INDIRECT(ADDRESS(2+QUOTIENT(ROW()-2,COUNTA('Form Responses 1'!$1:$1)-4),3,,TRUE,"Form Responses 1"))</f>
        <v>theresia v</v>
      </c>
      <c r="D179" s="10">
        <f>INDIRECT(ADDRESS(2+QUOTIENT(ROW()-2,COUNTA('Form Responses 1'!$1:$1)-4),4,,TRUE,"Form Responses 1"))</f>
        <v>44980</v>
      </c>
      <c r="E179" s="11">
        <f t="shared" si="2"/>
        <v>4</v>
      </c>
      <c r="F179" s="9" t="str">
        <f>IF(ISBLANK(A179)," ",INDIRECT(ADDRESS(1,5+MOD(ROW()-2,COUNTA('Form Responses 1'!$1:$1)-4),,TRUE,"Form Responses 1")))</f>
        <v>Halaman [Halaman depan]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0.96</v>
      </c>
      <c r="O179" s="12">
        <f t="shared" si="188"/>
        <v>0.9629861111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45005.63974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 v</v>
      </c>
      <c r="D180" s="10">
        <f>INDIRECT(ADDRESS(2+QUOTIENT(ROW()-2,COUNTA('Form Responses 1'!$1:$1)-4),4,,TRUE,"Form Responses 1"))</f>
        <v>44980</v>
      </c>
      <c r="E180" s="11">
        <f t="shared" si="2"/>
        <v>4</v>
      </c>
      <c r="F180" s="9" t="str">
        <f>IF(ISBLANK(A180)," ",INDIRECT(ADDRESS(1,5+MOD(ROW()-2,COUNTA('Form Responses 1'!$1:$1)-4),,TRUE,"Form Responses 1")))</f>
        <v>Halaman [ samping dan belakang]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0.96</v>
      </c>
      <c r="O180" s="12">
        <f t="shared" si="189"/>
        <v>0.9629861111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45005.63974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 v</v>
      </c>
      <c r="D181" s="10">
        <f>INDIRECT(ADDRESS(2+QUOTIENT(ROW()-2,COUNTA('Form Responses 1'!$1:$1)-4),4,,TRUE,"Form Responses 1"))</f>
        <v>44980</v>
      </c>
      <c r="E181" s="11">
        <f t="shared" si="2"/>
        <v>4</v>
      </c>
      <c r="F181" s="9" t="str">
        <f>IF(ISBLANK(A181)," ",INDIRECT(ADDRESS(1,5+MOD(ROW()-2,COUNTA('Form Responses 1'!$1:$1)-4),,TRUE,"Form Responses 1")))</f>
        <v>Halaman [TPS]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0.96</v>
      </c>
      <c r="O181" s="12">
        <f t="shared" si="190"/>
        <v>0.9629861111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45012.57836</v>
      </c>
      <c r="B182" s="9" t="str">
        <f>INDIRECT(ADDRESS(2+QUOTIENT(ROW()-2,COUNTA('Form Responses 1'!$1:$1)-4),2,,TRUE,"Form Responses 1"))</f>
        <v>helm002@brin.go.id</v>
      </c>
      <c r="C182" s="9" t="str">
        <f>INDIRECT(ADDRESS(2+QUOTIENT(ROW()-2,COUNTA('Form Responses 1'!$1:$1)-4),3,,TRUE,"Form Responses 1"))</f>
        <v>Helmi Suryaputra, S.T.</v>
      </c>
      <c r="D182" s="10">
        <f>INDIRECT(ADDRESS(2+QUOTIENT(ROW()-2,COUNTA('Form Responses 1'!$1:$1)-4),4,,TRUE,"Form Responses 1"))</f>
        <v>44951</v>
      </c>
      <c r="E182" s="11">
        <f t="shared" si="2"/>
        <v>3</v>
      </c>
      <c r="F182" s="9" t="str">
        <f>IF(ISBLANK(A182)," ",INDIRECT(ADDRESS(1,5+MOD(ROW()-2,COUNTA('Form Responses 1'!$1:$1)-4),,TRUE,"Form Responses 1")))</f>
        <v>Security [Security Functions]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Security</v>
      </c>
      <c r="I182" s="12" t="str">
        <f t="shared" si="4"/>
        <v>SECURITY SERVICE</v>
      </c>
      <c r="J182" s="12">
        <f t="array" ref="J182">IFERROR(INDEX(MASTER!B:B,MATCH(G182,MASTER!A:A,0))/100," ")</f>
        <v>0.95</v>
      </c>
      <c r="K182" s="9">
        <f t="shared" si="5"/>
        <v>4</v>
      </c>
      <c r="L182" s="9" t="str">
        <f t="shared" si="6"/>
        <v>2023 - WEEK 04</v>
      </c>
      <c r="M182" s="9" t="str">
        <f t="shared" si="7"/>
        <v>2023 - MONTH 01</v>
      </c>
      <c r="N182" s="12">
        <f t="shared" ref="N182:O182" si="191">IFERROR(AVERAGEIF(L:L,L182,$J:$J)," ")</f>
        <v>0.9430555556</v>
      </c>
      <c r="O182" s="12">
        <f t="shared" si="191"/>
        <v>0.9430555556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45012.57836</v>
      </c>
      <c r="B183" s="9" t="str">
        <f>INDIRECT(ADDRESS(2+QUOTIENT(ROW()-2,COUNTA('Form Responses 1'!$1:$1)-4),2,,TRUE,"Form Responses 1"))</f>
        <v>helm002@brin.go.id</v>
      </c>
      <c r="C183" s="9" t="str">
        <f>INDIRECT(ADDRESS(2+QUOTIENT(ROW()-2,COUNTA('Form Responses 1'!$1:$1)-4),3,,TRUE,"Form Responses 1"))</f>
        <v>Helmi Suryaputra, S.T.</v>
      </c>
      <c r="D183" s="10">
        <f>INDIRECT(ADDRESS(2+QUOTIENT(ROW()-2,COUNTA('Form Responses 1'!$1:$1)-4),4,,TRUE,"Form Responses 1"))</f>
        <v>44951</v>
      </c>
      <c r="E183" s="11">
        <f t="shared" si="2"/>
        <v>3</v>
      </c>
      <c r="F183" s="9" t="str">
        <f>IF(ISBLANK(A183)," ",INDIRECT(ADDRESS(1,5+MOD(ROW()-2,COUNTA('Form Responses 1'!$1:$1)-4),,TRUE,"Form Responses 1")))</f>
        <v>Driver [Driving Safety]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Driver</v>
      </c>
      <c r="I183" s="12" t="str">
        <f t="shared" si="4"/>
        <v>LABOR SERVICE</v>
      </c>
      <c r="J183" s="12">
        <f t="array" ref="J183">IFERROR(INDEX(MASTER!B:B,MATCH(G183,MASTER!A:A,0))/100," ")</f>
        <v>0.95</v>
      </c>
      <c r="K183" s="9">
        <f t="shared" si="5"/>
        <v>4</v>
      </c>
      <c r="L183" s="9" t="str">
        <f t="shared" si="6"/>
        <v>2023 - WEEK 04</v>
      </c>
      <c r="M183" s="9" t="str">
        <f t="shared" si="7"/>
        <v>2023 - MONTH 01</v>
      </c>
      <c r="N183" s="12">
        <f t="shared" ref="N183:O183" si="192">IFERROR(AVERAGEIF(L:L,L183,$J:$J)," ")</f>
        <v>0.9430555556</v>
      </c>
      <c r="O183" s="12">
        <f t="shared" si="192"/>
        <v>0.9430555556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45012.57836</v>
      </c>
      <c r="B184" s="9" t="str">
        <f>INDIRECT(ADDRESS(2+QUOTIENT(ROW()-2,COUNTA('Form Responses 1'!$1:$1)-4),2,,TRUE,"Form Responses 1"))</f>
        <v>helm002@brin.go.id</v>
      </c>
      <c r="C184" s="9" t="str">
        <f>INDIRECT(ADDRESS(2+QUOTIENT(ROW()-2,COUNTA('Form Responses 1'!$1:$1)-4),3,,TRUE,"Form Responses 1"))</f>
        <v>Helmi Suryaputra, S.T.</v>
      </c>
      <c r="D184" s="10">
        <f>INDIRECT(ADDRESS(2+QUOTIENT(ROW()-2,COUNTA('Form Responses 1'!$1:$1)-4),4,,TRUE,"Form Responses 1"))</f>
        <v>44951</v>
      </c>
      <c r="E184" s="11">
        <f t="shared" si="2"/>
        <v>3</v>
      </c>
      <c r="F184" s="9" t="str">
        <f>IF(ISBLANK(A184)," ",INDIRECT(ADDRESS(1,5+MOD(ROW()-2,COUNTA('Form Responses 1'!$1:$1)-4),,TRUE,"Form Responses 1")))</f>
        <v>Driver [ Attendance]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Driver</v>
      </c>
      <c r="I184" s="12" t="str">
        <f t="shared" si="4"/>
        <v>LABOR SERVICE</v>
      </c>
      <c r="J184" s="12">
        <f t="array" ref="J184">IFERROR(INDEX(MASTER!B:B,MATCH(G184,MASTER!A:A,0))/100," ")</f>
        <v>0.95</v>
      </c>
      <c r="K184" s="9">
        <f t="shared" si="5"/>
        <v>4</v>
      </c>
      <c r="L184" s="9" t="str">
        <f t="shared" si="6"/>
        <v>2023 - WEEK 04</v>
      </c>
      <c r="M184" s="9" t="str">
        <f t="shared" si="7"/>
        <v>2023 - MONTH 01</v>
      </c>
      <c r="N184" s="12">
        <f t="shared" ref="N184:O184" si="193">IFERROR(AVERAGEIF(L:L,L184,$J:$J)," ")</f>
        <v>0.9430555556</v>
      </c>
      <c r="O184" s="12">
        <f t="shared" si="193"/>
        <v>0.9430555556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45012.57836</v>
      </c>
      <c r="B185" s="9" t="str">
        <f>INDIRECT(ADDRESS(2+QUOTIENT(ROW()-2,COUNTA('Form Responses 1'!$1:$1)-4),2,,TRUE,"Form Responses 1"))</f>
        <v>helm002@brin.go.id</v>
      </c>
      <c r="C185" s="9" t="str">
        <f>INDIRECT(ADDRESS(2+QUOTIENT(ROW()-2,COUNTA('Form Responses 1'!$1:$1)-4),3,,TRUE,"Form Responses 1"))</f>
        <v>Helmi Suryaputra, S.T.</v>
      </c>
      <c r="D185" s="10">
        <f>INDIRECT(ADDRESS(2+QUOTIENT(ROW()-2,COUNTA('Form Responses 1'!$1:$1)-4),4,,TRUE,"Form Responses 1"))</f>
        <v>44951</v>
      </c>
      <c r="E185" s="11">
        <f t="shared" si="2"/>
        <v>3</v>
      </c>
      <c r="F185" s="9" t="str">
        <f>IF(ISBLANK(A185)," ",INDIRECT(ADDRESS(1,5+MOD(ROW()-2,COUNTA('Form Responses 1'!$1:$1)-4),,TRUE,"Form Responses 1")))</f>
        <v>Gedung Ale [R. Kerja Gedung Ale]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Gedung Ale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4</v>
      </c>
      <c r="L185" s="9" t="str">
        <f t="shared" si="6"/>
        <v>2023 - WEEK 04</v>
      </c>
      <c r="M185" s="9" t="str">
        <f t="shared" si="7"/>
        <v>2023 - MONTH 01</v>
      </c>
      <c r="N185" s="12">
        <f t="shared" ref="N185:O185" si="194">IFERROR(AVERAGEIF(L:L,L185,$J:$J)," ")</f>
        <v>0.9430555556</v>
      </c>
      <c r="O185" s="12">
        <f t="shared" si="194"/>
        <v>0.9430555556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45012.57836</v>
      </c>
      <c r="B186" s="9" t="str">
        <f>INDIRECT(ADDRESS(2+QUOTIENT(ROW()-2,COUNTA('Form Responses 1'!$1:$1)-4),2,,TRUE,"Form Responses 1"))</f>
        <v>helm002@brin.go.id</v>
      </c>
      <c r="C186" s="9" t="str">
        <f>INDIRECT(ADDRESS(2+QUOTIENT(ROW()-2,COUNTA('Form Responses 1'!$1:$1)-4),3,,TRUE,"Form Responses 1"))</f>
        <v>Helmi Suryaputra, S.T.</v>
      </c>
      <c r="D186" s="10">
        <f>INDIRECT(ADDRESS(2+QUOTIENT(ROW()-2,COUNTA('Form Responses 1'!$1:$1)-4),4,,TRUE,"Form Responses 1"))</f>
        <v>44951</v>
      </c>
      <c r="E186" s="11">
        <f t="shared" si="2"/>
        <v>3</v>
      </c>
      <c r="F186" s="9" t="str">
        <f>IF(ISBLANK(A186)," ",INDIRECT(ADDRESS(1,5+MOD(ROW()-2,COUNTA('Form Responses 1'!$1:$1)-4),,TRUE,"Form Responses 1")))</f>
        <v>Gedung Santano/Mes Santano [R. Peralatan]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Santano/Mes Santano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4</v>
      </c>
      <c r="L186" s="9" t="str">
        <f t="shared" si="6"/>
        <v>2023 - WEEK 04</v>
      </c>
      <c r="M186" s="9" t="str">
        <f t="shared" si="7"/>
        <v>2023 - MONTH 01</v>
      </c>
      <c r="N186" s="12">
        <f t="shared" ref="N186:O186" si="195">IFERROR(AVERAGEIF(L:L,L186,$J:$J)," ")</f>
        <v>0.9430555556</v>
      </c>
      <c r="O186" s="12">
        <f t="shared" si="195"/>
        <v>0.9430555556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45012.57836</v>
      </c>
      <c r="B187" s="9" t="str">
        <f>INDIRECT(ADDRESS(2+QUOTIENT(ROW()-2,COUNTA('Form Responses 1'!$1:$1)-4),2,,TRUE,"Form Responses 1"))</f>
        <v>helm002@brin.go.id</v>
      </c>
      <c r="C187" s="9" t="str">
        <f>INDIRECT(ADDRESS(2+QUOTIENT(ROW()-2,COUNTA('Form Responses 1'!$1:$1)-4),3,,TRUE,"Form Responses 1"))</f>
        <v>Helmi Suryaputra, S.T.</v>
      </c>
      <c r="D187" s="10">
        <f>INDIRECT(ADDRESS(2+QUOTIENT(ROW()-2,COUNTA('Form Responses 1'!$1:$1)-4),4,,TRUE,"Form Responses 1"))</f>
        <v>44951</v>
      </c>
      <c r="E187" s="11">
        <f t="shared" si="2"/>
        <v>3</v>
      </c>
      <c r="F187" s="9" t="str">
        <f>IF(ISBLANK(A187)," ",INDIRECT(ADDRESS(1,5+MOD(ROW()-2,COUNTA('Form Responses 1'!$1:$1)-4),,TRUE,"Form Responses 1")))</f>
        <v>Gedung Santano/Mes Santano [Kamar 1]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Santano/Mes Santano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4</v>
      </c>
      <c r="L187" s="9" t="str">
        <f t="shared" si="6"/>
        <v>2023 - WEEK 04</v>
      </c>
      <c r="M187" s="9" t="str">
        <f t="shared" si="7"/>
        <v>2023 - MONTH 01</v>
      </c>
      <c r="N187" s="12">
        <f t="shared" ref="N187:O187" si="196">IFERROR(AVERAGEIF(L:L,L187,$J:$J)," ")</f>
        <v>0.9430555556</v>
      </c>
      <c r="O187" s="12">
        <f t="shared" si="196"/>
        <v>0.9430555556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45012.57836</v>
      </c>
      <c r="B188" s="9" t="str">
        <f>INDIRECT(ADDRESS(2+QUOTIENT(ROW()-2,COUNTA('Form Responses 1'!$1:$1)-4),2,,TRUE,"Form Responses 1"))</f>
        <v>helm002@brin.go.id</v>
      </c>
      <c r="C188" s="9" t="str">
        <f>INDIRECT(ADDRESS(2+QUOTIENT(ROW()-2,COUNTA('Form Responses 1'!$1:$1)-4),3,,TRUE,"Form Responses 1"))</f>
        <v>Helmi Suryaputra, S.T.</v>
      </c>
      <c r="D188" s="10">
        <f>INDIRECT(ADDRESS(2+QUOTIENT(ROW()-2,COUNTA('Form Responses 1'!$1:$1)-4),4,,TRUE,"Form Responses 1"))</f>
        <v>44951</v>
      </c>
      <c r="E188" s="11">
        <f t="shared" si="2"/>
        <v>3</v>
      </c>
      <c r="F188" s="9" t="str">
        <f>IF(ISBLANK(A188)," ",INDIRECT(ADDRESS(1,5+MOD(ROW()-2,COUNTA('Form Responses 1'!$1:$1)-4),,TRUE,"Form Responses 1")))</f>
        <v>Gedung Santano/Mes Santano [2&amp;3]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Gedung Santano/Mes Santano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4</v>
      </c>
      <c r="L188" s="9" t="str">
        <f t="shared" si="6"/>
        <v>2023 - WEEK 04</v>
      </c>
      <c r="M188" s="9" t="str">
        <f t="shared" si="7"/>
        <v>2023 - MONTH 01</v>
      </c>
      <c r="N188" s="12">
        <f t="shared" ref="N188:O188" si="197">IFERROR(AVERAGEIF(L:L,L188,$J:$J)," ")</f>
        <v>0.9430555556</v>
      </c>
      <c r="O188" s="12">
        <f t="shared" si="197"/>
        <v>0.9430555556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45012.57836</v>
      </c>
      <c r="B189" s="9" t="str">
        <f>INDIRECT(ADDRESS(2+QUOTIENT(ROW()-2,COUNTA('Form Responses 1'!$1:$1)-4),2,,TRUE,"Form Responses 1"))</f>
        <v>helm002@brin.go.id</v>
      </c>
      <c r="C189" s="9" t="str">
        <f>INDIRECT(ADDRESS(2+QUOTIENT(ROW()-2,COUNTA('Form Responses 1'!$1:$1)-4),3,,TRUE,"Form Responses 1"))</f>
        <v>Helmi Suryaputra, S.T.</v>
      </c>
      <c r="D189" s="10">
        <f>INDIRECT(ADDRESS(2+QUOTIENT(ROW()-2,COUNTA('Form Responses 1'!$1:$1)-4),4,,TRUE,"Form Responses 1"))</f>
        <v>44951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Santano/Mes Santano [Toilet Pria / Wanita]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Gedung Santano/Mes Santano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4</v>
      </c>
      <c r="L189" s="9" t="str">
        <f t="shared" si="6"/>
        <v>2023 - WEEK 04</v>
      </c>
      <c r="M189" s="9" t="str">
        <f t="shared" si="7"/>
        <v>2023 - MONTH 01</v>
      </c>
      <c r="N189" s="12">
        <f t="shared" ref="N189:O189" si="198">IFERROR(AVERAGEIF(L:L,L189,$J:$J)," ")</f>
        <v>0.9430555556</v>
      </c>
      <c r="O189" s="12">
        <f t="shared" si="198"/>
        <v>0.9430555556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45012.57836</v>
      </c>
      <c r="B190" s="9" t="str">
        <f>INDIRECT(ADDRESS(2+QUOTIENT(ROW()-2,COUNTA('Form Responses 1'!$1:$1)-4),2,,TRUE,"Form Responses 1"))</f>
        <v>helm002@brin.go.id</v>
      </c>
      <c r="C190" s="9" t="str">
        <f>INDIRECT(ADDRESS(2+QUOTIENT(ROW()-2,COUNTA('Form Responses 1'!$1:$1)-4),3,,TRUE,"Form Responses 1"))</f>
        <v>Helmi Suryaputra, S.T.</v>
      </c>
      <c r="D190" s="10">
        <f>INDIRECT(ADDRESS(2+QUOTIENT(ROW()-2,COUNTA('Form Responses 1'!$1:$1)-4),4,,TRUE,"Form Responses 1"))</f>
        <v>44951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Cady [R. Peralatan]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Gedung Cady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4</v>
      </c>
      <c r="L190" s="9" t="str">
        <f t="shared" si="6"/>
        <v>2023 - WEEK 04</v>
      </c>
      <c r="M190" s="9" t="str">
        <f t="shared" si="7"/>
        <v>2023 - MONTH 01</v>
      </c>
      <c r="N190" s="12">
        <f t="shared" ref="N190:O190" si="199">IFERROR(AVERAGEIF(L:L,L190,$J:$J)," ")</f>
        <v>0.9430555556</v>
      </c>
      <c r="O190" s="12">
        <f t="shared" si="199"/>
        <v>0.9430555556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45012.57836</v>
      </c>
      <c r="B191" s="9" t="str">
        <f>INDIRECT(ADDRESS(2+QUOTIENT(ROW()-2,COUNTA('Form Responses 1'!$1:$1)-4),2,,TRUE,"Form Responses 1"))</f>
        <v>helm002@brin.go.id</v>
      </c>
      <c r="C191" s="9" t="str">
        <f>INDIRECT(ADDRESS(2+QUOTIENT(ROW()-2,COUNTA('Form Responses 1'!$1:$1)-4),3,,TRUE,"Form Responses 1"))</f>
        <v>Helmi Suryaputra, S.T.</v>
      </c>
      <c r="D191" s="10">
        <f>INDIRECT(ADDRESS(2+QUOTIENT(ROW()-2,COUNTA('Form Responses 1'!$1:$1)-4),4,,TRUE,"Form Responses 1"))</f>
        <v>44951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Cady [Toilet Pria / Wanita]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Gedung Cady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4</v>
      </c>
      <c r="L191" s="9" t="str">
        <f t="shared" si="6"/>
        <v>2023 - WEEK 04</v>
      </c>
      <c r="M191" s="9" t="str">
        <f t="shared" si="7"/>
        <v>2023 - MONTH 01</v>
      </c>
      <c r="N191" s="12">
        <f t="shared" ref="N191:O191" si="200">IFERROR(AVERAGEIF(L:L,L191,$J:$J)," ")</f>
        <v>0.9430555556</v>
      </c>
      <c r="O191" s="12">
        <f t="shared" si="200"/>
        <v>0.9430555556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45012.57836</v>
      </c>
      <c r="B192" s="9" t="str">
        <f>INDIRECT(ADDRESS(2+QUOTIENT(ROW()-2,COUNTA('Form Responses 1'!$1:$1)-4),2,,TRUE,"Form Responses 1"))</f>
        <v>helm002@brin.go.id</v>
      </c>
      <c r="C192" s="9" t="str">
        <f>INDIRECT(ADDRESS(2+QUOTIENT(ROW()-2,COUNTA('Form Responses 1'!$1:$1)-4),3,,TRUE,"Form Responses 1"))</f>
        <v>Helmi Suryaputra, S.T.</v>
      </c>
      <c r="D192" s="10">
        <f>INDIRECT(ADDRESS(2+QUOTIENT(ROW()-2,COUNTA('Form Responses 1'!$1:$1)-4),4,,TRUE,"Form Responses 1"))</f>
        <v>44951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Ekuator [R. CWS]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Gedung Ekuator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4</v>
      </c>
      <c r="L192" s="9" t="str">
        <f t="shared" si="6"/>
        <v>2023 - WEEK 04</v>
      </c>
      <c r="M192" s="9" t="str">
        <f t="shared" si="7"/>
        <v>2023 - MONTH 01</v>
      </c>
      <c r="N192" s="12">
        <f t="shared" ref="N192:O192" si="201">IFERROR(AVERAGEIF(L:L,L192,$J:$J)," ")</f>
        <v>0.9430555556</v>
      </c>
      <c r="O192" s="12">
        <f t="shared" si="201"/>
        <v>0.9430555556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45012.57836</v>
      </c>
      <c r="B193" s="9" t="str">
        <f>INDIRECT(ADDRESS(2+QUOTIENT(ROW()-2,COUNTA('Form Responses 1'!$1:$1)-4),2,,TRUE,"Form Responses 1"))</f>
        <v>helm002@brin.go.id</v>
      </c>
      <c r="C193" s="9" t="str">
        <f>INDIRECT(ADDRESS(2+QUOTIENT(ROW()-2,COUNTA('Form Responses 1'!$1:$1)-4),3,,TRUE,"Form Responses 1"))</f>
        <v>Helmi Suryaputra, S.T.</v>
      </c>
      <c r="D193" s="10">
        <f>INDIRECT(ADDRESS(2+QUOTIENT(ROW()-2,COUNTA('Form Responses 1'!$1:$1)-4),4,,TRUE,"Form Responses 1"))</f>
        <v>44951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Ekuator [R. Laboratorium]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Gedung Ekuator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4</v>
      </c>
      <c r="L193" s="9" t="str">
        <f t="shared" si="6"/>
        <v>2023 - WEEK 04</v>
      </c>
      <c r="M193" s="9" t="str">
        <f t="shared" si="7"/>
        <v>2023 - MONTH 01</v>
      </c>
      <c r="N193" s="12">
        <f t="shared" ref="N193:O193" si="202">IFERROR(AVERAGEIF(L:L,L193,$J:$J)," ")</f>
        <v>0.9430555556</v>
      </c>
      <c r="O193" s="12">
        <f t="shared" si="202"/>
        <v>0.9430555556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45012.57836</v>
      </c>
      <c r="B194" s="9" t="str">
        <f>INDIRECT(ADDRESS(2+QUOTIENT(ROW()-2,COUNTA('Form Responses 1'!$1:$1)-4),2,,TRUE,"Form Responses 1"))</f>
        <v>helm002@brin.go.id</v>
      </c>
      <c r="C194" s="9" t="str">
        <f>INDIRECT(ADDRESS(2+QUOTIENT(ROW()-2,COUNTA('Form Responses 1'!$1:$1)-4),3,,TRUE,"Form Responses 1"))</f>
        <v>Helmi Suryaputra, S.T.</v>
      </c>
      <c r="D194" s="10">
        <f>INDIRECT(ADDRESS(2+QUOTIENT(ROW()-2,COUNTA('Form Responses 1'!$1:$1)-4),4,,TRUE,"Form Responses 1"))</f>
        <v>44951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Ekuator [R. Lep Fungsional]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Ekuator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4</v>
      </c>
      <c r="L194" s="9" t="str">
        <f t="shared" si="6"/>
        <v>2023 - WEEK 04</v>
      </c>
      <c r="M194" s="9" t="str">
        <f t="shared" si="7"/>
        <v>2023 - MONTH 01</v>
      </c>
      <c r="N194" s="12">
        <f t="shared" ref="N194:O194" si="203">IFERROR(AVERAGEIF(L:L,L194,$J:$J)," ")</f>
        <v>0.9430555556</v>
      </c>
      <c r="O194" s="12">
        <f t="shared" si="203"/>
        <v>0.9430555556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45012.57836</v>
      </c>
      <c r="B195" s="9" t="str">
        <f>INDIRECT(ADDRESS(2+QUOTIENT(ROW()-2,COUNTA('Form Responses 1'!$1:$1)-4),2,,TRUE,"Form Responses 1"))</f>
        <v>helm002@brin.go.id</v>
      </c>
      <c r="C195" s="9" t="str">
        <f>INDIRECT(ADDRESS(2+QUOTIENT(ROW()-2,COUNTA('Form Responses 1'!$1:$1)-4),3,,TRUE,"Form Responses 1"))</f>
        <v>Helmi Suryaputra, S.T.</v>
      </c>
      <c r="D195" s="10">
        <f>INDIRECT(ADDRESS(2+QUOTIENT(ROW()-2,COUNTA('Form Responses 1'!$1:$1)-4),4,,TRUE,"Form Responses 1"))</f>
        <v>44951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Ekuator [R. Meeting Besar]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Ekuator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4</v>
      </c>
      <c r="L195" s="9" t="str">
        <f t="shared" si="6"/>
        <v>2023 - WEEK 04</v>
      </c>
      <c r="M195" s="9" t="str">
        <f t="shared" si="7"/>
        <v>2023 - MONTH 01</v>
      </c>
      <c r="N195" s="12">
        <f t="shared" ref="N195:O195" si="204">IFERROR(AVERAGEIF(L:L,L195,$J:$J)," ")</f>
        <v>0.9430555556</v>
      </c>
      <c r="O195" s="12">
        <f t="shared" si="204"/>
        <v>0.9430555556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45012.57836</v>
      </c>
      <c r="B196" s="9" t="str">
        <f>INDIRECT(ADDRESS(2+QUOTIENT(ROW()-2,COUNTA('Form Responses 1'!$1:$1)-4),2,,TRUE,"Form Responses 1"))</f>
        <v>helm002@brin.go.id</v>
      </c>
      <c r="C196" s="9" t="str">
        <f>INDIRECT(ADDRESS(2+QUOTIENT(ROW()-2,COUNTA('Form Responses 1'!$1:$1)-4),3,,TRUE,"Form Responses 1"))</f>
        <v>Helmi Suryaputra, S.T.</v>
      </c>
      <c r="D196" s="10">
        <f>INDIRECT(ADDRESS(2+QUOTIENT(ROW()-2,COUNTA('Form Responses 1'!$1:$1)-4),4,,TRUE,"Form Responses 1"))</f>
        <v>44951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Ekuator [Lobby &amp; Koridor 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Ekuator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4</v>
      </c>
      <c r="L196" s="9" t="str">
        <f t="shared" si="6"/>
        <v>2023 - WEEK 04</v>
      </c>
      <c r="M196" s="9" t="str">
        <f t="shared" si="7"/>
        <v>2023 - MONTH 01</v>
      </c>
      <c r="N196" s="12">
        <f t="shared" ref="N196:O196" si="205">IFERROR(AVERAGEIF(L:L,L196,$J:$J)," ")</f>
        <v>0.9430555556</v>
      </c>
      <c r="O196" s="12">
        <f t="shared" si="205"/>
        <v>0.9430555556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45012.57836</v>
      </c>
      <c r="B197" s="9" t="str">
        <f>INDIRECT(ADDRESS(2+QUOTIENT(ROW()-2,COUNTA('Form Responses 1'!$1:$1)-4),2,,TRUE,"Form Responses 1"))</f>
        <v>helm002@brin.go.id</v>
      </c>
      <c r="C197" s="9" t="str">
        <f>INDIRECT(ADDRESS(2+QUOTIENT(ROW()-2,COUNTA('Form Responses 1'!$1:$1)-4),3,,TRUE,"Form Responses 1"))</f>
        <v>Helmi Suryaputra, S.T.</v>
      </c>
      <c r="D197" s="10">
        <f>INDIRECT(ADDRESS(2+QUOTIENT(ROW()-2,COUNTA('Form Responses 1'!$1:$1)-4),4,,TRUE,"Form Responses 1"))</f>
        <v>44951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Ekuator [Mushollah]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Ekuator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4</v>
      </c>
      <c r="L197" s="9" t="str">
        <f t="shared" si="6"/>
        <v>2023 - WEEK 04</v>
      </c>
      <c r="M197" s="9" t="str">
        <f t="shared" si="7"/>
        <v>2023 - MONTH 01</v>
      </c>
      <c r="N197" s="12">
        <f t="shared" ref="N197:O197" si="206">IFERROR(AVERAGEIF(L:L,L197,$J:$J)," ")</f>
        <v>0.9430555556</v>
      </c>
      <c r="O197" s="12">
        <f t="shared" si="206"/>
        <v>0.9430555556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45012.57836</v>
      </c>
      <c r="B198" s="9" t="str">
        <f>INDIRECT(ADDRESS(2+QUOTIENT(ROW()-2,COUNTA('Form Responses 1'!$1:$1)-4),2,,TRUE,"Form Responses 1"))</f>
        <v>helm002@brin.go.id</v>
      </c>
      <c r="C198" s="9" t="str">
        <f>INDIRECT(ADDRESS(2+QUOTIENT(ROW()-2,COUNTA('Form Responses 1'!$1:$1)-4),3,,TRUE,"Form Responses 1"))</f>
        <v>Helmi Suryaputra, S.T.</v>
      </c>
      <c r="D198" s="10">
        <f>INDIRECT(ADDRESS(2+QUOTIENT(ROW()-2,COUNTA('Form Responses 1'!$1:$1)-4),4,,TRUE,"Form Responses 1"))</f>
        <v>44951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Ekuator [Toilet Pria / Wanita]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Ekuator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4</v>
      </c>
      <c r="L198" s="9" t="str">
        <f t="shared" si="6"/>
        <v>2023 - WEEK 04</v>
      </c>
      <c r="M198" s="9" t="str">
        <f t="shared" si="7"/>
        <v>2023 - MONTH 01</v>
      </c>
      <c r="N198" s="12">
        <f t="shared" ref="N198:O198" si="207">IFERROR(AVERAGEIF(L:L,L198,$J:$J)," ")</f>
        <v>0.9430555556</v>
      </c>
      <c r="O198" s="12">
        <f t="shared" si="207"/>
        <v>0.9430555556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45012.57836</v>
      </c>
      <c r="B199" s="9" t="str">
        <f>INDIRECT(ADDRESS(2+QUOTIENT(ROW()-2,COUNTA('Form Responses 1'!$1:$1)-4),2,,TRUE,"Form Responses 1"))</f>
        <v>helm002@brin.go.id</v>
      </c>
      <c r="C199" s="9" t="str">
        <f>INDIRECT(ADDRESS(2+QUOTIENT(ROW()-2,COUNTA('Form Responses 1'!$1:$1)-4),3,,TRUE,"Form Responses 1"))</f>
        <v>Helmi Suryaputra, S.T.</v>
      </c>
      <c r="D199" s="10">
        <f>INDIRECT(ADDRESS(2+QUOTIENT(ROW()-2,COUNTA('Form Responses 1'!$1:$1)-4),4,,TRUE,"Form Responses 1"))</f>
        <v>44951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Katulistiwa [Lobby Utama]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Katulistiwa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4</v>
      </c>
      <c r="L199" s="9" t="str">
        <f t="shared" si="6"/>
        <v>2023 - WEEK 04</v>
      </c>
      <c r="M199" s="9" t="str">
        <f t="shared" si="7"/>
        <v>2023 - MONTH 01</v>
      </c>
      <c r="N199" s="12">
        <f t="shared" ref="N199:O199" si="208">IFERROR(AVERAGEIF(L:L,L199,$J:$J)," ")</f>
        <v>0.9430555556</v>
      </c>
      <c r="O199" s="12">
        <f t="shared" si="208"/>
        <v>0.9430555556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45012.57836</v>
      </c>
      <c r="B200" s="9" t="str">
        <f>INDIRECT(ADDRESS(2+QUOTIENT(ROW()-2,COUNTA('Form Responses 1'!$1:$1)-4),2,,TRUE,"Form Responses 1"))</f>
        <v>helm002@brin.go.id</v>
      </c>
      <c r="C200" s="9" t="str">
        <f>INDIRECT(ADDRESS(2+QUOTIENT(ROW()-2,COUNTA('Form Responses 1'!$1:$1)-4),3,,TRUE,"Form Responses 1"))</f>
        <v>Helmi Suryaputra, S.T.</v>
      </c>
      <c r="D200" s="10">
        <f>INDIRECT(ADDRESS(2+QUOTIENT(ROW()-2,COUNTA('Form Responses 1'!$1:$1)-4),4,,TRUE,"Form Responses 1"))</f>
        <v>44951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Katulistiwa [Meeting Room Kecil]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Katulistiwa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4</v>
      </c>
      <c r="L200" s="9" t="str">
        <f t="shared" si="6"/>
        <v>2023 - WEEK 04</v>
      </c>
      <c r="M200" s="9" t="str">
        <f t="shared" si="7"/>
        <v>2023 - MONTH 01</v>
      </c>
      <c r="N200" s="12">
        <f t="shared" ref="N200:O200" si="209">IFERROR(AVERAGEIF(L:L,L200,$J:$J)," ")</f>
        <v>0.9430555556</v>
      </c>
      <c r="O200" s="12">
        <f t="shared" si="209"/>
        <v>0.9430555556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45012.57836</v>
      </c>
      <c r="B201" s="9" t="str">
        <f>INDIRECT(ADDRESS(2+QUOTIENT(ROW()-2,COUNTA('Form Responses 1'!$1:$1)-4),2,,TRUE,"Form Responses 1"))</f>
        <v>helm002@brin.go.id</v>
      </c>
      <c r="C201" s="9" t="str">
        <f>INDIRECT(ADDRESS(2+QUOTIENT(ROW()-2,COUNTA('Form Responses 1'!$1:$1)-4),3,,TRUE,"Form Responses 1"))</f>
        <v>Helmi Suryaputra, S.T.</v>
      </c>
      <c r="D201" s="10">
        <f>INDIRECT(ADDRESS(2+QUOTIENT(ROW()-2,COUNTA('Form Responses 1'!$1:$1)-4),4,,TRUE,"Form Responses 1"))</f>
        <v>44951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Katulistiwa [Ruang Koordinator]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Katulistiwa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4</v>
      </c>
      <c r="L201" s="9" t="str">
        <f t="shared" si="6"/>
        <v>2023 - WEEK 04</v>
      </c>
      <c r="M201" s="9" t="str">
        <f t="shared" si="7"/>
        <v>2023 - MONTH 01</v>
      </c>
      <c r="N201" s="12">
        <f t="shared" ref="N201:O201" si="210">IFERROR(AVERAGEIF(L:L,L201,$J:$J)," ")</f>
        <v>0.9430555556</v>
      </c>
      <c r="O201" s="12">
        <f t="shared" si="210"/>
        <v>0.9430555556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45012.57836</v>
      </c>
      <c r="B202" s="9" t="str">
        <f>INDIRECT(ADDRESS(2+QUOTIENT(ROW()-2,COUNTA('Form Responses 1'!$1:$1)-4),2,,TRUE,"Form Responses 1"))</f>
        <v>helm002@brin.go.id</v>
      </c>
      <c r="C202" s="9" t="str">
        <f>INDIRECT(ADDRESS(2+QUOTIENT(ROW()-2,COUNTA('Form Responses 1'!$1:$1)-4),3,,TRUE,"Form Responses 1"))</f>
        <v>Helmi Suryaputra, S.T.</v>
      </c>
      <c r="D202" s="10">
        <f>INDIRECT(ADDRESS(2+QUOTIENT(ROW()-2,COUNTA('Form Responses 1'!$1:$1)-4),4,,TRUE,"Form Responses 1"))</f>
        <v>44951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Katulistiwa [R. Sub Koordinator Layanan Umum]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Katulistiwa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4</v>
      </c>
      <c r="L202" s="9" t="str">
        <f t="shared" si="6"/>
        <v>2023 - WEEK 04</v>
      </c>
      <c r="M202" s="9" t="str">
        <f t="shared" si="7"/>
        <v>2023 - MONTH 01</v>
      </c>
      <c r="N202" s="12">
        <f t="shared" ref="N202:O202" si="211">IFERROR(AVERAGEIF(L:L,L202,$J:$J)," ")</f>
        <v>0.9430555556</v>
      </c>
      <c r="O202" s="12">
        <f t="shared" si="211"/>
        <v>0.9430555556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45012.57836</v>
      </c>
      <c r="B203" s="9" t="str">
        <f>INDIRECT(ADDRESS(2+QUOTIENT(ROW()-2,COUNTA('Form Responses 1'!$1:$1)-4),2,,TRUE,"Form Responses 1"))</f>
        <v>helm002@brin.go.id</v>
      </c>
      <c r="C203" s="9" t="str">
        <f>INDIRECT(ADDRESS(2+QUOTIENT(ROW()-2,COUNTA('Form Responses 1'!$1:$1)-4),3,,TRUE,"Form Responses 1"))</f>
        <v>Helmi Suryaputra, S.T.</v>
      </c>
      <c r="D203" s="10">
        <f>INDIRECT(ADDRESS(2+QUOTIENT(ROW()-2,COUNTA('Form Responses 1'!$1:$1)-4),4,,TRUE,"Form Responses 1"))</f>
        <v>44951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Katulistiwa [R. Keuangan]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Katulistiwa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4</v>
      </c>
      <c r="L203" s="9" t="str">
        <f t="shared" si="6"/>
        <v>2023 - WEEK 04</v>
      </c>
      <c r="M203" s="9" t="str">
        <f t="shared" si="7"/>
        <v>2023 - MONTH 01</v>
      </c>
      <c r="N203" s="12">
        <f t="shared" ref="N203:O203" si="212">IFERROR(AVERAGEIF(L:L,L203,$J:$J)," ")</f>
        <v>0.9430555556</v>
      </c>
      <c r="O203" s="12">
        <f t="shared" si="212"/>
        <v>0.9430555556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45012.57836</v>
      </c>
      <c r="B204" s="9" t="str">
        <f>INDIRECT(ADDRESS(2+QUOTIENT(ROW()-2,COUNTA('Form Responses 1'!$1:$1)-4),2,,TRUE,"Form Responses 1"))</f>
        <v>helm002@brin.go.id</v>
      </c>
      <c r="C204" s="9" t="str">
        <f>INDIRECT(ADDRESS(2+QUOTIENT(ROW()-2,COUNTA('Form Responses 1'!$1:$1)-4),3,,TRUE,"Form Responses 1"))</f>
        <v>Helmi Suryaputra, S.T.</v>
      </c>
      <c r="D204" s="10">
        <f>INDIRECT(ADDRESS(2+QUOTIENT(ROW()-2,COUNTA('Form Responses 1'!$1:$1)-4),4,,TRUE,"Form Responses 1"))</f>
        <v>44951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Katulistiwa [R. CWS]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Gedung Katulistiwa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4</v>
      </c>
      <c r="L204" s="9" t="str">
        <f t="shared" si="6"/>
        <v>2023 - WEEK 04</v>
      </c>
      <c r="M204" s="9" t="str">
        <f t="shared" si="7"/>
        <v>2023 - MONTH 01</v>
      </c>
      <c r="N204" s="12">
        <f t="shared" ref="N204:O204" si="213">IFERROR(AVERAGEIF(L:L,L204,$J:$J)," ")</f>
        <v>0.9430555556</v>
      </c>
      <c r="O204" s="12">
        <f t="shared" si="213"/>
        <v>0.9430555556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45012.57836</v>
      </c>
      <c r="B205" s="9" t="str">
        <f>INDIRECT(ADDRESS(2+QUOTIENT(ROW()-2,COUNTA('Form Responses 1'!$1:$1)-4),2,,TRUE,"Form Responses 1"))</f>
        <v>helm002@brin.go.id</v>
      </c>
      <c r="C205" s="9" t="str">
        <f>INDIRECT(ADDRESS(2+QUOTIENT(ROW()-2,COUNTA('Form Responses 1'!$1:$1)-4),3,,TRUE,"Form Responses 1"))</f>
        <v>Helmi Suryaputra, S.T.</v>
      </c>
      <c r="D205" s="10">
        <f>INDIRECT(ADDRESS(2+QUOTIENT(ROW()-2,COUNTA('Form Responses 1'!$1:$1)-4),4,,TRUE,"Form Responses 1"))</f>
        <v>44951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Katulistiwa [R. Persediaan]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 Katulistiwa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4</v>
      </c>
      <c r="L205" s="9" t="str">
        <f t="shared" si="6"/>
        <v>2023 - WEEK 04</v>
      </c>
      <c r="M205" s="9" t="str">
        <f t="shared" si="7"/>
        <v>2023 - MONTH 01</v>
      </c>
      <c r="N205" s="12">
        <f t="shared" ref="N205:O205" si="214">IFERROR(AVERAGEIF(L:L,L205,$J:$J)," ")</f>
        <v>0.9430555556</v>
      </c>
      <c r="O205" s="12">
        <f t="shared" si="214"/>
        <v>0.9430555556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45012.57836</v>
      </c>
      <c r="B206" s="9" t="str">
        <f>INDIRECT(ADDRESS(2+QUOTIENT(ROW()-2,COUNTA('Form Responses 1'!$1:$1)-4),2,,TRUE,"Form Responses 1"))</f>
        <v>helm002@brin.go.id</v>
      </c>
      <c r="C206" s="9" t="str">
        <f>INDIRECT(ADDRESS(2+QUOTIENT(ROW()-2,COUNTA('Form Responses 1'!$1:$1)-4),3,,TRUE,"Form Responses 1"))</f>
        <v>Helmi Suryaputra, S.T.</v>
      </c>
      <c r="D206" s="10">
        <f>INDIRECT(ADDRESS(2+QUOTIENT(ROW()-2,COUNTA('Form Responses 1'!$1:$1)-4),4,,TRUE,"Form Responses 1"))</f>
        <v>44951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Katulistiwa [R. Fungsional 1&amp;2]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Gedung Katulistiwa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4</v>
      </c>
      <c r="L206" s="9" t="str">
        <f t="shared" si="6"/>
        <v>2023 - WEEK 04</v>
      </c>
      <c r="M206" s="9" t="str">
        <f t="shared" si="7"/>
        <v>2023 - MONTH 01</v>
      </c>
      <c r="N206" s="12">
        <f t="shared" ref="N206:O206" si="215">IFERROR(AVERAGEIF(L:L,L206,$J:$J)," ")</f>
        <v>0.9430555556</v>
      </c>
      <c r="O206" s="12">
        <f t="shared" si="215"/>
        <v>0.9430555556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45012.57836</v>
      </c>
      <c r="B207" s="9" t="str">
        <f>INDIRECT(ADDRESS(2+QUOTIENT(ROW()-2,COUNTA('Form Responses 1'!$1:$1)-4),2,,TRUE,"Form Responses 1"))</f>
        <v>helm002@brin.go.id</v>
      </c>
      <c r="C207" s="9" t="str">
        <f>INDIRECT(ADDRESS(2+QUOTIENT(ROW()-2,COUNTA('Form Responses 1'!$1:$1)-4),3,,TRUE,"Form Responses 1"))</f>
        <v>Helmi Suryaputra, S.T.</v>
      </c>
      <c r="D207" s="10">
        <f>INDIRECT(ADDRESS(2+QUOTIENT(ROW()-2,COUNTA('Form Responses 1'!$1:$1)-4),4,,TRUE,"Form Responses 1"))</f>
        <v>44951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Katulistiwa [R. PPID]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Katulistiwa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4</v>
      </c>
      <c r="L207" s="9" t="str">
        <f t="shared" si="6"/>
        <v>2023 - WEEK 04</v>
      </c>
      <c r="M207" s="9" t="str">
        <f t="shared" si="7"/>
        <v>2023 - MONTH 01</v>
      </c>
      <c r="N207" s="12">
        <f t="shared" ref="N207:O207" si="216">IFERROR(AVERAGEIF(L:L,L207,$J:$J)," ")</f>
        <v>0.9430555556</v>
      </c>
      <c r="O207" s="12">
        <f t="shared" si="216"/>
        <v>0.9430555556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45012.57836</v>
      </c>
      <c r="B208" s="9" t="str">
        <f>INDIRECT(ADDRESS(2+QUOTIENT(ROW()-2,COUNTA('Form Responses 1'!$1:$1)-4),2,,TRUE,"Form Responses 1"))</f>
        <v>helm002@brin.go.id</v>
      </c>
      <c r="C208" s="9" t="str">
        <f>INDIRECT(ADDRESS(2+QUOTIENT(ROW()-2,COUNTA('Form Responses 1'!$1:$1)-4),3,,TRUE,"Form Responses 1"))</f>
        <v>Helmi Suryaputra, S.T.</v>
      </c>
      <c r="D208" s="10">
        <f>INDIRECT(ADDRESS(2+QUOTIENT(ROW()-2,COUNTA('Form Responses 1'!$1:$1)-4),4,,TRUE,"Form Responses 1"))</f>
        <v>44951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Katulistiwa [Ruang Kontrol]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Katulistiwa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4</v>
      </c>
      <c r="L208" s="9" t="str">
        <f t="shared" si="6"/>
        <v>2023 - WEEK 04</v>
      </c>
      <c r="M208" s="9" t="str">
        <f t="shared" si="7"/>
        <v>2023 - MONTH 01</v>
      </c>
      <c r="N208" s="12">
        <f t="shared" ref="N208:O208" si="217">IFERROR(AVERAGEIF(L:L,L208,$J:$J)," ")</f>
        <v>0.9430555556</v>
      </c>
      <c r="O208" s="12">
        <f t="shared" si="217"/>
        <v>0.9430555556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45012.57836</v>
      </c>
      <c r="B209" s="9" t="str">
        <f>INDIRECT(ADDRESS(2+QUOTIENT(ROW()-2,COUNTA('Form Responses 1'!$1:$1)-4),2,,TRUE,"Form Responses 1"))</f>
        <v>helm002@brin.go.id</v>
      </c>
      <c r="C209" s="9" t="str">
        <f>INDIRECT(ADDRESS(2+QUOTIENT(ROW()-2,COUNTA('Form Responses 1'!$1:$1)-4),3,,TRUE,"Form Responses 1"))</f>
        <v>Helmi Suryaputra, S.T.</v>
      </c>
      <c r="D209" s="10">
        <f>INDIRECT(ADDRESS(2+QUOTIENT(ROW()-2,COUNTA('Form Responses 1'!$1:$1)-4),4,,TRUE,"Form Responses 1"))</f>
        <v>44951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Katulistiwa [Pantry]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Katulistiwa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4</v>
      </c>
      <c r="L209" s="9" t="str">
        <f t="shared" si="6"/>
        <v>2023 - WEEK 04</v>
      </c>
      <c r="M209" s="9" t="str">
        <f t="shared" si="7"/>
        <v>2023 - MONTH 01</v>
      </c>
      <c r="N209" s="12">
        <f t="shared" ref="N209:O209" si="218">IFERROR(AVERAGEIF(L:L,L209,$J:$J)," ")</f>
        <v>0.9430555556</v>
      </c>
      <c r="O209" s="12">
        <f t="shared" si="218"/>
        <v>0.9430555556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45012.57836</v>
      </c>
      <c r="B210" s="9" t="str">
        <f>INDIRECT(ADDRESS(2+QUOTIENT(ROW()-2,COUNTA('Form Responses 1'!$1:$1)-4),2,,TRUE,"Form Responses 1"))</f>
        <v>helm002@brin.go.id</v>
      </c>
      <c r="C210" s="9" t="str">
        <f>INDIRECT(ADDRESS(2+QUOTIENT(ROW()-2,COUNTA('Form Responses 1'!$1:$1)-4),3,,TRUE,"Form Responses 1"))</f>
        <v>Helmi Suryaputra, S.T.</v>
      </c>
      <c r="D210" s="10">
        <f>INDIRECT(ADDRESS(2+QUOTIENT(ROW()-2,COUNTA('Form Responses 1'!$1:$1)-4),4,,TRUE,"Form Responses 1"))</f>
        <v>44951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Katulistiwa [Smoking area]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Katulistiwa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4</v>
      </c>
      <c r="L210" s="9" t="str">
        <f t="shared" si="6"/>
        <v>2023 - WEEK 04</v>
      </c>
      <c r="M210" s="9" t="str">
        <f t="shared" si="7"/>
        <v>2023 - MONTH 01</v>
      </c>
      <c r="N210" s="12">
        <f t="shared" ref="N210:O210" si="219">IFERROR(AVERAGEIF(L:L,L210,$J:$J)," ")</f>
        <v>0.9430555556</v>
      </c>
      <c r="O210" s="12">
        <f t="shared" si="219"/>
        <v>0.9430555556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45012.57836</v>
      </c>
      <c r="B211" s="9" t="str">
        <f>INDIRECT(ADDRESS(2+QUOTIENT(ROW()-2,COUNTA('Form Responses 1'!$1:$1)-4),2,,TRUE,"Form Responses 1"))</f>
        <v>helm002@brin.go.id</v>
      </c>
      <c r="C211" s="9" t="str">
        <f>INDIRECT(ADDRESS(2+QUOTIENT(ROW()-2,COUNTA('Form Responses 1'!$1:$1)-4),3,,TRUE,"Form Responses 1"))</f>
        <v>Helmi Suryaputra, S.T.</v>
      </c>
      <c r="D211" s="10">
        <f>INDIRECT(ADDRESS(2+QUOTIENT(ROW()-2,COUNTA('Form Responses 1'!$1:$1)-4),4,,TRUE,"Form Responses 1"))</f>
        <v>44951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Katulistiwa [Toilet Pria / Wanita]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Katulistiwa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4</v>
      </c>
      <c r="L211" s="9" t="str">
        <f t="shared" si="6"/>
        <v>2023 - WEEK 04</v>
      </c>
      <c r="M211" s="9" t="str">
        <f t="shared" si="7"/>
        <v>2023 - MONTH 01</v>
      </c>
      <c r="N211" s="12">
        <f t="shared" ref="N211:O211" si="220">IFERROR(AVERAGEIF(L:L,L211,$J:$J)," ")</f>
        <v>0.9430555556</v>
      </c>
      <c r="O211" s="12">
        <f t="shared" si="220"/>
        <v>0.9430555556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45012.57836</v>
      </c>
      <c r="B212" s="9" t="str">
        <f>INDIRECT(ADDRESS(2+QUOTIENT(ROW()-2,COUNTA('Form Responses 1'!$1:$1)-4),2,,TRUE,"Form Responses 1"))</f>
        <v>helm002@brin.go.id</v>
      </c>
      <c r="C212" s="9" t="str">
        <f>INDIRECT(ADDRESS(2+QUOTIENT(ROW()-2,COUNTA('Form Responses 1'!$1:$1)-4),3,,TRUE,"Form Responses 1"))</f>
        <v>Helmi Suryaputra, S.T.</v>
      </c>
      <c r="D212" s="10">
        <f>INDIRECT(ADDRESS(2+QUOTIENT(ROW()-2,COUNTA('Form Responses 1'!$1:$1)-4),4,,TRUE,"Form Responses 1"))</f>
        <v>44951</v>
      </c>
      <c r="E212" s="11">
        <f t="shared" si="2"/>
        <v>3</v>
      </c>
      <c r="F212" s="9" t="str">
        <f>IF(ISBLANK(A212)," ",INDIRECT(ADDRESS(1,5+MOD(ROW()-2,COUNTA('Form Responses 1'!$1:$1)-4),,TRUE,"Form Responses 1")))</f>
        <v>Halaman [Taman 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Halaman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4</v>
      </c>
      <c r="L212" s="9" t="str">
        <f t="shared" si="6"/>
        <v>2023 - WEEK 04</v>
      </c>
      <c r="M212" s="9" t="str">
        <f t="shared" si="7"/>
        <v>2023 - MONTH 01</v>
      </c>
      <c r="N212" s="12">
        <f t="shared" ref="N212:O212" si="221">IFERROR(AVERAGEIF(L:L,L212,$J:$J)," ")</f>
        <v>0.9430555556</v>
      </c>
      <c r="O212" s="12">
        <f t="shared" si="221"/>
        <v>0.9430555556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45012.57836</v>
      </c>
      <c r="B213" s="9" t="str">
        <f>INDIRECT(ADDRESS(2+QUOTIENT(ROW()-2,COUNTA('Form Responses 1'!$1:$1)-4),2,,TRUE,"Form Responses 1"))</f>
        <v>helm002@brin.go.id</v>
      </c>
      <c r="C213" s="9" t="str">
        <f>INDIRECT(ADDRESS(2+QUOTIENT(ROW()-2,COUNTA('Form Responses 1'!$1:$1)-4),3,,TRUE,"Form Responses 1"))</f>
        <v>Helmi Suryaputra, S.T.</v>
      </c>
      <c r="D213" s="10">
        <f>INDIRECT(ADDRESS(2+QUOTIENT(ROW()-2,COUNTA('Form Responses 1'!$1:$1)-4),4,,TRUE,"Form Responses 1"))</f>
        <v>44951</v>
      </c>
      <c r="E213" s="11">
        <f t="shared" si="2"/>
        <v>3</v>
      </c>
      <c r="F213" s="9" t="str">
        <f>IF(ISBLANK(A213)," ",INDIRECT(ADDRESS(1,5+MOD(ROW()-2,COUNTA('Form Responses 1'!$1:$1)-4),,TRUE,"Form Responses 1")))</f>
        <v>Halaman [Parkir Motor 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Halaman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4</v>
      </c>
      <c r="L213" s="9" t="str">
        <f t="shared" si="6"/>
        <v>2023 - WEEK 04</v>
      </c>
      <c r="M213" s="9" t="str">
        <f t="shared" si="7"/>
        <v>2023 - MONTH 01</v>
      </c>
      <c r="N213" s="12">
        <f t="shared" ref="N213:O213" si="222">IFERROR(AVERAGEIF(L:L,L213,$J:$J)," ")</f>
        <v>0.9430555556</v>
      </c>
      <c r="O213" s="12">
        <f t="shared" si="222"/>
        <v>0.9430555556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45012.57836</v>
      </c>
      <c r="B214" s="9" t="str">
        <f>INDIRECT(ADDRESS(2+QUOTIENT(ROW()-2,COUNTA('Form Responses 1'!$1:$1)-4),2,,TRUE,"Form Responses 1"))</f>
        <v>helm002@brin.go.id</v>
      </c>
      <c r="C214" s="9" t="str">
        <f>INDIRECT(ADDRESS(2+QUOTIENT(ROW()-2,COUNTA('Form Responses 1'!$1:$1)-4),3,,TRUE,"Form Responses 1"))</f>
        <v>Helmi Suryaputra, S.T.</v>
      </c>
      <c r="D214" s="10">
        <f>INDIRECT(ADDRESS(2+QUOTIENT(ROW()-2,COUNTA('Form Responses 1'!$1:$1)-4),4,,TRUE,"Form Responses 1"))</f>
        <v>44951</v>
      </c>
      <c r="E214" s="11">
        <f t="shared" si="2"/>
        <v>3</v>
      </c>
      <c r="F214" s="9" t="str">
        <f>IF(ISBLANK(A214)," ",INDIRECT(ADDRESS(1,5+MOD(ROW()-2,COUNTA('Form Responses 1'!$1:$1)-4),,TRUE,"Form Responses 1")))</f>
        <v>Halaman [Parkir Mobil]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Halaman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4</v>
      </c>
      <c r="L214" s="9" t="str">
        <f t="shared" si="6"/>
        <v>2023 - WEEK 04</v>
      </c>
      <c r="M214" s="9" t="str">
        <f t="shared" si="7"/>
        <v>2023 - MONTH 01</v>
      </c>
      <c r="N214" s="12">
        <f t="shared" ref="N214:O214" si="223">IFERROR(AVERAGEIF(L:L,L214,$J:$J)," ")</f>
        <v>0.9430555556</v>
      </c>
      <c r="O214" s="12">
        <f t="shared" si="223"/>
        <v>0.9430555556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45012.57836</v>
      </c>
      <c r="B215" s="9" t="str">
        <f>INDIRECT(ADDRESS(2+QUOTIENT(ROW()-2,COUNTA('Form Responses 1'!$1:$1)-4),2,,TRUE,"Form Responses 1"))</f>
        <v>helm002@brin.go.id</v>
      </c>
      <c r="C215" s="9" t="str">
        <f>INDIRECT(ADDRESS(2+QUOTIENT(ROW()-2,COUNTA('Form Responses 1'!$1:$1)-4),3,,TRUE,"Form Responses 1"))</f>
        <v>Helmi Suryaputra, S.T.</v>
      </c>
      <c r="D215" s="10">
        <f>INDIRECT(ADDRESS(2+QUOTIENT(ROW()-2,COUNTA('Form Responses 1'!$1:$1)-4),4,,TRUE,"Form Responses 1"))</f>
        <v>44951</v>
      </c>
      <c r="E215" s="11">
        <f t="shared" si="2"/>
        <v>3</v>
      </c>
      <c r="F215" s="9" t="str">
        <f>IF(ISBLANK(A215)," ",INDIRECT(ADDRESS(1,5+MOD(ROW()-2,COUNTA('Form Responses 1'!$1:$1)-4),,TRUE,"Form Responses 1")))</f>
        <v>Halaman [Halaman depan]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Halaman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4</v>
      </c>
      <c r="L215" s="9" t="str">
        <f t="shared" si="6"/>
        <v>2023 - WEEK 04</v>
      </c>
      <c r="M215" s="9" t="str">
        <f t="shared" si="7"/>
        <v>2023 - MONTH 01</v>
      </c>
      <c r="N215" s="12">
        <f t="shared" ref="N215:O215" si="224">IFERROR(AVERAGEIF(L:L,L215,$J:$J)," ")</f>
        <v>0.9430555556</v>
      </c>
      <c r="O215" s="12">
        <f t="shared" si="224"/>
        <v>0.9430555556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45012.57836</v>
      </c>
      <c r="B216" s="9" t="str">
        <f>INDIRECT(ADDRESS(2+QUOTIENT(ROW()-2,COUNTA('Form Responses 1'!$1:$1)-4),2,,TRUE,"Form Responses 1"))</f>
        <v>helm002@brin.go.id</v>
      </c>
      <c r="C216" s="9" t="str">
        <f>INDIRECT(ADDRESS(2+QUOTIENT(ROW()-2,COUNTA('Form Responses 1'!$1:$1)-4),3,,TRUE,"Form Responses 1"))</f>
        <v>Helmi Suryaputra, S.T.</v>
      </c>
      <c r="D216" s="10">
        <f>INDIRECT(ADDRESS(2+QUOTIENT(ROW()-2,COUNTA('Form Responses 1'!$1:$1)-4),4,,TRUE,"Form Responses 1"))</f>
        <v>44951</v>
      </c>
      <c r="E216" s="11">
        <f t="shared" si="2"/>
        <v>3</v>
      </c>
      <c r="F216" s="9" t="str">
        <f>IF(ISBLANK(A216)," ",INDIRECT(ADDRESS(1,5+MOD(ROW()-2,COUNTA('Form Responses 1'!$1:$1)-4),,TRUE,"Form Responses 1")))</f>
        <v>Halaman [ samping dan belakang]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Halaman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4</v>
      </c>
      <c r="L216" s="9" t="str">
        <f t="shared" si="6"/>
        <v>2023 - WEEK 04</v>
      </c>
      <c r="M216" s="9" t="str">
        <f t="shared" si="7"/>
        <v>2023 - MONTH 01</v>
      </c>
      <c r="N216" s="12">
        <f t="shared" ref="N216:O216" si="225">IFERROR(AVERAGEIF(L:L,L216,$J:$J)," ")</f>
        <v>0.9430555556</v>
      </c>
      <c r="O216" s="12">
        <f t="shared" si="225"/>
        <v>0.9430555556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45012.57836</v>
      </c>
      <c r="B217" s="9" t="str">
        <f>INDIRECT(ADDRESS(2+QUOTIENT(ROW()-2,COUNTA('Form Responses 1'!$1:$1)-4),2,,TRUE,"Form Responses 1"))</f>
        <v>helm002@brin.go.id</v>
      </c>
      <c r="C217" s="9" t="str">
        <f>INDIRECT(ADDRESS(2+QUOTIENT(ROW()-2,COUNTA('Form Responses 1'!$1:$1)-4),3,,TRUE,"Form Responses 1"))</f>
        <v>Helmi Suryaputra, S.T.</v>
      </c>
      <c r="D217" s="10">
        <f>INDIRECT(ADDRESS(2+QUOTIENT(ROW()-2,COUNTA('Form Responses 1'!$1:$1)-4),4,,TRUE,"Form Responses 1"))</f>
        <v>44951</v>
      </c>
      <c r="E217" s="11">
        <f t="shared" si="2"/>
        <v>3</v>
      </c>
      <c r="F217" s="9" t="str">
        <f>IF(ISBLANK(A217)," ",INDIRECT(ADDRESS(1,5+MOD(ROW()-2,COUNTA('Form Responses 1'!$1:$1)-4),,TRUE,"Form Responses 1")))</f>
        <v>Halaman [TPS]</v>
      </c>
      <c r="G217" s="9" t="str">
        <f>IF(ISBLANK(A217)," ",INDIRECT(ADDRESS(MATCH(A217,'Form Responses 1'!A:A,0),5+MOD(ROW()-2,COUNTA('Form Responses 1'!$1:$1)-4),,TRUE,"Form Responses 1")))</f>
        <v>CUKUP BAIK</v>
      </c>
      <c r="H217" s="12" t="str">
        <f t="shared" si="3"/>
        <v>Halaman</v>
      </c>
      <c r="I217" s="12" t="str">
        <f t="shared" si="4"/>
        <v>CLEANING SERVICE</v>
      </c>
      <c r="J217" s="12">
        <f t="array" ref="J217">IFERROR(INDEX(MASTER!B:B,MATCH(G217,MASTER!A:A,0))/100," ")</f>
        <v>0.89</v>
      </c>
      <c r="K217" s="9">
        <f t="shared" si="5"/>
        <v>4</v>
      </c>
      <c r="L217" s="9" t="str">
        <f t="shared" si="6"/>
        <v>2023 - WEEK 04</v>
      </c>
      <c r="M217" s="9" t="str">
        <f t="shared" si="7"/>
        <v>2023 - MONTH 01</v>
      </c>
      <c r="N217" s="12">
        <f t="shared" ref="N217:O217" si="226">IFERROR(AVERAGEIF(L:L,L217,$J:$J)," ")</f>
        <v>0.9430555556</v>
      </c>
      <c r="O217" s="12">
        <f t="shared" si="226"/>
        <v>0.9430555556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45012.58004</v>
      </c>
      <c r="B218" s="9" t="str">
        <f>INDIRECT(ADDRESS(2+QUOTIENT(ROW()-2,COUNTA('Form Responses 1'!$1:$1)-4),2,,TRUE,"Form Responses 1"))</f>
        <v>helm002@brin.go.id</v>
      </c>
      <c r="C218" s="9" t="str">
        <f>INDIRECT(ADDRESS(2+QUOTIENT(ROW()-2,COUNTA('Form Responses 1'!$1:$1)-4),3,,TRUE,"Form Responses 1"))</f>
        <v>Helmi Suryaputra, S.T.</v>
      </c>
      <c r="D218" s="10">
        <f>INDIRECT(ADDRESS(2+QUOTIENT(ROW()-2,COUNTA('Form Responses 1'!$1:$1)-4),4,,TRUE,"Form Responses 1"))</f>
        <v>44982</v>
      </c>
      <c r="E218" s="11">
        <f t="shared" si="2"/>
        <v>6</v>
      </c>
      <c r="F218" s="9" t="str">
        <f>IF(ISBLANK(A218)," ",INDIRECT(ADDRESS(1,5+MOD(ROW()-2,COUNTA('Form Responses 1'!$1:$1)-4),,TRUE,"Form Responses 1")))</f>
        <v>Security [Security Functions]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Security</v>
      </c>
      <c r="I218" s="12" t="str">
        <f t="shared" si="4"/>
        <v>SECURITY SERVICE</v>
      </c>
      <c r="J218" s="12">
        <f t="array" ref="J218">IFERROR(INDEX(MASTER!B:B,MATCH(G218,MASTER!A:A,0))/100," ")</f>
        <v>0.95</v>
      </c>
      <c r="K218" s="9">
        <f t="shared" si="5"/>
        <v>8</v>
      </c>
      <c r="L218" s="9" t="str">
        <f t="shared" si="6"/>
        <v>2023 - WEEK 08</v>
      </c>
      <c r="M218" s="9" t="str">
        <f t="shared" si="7"/>
        <v>2023 - MONTH 02</v>
      </c>
      <c r="N218" s="12">
        <f t="shared" ref="N218:O218" si="227">IFERROR(AVERAGEIF(L:L,L218,$J:$J)," ")</f>
        <v>0.96</v>
      </c>
      <c r="O218" s="12">
        <f t="shared" si="227"/>
        <v>0.9629861111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45012.58004</v>
      </c>
      <c r="B219" s="9" t="str">
        <f>INDIRECT(ADDRESS(2+QUOTIENT(ROW()-2,COUNTA('Form Responses 1'!$1:$1)-4),2,,TRUE,"Form Responses 1"))</f>
        <v>helm002@brin.go.id</v>
      </c>
      <c r="C219" s="9" t="str">
        <f>INDIRECT(ADDRESS(2+QUOTIENT(ROW()-2,COUNTA('Form Responses 1'!$1:$1)-4),3,,TRUE,"Form Responses 1"))</f>
        <v>Helmi Suryaputra, S.T.</v>
      </c>
      <c r="D219" s="10">
        <f>INDIRECT(ADDRESS(2+QUOTIENT(ROW()-2,COUNTA('Form Responses 1'!$1:$1)-4),4,,TRUE,"Form Responses 1"))</f>
        <v>44982</v>
      </c>
      <c r="E219" s="11">
        <f t="shared" si="2"/>
        <v>6</v>
      </c>
      <c r="F219" s="9" t="str">
        <f>IF(ISBLANK(A219)," ",INDIRECT(ADDRESS(1,5+MOD(ROW()-2,COUNTA('Form Responses 1'!$1:$1)-4),,TRUE,"Form Responses 1")))</f>
        <v>Driver [Driving Safety]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Driver</v>
      </c>
      <c r="I219" s="12" t="str">
        <f t="shared" si="4"/>
        <v>LABOR SERVICE</v>
      </c>
      <c r="J219" s="12">
        <f t="array" ref="J219">IFERROR(INDEX(MASTER!B:B,MATCH(G219,MASTER!A:A,0))/100," ")</f>
        <v>0.95</v>
      </c>
      <c r="K219" s="9">
        <f t="shared" si="5"/>
        <v>8</v>
      </c>
      <c r="L219" s="9" t="str">
        <f t="shared" si="6"/>
        <v>2023 - WEEK 08</v>
      </c>
      <c r="M219" s="9" t="str">
        <f t="shared" si="7"/>
        <v>2023 - MONTH 02</v>
      </c>
      <c r="N219" s="12">
        <f t="shared" ref="N219:O219" si="228">IFERROR(AVERAGEIF(L:L,L219,$J:$J)," ")</f>
        <v>0.96</v>
      </c>
      <c r="O219" s="12">
        <f t="shared" si="228"/>
        <v>0.9629861111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45012.58004</v>
      </c>
      <c r="B220" s="9" t="str">
        <f>INDIRECT(ADDRESS(2+QUOTIENT(ROW()-2,COUNTA('Form Responses 1'!$1:$1)-4),2,,TRUE,"Form Responses 1"))</f>
        <v>helm002@brin.go.id</v>
      </c>
      <c r="C220" s="9" t="str">
        <f>INDIRECT(ADDRESS(2+QUOTIENT(ROW()-2,COUNTA('Form Responses 1'!$1:$1)-4),3,,TRUE,"Form Responses 1"))</f>
        <v>Helmi Suryaputra, S.T.</v>
      </c>
      <c r="D220" s="10">
        <f>INDIRECT(ADDRESS(2+QUOTIENT(ROW()-2,COUNTA('Form Responses 1'!$1:$1)-4),4,,TRUE,"Form Responses 1"))</f>
        <v>44982</v>
      </c>
      <c r="E220" s="11">
        <f t="shared" si="2"/>
        <v>6</v>
      </c>
      <c r="F220" s="9" t="str">
        <f>IF(ISBLANK(A220)," ",INDIRECT(ADDRESS(1,5+MOD(ROW()-2,COUNTA('Form Responses 1'!$1:$1)-4),,TRUE,"Form Responses 1")))</f>
        <v>Driver [ Attendance]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Driver</v>
      </c>
      <c r="I220" s="12" t="str">
        <f t="shared" si="4"/>
        <v>LABOR SERVICE</v>
      </c>
      <c r="J220" s="12">
        <f t="array" ref="J220">IFERROR(INDEX(MASTER!B:B,MATCH(G220,MASTER!A:A,0))/100," ")</f>
        <v>0.95</v>
      </c>
      <c r="K220" s="9">
        <f t="shared" si="5"/>
        <v>8</v>
      </c>
      <c r="L220" s="9" t="str">
        <f t="shared" si="6"/>
        <v>2023 - WEEK 08</v>
      </c>
      <c r="M220" s="9" t="str">
        <f t="shared" si="7"/>
        <v>2023 - MONTH 02</v>
      </c>
      <c r="N220" s="12">
        <f t="shared" ref="N220:O220" si="229">IFERROR(AVERAGEIF(L:L,L220,$J:$J)," ")</f>
        <v>0.96</v>
      </c>
      <c r="O220" s="12">
        <f t="shared" si="229"/>
        <v>0.9629861111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45012.58004</v>
      </c>
      <c r="B221" s="9" t="str">
        <f>INDIRECT(ADDRESS(2+QUOTIENT(ROW()-2,COUNTA('Form Responses 1'!$1:$1)-4),2,,TRUE,"Form Responses 1"))</f>
        <v>helm002@brin.go.id</v>
      </c>
      <c r="C221" s="9" t="str">
        <f>INDIRECT(ADDRESS(2+QUOTIENT(ROW()-2,COUNTA('Form Responses 1'!$1:$1)-4),3,,TRUE,"Form Responses 1"))</f>
        <v>Helmi Suryaputra, S.T.</v>
      </c>
      <c r="D221" s="10">
        <f>INDIRECT(ADDRESS(2+QUOTIENT(ROW()-2,COUNTA('Form Responses 1'!$1:$1)-4),4,,TRUE,"Form Responses 1"))</f>
        <v>44982</v>
      </c>
      <c r="E221" s="11">
        <f t="shared" si="2"/>
        <v>6</v>
      </c>
      <c r="F221" s="9" t="str">
        <f>IF(ISBLANK(A221)," ",INDIRECT(ADDRESS(1,5+MOD(ROW()-2,COUNTA('Form Responses 1'!$1:$1)-4),,TRUE,"Form Responses 1")))</f>
        <v>Gedung Ale [R. Kerja Gedung Ale]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Ale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8</v>
      </c>
      <c r="L221" s="9" t="str">
        <f t="shared" si="6"/>
        <v>2023 - WEEK 08</v>
      </c>
      <c r="M221" s="9" t="str">
        <f t="shared" si="7"/>
        <v>2023 - MONTH 02</v>
      </c>
      <c r="N221" s="12">
        <f t="shared" ref="N221:O221" si="230">IFERROR(AVERAGEIF(L:L,L221,$J:$J)," ")</f>
        <v>0.96</v>
      </c>
      <c r="O221" s="12">
        <f t="shared" si="230"/>
        <v>0.9629861111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45012.58004</v>
      </c>
      <c r="B222" s="9" t="str">
        <f>INDIRECT(ADDRESS(2+QUOTIENT(ROW()-2,COUNTA('Form Responses 1'!$1:$1)-4),2,,TRUE,"Form Responses 1"))</f>
        <v>helm002@brin.go.id</v>
      </c>
      <c r="C222" s="9" t="str">
        <f>INDIRECT(ADDRESS(2+QUOTIENT(ROW()-2,COUNTA('Form Responses 1'!$1:$1)-4),3,,TRUE,"Form Responses 1"))</f>
        <v>Helmi Suryaputra, S.T.</v>
      </c>
      <c r="D222" s="10">
        <f>INDIRECT(ADDRESS(2+QUOTIENT(ROW()-2,COUNTA('Form Responses 1'!$1:$1)-4),4,,TRUE,"Form Responses 1"))</f>
        <v>44982</v>
      </c>
      <c r="E222" s="11">
        <f t="shared" si="2"/>
        <v>6</v>
      </c>
      <c r="F222" s="9" t="str">
        <f>IF(ISBLANK(A222)," ",INDIRECT(ADDRESS(1,5+MOD(ROW()-2,COUNTA('Form Responses 1'!$1:$1)-4),,TRUE,"Form Responses 1")))</f>
        <v>Gedung Santano/Mes Santano [R. Peralatan]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Santano/Mes Santano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8</v>
      </c>
      <c r="L222" s="9" t="str">
        <f t="shared" si="6"/>
        <v>2023 - WEEK 08</v>
      </c>
      <c r="M222" s="9" t="str">
        <f t="shared" si="7"/>
        <v>2023 - MONTH 02</v>
      </c>
      <c r="N222" s="12">
        <f t="shared" ref="N222:O222" si="231">IFERROR(AVERAGEIF(L:L,L222,$J:$J)," ")</f>
        <v>0.96</v>
      </c>
      <c r="O222" s="12">
        <f t="shared" si="231"/>
        <v>0.9629861111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45012.58004</v>
      </c>
      <c r="B223" s="9" t="str">
        <f>INDIRECT(ADDRESS(2+QUOTIENT(ROW()-2,COUNTA('Form Responses 1'!$1:$1)-4),2,,TRUE,"Form Responses 1"))</f>
        <v>helm002@brin.go.id</v>
      </c>
      <c r="C223" s="9" t="str">
        <f>INDIRECT(ADDRESS(2+QUOTIENT(ROW()-2,COUNTA('Form Responses 1'!$1:$1)-4),3,,TRUE,"Form Responses 1"))</f>
        <v>Helmi Suryaputra, S.T.</v>
      </c>
      <c r="D223" s="10">
        <f>INDIRECT(ADDRESS(2+QUOTIENT(ROW()-2,COUNTA('Form Responses 1'!$1:$1)-4),4,,TRUE,"Form Responses 1"))</f>
        <v>44982</v>
      </c>
      <c r="E223" s="11">
        <f t="shared" si="2"/>
        <v>6</v>
      </c>
      <c r="F223" s="9" t="str">
        <f>IF(ISBLANK(A223)," ",INDIRECT(ADDRESS(1,5+MOD(ROW()-2,COUNTA('Form Responses 1'!$1:$1)-4),,TRUE,"Form Responses 1")))</f>
        <v>Gedung Santano/Mes Santano [Kamar 1]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Gedung Santano/Mes Santano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8</v>
      </c>
      <c r="L223" s="9" t="str">
        <f t="shared" si="6"/>
        <v>2023 - WEEK 08</v>
      </c>
      <c r="M223" s="9" t="str">
        <f t="shared" si="7"/>
        <v>2023 - MONTH 02</v>
      </c>
      <c r="N223" s="12">
        <f t="shared" ref="N223:O223" si="232">IFERROR(AVERAGEIF(L:L,L223,$J:$J)," ")</f>
        <v>0.96</v>
      </c>
      <c r="O223" s="12">
        <f t="shared" si="232"/>
        <v>0.9629861111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45012.58004</v>
      </c>
      <c r="B224" s="9" t="str">
        <f>INDIRECT(ADDRESS(2+QUOTIENT(ROW()-2,COUNTA('Form Responses 1'!$1:$1)-4),2,,TRUE,"Form Responses 1"))</f>
        <v>helm002@brin.go.id</v>
      </c>
      <c r="C224" s="9" t="str">
        <f>INDIRECT(ADDRESS(2+QUOTIENT(ROW()-2,COUNTA('Form Responses 1'!$1:$1)-4),3,,TRUE,"Form Responses 1"))</f>
        <v>Helmi Suryaputra, S.T.</v>
      </c>
      <c r="D224" s="10">
        <f>INDIRECT(ADDRESS(2+QUOTIENT(ROW()-2,COUNTA('Form Responses 1'!$1:$1)-4),4,,TRUE,"Form Responses 1"))</f>
        <v>44982</v>
      </c>
      <c r="E224" s="11">
        <f t="shared" si="2"/>
        <v>6</v>
      </c>
      <c r="F224" s="9" t="str">
        <f>IF(ISBLANK(A224)," ",INDIRECT(ADDRESS(1,5+MOD(ROW()-2,COUNTA('Form Responses 1'!$1:$1)-4),,TRUE,"Form Responses 1")))</f>
        <v>Gedung Santano/Mes Santano [2&amp;3]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Santano/Mes Santano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8</v>
      </c>
      <c r="L224" s="9" t="str">
        <f t="shared" si="6"/>
        <v>2023 - WEEK 08</v>
      </c>
      <c r="M224" s="9" t="str">
        <f t="shared" si="7"/>
        <v>2023 - MONTH 02</v>
      </c>
      <c r="N224" s="12">
        <f t="shared" ref="N224:O224" si="233">IFERROR(AVERAGEIF(L:L,L224,$J:$J)," ")</f>
        <v>0.96</v>
      </c>
      <c r="O224" s="12">
        <f t="shared" si="233"/>
        <v>0.9629861111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45012.58004</v>
      </c>
      <c r="B225" s="9" t="str">
        <f>INDIRECT(ADDRESS(2+QUOTIENT(ROW()-2,COUNTA('Form Responses 1'!$1:$1)-4),2,,TRUE,"Form Responses 1"))</f>
        <v>helm002@brin.go.id</v>
      </c>
      <c r="C225" s="9" t="str">
        <f>INDIRECT(ADDRESS(2+QUOTIENT(ROW()-2,COUNTA('Form Responses 1'!$1:$1)-4),3,,TRUE,"Form Responses 1"))</f>
        <v>Helmi Suryaputra, S.T.</v>
      </c>
      <c r="D225" s="10">
        <f>INDIRECT(ADDRESS(2+QUOTIENT(ROW()-2,COUNTA('Form Responses 1'!$1:$1)-4),4,,TRUE,"Form Responses 1"))</f>
        <v>44982</v>
      </c>
      <c r="E225" s="11">
        <f t="shared" si="2"/>
        <v>6</v>
      </c>
      <c r="F225" s="9" t="str">
        <f>IF(ISBLANK(A225)," ",INDIRECT(ADDRESS(1,5+MOD(ROW()-2,COUNTA('Form Responses 1'!$1:$1)-4),,TRUE,"Form Responses 1")))</f>
        <v>Gedung Santano/Mes Santano [Toilet Pria / Wanita]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Santano/Mes Santano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8</v>
      </c>
      <c r="L225" s="9" t="str">
        <f t="shared" si="6"/>
        <v>2023 - WEEK 08</v>
      </c>
      <c r="M225" s="9" t="str">
        <f t="shared" si="7"/>
        <v>2023 - MONTH 02</v>
      </c>
      <c r="N225" s="12">
        <f t="shared" ref="N225:O225" si="234">IFERROR(AVERAGEIF(L:L,L225,$J:$J)," ")</f>
        <v>0.96</v>
      </c>
      <c r="O225" s="12">
        <f t="shared" si="234"/>
        <v>0.9629861111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45012.58004</v>
      </c>
      <c r="B226" s="9" t="str">
        <f>INDIRECT(ADDRESS(2+QUOTIENT(ROW()-2,COUNTA('Form Responses 1'!$1:$1)-4),2,,TRUE,"Form Responses 1"))</f>
        <v>helm002@brin.go.id</v>
      </c>
      <c r="C226" s="9" t="str">
        <f>INDIRECT(ADDRESS(2+QUOTIENT(ROW()-2,COUNTA('Form Responses 1'!$1:$1)-4),3,,TRUE,"Form Responses 1"))</f>
        <v>Helmi Suryaputra, S.T.</v>
      </c>
      <c r="D226" s="10">
        <f>INDIRECT(ADDRESS(2+QUOTIENT(ROW()-2,COUNTA('Form Responses 1'!$1:$1)-4),4,,TRUE,"Form Responses 1"))</f>
        <v>44982</v>
      </c>
      <c r="E226" s="11">
        <f t="shared" si="2"/>
        <v>6</v>
      </c>
      <c r="F226" s="9" t="str">
        <f>IF(ISBLANK(A226)," ",INDIRECT(ADDRESS(1,5+MOD(ROW()-2,COUNTA('Form Responses 1'!$1:$1)-4),,TRUE,"Form Responses 1")))</f>
        <v>Gedung Cady [R. Peralatan]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Cady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8</v>
      </c>
      <c r="L226" s="9" t="str">
        <f t="shared" si="6"/>
        <v>2023 - WEEK 08</v>
      </c>
      <c r="M226" s="9" t="str">
        <f t="shared" si="7"/>
        <v>2023 - MONTH 02</v>
      </c>
      <c r="N226" s="12">
        <f t="shared" ref="N226:O226" si="235">IFERROR(AVERAGEIF(L:L,L226,$J:$J)," ")</f>
        <v>0.96</v>
      </c>
      <c r="O226" s="12">
        <f t="shared" si="235"/>
        <v>0.9629861111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45012.58004</v>
      </c>
      <c r="B227" s="9" t="str">
        <f>INDIRECT(ADDRESS(2+QUOTIENT(ROW()-2,COUNTA('Form Responses 1'!$1:$1)-4),2,,TRUE,"Form Responses 1"))</f>
        <v>helm002@brin.go.id</v>
      </c>
      <c r="C227" s="9" t="str">
        <f>INDIRECT(ADDRESS(2+QUOTIENT(ROW()-2,COUNTA('Form Responses 1'!$1:$1)-4),3,,TRUE,"Form Responses 1"))</f>
        <v>Helmi Suryaputra, S.T.</v>
      </c>
      <c r="D227" s="10">
        <f>INDIRECT(ADDRESS(2+QUOTIENT(ROW()-2,COUNTA('Form Responses 1'!$1:$1)-4),4,,TRUE,"Form Responses 1"))</f>
        <v>44982</v>
      </c>
      <c r="E227" s="11">
        <f t="shared" si="2"/>
        <v>6</v>
      </c>
      <c r="F227" s="9" t="str">
        <f>IF(ISBLANK(A227)," ",INDIRECT(ADDRESS(1,5+MOD(ROW()-2,COUNTA('Form Responses 1'!$1:$1)-4),,TRUE,"Form Responses 1")))</f>
        <v>Gedung Cady [Toilet Pria / Wanita]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Cady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8</v>
      </c>
      <c r="L227" s="9" t="str">
        <f t="shared" si="6"/>
        <v>2023 - WEEK 08</v>
      </c>
      <c r="M227" s="9" t="str">
        <f t="shared" si="7"/>
        <v>2023 - MONTH 02</v>
      </c>
      <c r="N227" s="12">
        <f t="shared" ref="N227:O227" si="236">IFERROR(AVERAGEIF(L:L,L227,$J:$J)," ")</f>
        <v>0.96</v>
      </c>
      <c r="O227" s="12">
        <f t="shared" si="236"/>
        <v>0.9629861111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45012.58004</v>
      </c>
      <c r="B228" s="9" t="str">
        <f>INDIRECT(ADDRESS(2+QUOTIENT(ROW()-2,COUNTA('Form Responses 1'!$1:$1)-4),2,,TRUE,"Form Responses 1"))</f>
        <v>helm002@brin.go.id</v>
      </c>
      <c r="C228" s="9" t="str">
        <f>INDIRECT(ADDRESS(2+QUOTIENT(ROW()-2,COUNTA('Form Responses 1'!$1:$1)-4),3,,TRUE,"Form Responses 1"))</f>
        <v>Helmi Suryaputra, S.T.</v>
      </c>
      <c r="D228" s="10">
        <f>INDIRECT(ADDRESS(2+QUOTIENT(ROW()-2,COUNTA('Form Responses 1'!$1:$1)-4),4,,TRUE,"Form Responses 1"))</f>
        <v>44982</v>
      </c>
      <c r="E228" s="11">
        <f t="shared" si="2"/>
        <v>6</v>
      </c>
      <c r="F228" s="9" t="str">
        <f>IF(ISBLANK(A228)," ",INDIRECT(ADDRESS(1,5+MOD(ROW()-2,COUNTA('Form Responses 1'!$1:$1)-4),,TRUE,"Form Responses 1")))</f>
        <v>Gedung Ekuator [R. CWS]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Ekuator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8</v>
      </c>
      <c r="L228" s="9" t="str">
        <f t="shared" si="6"/>
        <v>2023 - WEEK 08</v>
      </c>
      <c r="M228" s="9" t="str">
        <f t="shared" si="7"/>
        <v>2023 - MONTH 02</v>
      </c>
      <c r="N228" s="12">
        <f t="shared" ref="N228:O228" si="237">IFERROR(AVERAGEIF(L:L,L228,$J:$J)," ")</f>
        <v>0.96</v>
      </c>
      <c r="O228" s="12">
        <f t="shared" si="237"/>
        <v>0.9629861111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45012.58004</v>
      </c>
      <c r="B229" s="9" t="str">
        <f>INDIRECT(ADDRESS(2+QUOTIENT(ROW()-2,COUNTA('Form Responses 1'!$1:$1)-4),2,,TRUE,"Form Responses 1"))</f>
        <v>helm002@brin.go.id</v>
      </c>
      <c r="C229" s="9" t="str">
        <f>INDIRECT(ADDRESS(2+QUOTIENT(ROW()-2,COUNTA('Form Responses 1'!$1:$1)-4),3,,TRUE,"Form Responses 1"))</f>
        <v>Helmi Suryaputra, S.T.</v>
      </c>
      <c r="D229" s="10">
        <f>INDIRECT(ADDRESS(2+QUOTIENT(ROW()-2,COUNTA('Form Responses 1'!$1:$1)-4),4,,TRUE,"Form Responses 1"))</f>
        <v>44982</v>
      </c>
      <c r="E229" s="11">
        <f t="shared" si="2"/>
        <v>6</v>
      </c>
      <c r="F229" s="9" t="str">
        <f>IF(ISBLANK(A229)," ",INDIRECT(ADDRESS(1,5+MOD(ROW()-2,COUNTA('Form Responses 1'!$1:$1)-4),,TRUE,"Form Responses 1")))</f>
        <v>Gedung Ekuator [R. Laboratorium]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Ekuator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8</v>
      </c>
      <c r="L229" s="9" t="str">
        <f t="shared" si="6"/>
        <v>2023 - WEEK 08</v>
      </c>
      <c r="M229" s="9" t="str">
        <f t="shared" si="7"/>
        <v>2023 - MONTH 02</v>
      </c>
      <c r="N229" s="12">
        <f t="shared" ref="N229:O229" si="238">IFERROR(AVERAGEIF(L:L,L229,$J:$J)," ")</f>
        <v>0.96</v>
      </c>
      <c r="O229" s="12">
        <f t="shared" si="238"/>
        <v>0.9629861111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45012.58004</v>
      </c>
      <c r="B230" s="9" t="str">
        <f>INDIRECT(ADDRESS(2+QUOTIENT(ROW()-2,COUNTA('Form Responses 1'!$1:$1)-4),2,,TRUE,"Form Responses 1"))</f>
        <v>helm002@brin.go.id</v>
      </c>
      <c r="C230" s="9" t="str">
        <f>INDIRECT(ADDRESS(2+QUOTIENT(ROW()-2,COUNTA('Form Responses 1'!$1:$1)-4),3,,TRUE,"Form Responses 1"))</f>
        <v>Helmi Suryaputra, S.T.</v>
      </c>
      <c r="D230" s="10">
        <f>INDIRECT(ADDRESS(2+QUOTIENT(ROW()-2,COUNTA('Form Responses 1'!$1:$1)-4),4,,TRUE,"Form Responses 1"))</f>
        <v>44982</v>
      </c>
      <c r="E230" s="11">
        <f t="shared" si="2"/>
        <v>6</v>
      </c>
      <c r="F230" s="9" t="str">
        <f>IF(ISBLANK(A230)," ",INDIRECT(ADDRESS(1,5+MOD(ROW()-2,COUNTA('Form Responses 1'!$1:$1)-4),,TRUE,"Form Responses 1")))</f>
        <v>Gedung Ekuator [R. Lep Fungsional]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Ekuator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8</v>
      </c>
      <c r="L230" s="9" t="str">
        <f t="shared" si="6"/>
        <v>2023 - WEEK 08</v>
      </c>
      <c r="M230" s="9" t="str">
        <f t="shared" si="7"/>
        <v>2023 - MONTH 02</v>
      </c>
      <c r="N230" s="12">
        <f t="shared" ref="N230:O230" si="239">IFERROR(AVERAGEIF(L:L,L230,$J:$J)," ")</f>
        <v>0.96</v>
      </c>
      <c r="O230" s="12">
        <f t="shared" si="239"/>
        <v>0.9629861111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45012.58004</v>
      </c>
      <c r="B231" s="9" t="str">
        <f>INDIRECT(ADDRESS(2+QUOTIENT(ROW()-2,COUNTA('Form Responses 1'!$1:$1)-4),2,,TRUE,"Form Responses 1"))</f>
        <v>helm002@brin.go.id</v>
      </c>
      <c r="C231" s="9" t="str">
        <f>INDIRECT(ADDRESS(2+QUOTIENT(ROW()-2,COUNTA('Form Responses 1'!$1:$1)-4),3,,TRUE,"Form Responses 1"))</f>
        <v>Helmi Suryaputra, S.T.</v>
      </c>
      <c r="D231" s="10">
        <f>INDIRECT(ADDRESS(2+QUOTIENT(ROW()-2,COUNTA('Form Responses 1'!$1:$1)-4),4,,TRUE,"Form Responses 1"))</f>
        <v>44982</v>
      </c>
      <c r="E231" s="11">
        <f t="shared" si="2"/>
        <v>6</v>
      </c>
      <c r="F231" s="9" t="str">
        <f>IF(ISBLANK(A231)," ",INDIRECT(ADDRESS(1,5+MOD(ROW()-2,COUNTA('Form Responses 1'!$1:$1)-4),,TRUE,"Form Responses 1")))</f>
        <v>Gedung Ekuator [R. Meeting Besar]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Ekuator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8</v>
      </c>
      <c r="L231" s="9" t="str">
        <f t="shared" si="6"/>
        <v>2023 - WEEK 08</v>
      </c>
      <c r="M231" s="9" t="str">
        <f t="shared" si="7"/>
        <v>2023 - MONTH 02</v>
      </c>
      <c r="N231" s="12">
        <f t="shared" ref="N231:O231" si="240">IFERROR(AVERAGEIF(L:L,L231,$J:$J)," ")</f>
        <v>0.96</v>
      </c>
      <c r="O231" s="12">
        <f t="shared" si="240"/>
        <v>0.9629861111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45012.58004</v>
      </c>
      <c r="B232" s="9" t="str">
        <f>INDIRECT(ADDRESS(2+QUOTIENT(ROW()-2,COUNTA('Form Responses 1'!$1:$1)-4),2,,TRUE,"Form Responses 1"))</f>
        <v>helm002@brin.go.id</v>
      </c>
      <c r="C232" s="9" t="str">
        <f>INDIRECT(ADDRESS(2+QUOTIENT(ROW()-2,COUNTA('Form Responses 1'!$1:$1)-4),3,,TRUE,"Form Responses 1"))</f>
        <v>Helmi Suryaputra, S.T.</v>
      </c>
      <c r="D232" s="10">
        <f>INDIRECT(ADDRESS(2+QUOTIENT(ROW()-2,COUNTA('Form Responses 1'!$1:$1)-4),4,,TRUE,"Form Responses 1"))</f>
        <v>44982</v>
      </c>
      <c r="E232" s="11">
        <f t="shared" si="2"/>
        <v>6</v>
      </c>
      <c r="F232" s="9" t="str">
        <f>IF(ISBLANK(A232)," ",INDIRECT(ADDRESS(1,5+MOD(ROW()-2,COUNTA('Form Responses 1'!$1:$1)-4),,TRUE,"Form Responses 1")))</f>
        <v>Gedung Ekuator [Lobby &amp; Koridor 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Ekuator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8</v>
      </c>
      <c r="L232" s="9" t="str">
        <f t="shared" si="6"/>
        <v>2023 - WEEK 08</v>
      </c>
      <c r="M232" s="9" t="str">
        <f t="shared" si="7"/>
        <v>2023 - MONTH 02</v>
      </c>
      <c r="N232" s="12">
        <f t="shared" ref="N232:O232" si="241">IFERROR(AVERAGEIF(L:L,L232,$J:$J)," ")</f>
        <v>0.96</v>
      </c>
      <c r="O232" s="12">
        <f t="shared" si="241"/>
        <v>0.9629861111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45012.58004</v>
      </c>
      <c r="B233" s="9" t="str">
        <f>INDIRECT(ADDRESS(2+QUOTIENT(ROW()-2,COUNTA('Form Responses 1'!$1:$1)-4),2,,TRUE,"Form Responses 1"))</f>
        <v>helm002@brin.go.id</v>
      </c>
      <c r="C233" s="9" t="str">
        <f>INDIRECT(ADDRESS(2+QUOTIENT(ROW()-2,COUNTA('Form Responses 1'!$1:$1)-4),3,,TRUE,"Form Responses 1"))</f>
        <v>Helmi Suryaputra, S.T.</v>
      </c>
      <c r="D233" s="10">
        <f>INDIRECT(ADDRESS(2+QUOTIENT(ROW()-2,COUNTA('Form Responses 1'!$1:$1)-4),4,,TRUE,"Form Responses 1"))</f>
        <v>44982</v>
      </c>
      <c r="E233" s="11">
        <f t="shared" si="2"/>
        <v>6</v>
      </c>
      <c r="F233" s="9" t="str">
        <f>IF(ISBLANK(A233)," ",INDIRECT(ADDRESS(1,5+MOD(ROW()-2,COUNTA('Form Responses 1'!$1:$1)-4),,TRUE,"Form Responses 1")))</f>
        <v>Gedung Ekuator [Mushollah]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Ekuator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8</v>
      </c>
      <c r="L233" s="9" t="str">
        <f t="shared" si="6"/>
        <v>2023 - WEEK 08</v>
      </c>
      <c r="M233" s="9" t="str">
        <f t="shared" si="7"/>
        <v>2023 - MONTH 02</v>
      </c>
      <c r="N233" s="12">
        <f t="shared" ref="N233:O233" si="242">IFERROR(AVERAGEIF(L:L,L233,$J:$J)," ")</f>
        <v>0.96</v>
      </c>
      <c r="O233" s="12">
        <f t="shared" si="242"/>
        <v>0.9629861111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45012.58004</v>
      </c>
      <c r="B234" s="9" t="str">
        <f>INDIRECT(ADDRESS(2+QUOTIENT(ROW()-2,COUNTA('Form Responses 1'!$1:$1)-4),2,,TRUE,"Form Responses 1"))</f>
        <v>helm002@brin.go.id</v>
      </c>
      <c r="C234" s="9" t="str">
        <f>INDIRECT(ADDRESS(2+QUOTIENT(ROW()-2,COUNTA('Form Responses 1'!$1:$1)-4),3,,TRUE,"Form Responses 1"))</f>
        <v>Helmi Suryaputra, S.T.</v>
      </c>
      <c r="D234" s="10">
        <f>INDIRECT(ADDRESS(2+QUOTIENT(ROW()-2,COUNTA('Form Responses 1'!$1:$1)-4),4,,TRUE,"Form Responses 1"))</f>
        <v>44982</v>
      </c>
      <c r="E234" s="11">
        <f t="shared" si="2"/>
        <v>6</v>
      </c>
      <c r="F234" s="9" t="str">
        <f>IF(ISBLANK(A234)," ",INDIRECT(ADDRESS(1,5+MOD(ROW()-2,COUNTA('Form Responses 1'!$1:$1)-4),,TRUE,"Form Responses 1")))</f>
        <v>Gedung Ekuator [Toilet Pria / Wanita]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Ekuator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8</v>
      </c>
      <c r="L234" s="9" t="str">
        <f t="shared" si="6"/>
        <v>2023 - WEEK 08</v>
      </c>
      <c r="M234" s="9" t="str">
        <f t="shared" si="7"/>
        <v>2023 - MONTH 02</v>
      </c>
      <c r="N234" s="12">
        <f t="shared" ref="N234:O234" si="243">IFERROR(AVERAGEIF(L:L,L234,$J:$J)," ")</f>
        <v>0.96</v>
      </c>
      <c r="O234" s="12">
        <f t="shared" si="243"/>
        <v>0.9629861111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45012.58004</v>
      </c>
      <c r="B235" s="9" t="str">
        <f>INDIRECT(ADDRESS(2+QUOTIENT(ROW()-2,COUNTA('Form Responses 1'!$1:$1)-4),2,,TRUE,"Form Responses 1"))</f>
        <v>helm002@brin.go.id</v>
      </c>
      <c r="C235" s="9" t="str">
        <f>INDIRECT(ADDRESS(2+QUOTIENT(ROW()-2,COUNTA('Form Responses 1'!$1:$1)-4),3,,TRUE,"Form Responses 1"))</f>
        <v>Helmi Suryaputra, S.T.</v>
      </c>
      <c r="D235" s="10">
        <f>INDIRECT(ADDRESS(2+QUOTIENT(ROW()-2,COUNTA('Form Responses 1'!$1:$1)-4),4,,TRUE,"Form Responses 1"))</f>
        <v>44982</v>
      </c>
      <c r="E235" s="11">
        <f t="shared" si="2"/>
        <v>6</v>
      </c>
      <c r="F235" s="9" t="str">
        <f>IF(ISBLANK(A235)," ",INDIRECT(ADDRESS(1,5+MOD(ROW()-2,COUNTA('Form Responses 1'!$1:$1)-4),,TRUE,"Form Responses 1")))</f>
        <v>Gedung Katulistiwa [Lobby Utama]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Katulistiwa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8</v>
      </c>
      <c r="L235" s="9" t="str">
        <f t="shared" si="6"/>
        <v>2023 - WEEK 08</v>
      </c>
      <c r="M235" s="9" t="str">
        <f t="shared" si="7"/>
        <v>2023 - MONTH 02</v>
      </c>
      <c r="N235" s="12">
        <f t="shared" ref="N235:O235" si="244">IFERROR(AVERAGEIF(L:L,L235,$J:$J)," ")</f>
        <v>0.96</v>
      </c>
      <c r="O235" s="12">
        <f t="shared" si="244"/>
        <v>0.9629861111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45012.58004</v>
      </c>
      <c r="B236" s="9" t="str">
        <f>INDIRECT(ADDRESS(2+QUOTIENT(ROW()-2,COUNTA('Form Responses 1'!$1:$1)-4),2,,TRUE,"Form Responses 1"))</f>
        <v>helm002@brin.go.id</v>
      </c>
      <c r="C236" s="9" t="str">
        <f>INDIRECT(ADDRESS(2+QUOTIENT(ROW()-2,COUNTA('Form Responses 1'!$1:$1)-4),3,,TRUE,"Form Responses 1"))</f>
        <v>Helmi Suryaputra, S.T.</v>
      </c>
      <c r="D236" s="10">
        <f>INDIRECT(ADDRESS(2+QUOTIENT(ROW()-2,COUNTA('Form Responses 1'!$1:$1)-4),4,,TRUE,"Form Responses 1"))</f>
        <v>44982</v>
      </c>
      <c r="E236" s="11">
        <f t="shared" si="2"/>
        <v>6</v>
      </c>
      <c r="F236" s="9" t="str">
        <f>IF(ISBLANK(A236)," ",INDIRECT(ADDRESS(1,5+MOD(ROW()-2,COUNTA('Form Responses 1'!$1:$1)-4),,TRUE,"Form Responses 1")))</f>
        <v>Gedung Katulistiwa [Meeting Room Kecil]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Gedung Katulistiwa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8</v>
      </c>
      <c r="L236" s="9" t="str">
        <f t="shared" si="6"/>
        <v>2023 - WEEK 08</v>
      </c>
      <c r="M236" s="9" t="str">
        <f t="shared" si="7"/>
        <v>2023 - MONTH 02</v>
      </c>
      <c r="N236" s="12">
        <f t="shared" ref="N236:O236" si="245">IFERROR(AVERAGEIF(L:L,L236,$J:$J)," ")</f>
        <v>0.96</v>
      </c>
      <c r="O236" s="12">
        <f t="shared" si="245"/>
        <v>0.9629861111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45012.58004</v>
      </c>
      <c r="B237" s="9" t="str">
        <f>INDIRECT(ADDRESS(2+QUOTIENT(ROW()-2,COUNTA('Form Responses 1'!$1:$1)-4),2,,TRUE,"Form Responses 1"))</f>
        <v>helm002@brin.go.id</v>
      </c>
      <c r="C237" s="9" t="str">
        <f>INDIRECT(ADDRESS(2+QUOTIENT(ROW()-2,COUNTA('Form Responses 1'!$1:$1)-4),3,,TRUE,"Form Responses 1"))</f>
        <v>Helmi Suryaputra, S.T.</v>
      </c>
      <c r="D237" s="10">
        <f>INDIRECT(ADDRESS(2+QUOTIENT(ROW()-2,COUNTA('Form Responses 1'!$1:$1)-4),4,,TRUE,"Form Responses 1"))</f>
        <v>44982</v>
      </c>
      <c r="E237" s="11">
        <f t="shared" si="2"/>
        <v>6</v>
      </c>
      <c r="F237" s="9" t="str">
        <f>IF(ISBLANK(A237)," ",INDIRECT(ADDRESS(1,5+MOD(ROW()-2,COUNTA('Form Responses 1'!$1:$1)-4),,TRUE,"Form Responses 1")))</f>
        <v>Gedung Katulistiwa [Ruang Koordinator]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Gedung Katulistiwa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8</v>
      </c>
      <c r="L237" s="9" t="str">
        <f t="shared" si="6"/>
        <v>2023 - WEEK 08</v>
      </c>
      <c r="M237" s="9" t="str">
        <f t="shared" si="7"/>
        <v>2023 - MONTH 02</v>
      </c>
      <c r="N237" s="12">
        <f t="shared" ref="N237:O237" si="246">IFERROR(AVERAGEIF(L:L,L237,$J:$J)," ")</f>
        <v>0.96</v>
      </c>
      <c r="O237" s="12">
        <f t="shared" si="246"/>
        <v>0.9629861111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45012.58004</v>
      </c>
      <c r="B238" s="9" t="str">
        <f>INDIRECT(ADDRESS(2+QUOTIENT(ROW()-2,COUNTA('Form Responses 1'!$1:$1)-4),2,,TRUE,"Form Responses 1"))</f>
        <v>helm002@brin.go.id</v>
      </c>
      <c r="C238" s="9" t="str">
        <f>INDIRECT(ADDRESS(2+QUOTIENT(ROW()-2,COUNTA('Form Responses 1'!$1:$1)-4),3,,TRUE,"Form Responses 1"))</f>
        <v>Helmi Suryaputra, S.T.</v>
      </c>
      <c r="D238" s="10">
        <f>INDIRECT(ADDRESS(2+QUOTIENT(ROW()-2,COUNTA('Form Responses 1'!$1:$1)-4),4,,TRUE,"Form Responses 1"))</f>
        <v>44982</v>
      </c>
      <c r="E238" s="11">
        <f t="shared" si="2"/>
        <v>6</v>
      </c>
      <c r="F238" s="9" t="str">
        <f>IF(ISBLANK(A238)," ",INDIRECT(ADDRESS(1,5+MOD(ROW()-2,COUNTA('Form Responses 1'!$1:$1)-4),,TRUE,"Form Responses 1")))</f>
        <v>Gedung Katulistiwa [R. Sub Koordinator Layanan Umum]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 Katulistiwa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8</v>
      </c>
      <c r="L238" s="9" t="str">
        <f t="shared" si="6"/>
        <v>2023 - WEEK 08</v>
      </c>
      <c r="M238" s="9" t="str">
        <f t="shared" si="7"/>
        <v>2023 - MONTH 02</v>
      </c>
      <c r="N238" s="12">
        <f t="shared" ref="N238:O238" si="247">IFERROR(AVERAGEIF(L:L,L238,$J:$J)," ")</f>
        <v>0.96</v>
      </c>
      <c r="O238" s="12">
        <f t="shared" si="247"/>
        <v>0.9629861111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45012.58004</v>
      </c>
      <c r="B239" s="9" t="str">
        <f>INDIRECT(ADDRESS(2+QUOTIENT(ROW()-2,COUNTA('Form Responses 1'!$1:$1)-4),2,,TRUE,"Form Responses 1"))</f>
        <v>helm002@brin.go.id</v>
      </c>
      <c r="C239" s="9" t="str">
        <f>INDIRECT(ADDRESS(2+QUOTIENT(ROW()-2,COUNTA('Form Responses 1'!$1:$1)-4),3,,TRUE,"Form Responses 1"))</f>
        <v>Helmi Suryaputra, S.T.</v>
      </c>
      <c r="D239" s="10">
        <f>INDIRECT(ADDRESS(2+QUOTIENT(ROW()-2,COUNTA('Form Responses 1'!$1:$1)-4),4,,TRUE,"Form Responses 1"))</f>
        <v>44982</v>
      </c>
      <c r="E239" s="11">
        <f t="shared" si="2"/>
        <v>6</v>
      </c>
      <c r="F239" s="9" t="str">
        <f>IF(ISBLANK(A239)," ",INDIRECT(ADDRESS(1,5+MOD(ROW()-2,COUNTA('Form Responses 1'!$1:$1)-4),,TRUE,"Form Responses 1")))</f>
        <v>Gedung Katulistiwa [R. Keuangan]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Katulistiwa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8</v>
      </c>
      <c r="L239" s="9" t="str">
        <f t="shared" si="6"/>
        <v>2023 - WEEK 08</v>
      </c>
      <c r="M239" s="9" t="str">
        <f t="shared" si="7"/>
        <v>2023 - MONTH 02</v>
      </c>
      <c r="N239" s="12">
        <f t="shared" ref="N239:O239" si="248">IFERROR(AVERAGEIF(L:L,L239,$J:$J)," ")</f>
        <v>0.96</v>
      </c>
      <c r="O239" s="12">
        <f t="shared" si="248"/>
        <v>0.9629861111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45012.58004</v>
      </c>
      <c r="B240" s="9" t="str">
        <f>INDIRECT(ADDRESS(2+QUOTIENT(ROW()-2,COUNTA('Form Responses 1'!$1:$1)-4),2,,TRUE,"Form Responses 1"))</f>
        <v>helm002@brin.go.id</v>
      </c>
      <c r="C240" s="9" t="str">
        <f>INDIRECT(ADDRESS(2+QUOTIENT(ROW()-2,COUNTA('Form Responses 1'!$1:$1)-4),3,,TRUE,"Form Responses 1"))</f>
        <v>Helmi Suryaputra, S.T.</v>
      </c>
      <c r="D240" s="10">
        <f>INDIRECT(ADDRESS(2+QUOTIENT(ROW()-2,COUNTA('Form Responses 1'!$1:$1)-4),4,,TRUE,"Form Responses 1"))</f>
        <v>44982</v>
      </c>
      <c r="E240" s="11">
        <f t="shared" si="2"/>
        <v>6</v>
      </c>
      <c r="F240" s="9" t="str">
        <f>IF(ISBLANK(A240)," ",INDIRECT(ADDRESS(1,5+MOD(ROW()-2,COUNTA('Form Responses 1'!$1:$1)-4),,TRUE,"Form Responses 1")))</f>
        <v>Gedung Katulistiwa [R. CWS]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Gedung Katulistiwa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8</v>
      </c>
      <c r="L240" s="9" t="str">
        <f t="shared" si="6"/>
        <v>2023 - WEEK 08</v>
      </c>
      <c r="M240" s="9" t="str">
        <f t="shared" si="7"/>
        <v>2023 - MONTH 02</v>
      </c>
      <c r="N240" s="12">
        <f t="shared" ref="N240:O240" si="249">IFERROR(AVERAGEIF(L:L,L240,$J:$J)," ")</f>
        <v>0.96</v>
      </c>
      <c r="O240" s="12">
        <f t="shared" si="249"/>
        <v>0.9629861111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45012.58004</v>
      </c>
      <c r="B241" s="9" t="str">
        <f>INDIRECT(ADDRESS(2+QUOTIENT(ROW()-2,COUNTA('Form Responses 1'!$1:$1)-4),2,,TRUE,"Form Responses 1"))</f>
        <v>helm002@brin.go.id</v>
      </c>
      <c r="C241" s="9" t="str">
        <f>INDIRECT(ADDRESS(2+QUOTIENT(ROW()-2,COUNTA('Form Responses 1'!$1:$1)-4),3,,TRUE,"Form Responses 1"))</f>
        <v>Helmi Suryaputra, S.T.</v>
      </c>
      <c r="D241" s="10">
        <f>INDIRECT(ADDRESS(2+QUOTIENT(ROW()-2,COUNTA('Form Responses 1'!$1:$1)-4),4,,TRUE,"Form Responses 1"))</f>
        <v>44982</v>
      </c>
      <c r="E241" s="11">
        <f t="shared" si="2"/>
        <v>6</v>
      </c>
      <c r="F241" s="9" t="str">
        <f>IF(ISBLANK(A241)," ",INDIRECT(ADDRESS(1,5+MOD(ROW()-2,COUNTA('Form Responses 1'!$1:$1)-4),,TRUE,"Form Responses 1")))</f>
        <v>Gedung Katulistiwa [R. Persediaan]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Gedung Katulistiwa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8</v>
      </c>
      <c r="L241" s="9" t="str">
        <f t="shared" si="6"/>
        <v>2023 - WEEK 08</v>
      </c>
      <c r="M241" s="9" t="str">
        <f t="shared" si="7"/>
        <v>2023 - MONTH 02</v>
      </c>
      <c r="N241" s="12">
        <f t="shared" ref="N241:O241" si="250">IFERROR(AVERAGEIF(L:L,L241,$J:$J)," ")</f>
        <v>0.96</v>
      </c>
      <c r="O241" s="12">
        <f t="shared" si="250"/>
        <v>0.9629861111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45012.58004</v>
      </c>
      <c r="B242" s="9" t="str">
        <f>INDIRECT(ADDRESS(2+QUOTIENT(ROW()-2,COUNTA('Form Responses 1'!$1:$1)-4),2,,TRUE,"Form Responses 1"))</f>
        <v>helm002@brin.go.id</v>
      </c>
      <c r="C242" s="9" t="str">
        <f>INDIRECT(ADDRESS(2+QUOTIENT(ROW()-2,COUNTA('Form Responses 1'!$1:$1)-4),3,,TRUE,"Form Responses 1"))</f>
        <v>Helmi Suryaputra, S.T.</v>
      </c>
      <c r="D242" s="10">
        <f>INDIRECT(ADDRESS(2+QUOTIENT(ROW()-2,COUNTA('Form Responses 1'!$1:$1)-4),4,,TRUE,"Form Responses 1"))</f>
        <v>44982</v>
      </c>
      <c r="E242" s="11">
        <f t="shared" si="2"/>
        <v>6</v>
      </c>
      <c r="F242" s="9" t="str">
        <f>IF(ISBLANK(A242)," ",INDIRECT(ADDRESS(1,5+MOD(ROW()-2,COUNTA('Form Responses 1'!$1:$1)-4),,TRUE,"Form Responses 1")))</f>
        <v>Gedung Katulistiwa [R. Fungsional 1&amp;2]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Katulistiwa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8</v>
      </c>
      <c r="L242" s="9" t="str">
        <f t="shared" si="6"/>
        <v>2023 - WEEK 08</v>
      </c>
      <c r="M242" s="9" t="str">
        <f t="shared" si="7"/>
        <v>2023 - MONTH 02</v>
      </c>
      <c r="N242" s="12">
        <f t="shared" ref="N242:O242" si="251">IFERROR(AVERAGEIF(L:L,L242,$J:$J)," ")</f>
        <v>0.96</v>
      </c>
      <c r="O242" s="12">
        <f t="shared" si="251"/>
        <v>0.9629861111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45012.58004</v>
      </c>
      <c r="B243" s="9" t="str">
        <f>INDIRECT(ADDRESS(2+QUOTIENT(ROW()-2,COUNTA('Form Responses 1'!$1:$1)-4),2,,TRUE,"Form Responses 1"))</f>
        <v>helm002@brin.go.id</v>
      </c>
      <c r="C243" s="9" t="str">
        <f>INDIRECT(ADDRESS(2+QUOTIENT(ROW()-2,COUNTA('Form Responses 1'!$1:$1)-4),3,,TRUE,"Form Responses 1"))</f>
        <v>Helmi Suryaputra, S.T.</v>
      </c>
      <c r="D243" s="10">
        <f>INDIRECT(ADDRESS(2+QUOTIENT(ROW()-2,COUNTA('Form Responses 1'!$1:$1)-4),4,,TRUE,"Form Responses 1"))</f>
        <v>44982</v>
      </c>
      <c r="E243" s="11">
        <f t="shared" si="2"/>
        <v>6</v>
      </c>
      <c r="F243" s="9" t="str">
        <f>IF(ISBLANK(A243)," ",INDIRECT(ADDRESS(1,5+MOD(ROW()-2,COUNTA('Form Responses 1'!$1:$1)-4),,TRUE,"Form Responses 1")))</f>
        <v>Gedung Katulistiwa [R. PPID]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Katulistiwa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8</v>
      </c>
      <c r="L243" s="9" t="str">
        <f t="shared" si="6"/>
        <v>2023 - WEEK 08</v>
      </c>
      <c r="M243" s="9" t="str">
        <f t="shared" si="7"/>
        <v>2023 - MONTH 02</v>
      </c>
      <c r="N243" s="12">
        <f t="shared" ref="N243:O243" si="252">IFERROR(AVERAGEIF(L:L,L243,$J:$J)," ")</f>
        <v>0.96</v>
      </c>
      <c r="O243" s="12">
        <f t="shared" si="252"/>
        <v>0.9629861111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45012.58004</v>
      </c>
      <c r="B244" s="9" t="str">
        <f>INDIRECT(ADDRESS(2+QUOTIENT(ROW()-2,COUNTA('Form Responses 1'!$1:$1)-4),2,,TRUE,"Form Responses 1"))</f>
        <v>helm002@brin.go.id</v>
      </c>
      <c r="C244" s="9" t="str">
        <f>INDIRECT(ADDRESS(2+QUOTIENT(ROW()-2,COUNTA('Form Responses 1'!$1:$1)-4),3,,TRUE,"Form Responses 1"))</f>
        <v>Helmi Suryaputra, S.T.</v>
      </c>
      <c r="D244" s="10">
        <f>INDIRECT(ADDRESS(2+QUOTIENT(ROW()-2,COUNTA('Form Responses 1'!$1:$1)-4),4,,TRUE,"Form Responses 1"))</f>
        <v>44982</v>
      </c>
      <c r="E244" s="11">
        <f t="shared" si="2"/>
        <v>6</v>
      </c>
      <c r="F244" s="9" t="str">
        <f>IF(ISBLANK(A244)," ",INDIRECT(ADDRESS(1,5+MOD(ROW()-2,COUNTA('Form Responses 1'!$1:$1)-4),,TRUE,"Form Responses 1")))</f>
        <v>Gedung Katulistiwa [Ruang Kontrol]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Katulistiwa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8</v>
      </c>
      <c r="L244" s="9" t="str">
        <f t="shared" si="6"/>
        <v>2023 - WEEK 08</v>
      </c>
      <c r="M244" s="9" t="str">
        <f t="shared" si="7"/>
        <v>2023 - MONTH 02</v>
      </c>
      <c r="N244" s="12">
        <f t="shared" ref="N244:O244" si="253">IFERROR(AVERAGEIF(L:L,L244,$J:$J)," ")</f>
        <v>0.96</v>
      </c>
      <c r="O244" s="12">
        <f t="shared" si="253"/>
        <v>0.9629861111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45012.58004</v>
      </c>
      <c r="B245" s="9" t="str">
        <f>INDIRECT(ADDRESS(2+QUOTIENT(ROW()-2,COUNTA('Form Responses 1'!$1:$1)-4),2,,TRUE,"Form Responses 1"))</f>
        <v>helm002@brin.go.id</v>
      </c>
      <c r="C245" s="9" t="str">
        <f>INDIRECT(ADDRESS(2+QUOTIENT(ROW()-2,COUNTA('Form Responses 1'!$1:$1)-4),3,,TRUE,"Form Responses 1"))</f>
        <v>Helmi Suryaputra, S.T.</v>
      </c>
      <c r="D245" s="10">
        <f>INDIRECT(ADDRESS(2+QUOTIENT(ROW()-2,COUNTA('Form Responses 1'!$1:$1)-4),4,,TRUE,"Form Responses 1"))</f>
        <v>44982</v>
      </c>
      <c r="E245" s="11">
        <f t="shared" si="2"/>
        <v>6</v>
      </c>
      <c r="F245" s="9" t="str">
        <f>IF(ISBLANK(A245)," ",INDIRECT(ADDRESS(1,5+MOD(ROW()-2,COUNTA('Form Responses 1'!$1:$1)-4),,TRUE,"Form Responses 1")))</f>
        <v>Gedung Katulistiwa [Pantry]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Katulistiwa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8</v>
      </c>
      <c r="L245" s="9" t="str">
        <f t="shared" si="6"/>
        <v>2023 - WEEK 08</v>
      </c>
      <c r="M245" s="9" t="str">
        <f t="shared" si="7"/>
        <v>2023 - MONTH 02</v>
      </c>
      <c r="N245" s="12">
        <f t="shared" ref="N245:O245" si="254">IFERROR(AVERAGEIF(L:L,L245,$J:$J)," ")</f>
        <v>0.96</v>
      </c>
      <c r="O245" s="12">
        <f t="shared" si="254"/>
        <v>0.9629861111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45012.58004</v>
      </c>
      <c r="B246" s="9" t="str">
        <f>INDIRECT(ADDRESS(2+QUOTIENT(ROW()-2,COUNTA('Form Responses 1'!$1:$1)-4),2,,TRUE,"Form Responses 1"))</f>
        <v>helm002@brin.go.id</v>
      </c>
      <c r="C246" s="9" t="str">
        <f>INDIRECT(ADDRESS(2+QUOTIENT(ROW()-2,COUNTA('Form Responses 1'!$1:$1)-4),3,,TRUE,"Form Responses 1"))</f>
        <v>Helmi Suryaputra, S.T.</v>
      </c>
      <c r="D246" s="10">
        <f>INDIRECT(ADDRESS(2+QUOTIENT(ROW()-2,COUNTA('Form Responses 1'!$1:$1)-4),4,,TRUE,"Form Responses 1"))</f>
        <v>44982</v>
      </c>
      <c r="E246" s="11">
        <f t="shared" si="2"/>
        <v>6</v>
      </c>
      <c r="F246" s="9" t="str">
        <f>IF(ISBLANK(A246)," ",INDIRECT(ADDRESS(1,5+MOD(ROW()-2,COUNTA('Form Responses 1'!$1:$1)-4),,TRUE,"Form Responses 1")))</f>
        <v>Gedung Katulistiwa [Smoking area]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Katulistiwa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8</v>
      </c>
      <c r="L246" s="9" t="str">
        <f t="shared" si="6"/>
        <v>2023 - WEEK 08</v>
      </c>
      <c r="M246" s="9" t="str">
        <f t="shared" si="7"/>
        <v>2023 - MONTH 02</v>
      </c>
      <c r="N246" s="12">
        <f t="shared" ref="N246:O246" si="255">IFERROR(AVERAGEIF(L:L,L246,$J:$J)," ")</f>
        <v>0.96</v>
      </c>
      <c r="O246" s="12">
        <f t="shared" si="255"/>
        <v>0.9629861111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45012.58004</v>
      </c>
      <c r="B247" s="9" t="str">
        <f>INDIRECT(ADDRESS(2+QUOTIENT(ROW()-2,COUNTA('Form Responses 1'!$1:$1)-4),2,,TRUE,"Form Responses 1"))</f>
        <v>helm002@brin.go.id</v>
      </c>
      <c r="C247" s="9" t="str">
        <f>INDIRECT(ADDRESS(2+QUOTIENT(ROW()-2,COUNTA('Form Responses 1'!$1:$1)-4),3,,TRUE,"Form Responses 1"))</f>
        <v>Helmi Suryaputra, S.T.</v>
      </c>
      <c r="D247" s="10">
        <f>INDIRECT(ADDRESS(2+QUOTIENT(ROW()-2,COUNTA('Form Responses 1'!$1:$1)-4),4,,TRUE,"Form Responses 1"))</f>
        <v>44982</v>
      </c>
      <c r="E247" s="11">
        <f t="shared" si="2"/>
        <v>6</v>
      </c>
      <c r="F247" s="9" t="str">
        <f>IF(ISBLANK(A247)," ",INDIRECT(ADDRESS(1,5+MOD(ROW()-2,COUNTA('Form Responses 1'!$1:$1)-4),,TRUE,"Form Responses 1")))</f>
        <v>Gedung Katulistiwa [Toilet Pria / Wanita]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Katulistiwa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8</v>
      </c>
      <c r="L247" s="9" t="str">
        <f t="shared" si="6"/>
        <v>2023 - WEEK 08</v>
      </c>
      <c r="M247" s="9" t="str">
        <f t="shared" si="7"/>
        <v>2023 - MONTH 02</v>
      </c>
      <c r="N247" s="12">
        <f t="shared" ref="N247:O247" si="256">IFERROR(AVERAGEIF(L:L,L247,$J:$J)," ")</f>
        <v>0.96</v>
      </c>
      <c r="O247" s="12">
        <f t="shared" si="256"/>
        <v>0.9629861111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45012.58004</v>
      </c>
      <c r="B248" s="9" t="str">
        <f>INDIRECT(ADDRESS(2+QUOTIENT(ROW()-2,COUNTA('Form Responses 1'!$1:$1)-4),2,,TRUE,"Form Responses 1"))</f>
        <v>helm002@brin.go.id</v>
      </c>
      <c r="C248" s="9" t="str">
        <f>INDIRECT(ADDRESS(2+QUOTIENT(ROW()-2,COUNTA('Form Responses 1'!$1:$1)-4),3,,TRUE,"Form Responses 1"))</f>
        <v>Helmi Suryaputra, S.T.</v>
      </c>
      <c r="D248" s="10">
        <f>INDIRECT(ADDRESS(2+QUOTIENT(ROW()-2,COUNTA('Form Responses 1'!$1:$1)-4),4,,TRUE,"Form Responses 1"))</f>
        <v>44982</v>
      </c>
      <c r="E248" s="11">
        <f t="shared" si="2"/>
        <v>6</v>
      </c>
      <c r="F248" s="9" t="str">
        <f>IF(ISBLANK(A248)," ",INDIRECT(ADDRESS(1,5+MOD(ROW()-2,COUNTA('Form Responses 1'!$1:$1)-4),,TRUE,"Form Responses 1")))</f>
        <v>Halaman [Taman ]</v>
      </c>
      <c r="G248" s="9" t="str">
        <f>IF(ISBLANK(A248)," ",INDIRECT(ADDRESS(MATCH(A248,'Form Responses 1'!A:A,0),5+MOD(ROW()-2,COUNTA('Form Responses 1'!$1:$1)-4),,TRUE,"Form Responses 1")))</f>
        <v>CUKUP BAIK</v>
      </c>
      <c r="H248" s="12" t="str">
        <f t="shared" si="3"/>
        <v>Halaman</v>
      </c>
      <c r="I248" s="12" t="str">
        <f t="shared" si="4"/>
        <v>CLEANING SERVICE</v>
      </c>
      <c r="J248" s="12">
        <f t="array" ref="J248">IFERROR(INDEX(MASTER!B:B,MATCH(G248,MASTER!A:A,0))/100," ")</f>
        <v>0.89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2">
        <f t="shared" ref="N248:O248" si="257">IFERROR(AVERAGEIF(L:L,L248,$J:$J)," ")</f>
        <v>0.96</v>
      </c>
      <c r="O248" s="12">
        <f t="shared" si="257"/>
        <v>0.9629861111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45012.58004</v>
      </c>
      <c r="B249" s="9" t="str">
        <f>INDIRECT(ADDRESS(2+QUOTIENT(ROW()-2,COUNTA('Form Responses 1'!$1:$1)-4),2,,TRUE,"Form Responses 1"))</f>
        <v>helm002@brin.go.id</v>
      </c>
      <c r="C249" s="9" t="str">
        <f>INDIRECT(ADDRESS(2+QUOTIENT(ROW()-2,COUNTA('Form Responses 1'!$1:$1)-4),3,,TRUE,"Form Responses 1"))</f>
        <v>Helmi Suryaputra, S.T.</v>
      </c>
      <c r="D249" s="10">
        <f>INDIRECT(ADDRESS(2+QUOTIENT(ROW()-2,COUNTA('Form Responses 1'!$1:$1)-4),4,,TRUE,"Form Responses 1"))</f>
        <v>44982</v>
      </c>
      <c r="E249" s="11">
        <f t="shared" si="2"/>
        <v>6</v>
      </c>
      <c r="F249" s="9" t="str">
        <f>IF(ISBLANK(A249)," ",INDIRECT(ADDRESS(1,5+MOD(ROW()-2,COUNTA('Form Responses 1'!$1:$1)-4),,TRUE,"Form Responses 1")))</f>
        <v>Halaman [Parkir Motor 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Halaman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2">
        <f t="shared" ref="N249:O249" si="258">IFERROR(AVERAGEIF(L:L,L249,$J:$J)," ")</f>
        <v>0.96</v>
      </c>
      <c r="O249" s="12">
        <f t="shared" si="258"/>
        <v>0.9629861111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45012.58004</v>
      </c>
      <c r="B250" s="9" t="str">
        <f>INDIRECT(ADDRESS(2+QUOTIENT(ROW()-2,COUNTA('Form Responses 1'!$1:$1)-4),2,,TRUE,"Form Responses 1"))</f>
        <v>helm002@brin.go.id</v>
      </c>
      <c r="C250" s="9" t="str">
        <f>INDIRECT(ADDRESS(2+QUOTIENT(ROW()-2,COUNTA('Form Responses 1'!$1:$1)-4),3,,TRUE,"Form Responses 1"))</f>
        <v>Helmi Suryaputra, S.T.</v>
      </c>
      <c r="D250" s="10">
        <f>INDIRECT(ADDRESS(2+QUOTIENT(ROW()-2,COUNTA('Form Responses 1'!$1:$1)-4),4,,TRUE,"Form Responses 1"))</f>
        <v>44982</v>
      </c>
      <c r="E250" s="11">
        <f t="shared" si="2"/>
        <v>6</v>
      </c>
      <c r="F250" s="9" t="str">
        <f>IF(ISBLANK(A250)," ",INDIRECT(ADDRESS(1,5+MOD(ROW()-2,COUNTA('Form Responses 1'!$1:$1)-4),,TRUE,"Form Responses 1")))</f>
        <v>Halaman [Parkir Mobil]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Halaman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0.96</v>
      </c>
      <c r="O250" s="12">
        <f t="shared" si="259"/>
        <v>0.9629861111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45012.58004</v>
      </c>
      <c r="B251" s="9" t="str">
        <f>INDIRECT(ADDRESS(2+QUOTIENT(ROW()-2,COUNTA('Form Responses 1'!$1:$1)-4),2,,TRUE,"Form Responses 1"))</f>
        <v>helm002@brin.go.id</v>
      </c>
      <c r="C251" s="9" t="str">
        <f>INDIRECT(ADDRESS(2+QUOTIENT(ROW()-2,COUNTA('Form Responses 1'!$1:$1)-4),3,,TRUE,"Form Responses 1"))</f>
        <v>Helmi Suryaputra, S.T.</v>
      </c>
      <c r="D251" s="10">
        <f>INDIRECT(ADDRESS(2+QUOTIENT(ROW()-2,COUNTA('Form Responses 1'!$1:$1)-4),4,,TRUE,"Form Responses 1"))</f>
        <v>44982</v>
      </c>
      <c r="E251" s="11">
        <f t="shared" si="2"/>
        <v>6</v>
      </c>
      <c r="F251" s="9" t="str">
        <f>IF(ISBLANK(A251)," ",INDIRECT(ADDRESS(1,5+MOD(ROW()-2,COUNTA('Form Responses 1'!$1:$1)-4),,TRUE,"Form Responses 1")))</f>
        <v>Halaman [Halaman depan]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Halaman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0.96</v>
      </c>
      <c r="O251" s="12">
        <f t="shared" si="260"/>
        <v>0.9629861111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45012.58004</v>
      </c>
      <c r="B252" s="9" t="str">
        <f>INDIRECT(ADDRESS(2+QUOTIENT(ROW()-2,COUNTA('Form Responses 1'!$1:$1)-4),2,,TRUE,"Form Responses 1"))</f>
        <v>helm002@brin.go.id</v>
      </c>
      <c r="C252" s="9" t="str">
        <f>INDIRECT(ADDRESS(2+QUOTIENT(ROW()-2,COUNTA('Form Responses 1'!$1:$1)-4),3,,TRUE,"Form Responses 1"))</f>
        <v>Helmi Suryaputra, S.T.</v>
      </c>
      <c r="D252" s="10">
        <f>INDIRECT(ADDRESS(2+QUOTIENT(ROW()-2,COUNTA('Form Responses 1'!$1:$1)-4),4,,TRUE,"Form Responses 1"))</f>
        <v>44982</v>
      </c>
      <c r="E252" s="11">
        <f t="shared" si="2"/>
        <v>6</v>
      </c>
      <c r="F252" s="9" t="str">
        <f>IF(ISBLANK(A252)," ",INDIRECT(ADDRESS(1,5+MOD(ROW()-2,COUNTA('Form Responses 1'!$1:$1)-4),,TRUE,"Form Responses 1")))</f>
        <v>Halaman [ samping dan belakang]</v>
      </c>
      <c r="G252" s="9" t="str">
        <f>IF(ISBLANK(A252)," ",INDIRECT(ADDRESS(MATCH(A252,'Form Responses 1'!A:A,0),5+MOD(ROW()-2,COUNTA('Form Responses 1'!$1:$1)-4),,TRUE,"Form Responses 1")))</f>
        <v>CUKUP BAIK</v>
      </c>
      <c r="H252" s="12" t="str">
        <f t="shared" si="3"/>
        <v>Halaman</v>
      </c>
      <c r="I252" s="12" t="str">
        <f t="shared" si="4"/>
        <v>CLEANING SERVICE</v>
      </c>
      <c r="J252" s="12">
        <f t="array" ref="J252">IFERROR(INDEX(MASTER!B:B,MATCH(G252,MASTER!A:A,0))/100," ")</f>
        <v>0.89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0.96</v>
      </c>
      <c r="O252" s="12">
        <f t="shared" si="261"/>
        <v>0.9629861111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45012.58004</v>
      </c>
      <c r="B253" s="9" t="str">
        <f>INDIRECT(ADDRESS(2+QUOTIENT(ROW()-2,COUNTA('Form Responses 1'!$1:$1)-4),2,,TRUE,"Form Responses 1"))</f>
        <v>helm002@brin.go.id</v>
      </c>
      <c r="C253" s="9" t="str">
        <f>INDIRECT(ADDRESS(2+QUOTIENT(ROW()-2,COUNTA('Form Responses 1'!$1:$1)-4),3,,TRUE,"Form Responses 1"))</f>
        <v>Helmi Suryaputra, S.T.</v>
      </c>
      <c r="D253" s="10">
        <f>INDIRECT(ADDRESS(2+QUOTIENT(ROW()-2,COUNTA('Form Responses 1'!$1:$1)-4),4,,TRUE,"Form Responses 1"))</f>
        <v>44982</v>
      </c>
      <c r="E253" s="11">
        <f t="shared" si="2"/>
        <v>6</v>
      </c>
      <c r="F253" s="9" t="str">
        <f>IF(ISBLANK(A253)," ",INDIRECT(ADDRESS(1,5+MOD(ROW()-2,COUNTA('Form Responses 1'!$1:$1)-4),,TRUE,"Form Responses 1")))</f>
        <v>Halaman [TPS]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Halaman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0.96</v>
      </c>
      <c r="O253" s="12">
        <f t="shared" si="262"/>
        <v>0.9629861111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45012.58169</v>
      </c>
      <c r="B254" s="9" t="str">
        <f>INDIRECT(ADDRESS(2+QUOTIENT(ROW()-2,COUNTA('Form Responses 1'!$1:$1)-4),2,,TRUE,"Form Responses 1"))</f>
        <v>helm002@brin.go.id</v>
      </c>
      <c r="C254" s="9" t="str">
        <f>INDIRECT(ADDRESS(2+QUOTIENT(ROW()-2,COUNTA('Form Responses 1'!$1:$1)-4),3,,TRUE,"Form Responses 1"))</f>
        <v>Helmi Suryaputra, S.T.</v>
      </c>
      <c r="D254" s="10">
        <f>INDIRECT(ADDRESS(2+QUOTIENT(ROW()-2,COUNTA('Form Responses 1'!$1:$1)-4),4,,TRUE,"Form Responses 1"))</f>
        <v>45010</v>
      </c>
      <c r="E254" s="11">
        <f t="shared" si="2"/>
        <v>6</v>
      </c>
      <c r="F254" s="9" t="str">
        <f>IF(ISBLANK(A254)," ",INDIRECT(ADDRESS(1,5+MOD(ROW()-2,COUNTA('Form Responses 1'!$1:$1)-4),,TRUE,"Form Responses 1")))</f>
        <v>Security [Security Functions]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Security</v>
      </c>
      <c r="I254" s="12" t="str">
        <f t="shared" si="4"/>
        <v>SECURITY SERVICE</v>
      </c>
      <c r="J254" s="12">
        <f t="array" ref="J254">IFERROR(INDEX(MASTER!B:B,MATCH(G254,MASTER!A:A,0))/100," ")</f>
        <v>0.95</v>
      </c>
      <c r="K254" s="9">
        <f t="shared" si="5"/>
        <v>12</v>
      </c>
      <c r="L254" s="9" t="str">
        <f t="shared" si="6"/>
        <v>2023 - WEEK 12</v>
      </c>
      <c r="M254" s="9" t="str">
        <f t="shared" si="7"/>
        <v>2023 - MONTH 03</v>
      </c>
      <c r="N254" s="12">
        <f t="shared" ref="N254:O254" si="263">IFERROR(AVERAGEIF(L:L,L254,$J:$J)," ")</f>
        <v>0.9483333333</v>
      </c>
      <c r="O254" s="12">
        <f t="shared" si="263"/>
        <v>0.9382407407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45012.58169</v>
      </c>
      <c r="B255" s="9" t="str">
        <f>INDIRECT(ADDRESS(2+QUOTIENT(ROW()-2,COUNTA('Form Responses 1'!$1:$1)-4),2,,TRUE,"Form Responses 1"))</f>
        <v>helm002@brin.go.id</v>
      </c>
      <c r="C255" s="9" t="str">
        <f>INDIRECT(ADDRESS(2+QUOTIENT(ROW()-2,COUNTA('Form Responses 1'!$1:$1)-4),3,,TRUE,"Form Responses 1"))</f>
        <v>Helmi Suryaputra, S.T.</v>
      </c>
      <c r="D255" s="10">
        <f>INDIRECT(ADDRESS(2+QUOTIENT(ROW()-2,COUNTA('Form Responses 1'!$1:$1)-4),4,,TRUE,"Form Responses 1"))</f>
        <v>45010</v>
      </c>
      <c r="E255" s="11">
        <f t="shared" si="2"/>
        <v>6</v>
      </c>
      <c r="F255" s="9" t="str">
        <f>IF(ISBLANK(A255)," ",INDIRECT(ADDRESS(1,5+MOD(ROW()-2,COUNTA('Form Responses 1'!$1:$1)-4),,TRUE,"Form Responses 1")))</f>
        <v>Driver [Driving Safety]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Driver</v>
      </c>
      <c r="I255" s="12" t="str">
        <f t="shared" si="4"/>
        <v>LABOR SERVICE</v>
      </c>
      <c r="J255" s="12">
        <f t="array" ref="J255">IFERROR(INDEX(MASTER!B:B,MATCH(G255,MASTER!A:A,0))/100," ")</f>
        <v>0.95</v>
      </c>
      <c r="K255" s="9">
        <f t="shared" si="5"/>
        <v>12</v>
      </c>
      <c r="L255" s="9" t="str">
        <f t="shared" si="6"/>
        <v>2023 - WEEK 12</v>
      </c>
      <c r="M255" s="9" t="str">
        <f t="shared" si="7"/>
        <v>2023 - MONTH 03</v>
      </c>
      <c r="N255" s="12">
        <f t="shared" ref="N255:O255" si="264">IFERROR(AVERAGEIF(L:L,L255,$J:$J)," ")</f>
        <v>0.9483333333</v>
      </c>
      <c r="O255" s="12">
        <f t="shared" si="264"/>
        <v>0.9382407407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45012.58169</v>
      </c>
      <c r="B256" s="9" t="str">
        <f>INDIRECT(ADDRESS(2+QUOTIENT(ROW()-2,COUNTA('Form Responses 1'!$1:$1)-4),2,,TRUE,"Form Responses 1"))</f>
        <v>helm002@brin.go.id</v>
      </c>
      <c r="C256" s="9" t="str">
        <f>INDIRECT(ADDRESS(2+QUOTIENT(ROW()-2,COUNTA('Form Responses 1'!$1:$1)-4),3,,TRUE,"Form Responses 1"))</f>
        <v>Helmi Suryaputra, S.T.</v>
      </c>
      <c r="D256" s="10">
        <f>INDIRECT(ADDRESS(2+QUOTIENT(ROW()-2,COUNTA('Form Responses 1'!$1:$1)-4),4,,TRUE,"Form Responses 1"))</f>
        <v>45010</v>
      </c>
      <c r="E256" s="11">
        <f t="shared" si="2"/>
        <v>6</v>
      </c>
      <c r="F256" s="9" t="str">
        <f>IF(ISBLANK(A256)," ",INDIRECT(ADDRESS(1,5+MOD(ROW()-2,COUNTA('Form Responses 1'!$1:$1)-4),,TRUE,"Form Responses 1")))</f>
        <v>Driver [ Attendance]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Driver</v>
      </c>
      <c r="I256" s="12" t="str">
        <f t="shared" si="4"/>
        <v>LABOR SERVICE</v>
      </c>
      <c r="J256" s="12">
        <f t="array" ref="J256">IFERROR(INDEX(MASTER!B:B,MATCH(G256,MASTER!A:A,0))/100," ")</f>
        <v>0.95</v>
      </c>
      <c r="K256" s="9">
        <f t="shared" si="5"/>
        <v>12</v>
      </c>
      <c r="L256" s="9" t="str">
        <f t="shared" si="6"/>
        <v>2023 - WEEK 12</v>
      </c>
      <c r="M256" s="9" t="str">
        <f t="shared" si="7"/>
        <v>2023 - MONTH 03</v>
      </c>
      <c r="N256" s="12">
        <f t="shared" ref="N256:O256" si="265">IFERROR(AVERAGEIF(L:L,L256,$J:$J)," ")</f>
        <v>0.9483333333</v>
      </c>
      <c r="O256" s="12">
        <f t="shared" si="265"/>
        <v>0.9382407407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45012.58169</v>
      </c>
      <c r="B257" s="9" t="str">
        <f>INDIRECT(ADDRESS(2+QUOTIENT(ROW()-2,COUNTA('Form Responses 1'!$1:$1)-4),2,,TRUE,"Form Responses 1"))</f>
        <v>helm002@brin.go.id</v>
      </c>
      <c r="C257" s="9" t="str">
        <f>INDIRECT(ADDRESS(2+QUOTIENT(ROW()-2,COUNTA('Form Responses 1'!$1:$1)-4),3,,TRUE,"Form Responses 1"))</f>
        <v>Helmi Suryaputra, S.T.</v>
      </c>
      <c r="D257" s="10">
        <f>INDIRECT(ADDRESS(2+QUOTIENT(ROW()-2,COUNTA('Form Responses 1'!$1:$1)-4),4,,TRUE,"Form Responses 1"))</f>
        <v>45010</v>
      </c>
      <c r="E257" s="11">
        <f t="shared" si="2"/>
        <v>6</v>
      </c>
      <c r="F257" s="9" t="str">
        <f>IF(ISBLANK(A257)," ",INDIRECT(ADDRESS(1,5+MOD(ROW()-2,COUNTA('Form Responses 1'!$1:$1)-4),,TRUE,"Form Responses 1")))</f>
        <v>Gedung Ale [R. Kerja Gedung Ale]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Ale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12</v>
      </c>
      <c r="L257" s="9" t="str">
        <f t="shared" si="6"/>
        <v>2023 - WEEK 12</v>
      </c>
      <c r="M257" s="9" t="str">
        <f t="shared" si="7"/>
        <v>2023 - MONTH 03</v>
      </c>
      <c r="N257" s="12">
        <f t="shared" ref="N257:O257" si="266">IFERROR(AVERAGEIF(L:L,L257,$J:$J)," ")</f>
        <v>0.9483333333</v>
      </c>
      <c r="O257" s="12">
        <f t="shared" si="266"/>
        <v>0.9382407407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45012.58169</v>
      </c>
      <c r="B258" s="9" t="str">
        <f>INDIRECT(ADDRESS(2+QUOTIENT(ROW()-2,COUNTA('Form Responses 1'!$1:$1)-4),2,,TRUE,"Form Responses 1"))</f>
        <v>helm002@brin.go.id</v>
      </c>
      <c r="C258" s="9" t="str">
        <f>INDIRECT(ADDRESS(2+QUOTIENT(ROW()-2,COUNTA('Form Responses 1'!$1:$1)-4),3,,TRUE,"Form Responses 1"))</f>
        <v>Helmi Suryaputra, S.T.</v>
      </c>
      <c r="D258" s="10">
        <f>INDIRECT(ADDRESS(2+QUOTIENT(ROW()-2,COUNTA('Form Responses 1'!$1:$1)-4),4,,TRUE,"Form Responses 1"))</f>
        <v>45010</v>
      </c>
      <c r="E258" s="11">
        <f t="shared" si="2"/>
        <v>6</v>
      </c>
      <c r="F258" s="9" t="str">
        <f>IF(ISBLANK(A258)," ",INDIRECT(ADDRESS(1,5+MOD(ROW()-2,COUNTA('Form Responses 1'!$1:$1)-4),,TRUE,"Form Responses 1")))</f>
        <v>Gedung Santano/Mes Santano [R. Peralatan]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 Santano/Mes Santano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12</v>
      </c>
      <c r="L258" s="9" t="str">
        <f t="shared" si="6"/>
        <v>2023 - WEEK 12</v>
      </c>
      <c r="M258" s="9" t="str">
        <f t="shared" si="7"/>
        <v>2023 - MONTH 03</v>
      </c>
      <c r="N258" s="12">
        <f t="shared" ref="N258:O258" si="267">IFERROR(AVERAGEIF(L:L,L258,$J:$J)," ")</f>
        <v>0.9483333333</v>
      </c>
      <c r="O258" s="12">
        <f t="shared" si="267"/>
        <v>0.9382407407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45012.58169</v>
      </c>
      <c r="B259" s="9" t="str">
        <f>INDIRECT(ADDRESS(2+QUOTIENT(ROW()-2,COUNTA('Form Responses 1'!$1:$1)-4),2,,TRUE,"Form Responses 1"))</f>
        <v>helm002@brin.go.id</v>
      </c>
      <c r="C259" s="9" t="str">
        <f>INDIRECT(ADDRESS(2+QUOTIENT(ROW()-2,COUNTA('Form Responses 1'!$1:$1)-4),3,,TRUE,"Form Responses 1"))</f>
        <v>Helmi Suryaputra, S.T.</v>
      </c>
      <c r="D259" s="10">
        <f>INDIRECT(ADDRESS(2+QUOTIENT(ROW()-2,COUNTA('Form Responses 1'!$1:$1)-4),4,,TRUE,"Form Responses 1"))</f>
        <v>45010</v>
      </c>
      <c r="E259" s="11">
        <f t="shared" si="2"/>
        <v>6</v>
      </c>
      <c r="F259" s="9" t="str">
        <f>IF(ISBLANK(A259)," ",INDIRECT(ADDRESS(1,5+MOD(ROW()-2,COUNTA('Form Responses 1'!$1:$1)-4),,TRUE,"Form Responses 1")))</f>
        <v>Gedung Santano/Mes Santano [Kamar 1]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Santano/Mes Santano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12</v>
      </c>
      <c r="L259" s="9" t="str">
        <f t="shared" si="6"/>
        <v>2023 - WEEK 12</v>
      </c>
      <c r="M259" s="9" t="str">
        <f t="shared" si="7"/>
        <v>2023 - MONTH 03</v>
      </c>
      <c r="N259" s="12">
        <f t="shared" ref="N259:O259" si="268">IFERROR(AVERAGEIF(L:L,L259,$J:$J)," ")</f>
        <v>0.9483333333</v>
      </c>
      <c r="O259" s="12">
        <f t="shared" si="268"/>
        <v>0.9382407407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45012.58169</v>
      </c>
      <c r="B260" s="9" t="str">
        <f>INDIRECT(ADDRESS(2+QUOTIENT(ROW()-2,COUNTA('Form Responses 1'!$1:$1)-4),2,,TRUE,"Form Responses 1"))</f>
        <v>helm002@brin.go.id</v>
      </c>
      <c r="C260" s="9" t="str">
        <f>INDIRECT(ADDRESS(2+QUOTIENT(ROW()-2,COUNTA('Form Responses 1'!$1:$1)-4),3,,TRUE,"Form Responses 1"))</f>
        <v>Helmi Suryaputra, S.T.</v>
      </c>
      <c r="D260" s="10">
        <f>INDIRECT(ADDRESS(2+QUOTIENT(ROW()-2,COUNTA('Form Responses 1'!$1:$1)-4),4,,TRUE,"Form Responses 1"))</f>
        <v>45010</v>
      </c>
      <c r="E260" s="11">
        <f t="shared" si="2"/>
        <v>6</v>
      </c>
      <c r="F260" s="9" t="str">
        <f>IF(ISBLANK(A260)," ",INDIRECT(ADDRESS(1,5+MOD(ROW()-2,COUNTA('Form Responses 1'!$1:$1)-4),,TRUE,"Form Responses 1")))</f>
        <v>Gedung Santano/Mes Santano [2&amp;3]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Santano/Mes Santano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12</v>
      </c>
      <c r="L260" s="9" t="str">
        <f t="shared" si="6"/>
        <v>2023 - WEEK 12</v>
      </c>
      <c r="M260" s="9" t="str">
        <f t="shared" si="7"/>
        <v>2023 - MONTH 03</v>
      </c>
      <c r="N260" s="12">
        <f t="shared" ref="N260:O260" si="269">IFERROR(AVERAGEIF(L:L,L260,$J:$J)," ")</f>
        <v>0.9483333333</v>
      </c>
      <c r="O260" s="12">
        <f t="shared" si="269"/>
        <v>0.9382407407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45012.58169</v>
      </c>
      <c r="B261" s="9" t="str">
        <f>INDIRECT(ADDRESS(2+QUOTIENT(ROW()-2,COUNTA('Form Responses 1'!$1:$1)-4),2,,TRUE,"Form Responses 1"))</f>
        <v>helm002@brin.go.id</v>
      </c>
      <c r="C261" s="9" t="str">
        <f>INDIRECT(ADDRESS(2+QUOTIENT(ROW()-2,COUNTA('Form Responses 1'!$1:$1)-4),3,,TRUE,"Form Responses 1"))</f>
        <v>Helmi Suryaputra, S.T.</v>
      </c>
      <c r="D261" s="10">
        <f>INDIRECT(ADDRESS(2+QUOTIENT(ROW()-2,COUNTA('Form Responses 1'!$1:$1)-4),4,,TRUE,"Form Responses 1"))</f>
        <v>45010</v>
      </c>
      <c r="E261" s="11">
        <f t="shared" si="2"/>
        <v>6</v>
      </c>
      <c r="F261" s="9" t="str">
        <f>IF(ISBLANK(A261)," ",INDIRECT(ADDRESS(1,5+MOD(ROW()-2,COUNTA('Form Responses 1'!$1:$1)-4),,TRUE,"Form Responses 1")))</f>
        <v>Gedung Santano/Mes Santano [Toilet Pria / 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 Santano/Mes Santano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12</v>
      </c>
      <c r="L261" s="9" t="str">
        <f t="shared" si="6"/>
        <v>2023 - WEEK 12</v>
      </c>
      <c r="M261" s="9" t="str">
        <f t="shared" si="7"/>
        <v>2023 - MONTH 03</v>
      </c>
      <c r="N261" s="12">
        <f t="shared" ref="N261:O261" si="270">IFERROR(AVERAGEIF(L:L,L261,$J:$J)," ")</f>
        <v>0.9483333333</v>
      </c>
      <c r="O261" s="12">
        <f t="shared" si="270"/>
        <v>0.9382407407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45012.58169</v>
      </c>
      <c r="B262" s="9" t="str">
        <f>INDIRECT(ADDRESS(2+QUOTIENT(ROW()-2,COUNTA('Form Responses 1'!$1:$1)-4),2,,TRUE,"Form Responses 1"))</f>
        <v>helm002@brin.go.id</v>
      </c>
      <c r="C262" s="9" t="str">
        <f>INDIRECT(ADDRESS(2+QUOTIENT(ROW()-2,COUNTA('Form Responses 1'!$1:$1)-4),3,,TRUE,"Form Responses 1"))</f>
        <v>Helmi Suryaputra, S.T.</v>
      </c>
      <c r="D262" s="10">
        <f>INDIRECT(ADDRESS(2+QUOTIENT(ROW()-2,COUNTA('Form Responses 1'!$1:$1)-4),4,,TRUE,"Form Responses 1"))</f>
        <v>45010</v>
      </c>
      <c r="E262" s="11">
        <f t="shared" si="2"/>
        <v>6</v>
      </c>
      <c r="F262" s="9" t="str">
        <f>IF(ISBLANK(A262)," ",INDIRECT(ADDRESS(1,5+MOD(ROW()-2,COUNTA('Form Responses 1'!$1:$1)-4),,TRUE,"Form Responses 1")))</f>
        <v>Gedung Cady [R. Peralatan]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Gedung Cady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12</v>
      </c>
      <c r="L262" s="9" t="str">
        <f t="shared" si="6"/>
        <v>2023 - WEEK 12</v>
      </c>
      <c r="M262" s="9" t="str">
        <f t="shared" si="7"/>
        <v>2023 - MONTH 03</v>
      </c>
      <c r="N262" s="12">
        <f t="shared" ref="N262:O262" si="271">IFERROR(AVERAGEIF(L:L,L262,$J:$J)," ")</f>
        <v>0.9483333333</v>
      </c>
      <c r="O262" s="12">
        <f t="shared" si="271"/>
        <v>0.9382407407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45012.58169</v>
      </c>
      <c r="B263" s="9" t="str">
        <f>INDIRECT(ADDRESS(2+QUOTIENT(ROW()-2,COUNTA('Form Responses 1'!$1:$1)-4),2,,TRUE,"Form Responses 1"))</f>
        <v>helm002@brin.go.id</v>
      </c>
      <c r="C263" s="9" t="str">
        <f>INDIRECT(ADDRESS(2+QUOTIENT(ROW()-2,COUNTA('Form Responses 1'!$1:$1)-4),3,,TRUE,"Form Responses 1"))</f>
        <v>Helmi Suryaputra, S.T.</v>
      </c>
      <c r="D263" s="10">
        <f>INDIRECT(ADDRESS(2+QUOTIENT(ROW()-2,COUNTA('Form Responses 1'!$1:$1)-4),4,,TRUE,"Form Responses 1"))</f>
        <v>45010</v>
      </c>
      <c r="E263" s="11">
        <f t="shared" si="2"/>
        <v>6</v>
      </c>
      <c r="F263" s="9" t="str">
        <f>IF(ISBLANK(A263)," ",INDIRECT(ADDRESS(1,5+MOD(ROW()-2,COUNTA('Form Responses 1'!$1:$1)-4),,TRUE,"Form Responses 1")))</f>
        <v>Gedung Cady [Toilet Pria / Wanita]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Gedung Cady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12</v>
      </c>
      <c r="L263" s="9" t="str">
        <f t="shared" si="6"/>
        <v>2023 - WEEK 12</v>
      </c>
      <c r="M263" s="9" t="str">
        <f t="shared" si="7"/>
        <v>2023 - MONTH 03</v>
      </c>
      <c r="N263" s="12">
        <f t="shared" ref="N263:O263" si="272">IFERROR(AVERAGEIF(L:L,L263,$J:$J)," ")</f>
        <v>0.9483333333</v>
      </c>
      <c r="O263" s="12">
        <f t="shared" si="272"/>
        <v>0.9382407407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45012.58169</v>
      </c>
      <c r="B264" s="9" t="str">
        <f>INDIRECT(ADDRESS(2+QUOTIENT(ROW()-2,COUNTA('Form Responses 1'!$1:$1)-4),2,,TRUE,"Form Responses 1"))</f>
        <v>helm002@brin.go.id</v>
      </c>
      <c r="C264" s="9" t="str">
        <f>INDIRECT(ADDRESS(2+QUOTIENT(ROW()-2,COUNTA('Form Responses 1'!$1:$1)-4),3,,TRUE,"Form Responses 1"))</f>
        <v>Helmi Suryaputra, S.T.</v>
      </c>
      <c r="D264" s="10">
        <f>INDIRECT(ADDRESS(2+QUOTIENT(ROW()-2,COUNTA('Form Responses 1'!$1:$1)-4),4,,TRUE,"Form Responses 1"))</f>
        <v>45010</v>
      </c>
      <c r="E264" s="11">
        <f t="shared" si="2"/>
        <v>6</v>
      </c>
      <c r="F264" s="9" t="str">
        <f>IF(ISBLANK(A264)," ",INDIRECT(ADDRESS(1,5+MOD(ROW()-2,COUNTA('Form Responses 1'!$1:$1)-4),,TRUE,"Form Responses 1")))</f>
        <v>Gedung Ekuator [R. CWS]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Gedung Ekuator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12</v>
      </c>
      <c r="L264" s="9" t="str">
        <f t="shared" si="6"/>
        <v>2023 - WEEK 12</v>
      </c>
      <c r="M264" s="9" t="str">
        <f t="shared" si="7"/>
        <v>2023 - MONTH 03</v>
      </c>
      <c r="N264" s="12">
        <f t="shared" ref="N264:O264" si="273">IFERROR(AVERAGEIF(L:L,L264,$J:$J)," ")</f>
        <v>0.9483333333</v>
      </c>
      <c r="O264" s="12">
        <f t="shared" si="273"/>
        <v>0.9382407407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45012.58169</v>
      </c>
      <c r="B265" s="9" t="str">
        <f>INDIRECT(ADDRESS(2+QUOTIENT(ROW()-2,COUNTA('Form Responses 1'!$1:$1)-4),2,,TRUE,"Form Responses 1"))</f>
        <v>helm002@brin.go.id</v>
      </c>
      <c r="C265" s="9" t="str">
        <f>INDIRECT(ADDRESS(2+QUOTIENT(ROW()-2,COUNTA('Form Responses 1'!$1:$1)-4),3,,TRUE,"Form Responses 1"))</f>
        <v>Helmi Suryaputra, S.T.</v>
      </c>
      <c r="D265" s="10">
        <f>INDIRECT(ADDRESS(2+QUOTIENT(ROW()-2,COUNTA('Form Responses 1'!$1:$1)-4),4,,TRUE,"Form Responses 1"))</f>
        <v>45010</v>
      </c>
      <c r="E265" s="11">
        <f t="shared" si="2"/>
        <v>6</v>
      </c>
      <c r="F265" s="9" t="str">
        <f>IF(ISBLANK(A265)," ",INDIRECT(ADDRESS(1,5+MOD(ROW()-2,COUNTA('Form Responses 1'!$1:$1)-4),,TRUE,"Form Responses 1")))</f>
        <v>Gedung Ekuator [R. Laboratorium]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Gedung Ekuator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12</v>
      </c>
      <c r="L265" s="9" t="str">
        <f t="shared" si="6"/>
        <v>2023 - WEEK 12</v>
      </c>
      <c r="M265" s="9" t="str">
        <f t="shared" si="7"/>
        <v>2023 - MONTH 03</v>
      </c>
      <c r="N265" s="12">
        <f t="shared" ref="N265:O265" si="274">IFERROR(AVERAGEIF(L:L,L265,$J:$J)," ")</f>
        <v>0.9483333333</v>
      </c>
      <c r="O265" s="12">
        <f t="shared" si="274"/>
        <v>0.9382407407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45012.58169</v>
      </c>
      <c r="B266" s="9" t="str">
        <f>INDIRECT(ADDRESS(2+QUOTIENT(ROW()-2,COUNTA('Form Responses 1'!$1:$1)-4),2,,TRUE,"Form Responses 1"))</f>
        <v>helm002@brin.go.id</v>
      </c>
      <c r="C266" s="9" t="str">
        <f>INDIRECT(ADDRESS(2+QUOTIENT(ROW()-2,COUNTA('Form Responses 1'!$1:$1)-4),3,,TRUE,"Form Responses 1"))</f>
        <v>Helmi Suryaputra, S.T.</v>
      </c>
      <c r="D266" s="10">
        <f>INDIRECT(ADDRESS(2+QUOTIENT(ROW()-2,COUNTA('Form Responses 1'!$1:$1)-4),4,,TRUE,"Form Responses 1"))</f>
        <v>45010</v>
      </c>
      <c r="E266" s="11">
        <f t="shared" si="2"/>
        <v>6</v>
      </c>
      <c r="F266" s="9" t="str">
        <f>IF(ISBLANK(A266)," ",INDIRECT(ADDRESS(1,5+MOD(ROW()-2,COUNTA('Form Responses 1'!$1:$1)-4),,TRUE,"Form Responses 1")))</f>
        <v>Gedung Ekuator [R. Lep Fungsional]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Gedung Ekuator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12</v>
      </c>
      <c r="L266" s="9" t="str">
        <f t="shared" si="6"/>
        <v>2023 - WEEK 12</v>
      </c>
      <c r="M266" s="9" t="str">
        <f t="shared" si="7"/>
        <v>2023 - MONTH 03</v>
      </c>
      <c r="N266" s="12">
        <f t="shared" ref="N266:O266" si="275">IFERROR(AVERAGEIF(L:L,L266,$J:$J)," ")</f>
        <v>0.9483333333</v>
      </c>
      <c r="O266" s="12">
        <f t="shared" si="275"/>
        <v>0.9382407407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45012.58169</v>
      </c>
      <c r="B267" s="9" t="str">
        <f>INDIRECT(ADDRESS(2+QUOTIENT(ROW()-2,COUNTA('Form Responses 1'!$1:$1)-4),2,,TRUE,"Form Responses 1"))</f>
        <v>helm002@brin.go.id</v>
      </c>
      <c r="C267" s="9" t="str">
        <f>INDIRECT(ADDRESS(2+QUOTIENT(ROW()-2,COUNTA('Form Responses 1'!$1:$1)-4),3,,TRUE,"Form Responses 1"))</f>
        <v>Helmi Suryaputra, S.T.</v>
      </c>
      <c r="D267" s="10">
        <f>INDIRECT(ADDRESS(2+QUOTIENT(ROW()-2,COUNTA('Form Responses 1'!$1:$1)-4),4,,TRUE,"Form Responses 1"))</f>
        <v>45010</v>
      </c>
      <c r="E267" s="11">
        <f t="shared" si="2"/>
        <v>6</v>
      </c>
      <c r="F267" s="9" t="str">
        <f>IF(ISBLANK(A267)," ",INDIRECT(ADDRESS(1,5+MOD(ROW()-2,COUNTA('Form Responses 1'!$1:$1)-4),,TRUE,"Form Responses 1")))</f>
        <v>Gedung Ekuator [R. Meeting Besar]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Ekuator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12</v>
      </c>
      <c r="L267" s="9" t="str">
        <f t="shared" si="6"/>
        <v>2023 - WEEK 12</v>
      </c>
      <c r="M267" s="9" t="str">
        <f t="shared" si="7"/>
        <v>2023 - MONTH 03</v>
      </c>
      <c r="N267" s="12">
        <f t="shared" ref="N267:O267" si="276">IFERROR(AVERAGEIF(L:L,L267,$J:$J)," ")</f>
        <v>0.9483333333</v>
      </c>
      <c r="O267" s="12">
        <f t="shared" si="276"/>
        <v>0.9382407407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45012.58169</v>
      </c>
      <c r="B268" s="9" t="str">
        <f>INDIRECT(ADDRESS(2+QUOTIENT(ROW()-2,COUNTA('Form Responses 1'!$1:$1)-4),2,,TRUE,"Form Responses 1"))</f>
        <v>helm002@brin.go.id</v>
      </c>
      <c r="C268" s="9" t="str">
        <f>INDIRECT(ADDRESS(2+QUOTIENT(ROW()-2,COUNTA('Form Responses 1'!$1:$1)-4),3,,TRUE,"Form Responses 1"))</f>
        <v>Helmi Suryaputra, S.T.</v>
      </c>
      <c r="D268" s="10">
        <f>INDIRECT(ADDRESS(2+QUOTIENT(ROW()-2,COUNTA('Form Responses 1'!$1:$1)-4),4,,TRUE,"Form Responses 1"))</f>
        <v>45010</v>
      </c>
      <c r="E268" s="11">
        <f t="shared" si="2"/>
        <v>6</v>
      </c>
      <c r="F268" s="9" t="str">
        <f>IF(ISBLANK(A268)," ",INDIRECT(ADDRESS(1,5+MOD(ROW()-2,COUNTA('Form Responses 1'!$1:$1)-4),,TRUE,"Form Responses 1")))</f>
        <v>Gedung Ekuator [Lobby &amp; Koridor 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Ekuator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12</v>
      </c>
      <c r="L268" s="9" t="str">
        <f t="shared" si="6"/>
        <v>2023 - WEEK 12</v>
      </c>
      <c r="M268" s="9" t="str">
        <f t="shared" si="7"/>
        <v>2023 - MONTH 03</v>
      </c>
      <c r="N268" s="12">
        <f t="shared" ref="N268:O268" si="277">IFERROR(AVERAGEIF(L:L,L268,$J:$J)," ")</f>
        <v>0.9483333333</v>
      </c>
      <c r="O268" s="12">
        <f t="shared" si="277"/>
        <v>0.9382407407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45012.58169</v>
      </c>
      <c r="B269" s="9" t="str">
        <f>INDIRECT(ADDRESS(2+QUOTIENT(ROW()-2,COUNTA('Form Responses 1'!$1:$1)-4),2,,TRUE,"Form Responses 1"))</f>
        <v>helm002@brin.go.id</v>
      </c>
      <c r="C269" s="9" t="str">
        <f>INDIRECT(ADDRESS(2+QUOTIENT(ROW()-2,COUNTA('Form Responses 1'!$1:$1)-4),3,,TRUE,"Form Responses 1"))</f>
        <v>Helmi Suryaputra, S.T.</v>
      </c>
      <c r="D269" s="10">
        <f>INDIRECT(ADDRESS(2+QUOTIENT(ROW()-2,COUNTA('Form Responses 1'!$1:$1)-4),4,,TRUE,"Form Responses 1"))</f>
        <v>45010</v>
      </c>
      <c r="E269" s="11">
        <f t="shared" si="2"/>
        <v>6</v>
      </c>
      <c r="F269" s="9" t="str">
        <f>IF(ISBLANK(A269)," ",INDIRECT(ADDRESS(1,5+MOD(ROW()-2,COUNTA('Form Responses 1'!$1:$1)-4),,TRUE,"Form Responses 1")))</f>
        <v>Gedung Ekuator [Mushollah]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Ekuator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12</v>
      </c>
      <c r="L269" s="9" t="str">
        <f t="shared" si="6"/>
        <v>2023 - WEEK 12</v>
      </c>
      <c r="M269" s="9" t="str">
        <f t="shared" si="7"/>
        <v>2023 - MONTH 03</v>
      </c>
      <c r="N269" s="12">
        <f t="shared" ref="N269:O269" si="278">IFERROR(AVERAGEIF(L:L,L269,$J:$J)," ")</f>
        <v>0.9483333333</v>
      </c>
      <c r="O269" s="12">
        <f t="shared" si="278"/>
        <v>0.9382407407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45012.58169</v>
      </c>
      <c r="B270" s="9" t="str">
        <f>INDIRECT(ADDRESS(2+QUOTIENT(ROW()-2,COUNTA('Form Responses 1'!$1:$1)-4),2,,TRUE,"Form Responses 1"))</f>
        <v>helm002@brin.go.id</v>
      </c>
      <c r="C270" s="9" t="str">
        <f>INDIRECT(ADDRESS(2+QUOTIENT(ROW()-2,COUNTA('Form Responses 1'!$1:$1)-4),3,,TRUE,"Form Responses 1"))</f>
        <v>Helmi Suryaputra, S.T.</v>
      </c>
      <c r="D270" s="10">
        <f>INDIRECT(ADDRESS(2+QUOTIENT(ROW()-2,COUNTA('Form Responses 1'!$1:$1)-4),4,,TRUE,"Form Responses 1"))</f>
        <v>45010</v>
      </c>
      <c r="E270" s="11">
        <f t="shared" si="2"/>
        <v>6</v>
      </c>
      <c r="F270" s="9" t="str">
        <f>IF(ISBLANK(A270)," ",INDIRECT(ADDRESS(1,5+MOD(ROW()-2,COUNTA('Form Responses 1'!$1:$1)-4),,TRUE,"Form Responses 1")))</f>
        <v>Gedung Ekuator [Toilet Pria / Wanita]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Ekuator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12</v>
      </c>
      <c r="L270" s="9" t="str">
        <f t="shared" si="6"/>
        <v>2023 - WEEK 12</v>
      </c>
      <c r="M270" s="9" t="str">
        <f t="shared" si="7"/>
        <v>2023 - MONTH 03</v>
      </c>
      <c r="N270" s="12">
        <f t="shared" ref="N270:O270" si="279">IFERROR(AVERAGEIF(L:L,L270,$J:$J)," ")</f>
        <v>0.9483333333</v>
      </c>
      <c r="O270" s="12">
        <f t="shared" si="279"/>
        <v>0.9382407407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45012.58169</v>
      </c>
      <c r="B271" s="9" t="str">
        <f>INDIRECT(ADDRESS(2+QUOTIENT(ROW()-2,COUNTA('Form Responses 1'!$1:$1)-4),2,,TRUE,"Form Responses 1"))</f>
        <v>helm002@brin.go.id</v>
      </c>
      <c r="C271" s="9" t="str">
        <f>INDIRECT(ADDRESS(2+QUOTIENT(ROW()-2,COUNTA('Form Responses 1'!$1:$1)-4),3,,TRUE,"Form Responses 1"))</f>
        <v>Helmi Suryaputra, S.T.</v>
      </c>
      <c r="D271" s="10">
        <f>INDIRECT(ADDRESS(2+QUOTIENT(ROW()-2,COUNTA('Form Responses 1'!$1:$1)-4),4,,TRUE,"Form Responses 1"))</f>
        <v>45010</v>
      </c>
      <c r="E271" s="11">
        <f t="shared" si="2"/>
        <v>6</v>
      </c>
      <c r="F271" s="9" t="str">
        <f>IF(ISBLANK(A271)," ",INDIRECT(ADDRESS(1,5+MOD(ROW()-2,COUNTA('Form Responses 1'!$1:$1)-4),,TRUE,"Form Responses 1")))</f>
        <v>Gedung Katulistiwa [Lobby Utama]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Katulistiwa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12</v>
      </c>
      <c r="L271" s="9" t="str">
        <f t="shared" si="6"/>
        <v>2023 - WEEK 12</v>
      </c>
      <c r="M271" s="9" t="str">
        <f t="shared" si="7"/>
        <v>2023 - MONTH 03</v>
      </c>
      <c r="N271" s="12">
        <f t="shared" ref="N271:O271" si="280">IFERROR(AVERAGEIF(L:L,L271,$J:$J)," ")</f>
        <v>0.9483333333</v>
      </c>
      <c r="O271" s="12">
        <f t="shared" si="280"/>
        <v>0.9382407407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45012.58169</v>
      </c>
      <c r="B272" s="9" t="str">
        <f>INDIRECT(ADDRESS(2+QUOTIENT(ROW()-2,COUNTA('Form Responses 1'!$1:$1)-4),2,,TRUE,"Form Responses 1"))</f>
        <v>helm002@brin.go.id</v>
      </c>
      <c r="C272" s="9" t="str">
        <f>INDIRECT(ADDRESS(2+QUOTIENT(ROW()-2,COUNTA('Form Responses 1'!$1:$1)-4),3,,TRUE,"Form Responses 1"))</f>
        <v>Helmi Suryaputra, S.T.</v>
      </c>
      <c r="D272" s="10">
        <f>INDIRECT(ADDRESS(2+QUOTIENT(ROW()-2,COUNTA('Form Responses 1'!$1:$1)-4),4,,TRUE,"Form Responses 1"))</f>
        <v>45010</v>
      </c>
      <c r="E272" s="11">
        <f t="shared" si="2"/>
        <v>6</v>
      </c>
      <c r="F272" s="9" t="str">
        <f>IF(ISBLANK(A272)," ",INDIRECT(ADDRESS(1,5+MOD(ROW()-2,COUNTA('Form Responses 1'!$1:$1)-4),,TRUE,"Form Responses 1")))</f>
        <v>Gedung Katulistiwa [Meeting Room Kecil]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Katulistiwa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12</v>
      </c>
      <c r="L272" s="9" t="str">
        <f t="shared" si="6"/>
        <v>2023 - WEEK 12</v>
      </c>
      <c r="M272" s="9" t="str">
        <f t="shared" si="7"/>
        <v>2023 - MONTH 03</v>
      </c>
      <c r="N272" s="12">
        <f t="shared" ref="N272:O272" si="281">IFERROR(AVERAGEIF(L:L,L272,$J:$J)," ")</f>
        <v>0.9483333333</v>
      </c>
      <c r="O272" s="12">
        <f t="shared" si="281"/>
        <v>0.9382407407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45012.58169</v>
      </c>
      <c r="B273" s="9" t="str">
        <f>INDIRECT(ADDRESS(2+QUOTIENT(ROW()-2,COUNTA('Form Responses 1'!$1:$1)-4),2,,TRUE,"Form Responses 1"))</f>
        <v>helm002@brin.go.id</v>
      </c>
      <c r="C273" s="9" t="str">
        <f>INDIRECT(ADDRESS(2+QUOTIENT(ROW()-2,COUNTA('Form Responses 1'!$1:$1)-4),3,,TRUE,"Form Responses 1"))</f>
        <v>Helmi Suryaputra, S.T.</v>
      </c>
      <c r="D273" s="10">
        <f>INDIRECT(ADDRESS(2+QUOTIENT(ROW()-2,COUNTA('Form Responses 1'!$1:$1)-4),4,,TRUE,"Form Responses 1"))</f>
        <v>45010</v>
      </c>
      <c r="E273" s="11">
        <f t="shared" si="2"/>
        <v>6</v>
      </c>
      <c r="F273" s="9" t="str">
        <f>IF(ISBLANK(A273)," ",INDIRECT(ADDRESS(1,5+MOD(ROW()-2,COUNTA('Form Responses 1'!$1:$1)-4),,TRUE,"Form Responses 1")))</f>
        <v>Gedung Katulistiwa [Ruang Koordinator]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Katulistiwa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12</v>
      </c>
      <c r="L273" s="9" t="str">
        <f t="shared" si="6"/>
        <v>2023 - WEEK 12</v>
      </c>
      <c r="M273" s="9" t="str">
        <f t="shared" si="7"/>
        <v>2023 - MONTH 03</v>
      </c>
      <c r="N273" s="12">
        <f t="shared" ref="N273:O273" si="282">IFERROR(AVERAGEIF(L:L,L273,$J:$J)," ")</f>
        <v>0.9483333333</v>
      </c>
      <c r="O273" s="12">
        <f t="shared" si="282"/>
        <v>0.9382407407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45012.58169</v>
      </c>
      <c r="B274" s="9" t="str">
        <f>INDIRECT(ADDRESS(2+QUOTIENT(ROW()-2,COUNTA('Form Responses 1'!$1:$1)-4),2,,TRUE,"Form Responses 1"))</f>
        <v>helm002@brin.go.id</v>
      </c>
      <c r="C274" s="9" t="str">
        <f>INDIRECT(ADDRESS(2+QUOTIENT(ROW()-2,COUNTA('Form Responses 1'!$1:$1)-4),3,,TRUE,"Form Responses 1"))</f>
        <v>Helmi Suryaputra, S.T.</v>
      </c>
      <c r="D274" s="10">
        <f>INDIRECT(ADDRESS(2+QUOTIENT(ROW()-2,COUNTA('Form Responses 1'!$1:$1)-4),4,,TRUE,"Form Responses 1"))</f>
        <v>45010</v>
      </c>
      <c r="E274" s="11">
        <f t="shared" si="2"/>
        <v>6</v>
      </c>
      <c r="F274" s="9" t="str">
        <f>IF(ISBLANK(A274)," ",INDIRECT(ADDRESS(1,5+MOD(ROW()-2,COUNTA('Form Responses 1'!$1:$1)-4),,TRUE,"Form Responses 1")))</f>
        <v>Gedung Katulistiwa [R. Sub Koordinator Layanan Umum]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Katulistiwa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12</v>
      </c>
      <c r="L274" s="9" t="str">
        <f t="shared" si="6"/>
        <v>2023 - WEEK 12</v>
      </c>
      <c r="M274" s="9" t="str">
        <f t="shared" si="7"/>
        <v>2023 - MONTH 03</v>
      </c>
      <c r="N274" s="12">
        <f t="shared" ref="N274:O274" si="283">IFERROR(AVERAGEIF(L:L,L274,$J:$J)," ")</f>
        <v>0.9483333333</v>
      </c>
      <c r="O274" s="12">
        <f t="shared" si="283"/>
        <v>0.9382407407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45012.58169</v>
      </c>
      <c r="B275" s="9" t="str">
        <f>INDIRECT(ADDRESS(2+QUOTIENT(ROW()-2,COUNTA('Form Responses 1'!$1:$1)-4),2,,TRUE,"Form Responses 1"))</f>
        <v>helm002@brin.go.id</v>
      </c>
      <c r="C275" s="9" t="str">
        <f>INDIRECT(ADDRESS(2+QUOTIENT(ROW()-2,COUNTA('Form Responses 1'!$1:$1)-4),3,,TRUE,"Form Responses 1"))</f>
        <v>Helmi Suryaputra, S.T.</v>
      </c>
      <c r="D275" s="10">
        <f>INDIRECT(ADDRESS(2+QUOTIENT(ROW()-2,COUNTA('Form Responses 1'!$1:$1)-4),4,,TRUE,"Form Responses 1"))</f>
        <v>45010</v>
      </c>
      <c r="E275" s="11">
        <f t="shared" si="2"/>
        <v>6</v>
      </c>
      <c r="F275" s="9" t="str">
        <f>IF(ISBLANK(A275)," ",INDIRECT(ADDRESS(1,5+MOD(ROW()-2,COUNTA('Form Responses 1'!$1:$1)-4),,TRUE,"Form Responses 1")))</f>
        <v>Gedung Katulistiwa [R. Keuangan]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Katulistiwa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12</v>
      </c>
      <c r="L275" s="9" t="str">
        <f t="shared" si="6"/>
        <v>2023 - WEEK 12</v>
      </c>
      <c r="M275" s="9" t="str">
        <f t="shared" si="7"/>
        <v>2023 - MONTH 03</v>
      </c>
      <c r="N275" s="12">
        <f t="shared" ref="N275:O275" si="284">IFERROR(AVERAGEIF(L:L,L275,$J:$J)," ")</f>
        <v>0.9483333333</v>
      </c>
      <c r="O275" s="12">
        <f t="shared" si="284"/>
        <v>0.9382407407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45012.58169</v>
      </c>
      <c r="B276" s="9" t="str">
        <f>INDIRECT(ADDRESS(2+QUOTIENT(ROW()-2,COUNTA('Form Responses 1'!$1:$1)-4),2,,TRUE,"Form Responses 1"))</f>
        <v>helm002@brin.go.id</v>
      </c>
      <c r="C276" s="9" t="str">
        <f>INDIRECT(ADDRESS(2+QUOTIENT(ROW()-2,COUNTA('Form Responses 1'!$1:$1)-4),3,,TRUE,"Form Responses 1"))</f>
        <v>Helmi Suryaputra, S.T.</v>
      </c>
      <c r="D276" s="10">
        <f>INDIRECT(ADDRESS(2+QUOTIENT(ROW()-2,COUNTA('Form Responses 1'!$1:$1)-4),4,,TRUE,"Form Responses 1"))</f>
        <v>45010</v>
      </c>
      <c r="E276" s="11">
        <f t="shared" si="2"/>
        <v>6</v>
      </c>
      <c r="F276" s="9" t="str">
        <f>IF(ISBLANK(A276)," ",INDIRECT(ADDRESS(1,5+MOD(ROW()-2,COUNTA('Form Responses 1'!$1:$1)-4),,TRUE,"Form Responses 1")))</f>
        <v>Gedung Katulistiwa [R. CWS]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Katulistiwa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12</v>
      </c>
      <c r="L276" s="9" t="str">
        <f t="shared" si="6"/>
        <v>2023 - WEEK 12</v>
      </c>
      <c r="M276" s="9" t="str">
        <f t="shared" si="7"/>
        <v>2023 - MONTH 03</v>
      </c>
      <c r="N276" s="12">
        <f t="shared" ref="N276:O276" si="285">IFERROR(AVERAGEIF(L:L,L276,$J:$J)," ")</f>
        <v>0.9483333333</v>
      </c>
      <c r="O276" s="12">
        <f t="shared" si="285"/>
        <v>0.9382407407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45012.58169</v>
      </c>
      <c r="B277" s="9" t="str">
        <f>INDIRECT(ADDRESS(2+QUOTIENT(ROW()-2,COUNTA('Form Responses 1'!$1:$1)-4),2,,TRUE,"Form Responses 1"))</f>
        <v>helm002@brin.go.id</v>
      </c>
      <c r="C277" s="9" t="str">
        <f>INDIRECT(ADDRESS(2+QUOTIENT(ROW()-2,COUNTA('Form Responses 1'!$1:$1)-4),3,,TRUE,"Form Responses 1"))</f>
        <v>Helmi Suryaputra, S.T.</v>
      </c>
      <c r="D277" s="10">
        <f>INDIRECT(ADDRESS(2+QUOTIENT(ROW()-2,COUNTA('Form Responses 1'!$1:$1)-4),4,,TRUE,"Form Responses 1"))</f>
        <v>45010</v>
      </c>
      <c r="E277" s="11">
        <f t="shared" si="2"/>
        <v>6</v>
      </c>
      <c r="F277" s="9" t="str">
        <f>IF(ISBLANK(A277)," ",INDIRECT(ADDRESS(1,5+MOD(ROW()-2,COUNTA('Form Responses 1'!$1:$1)-4),,TRUE,"Form Responses 1")))</f>
        <v>Gedung Katulistiwa [R. Persediaan]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Katulistiwa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12</v>
      </c>
      <c r="L277" s="9" t="str">
        <f t="shared" si="6"/>
        <v>2023 - WEEK 12</v>
      </c>
      <c r="M277" s="9" t="str">
        <f t="shared" si="7"/>
        <v>2023 - MONTH 03</v>
      </c>
      <c r="N277" s="12">
        <f t="shared" ref="N277:O277" si="286">IFERROR(AVERAGEIF(L:L,L277,$J:$J)," ")</f>
        <v>0.9483333333</v>
      </c>
      <c r="O277" s="12">
        <f t="shared" si="286"/>
        <v>0.9382407407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45012.58169</v>
      </c>
      <c r="B278" s="9" t="str">
        <f>INDIRECT(ADDRESS(2+QUOTIENT(ROW()-2,COUNTA('Form Responses 1'!$1:$1)-4),2,,TRUE,"Form Responses 1"))</f>
        <v>helm002@brin.go.id</v>
      </c>
      <c r="C278" s="9" t="str">
        <f>INDIRECT(ADDRESS(2+QUOTIENT(ROW()-2,COUNTA('Form Responses 1'!$1:$1)-4),3,,TRUE,"Form Responses 1"))</f>
        <v>Helmi Suryaputra, S.T.</v>
      </c>
      <c r="D278" s="10">
        <f>INDIRECT(ADDRESS(2+QUOTIENT(ROW()-2,COUNTA('Form Responses 1'!$1:$1)-4),4,,TRUE,"Form Responses 1"))</f>
        <v>45010</v>
      </c>
      <c r="E278" s="11">
        <f t="shared" si="2"/>
        <v>6</v>
      </c>
      <c r="F278" s="9" t="str">
        <f>IF(ISBLANK(A278)," ",INDIRECT(ADDRESS(1,5+MOD(ROW()-2,COUNTA('Form Responses 1'!$1:$1)-4),,TRUE,"Form Responses 1")))</f>
        <v>Gedung Katulistiwa [R. Fungsional 1&amp;2]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Katulistiwa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12</v>
      </c>
      <c r="L278" s="9" t="str">
        <f t="shared" si="6"/>
        <v>2023 - WEEK 12</v>
      </c>
      <c r="M278" s="9" t="str">
        <f t="shared" si="7"/>
        <v>2023 - MONTH 03</v>
      </c>
      <c r="N278" s="12">
        <f t="shared" ref="N278:O278" si="287">IFERROR(AVERAGEIF(L:L,L278,$J:$J)," ")</f>
        <v>0.9483333333</v>
      </c>
      <c r="O278" s="12">
        <f t="shared" si="287"/>
        <v>0.9382407407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45012.58169</v>
      </c>
      <c r="B279" s="9" t="str">
        <f>INDIRECT(ADDRESS(2+QUOTIENT(ROW()-2,COUNTA('Form Responses 1'!$1:$1)-4),2,,TRUE,"Form Responses 1"))</f>
        <v>helm002@brin.go.id</v>
      </c>
      <c r="C279" s="9" t="str">
        <f>INDIRECT(ADDRESS(2+QUOTIENT(ROW()-2,COUNTA('Form Responses 1'!$1:$1)-4),3,,TRUE,"Form Responses 1"))</f>
        <v>Helmi Suryaputra, S.T.</v>
      </c>
      <c r="D279" s="10">
        <f>INDIRECT(ADDRESS(2+QUOTIENT(ROW()-2,COUNTA('Form Responses 1'!$1:$1)-4),4,,TRUE,"Form Responses 1"))</f>
        <v>45010</v>
      </c>
      <c r="E279" s="11">
        <f t="shared" si="2"/>
        <v>6</v>
      </c>
      <c r="F279" s="9" t="str">
        <f>IF(ISBLANK(A279)," ",INDIRECT(ADDRESS(1,5+MOD(ROW()-2,COUNTA('Form Responses 1'!$1:$1)-4),,TRUE,"Form Responses 1")))</f>
        <v>Gedung Katulistiwa [R. PPID]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Gedung Katulistiwa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12</v>
      </c>
      <c r="L279" s="9" t="str">
        <f t="shared" si="6"/>
        <v>2023 - WEEK 12</v>
      </c>
      <c r="M279" s="9" t="str">
        <f t="shared" si="7"/>
        <v>2023 - MONTH 03</v>
      </c>
      <c r="N279" s="12">
        <f t="shared" ref="N279:O279" si="288">IFERROR(AVERAGEIF(L:L,L279,$J:$J)," ")</f>
        <v>0.9483333333</v>
      </c>
      <c r="O279" s="12">
        <f t="shared" si="288"/>
        <v>0.9382407407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45012.58169</v>
      </c>
      <c r="B280" s="9" t="str">
        <f>INDIRECT(ADDRESS(2+QUOTIENT(ROW()-2,COUNTA('Form Responses 1'!$1:$1)-4),2,,TRUE,"Form Responses 1"))</f>
        <v>helm002@brin.go.id</v>
      </c>
      <c r="C280" s="9" t="str">
        <f>INDIRECT(ADDRESS(2+QUOTIENT(ROW()-2,COUNTA('Form Responses 1'!$1:$1)-4),3,,TRUE,"Form Responses 1"))</f>
        <v>Helmi Suryaputra, S.T.</v>
      </c>
      <c r="D280" s="10">
        <f>INDIRECT(ADDRESS(2+QUOTIENT(ROW()-2,COUNTA('Form Responses 1'!$1:$1)-4),4,,TRUE,"Form Responses 1"))</f>
        <v>45010</v>
      </c>
      <c r="E280" s="11">
        <f t="shared" si="2"/>
        <v>6</v>
      </c>
      <c r="F280" s="9" t="str">
        <f>IF(ISBLANK(A280)," ",INDIRECT(ADDRESS(1,5+MOD(ROW()-2,COUNTA('Form Responses 1'!$1:$1)-4),,TRUE,"Form Responses 1")))</f>
        <v>Gedung Katulistiwa [Ruang Kontrol]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Katulistiwa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12</v>
      </c>
      <c r="L280" s="9" t="str">
        <f t="shared" si="6"/>
        <v>2023 - WEEK 12</v>
      </c>
      <c r="M280" s="9" t="str">
        <f t="shared" si="7"/>
        <v>2023 - MONTH 03</v>
      </c>
      <c r="N280" s="12">
        <f t="shared" ref="N280:O280" si="289">IFERROR(AVERAGEIF(L:L,L280,$J:$J)," ")</f>
        <v>0.9483333333</v>
      </c>
      <c r="O280" s="12">
        <f t="shared" si="289"/>
        <v>0.9382407407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45012.58169</v>
      </c>
      <c r="B281" s="9" t="str">
        <f>INDIRECT(ADDRESS(2+QUOTIENT(ROW()-2,COUNTA('Form Responses 1'!$1:$1)-4),2,,TRUE,"Form Responses 1"))</f>
        <v>helm002@brin.go.id</v>
      </c>
      <c r="C281" s="9" t="str">
        <f>INDIRECT(ADDRESS(2+QUOTIENT(ROW()-2,COUNTA('Form Responses 1'!$1:$1)-4),3,,TRUE,"Form Responses 1"))</f>
        <v>Helmi Suryaputra, S.T.</v>
      </c>
      <c r="D281" s="10">
        <f>INDIRECT(ADDRESS(2+QUOTIENT(ROW()-2,COUNTA('Form Responses 1'!$1:$1)-4),4,,TRUE,"Form Responses 1"))</f>
        <v>45010</v>
      </c>
      <c r="E281" s="11">
        <f t="shared" si="2"/>
        <v>6</v>
      </c>
      <c r="F281" s="9" t="str">
        <f>IF(ISBLANK(A281)," ",INDIRECT(ADDRESS(1,5+MOD(ROW()-2,COUNTA('Form Responses 1'!$1:$1)-4),,TRUE,"Form Responses 1")))</f>
        <v>Gedung Katulistiwa [Pantry]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Katulistiwa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12</v>
      </c>
      <c r="L281" s="9" t="str">
        <f t="shared" si="6"/>
        <v>2023 - WEEK 12</v>
      </c>
      <c r="M281" s="9" t="str">
        <f t="shared" si="7"/>
        <v>2023 - MONTH 03</v>
      </c>
      <c r="N281" s="12">
        <f t="shared" ref="N281:O281" si="290">IFERROR(AVERAGEIF(L:L,L281,$J:$J)," ")</f>
        <v>0.9483333333</v>
      </c>
      <c r="O281" s="12">
        <f t="shared" si="290"/>
        <v>0.9382407407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45012.58169</v>
      </c>
      <c r="B282" s="9" t="str">
        <f>INDIRECT(ADDRESS(2+QUOTIENT(ROW()-2,COUNTA('Form Responses 1'!$1:$1)-4),2,,TRUE,"Form Responses 1"))</f>
        <v>helm002@brin.go.id</v>
      </c>
      <c r="C282" s="9" t="str">
        <f>INDIRECT(ADDRESS(2+QUOTIENT(ROW()-2,COUNTA('Form Responses 1'!$1:$1)-4),3,,TRUE,"Form Responses 1"))</f>
        <v>Helmi Suryaputra, S.T.</v>
      </c>
      <c r="D282" s="10">
        <f>INDIRECT(ADDRESS(2+QUOTIENT(ROW()-2,COUNTA('Form Responses 1'!$1:$1)-4),4,,TRUE,"Form Responses 1"))</f>
        <v>45010</v>
      </c>
      <c r="E282" s="11">
        <f t="shared" si="2"/>
        <v>6</v>
      </c>
      <c r="F282" s="9" t="str">
        <f>IF(ISBLANK(A282)," ",INDIRECT(ADDRESS(1,5+MOD(ROW()-2,COUNTA('Form Responses 1'!$1:$1)-4),,TRUE,"Form Responses 1")))</f>
        <v>Gedung Katulistiwa [Smoking area]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Katulistiwa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12</v>
      </c>
      <c r="L282" s="9" t="str">
        <f t="shared" si="6"/>
        <v>2023 - WEEK 12</v>
      </c>
      <c r="M282" s="9" t="str">
        <f t="shared" si="7"/>
        <v>2023 - MONTH 03</v>
      </c>
      <c r="N282" s="12">
        <f t="shared" ref="N282:O282" si="291">IFERROR(AVERAGEIF(L:L,L282,$J:$J)," ")</f>
        <v>0.9483333333</v>
      </c>
      <c r="O282" s="12">
        <f t="shared" si="291"/>
        <v>0.9382407407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45012.58169</v>
      </c>
      <c r="B283" s="9" t="str">
        <f>INDIRECT(ADDRESS(2+QUOTIENT(ROW()-2,COUNTA('Form Responses 1'!$1:$1)-4),2,,TRUE,"Form Responses 1"))</f>
        <v>helm002@brin.go.id</v>
      </c>
      <c r="C283" s="9" t="str">
        <f>INDIRECT(ADDRESS(2+QUOTIENT(ROW()-2,COUNTA('Form Responses 1'!$1:$1)-4),3,,TRUE,"Form Responses 1"))</f>
        <v>Helmi Suryaputra, S.T.</v>
      </c>
      <c r="D283" s="10">
        <f>INDIRECT(ADDRESS(2+QUOTIENT(ROW()-2,COUNTA('Form Responses 1'!$1:$1)-4),4,,TRUE,"Form Responses 1"))</f>
        <v>45010</v>
      </c>
      <c r="E283" s="11">
        <f t="shared" si="2"/>
        <v>6</v>
      </c>
      <c r="F283" s="9" t="str">
        <f>IF(ISBLANK(A283)," ",INDIRECT(ADDRESS(1,5+MOD(ROW()-2,COUNTA('Form Responses 1'!$1:$1)-4),,TRUE,"Form Responses 1")))</f>
        <v>Gedung Katulistiwa [Toilet Pria / Wanita]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Katulistiwa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12</v>
      </c>
      <c r="L283" s="9" t="str">
        <f t="shared" si="6"/>
        <v>2023 - WEEK 12</v>
      </c>
      <c r="M283" s="9" t="str">
        <f t="shared" si="7"/>
        <v>2023 - MONTH 03</v>
      </c>
      <c r="N283" s="12">
        <f t="shared" ref="N283:O283" si="292">IFERROR(AVERAGEIF(L:L,L283,$J:$J)," ")</f>
        <v>0.9483333333</v>
      </c>
      <c r="O283" s="12">
        <f t="shared" si="292"/>
        <v>0.9382407407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45012.58169</v>
      </c>
      <c r="B284" s="9" t="str">
        <f>INDIRECT(ADDRESS(2+QUOTIENT(ROW()-2,COUNTA('Form Responses 1'!$1:$1)-4),2,,TRUE,"Form Responses 1"))</f>
        <v>helm002@brin.go.id</v>
      </c>
      <c r="C284" s="9" t="str">
        <f>INDIRECT(ADDRESS(2+QUOTIENT(ROW()-2,COUNTA('Form Responses 1'!$1:$1)-4),3,,TRUE,"Form Responses 1"))</f>
        <v>Helmi Suryaputra, S.T.</v>
      </c>
      <c r="D284" s="10">
        <f>INDIRECT(ADDRESS(2+QUOTIENT(ROW()-2,COUNTA('Form Responses 1'!$1:$1)-4),4,,TRUE,"Form Responses 1"))</f>
        <v>45010</v>
      </c>
      <c r="E284" s="11">
        <f t="shared" si="2"/>
        <v>6</v>
      </c>
      <c r="F284" s="9" t="str">
        <f>IF(ISBLANK(A284)," ",INDIRECT(ADDRESS(1,5+MOD(ROW()-2,COUNTA('Form Responses 1'!$1:$1)-4),,TRUE,"Form Responses 1")))</f>
        <v>Halaman [Taman ]</v>
      </c>
      <c r="G284" s="9" t="str">
        <f>IF(ISBLANK(A284)," ",INDIRECT(ADDRESS(MATCH(A284,'Form Responses 1'!A:A,0),5+MOD(ROW()-2,COUNTA('Form Responses 1'!$1:$1)-4),,TRUE,"Form Responses 1")))</f>
        <v>CUKUP BAIK</v>
      </c>
      <c r="H284" s="12" t="str">
        <f t="shared" si="3"/>
        <v>Halaman</v>
      </c>
      <c r="I284" s="12" t="str">
        <f t="shared" si="4"/>
        <v>CLEANING SERVICE</v>
      </c>
      <c r="J284" s="12">
        <f t="array" ref="J284">IFERROR(INDEX(MASTER!B:B,MATCH(G284,MASTER!A:A,0))/100," ")</f>
        <v>0.89</v>
      </c>
      <c r="K284" s="9">
        <f t="shared" si="5"/>
        <v>12</v>
      </c>
      <c r="L284" s="9" t="str">
        <f t="shared" si="6"/>
        <v>2023 - WEEK 12</v>
      </c>
      <c r="M284" s="9" t="str">
        <f t="shared" si="7"/>
        <v>2023 - MONTH 03</v>
      </c>
      <c r="N284" s="12">
        <f t="shared" ref="N284:O284" si="293">IFERROR(AVERAGEIF(L:L,L284,$J:$J)," ")</f>
        <v>0.9483333333</v>
      </c>
      <c r="O284" s="12">
        <f t="shared" si="293"/>
        <v>0.9382407407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45012.58169</v>
      </c>
      <c r="B285" s="9" t="str">
        <f>INDIRECT(ADDRESS(2+QUOTIENT(ROW()-2,COUNTA('Form Responses 1'!$1:$1)-4),2,,TRUE,"Form Responses 1"))</f>
        <v>helm002@brin.go.id</v>
      </c>
      <c r="C285" s="9" t="str">
        <f>INDIRECT(ADDRESS(2+QUOTIENT(ROW()-2,COUNTA('Form Responses 1'!$1:$1)-4),3,,TRUE,"Form Responses 1"))</f>
        <v>Helmi Suryaputra, S.T.</v>
      </c>
      <c r="D285" s="10">
        <f>INDIRECT(ADDRESS(2+QUOTIENT(ROW()-2,COUNTA('Form Responses 1'!$1:$1)-4),4,,TRUE,"Form Responses 1"))</f>
        <v>45010</v>
      </c>
      <c r="E285" s="11">
        <f t="shared" si="2"/>
        <v>6</v>
      </c>
      <c r="F285" s="9" t="str">
        <f>IF(ISBLANK(A285)," ",INDIRECT(ADDRESS(1,5+MOD(ROW()-2,COUNTA('Form Responses 1'!$1:$1)-4),,TRUE,"Form Responses 1")))</f>
        <v>Halaman [Parkir Motor 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Halaman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12</v>
      </c>
      <c r="L285" s="9" t="str">
        <f t="shared" si="6"/>
        <v>2023 - WEEK 12</v>
      </c>
      <c r="M285" s="9" t="str">
        <f t="shared" si="7"/>
        <v>2023 - MONTH 03</v>
      </c>
      <c r="N285" s="12">
        <f t="shared" ref="N285:O285" si="294">IFERROR(AVERAGEIF(L:L,L285,$J:$J)," ")</f>
        <v>0.9483333333</v>
      </c>
      <c r="O285" s="12">
        <f t="shared" si="294"/>
        <v>0.9382407407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45012.58169</v>
      </c>
      <c r="B286" s="9" t="str">
        <f>INDIRECT(ADDRESS(2+QUOTIENT(ROW()-2,COUNTA('Form Responses 1'!$1:$1)-4),2,,TRUE,"Form Responses 1"))</f>
        <v>helm002@brin.go.id</v>
      </c>
      <c r="C286" s="9" t="str">
        <f>INDIRECT(ADDRESS(2+QUOTIENT(ROW()-2,COUNTA('Form Responses 1'!$1:$1)-4),3,,TRUE,"Form Responses 1"))</f>
        <v>Helmi Suryaputra, S.T.</v>
      </c>
      <c r="D286" s="10">
        <f>INDIRECT(ADDRESS(2+QUOTIENT(ROW()-2,COUNTA('Form Responses 1'!$1:$1)-4),4,,TRUE,"Form Responses 1"))</f>
        <v>45010</v>
      </c>
      <c r="E286" s="11">
        <f t="shared" si="2"/>
        <v>6</v>
      </c>
      <c r="F286" s="9" t="str">
        <f>IF(ISBLANK(A286)," ",INDIRECT(ADDRESS(1,5+MOD(ROW()-2,COUNTA('Form Responses 1'!$1:$1)-4),,TRUE,"Form Responses 1")))</f>
        <v>Halaman [Parkir Mobil]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Halaman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12</v>
      </c>
      <c r="L286" s="9" t="str">
        <f t="shared" si="6"/>
        <v>2023 - WEEK 12</v>
      </c>
      <c r="M286" s="9" t="str">
        <f t="shared" si="7"/>
        <v>2023 - MONTH 03</v>
      </c>
      <c r="N286" s="12">
        <f t="shared" ref="N286:O286" si="295">IFERROR(AVERAGEIF(L:L,L286,$J:$J)," ")</f>
        <v>0.9483333333</v>
      </c>
      <c r="O286" s="12">
        <f t="shared" si="295"/>
        <v>0.9382407407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45012.58169</v>
      </c>
      <c r="B287" s="9" t="str">
        <f>INDIRECT(ADDRESS(2+QUOTIENT(ROW()-2,COUNTA('Form Responses 1'!$1:$1)-4),2,,TRUE,"Form Responses 1"))</f>
        <v>helm002@brin.go.id</v>
      </c>
      <c r="C287" s="9" t="str">
        <f>INDIRECT(ADDRESS(2+QUOTIENT(ROW()-2,COUNTA('Form Responses 1'!$1:$1)-4),3,,TRUE,"Form Responses 1"))</f>
        <v>Helmi Suryaputra, S.T.</v>
      </c>
      <c r="D287" s="10">
        <f>INDIRECT(ADDRESS(2+QUOTIENT(ROW()-2,COUNTA('Form Responses 1'!$1:$1)-4),4,,TRUE,"Form Responses 1"))</f>
        <v>45010</v>
      </c>
      <c r="E287" s="11">
        <f t="shared" si="2"/>
        <v>6</v>
      </c>
      <c r="F287" s="9" t="str">
        <f>IF(ISBLANK(A287)," ",INDIRECT(ADDRESS(1,5+MOD(ROW()-2,COUNTA('Form Responses 1'!$1:$1)-4),,TRUE,"Form Responses 1")))</f>
        <v>Halaman [Halaman depan]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Halaman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12</v>
      </c>
      <c r="L287" s="9" t="str">
        <f t="shared" si="6"/>
        <v>2023 - WEEK 12</v>
      </c>
      <c r="M287" s="9" t="str">
        <f t="shared" si="7"/>
        <v>2023 - MONTH 03</v>
      </c>
      <c r="N287" s="12">
        <f t="shared" ref="N287:O287" si="296">IFERROR(AVERAGEIF(L:L,L287,$J:$J)," ")</f>
        <v>0.9483333333</v>
      </c>
      <c r="O287" s="12">
        <f t="shared" si="296"/>
        <v>0.9382407407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45012.58169</v>
      </c>
      <c r="B288" s="9" t="str">
        <f>INDIRECT(ADDRESS(2+QUOTIENT(ROW()-2,COUNTA('Form Responses 1'!$1:$1)-4),2,,TRUE,"Form Responses 1"))</f>
        <v>helm002@brin.go.id</v>
      </c>
      <c r="C288" s="9" t="str">
        <f>INDIRECT(ADDRESS(2+QUOTIENT(ROW()-2,COUNTA('Form Responses 1'!$1:$1)-4),3,,TRUE,"Form Responses 1"))</f>
        <v>Helmi Suryaputra, S.T.</v>
      </c>
      <c r="D288" s="10">
        <f>INDIRECT(ADDRESS(2+QUOTIENT(ROW()-2,COUNTA('Form Responses 1'!$1:$1)-4),4,,TRUE,"Form Responses 1"))</f>
        <v>45010</v>
      </c>
      <c r="E288" s="11">
        <f t="shared" si="2"/>
        <v>6</v>
      </c>
      <c r="F288" s="9" t="str">
        <f>IF(ISBLANK(A288)," ",INDIRECT(ADDRESS(1,5+MOD(ROW()-2,COUNTA('Form Responses 1'!$1:$1)-4),,TRUE,"Form Responses 1")))</f>
        <v>Halaman [ samping dan belakang]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Halaman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12</v>
      </c>
      <c r="L288" s="9" t="str">
        <f t="shared" si="6"/>
        <v>2023 - WEEK 12</v>
      </c>
      <c r="M288" s="9" t="str">
        <f t="shared" si="7"/>
        <v>2023 - MONTH 03</v>
      </c>
      <c r="N288" s="12">
        <f t="shared" ref="N288:O288" si="297">IFERROR(AVERAGEIF(L:L,L288,$J:$J)," ")</f>
        <v>0.9483333333</v>
      </c>
      <c r="O288" s="12">
        <f t="shared" si="297"/>
        <v>0.9382407407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45012.58169</v>
      </c>
      <c r="B289" s="9" t="str">
        <f>INDIRECT(ADDRESS(2+QUOTIENT(ROW()-2,COUNTA('Form Responses 1'!$1:$1)-4),2,,TRUE,"Form Responses 1"))</f>
        <v>helm002@brin.go.id</v>
      </c>
      <c r="C289" s="9" t="str">
        <f>INDIRECT(ADDRESS(2+QUOTIENT(ROW()-2,COUNTA('Form Responses 1'!$1:$1)-4),3,,TRUE,"Form Responses 1"))</f>
        <v>Helmi Suryaputra, S.T.</v>
      </c>
      <c r="D289" s="10">
        <f>INDIRECT(ADDRESS(2+QUOTIENT(ROW()-2,COUNTA('Form Responses 1'!$1:$1)-4),4,,TRUE,"Form Responses 1"))</f>
        <v>45010</v>
      </c>
      <c r="E289" s="11">
        <f t="shared" si="2"/>
        <v>6</v>
      </c>
      <c r="F289" s="9" t="str">
        <f>IF(ISBLANK(A289)," ",INDIRECT(ADDRESS(1,5+MOD(ROW()-2,COUNTA('Form Responses 1'!$1:$1)-4),,TRUE,"Form Responses 1")))</f>
        <v>Halaman [TPS]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12</v>
      </c>
      <c r="L289" s="9" t="str">
        <f t="shared" si="6"/>
        <v>2023 - WEEK 12</v>
      </c>
      <c r="M289" s="9" t="str">
        <f t="shared" si="7"/>
        <v>2023 - MONTH 03</v>
      </c>
      <c r="N289" s="12">
        <f t="shared" ref="N289:O289" si="298">IFERROR(AVERAGEIF(L:L,L289,$J:$J)," ")</f>
        <v>0.9483333333</v>
      </c>
      <c r="O289" s="12">
        <f t="shared" si="298"/>
        <v>0.9382407407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161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163</v>
      </c>
      <c r="E3" s="20"/>
      <c r="F3" s="21">
        <v>2023.0</v>
      </c>
      <c r="G3" s="22"/>
      <c r="H3" s="20" t="s">
        <v>54</v>
      </c>
      <c r="I3" s="20"/>
      <c r="J3" s="21" t="s">
        <v>68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164</v>
      </c>
      <c r="E4" s="20"/>
      <c r="F4" s="25">
        <f t="array" ref="F4">DATE(F3,INDEX(MASTER!G:G,MATCH(J3,MASTER!F:F,0)),1)</f>
        <v>44986</v>
      </c>
      <c r="G4" s="26"/>
      <c r="H4" s="20" t="s">
        <v>165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167</v>
      </c>
      <c r="E5" s="20"/>
      <c r="F5" s="25">
        <f>EOMONTH(F4,0)</f>
        <v>45016</v>
      </c>
      <c r="G5" s="26"/>
      <c r="H5" s="20" t="s">
        <v>168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169</v>
      </c>
      <c r="E6" s="20"/>
      <c r="F6" s="27">
        <f>NETWORKDAYS(F4,F5)</f>
        <v>23</v>
      </c>
      <c r="G6" s="30"/>
      <c r="H6" s="20" t="s">
        <v>170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171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171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0.9325757576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0.9481818182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0.9377777778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171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0.935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0.94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166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166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163</v>
      </c>
      <c r="E3" s="20"/>
      <c r="F3" s="21">
        <f>DASHBOARD!F3</f>
        <v>2023</v>
      </c>
      <c r="G3" s="22"/>
      <c r="H3" s="20" t="s">
        <v>54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164</v>
      </c>
      <c r="E4" s="20"/>
      <c r="F4" s="25">
        <f t="array" ref="F4">DATE(F3,INDEX(MASTER!G:G,MATCH(J3,MASTER!F:F,0)),1)</f>
        <v>44986</v>
      </c>
      <c r="G4" s="26"/>
      <c r="H4" s="20" t="s">
        <v>165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167</v>
      </c>
      <c r="E5" s="20"/>
      <c r="F5" s="25">
        <f>EOMONTH(F4,0)</f>
        <v>45016</v>
      </c>
      <c r="G5" s="26"/>
      <c r="H5" s="20" t="s">
        <v>168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169</v>
      </c>
      <c r="E6" s="20"/>
      <c r="F6" s="27">
        <f>NETWORKDAYS(F4,F5)</f>
        <v>23</v>
      </c>
      <c r="G6" s="30"/>
      <c r="H6" s="20" t="s">
        <v>170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0.9382407407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157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155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12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13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18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19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15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16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20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21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22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31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26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28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25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27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29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24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5" t="s">
        <v>30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5" t="s">
        <v>23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32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33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5" t="s">
        <v>10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5" t="s">
        <v>9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5" t="s">
        <v>8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5" t="s">
        <v>11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5"/>
      <c r="B45" s="55" t="s">
        <v>38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</row>
    <row r="46">
      <c r="A46" s="15"/>
      <c r="B46" s="55" t="s">
        <v>37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5" t="s">
        <v>36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5" t="s">
        <v>35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5" t="s">
        <v>34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C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5" t="s">
        <v>39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35"/>
      <c r="C51" s="15"/>
      <c r="D51" s="35"/>
      <c r="E51" s="15"/>
      <c r="F51" s="35"/>
      <c r="G51" s="15"/>
      <c r="H51" s="35"/>
      <c r="I51" s="15"/>
      <c r="J51" s="35"/>
      <c r="K51" s="15"/>
      <c r="L51" s="35"/>
      <c r="M51" s="15"/>
      <c r="N51" s="51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9"/>
      <c r="C52" s="15"/>
      <c r="D52" s="59"/>
      <c r="E52" s="15"/>
      <c r="F52" s="59"/>
      <c r="G52" s="15"/>
      <c r="H52" s="59"/>
      <c r="I52" s="15"/>
      <c r="J52" s="59"/>
      <c r="K52" s="15"/>
      <c r="L52" s="59"/>
      <c r="M52" s="15"/>
      <c r="N52" s="6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35"/>
      <c r="B53" s="61"/>
      <c r="C53" s="35"/>
      <c r="D53" s="61"/>
      <c r="E53" s="35"/>
      <c r="F53" s="61"/>
      <c r="G53" s="35"/>
      <c r="H53" s="61"/>
      <c r="I53" s="35"/>
      <c r="J53" s="61"/>
      <c r="K53" s="35"/>
      <c r="L53" s="61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14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2" t="s">
        <v>173</v>
      </c>
      <c r="C56" s="15"/>
      <c r="E56" s="15"/>
      <c r="F56" s="62" t="s">
        <v>174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4" t="s">
        <v>175</v>
      </c>
      <c r="C65" s="15"/>
      <c r="D65" s="15"/>
      <c r="E65" s="15"/>
      <c r="F65" s="14" t="s">
        <v>175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4" t="s">
        <v>176</v>
      </c>
      <c r="C66" s="15"/>
      <c r="D66" s="15"/>
      <c r="E66" s="15"/>
      <c r="F66" s="14" t="s">
        <v>176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