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<sst xmlns="http://schemas.openxmlformats.org/spreadsheetml/2006/main" count="494" uniqueCount="164">
  <si>
    <t>Timestamp</t>
  </si>
  <si>
    <t>Email Address</t>
  </si>
  <si>
    <t>Full Name</t>
  </si>
  <si>
    <t>Penilaian untuk pekerjaan tanggal</t>
  </si>
  <si>
    <t>Security [Security Functions]</t>
  </si>
  <si>
    <t>Lantai 1 [Ruanng tamu]</t>
  </si>
  <si>
    <t>Lantai 1 [Kamar tidur 1]</t>
  </si>
  <si>
    <t>Lantai 1 [Kamar tidur 2]</t>
  </si>
  <si>
    <t>Lantai 1 [Kamar mandi 1]</t>
  </si>
  <si>
    <t>Lantai 1 [Kamar mandi 2]</t>
  </si>
  <si>
    <t>Lantai 1 [Ruang santai]</t>
  </si>
  <si>
    <t>Lantai 1 [Ruanng makan]</t>
  </si>
  <si>
    <t>Lantai 1 [Dapur]</t>
  </si>
  <si>
    <t>Lantai 1 [Halaman depan]</t>
  </si>
  <si>
    <t>Lantai 1 [Halaman Belakang]</t>
  </si>
  <si>
    <t>Lantai 2 [Kamar tidur]</t>
  </si>
  <si>
    <t>Lantai 2 [Kamar mandi]</t>
  </si>
  <si>
    <t>Lantai 2 [Ruang Santai]</t>
  </si>
  <si>
    <t>Lantai 2 [Balkon]</t>
  </si>
  <si>
    <t>Lantai 2 [Area Belakang]</t>
  </si>
  <si>
    <t>Lantai 2 [Kamar tamu VIP]</t>
  </si>
  <si>
    <t>Lantai 2 [Kamar tamu 1]</t>
  </si>
  <si>
    <t>Lantai 2 [Kamar tamu 2]</t>
  </si>
  <si>
    <t>Lantai 2 [Kamar tamu 3]</t>
  </si>
  <si>
    <t>Lantai 2 [Kamar mandi 1]</t>
  </si>
  <si>
    <t>Lantai 2 [Kamar mandi 2]</t>
  </si>
  <si>
    <t>theresia1@gmail.com</t>
  </si>
  <si>
    <t>theresia</t>
  </si>
  <si>
    <t>BAIK</t>
  </si>
  <si>
    <t>SANGATBAIK</t>
  </si>
  <si>
    <t>theresia2@gmail.com</t>
  </si>
  <si>
    <t>theresia3@gmail.com</t>
  </si>
  <si>
    <t>CUKUP BAIK</t>
  </si>
  <si>
    <t>theresia4@gmail.com</t>
  </si>
  <si>
    <t>theresia5@gmail.com</t>
  </si>
  <si>
    <t>edy.kyd@gmail.com</t>
  </si>
  <si>
    <t>Edi Karyadi</t>
  </si>
  <si>
    <t>Dcremz11@gmail.com</t>
  </si>
  <si>
    <t>dcremz11@gmail.com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</si>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</sst>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7:16:05Z"/>
        <d v="2023-03-20T17:19:01Z"/>
        <d v="2023-03-20T17:21:40Z"/>
        <d v="2023-03-20T17:22:52Z"/>
        <d v="2023-03-20T17:23:32Z"/>
        <d v="2023-04-17T16:11:31Z"/>
        <d v="2023-04-18T04:19:20Z"/>
        <d v="2023-04-18T04:20:11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edy.kyd@gmail.com"/>
        <s v="Dcremz11@gmail.com"/>
        <m/>
      </sharedItems>
    </cacheField>
    <cacheField name="Full Name" numFmtId="0">
      <sharedItems containsBlank="1">
        <s v="theresia"/>
        <s v="Edi Karyadi"/>
        <m/>
      </sharedItems>
    </cacheField>
    <cacheField name="Penilaian untuk pekerjaan tanggal" numFmtId="14">
      <sharedItems containsDate="1" containsString="0" containsBlank="1">
        <d v="2023-02-01T00:00:00Z"/>
        <d v="2023-03-01T00:00:00Z"/>
        <d v="2023-02-15T00:00:00Z"/>
        <d v="2023-02-16T00:00:00Z"/>
        <d v="2023-04-17T00:00:00Z"/>
        <d v="2023-01-25T00:00:00Z"/>
        <d v="2023-02-27T00:00:00Z"/>
        <m/>
      </sharedItems>
    </cacheField>
    <cacheField name="weekday">
      <sharedItems containsMixedTypes="1" containsNumber="1" containsInteger="1">
        <n v="3.0"/>
        <n v="4.0"/>
        <n v="1.0"/>
        <s v=" "/>
      </sharedItems>
    </cacheField>
    <cacheField name="Sub Area" numFmtId="0">
      <sharedItems>
        <s v="Security [Security Functions]"/>
        <s v="Lantai 1 [Ruanng tamu]"/>
        <s v="Lantai 1 [Kamar tidur 1]"/>
        <s v="Lantai 1 [Kamar tidur 2]"/>
        <s v="Lantai 1 [Kamar mandi 1]"/>
        <s v="Lantai 1 [Kamar mandi 2]"/>
        <s v="Lantai 1 [Ruang santai]"/>
        <s v="Lantai 1 [Ruanng makan]"/>
        <s v="Lantai 1 [Dapur]"/>
        <s v="Lantai 1 [Halaman depan]"/>
        <s v="Lantai 1 [Halaman Belakang]"/>
        <s v="Lantai 2 [Kamar tidur]"/>
        <s v="Lantai 2 [Kamar mandi]"/>
        <s v="Lantai 2 [Ruang Santai]"/>
        <s v="Lantai 2 [Balkon]"/>
        <s v="Lantai 2 [Area Belakang]"/>
        <s v="Lantai 2 [Kamar tamu VIP]"/>
        <s v="Lantai 2 [Kamar tamu 1]"/>
        <s v="Lantai 2 [Kamar tamu 2]"/>
        <s v="Lantai 2 [Kamar tamu 3]"/>
        <s v="Lantai 2 [Kamar mandi 1]"/>
        <s v="Lantai 2 [Kamar mandi 2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Lantai 1"/>
        <s v="Lantai 2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5.0"/>
        <n v="9.0"/>
        <n v="7.0"/>
        <n v="16.0"/>
        <n v="4.0"/>
        <s v=" "/>
      </sharedItems>
    </cacheField>
    <cacheField name="Week" numFmtId="0">
      <sharedItems>
        <s v="2023 - WEEK 05"/>
        <s v="2023 - WEEK 09"/>
        <s v="2023 - WEEK 07"/>
        <s v="2023 - WEEK 16"/>
        <s v="2023 - WEEK 04"/>
        <s v=" "/>
      </sharedItems>
    </cacheField>
    <cacheField name="Month" numFmtId="0">
      <sharedItems>
        <s v="2023 - MONTH 02"/>
        <s v="2023 - MONTH 03"/>
        <s v="2023 - MONTH 04"/>
        <s v="2023 - MONTH 01"/>
        <s v=" "/>
      </sharedItems>
    </cacheField>
    <cacheField name="Average Week">
      <sharedItems containsMixedTypes="1" containsNumber="1">
        <n v="0.9704545454545452"/>
        <n v="0.9577272727272738"/>
        <n v="0.9472727272727276"/>
        <n v="0.9309090909090906"/>
        <n v="0.9472727272727269"/>
        <s v=" "/>
      </sharedItems>
    </cacheField>
    <cacheField name="Average Value Month">
      <sharedItems containsMixedTypes="1" containsNumber="1">
        <n v="0.9537500000000012"/>
        <n v="0.9615909090909092"/>
        <n v="0.9309090909090906"/>
        <n v="0.9472727272727269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A10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7"/>
        <item x="6"/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0"/>
        <item x="2"/>
        <item x="3"/>
        <item x="6"/>
        <item x="1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2"/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2"/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4"/>
        <item x="0"/>
        <item x="2"/>
        <item x="1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0"/>
        <item x="2"/>
        <item x="3"/>
        <item x="6"/>
        <item x="1"/>
        <item x="4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2"/>
        <item x="1"/>
        <item x="3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0"/>
        <item x="2"/>
        <item x="3"/>
        <item x="6"/>
        <item x="1"/>
        <item x="4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0"/>
        <item x="2"/>
        <item x="1"/>
        <item x="3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45005.71950432871</v>
      </c>
      <c r="B2" s="3" t="s">
        <v>26</v>
      </c>
      <c r="C2" s="3" t="s">
        <v>27</v>
      </c>
      <c r="D2" s="4">
        <v>44958.0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28</v>
      </c>
      <c r="M2" s="3" t="s">
        <v>28</v>
      </c>
      <c r="N2" s="3" t="s">
        <v>28</v>
      </c>
      <c r="O2" s="3" t="s">
        <v>29</v>
      </c>
      <c r="P2" s="3" t="s">
        <v>28</v>
      </c>
      <c r="Q2" s="3" t="s">
        <v>28</v>
      </c>
      <c r="R2" s="3" t="s">
        <v>28</v>
      </c>
      <c r="S2" s="3" t="s">
        <v>29</v>
      </c>
      <c r="T2" s="3" t="s">
        <v>29</v>
      </c>
      <c r="U2" s="3" t="s">
        <v>29</v>
      </c>
      <c r="V2" s="3" t="s">
        <v>28</v>
      </c>
      <c r="W2" s="3" t="s">
        <v>28</v>
      </c>
      <c r="X2" s="3" t="s">
        <v>28</v>
      </c>
      <c r="Y2" s="3" t="s">
        <v>29</v>
      </c>
      <c r="Z2" s="3" t="s">
        <v>29</v>
      </c>
    </row>
    <row r="3">
      <c r="A3" s="2">
        <v>45005.72154331018</v>
      </c>
      <c r="B3" s="3" t="s">
        <v>30</v>
      </c>
      <c r="C3" s="3" t="s">
        <v>27</v>
      </c>
      <c r="D3" s="4">
        <v>44986.0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29</v>
      </c>
      <c r="J3" s="3" t="s">
        <v>29</v>
      </c>
      <c r="K3" s="3" t="s">
        <v>29</v>
      </c>
      <c r="L3" s="3" t="s">
        <v>28</v>
      </c>
      <c r="M3" s="3" t="s">
        <v>28</v>
      </c>
      <c r="N3" s="3" t="s">
        <v>28</v>
      </c>
      <c r="O3" s="3" t="s">
        <v>29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28</v>
      </c>
      <c r="Y3" s="3" t="s">
        <v>28</v>
      </c>
      <c r="Z3" s="3" t="s">
        <v>28</v>
      </c>
    </row>
    <row r="4">
      <c r="A4" s="2">
        <v>45005.72338383102</v>
      </c>
      <c r="B4" s="3" t="s">
        <v>31</v>
      </c>
      <c r="C4" s="3" t="s">
        <v>27</v>
      </c>
      <c r="D4" s="4">
        <v>44972.0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28</v>
      </c>
      <c r="K4" s="3" t="s">
        <v>28</v>
      </c>
      <c r="L4" s="3" t="s">
        <v>28</v>
      </c>
      <c r="M4" s="3" t="s">
        <v>29</v>
      </c>
      <c r="N4" s="3" t="s">
        <v>29</v>
      </c>
      <c r="O4" s="3" t="s">
        <v>29</v>
      </c>
      <c r="P4" s="3" t="s">
        <v>32</v>
      </c>
      <c r="Q4" s="3" t="s">
        <v>32</v>
      </c>
      <c r="R4" s="3" t="s">
        <v>28</v>
      </c>
      <c r="S4" s="3" t="s">
        <v>28</v>
      </c>
      <c r="T4" s="3" t="s">
        <v>29</v>
      </c>
      <c r="U4" s="3" t="s">
        <v>29</v>
      </c>
      <c r="V4" s="3" t="s">
        <v>28</v>
      </c>
      <c r="W4" s="3" t="s">
        <v>28</v>
      </c>
      <c r="X4" s="3" t="s">
        <v>28</v>
      </c>
      <c r="Y4" s="3" t="s">
        <v>32</v>
      </c>
      <c r="Z4" s="3" t="s">
        <v>32</v>
      </c>
    </row>
    <row r="5">
      <c r="A5" s="2">
        <v>45005.72422321759</v>
      </c>
      <c r="B5" s="3" t="s">
        <v>33</v>
      </c>
      <c r="C5" s="3" t="s">
        <v>27</v>
      </c>
      <c r="D5" s="4">
        <v>44986.0</v>
      </c>
      <c r="E5" s="3" t="s">
        <v>28</v>
      </c>
      <c r="F5" s="3" t="s">
        <v>29</v>
      </c>
      <c r="G5" s="3" t="s">
        <v>29</v>
      </c>
      <c r="H5" s="3" t="s">
        <v>28</v>
      </c>
      <c r="I5" s="3" t="s">
        <v>28</v>
      </c>
      <c r="J5" s="3" t="s">
        <v>32</v>
      </c>
      <c r="K5" s="3" t="s">
        <v>32</v>
      </c>
      <c r="L5" s="3" t="s">
        <v>32</v>
      </c>
      <c r="M5" s="3" t="s">
        <v>28</v>
      </c>
      <c r="N5" s="3" t="s">
        <v>28</v>
      </c>
      <c r="O5" s="3" t="s">
        <v>28</v>
      </c>
      <c r="P5" s="3" t="s">
        <v>29</v>
      </c>
      <c r="Q5" s="3" t="s">
        <v>29</v>
      </c>
      <c r="R5" s="3" t="s">
        <v>29</v>
      </c>
      <c r="S5" s="3" t="s">
        <v>28</v>
      </c>
      <c r="T5" s="3" t="s">
        <v>28</v>
      </c>
      <c r="U5" s="3" t="s">
        <v>28</v>
      </c>
      <c r="V5" s="3" t="s">
        <v>29</v>
      </c>
      <c r="W5" s="3" t="s">
        <v>28</v>
      </c>
      <c r="X5" s="3" t="s">
        <v>32</v>
      </c>
      <c r="Y5" s="3" t="s">
        <v>28</v>
      </c>
      <c r="Z5" s="3" t="s">
        <v>29</v>
      </c>
    </row>
    <row r="6">
      <c r="A6" s="2">
        <v>45005.72468269676</v>
      </c>
      <c r="B6" s="3" t="s">
        <v>34</v>
      </c>
      <c r="C6" s="3" t="s">
        <v>27</v>
      </c>
      <c r="D6" s="4">
        <v>44973.0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28</v>
      </c>
      <c r="N6" s="3" t="s">
        <v>32</v>
      </c>
      <c r="O6" s="3" t="s">
        <v>32</v>
      </c>
      <c r="P6" s="3" t="s">
        <v>28</v>
      </c>
      <c r="Q6" s="3" t="s">
        <v>28</v>
      </c>
      <c r="R6" s="3" t="s">
        <v>28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28</v>
      </c>
      <c r="X6" s="3" t="s">
        <v>28</v>
      </c>
      <c r="Y6" s="3" t="s">
        <v>28</v>
      </c>
      <c r="Z6" s="3" t="s">
        <v>32</v>
      </c>
    </row>
    <row r="7">
      <c r="A7" s="2">
        <v>45033.67466791667</v>
      </c>
      <c r="B7" s="3" t="s">
        <v>35</v>
      </c>
      <c r="C7" s="3" t="s">
        <v>36</v>
      </c>
      <c r="D7" s="4">
        <v>45033.0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32</v>
      </c>
      <c r="J7" s="3" t="s">
        <v>32</v>
      </c>
      <c r="K7" s="3" t="s">
        <v>28</v>
      </c>
      <c r="L7" s="3" t="s">
        <v>32</v>
      </c>
      <c r="M7" s="3" t="s">
        <v>32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32</v>
      </c>
      <c r="T7" s="3" t="s">
        <v>32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32</v>
      </c>
    </row>
    <row r="8">
      <c r="A8" s="2">
        <v>45034.1801003125</v>
      </c>
      <c r="B8" s="3" t="s">
        <v>37</v>
      </c>
      <c r="C8" s="3" t="s">
        <v>36</v>
      </c>
      <c r="D8" s="4">
        <v>44951.0</v>
      </c>
      <c r="E8" s="3" t="s">
        <v>32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</row>
    <row r="9">
      <c r="A9" s="2">
        <v>45034.180683645835</v>
      </c>
      <c r="B9" s="3" t="s">
        <v>38</v>
      </c>
      <c r="C9" s="3" t="s">
        <v>36</v>
      </c>
      <c r="D9" s="4">
        <v>44984.0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39</v>
      </c>
      <c r="B1" s="3" t="s">
        <v>40</v>
      </c>
      <c r="C1" s="3" t="s">
        <v>41</v>
      </c>
      <c r="E1" s="3" t="s">
        <v>42</v>
      </c>
      <c r="F1" s="3" t="s">
        <v>43</v>
      </c>
      <c r="G1" s="3" t="s">
        <v>44</v>
      </c>
      <c r="I1" s="3" t="s">
        <v>45</v>
      </c>
    </row>
    <row r="2">
      <c r="A2" s="3" t="s">
        <v>29</v>
      </c>
      <c r="B2" s="3">
        <v>100.0</v>
      </c>
      <c r="C2" s="3" t="s">
        <v>46</v>
      </c>
      <c r="E2" s="3" t="s">
        <v>47</v>
      </c>
      <c r="F2" s="3" t="s">
        <v>48</v>
      </c>
      <c r="G2" s="3">
        <v>1.0</v>
      </c>
      <c r="I2" s="5" t="s">
        <v>49</v>
      </c>
    </row>
    <row r="3">
      <c r="A3" s="3" t="s">
        <v>28</v>
      </c>
      <c r="B3" s="3">
        <v>95.0</v>
      </c>
      <c r="C3" s="3" t="s">
        <v>50</v>
      </c>
      <c r="E3" s="3" t="s">
        <v>51</v>
      </c>
      <c r="F3" s="3" t="s">
        <v>52</v>
      </c>
      <c r="G3" s="3">
        <v>2.0</v>
      </c>
      <c r="I3" s="5" t="s">
        <v>53</v>
      </c>
    </row>
    <row r="4">
      <c r="A4" s="3" t="s">
        <v>32</v>
      </c>
      <c r="B4" s="3">
        <v>89.0</v>
      </c>
      <c r="C4" s="3" t="s">
        <v>54</v>
      </c>
      <c r="E4" s="3" t="s">
        <v>55</v>
      </c>
      <c r="F4" s="3" t="s">
        <v>56</v>
      </c>
      <c r="G4" s="3">
        <v>3.0</v>
      </c>
      <c r="I4" s="5" t="s">
        <v>57</v>
      </c>
    </row>
    <row r="5">
      <c r="A5" s="3" t="s">
        <v>58</v>
      </c>
      <c r="B5" s="3">
        <v>74.0</v>
      </c>
      <c r="C5" s="3" t="s">
        <v>59</v>
      </c>
      <c r="E5" s="3" t="s">
        <v>60</v>
      </c>
      <c r="F5" s="3" t="s">
        <v>61</v>
      </c>
      <c r="G5" s="3">
        <v>4.0</v>
      </c>
      <c r="I5" s="5" t="s">
        <v>62</v>
      </c>
    </row>
    <row r="6">
      <c r="E6" s="3" t="s">
        <v>63</v>
      </c>
      <c r="F6" s="3" t="s">
        <v>64</v>
      </c>
      <c r="G6" s="3">
        <v>5.0</v>
      </c>
      <c r="I6" s="5" t="s">
        <v>65</v>
      </c>
    </row>
    <row r="7">
      <c r="E7" s="3" t="s">
        <v>66</v>
      </c>
      <c r="F7" s="3" t="s">
        <v>67</v>
      </c>
      <c r="G7" s="3">
        <v>6.0</v>
      </c>
      <c r="I7" s="5" t="s">
        <v>68</v>
      </c>
    </row>
    <row r="8">
      <c r="E8" s="3" t="s">
        <v>69</v>
      </c>
      <c r="F8" s="3" t="s">
        <v>70</v>
      </c>
      <c r="G8" s="3">
        <v>7.0</v>
      </c>
      <c r="I8" s="5" t="s">
        <v>71</v>
      </c>
    </row>
    <row r="9">
      <c r="E9" s="3" t="s">
        <v>72</v>
      </c>
      <c r="F9" s="3" t="s">
        <v>73</v>
      </c>
      <c r="G9" s="3">
        <v>8.0</v>
      </c>
      <c r="I9" s="5" t="s">
        <v>74</v>
      </c>
    </row>
    <row r="10">
      <c r="E10" s="3" t="s">
        <v>75</v>
      </c>
      <c r="F10" s="3" t="s">
        <v>76</v>
      </c>
      <c r="G10" s="3">
        <v>9.0</v>
      </c>
      <c r="I10" s="5" t="s">
        <v>77</v>
      </c>
    </row>
    <row r="11">
      <c r="E11" s="3" t="s">
        <v>78</v>
      </c>
      <c r="F11" s="3" t="s">
        <v>79</v>
      </c>
      <c r="G11" s="3">
        <v>10.0</v>
      </c>
      <c r="I11" s="5" t="s">
        <v>80</v>
      </c>
    </row>
    <row r="12">
      <c r="E12" s="3" t="s">
        <v>81</v>
      </c>
      <c r="F12" s="3" t="s">
        <v>82</v>
      </c>
      <c r="G12" s="3">
        <v>11.0</v>
      </c>
      <c r="I12" s="5" t="s">
        <v>83</v>
      </c>
    </row>
    <row r="13">
      <c r="E13" s="3" t="s">
        <v>84</v>
      </c>
      <c r="F13" s="3" t="s">
        <v>85</v>
      </c>
      <c r="G13" s="3">
        <v>12.0</v>
      </c>
      <c r="I13" s="5" t="s">
        <v>86</v>
      </c>
    </row>
    <row r="14">
      <c r="I14" s="5" t="s">
        <v>87</v>
      </c>
    </row>
    <row r="15">
      <c r="I15" s="5" t="s">
        <v>88</v>
      </c>
    </row>
    <row r="16">
      <c r="I16" s="5" t="s">
        <v>89</v>
      </c>
    </row>
    <row r="17">
      <c r="I17" s="5" t="s">
        <v>90</v>
      </c>
    </row>
    <row r="18">
      <c r="I18" s="5" t="s">
        <v>91</v>
      </c>
    </row>
    <row r="19">
      <c r="I19" s="5" t="s">
        <v>92</v>
      </c>
    </row>
    <row r="20">
      <c r="I20" s="5" t="s">
        <v>93</v>
      </c>
    </row>
    <row r="21">
      <c r="I21" s="5" t="s">
        <v>94</v>
      </c>
    </row>
    <row r="22">
      <c r="I22" s="5" t="s">
        <v>95</v>
      </c>
    </row>
    <row r="23">
      <c r="I23" s="5" t="s">
        <v>96</v>
      </c>
    </row>
    <row r="24">
      <c r="I24" s="5" t="s">
        <v>97</v>
      </c>
    </row>
    <row r="25">
      <c r="I25" s="5" t="s">
        <v>98</v>
      </c>
    </row>
    <row r="26">
      <c r="I26" s="5" t="s">
        <v>99</v>
      </c>
    </row>
    <row r="27">
      <c r="I27" s="5" t="s">
        <v>100</v>
      </c>
    </row>
    <row r="28">
      <c r="I28" s="5" t="s">
        <v>101</v>
      </c>
    </row>
    <row r="29">
      <c r="I29" s="5" t="s">
        <v>102</v>
      </c>
    </row>
    <row r="30">
      <c r="I30" s="5" t="s">
        <v>103</v>
      </c>
    </row>
    <row r="31">
      <c r="I31" s="5" t="s">
        <v>104</v>
      </c>
    </row>
    <row r="32">
      <c r="I32" s="5" t="s">
        <v>105</v>
      </c>
    </row>
    <row r="33">
      <c r="I33" s="5" t="s">
        <v>106</v>
      </c>
    </row>
    <row r="34">
      <c r="I34" s="5" t="s">
        <v>107</v>
      </c>
    </row>
    <row r="35">
      <c r="I35" s="5" t="s">
        <v>108</v>
      </c>
    </row>
    <row r="36">
      <c r="I36" s="5" t="s">
        <v>109</v>
      </c>
    </row>
    <row r="37">
      <c r="I37" s="5" t="s">
        <v>110</v>
      </c>
    </row>
    <row r="38">
      <c r="I38" s="5" t="s">
        <v>111</v>
      </c>
    </row>
    <row r="39">
      <c r="I39" s="5" t="s">
        <v>112</v>
      </c>
    </row>
    <row r="40">
      <c r="I40" s="5" t="s">
        <v>113</v>
      </c>
    </row>
    <row r="41">
      <c r="I41" s="5" t="s">
        <v>114</v>
      </c>
    </row>
    <row r="42">
      <c r="I42" s="5" t="s">
        <v>115</v>
      </c>
    </row>
    <row r="43">
      <c r="I43" s="5" t="s">
        <v>116</v>
      </c>
    </row>
    <row r="44">
      <c r="I44" s="5" t="s">
        <v>117</v>
      </c>
    </row>
    <row r="45">
      <c r="I45" s="5" t="s">
        <v>118</v>
      </c>
    </row>
    <row r="46">
      <c r="I46" s="5" t="s">
        <v>119</v>
      </c>
    </row>
    <row r="47">
      <c r="I47" s="5" t="s">
        <v>120</v>
      </c>
    </row>
    <row r="48">
      <c r="I48" s="5" t="s">
        <v>121</v>
      </c>
    </row>
    <row r="49">
      <c r="I49" s="5" t="s">
        <v>122</v>
      </c>
    </row>
    <row r="50">
      <c r="I50" s="5" t="s">
        <v>123</v>
      </c>
    </row>
    <row r="51">
      <c r="I51" s="5" t="s">
        <v>124</v>
      </c>
    </row>
    <row r="52">
      <c r="I52" s="5" t="s">
        <v>125</v>
      </c>
    </row>
    <row r="53">
      <c r="I53" s="5" t="s">
        <v>126</v>
      </c>
    </row>
    <row r="54">
      <c r="I54" s="5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7" t="s">
        <v>133</v>
      </c>
      <c r="K1" s="6" t="s">
        <v>134</v>
      </c>
      <c r="L1" s="6" t="s">
        <v>135</v>
      </c>
      <c r="M1" s="6" t="s">
        <v>136</v>
      </c>
      <c r="N1" s="6" t="s">
        <v>137</v>
      </c>
      <c r="O1" s="6" t="s">
        <v>138</v>
      </c>
      <c r="P1" s="6" t="s">
        <v>139</v>
      </c>
      <c r="Q1" s="6" t="s">
        <v>140</v>
      </c>
      <c r="R1" s="1"/>
      <c r="S1" s="1"/>
    </row>
    <row r="2">
      <c r="A2" s="8">
        <f>INDIRECT(ADDRESS(2+QUOTIENT(ROW()-2,COUNTA('Form Responses 1'!$1:$1)-4),1,,TRUE,"Form Responses 1"))</f>
        <v>45005.7195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0.9704545455</v>
      </c>
      <c r="O2" s="12">
        <f t="shared" si="1"/>
        <v>0.95375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45005.7195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Lantai 1 [Ruanng tamu]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Lantai 1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0.9704545455</v>
      </c>
      <c r="O3" s="12">
        <f t="shared" si="8"/>
        <v>0.95375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45005.7195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Lantai 1 [Kamar tidur 1]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0.9704545455</v>
      </c>
      <c r="O4" s="12">
        <f t="shared" si="9"/>
        <v>0.95375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45005.7195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Lantai 1 [Kamar tidur 2]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0.9704545455</v>
      </c>
      <c r="O5" s="12">
        <f t="shared" si="10"/>
        <v>0.95375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45005.7195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Lantai 1 [Kamar mandi 1]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0.9704545455</v>
      </c>
      <c r="O6" s="12">
        <f t="shared" si="11"/>
        <v>0.95375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45005.7195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Lantai 1 [Kamar mandi 2]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0.9704545455</v>
      </c>
      <c r="O7" s="12">
        <f t="shared" si="12"/>
        <v>0.95375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45005.7195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Lantai 1 [Ruang santai]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0.9704545455</v>
      </c>
      <c r="O8" s="12">
        <f t="shared" si="13"/>
        <v>0.95375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45005.7195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Lantai 1 [Ruanng makan]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0.9704545455</v>
      </c>
      <c r="O9" s="12">
        <f t="shared" si="18"/>
        <v>0.95375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45005.7195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1 [Dapur]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0.9704545455</v>
      </c>
      <c r="O10" s="12">
        <f t="shared" si="19"/>
        <v>0.95375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45005.7195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1 [Halaman depan]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0.9704545455</v>
      </c>
      <c r="O11" s="12">
        <f t="shared" si="20"/>
        <v>0.95375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45005.7195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1 [Halaman Belakang]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0.9704545455</v>
      </c>
      <c r="O12" s="12">
        <f t="shared" si="21"/>
        <v>0.95375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45005.7195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2 [Kamar tidur]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0.9704545455</v>
      </c>
      <c r="O13" s="12">
        <f t="shared" si="22"/>
        <v>0.95375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45005.7195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2 [Kamar mandi]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0.9704545455</v>
      </c>
      <c r="O14" s="12">
        <f t="shared" si="23"/>
        <v>0.95375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45005.7195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2 [Ruang Santai]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0.9704545455</v>
      </c>
      <c r="O15" s="12">
        <f t="shared" si="24"/>
        <v>0.95375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45005.7195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 2 [Balkon]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Lantai 2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0.9704545455</v>
      </c>
      <c r="O16" s="12">
        <f t="shared" si="25"/>
        <v>0.95375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45005.7195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 2 [Area Belakang]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Lantai 2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0.9704545455</v>
      </c>
      <c r="O17" s="12">
        <f t="shared" si="26"/>
        <v>0.95375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45005.7195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 2 [Kamar tamu VIP]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Lantai 2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0.9704545455</v>
      </c>
      <c r="O18" s="12">
        <f t="shared" si="27"/>
        <v>0.95375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45005.7195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 2 [Kamar tamu 1]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0.9704545455</v>
      </c>
      <c r="O19" s="12">
        <f t="shared" si="28"/>
        <v>0.95375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45005.7195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2 [Kamar tamu 2]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0.9704545455</v>
      </c>
      <c r="O20" s="12">
        <f t="shared" si="29"/>
        <v>0.95375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45005.7195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2 [Kamar tamu 3]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0.9704545455</v>
      </c>
      <c r="O21" s="12">
        <f t="shared" si="30"/>
        <v>0.95375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45005.7195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2 [Kamar mandi 1]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2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0.9704545455</v>
      </c>
      <c r="O22" s="12">
        <f t="shared" si="31"/>
        <v>0.95375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45005.7195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2 [Kamar mandi 2]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2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0.9704545455</v>
      </c>
      <c r="O23" s="12">
        <f t="shared" si="32"/>
        <v>0.95375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45005.72154</v>
      </c>
      <c r="B24" s="9" t="str">
        <f>INDIRECT(ADDRESS(2+QUOTIENT(ROW()-2,COUNTA('Form Responses 1'!$1:$1)-4),2,,TRUE,"Form Responses 1"))</f>
        <v>theresia2@gmail.com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0.9577272727</v>
      </c>
      <c r="O24" s="12">
        <f t="shared" si="33"/>
        <v>0.9615909091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45005.72154</v>
      </c>
      <c r="B25" s="9" t="str">
        <f>INDIRECT(ADDRESS(2+QUOTIENT(ROW()-2,COUNTA('Form Responses 1'!$1:$1)-4),2,,TRUE,"Form Responses 1"))</f>
        <v>theresia2@gmail.com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1 [Ruanng tamu]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0.9577272727</v>
      </c>
      <c r="O25" s="12">
        <f t="shared" si="34"/>
        <v>0.9615909091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45005.72154</v>
      </c>
      <c r="B26" s="9" t="str">
        <f>INDIRECT(ADDRESS(2+QUOTIENT(ROW()-2,COUNTA('Form Responses 1'!$1:$1)-4),2,,TRUE,"Form Responses 1"))</f>
        <v>theresia2@gmail.com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1 [Kamar tidur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0.9577272727</v>
      </c>
      <c r="O26" s="12">
        <f t="shared" si="35"/>
        <v>0.9615909091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45005.72154</v>
      </c>
      <c r="B27" s="9" t="str">
        <f>INDIRECT(ADDRESS(2+QUOTIENT(ROW()-2,COUNTA('Form Responses 1'!$1:$1)-4),2,,TRUE,"Form Responses 1"))</f>
        <v>theresia2@gmail.com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1 [Kamar tidur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0.9577272727</v>
      </c>
      <c r="O27" s="12">
        <f t="shared" si="36"/>
        <v>0.9615909091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45005.72154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1 [Kamar mandi 1]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0.9577272727</v>
      </c>
      <c r="O28" s="12">
        <f t="shared" si="37"/>
        <v>0.9615909091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45005.72154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[Kamar mandi 2]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0.9577272727</v>
      </c>
      <c r="O29" s="12">
        <f t="shared" si="38"/>
        <v>0.9615909091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45005.72154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1 [Ruang santai]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0.9577272727</v>
      </c>
      <c r="O30" s="12">
        <f t="shared" si="39"/>
        <v>0.9615909091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45005.72154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[Ruanng makan]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0.9577272727</v>
      </c>
      <c r="O31" s="12">
        <f t="shared" si="40"/>
        <v>0.9615909091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45005.72154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1 [Dapur]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0.9577272727</v>
      </c>
      <c r="O32" s="12">
        <f t="shared" si="41"/>
        <v>0.9615909091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45005.72154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1 [Halaman depan]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0.9577272727</v>
      </c>
      <c r="O33" s="12">
        <f t="shared" si="42"/>
        <v>0.9615909091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45005.72154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1 [Halaman Belakang]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0.9577272727</v>
      </c>
      <c r="O34" s="12">
        <f t="shared" si="43"/>
        <v>0.9615909091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45005.72154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2 [Kamar tidur]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0.9577272727</v>
      </c>
      <c r="O35" s="12">
        <f t="shared" si="44"/>
        <v>0.9615909091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45005.72154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2 [Kamar mandi]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0.9577272727</v>
      </c>
      <c r="O36" s="12">
        <f t="shared" si="45"/>
        <v>0.9615909091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45005.72154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2 [Ruang Santai]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0.9577272727</v>
      </c>
      <c r="O37" s="12">
        <f t="shared" si="46"/>
        <v>0.9615909091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45005.72154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2 [Balkon]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0.9577272727</v>
      </c>
      <c r="O38" s="12">
        <f t="shared" si="47"/>
        <v>0.9615909091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45005.72154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2 [Area Belakang]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 2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0.9577272727</v>
      </c>
      <c r="O39" s="12">
        <f t="shared" si="48"/>
        <v>0.9615909091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45005.72154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44986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2 [Kamar tamu VIP]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 2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0.9577272727</v>
      </c>
      <c r="O40" s="12">
        <f t="shared" si="49"/>
        <v>0.9615909091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45005.72154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44986</v>
      </c>
      <c r="E41" s="11">
        <f t="shared" si="2"/>
        <v>3</v>
      </c>
      <c r="F41" s="9" t="str">
        <f>IF(ISBLANK(A41)," ",INDIRECT(ADDRESS(1,5+MOD(ROW()-2,COUNTA('Form Responses 1'!$1:$1)-4),,TRUE,"Form Responses 1")))</f>
        <v>Lantai 2 [Kamar tamu 1]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 2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0.9577272727</v>
      </c>
      <c r="O41" s="12">
        <f t="shared" si="50"/>
        <v>0.9615909091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45005.72154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44986</v>
      </c>
      <c r="E42" s="11">
        <f t="shared" si="2"/>
        <v>3</v>
      </c>
      <c r="F42" s="9" t="str">
        <f>IF(ISBLANK(A42)," ",INDIRECT(ADDRESS(1,5+MOD(ROW()-2,COUNTA('Form Responses 1'!$1:$1)-4),,TRUE,"Form Responses 1")))</f>
        <v>Lantai 2 [Kamar tamu 2]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Lantai 2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0.9577272727</v>
      </c>
      <c r="O42" s="12">
        <f t="shared" si="51"/>
        <v>0.9615909091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45005.72154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44986</v>
      </c>
      <c r="E43" s="11">
        <f t="shared" si="2"/>
        <v>3</v>
      </c>
      <c r="F43" s="9" t="str">
        <f>IF(ISBLANK(A43)," ",INDIRECT(ADDRESS(1,5+MOD(ROW()-2,COUNTA('Form Responses 1'!$1:$1)-4),,TRUE,"Form Responses 1")))</f>
        <v>Lantai 2 [Kamar tamu 3]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0.9577272727</v>
      </c>
      <c r="O43" s="12">
        <f t="shared" si="52"/>
        <v>0.9615909091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45005.72154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44986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2 [Kamar mandi 1]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0.9577272727</v>
      </c>
      <c r="O44" s="12">
        <f t="shared" si="53"/>
        <v>0.9615909091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45005.72154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44986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2 [Kamar mandi 2]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0.9577272727</v>
      </c>
      <c r="O45" s="12">
        <f t="shared" si="54"/>
        <v>0.9615909091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45005.72338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44972</v>
      </c>
      <c r="E46" s="11">
        <f t="shared" si="2"/>
        <v>3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0.89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0.9472727273</v>
      </c>
      <c r="O46" s="12">
        <f t="shared" si="55"/>
        <v>0.95375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45005.72338</v>
      </c>
      <c r="B47" s="9" t="str">
        <f>INDIRECT(ADDRESS(2+QUOTIENT(ROW()-2,COUNTA('Form Responses 1'!$1:$1)-4),2,,TRUE,"Form Responses 1"))</f>
        <v>theresia3@gmail.com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44972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1 [Ruanng tamu]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7</v>
      </c>
      <c r="L47" s="9" t="str">
        <f t="shared" si="6"/>
        <v>2023 - WEEK 07</v>
      </c>
      <c r="M47" s="9" t="str">
        <f t="shared" si="7"/>
        <v>2023 - MONTH 02</v>
      </c>
      <c r="N47" s="12">
        <f t="shared" ref="N47:O47" si="56">IFERROR(AVERAGEIF(L:L,L47,$J:$J)," ")</f>
        <v>0.9472727273</v>
      </c>
      <c r="O47" s="12">
        <f t="shared" si="56"/>
        <v>0.95375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7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45005.72338</v>
      </c>
      <c r="B48" s="9" t="str">
        <f>INDIRECT(ADDRESS(2+QUOTIENT(ROW()-2,COUNTA('Form Responses 1'!$1:$1)-4),2,,TRUE,"Form Responses 1"))</f>
        <v>theresia3@gmail.com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44972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1 [Kamar tidur 1]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0.9472727273</v>
      </c>
      <c r="O48" s="12">
        <f t="shared" si="57"/>
        <v>0.95375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45005.72338</v>
      </c>
      <c r="B49" s="9" t="str">
        <f>INDIRECT(ADDRESS(2+QUOTIENT(ROW()-2,COUNTA('Form Responses 1'!$1:$1)-4),2,,TRUE,"Form Responses 1"))</f>
        <v>theresia3@gmail.com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44972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1 [Kamar tidur 2]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0.9472727273</v>
      </c>
      <c r="O49" s="12">
        <f t="shared" si="58"/>
        <v>0.95375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45005.72338</v>
      </c>
      <c r="B50" s="9" t="str">
        <f>INDIRECT(ADDRESS(2+QUOTIENT(ROW()-2,COUNTA('Form Responses 1'!$1:$1)-4),2,,TRUE,"Form Responses 1"))</f>
        <v>theresia3@gmail.com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44972</v>
      </c>
      <c r="E50" s="11">
        <f t="shared" si="2"/>
        <v>3</v>
      </c>
      <c r="F50" s="9" t="str">
        <f>IF(ISBLANK(A50)," ",INDIRECT(ADDRESS(1,5+MOD(ROW()-2,COUNTA('Form Responses 1'!$1:$1)-4),,TRUE,"Form Responses 1")))</f>
        <v>Lantai 1 [Kamar mandi 1]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0.9472727273</v>
      </c>
      <c r="O50" s="12">
        <f t="shared" si="59"/>
        <v>0.95375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45005.72338</v>
      </c>
      <c r="B51" s="9" t="str">
        <f>INDIRECT(ADDRESS(2+QUOTIENT(ROW()-2,COUNTA('Form Responses 1'!$1:$1)-4),2,,TRUE,"Form Responses 1"))</f>
        <v>theresia3@gmail.com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44972</v>
      </c>
      <c r="E51" s="11">
        <f t="shared" si="2"/>
        <v>3</v>
      </c>
      <c r="F51" s="9" t="str">
        <f>IF(ISBLANK(A51)," ",INDIRECT(ADDRESS(1,5+MOD(ROW()-2,COUNTA('Form Responses 1'!$1:$1)-4),,TRUE,"Form Responses 1")))</f>
        <v>Lantai 1 [Kamar mandi 2]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0.9472727273</v>
      </c>
      <c r="O51" s="12">
        <f t="shared" si="60"/>
        <v>0.95375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45005.72338</v>
      </c>
      <c r="B52" s="9" t="str">
        <f>INDIRECT(ADDRESS(2+QUOTIENT(ROW()-2,COUNTA('Form Responses 1'!$1:$1)-4),2,,TRUE,"Form Responses 1"))</f>
        <v>theresia3@gmail.com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Lantai 1 [Ruang santai]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0.9472727273</v>
      </c>
      <c r="O52" s="12">
        <f t="shared" si="61"/>
        <v>0.95375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45005.72338</v>
      </c>
      <c r="B53" s="9" t="str">
        <f>INDIRECT(ADDRESS(2+QUOTIENT(ROW()-2,COUNTA('Form Responses 1'!$1:$1)-4),2,,TRUE,"Form Responses 1"))</f>
        <v>theresia3@gmail.com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44972</v>
      </c>
      <c r="E53" s="11">
        <f t="shared" si="2"/>
        <v>3</v>
      </c>
      <c r="F53" s="9" t="str">
        <f>IF(ISBLANK(A53)," ",INDIRECT(ADDRESS(1,5+MOD(ROW()-2,COUNTA('Form Responses 1'!$1:$1)-4),,TRUE,"Form Responses 1")))</f>
        <v>Lantai 1 [Ruanng makan]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0.9472727273</v>
      </c>
      <c r="O53" s="12">
        <f t="shared" si="62"/>
        <v>0.95375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45005.72338</v>
      </c>
      <c r="B54" s="9" t="str">
        <f>INDIRECT(ADDRESS(2+QUOTIENT(ROW()-2,COUNTA('Form Responses 1'!$1:$1)-4),2,,TRUE,"Form Responses 1"))</f>
        <v>theresia3@gmail.com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44972</v>
      </c>
      <c r="E54" s="11">
        <f t="shared" si="2"/>
        <v>3</v>
      </c>
      <c r="F54" s="9" t="str">
        <f>IF(ISBLANK(A54)," ",INDIRECT(ADDRESS(1,5+MOD(ROW()-2,COUNTA('Form Responses 1'!$1:$1)-4),,TRUE,"Form Responses 1")))</f>
        <v>Lantai 1 [Dapur]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0.9472727273</v>
      </c>
      <c r="O54" s="12">
        <f t="shared" si="63"/>
        <v>0.95375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45005.72338</v>
      </c>
      <c r="B55" s="9" t="str">
        <f>INDIRECT(ADDRESS(2+QUOTIENT(ROW()-2,COUNTA('Form Responses 1'!$1:$1)-4),2,,TRUE,"Form Responses 1"))</f>
        <v>theresia3@gmail.com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44972</v>
      </c>
      <c r="E55" s="11">
        <f t="shared" si="2"/>
        <v>3</v>
      </c>
      <c r="F55" s="9" t="str">
        <f>IF(ISBLANK(A55)," ",INDIRECT(ADDRESS(1,5+MOD(ROW()-2,COUNTA('Form Responses 1'!$1:$1)-4),,TRUE,"Form Responses 1")))</f>
        <v>Lantai 1 [Halaman depan]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0.9472727273</v>
      </c>
      <c r="O55" s="12">
        <f t="shared" si="64"/>
        <v>0.95375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45005.72338</v>
      </c>
      <c r="B56" s="9" t="str">
        <f>INDIRECT(ADDRESS(2+QUOTIENT(ROW()-2,COUNTA('Form Responses 1'!$1:$1)-4),2,,TRUE,"Form Responses 1"))</f>
        <v>theresia3@gmail.com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44972</v>
      </c>
      <c r="E56" s="11">
        <f t="shared" si="2"/>
        <v>3</v>
      </c>
      <c r="F56" s="9" t="str">
        <f>IF(ISBLANK(A56)," ",INDIRECT(ADDRESS(1,5+MOD(ROW()-2,COUNTA('Form Responses 1'!$1:$1)-4),,TRUE,"Form Responses 1")))</f>
        <v>Lantai 1 [Halaman Belakang]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Lantai 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0.9472727273</v>
      </c>
      <c r="O56" s="12">
        <f t="shared" si="65"/>
        <v>0.95375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45005.72338</v>
      </c>
      <c r="B57" s="9" t="str">
        <f>INDIRECT(ADDRESS(2+QUOTIENT(ROW()-2,COUNTA('Form Responses 1'!$1:$1)-4),2,,TRUE,"Form Responses 1"))</f>
        <v>theresia3@gmail.com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44972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2 [Kamar tidur]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Lantai 2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0.9472727273</v>
      </c>
      <c r="O57" s="12">
        <f t="shared" si="66"/>
        <v>0.95375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45005.72338</v>
      </c>
      <c r="B58" s="9" t="str">
        <f>INDIRECT(ADDRESS(2+QUOTIENT(ROW()-2,COUNTA('Form Responses 1'!$1:$1)-4),2,,TRUE,"Form Responses 1"))</f>
        <v>theresia3@gmail.com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44972</v>
      </c>
      <c r="E58" s="11">
        <f t="shared" si="2"/>
        <v>3</v>
      </c>
      <c r="F58" s="9" t="str">
        <f>IF(ISBLANK(A58)," ",INDIRECT(ADDRESS(1,5+MOD(ROW()-2,COUNTA('Form Responses 1'!$1:$1)-4),,TRUE,"Form Responses 1")))</f>
        <v>Lantai 2 [Kamar mandi]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Lantai 2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0.9472727273</v>
      </c>
      <c r="O58" s="12">
        <f t="shared" si="67"/>
        <v>0.95375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45005.72338</v>
      </c>
      <c r="B59" s="9" t="str">
        <f>INDIRECT(ADDRESS(2+QUOTIENT(ROW()-2,COUNTA('Form Responses 1'!$1:$1)-4),2,,TRUE,"Form Responses 1"))</f>
        <v>theresia3@gmail.com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44972</v>
      </c>
      <c r="E59" s="11">
        <f t="shared" si="2"/>
        <v>3</v>
      </c>
      <c r="F59" s="9" t="str">
        <f>IF(ISBLANK(A59)," ",INDIRECT(ADDRESS(1,5+MOD(ROW()-2,COUNTA('Form Responses 1'!$1:$1)-4),,TRUE,"Form Responses 1")))</f>
        <v>Lantai 2 [Ruang Santai]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 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0.9472727273</v>
      </c>
      <c r="O59" s="12">
        <f t="shared" si="68"/>
        <v>0.95375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45005.72338</v>
      </c>
      <c r="B60" s="9" t="str">
        <f>INDIRECT(ADDRESS(2+QUOTIENT(ROW()-2,COUNTA('Form Responses 1'!$1:$1)-4),2,,TRUE,"Form Responses 1"))</f>
        <v>theresia3@gmail.com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44972</v>
      </c>
      <c r="E60" s="11">
        <f t="shared" si="2"/>
        <v>3</v>
      </c>
      <c r="F60" s="9" t="str">
        <f>IF(ISBLANK(A60)," ",INDIRECT(ADDRESS(1,5+MOD(ROW()-2,COUNTA('Form Responses 1'!$1:$1)-4),,TRUE,"Form Responses 1")))</f>
        <v>Lantai 2 [Balkon]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Lantai 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0.9472727273</v>
      </c>
      <c r="O60" s="12">
        <f t="shared" si="69"/>
        <v>0.95375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45005.72338</v>
      </c>
      <c r="B61" s="9" t="str">
        <f>INDIRECT(ADDRESS(2+QUOTIENT(ROW()-2,COUNTA('Form Responses 1'!$1:$1)-4),2,,TRUE,"Form Responses 1"))</f>
        <v>theresia3@gmail.com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44972</v>
      </c>
      <c r="E61" s="11">
        <f t="shared" si="2"/>
        <v>3</v>
      </c>
      <c r="F61" s="9" t="str">
        <f>IF(ISBLANK(A61)," ",INDIRECT(ADDRESS(1,5+MOD(ROW()-2,COUNTA('Form Responses 1'!$1:$1)-4),,TRUE,"Form Responses 1")))</f>
        <v>Lantai 2 [Area Belakang]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Lantai 2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0.9472727273</v>
      </c>
      <c r="O61" s="12">
        <f t="shared" si="70"/>
        <v>0.95375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45005.72338</v>
      </c>
      <c r="B62" s="9" t="str">
        <f>INDIRECT(ADDRESS(2+QUOTIENT(ROW()-2,COUNTA('Form Responses 1'!$1:$1)-4),2,,TRUE,"Form Responses 1"))</f>
        <v>theresia3@gmail.com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44972</v>
      </c>
      <c r="E62" s="11">
        <f t="shared" si="2"/>
        <v>3</v>
      </c>
      <c r="F62" s="9" t="str">
        <f>IF(ISBLANK(A62)," ",INDIRECT(ADDRESS(1,5+MOD(ROW()-2,COUNTA('Form Responses 1'!$1:$1)-4),,TRUE,"Form Responses 1")))</f>
        <v>Lantai 2 [Kamar tamu VIP]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Lantai 2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0.9472727273</v>
      </c>
      <c r="O62" s="12">
        <f t="shared" si="71"/>
        <v>0.95375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45005.72338</v>
      </c>
      <c r="B63" s="9" t="str">
        <f>INDIRECT(ADDRESS(2+QUOTIENT(ROW()-2,COUNTA('Form Responses 1'!$1:$1)-4),2,,TRUE,"Form Responses 1"))</f>
        <v>theresia3@gmail.com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44972</v>
      </c>
      <c r="E63" s="11">
        <f t="shared" si="2"/>
        <v>3</v>
      </c>
      <c r="F63" s="9" t="str">
        <f>IF(ISBLANK(A63)," ",INDIRECT(ADDRESS(1,5+MOD(ROW()-2,COUNTA('Form Responses 1'!$1:$1)-4),,TRUE,"Form Responses 1")))</f>
        <v>Lantai 2 [Kamar tamu 1]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0.9472727273</v>
      </c>
      <c r="O63" s="12">
        <f t="shared" si="72"/>
        <v>0.95375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45005.72338</v>
      </c>
      <c r="B64" s="9" t="str">
        <f>INDIRECT(ADDRESS(2+QUOTIENT(ROW()-2,COUNTA('Form Responses 1'!$1:$1)-4),2,,TRUE,"Form Responses 1"))</f>
        <v>theresia3@gmail.com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44972</v>
      </c>
      <c r="E64" s="11">
        <f t="shared" si="2"/>
        <v>3</v>
      </c>
      <c r="F64" s="9" t="str">
        <f>IF(ISBLANK(A64)," ",INDIRECT(ADDRESS(1,5+MOD(ROW()-2,COUNTA('Form Responses 1'!$1:$1)-4),,TRUE,"Form Responses 1")))</f>
        <v>Lantai 2 [Kamar tamu 2]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2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0.9472727273</v>
      </c>
      <c r="O64" s="12">
        <f t="shared" si="73"/>
        <v>0.95375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45005.72338</v>
      </c>
      <c r="B65" s="9" t="str">
        <f>INDIRECT(ADDRESS(2+QUOTIENT(ROW()-2,COUNTA('Form Responses 1'!$1:$1)-4),2,,TRUE,"Form Responses 1"))</f>
        <v>theresia3@gmail.com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44972</v>
      </c>
      <c r="E65" s="11">
        <f t="shared" si="2"/>
        <v>3</v>
      </c>
      <c r="F65" s="9" t="str">
        <f>IF(ISBLANK(A65)," ",INDIRECT(ADDRESS(1,5+MOD(ROW()-2,COUNTA('Form Responses 1'!$1:$1)-4),,TRUE,"Form Responses 1")))</f>
        <v>Lantai 2 [Kamar tamu 3]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 2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0.9472727273</v>
      </c>
      <c r="O65" s="12">
        <f t="shared" si="74"/>
        <v>0.95375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45005.72338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44972</v>
      </c>
      <c r="E66" s="11">
        <f t="shared" si="2"/>
        <v>3</v>
      </c>
      <c r="F66" s="9" t="str">
        <f>IF(ISBLANK(A66)," ",INDIRECT(ADDRESS(1,5+MOD(ROW()-2,COUNTA('Form Responses 1'!$1:$1)-4),,TRUE,"Form Responses 1")))</f>
        <v>Lantai 2 [Kamar mandi 1]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Lantai 2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0.9472727273</v>
      </c>
      <c r="O66" s="12">
        <f t="shared" si="75"/>
        <v>0.95375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45005.72338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44972</v>
      </c>
      <c r="E67" s="11">
        <f t="shared" si="2"/>
        <v>3</v>
      </c>
      <c r="F67" s="9" t="str">
        <f>IF(ISBLANK(A67)," ",INDIRECT(ADDRESS(1,5+MOD(ROW()-2,COUNTA('Form Responses 1'!$1:$1)-4),,TRUE,"Form Responses 1")))</f>
        <v>Lantai 2 [Kamar mandi 2]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Lantai 2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0.9472727273</v>
      </c>
      <c r="O67" s="12">
        <f t="shared" si="76"/>
        <v>0.95375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45005.72422</v>
      </c>
      <c r="B68" s="9" t="str">
        <f>INDIRECT(ADDRESS(2+QUOTIENT(ROW()-2,COUNTA('Form Responses 1'!$1:$1)-4),2,,TRUE,"Form Responses 1"))</f>
        <v>theresia4@gmail.com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44986</v>
      </c>
      <c r="E68" s="11">
        <f t="shared" si="2"/>
        <v>3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0.9577272727</v>
      </c>
      <c r="O68" s="12">
        <f t="shared" si="77"/>
        <v>0.9615909091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45005.72422</v>
      </c>
      <c r="B69" s="9" t="str">
        <f>INDIRECT(ADDRESS(2+QUOTIENT(ROW()-2,COUNTA('Form Responses 1'!$1:$1)-4),2,,TRUE,"Form Responses 1"))</f>
        <v>theresia4@gmail.com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44986</v>
      </c>
      <c r="E69" s="11">
        <f t="shared" si="2"/>
        <v>3</v>
      </c>
      <c r="F69" s="9" t="str">
        <f>IF(ISBLANK(A69)," ",INDIRECT(ADDRESS(1,5+MOD(ROW()-2,COUNTA('Form Responses 1'!$1:$1)-4),,TRUE,"Form Responses 1")))</f>
        <v>Lantai 1 [Ruanng tamu]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0.9577272727</v>
      </c>
      <c r="O69" s="12">
        <f t="shared" si="78"/>
        <v>0.9615909091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45005.72422</v>
      </c>
      <c r="B70" s="9" t="str">
        <f>INDIRECT(ADDRESS(2+QUOTIENT(ROW()-2,COUNTA('Form Responses 1'!$1:$1)-4),2,,TRUE,"Form Responses 1"))</f>
        <v>theresia4@gmail.com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44986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1 [Kamar tidur 1]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0.9577272727</v>
      </c>
      <c r="O70" s="12">
        <f t="shared" si="79"/>
        <v>0.9615909091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45005.72422</v>
      </c>
      <c r="B71" s="9" t="str">
        <f>INDIRECT(ADDRESS(2+QUOTIENT(ROW()-2,COUNTA('Form Responses 1'!$1:$1)-4),2,,TRUE,"Form Responses 1"))</f>
        <v>theresia4@gmail.com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44986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1 [Kamar tidur 2]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0.9577272727</v>
      </c>
      <c r="O71" s="12">
        <f t="shared" si="80"/>
        <v>0.9615909091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45005.72422</v>
      </c>
      <c r="B72" s="9" t="str">
        <f>INDIRECT(ADDRESS(2+QUOTIENT(ROW()-2,COUNTA('Form Responses 1'!$1:$1)-4),2,,TRUE,"Form Responses 1"))</f>
        <v>theresia4@gmail.com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44986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1 [Kamar mandi 1]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0.9577272727</v>
      </c>
      <c r="O72" s="12">
        <f t="shared" si="81"/>
        <v>0.9615909091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45005.72422</v>
      </c>
      <c r="B73" s="9" t="str">
        <f>INDIRECT(ADDRESS(2+QUOTIENT(ROW()-2,COUNTA('Form Responses 1'!$1:$1)-4),2,,TRUE,"Form Responses 1"))</f>
        <v>theresia4@gmail.com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44986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1 [Kamar mandi 2]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0.9577272727</v>
      </c>
      <c r="O73" s="12">
        <f t="shared" si="82"/>
        <v>0.9615909091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45005.72422</v>
      </c>
      <c r="B74" s="9" t="str">
        <f>INDIRECT(ADDRESS(2+QUOTIENT(ROW()-2,COUNTA('Form Responses 1'!$1:$1)-4),2,,TRUE,"Form Responses 1"))</f>
        <v>theresia4@gmail.com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44986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1 [Ruang santai]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0.9577272727</v>
      </c>
      <c r="O74" s="12">
        <f t="shared" si="83"/>
        <v>0.9615909091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45005.72422</v>
      </c>
      <c r="B75" s="9" t="str">
        <f>INDIRECT(ADDRESS(2+QUOTIENT(ROW()-2,COUNTA('Form Responses 1'!$1:$1)-4),2,,TRUE,"Form Responses 1"))</f>
        <v>theresia4@gmail.com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44986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[Ruanng makan]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0.9577272727</v>
      </c>
      <c r="O75" s="12">
        <f t="shared" si="84"/>
        <v>0.9615909091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45005.72422</v>
      </c>
      <c r="B76" s="9" t="str">
        <f>INDIRECT(ADDRESS(2+QUOTIENT(ROW()-2,COUNTA('Form Responses 1'!$1:$1)-4),2,,TRUE,"Form Responses 1"))</f>
        <v>theresia4@gmail.com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44986</v>
      </c>
      <c r="E76" s="11">
        <f t="shared" si="2"/>
        <v>3</v>
      </c>
      <c r="F76" s="9" t="str">
        <f>IF(ISBLANK(A76)," ",INDIRECT(ADDRESS(1,5+MOD(ROW()-2,COUNTA('Form Responses 1'!$1:$1)-4),,TRUE,"Form Responses 1")))</f>
        <v>Lantai 1 [Dapur]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0.9577272727</v>
      </c>
      <c r="O76" s="12">
        <f t="shared" si="85"/>
        <v>0.9615909091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45005.72422</v>
      </c>
      <c r="B77" s="9" t="str">
        <f>INDIRECT(ADDRESS(2+QUOTIENT(ROW()-2,COUNTA('Form Responses 1'!$1:$1)-4),2,,TRUE,"Form Responses 1"))</f>
        <v>theresia4@gmail.com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44986</v>
      </c>
      <c r="E77" s="11">
        <f t="shared" si="2"/>
        <v>3</v>
      </c>
      <c r="F77" s="9" t="str">
        <f>IF(ISBLANK(A77)," ",INDIRECT(ADDRESS(1,5+MOD(ROW()-2,COUNTA('Form Responses 1'!$1:$1)-4),,TRUE,"Form Responses 1")))</f>
        <v>Lantai 1 [Halaman depan]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0.9577272727</v>
      </c>
      <c r="O77" s="12">
        <f t="shared" si="86"/>
        <v>0.9615909091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45005.72422</v>
      </c>
      <c r="B78" s="9" t="str">
        <f>INDIRECT(ADDRESS(2+QUOTIENT(ROW()-2,COUNTA('Form Responses 1'!$1:$1)-4),2,,TRUE,"Form Responses 1"))</f>
        <v>theresia4@gmail.com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44986</v>
      </c>
      <c r="E78" s="11">
        <f t="shared" si="2"/>
        <v>3</v>
      </c>
      <c r="F78" s="9" t="str">
        <f>IF(ISBLANK(A78)," ",INDIRECT(ADDRESS(1,5+MOD(ROW()-2,COUNTA('Form Responses 1'!$1:$1)-4),,TRUE,"Form Responses 1")))</f>
        <v>Lantai 1 [Halaman Belakang]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0.9577272727</v>
      </c>
      <c r="O78" s="12">
        <f t="shared" si="87"/>
        <v>0.9615909091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45005.72422</v>
      </c>
      <c r="B79" s="9" t="str">
        <f>INDIRECT(ADDRESS(2+QUOTIENT(ROW()-2,COUNTA('Form Responses 1'!$1:$1)-4),2,,TRUE,"Form Responses 1"))</f>
        <v>theresia4@gmail.com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44986</v>
      </c>
      <c r="E79" s="11">
        <f t="shared" si="2"/>
        <v>3</v>
      </c>
      <c r="F79" s="9" t="str">
        <f>IF(ISBLANK(A79)," ",INDIRECT(ADDRESS(1,5+MOD(ROW()-2,COUNTA('Form Responses 1'!$1:$1)-4),,TRUE,"Form Responses 1")))</f>
        <v>Lantai 2 [Kamar tidur]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Lantai 2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0.9577272727</v>
      </c>
      <c r="O79" s="12">
        <f t="shared" si="88"/>
        <v>0.9615909091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45005.72422</v>
      </c>
      <c r="B80" s="9" t="str">
        <f>INDIRECT(ADDRESS(2+QUOTIENT(ROW()-2,COUNTA('Form Responses 1'!$1:$1)-4),2,,TRUE,"Form Responses 1"))</f>
        <v>theresia4@gmail.com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44986</v>
      </c>
      <c r="E80" s="11">
        <f t="shared" si="2"/>
        <v>3</v>
      </c>
      <c r="F80" s="9" t="str">
        <f>IF(ISBLANK(A80)," ",INDIRECT(ADDRESS(1,5+MOD(ROW()-2,COUNTA('Form Responses 1'!$1:$1)-4),,TRUE,"Form Responses 1")))</f>
        <v>Lantai 2 [Kamar mandi]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Lantai 2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0.9577272727</v>
      </c>
      <c r="O80" s="12">
        <f t="shared" si="89"/>
        <v>0.9615909091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45005.72422</v>
      </c>
      <c r="B81" s="9" t="str">
        <f>INDIRECT(ADDRESS(2+QUOTIENT(ROW()-2,COUNTA('Form Responses 1'!$1:$1)-4),2,,TRUE,"Form Responses 1"))</f>
        <v>theresia4@gmail.com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44986</v>
      </c>
      <c r="E81" s="11">
        <f t="shared" si="2"/>
        <v>3</v>
      </c>
      <c r="F81" s="9" t="str">
        <f>IF(ISBLANK(A81)," ",INDIRECT(ADDRESS(1,5+MOD(ROW()-2,COUNTA('Form Responses 1'!$1:$1)-4),,TRUE,"Form Responses 1")))</f>
        <v>Lantai 2 [Ruang Santai]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 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0.9577272727</v>
      </c>
      <c r="O81" s="12">
        <f t="shared" si="90"/>
        <v>0.9615909091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45005.72422</v>
      </c>
      <c r="B82" s="9" t="str">
        <f>INDIRECT(ADDRESS(2+QUOTIENT(ROW()-2,COUNTA('Form Responses 1'!$1:$1)-4),2,,TRUE,"Form Responses 1"))</f>
        <v>theresia4@gmail.com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44986</v>
      </c>
      <c r="E82" s="11">
        <f t="shared" si="2"/>
        <v>3</v>
      </c>
      <c r="F82" s="9" t="str">
        <f>IF(ISBLANK(A82)," ",INDIRECT(ADDRESS(1,5+MOD(ROW()-2,COUNTA('Form Responses 1'!$1:$1)-4),,TRUE,"Form Responses 1")))</f>
        <v>Lantai 2 [Balkon]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2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0.9577272727</v>
      </c>
      <c r="O82" s="12">
        <f t="shared" si="91"/>
        <v>0.9615909091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45005.72422</v>
      </c>
      <c r="B83" s="9" t="str">
        <f>INDIRECT(ADDRESS(2+QUOTIENT(ROW()-2,COUNTA('Form Responses 1'!$1:$1)-4),2,,TRUE,"Form Responses 1"))</f>
        <v>theresia4@gmail.com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44986</v>
      </c>
      <c r="E83" s="11">
        <f t="shared" si="2"/>
        <v>3</v>
      </c>
      <c r="F83" s="9" t="str">
        <f>IF(ISBLANK(A83)," ",INDIRECT(ADDRESS(1,5+MOD(ROW()-2,COUNTA('Form Responses 1'!$1:$1)-4),,TRUE,"Form Responses 1")))</f>
        <v>Lantai 2 [Area Belakang]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2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0.9577272727</v>
      </c>
      <c r="O83" s="12">
        <f t="shared" si="92"/>
        <v>0.9615909091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45005.72422</v>
      </c>
      <c r="B84" s="9" t="str">
        <f>INDIRECT(ADDRESS(2+QUOTIENT(ROW()-2,COUNTA('Form Responses 1'!$1:$1)-4),2,,TRUE,"Form Responses 1"))</f>
        <v>theresia4@gmail.com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44986</v>
      </c>
      <c r="E84" s="11">
        <f t="shared" si="2"/>
        <v>3</v>
      </c>
      <c r="F84" s="9" t="str">
        <f>IF(ISBLANK(A84)," ",INDIRECT(ADDRESS(1,5+MOD(ROW()-2,COUNTA('Form Responses 1'!$1:$1)-4),,TRUE,"Form Responses 1")))</f>
        <v>Lantai 2 [Kamar tamu VIP]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2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0.9577272727</v>
      </c>
      <c r="O84" s="12">
        <f t="shared" si="93"/>
        <v>0.9615909091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45005.72422</v>
      </c>
      <c r="B85" s="9" t="str">
        <f>INDIRECT(ADDRESS(2+QUOTIENT(ROW()-2,COUNTA('Form Responses 1'!$1:$1)-4),2,,TRUE,"Form Responses 1"))</f>
        <v>theresia4@gmail.com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44986</v>
      </c>
      <c r="E85" s="11">
        <f t="shared" si="2"/>
        <v>3</v>
      </c>
      <c r="F85" s="9" t="str">
        <f>IF(ISBLANK(A85)," ",INDIRECT(ADDRESS(1,5+MOD(ROW()-2,COUNTA('Form Responses 1'!$1:$1)-4),,TRUE,"Form Responses 1")))</f>
        <v>Lantai 2 [Kamar tamu 1]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Lantai 2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0.9577272727</v>
      </c>
      <c r="O85" s="12">
        <f t="shared" si="94"/>
        <v>0.9615909091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45005.72422</v>
      </c>
      <c r="B86" s="9" t="str">
        <f>INDIRECT(ADDRESS(2+QUOTIENT(ROW()-2,COUNTA('Form Responses 1'!$1:$1)-4),2,,TRUE,"Form Responses 1"))</f>
        <v>theresia4@gmail.com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44986</v>
      </c>
      <c r="E86" s="11">
        <f t="shared" si="2"/>
        <v>3</v>
      </c>
      <c r="F86" s="9" t="str">
        <f>IF(ISBLANK(A86)," ",INDIRECT(ADDRESS(1,5+MOD(ROW()-2,COUNTA('Form Responses 1'!$1:$1)-4),,TRUE,"Form Responses 1")))</f>
        <v>Lantai 2 [Kamar tamu 2]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 2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0.9577272727</v>
      </c>
      <c r="O86" s="12">
        <f t="shared" si="95"/>
        <v>0.9615909091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45005.72422</v>
      </c>
      <c r="B87" s="9" t="str">
        <f>INDIRECT(ADDRESS(2+QUOTIENT(ROW()-2,COUNTA('Form Responses 1'!$1:$1)-4),2,,TRUE,"Form Responses 1"))</f>
        <v>theresia4@gmail.com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44986</v>
      </c>
      <c r="E87" s="11">
        <f t="shared" si="2"/>
        <v>3</v>
      </c>
      <c r="F87" s="9" t="str">
        <f>IF(ISBLANK(A87)," ",INDIRECT(ADDRESS(1,5+MOD(ROW()-2,COUNTA('Form Responses 1'!$1:$1)-4),,TRUE,"Form Responses 1")))</f>
        <v>Lantai 2 [Kamar tamu 3]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Lantai 2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0.9577272727</v>
      </c>
      <c r="O87" s="12">
        <f t="shared" si="96"/>
        <v>0.9615909091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45005.72422</v>
      </c>
      <c r="B88" s="9" t="str">
        <f>INDIRECT(ADDRESS(2+QUOTIENT(ROW()-2,COUNTA('Form Responses 1'!$1:$1)-4),2,,TRUE,"Form Responses 1"))</f>
        <v>theresia4@gmail.com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44986</v>
      </c>
      <c r="E88" s="11">
        <f t="shared" si="2"/>
        <v>3</v>
      </c>
      <c r="F88" s="9" t="str">
        <f>IF(ISBLANK(A88)," ",INDIRECT(ADDRESS(1,5+MOD(ROW()-2,COUNTA('Form Responses 1'!$1:$1)-4),,TRUE,"Form Responses 1")))</f>
        <v>Lantai 2 [Kamar mandi 1]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Lantai 2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0.9577272727</v>
      </c>
      <c r="O88" s="12">
        <f t="shared" si="97"/>
        <v>0.9615909091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45005.72422</v>
      </c>
      <c r="B89" s="9" t="str">
        <f>INDIRECT(ADDRESS(2+QUOTIENT(ROW()-2,COUNTA('Form Responses 1'!$1:$1)-4),2,,TRUE,"Form Responses 1"))</f>
        <v>theresia4@gmail.com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44986</v>
      </c>
      <c r="E89" s="11">
        <f t="shared" si="2"/>
        <v>3</v>
      </c>
      <c r="F89" s="9" t="str">
        <f>IF(ISBLANK(A89)," ",INDIRECT(ADDRESS(1,5+MOD(ROW()-2,COUNTA('Form Responses 1'!$1:$1)-4),,TRUE,"Form Responses 1")))</f>
        <v>Lantai 2 [Kamar mandi 2]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Lantai 2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0.9577272727</v>
      </c>
      <c r="O89" s="12">
        <f t="shared" si="98"/>
        <v>0.9615909091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45005.72468</v>
      </c>
      <c r="B90" s="9" t="str">
        <f>INDIRECT(ADDRESS(2+QUOTIENT(ROW()-2,COUNTA('Form Responses 1'!$1:$1)-4),2,,TRUE,"Form Responses 1"))</f>
        <v>theresia5@gmail.com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44973</v>
      </c>
      <c r="E90" s="11">
        <f t="shared" si="2"/>
        <v>4</v>
      </c>
      <c r="F90" s="9" t="str">
        <f>IF(ISBLANK(A90)," ",INDIRECT(ADDRESS(1,5+MOD(ROW()-2,COUNTA('Form Responses 1'!$1:$1)-4),,TRUE,"Form Responses 1")))</f>
        <v>Security [Security Functions]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Security</v>
      </c>
      <c r="I90" s="12" t="str">
        <f t="shared" si="4"/>
        <v>SECURITY SERVICE</v>
      </c>
      <c r="J90" s="12">
        <f t="array" ref="J90">IFERROR(INDEX(MASTER!B:B,MATCH(G90,MASTER!A:A,0))/100," ")</f>
        <v>0.95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0.9472727273</v>
      </c>
      <c r="O90" s="12">
        <f t="shared" si="99"/>
        <v>0.95375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45005.72468</v>
      </c>
      <c r="B91" s="9" t="str">
        <f>INDIRECT(ADDRESS(2+QUOTIENT(ROW()-2,COUNTA('Form Responses 1'!$1:$1)-4),2,,TRUE,"Form Responses 1"))</f>
        <v>theresia5@gmail.com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44973</v>
      </c>
      <c r="E91" s="11">
        <f t="shared" si="2"/>
        <v>4</v>
      </c>
      <c r="F91" s="9" t="str">
        <f>IF(ISBLANK(A91)," ",INDIRECT(ADDRESS(1,5+MOD(ROW()-2,COUNTA('Form Responses 1'!$1:$1)-4),,TRUE,"Form Responses 1")))</f>
        <v>Lantai 1 [Ruanng tamu]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0.9472727273</v>
      </c>
      <c r="O91" s="12">
        <f t="shared" si="100"/>
        <v>0.95375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45005.72468</v>
      </c>
      <c r="B92" s="9" t="str">
        <f>INDIRECT(ADDRESS(2+QUOTIENT(ROW()-2,COUNTA('Form Responses 1'!$1:$1)-4),2,,TRUE,"Form Responses 1"))</f>
        <v>theresia5@gmail.com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44973</v>
      </c>
      <c r="E92" s="11">
        <f t="shared" si="2"/>
        <v>4</v>
      </c>
      <c r="F92" s="9" t="str">
        <f>IF(ISBLANK(A92)," ",INDIRECT(ADDRESS(1,5+MOD(ROW()-2,COUNTA('Form Responses 1'!$1:$1)-4),,TRUE,"Form Responses 1")))</f>
        <v>Lantai 1 [Kamar tidur 1]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0.9472727273</v>
      </c>
      <c r="O92" s="12">
        <f t="shared" si="101"/>
        <v>0.95375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45005.72468</v>
      </c>
      <c r="B93" s="9" t="str">
        <f>INDIRECT(ADDRESS(2+QUOTIENT(ROW()-2,COUNTA('Form Responses 1'!$1:$1)-4),2,,TRUE,"Form Responses 1"))</f>
        <v>theresia5@gmail.com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44973</v>
      </c>
      <c r="E93" s="11">
        <f t="shared" si="2"/>
        <v>4</v>
      </c>
      <c r="F93" s="9" t="str">
        <f>IF(ISBLANK(A93)," ",INDIRECT(ADDRESS(1,5+MOD(ROW()-2,COUNTA('Form Responses 1'!$1:$1)-4),,TRUE,"Form Responses 1")))</f>
        <v>Lantai 1 [Kamar tidur 2]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0.9472727273</v>
      </c>
      <c r="O93" s="12">
        <f t="shared" si="102"/>
        <v>0.95375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45005.72468</v>
      </c>
      <c r="B94" s="9" t="str">
        <f>INDIRECT(ADDRESS(2+QUOTIENT(ROW()-2,COUNTA('Form Responses 1'!$1:$1)-4),2,,TRUE,"Form Responses 1"))</f>
        <v>theresia5@gmail.com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44973</v>
      </c>
      <c r="E94" s="11">
        <f t="shared" si="2"/>
        <v>4</v>
      </c>
      <c r="F94" s="9" t="str">
        <f>IF(ISBLANK(A94)," ",INDIRECT(ADDRESS(1,5+MOD(ROW()-2,COUNTA('Form Responses 1'!$1:$1)-4),,TRUE,"Form Responses 1")))</f>
        <v>Lantai 1 [Kamar mandi 1]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 1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0.9472727273</v>
      </c>
      <c r="O94" s="12">
        <f t="shared" si="103"/>
        <v>0.95375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45005.72468</v>
      </c>
      <c r="B95" s="9" t="str">
        <f>INDIRECT(ADDRESS(2+QUOTIENT(ROW()-2,COUNTA('Form Responses 1'!$1:$1)-4),2,,TRUE,"Form Responses 1"))</f>
        <v>theresia5@gmail.com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44973</v>
      </c>
      <c r="E95" s="11">
        <f t="shared" si="2"/>
        <v>4</v>
      </c>
      <c r="F95" s="9" t="str">
        <f>IF(ISBLANK(A95)," ",INDIRECT(ADDRESS(1,5+MOD(ROW()-2,COUNTA('Form Responses 1'!$1:$1)-4),,TRUE,"Form Responses 1")))</f>
        <v>Lantai 1 [Kamar mandi 2]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Lantai 1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0.9472727273</v>
      </c>
      <c r="O95" s="12">
        <f t="shared" si="104"/>
        <v>0.95375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45005.72468</v>
      </c>
      <c r="B96" s="9" t="str">
        <f>INDIRECT(ADDRESS(2+QUOTIENT(ROW()-2,COUNTA('Form Responses 1'!$1:$1)-4),2,,TRUE,"Form Responses 1"))</f>
        <v>theresia5@gmail.com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44973</v>
      </c>
      <c r="E96" s="11">
        <f t="shared" si="2"/>
        <v>4</v>
      </c>
      <c r="F96" s="9" t="str">
        <f>IF(ISBLANK(A96)," ",INDIRECT(ADDRESS(1,5+MOD(ROW()-2,COUNTA('Form Responses 1'!$1:$1)-4),,TRUE,"Form Responses 1")))</f>
        <v>Lantai 1 [Ruang santai]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Lantai 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0.9472727273</v>
      </c>
      <c r="O96" s="12">
        <f t="shared" si="105"/>
        <v>0.95375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45005.72468</v>
      </c>
      <c r="B97" s="9" t="str">
        <f>INDIRECT(ADDRESS(2+QUOTIENT(ROW()-2,COUNTA('Form Responses 1'!$1:$1)-4),2,,TRUE,"Form Responses 1"))</f>
        <v>theresia5@gmail.com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44973</v>
      </c>
      <c r="E97" s="11">
        <f t="shared" si="2"/>
        <v>4</v>
      </c>
      <c r="F97" s="9" t="str">
        <f>IF(ISBLANK(A97)," ",INDIRECT(ADDRESS(1,5+MOD(ROW()-2,COUNTA('Form Responses 1'!$1:$1)-4),,TRUE,"Form Responses 1")))</f>
        <v>Lantai 1 [Ruanng makan]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0.9472727273</v>
      </c>
      <c r="O97" s="12">
        <f t="shared" si="106"/>
        <v>0.95375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45005.72468</v>
      </c>
      <c r="B98" s="9" t="str">
        <f>INDIRECT(ADDRESS(2+QUOTIENT(ROW()-2,COUNTA('Form Responses 1'!$1:$1)-4),2,,TRUE,"Form Responses 1"))</f>
        <v>theresia5@gmail.com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44973</v>
      </c>
      <c r="E98" s="11">
        <f t="shared" si="2"/>
        <v>4</v>
      </c>
      <c r="F98" s="9" t="str">
        <f>IF(ISBLANK(A98)," ",INDIRECT(ADDRESS(1,5+MOD(ROW()-2,COUNTA('Form Responses 1'!$1:$1)-4),,TRUE,"Form Responses 1")))</f>
        <v>Lantai 1 [Dapur]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0.9472727273</v>
      </c>
      <c r="O98" s="12">
        <f t="shared" si="107"/>
        <v>0.95375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45005.72468</v>
      </c>
      <c r="B99" s="9" t="str">
        <f>INDIRECT(ADDRESS(2+QUOTIENT(ROW()-2,COUNTA('Form Responses 1'!$1:$1)-4),2,,TRUE,"Form Responses 1"))</f>
        <v>theresia5@gmail.com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44973</v>
      </c>
      <c r="E99" s="11">
        <f t="shared" si="2"/>
        <v>4</v>
      </c>
      <c r="F99" s="9" t="str">
        <f>IF(ISBLANK(A99)," ",INDIRECT(ADDRESS(1,5+MOD(ROW()-2,COUNTA('Form Responses 1'!$1:$1)-4),,TRUE,"Form Responses 1")))</f>
        <v>Lantai 1 [Halaman depan]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0.9472727273</v>
      </c>
      <c r="O99" s="12">
        <f t="shared" si="108"/>
        <v>0.95375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45005.72468</v>
      </c>
      <c r="B100" s="9" t="str">
        <f>INDIRECT(ADDRESS(2+QUOTIENT(ROW()-2,COUNTA('Form Responses 1'!$1:$1)-4),2,,TRUE,"Form Responses 1"))</f>
        <v>theresia5@gmail.com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44973</v>
      </c>
      <c r="E100" s="11">
        <f t="shared" si="2"/>
        <v>4</v>
      </c>
      <c r="F100" s="9" t="str">
        <f>IF(ISBLANK(A100)," ",INDIRECT(ADDRESS(1,5+MOD(ROW()-2,COUNTA('Form Responses 1'!$1:$1)-4),,TRUE,"Form Responses 1")))</f>
        <v>Lantai 1 [Halaman Belakang]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0.9472727273</v>
      </c>
      <c r="O100" s="12">
        <f t="shared" si="109"/>
        <v>0.95375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45005.72468</v>
      </c>
      <c r="B101" s="9" t="str">
        <f>INDIRECT(ADDRESS(2+QUOTIENT(ROW()-2,COUNTA('Form Responses 1'!$1:$1)-4),2,,TRUE,"Form Responses 1"))</f>
        <v>theresia5@gmail.com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44973</v>
      </c>
      <c r="E101" s="11">
        <f t="shared" si="2"/>
        <v>4</v>
      </c>
      <c r="F101" s="9" t="str">
        <f>IF(ISBLANK(A101)," ",INDIRECT(ADDRESS(1,5+MOD(ROW()-2,COUNTA('Form Responses 1'!$1:$1)-4),,TRUE,"Form Responses 1")))</f>
        <v>Lantai 2 [Kamar tidur]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0.9472727273</v>
      </c>
      <c r="O101" s="12">
        <f t="shared" si="110"/>
        <v>0.95375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45005.72468</v>
      </c>
      <c r="B102" s="9" t="str">
        <f>INDIRECT(ADDRESS(2+QUOTIENT(ROW()-2,COUNTA('Form Responses 1'!$1:$1)-4),2,,TRUE,"Form Responses 1"))</f>
        <v>theresia5@gmail.com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44973</v>
      </c>
      <c r="E102" s="11">
        <f t="shared" si="2"/>
        <v>4</v>
      </c>
      <c r="F102" s="9" t="str">
        <f>IF(ISBLANK(A102)," ",INDIRECT(ADDRESS(1,5+MOD(ROW()-2,COUNTA('Form Responses 1'!$1:$1)-4),,TRUE,"Form Responses 1")))</f>
        <v>Lantai 2 [Kamar mandi]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2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0.9472727273</v>
      </c>
      <c r="O102" s="12">
        <f t="shared" si="111"/>
        <v>0.95375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45005.72468</v>
      </c>
      <c r="B103" s="9" t="str">
        <f>INDIRECT(ADDRESS(2+QUOTIENT(ROW()-2,COUNTA('Form Responses 1'!$1:$1)-4),2,,TRUE,"Form Responses 1"))</f>
        <v>theresia5@gmail.com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44973</v>
      </c>
      <c r="E103" s="11">
        <f t="shared" si="2"/>
        <v>4</v>
      </c>
      <c r="F103" s="9" t="str">
        <f>IF(ISBLANK(A103)," ",INDIRECT(ADDRESS(1,5+MOD(ROW()-2,COUNTA('Form Responses 1'!$1:$1)-4),,TRUE,"Form Responses 1")))</f>
        <v>Lantai 2 [Ruang Santai]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2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0.9472727273</v>
      </c>
      <c r="O103" s="12">
        <f t="shared" si="112"/>
        <v>0.95375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45005.72468</v>
      </c>
      <c r="B104" s="9" t="str">
        <f>INDIRECT(ADDRESS(2+QUOTIENT(ROW()-2,COUNTA('Form Responses 1'!$1:$1)-4),2,,TRUE,"Form Responses 1"))</f>
        <v>theresia5@gmail.com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44973</v>
      </c>
      <c r="E104" s="11">
        <f t="shared" si="2"/>
        <v>4</v>
      </c>
      <c r="F104" s="9" t="str">
        <f>IF(ISBLANK(A104)," ",INDIRECT(ADDRESS(1,5+MOD(ROW()-2,COUNTA('Form Responses 1'!$1:$1)-4),,TRUE,"Form Responses 1")))</f>
        <v>Lantai 2 [Balkon]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Lantai 2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0.9472727273</v>
      </c>
      <c r="O104" s="12">
        <f t="shared" si="113"/>
        <v>0.95375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45005.72468</v>
      </c>
      <c r="B105" s="9" t="str">
        <f>INDIRECT(ADDRESS(2+QUOTIENT(ROW()-2,COUNTA('Form Responses 1'!$1:$1)-4),2,,TRUE,"Form Responses 1"))</f>
        <v>theresia5@gmail.com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44973</v>
      </c>
      <c r="E105" s="11">
        <f t="shared" si="2"/>
        <v>4</v>
      </c>
      <c r="F105" s="9" t="str">
        <f>IF(ISBLANK(A105)," ",INDIRECT(ADDRESS(1,5+MOD(ROW()-2,COUNTA('Form Responses 1'!$1:$1)-4),,TRUE,"Form Responses 1")))</f>
        <v>Lantai 2 [Area Belakang]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Lantai 2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0.9472727273</v>
      </c>
      <c r="O105" s="12">
        <f t="shared" si="114"/>
        <v>0.95375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45005.72468</v>
      </c>
      <c r="B106" s="9" t="str">
        <f>INDIRECT(ADDRESS(2+QUOTIENT(ROW()-2,COUNTA('Form Responses 1'!$1:$1)-4),2,,TRUE,"Form Responses 1"))</f>
        <v>theresia5@gmail.com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44973</v>
      </c>
      <c r="E106" s="11">
        <f t="shared" si="2"/>
        <v>4</v>
      </c>
      <c r="F106" s="9" t="str">
        <f>IF(ISBLANK(A106)," ",INDIRECT(ADDRESS(1,5+MOD(ROW()-2,COUNTA('Form Responses 1'!$1:$1)-4),,TRUE,"Form Responses 1")))</f>
        <v>Lantai 2 [Kamar tamu VIP]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Lantai 2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7</v>
      </c>
      <c r="L106" s="9" t="str">
        <f t="shared" si="6"/>
        <v>2023 - WEEK 07</v>
      </c>
      <c r="M106" s="9" t="str">
        <f t="shared" si="7"/>
        <v>2023 - MONTH 02</v>
      </c>
      <c r="N106" s="12">
        <f t="shared" ref="N106:O106" si="115">IFERROR(AVERAGEIF(L:L,L106,$J:$J)," ")</f>
        <v>0.9472727273</v>
      </c>
      <c r="O106" s="12">
        <f t="shared" si="115"/>
        <v>0.95375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7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45005.72468</v>
      </c>
      <c r="B107" s="9" t="str">
        <f>INDIRECT(ADDRESS(2+QUOTIENT(ROW()-2,COUNTA('Form Responses 1'!$1:$1)-4),2,,TRUE,"Form Responses 1"))</f>
        <v>theresia5@gmail.com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44973</v>
      </c>
      <c r="E107" s="11">
        <f t="shared" si="2"/>
        <v>4</v>
      </c>
      <c r="F107" s="9" t="str">
        <f>IF(ISBLANK(A107)," ",INDIRECT(ADDRESS(1,5+MOD(ROW()-2,COUNTA('Form Responses 1'!$1:$1)-4),,TRUE,"Form Responses 1")))</f>
        <v>Lantai 2 [Kamar tamu 1]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Lantai 2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7</v>
      </c>
      <c r="L107" s="9" t="str">
        <f t="shared" si="6"/>
        <v>2023 - WEEK 07</v>
      </c>
      <c r="M107" s="9" t="str">
        <f t="shared" si="7"/>
        <v>2023 - MONTH 02</v>
      </c>
      <c r="N107" s="12">
        <f t="shared" ref="N107:O107" si="116">IFERROR(AVERAGEIF(L:L,L107,$J:$J)," ")</f>
        <v>0.9472727273</v>
      </c>
      <c r="O107" s="12">
        <f t="shared" si="116"/>
        <v>0.95375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45005.72468</v>
      </c>
      <c r="B108" s="9" t="str">
        <f>INDIRECT(ADDRESS(2+QUOTIENT(ROW()-2,COUNTA('Form Responses 1'!$1:$1)-4),2,,TRUE,"Form Responses 1"))</f>
        <v>theresia5@gmail.com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44973</v>
      </c>
      <c r="E108" s="11">
        <f t="shared" si="2"/>
        <v>4</v>
      </c>
      <c r="F108" s="9" t="str">
        <f>IF(ISBLANK(A108)," ",INDIRECT(ADDRESS(1,5+MOD(ROW()-2,COUNTA('Form Responses 1'!$1:$1)-4),,TRUE,"Form Responses 1")))</f>
        <v>Lantai 2 [Kamar tamu 2]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0.9472727273</v>
      </c>
      <c r="O108" s="12">
        <f t="shared" si="117"/>
        <v>0.95375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45005.72468</v>
      </c>
      <c r="B109" s="9" t="str">
        <f>INDIRECT(ADDRESS(2+QUOTIENT(ROW()-2,COUNTA('Form Responses 1'!$1:$1)-4),2,,TRUE,"Form Responses 1"))</f>
        <v>theresia5@gmail.com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44973</v>
      </c>
      <c r="E109" s="11">
        <f t="shared" si="2"/>
        <v>4</v>
      </c>
      <c r="F109" s="9" t="str">
        <f>IF(ISBLANK(A109)," ",INDIRECT(ADDRESS(1,5+MOD(ROW()-2,COUNTA('Form Responses 1'!$1:$1)-4),,TRUE,"Form Responses 1")))</f>
        <v>Lantai 2 [Kamar tamu 3]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 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0.9472727273</v>
      </c>
      <c r="O109" s="12">
        <f t="shared" si="118"/>
        <v>0.95375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45005.72468</v>
      </c>
      <c r="B110" s="9" t="str">
        <f>INDIRECT(ADDRESS(2+QUOTIENT(ROW()-2,COUNTA('Form Responses 1'!$1:$1)-4),2,,TRUE,"Form Responses 1"))</f>
        <v>theresia5@gmail.com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44973</v>
      </c>
      <c r="E110" s="11">
        <f t="shared" si="2"/>
        <v>4</v>
      </c>
      <c r="F110" s="9" t="str">
        <f>IF(ISBLANK(A110)," ",INDIRECT(ADDRESS(1,5+MOD(ROW()-2,COUNTA('Form Responses 1'!$1:$1)-4),,TRUE,"Form Responses 1")))</f>
        <v>Lantai 2 [Kamar mandi 1]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0.9472727273</v>
      </c>
      <c r="O110" s="12">
        <f t="shared" si="119"/>
        <v>0.95375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45005.72468</v>
      </c>
      <c r="B111" s="9" t="str">
        <f>INDIRECT(ADDRESS(2+QUOTIENT(ROW()-2,COUNTA('Form Responses 1'!$1:$1)-4),2,,TRUE,"Form Responses 1"))</f>
        <v>theresia5@gmail.com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44973</v>
      </c>
      <c r="E111" s="11">
        <f t="shared" si="2"/>
        <v>4</v>
      </c>
      <c r="F111" s="9" t="str">
        <f>IF(ISBLANK(A111)," ",INDIRECT(ADDRESS(1,5+MOD(ROW()-2,COUNTA('Form Responses 1'!$1:$1)-4),,TRUE,"Form Responses 1")))</f>
        <v>Lantai 2 [Kamar mandi 2]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Lantai 2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0.9472727273</v>
      </c>
      <c r="O111" s="12">
        <f t="shared" si="120"/>
        <v>0.95375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45033.67467</v>
      </c>
      <c r="B112" s="9" t="str">
        <f>INDIRECT(ADDRESS(2+QUOTIENT(ROW()-2,COUNTA('Form Responses 1'!$1:$1)-4),2,,TRUE,"Form Responses 1"))</f>
        <v>edy.kyd@gmail.com</v>
      </c>
      <c r="C112" s="9" t="str">
        <f>INDIRECT(ADDRESS(2+QUOTIENT(ROW()-2,COUNTA('Form Responses 1'!$1:$1)-4),3,,TRUE,"Form Responses 1"))</f>
        <v>Edi Karyadi</v>
      </c>
      <c r="D112" s="10">
        <f>INDIRECT(ADDRESS(2+QUOTIENT(ROW()-2,COUNTA('Form Responses 1'!$1:$1)-4),4,,TRUE,"Form Responses 1"))</f>
        <v>45033</v>
      </c>
      <c r="E112" s="11">
        <f t="shared" si="2"/>
        <v>1</v>
      </c>
      <c r="F112" s="9" t="str">
        <f>IF(ISBLANK(A112)," ",INDIRECT(ADDRESS(1,5+MOD(ROW()-2,COUNTA('Form Responses 1'!$1:$1)-4),,TRUE,"Form Responses 1")))</f>
        <v>Security [Security Functions]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Security</v>
      </c>
      <c r="I112" s="12" t="str">
        <f t="shared" si="4"/>
        <v>SECURITY SERVICE</v>
      </c>
      <c r="J112" s="12">
        <f t="array" ref="J112">IFERROR(INDEX(MASTER!B:B,MATCH(G112,MASTER!A:A,0))/100," ")</f>
        <v>0.95</v>
      </c>
      <c r="K112" s="9">
        <f t="shared" si="5"/>
        <v>16</v>
      </c>
      <c r="L112" s="9" t="str">
        <f t="shared" si="6"/>
        <v>2023 - WEEK 16</v>
      </c>
      <c r="M112" s="9" t="str">
        <f t="shared" si="7"/>
        <v>2023 - MONTH 04</v>
      </c>
      <c r="N112" s="12">
        <f t="shared" ref="N112:O112" si="121">IFERROR(AVERAGEIF(L:L,L112,$J:$J)," ")</f>
        <v>0.9309090909</v>
      </c>
      <c r="O112" s="12">
        <f t="shared" si="121"/>
        <v>0.9309090909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45033.67467</v>
      </c>
      <c r="B113" s="9" t="str">
        <f>INDIRECT(ADDRESS(2+QUOTIENT(ROW()-2,COUNTA('Form Responses 1'!$1:$1)-4),2,,TRUE,"Form Responses 1"))</f>
        <v>edy.kyd@gmail.com</v>
      </c>
      <c r="C113" s="9" t="str">
        <f>INDIRECT(ADDRESS(2+QUOTIENT(ROW()-2,COUNTA('Form Responses 1'!$1:$1)-4),3,,TRUE,"Form Responses 1"))</f>
        <v>Edi Karyadi</v>
      </c>
      <c r="D113" s="10">
        <f>INDIRECT(ADDRESS(2+QUOTIENT(ROW()-2,COUNTA('Form Responses 1'!$1:$1)-4),4,,TRUE,"Form Responses 1"))</f>
        <v>45033</v>
      </c>
      <c r="E113" s="11">
        <f t="shared" si="2"/>
        <v>1</v>
      </c>
      <c r="F113" s="9" t="str">
        <f>IF(ISBLANK(A113)," ",INDIRECT(ADDRESS(1,5+MOD(ROW()-2,COUNTA('Form Responses 1'!$1:$1)-4),,TRUE,"Form Responses 1")))</f>
        <v>Lantai 1 [Ruanng tamu]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16</v>
      </c>
      <c r="L113" s="9" t="str">
        <f t="shared" si="6"/>
        <v>2023 - WEEK 16</v>
      </c>
      <c r="M113" s="9" t="str">
        <f t="shared" si="7"/>
        <v>2023 - MONTH 04</v>
      </c>
      <c r="N113" s="12">
        <f t="shared" ref="N113:O113" si="122">IFERROR(AVERAGEIF(L:L,L113,$J:$J)," ")</f>
        <v>0.9309090909</v>
      </c>
      <c r="O113" s="12">
        <f t="shared" si="122"/>
        <v>0.9309090909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45033.67467</v>
      </c>
      <c r="B114" s="9" t="str">
        <f>INDIRECT(ADDRESS(2+QUOTIENT(ROW()-2,COUNTA('Form Responses 1'!$1:$1)-4),2,,TRUE,"Form Responses 1"))</f>
        <v>edy.kyd@gmail.com</v>
      </c>
      <c r="C114" s="9" t="str">
        <f>INDIRECT(ADDRESS(2+QUOTIENT(ROW()-2,COUNTA('Form Responses 1'!$1:$1)-4),3,,TRUE,"Form Responses 1"))</f>
        <v>Edi Karyadi</v>
      </c>
      <c r="D114" s="10">
        <f>INDIRECT(ADDRESS(2+QUOTIENT(ROW()-2,COUNTA('Form Responses 1'!$1:$1)-4),4,,TRUE,"Form Responses 1"))</f>
        <v>45033</v>
      </c>
      <c r="E114" s="11">
        <f t="shared" si="2"/>
        <v>1</v>
      </c>
      <c r="F114" s="9" t="str">
        <f>IF(ISBLANK(A114)," ",INDIRECT(ADDRESS(1,5+MOD(ROW()-2,COUNTA('Form Responses 1'!$1:$1)-4),,TRUE,"Form Responses 1")))</f>
        <v>Lantai 1 [Kamar tidur 1]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Lantai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16</v>
      </c>
      <c r="L114" s="9" t="str">
        <f t="shared" si="6"/>
        <v>2023 - WEEK 16</v>
      </c>
      <c r="M114" s="9" t="str">
        <f t="shared" si="7"/>
        <v>2023 - MONTH 04</v>
      </c>
      <c r="N114" s="12">
        <f t="shared" ref="N114:O114" si="123">IFERROR(AVERAGEIF(L:L,L114,$J:$J)," ")</f>
        <v>0.9309090909</v>
      </c>
      <c r="O114" s="12">
        <f t="shared" si="123"/>
        <v>0.9309090909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45033.67467</v>
      </c>
      <c r="B115" s="9" t="str">
        <f>INDIRECT(ADDRESS(2+QUOTIENT(ROW()-2,COUNTA('Form Responses 1'!$1:$1)-4),2,,TRUE,"Form Responses 1"))</f>
        <v>edy.kyd@gmail.com</v>
      </c>
      <c r="C115" s="9" t="str">
        <f>INDIRECT(ADDRESS(2+QUOTIENT(ROW()-2,COUNTA('Form Responses 1'!$1:$1)-4),3,,TRUE,"Form Responses 1"))</f>
        <v>Edi Karyadi</v>
      </c>
      <c r="D115" s="10">
        <f>INDIRECT(ADDRESS(2+QUOTIENT(ROW()-2,COUNTA('Form Responses 1'!$1:$1)-4),4,,TRUE,"Form Responses 1"))</f>
        <v>45033</v>
      </c>
      <c r="E115" s="11">
        <f t="shared" si="2"/>
        <v>1</v>
      </c>
      <c r="F115" s="9" t="str">
        <f>IF(ISBLANK(A115)," ",INDIRECT(ADDRESS(1,5+MOD(ROW()-2,COUNTA('Form Responses 1'!$1:$1)-4),,TRUE,"Form Responses 1")))</f>
        <v>Lantai 1 [Kamar tidur 2]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Lantai 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16</v>
      </c>
      <c r="L115" s="9" t="str">
        <f t="shared" si="6"/>
        <v>2023 - WEEK 16</v>
      </c>
      <c r="M115" s="9" t="str">
        <f t="shared" si="7"/>
        <v>2023 - MONTH 04</v>
      </c>
      <c r="N115" s="12">
        <f t="shared" ref="N115:O115" si="124">IFERROR(AVERAGEIF(L:L,L115,$J:$J)," ")</f>
        <v>0.9309090909</v>
      </c>
      <c r="O115" s="12">
        <f t="shared" si="124"/>
        <v>0.9309090909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45033.67467</v>
      </c>
      <c r="B116" s="9" t="str">
        <f>INDIRECT(ADDRESS(2+QUOTIENT(ROW()-2,COUNTA('Form Responses 1'!$1:$1)-4),2,,TRUE,"Form Responses 1"))</f>
        <v>edy.kyd@gmail.com</v>
      </c>
      <c r="C116" s="9" t="str">
        <f>INDIRECT(ADDRESS(2+QUOTIENT(ROW()-2,COUNTA('Form Responses 1'!$1:$1)-4),3,,TRUE,"Form Responses 1"))</f>
        <v>Edi Karyadi</v>
      </c>
      <c r="D116" s="10">
        <f>INDIRECT(ADDRESS(2+QUOTIENT(ROW()-2,COUNTA('Form Responses 1'!$1:$1)-4),4,,TRUE,"Form Responses 1"))</f>
        <v>45033</v>
      </c>
      <c r="E116" s="11">
        <f t="shared" si="2"/>
        <v>1</v>
      </c>
      <c r="F116" s="9" t="str">
        <f>IF(ISBLANK(A116)," ",INDIRECT(ADDRESS(1,5+MOD(ROW()-2,COUNTA('Form Responses 1'!$1:$1)-4),,TRUE,"Form Responses 1")))</f>
        <v>Lantai 1 [Kamar mandi 1]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Lantai 1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16</v>
      </c>
      <c r="L116" s="9" t="str">
        <f t="shared" si="6"/>
        <v>2023 - WEEK 16</v>
      </c>
      <c r="M116" s="9" t="str">
        <f t="shared" si="7"/>
        <v>2023 - MONTH 04</v>
      </c>
      <c r="N116" s="12">
        <f t="shared" ref="N116:O116" si="125">IFERROR(AVERAGEIF(L:L,L116,$J:$J)," ")</f>
        <v>0.9309090909</v>
      </c>
      <c r="O116" s="12">
        <f t="shared" si="125"/>
        <v>0.9309090909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45033.67467</v>
      </c>
      <c r="B117" s="9" t="str">
        <f>INDIRECT(ADDRESS(2+QUOTIENT(ROW()-2,COUNTA('Form Responses 1'!$1:$1)-4),2,,TRUE,"Form Responses 1"))</f>
        <v>edy.kyd@gmail.com</v>
      </c>
      <c r="C117" s="9" t="str">
        <f>INDIRECT(ADDRESS(2+QUOTIENT(ROW()-2,COUNTA('Form Responses 1'!$1:$1)-4),3,,TRUE,"Form Responses 1"))</f>
        <v>Edi Karyadi</v>
      </c>
      <c r="D117" s="10">
        <f>INDIRECT(ADDRESS(2+QUOTIENT(ROW()-2,COUNTA('Form Responses 1'!$1:$1)-4),4,,TRUE,"Form Responses 1"))</f>
        <v>45033</v>
      </c>
      <c r="E117" s="11">
        <f t="shared" si="2"/>
        <v>1</v>
      </c>
      <c r="F117" s="9" t="str">
        <f>IF(ISBLANK(A117)," ",INDIRECT(ADDRESS(1,5+MOD(ROW()-2,COUNTA('Form Responses 1'!$1:$1)-4),,TRUE,"Form Responses 1")))</f>
        <v>Lantai 1 [Kamar mandi 2]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Lantai 1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16</v>
      </c>
      <c r="L117" s="9" t="str">
        <f t="shared" si="6"/>
        <v>2023 - WEEK 16</v>
      </c>
      <c r="M117" s="9" t="str">
        <f t="shared" si="7"/>
        <v>2023 - MONTH 04</v>
      </c>
      <c r="N117" s="12">
        <f t="shared" ref="N117:O117" si="126">IFERROR(AVERAGEIF(L:L,L117,$J:$J)," ")</f>
        <v>0.9309090909</v>
      </c>
      <c r="O117" s="12">
        <f t="shared" si="126"/>
        <v>0.9309090909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45033.67467</v>
      </c>
      <c r="B118" s="9" t="str">
        <f>INDIRECT(ADDRESS(2+QUOTIENT(ROW()-2,COUNTA('Form Responses 1'!$1:$1)-4),2,,TRUE,"Form Responses 1"))</f>
        <v>edy.kyd@gmail.com</v>
      </c>
      <c r="C118" s="9" t="str">
        <f>INDIRECT(ADDRESS(2+QUOTIENT(ROW()-2,COUNTA('Form Responses 1'!$1:$1)-4),3,,TRUE,"Form Responses 1"))</f>
        <v>Edi Karyadi</v>
      </c>
      <c r="D118" s="10">
        <f>INDIRECT(ADDRESS(2+QUOTIENT(ROW()-2,COUNTA('Form Responses 1'!$1:$1)-4),4,,TRUE,"Form Responses 1"))</f>
        <v>45033</v>
      </c>
      <c r="E118" s="11">
        <f t="shared" si="2"/>
        <v>1</v>
      </c>
      <c r="F118" s="9" t="str">
        <f>IF(ISBLANK(A118)," ",INDIRECT(ADDRESS(1,5+MOD(ROW()-2,COUNTA('Form Responses 1'!$1:$1)-4),,TRUE,"Form Responses 1")))</f>
        <v>Lantai 1 [Ruang santai]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 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16</v>
      </c>
      <c r="L118" s="9" t="str">
        <f t="shared" si="6"/>
        <v>2023 - WEEK 16</v>
      </c>
      <c r="M118" s="9" t="str">
        <f t="shared" si="7"/>
        <v>2023 - MONTH 04</v>
      </c>
      <c r="N118" s="12">
        <f t="shared" ref="N118:O118" si="127">IFERROR(AVERAGEIF(L:L,L118,$J:$J)," ")</f>
        <v>0.9309090909</v>
      </c>
      <c r="O118" s="12">
        <f t="shared" si="127"/>
        <v>0.9309090909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45033.67467</v>
      </c>
      <c r="B119" s="9" t="str">
        <f>INDIRECT(ADDRESS(2+QUOTIENT(ROW()-2,COUNTA('Form Responses 1'!$1:$1)-4),2,,TRUE,"Form Responses 1"))</f>
        <v>edy.kyd@gmail.com</v>
      </c>
      <c r="C119" s="9" t="str">
        <f>INDIRECT(ADDRESS(2+QUOTIENT(ROW()-2,COUNTA('Form Responses 1'!$1:$1)-4),3,,TRUE,"Form Responses 1"))</f>
        <v>Edi Karyadi</v>
      </c>
      <c r="D119" s="10">
        <f>INDIRECT(ADDRESS(2+QUOTIENT(ROW()-2,COUNTA('Form Responses 1'!$1:$1)-4),4,,TRUE,"Form Responses 1"))</f>
        <v>45033</v>
      </c>
      <c r="E119" s="11">
        <f t="shared" si="2"/>
        <v>1</v>
      </c>
      <c r="F119" s="9" t="str">
        <f>IF(ISBLANK(A119)," ",INDIRECT(ADDRESS(1,5+MOD(ROW()-2,COUNTA('Form Responses 1'!$1:$1)-4),,TRUE,"Form Responses 1")))</f>
        <v>Lantai 1 [Ruanng makan]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Lantai 1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16</v>
      </c>
      <c r="L119" s="9" t="str">
        <f t="shared" si="6"/>
        <v>2023 - WEEK 16</v>
      </c>
      <c r="M119" s="9" t="str">
        <f t="shared" si="7"/>
        <v>2023 - MONTH 04</v>
      </c>
      <c r="N119" s="12">
        <f t="shared" ref="N119:O119" si="128">IFERROR(AVERAGEIF(L:L,L119,$J:$J)," ")</f>
        <v>0.9309090909</v>
      </c>
      <c r="O119" s="12">
        <f t="shared" si="128"/>
        <v>0.9309090909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45033.67467</v>
      </c>
      <c r="B120" s="9" t="str">
        <f>INDIRECT(ADDRESS(2+QUOTIENT(ROW()-2,COUNTA('Form Responses 1'!$1:$1)-4),2,,TRUE,"Form Responses 1"))</f>
        <v>edy.kyd@gmail.com</v>
      </c>
      <c r="C120" s="9" t="str">
        <f>INDIRECT(ADDRESS(2+QUOTIENT(ROW()-2,COUNTA('Form Responses 1'!$1:$1)-4),3,,TRUE,"Form Responses 1"))</f>
        <v>Edi Karyadi</v>
      </c>
      <c r="D120" s="10">
        <f>INDIRECT(ADDRESS(2+QUOTIENT(ROW()-2,COUNTA('Form Responses 1'!$1:$1)-4),4,,TRUE,"Form Responses 1"))</f>
        <v>45033</v>
      </c>
      <c r="E120" s="11">
        <f t="shared" si="2"/>
        <v>1</v>
      </c>
      <c r="F120" s="9" t="str">
        <f>IF(ISBLANK(A120)," ",INDIRECT(ADDRESS(1,5+MOD(ROW()-2,COUNTA('Form Responses 1'!$1:$1)-4),,TRUE,"Form Responses 1")))</f>
        <v>Lantai 1 [Dapur]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Lantai 1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16</v>
      </c>
      <c r="L120" s="9" t="str">
        <f t="shared" si="6"/>
        <v>2023 - WEEK 16</v>
      </c>
      <c r="M120" s="9" t="str">
        <f t="shared" si="7"/>
        <v>2023 - MONTH 04</v>
      </c>
      <c r="N120" s="12">
        <f t="shared" ref="N120:O120" si="129">IFERROR(AVERAGEIF(L:L,L120,$J:$J)," ")</f>
        <v>0.9309090909</v>
      </c>
      <c r="O120" s="12">
        <f t="shared" si="129"/>
        <v>0.9309090909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45033.67467</v>
      </c>
      <c r="B121" s="9" t="str">
        <f>INDIRECT(ADDRESS(2+QUOTIENT(ROW()-2,COUNTA('Form Responses 1'!$1:$1)-4),2,,TRUE,"Form Responses 1"))</f>
        <v>edy.kyd@gmail.com</v>
      </c>
      <c r="C121" s="9" t="str">
        <f>INDIRECT(ADDRESS(2+QUOTIENT(ROW()-2,COUNTA('Form Responses 1'!$1:$1)-4),3,,TRUE,"Form Responses 1"))</f>
        <v>Edi Karyadi</v>
      </c>
      <c r="D121" s="10">
        <f>INDIRECT(ADDRESS(2+QUOTIENT(ROW()-2,COUNTA('Form Responses 1'!$1:$1)-4),4,,TRUE,"Form Responses 1"))</f>
        <v>45033</v>
      </c>
      <c r="E121" s="11">
        <f t="shared" si="2"/>
        <v>1</v>
      </c>
      <c r="F121" s="9" t="str">
        <f>IF(ISBLANK(A121)," ",INDIRECT(ADDRESS(1,5+MOD(ROW()-2,COUNTA('Form Responses 1'!$1:$1)-4),,TRUE,"Form Responses 1")))</f>
        <v>Lantai 1 [Halaman depan]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Lantai 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16</v>
      </c>
      <c r="L121" s="9" t="str">
        <f t="shared" si="6"/>
        <v>2023 - WEEK 16</v>
      </c>
      <c r="M121" s="9" t="str">
        <f t="shared" si="7"/>
        <v>2023 - MONTH 04</v>
      </c>
      <c r="N121" s="12">
        <f t="shared" ref="N121:O121" si="130">IFERROR(AVERAGEIF(L:L,L121,$J:$J)," ")</f>
        <v>0.9309090909</v>
      </c>
      <c r="O121" s="12">
        <f t="shared" si="130"/>
        <v>0.9309090909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45033.67467</v>
      </c>
      <c r="B122" s="9" t="str">
        <f>INDIRECT(ADDRESS(2+QUOTIENT(ROW()-2,COUNTA('Form Responses 1'!$1:$1)-4),2,,TRUE,"Form Responses 1"))</f>
        <v>edy.kyd@gmail.com</v>
      </c>
      <c r="C122" s="9" t="str">
        <f>INDIRECT(ADDRESS(2+QUOTIENT(ROW()-2,COUNTA('Form Responses 1'!$1:$1)-4),3,,TRUE,"Form Responses 1"))</f>
        <v>Edi Karyadi</v>
      </c>
      <c r="D122" s="10">
        <f>INDIRECT(ADDRESS(2+QUOTIENT(ROW()-2,COUNTA('Form Responses 1'!$1:$1)-4),4,,TRUE,"Form Responses 1"))</f>
        <v>45033</v>
      </c>
      <c r="E122" s="11">
        <f t="shared" si="2"/>
        <v>1</v>
      </c>
      <c r="F122" s="9" t="str">
        <f>IF(ISBLANK(A122)," ",INDIRECT(ADDRESS(1,5+MOD(ROW()-2,COUNTA('Form Responses 1'!$1:$1)-4),,TRUE,"Form Responses 1")))</f>
        <v>Lantai 1 [Halaman Belakang]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Lantai 1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16</v>
      </c>
      <c r="L122" s="9" t="str">
        <f t="shared" si="6"/>
        <v>2023 - WEEK 16</v>
      </c>
      <c r="M122" s="9" t="str">
        <f t="shared" si="7"/>
        <v>2023 - MONTH 04</v>
      </c>
      <c r="N122" s="12">
        <f t="shared" ref="N122:O122" si="131">IFERROR(AVERAGEIF(L:L,L122,$J:$J)," ")</f>
        <v>0.9309090909</v>
      </c>
      <c r="O122" s="12">
        <f t="shared" si="131"/>
        <v>0.9309090909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45033.67467</v>
      </c>
      <c r="B123" s="9" t="str">
        <f>INDIRECT(ADDRESS(2+QUOTIENT(ROW()-2,COUNTA('Form Responses 1'!$1:$1)-4),2,,TRUE,"Form Responses 1"))</f>
        <v>edy.kyd@gmail.com</v>
      </c>
      <c r="C123" s="9" t="str">
        <f>INDIRECT(ADDRESS(2+QUOTIENT(ROW()-2,COUNTA('Form Responses 1'!$1:$1)-4),3,,TRUE,"Form Responses 1"))</f>
        <v>Edi Karyadi</v>
      </c>
      <c r="D123" s="10">
        <f>INDIRECT(ADDRESS(2+QUOTIENT(ROW()-2,COUNTA('Form Responses 1'!$1:$1)-4),4,,TRUE,"Form Responses 1"))</f>
        <v>45033</v>
      </c>
      <c r="E123" s="11">
        <f t="shared" si="2"/>
        <v>1</v>
      </c>
      <c r="F123" s="9" t="str">
        <f>IF(ISBLANK(A123)," ",INDIRECT(ADDRESS(1,5+MOD(ROW()-2,COUNTA('Form Responses 1'!$1:$1)-4),,TRUE,"Form Responses 1")))</f>
        <v>Lantai 2 [Kamar tidur]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Lantai 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16</v>
      </c>
      <c r="L123" s="9" t="str">
        <f t="shared" si="6"/>
        <v>2023 - WEEK 16</v>
      </c>
      <c r="M123" s="9" t="str">
        <f t="shared" si="7"/>
        <v>2023 - MONTH 04</v>
      </c>
      <c r="N123" s="12">
        <f t="shared" ref="N123:O123" si="132">IFERROR(AVERAGEIF(L:L,L123,$J:$J)," ")</f>
        <v>0.9309090909</v>
      </c>
      <c r="O123" s="12">
        <f t="shared" si="132"/>
        <v>0.9309090909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45033.67467</v>
      </c>
      <c r="B124" s="9" t="str">
        <f>INDIRECT(ADDRESS(2+QUOTIENT(ROW()-2,COUNTA('Form Responses 1'!$1:$1)-4),2,,TRUE,"Form Responses 1"))</f>
        <v>edy.kyd@gmail.com</v>
      </c>
      <c r="C124" s="9" t="str">
        <f>INDIRECT(ADDRESS(2+QUOTIENT(ROW()-2,COUNTA('Form Responses 1'!$1:$1)-4),3,,TRUE,"Form Responses 1"))</f>
        <v>Edi Karyadi</v>
      </c>
      <c r="D124" s="10">
        <f>INDIRECT(ADDRESS(2+QUOTIENT(ROW()-2,COUNTA('Form Responses 1'!$1:$1)-4),4,,TRUE,"Form Responses 1"))</f>
        <v>45033</v>
      </c>
      <c r="E124" s="11">
        <f t="shared" si="2"/>
        <v>1</v>
      </c>
      <c r="F124" s="9" t="str">
        <f>IF(ISBLANK(A124)," ",INDIRECT(ADDRESS(1,5+MOD(ROW()-2,COUNTA('Form Responses 1'!$1:$1)-4),,TRUE,"Form Responses 1")))</f>
        <v>Lantai 2 [Kamar mandi]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 2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16</v>
      </c>
      <c r="L124" s="9" t="str">
        <f t="shared" si="6"/>
        <v>2023 - WEEK 16</v>
      </c>
      <c r="M124" s="9" t="str">
        <f t="shared" si="7"/>
        <v>2023 - MONTH 04</v>
      </c>
      <c r="N124" s="12">
        <f t="shared" ref="N124:O124" si="133">IFERROR(AVERAGEIF(L:L,L124,$J:$J)," ")</f>
        <v>0.9309090909</v>
      </c>
      <c r="O124" s="12">
        <f t="shared" si="133"/>
        <v>0.9309090909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45033.67467</v>
      </c>
      <c r="B125" s="9" t="str">
        <f>INDIRECT(ADDRESS(2+QUOTIENT(ROW()-2,COUNTA('Form Responses 1'!$1:$1)-4),2,,TRUE,"Form Responses 1"))</f>
        <v>edy.kyd@gmail.com</v>
      </c>
      <c r="C125" s="9" t="str">
        <f>INDIRECT(ADDRESS(2+QUOTIENT(ROW()-2,COUNTA('Form Responses 1'!$1:$1)-4),3,,TRUE,"Form Responses 1"))</f>
        <v>Edi Karyadi</v>
      </c>
      <c r="D125" s="10">
        <f>INDIRECT(ADDRESS(2+QUOTIENT(ROW()-2,COUNTA('Form Responses 1'!$1:$1)-4),4,,TRUE,"Form Responses 1"))</f>
        <v>45033</v>
      </c>
      <c r="E125" s="11">
        <f t="shared" si="2"/>
        <v>1</v>
      </c>
      <c r="F125" s="9" t="str">
        <f>IF(ISBLANK(A125)," ",INDIRECT(ADDRESS(1,5+MOD(ROW()-2,COUNTA('Form Responses 1'!$1:$1)-4),,TRUE,"Form Responses 1")))</f>
        <v>Lantai 2 [Ruang Santai]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 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16</v>
      </c>
      <c r="L125" s="9" t="str">
        <f t="shared" si="6"/>
        <v>2023 - WEEK 16</v>
      </c>
      <c r="M125" s="9" t="str">
        <f t="shared" si="7"/>
        <v>2023 - MONTH 04</v>
      </c>
      <c r="N125" s="12">
        <f t="shared" ref="N125:O125" si="134">IFERROR(AVERAGEIF(L:L,L125,$J:$J)," ")</f>
        <v>0.9309090909</v>
      </c>
      <c r="O125" s="12">
        <f t="shared" si="134"/>
        <v>0.9309090909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45033.67467</v>
      </c>
      <c r="B126" s="9" t="str">
        <f>INDIRECT(ADDRESS(2+QUOTIENT(ROW()-2,COUNTA('Form Responses 1'!$1:$1)-4),2,,TRUE,"Form Responses 1"))</f>
        <v>edy.kyd@gmail.com</v>
      </c>
      <c r="C126" s="9" t="str">
        <f>INDIRECT(ADDRESS(2+QUOTIENT(ROW()-2,COUNTA('Form Responses 1'!$1:$1)-4),3,,TRUE,"Form Responses 1"))</f>
        <v>Edi Karyadi</v>
      </c>
      <c r="D126" s="10">
        <f>INDIRECT(ADDRESS(2+QUOTIENT(ROW()-2,COUNTA('Form Responses 1'!$1:$1)-4),4,,TRUE,"Form Responses 1"))</f>
        <v>45033</v>
      </c>
      <c r="E126" s="11">
        <f t="shared" si="2"/>
        <v>1</v>
      </c>
      <c r="F126" s="9" t="str">
        <f>IF(ISBLANK(A126)," ",INDIRECT(ADDRESS(1,5+MOD(ROW()-2,COUNTA('Form Responses 1'!$1:$1)-4),,TRUE,"Form Responses 1")))</f>
        <v>Lantai 2 [Balkon]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Lantai 2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16</v>
      </c>
      <c r="L126" s="9" t="str">
        <f t="shared" si="6"/>
        <v>2023 - WEEK 16</v>
      </c>
      <c r="M126" s="9" t="str">
        <f t="shared" si="7"/>
        <v>2023 - MONTH 04</v>
      </c>
      <c r="N126" s="12">
        <f t="shared" ref="N126:O126" si="135">IFERROR(AVERAGEIF(L:L,L126,$J:$J)," ")</f>
        <v>0.9309090909</v>
      </c>
      <c r="O126" s="12">
        <f t="shared" si="135"/>
        <v>0.9309090909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45033.67467</v>
      </c>
      <c r="B127" s="9" t="str">
        <f>INDIRECT(ADDRESS(2+QUOTIENT(ROW()-2,COUNTA('Form Responses 1'!$1:$1)-4),2,,TRUE,"Form Responses 1"))</f>
        <v>edy.kyd@gmail.com</v>
      </c>
      <c r="C127" s="9" t="str">
        <f>INDIRECT(ADDRESS(2+QUOTIENT(ROW()-2,COUNTA('Form Responses 1'!$1:$1)-4),3,,TRUE,"Form Responses 1"))</f>
        <v>Edi Karyadi</v>
      </c>
      <c r="D127" s="10">
        <f>INDIRECT(ADDRESS(2+QUOTIENT(ROW()-2,COUNTA('Form Responses 1'!$1:$1)-4),4,,TRUE,"Form Responses 1"))</f>
        <v>45033</v>
      </c>
      <c r="E127" s="11">
        <f t="shared" si="2"/>
        <v>1</v>
      </c>
      <c r="F127" s="9" t="str">
        <f>IF(ISBLANK(A127)," ",INDIRECT(ADDRESS(1,5+MOD(ROW()-2,COUNTA('Form Responses 1'!$1:$1)-4),,TRUE,"Form Responses 1")))</f>
        <v>Lantai 2 [Area Belakang]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Lantai 2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16</v>
      </c>
      <c r="L127" s="9" t="str">
        <f t="shared" si="6"/>
        <v>2023 - WEEK 16</v>
      </c>
      <c r="M127" s="9" t="str">
        <f t="shared" si="7"/>
        <v>2023 - MONTH 04</v>
      </c>
      <c r="N127" s="12">
        <f t="shared" ref="N127:O127" si="136">IFERROR(AVERAGEIF(L:L,L127,$J:$J)," ")</f>
        <v>0.9309090909</v>
      </c>
      <c r="O127" s="12">
        <f t="shared" si="136"/>
        <v>0.9309090909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45033.67467</v>
      </c>
      <c r="B128" s="9" t="str">
        <f>INDIRECT(ADDRESS(2+QUOTIENT(ROW()-2,COUNTA('Form Responses 1'!$1:$1)-4),2,,TRUE,"Form Responses 1"))</f>
        <v>edy.kyd@gmail.com</v>
      </c>
      <c r="C128" s="9" t="str">
        <f>INDIRECT(ADDRESS(2+QUOTIENT(ROW()-2,COUNTA('Form Responses 1'!$1:$1)-4),3,,TRUE,"Form Responses 1"))</f>
        <v>Edi Karyadi</v>
      </c>
      <c r="D128" s="10">
        <f>INDIRECT(ADDRESS(2+QUOTIENT(ROW()-2,COUNTA('Form Responses 1'!$1:$1)-4),4,,TRUE,"Form Responses 1"))</f>
        <v>45033</v>
      </c>
      <c r="E128" s="11">
        <f t="shared" si="2"/>
        <v>1</v>
      </c>
      <c r="F128" s="9" t="str">
        <f>IF(ISBLANK(A128)," ",INDIRECT(ADDRESS(1,5+MOD(ROW()-2,COUNTA('Form Responses 1'!$1:$1)-4),,TRUE,"Form Responses 1")))</f>
        <v>Lantai 2 [Kamar tamu VIP]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 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16</v>
      </c>
      <c r="L128" s="9" t="str">
        <f t="shared" si="6"/>
        <v>2023 - WEEK 16</v>
      </c>
      <c r="M128" s="9" t="str">
        <f t="shared" si="7"/>
        <v>2023 - MONTH 04</v>
      </c>
      <c r="N128" s="12">
        <f t="shared" ref="N128:O128" si="137">IFERROR(AVERAGEIF(L:L,L128,$J:$J)," ")</f>
        <v>0.9309090909</v>
      </c>
      <c r="O128" s="12">
        <f t="shared" si="137"/>
        <v>0.9309090909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45033.67467</v>
      </c>
      <c r="B129" s="9" t="str">
        <f>INDIRECT(ADDRESS(2+QUOTIENT(ROW()-2,COUNTA('Form Responses 1'!$1:$1)-4),2,,TRUE,"Form Responses 1"))</f>
        <v>edy.kyd@gmail.com</v>
      </c>
      <c r="C129" s="9" t="str">
        <f>INDIRECT(ADDRESS(2+QUOTIENT(ROW()-2,COUNTA('Form Responses 1'!$1:$1)-4),3,,TRUE,"Form Responses 1"))</f>
        <v>Edi Karyadi</v>
      </c>
      <c r="D129" s="10">
        <f>INDIRECT(ADDRESS(2+QUOTIENT(ROW()-2,COUNTA('Form Responses 1'!$1:$1)-4),4,,TRUE,"Form Responses 1"))</f>
        <v>45033</v>
      </c>
      <c r="E129" s="11">
        <f t="shared" si="2"/>
        <v>1</v>
      </c>
      <c r="F129" s="9" t="str">
        <f>IF(ISBLANK(A129)," ",INDIRECT(ADDRESS(1,5+MOD(ROW()-2,COUNTA('Form Responses 1'!$1:$1)-4),,TRUE,"Form Responses 1")))</f>
        <v>Lantai 2 [Kamar tamu 1]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2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16</v>
      </c>
      <c r="L129" s="9" t="str">
        <f t="shared" si="6"/>
        <v>2023 - WEEK 16</v>
      </c>
      <c r="M129" s="9" t="str">
        <f t="shared" si="7"/>
        <v>2023 - MONTH 04</v>
      </c>
      <c r="N129" s="12">
        <f t="shared" ref="N129:O129" si="138">IFERROR(AVERAGEIF(L:L,L129,$J:$J)," ")</f>
        <v>0.9309090909</v>
      </c>
      <c r="O129" s="12">
        <f t="shared" si="138"/>
        <v>0.9309090909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45033.67467</v>
      </c>
      <c r="B130" s="9" t="str">
        <f>INDIRECT(ADDRESS(2+QUOTIENT(ROW()-2,COUNTA('Form Responses 1'!$1:$1)-4),2,,TRUE,"Form Responses 1"))</f>
        <v>edy.kyd@gmail.com</v>
      </c>
      <c r="C130" s="9" t="str">
        <f>INDIRECT(ADDRESS(2+QUOTIENT(ROW()-2,COUNTA('Form Responses 1'!$1:$1)-4),3,,TRUE,"Form Responses 1"))</f>
        <v>Edi Karyadi</v>
      </c>
      <c r="D130" s="10">
        <f>INDIRECT(ADDRESS(2+QUOTIENT(ROW()-2,COUNTA('Form Responses 1'!$1:$1)-4),4,,TRUE,"Form Responses 1"))</f>
        <v>45033</v>
      </c>
      <c r="E130" s="11">
        <f t="shared" si="2"/>
        <v>1</v>
      </c>
      <c r="F130" s="9" t="str">
        <f>IF(ISBLANK(A130)," ",INDIRECT(ADDRESS(1,5+MOD(ROW()-2,COUNTA('Form Responses 1'!$1:$1)-4),,TRUE,"Form Responses 1")))</f>
        <v>Lantai 2 [Kamar tamu 2]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Lantai 2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16</v>
      </c>
      <c r="L130" s="9" t="str">
        <f t="shared" si="6"/>
        <v>2023 - WEEK 16</v>
      </c>
      <c r="M130" s="9" t="str">
        <f t="shared" si="7"/>
        <v>2023 - MONTH 04</v>
      </c>
      <c r="N130" s="12">
        <f t="shared" ref="N130:O130" si="139">IFERROR(AVERAGEIF(L:L,L130,$J:$J)," ")</f>
        <v>0.9309090909</v>
      </c>
      <c r="O130" s="12">
        <f t="shared" si="139"/>
        <v>0.9309090909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45033.67467</v>
      </c>
      <c r="B131" s="9" t="str">
        <f>INDIRECT(ADDRESS(2+QUOTIENT(ROW()-2,COUNTA('Form Responses 1'!$1:$1)-4),2,,TRUE,"Form Responses 1"))</f>
        <v>edy.kyd@gmail.com</v>
      </c>
      <c r="C131" s="9" t="str">
        <f>INDIRECT(ADDRESS(2+QUOTIENT(ROW()-2,COUNTA('Form Responses 1'!$1:$1)-4),3,,TRUE,"Form Responses 1"))</f>
        <v>Edi Karyadi</v>
      </c>
      <c r="D131" s="10">
        <f>INDIRECT(ADDRESS(2+QUOTIENT(ROW()-2,COUNTA('Form Responses 1'!$1:$1)-4),4,,TRUE,"Form Responses 1"))</f>
        <v>45033</v>
      </c>
      <c r="E131" s="11">
        <f t="shared" si="2"/>
        <v>1</v>
      </c>
      <c r="F131" s="9" t="str">
        <f>IF(ISBLANK(A131)," ",INDIRECT(ADDRESS(1,5+MOD(ROW()-2,COUNTA('Form Responses 1'!$1:$1)-4),,TRUE,"Form Responses 1")))</f>
        <v>Lantai 2 [Kamar tamu 3]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2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16</v>
      </c>
      <c r="L131" s="9" t="str">
        <f t="shared" si="6"/>
        <v>2023 - WEEK 16</v>
      </c>
      <c r="M131" s="9" t="str">
        <f t="shared" si="7"/>
        <v>2023 - MONTH 04</v>
      </c>
      <c r="N131" s="12">
        <f t="shared" ref="N131:O131" si="140">IFERROR(AVERAGEIF(L:L,L131,$J:$J)," ")</f>
        <v>0.9309090909</v>
      </c>
      <c r="O131" s="12">
        <f t="shared" si="140"/>
        <v>0.9309090909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45033.67467</v>
      </c>
      <c r="B132" s="9" t="str">
        <f>INDIRECT(ADDRESS(2+QUOTIENT(ROW()-2,COUNTA('Form Responses 1'!$1:$1)-4),2,,TRUE,"Form Responses 1"))</f>
        <v>edy.kyd@gmail.com</v>
      </c>
      <c r="C132" s="9" t="str">
        <f>INDIRECT(ADDRESS(2+QUOTIENT(ROW()-2,COUNTA('Form Responses 1'!$1:$1)-4),3,,TRUE,"Form Responses 1"))</f>
        <v>Edi Karyadi</v>
      </c>
      <c r="D132" s="10">
        <f>INDIRECT(ADDRESS(2+QUOTIENT(ROW()-2,COUNTA('Form Responses 1'!$1:$1)-4),4,,TRUE,"Form Responses 1"))</f>
        <v>45033</v>
      </c>
      <c r="E132" s="11">
        <f t="shared" si="2"/>
        <v>1</v>
      </c>
      <c r="F132" s="9" t="str">
        <f>IF(ISBLANK(A132)," ",INDIRECT(ADDRESS(1,5+MOD(ROW()-2,COUNTA('Form Responses 1'!$1:$1)-4),,TRUE,"Form Responses 1")))</f>
        <v>Lantai 2 [Kamar mandi 1]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0.9309090909</v>
      </c>
      <c r="O132" s="12">
        <f t="shared" si="141"/>
        <v>0.9309090909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45033.67467</v>
      </c>
      <c r="B133" s="9" t="str">
        <f>INDIRECT(ADDRESS(2+QUOTIENT(ROW()-2,COUNTA('Form Responses 1'!$1:$1)-4),2,,TRUE,"Form Responses 1"))</f>
        <v>edy.kyd@gmail.com</v>
      </c>
      <c r="C133" s="9" t="str">
        <f>INDIRECT(ADDRESS(2+QUOTIENT(ROW()-2,COUNTA('Form Responses 1'!$1:$1)-4),3,,TRUE,"Form Responses 1"))</f>
        <v>Edi Karyadi</v>
      </c>
      <c r="D133" s="10">
        <f>INDIRECT(ADDRESS(2+QUOTIENT(ROW()-2,COUNTA('Form Responses 1'!$1:$1)-4),4,,TRUE,"Form Responses 1"))</f>
        <v>45033</v>
      </c>
      <c r="E133" s="11">
        <f t="shared" si="2"/>
        <v>1</v>
      </c>
      <c r="F133" s="9" t="str">
        <f>IF(ISBLANK(A133)," ",INDIRECT(ADDRESS(1,5+MOD(ROW()-2,COUNTA('Form Responses 1'!$1:$1)-4),,TRUE,"Form Responses 1")))</f>
        <v>Lantai 2 [Kamar mandi 2]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Lantai 2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0.9309090909</v>
      </c>
      <c r="O133" s="12">
        <f t="shared" si="142"/>
        <v>0.9309090909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45034.1801</v>
      </c>
      <c r="B134" s="9" t="str">
        <f>INDIRECT(ADDRESS(2+QUOTIENT(ROW()-2,COUNTA('Form Responses 1'!$1:$1)-4),2,,TRUE,"Form Responses 1"))</f>
        <v>Dcremz11@gmail.com</v>
      </c>
      <c r="C134" s="9" t="str">
        <f>INDIRECT(ADDRESS(2+QUOTIENT(ROW()-2,COUNTA('Form Responses 1'!$1:$1)-4),3,,TRUE,"Form Responses 1"))</f>
        <v>Edi Karyadi</v>
      </c>
      <c r="D134" s="10">
        <f>INDIRECT(ADDRESS(2+QUOTIENT(ROW()-2,COUNTA('Form Responses 1'!$1:$1)-4),4,,TRUE,"Form Responses 1"))</f>
        <v>44951</v>
      </c>
      <c r="E134" s="11">
        <f t="shared" si="2"/>
        <v>3</v>
      </c>
      <c r="F134" s="9" t="str">
        <f>IF(ISBLANK(A134)," ",INDIRECT(ADDRESS(1,5+MOD(ROW()-2,COUNTA('Form Responses 1'!$1:$1)-4),,TRUE,"Form Responses 1")))</f>
        <v>Security [Security Functions]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Security</v>
      </c>
      <c r="I134" s="12" t="str">
        <f t="shared" si="4"/>
        <v>SECURITY SERVICE</v>
      </c>
      <c r="J134" s="12">
        <f t="array" ref="J134">IFERROR(INDEX(MASTER!B:B,MATCH(G134,MASTER!A:A,0))/100," ")</f>
        <v>0.89</v>
      </c>
      <c r="K134" s="9">
        <f t="shared" si="5"/>
        <v>4</v>
      </c>
      <c r="L134" s="9" t="str">
        <f t="shared" si="6"/>
        <v>2023 - WEEK 04</v>
      </c>
      <c r="M134" s="9" t="str">
        <f t="shared" si="7"/>
        <v>2023 - MONTH 01</v>
      </c>
      <c r="N134" s="12">
        <f t="shared" ref="N134:O134" si="143">IFERROR(AVERAGEIF(L:L,L134,$J:$J)," ")</f>
        <v>0.9472727273</v>
      </c>
      <c r="O134" s="12">
        <f t="shared" si="143"/>
        <v>0.9472727273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45034.1801</v>
      </c>
      <c r="B135" s="9" t="str">
        <f>INDIRECT(ADDRESS(2+QUOTIENT(ROW()-2,COUNTA('Form Responses 1'!$1:$1)-4),2,,TRUE,"Form Responses 1"))</f>
        <v>Dcremz11@gmail.com</v>
      </c>
      <c r="C135" s="9" t="str">
        <f>INDIRECT(ADDRESS(2+QUOTIENT(ROW()-2,COUNTA('Form Responses 1'!$1:$1)-4),3,,TRUE,"Form Responses 1"))</f>
        <v>Edi Karyadi</v>
      </c>
      <c r="D135" s="10">
        <f>INDIRECT(ADDRESS(2+QUOTIENT(ROW()-2,COUNTA('Form Responses 1'!$1:$1)-4),4,,TRUE,"Form Responses 1"))</f>
        <v>44951</v>
      </c>
      <c r="E135" s="11">
        <f t="shared" si="2"/>
        <v>3</v>
      </c>
      <c r="F135" s="9" t="str">
        <f>IF(ISBLANK(A135)," ",INDIRECT(ADDRESS(1,5+MOD(ROW()-2,COUNTA('Form Responses 1'!$1:$1)-4),,TRUE,"Form Responses 1")))</f>
        <v>Lantai 1 [Ruanng tamu]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4</v>
      </c>
      <c r="L135" s="9" t="str">
        <f t="shared" si="6"/>
        <v>2023 - WEEK 04</v>
      </c>
      <c r="M135" s="9" t="str">
        <f t="shared" si="7"/>
        <v>2023 - MONTH 01</v>
      </c>
      <c r="N135" s="12">
        <f t="shared" ref="N135:O135" si="144">IFERROR(AVERAGEIF(L:L,L135,$J:$J)," ")</f>
        <v>0.9472727273</v>
      </c>
      <c r="O135" s="12">
        <f t="shared" si="144"/>
        <v>0.9472727273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45034.1801</v>
      </c>
      <c r="B136" s="9" t="str">
        <f>INDIRECT(ADDRESS(2+QUOTIENT(ROW()-2,COUNTA('Form Responses 1'!$1:$1)-4),2,,TRUE,"Form Responses 1"))</f>
        <v>Dcremz11@gmail.com</v>
      </c>
      <c r="C136" s="9" t="str">
        <f>INDIRECT(ADDRESS(2+QUOTIENT(ROW()-2,COUNTA('Form Responses 1'!$1:$1)-4),3,,TRUE,"Form Responses 1"))</f>
        <v>Edi Karyadi</v>
      </c>
      <c r="D136" s="10">
        <f>INDIRECT(ADDRESS(2+QUOTIENT(ROW()-2,COUNTA('Form Responses 1'!$1:$1)-4),4,,TRUE,"Form Responses 1"))</f>
        <v>44951</v>
      </c>
      <c r="E136" s="11">
        <f t="shared" si="2"/>
        <v>3</v>
      </c>
      <c r="F136" s="9" t="str">
        <f>IF(ISBLANK(A136)," ",INDIRECT(ADDRESS(1,5+MOD(ROW()-2,COUNTA('Form Responses 1'!$1:$1)-4),,TRUE,"Form Responses 1")))</f>
        <v>Lantai 1 [Kamar tidur 1]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4</v>
      </c>
      <c r="L136" s="9" t="str">
        <f t="shared" si="6"/>
        <v>2023 - WEEK 04</v>
      </c>
      <c r="M136" s="9" t="str">
        <f t="shared" si="7"/>
        <v>2023 - MONTH 01</v>
      </c>
      <c r="N136" s="12">
        <f t="shared" ref="N136:O136" si="145">IFERROR(AVERAGEIF(L:L,L136,$J:$J)," ")</f>
        <v>0.9472727273</v>
      </c>
      <c r="O136" s="12">
        <f t="shared" si="145"/>
        <v>0.9472727273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45034.1801</v>
      </c>
      <c r="B137" s="9" t="str">
        <f>INDIRECT(ADDRESS(2+QUOTIENT(ROW()-2,COUNTA('Form Responses 1'!$1:$1)-4),2,,TRUE,"Form Responses 1"))</f>
        <v>Dcremz11@gmail.com</v>
      </c>
      <c r="C137" s="9" t="str">
        <f>INDIRECT(ADDRESS(2+QUOTIENT(ROW()-2,COUNTA('Form Responses 1'!$1:$1)-4),3,,TRUE,"Form Responses 1"))</f>
        <v>Edi Karyadi</v>
      </c>
      <c r="D137" s="10">
        <f>INDIRECT(ADDRESS(2+QUOTIENT(ROW()-2,COUNTA('Form Responses 1'!$1:$1)-4),4,,TRUE,"Form Responses 1"))</f>
        <v>44951</v>
      </c>
      <c r="E137" s="11">
        <f t="shared" si="2"/>
        <v>3</v>
      </c>
      <c r="F137" s="9" t="str">
        <f>IF(ISBLANK(A137)," ",INDIRECT(ADDRESS(1,5+MOD(ROW()-2,COUNTA('Form Responses 1'!$1:$1)-4),,TRUE,"Form Responses 1")))</f>
        <v>Lantai 1 [Kamar tidur 2]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4</v>
      </c>
      <c r="L137" s="9" t="str">
        <f t="shared" si="6"/>
        <v>2023 - WEEK 04</v>
      </c>
      <c r="M137" s="9" t="str">
        <f t="shared" si="7"/>
        <v>2023 - MONTH 01</v>
      </c>
      <c r="N137" s="12">
        <f t="shared" ref="N137:O137" si="146">IFERROR(AVERAGEIF(L:L,L137,$J:$J)," ")</f>
        <v>0.9472727273</v>
      </c>
      <c r="O137" s="12">
        <f t="shared" si="146"/>
        <v>0.9472727273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45034.1801</v>
      </c>
      <c r="B138" s="9" t="str">
        <f>INDIRECT(ADDRESS(2+QUOTIENT(ROW()-2,COUNTA('Form Responses 1'!$1:$1)-4),2,,TRUE,"Form Responses 1"))</f>
        <v>Dcremz11@gmail.com</v>
      </c>
      <c r="C138" s="9" t="str">
        <f>INDIRECT(ADDRESS(2+QUOTIENT(ROW()-2,COUNTA('Form Responses 1'!$1:$1)-4),3,,TRUE,"Form Responses 1"))</f>
        <v>Edi Karyadi</v>
      </c>
      <c r="D138" s="10">
        <f>INDIRECT(ADDRESS(2+QUOTIENT(ROW()-2,COUNTA('Form Responses 1'!$1:$1)-4),4,,TRUE,"Form Responses 1"))</f>
        <v>44951</v>
      </c>
      <c r="E138" s="11">
        <f t="shared" si="2"/>
        <v>3</v>
      </c>
      <c r="F138" s="9" t="str">
        <f>IF(ISBLANK(A138)," ",INDIRECT(ADDRESS(1,5+MOD(ROW()-2,COUNTA('Form Responses 1'!$1:$1)-4),,TRUE,"Form Responses 1")))</f>
        <v>Lantai 1 [Kamar mandi 1]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4</v>
      </c>
      <c r="L138" s="9" t="str">
        <f t="shared" si="6"/>
        <v>2023 - WEEK 04</v>
      </c>
      <c r="M138" s="9" t="str">
        <f t="shared" si="7"/>
        <v>2023 - MONTH 01</v>
      </c>
      <c r="N138" s="12">
        <f t="shared" ref="N138:O138" si="147">IFERROR(AVERAGEIF(L:L,L138,$J:$J)," ")</f>
        <v>0.9472727273</v>
      </c>
      <c r="O138" s="12">
        <f t="shared" si="147"/>
        <v>0.9472727273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45034.1801</v>
      </c>
      <c r="B139" s="9" t="str">
        <f>INDIRECT(ADDRESS(2+QUOTIENT(ROW()-2,COUNTA('Form Responses 1'!$1:$1)-4),2,,TRUE,"Form Responses 1"))</f>
        <v>Dcremz11@gmail.com</v>
      </c>
      <c r="C139" s="9" t="str">
        <f>INDIRECT(ADDRESS(2+QUOTIENT(ROW()-2,COUNTA('Form Responses 1'!$1:$1)-4),3,,TRUE,"Form Responses 1"))</f>
        <v>Edi Karyadi</v>
      </c>
      <c r="D139" s="10">
        <f>INDIRECT(ADDRESS(2+QUOTIENT(ROW()-2,COUNTA('Form Responses 1'!$1:$1)-4),4,,TRUE,"Form Responses 1"))</f>
        <v>44951</v>
      </c>
      <c r="E139" s="11">
        <f t="shared" si="2"/>
        <v>3</v>
      </c>
      <c r="F139" s="9" t="str">
        <f>IF(ISBLANK(A139)," ",INDIRECT(ADDRESS(1,5+MOD(ROW()-2,COUNTA('Form Responses 1'!$1:$1)-4),,TRUE,"Form Responses 1")))</f>
        <v>Lantai 1 [Kamar mandi 2]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Lantai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4</v>
      </c>
      <c r="L139" s="9" t="str">
        <f t="shared" si="6"/>
        <v>2023 - WEEK 04</v>
      </c>
      <c r="M139" s="9" t="str">
        <f t="shared" si="7"/>
        <v>2023 - MONTH 01</v>
      </c>
      <c r="N139" s="12">
        <f t="shared" ref="N139:O139" si="148">IFERROR(AVERAGEIF(L:L,L139,$J:$J)," ")</f>
        <v>0.9472727273</v>
      </c>
      <c r="O139" s="12">
        <f t="shared" si="148"/>
        <v>0.9472727273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45034.1801</v>
      </c>
      <c r="B140" s="9" t="str">
        <f>INDIRECT(ADDRESS(2+QUOTIENT(ROW()-2,COUNTA('Form Responses 1'!$1:$1)-4),2,,TRUE,"Form Responses 1"))</f>
        <v>Dcremz11@gmail.com</v>
      </c>
      <c r="C140" s="9" t="str">
        <f>INDIRECT(ADDRESS(2+QUOTIENT(ROW()-2,COUNTA('Form Responses 1'!$1:$1)-4),3,,TRUE,"Form Responses 1"))</f>
        <v>Edi Karyadi</v>
      </c>
      <c r="D140" s="10">
        <f>INDIRECT(ADDRESS(2+QUOTIENT(ROW()-2,COUNTA('Form Responses 1'!$1:$1)-4),4,,TRUE,"Form Responses 1"))</f>
        <v>44951</v>
      </c>
      <c r="E140" s="11">
        <f t="shared" si="2"/>
        <v>3</v>
      </c>
      <c r="F140" s="9" t="str">
        <f>IF(ISBLANK(A140)," ",INDIRECT(ADDRESS(1,5+MOD(ROW()-2,COUNTA('Form Responses 1'!$1:$1)-4),,TRUE,"Form Responses 1")))</f>
        <v>Lantai 1 [Ruang santai]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Lantai 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4</v>
      </c>
      <c r="L140" s="9" t="str">
        <f t="shared" si="6"/>
        <v>2023 - WEEK 04</v>
      </c>
      <c r="M140" s="9" t="str">
        <f t="shared" si="7"/>
        <v>2023 - MONTH 01</v>
      </c>
      <c r="N140" s="12">
        <f t="shared" ref="N140:O140" si="149">IFERROR(AVERAGEIF(L:L,L140,$J:$J)," ")</f>
        <v>0.9472727273</v>
      </c>
      <c r="O140" s="12">
        <f t="shared" si="149"/>
        <v>0.9472727273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45034.1801</v>
      </c>
      <c r="B141" s="9" t="str">
        <f>INDIRECT(ADDRESS(2+QUOTIENT(ROW()-2,COUNTA('Form Responses 1'!$1:$1)-4),2,,TRUE,"Form Responses 1"))</f>
        <v>Dcremz11@gmail.com</v>
      </c>
      <c r="C141" s="9" t="str">
        <f>INDIRECT(ADDRESS(2+QUOTIENT(ROW()-2,COUNTA('Form Responses 1'!$1:$1)-4),3,,TRUE,"Form Responses 1"))</f>
        <v>Edi Karyadi</v>
      </c>
      <c r="D141" s="10">
        <f>INDIRECT(ADDRESS(2+QUOTIENT(ROW()-2,COUNTA('Form Responses 1'!$1:$1)-4),4,,TRUE,"Form Responses 1"))</f>
        <v>44951</v>
      </c>
      <c r="E141" s="11">
        <f t="shared" si="2"/>
        <v>3</v>
      </c>
      <c r="F141" s="9" t="str">
        <f>IF(ISBLANK(A141)," ",INDIRECT(ADDRESS(1,5+MOD(ROW()-2,COUNTA('Form Responses 1'!$1:$1)-4),,TRUE,"Form Responses 1")))</f>
        <v>Lantai 1 [Ruanng makan]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 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4</v>
      </c>
      <c r="L141" s="9" t="str">
        <f t="shared" si="6"/>
        <v>2023 - WEEK 04</v>
      </c>
      <c r="M141" s="9" t="str">
        <f t="shared" si="7"/>
        <v>2023 - MONTH 01</v>
      </c>
      <c r="N141" s="12">
        <f t="shared" ref="N141:O141" si="150">IFERROR(AVERAGEIF(L:L,L141,$J:$J)," ")</f>
        <v>0.9472727273</v>
      </c>
      <c r="O141" s="12">
        <f t="shared" si="150"/>
        <v>0.9472727273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45034.1801</v>
      </c>
      <c r="B142" s="9" t="str">
        <f>INDIRECT(ADDRESS(2+QUOTIENT(ROW()-2,COUNTA('Form Responses 1'!$1:$1)-4),2,,TRUE,"Form Responses 1"))</f>
        <v>Dcremz11@gmail.com</v>
      </c>
      <c r="C142" s="9" t="str">
        <f>INDIRECT(ADDRESS(2+QUOTIENT(ROW()-2,COUNTA('Form Responses 1'!$1:$1)-4),3,,TRUE,"Form Responses 1"))</f>
        <v>Edi Karyadi</v>
      </c>
      <c r="D142" s="10">
        <f>INDIRECT(ADDRESS(2+QUOTIENT(ROW()-2,COUNTA('Form Responses 1'!$1:$1)-4),4,,TRUE,"Form Responses 1"))</f>
        <v>44951</v>
      </c>
      <c r="E142" s="11">
        <f t="shared" si="2"/>
        <v>3</v>
      </c>
      <c r="F142" s="9" t="str">
        <f>IF(ISBLANK(A142)," ",INDIRECT(ADDRESS(1,5+MOD(ROW()-2,COUNTA('Form Responses 1'!$1:$1)-4),,TRUE,"Form Responses 1")))</f>
        <v>Lantai 1 [Dapur]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 1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4</v>
      </c>
      <c r="L142" s="9" t="str">
        <f t="shared" si="6"/>
        <v>2023 - WEEK 04</v>
      </c>
      <c r="M142" s="9" t="str">
        <f t="shared" si="7"/>
        <v>2023 - MONTH 01</v>
      </c>
      <c r="N142" s="12">
        <f t="shared" ref="N142:O142" si="151">IFERROR(AVERAGEIF(L:L,L142,$J:$J)," ")</f>
        <v>0.9472727273</v>
      </c>
      <c r="O142" s="12">
        <f t="shared" si="151"/>
        <v>0.9472727273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45034.1801</v>
      </c>
      <c r="B143" s="9" t="str">
        <f>INDIRECT(ADDRESS(2+QUOTIENT(ROW()-2,COUNTA('Form Responses 1'!$1:$1)-4),2,,TRUE,"Form Responses 1"))</f>
        <v>Dcremz11@gmail.com</v>
      </c>
      <c r="C143" s="9" t="str">
        <f>INDIRECT(ADDRESS(2+QUOTIENT(ROW()-2,COUNTA('Form Responses 1'!$1:$1)-4),3,,TRUE,"Form Responses 1"))</f>
        <v>Edi Karyadi</v>
      </c>
      <c r="D143" s="10">
        <f>INDIRECT(ADDRESS(2+QUOTIENT(ROW()-2,COUNTA('Form Responses 1'!$1:$1)-4),4,,TRUE,"Form Responses 1"))</f>
        <v>44951</v>
      </c>
      <c r="E143" s="11">
        <f t="shared" si="2"/>
        <v>3</v>
      </c>
      <c r="F143" s="9" t="str">
        <f>IF(ISBLANK(A143)," ",INDIRECT(ADDRESS(1,5+MOD(ROW()-2,COUNTA('Form Responses 1'!$1:$1)-4),,TRUE,"Form Responses 1")))</f>
        <v>Lantai 1 [Halaman depan]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 1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4</v>
      </c>
      <c r="L143" s="9" t="str">
        <f t="shared" si="6"/>
        <v>2023 - WEEK 04</v>
      </c>
      <c r="M143" s="9" t="str">
        <f t="shared" si="7"/>
        <v>2023 - MONTH 01</v>
      </c>
      <c r="N143" s="12">
        <f t="shared" ref="N143:O143" si="152">IFERROR(AVERAGEIF(L:L,L143,$J:$J)," ")</f>
        <v>0.9472727273</v>
      </c>
      <c r="O143" s="12">
        <f t="shared" si="152"/>
        <v>0.9472727273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45034.1801</v>
      </c>
      <c r="B144" s="9" t="str">
        <f>INDIRECT(ADDRESS(2+QUOTIENT(ROW()-2,COUNTA('Form Responses 1'!$1:$1)-4),2,,TRUE,"Form Responses 1"))</f>
        <v>Dcremz11@gmail.com</v>
      </c>
      <c r="C144" s="9" t="str">
        <f>INDIRECT(ADDRESS(2+QUOTIENT(ROW()-2,COUNTA('Form Responses 1'!$1:$1)-4),3,,TRUE,"Form Responses 1"))</f>
        <v>Edi Karyadi</v>
      </c>
      <c r="D144" s="10">
        <f>INDIRECT(ADDRESS(2+QUOTIENT(ROW()-2,COUNTA('Form Responses 1'!$1:$1)-4),4,,TRUE,"Form Responses 1"))</f>
        <v>44951</v>
      </c>
      <c r="E144" s="11">
        <f t="shared" si="2"/>
        <v>3</v>
      </c>
      <c r="F144" s="9" t="str">
        <f>IF(ISBLANK(A144)," ",INDIRECT(ADDRESS(1,5+MOD(ROW()-2,COUNTA('Form Responses 1'!$1:$1)-4),,TRUE,"Form Responses 1")))</f>
        <v>Lantai 1 [Halaman Belakang]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Lantai 1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4</v>
      </c>
      <c r="L144" s="9" t="str">
        <f t="shared" si="6"/>
        <v>2023 - WEEK 04</v>
      </c>
      <c r="M144" s="9" t="str">
        <f t="shared" si="7"/>
        <v>2023 - MONTH 01</v>
      </c>
      <c r="N144" s="12">
        <f t="shared" ref="N144:O144" si="153">IFERROR(AVERAGEIF(L:L,L144,$J:$J)," ")</f>
        <v>0.9472727273</v>
      </c>
      <c r="O144" s="12">
        <f t="shared" si="153"/>
        <v>0.9472727273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45034.1801</v>
      </c>
      <c r="B145" s="9" t="str">
        <f>INDIRECT(ADDRESS(2+QUOTIENT(ROW()-2,COUNTA('Form Responses 1'!$1:$1)-4),2,,TRUE,"Form Responses 1"))</f>
        <v>Dcremz11@gmail.com</v>
      </c>
      <c r="C145" s="9" t="str">
        <f>INDIRECT(ADDRESS(2+QUOTIENT(ROW()-2,COUNTA('Form Responses 1'!$1:$1)-4),3,,TRUE,"Form Responses 1"))</f>
        <v>Edi Karyadi</v>
      </c>
      <c r="D145" s="10">
        <f>INDIRECT(ADDRESS(2+QUOTIENT(ROW()-2,COUNTA('Form Responses 1'!$1:$1)-4),4,,TRUE,"Form Responses 1"))</f>
        <v>44951</v>
      </c>
      <c r="E145" s="11">
        <f t="shared" si="2"/>
        <v>3</v>
      </c>
      <c r="F145" s="9" t="str">
        <f>IF(ISBLANK(A145)," ",INDIRECT(ADDRESS(1,5+MOD(ROW()-2,COUNTA('Form Responses 1'!$1:$1)-4),,TRUE,"Form Responses 1")))</f>
        <v>Lantai 2 [Kamar tidur]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Lantai 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4</v>
      </c>
      <c r="L145" s="9" t="str">
        <f t="shared" si="6"/>
        <v>2023 - WEEK 04</v>
      </c>
      <c r="M145" s="9" t="str">
        <f t="shared" si="7"/>
        <v>2023 - MONTH 01</v>
      </c>
      <c r="N145" s="12">
        <f t="shared" ref="N145:O145" si="154">IFERROR(AVERAGEIF(L:L,L145,$J:$J)," ")</f>
        <v>0.9472727273</v>
      </c>
      <c r="O145" s="12">
        <f t="shared" si="154"/>
        <v>0.9472727273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45034.1801</v>
      </c>
      <c r="B146" s="9" t="str">
        <f>INDIRECT(ADDRESS(2+QUOTIENT(ROW()-2,COUNTA('Form Responses 1'!$1:$1)-4),2,,TRUE,"Form Responses 1"))</f>
        <v>Dcremz11@gmail.com</v>
      </c>
      <c r="C146" s="9" t="str">
        <f>INDIRECT(ADDRESS(2+QUOTIENT(ROW()-2,COUNTA('Form Responses 1'!$1:$1)-4),3,,TRUE,"Form Responses 1"))</f>
        <v>Edi Karyadi</v>
      </c>
      <c r="D146" s="10">
        <f>INDIRECT(ADDRESS(2+QUOTIENT(ROW()-2,COUNTA('Form Responses 1'!$1:$1)-4),4,,TRUE,"Form Responses 1"))</f>
        <v>44951</v>
      </c>
      <c r="E146" s="11">
        <f t="shared" si="2"/>
        <v>3</v>
      </c>
      <c r="F146" s="9" t="str">
        <f>IF(ISBLANK(A146)," ",INDIRECT(ADDRESS(1,5+MOD(ROW()-2,COUNTA('Form Responses 1'!$1:$1)-4),,TRUE,"Form Responses 1")))</f>
        <v>Lantai 2 [Kamar mandi]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Lantai 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4</v>
      </c>
      <c r="L146" s="9" t="str">
        <f t="shared" si="6"/>
        <v>2023 - WEEK 04</v>
      </c>
      <c r="M146" s="9" t="str">
        <f t="shared" si="7"/>
        <v>2023 - MONTH 01</v>
      </c>
      <c r="N146" s="12">
        <f t="shared" ref="N146:O146" si="155">IFERROR(AVERAGEIF(L:L,L146,$J:$J)," ")</f>
        <v>0.9472727273</v>
      </c>
      <c r="O146" s="12">
        <f t="shared" si="155"/>
        <v>0.9472727273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45034.1801</v>
      </c>
      <c r="B147" s="9" t="str">
        <f>INDIRECT(ADDRESS(2+QUOTIENT(ROW()-2,COUNTA('Form Responses 1'!$1:$1)-4),2,,TRUE,"Form Responses 1"))</f>
        <v>Dcremz11@gmail.com</v>
      </c>
      <c r="C147" s="9" t="str">
        <f>INDIRECT(ADDRESS(2+QUOTIENT(ROW()-2,COUNTA('Form Responses 1'!$1:$1)-4),3,,TRUE,"Form Responses 1"))</f>
        <v>Edi Karyadi</v>
      </c>
      <c r="D147" s="10">
        <f>INDIRECT(ADDRESS(2+QUOTIENT(ROW()-2,COUNTA('Form Responses 1'!$1:$1)-4),4,,TRUE,"Form Responses 1"))</f>
        <v>44951</v>
      </c>
      <c r="E147" s="11">
        <f t="shared" si="2"/>
        <v>3</v>
      </c>
      <c r="F147" s="9" t="str">
        <f>IF(ISBLANK(A147)," ",INDIRECT(ADDRESS(1,5+MOD(ROW()-2,COUNTA('Form Responses 1'!$1:$1)-4),,TRUE,"Form Responses 1")))</f>
        <v>Lantai 2 [Ruang Santai]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Lantai 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4</v>
      </c>
      <c r="L147" s="9" t="str">
        <f t="shared" si="6"/>
        <v>2023 - WEEK 04</v>
      </c>
      <c r="M147" s="9" t="str">
        <f t="shared" si="7"/>
        <v>2023 - MONTH 01</v>
      </c>
      <c r="N147" s="12">
        <f t="shared" ref="N147:O147" si="156">IFERROR(AVERAGEIF(L:L,L147,$J:$J)," ")</f>
        <v>0.9472727273</v>
      </c>
      <c r="O147" s="12">
        <f t="shared" si="156"/>
        <v>0.9472727273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45034.1801</v>
      </c>
      <c r="B148" s="9" t="str">
        <f>INDIRECT(ADDRESS(2+QUOTIENT(ROW()-2,COUNTA('Form Responses 1'!$1:$1)-4),2,,TRUE,"Form Responses 1"))</f>
        <v>Dcremz11@gmail.com</v>
      </c>
      <c r="C148" s="9" t="str">
        <f>INDIRECT(ADDRESS(2+QUOTIENT(ROW()-2,COUNTA('Form Responses 1'!$1:$1)-4),3,,TRUE,"Form Responses 1"))</f>
        <v>Edi Karyadi</v>
      </c>
      <c r="D148" s="10">
        <f>INDIRECT(ADDRESS(2+QUOTIENT(ROW()-2,COUNTA('Form Responses 1'!$1:$1)-4),4,,TRUE,"Form Responses 1"))</f>
        <v>44951</v>
      </c>
      <c r="E148" s="11">
        <f t="shared" si="2"/>
        <v>3</v>
      </c>
      <c r="F148" s="9" t="str">
        <f>IF(ISBLANK(A148)," ",INDIRECT(ADDRESS(1,5+MOD(ROW()-2,COUNTA('Form Responses 1'!$1:$1)-4),,TRUE,"Form Responses 1")))</f>
        <v>Lantai 2 [Balkon]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Lantai 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4</v>
      </c>
      <c r="L148" s="9" t="str">
        <f t="shared" si="6"/>
        <v>2023 - WEEK 04</v>
      </c>
      <c r="M148" s="9" t="str">
        <f t="shared" si="7"/>
        <v>2023 - MONTH 01</v>
      </c>
      <c r="N148" s="12">
        <f t="shared" ref="N148:O148" si="157">IFERROR(AVERAGEIF(L:L,L148,$J:$J)," ")</f>
        <v>0.9472727273</v>
      </c>
      <c r="O148" s="12">
        <f t="shared" si="157"/>
        <v>0.9472727273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45034.1801</v>
      </c>
      <c r="B149" s="9" t="str">
        <f>INDIRECT(ADDRESS(2+QUOTIENT(ROW()-2,COUNTA('Form Responses 1'!$1:$1)-4),2,,TRUE,"Form Responses 1"))</f>
        <v>Dcremz11@gmail.com</v>
      </c>
      <c r="C149" s="9" t="str">
        <f>INDIRECT(ADDRESS(2+QUOTIENT(ROW()-2,COUNTA('Form Responses 1'!$1:$1)-4),3,,TRUE,"Form Responses 1"))</f>
        <v>Edi Karyadi</v>
      </c>
      <c r="D149" s="10">
        <f>INDIRECT(ADDRESS(2+QUOTIENT(ROW()-2,COUNTA('Form Responses 1'!$1:$1)-4),4,,TRUE,"Form Responses 1"))</f>
        <v>44951</v>
      </c>
      <c r="E149" s="11">
        <f t="shared" si="2"/>
        <v>3</v>
      </c>
      <c r="F149" s="9" t="str">
        <f>IF(ISBLANK(A149)," ",INDIRECT(ADDRESS(1,5+MOD(ROW()-2,COUNTA('Form Responses 1'!$1:$1)-4),,TRUE,"Form Responses 1")))</f>
        <v>Lantai 2 [Area Belakang]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Lantai 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4</v>
      </c>
      <c r="L149" s="9" t="str">
        <f t="shared" si="6"/>
        <v>2023 - WEEK 04</v>
      </c>
      <c r="M149" s="9" t="str">
        <f t="shared" si="7"/>
        <v>2023 - MONTH 01</v>
      </c>
      <c r="N149" s="12">
        <f t="shared" ref="N149:O149" si="158">IFERROR(AVERAGEIF(L:L,L149,$J:$J)," ")</f>
        <v>0.9472727273</v>
      </c>
      <c r="O149" s="12">
        <f t="shared" si="158"/>
        <v>0.9472727273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45034.1801</v>
      </c>
      <c r="B150" s="9" t="str">
        <f>INDIRECT(ADDRESS(2+QUOTIENT(ROW()-2,COUNTA('Form Responses 1'!$1:$1)-4),2,,TRUE,"Form Responses 1"))</f>
        <v>Dcremz11@gmail.com</v>
      </c>
      <c r="C150" s="9" t="str">
        <f>INDIRECT(ADDRESS(2+QUOTIENT(ROW()-2,COUNTA('Form Responses 1'!$1:$1)-4),3,,TRUE,"Form Responses 1"))</f>
        <v>Edi Karyadi</v>
      </c>
      <c r="D150" s="10">
        <f>INDIRECT(ADDRESS(2+QUOTIENT(ROW()-2,COUNTA('Form Responses 1'!$1:$1)-4),4,,TRUE,"Form Responses 1"))</f>
        <v>44951</v>
      </c>
      <c r="E150" s="11">
        <f t="shared" si="2"/>
        <v>3</v>
      </c>
      <c r="F150" s="9" t="str">
        <f>IF(ISBLANK(A150)," ",INDIRECT(ADDRESS(1,5+MOD(ROW()-2,COUNTA('Form Responses 1'!$1:$1)-4),,TRUE,"Form Responses 1")))</f>
        <v>Lantai 2 [Kamar tamu VIP]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Lantai 2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4</v>
      </c>
      <c r="L150" s="9" t="str">
        <f t="shared" si="6"/>
        <v>2023 - WEEK 04</v>
      </c>
      <c r="M150" s="9" t="str">
        <f t="shared" si="7"/>
        <v>2023 - MONTH 01</v>
      </c>
      <c r="N150" s="12">
        <f t="shared" ref="N150:O150" si="159">IFERROR(AVERAGEIF(L:L,L150,$J:$J)," ")</f>
        <v>0.9472727273</v>
      </c>
      <c r="O150" s="12">
        <f t="shared" si="159"/>
        <v>0.9472727273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45034.1801</v>
      </c>
      <c r="B151" s="9" t="str">
        <f>INDIRECT(ADDRESS(2+QUOTIENT(ROW()-2,COUNTA('Form Responses 1'!$1:$1)-4),2,,TRUE,"Form Responses 1"))</f>
        <v>Dcremz11@gmail.com</v>
      </c>
      <c r="C151" s="9" t="str">
        <f>INDIRECT(ADDRESS(2+QUOTIENT(ROW()-2,COUNTA('Form Responses 1'!$1:$1)-4),3,,TRUE,"Form Responses 1"))</f>
        <v>Edi Karyadi</v>
      </c>
      <c r="D151" s="10">
        <f>INDIRECT(ADDRESS(2+QUOTIENT(ROW()-2,COUNTA('Form Responses 1'!$1:$1)-4),4,,TRUE,"Form Responses 1"))</f>
        <v>44951</v>
      </c>
      <c r="E151" s="11">
        <f t="shared" si="2"/>
        <v>3</v>
      </c>
      <c r="F151" s="9" t="str">
        <f>IF(ISBLANK(A151)," ",INDIRECT(ADDRESS(1,5+MOD(ROW()-2,COUNTA('Form Responses 1'!$1:$1)-4),,TRUE,"Form Responses 1")))</f>
        <v>Lantai 2 [Kamar tamu 1]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Lantai 2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4</v>
      </c>
      <c r="L151" s="9" t="str">
        <f t="shared" si="6"/>
        <v>2023 - WEEK 04</v>
      </c>
      <c r="M151" s="9" t="str">
        <f t="shared" si="7"/>
        <v>2023 - MONTH 01</v>
      </c>
      <c r="N151" s="12">
        <f t="shared" ref="N151:O151" si="160">IFERROR(AVERAGEIF(L:L,L151,$J:$J)," ")</f>
        <v>0.9472727273</v>
      </c>
      <c r="O151" s="12">
        <f t="shared" si="160"/>
        <v>0.9472727273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45034.1801</v>
      </c>
      <c r="B152" s="9" t="str">
        <f>INDIRECT(ADDRESS(2+QUOTIENT(ROW()-2,COUNTA('Form Responses 1'!$1:$1)-4),2,,TRUE,"Form Responses 1"))</f>
        <v>Dcremz11@gmail.com</v>
      </c>
      <c r="C152" s="9" t="str">
        <f>INDIRECT(ADDRESS(2+QUOTIENT(ROW()-2,COUNTA('Form Responses 1'!$1:$1)-4),3,,TRUE,"Form Responses 1"))</f>
        <v>Edi Karyadi</v>
      </c>
      <c r="D152" s="10">
        <f>INDIRECT(ADDRESS(2+QUOTIENT(ROW()-2,COUNTA('Form Responses 1'!$1:$1)-4),4,,TRUE,"Form Responses 1"))</f>
        <v>44951</v>
      </c>
      <c r="E152" s="11">
        <f t="shared" si="2"/>
        <v>3</v>
      </c>
      <c r="F152" s="9" t="str">
        <f>IF(ISBLANK(A152)," ",INDIRECT(ADDRESS(1,5+MOD(ROW()-2,COUNTA('Form Responses 1'!$1:$1)-4),,TRUE,"Form Responses 1")))</f>
        <v>Lantai 2 [Kamar tamu 2]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 2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4</v>
      </c>
      <c r="L152" s="9" t="str">
        <f t="shared" si="6"/>
        <v>2023 - WEEK 04</v>
      </c>
      <c r="M152" s="9" t="str">
        <f t="shared" si="7"/>
        <v>2023 - MONTH 01</v>
      </c>
      <c r="N152" s="12">
        <f t="shared" ref="N152:O152" si="161">IFERROR(AVERAGEIF(L:L,L152,$J:$J)," ")</f>
        <v>0.9472727273</v>
      </c>
      <c r="O152" s="12">
        <f t="shared" si="161"/>
        <v>0.9472727273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45034.1801</v>
      </c>
      <c r="B153" s="9" t="str">
        <f>INDIRECT(ADDRESS(2+QUOTIENT(ROW()-2,COUNTA('Form Responses 1'!$1:$1)-4),2,,TRUE,"Form Responses 1"))</f>
        <v>Dcremz11@gmail.com</v>
      </c>
      <c r="C153" s="9" t="str">
        <f>INDIRECT(ADDRESS(2+QUOTIENT(ROW()-2,COUNTA('Form Responses 1'!$1:$1)-4),3,,TRUE,"Form Responses 1"))</f>
        <v>Edi Karyadi</v>
      </c>
      <c r="D153" s="10">
        <f>INDIRECT(ADDRESS(2+QUOTIENT(ROW()-2,COUNTA('Form Responses 1'!$1:$1)-4),4,,TRUE,"Form Responses 1"))</f>
        <v>44951</v>
      </c>
      <c r="E153" s="11">
        <f t="shared" si="2"/>
        <v>3</v>
      </c>
      <c r="F153" s="9" t="str">
        <f>IF(ISBLANK(A153)," ",INDIRECT(ADDRESS(1,5+MOD(ROW()-2,COUNTA('Form Responses 1'!$1:$1)-4),,TRUE,"Form Responses 1")))</f>
        <v>Lantai 2 [Kamar tamu 3]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Lantai 2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4</v>
      </c>
      <c r="L153" s="9" t="str">
        <f t="shared" si="6"/>
        <v>2023 - WEEK 04</v>
      </c>
      <c r="M153" s="9" t="str">
        <f t="shared" si="7"/>
        <v>2023 - MONTH 01</v>
      </c>
      <c r="N153" s="12">
        <f t="shared" ref="N153:O153" si="162">IFERROR(AVERAGEIF(L:L,L153,$J:$J)," ")</f>
        <v>0.9472727273</v>
      </c>
      <c r="O153" s="12">
        <f t="shared" si="162"/>
        <v>0.9472727273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45034.1801</v>
      </c>
      <c r="B154" s="9" t="str">
        <f>INDIRECT(ADDRESS(2+QUOTIENT(ROW()-2,COUNTA('Form Responses 1'!$1:$1)-4),2,,TRUE,"Form Responses 1"))</f>
        <v>Dcremz11@gmail.com</v>
      </c>
      <c r="C154" s="9" t="str">
        <f>INDIRECT(ADDRESS(2+QUOTIENT(ROW()-2,COUNTA('Form Responses 1'!$1:$1)-4),3,,TRUE,"Form Responses 1"))</f>
        <v>Edi Karyadi</v>
      </c>
      <c r="D154" s="10">
        <f>INDIRECT(ADDRESS(2+QUOTIENT(ROW()-2,COUNTA('Form Responses 1'!$1:$1)-4),4,,TRUE,"Form Responses 1"))</f>
        <v>44951</v>
      </c>
      <c r="E154" s="11">
        <f t="shared" si="2"/>
        <v>3</v>
      </c>
      <c r="F154" s="9" t="str">
        <f>IF(ISBLANK(A154)," ",INDIRECT(ADDRESS(1,5+MOD(ROW()-2,COUNTA('Form Responses 1'!$1:$1)-4),,TRUE,"Form Responses 1")))</f>
        <v>Lantai 2 [Kamar mandi 1]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Lantai 2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4</v>
      </c>
      <c r="L154" s="9" t="str">
        <f t="shared" si="6"/>
        <v>2023 - WEEK 04</v>
      </c>
      <c r="M154" s="9" t="str">
        <f t="shared" si="7"/>
        <v>2023 - MONTH 01</v>
      </c>
      <c r="N154" s="12">
        <f t="shared" ref="N154:O154" si="163">IFERROR(AVERAGEIF(L:L,L154,$J:$J)," ")</f>
        <v>0.9472727273</v>
      </c>
      <c r="O154" s="12">
        <f t="shared" si="163"/>
        <v>0.9472727273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45034.1801</v>
      </c>
      <c r="B155" s="9" t="str">
        <f>INDIRECT(ADDRESS(2+QUOTIENT(ROW()-2,COUNTA('Form Responses 1'!$1:$1)-4),2,,TRUE,"Form Responses 1"))</f>
        <v>Dcremz11@gmail.com</v>
      </c>
      <c r="C155" s="9" t="str">
        <f>INDIRECT(ADDRESS(2+QUOTIENT(ROW()-2,COUNTA('Form Responses 1'!$1:$1)-4),3,,TRUE,"Form Responses 1"))</f>
        <v>Edi Karyadi</v>
      </c>
      <c r="D155" s="10">
        <f>INDIRECT(ADDRESS(2+QUOTIENT(ROW()-2,COUNTA('Form Responses 1'!$1:$1)-4),4,,TRUE,"Form Responses 1"))</f>
        <v>44951</v>
      </c>
      <c r="E155" s="11">
        <f t="shared" si="2"/>
        <v>3</v>
      </c>
      <c r="F155" s="9" t="str">
        <f>IF(ISBLANK(A155)," ",INDIRECT(ADDRESS(1,5+MOD(ROW()-2,COUNTA('Form Responses 1'!$1:$1)-4),,TRUE,"Form Responses 1")))</f>
        <v>Lantai 2 [Kamar mandi 2]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Lantai 2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4</v>
      </c>
      <c r="L155" s="9" t="str">
        <f t="shared" si="6"/>
        <v>2023 - WEEK 04</v>
      </c>
      <c r="M155" s="9" t="str">
        <f t="shared" si="7"/>
        <v>2023 - MONTH 01</v>
      </c>
      <c r="N155" s="12">
        <f t="shared" ref="N155:O155" si="164">IFERROR(AVERAGEIF(L:L,L155,$J:$J)," ")</f>
        <v>0.9472727273</v>
      </c>
      <c r="O155" s="12">
        <f t="shared" si="164"/>
        <v>0.9472727273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45034.18068</v>
      </c>
      <c r="B156" s="9" t="str">
        <f>INDIRECT(ADDRESS(2+QUOTIENT(ROW()-2,COUNTA('Form Responses 1'!$1:$1)-4),2,,TRUE,"Form Responses 1"))</f>
        <v>dcremz11@gmail.com</v>
      </c>
      <c r="C156" s="9" t="str">
        <f>INDIRECT(ADDRESS(2+QUOTIENT(ROW()-2,COUNTA('Form Responses 1'!$1:$1)-4),3,,TRUE,"Form Responses 1"))</f>
        <v>Edi Karyadi</v>
      </c>
      <c r="D156" s="10">
        <f>INDIRECT(ADDRESS(2+QUOTIENT(ROW()-2,COUNTA('Form Responses 1'!$1:$1)-4),4,,TRUE,"Form Responses 1"))</f>
        <v>44984</v>
      </c>
      <c r="E156" s="11">
        <f t="shared" si="2"/>
        <v>1</v>
      </c>
      <c r="F156" s="9" t="str">
        <f>IF(ISBLANK(A156)," ",INDIRECT(ADDRESS(1,5+MOD(ROW()-2,COUNTA('Form Responses 1'!$1:$1)-4),,TRUE,"Form Responses 1")))</f>
        <v>Security [Security Functions]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Security</v>
      </c>
      <c r="I156" s="12" t="str">
        <f t="shared" si="4"/>
        <v>SECURITY SERVICE</v>
      </c>
      <c r="J156" s="12">
        <f t="array" ref="J156">IFERROR(INDEX(MASTER!B:B,MATCH(G156,MASTER!A:A,0))/100," ")</f>
        <v>0.95</v>
      </c>
      <c r="K156" s="9">
        <f t="shared" si="5"/>
        <v>9</v>
      </c>
      <c r="L156" s="9" t="str">
        <f t="shared" si="6"/>
        <v>2023 - WEEK 09</v>
      </c>
      <c r="M156" s="9" t="str">
        <f t="shared" si="7"/>
        <v>2023 - MONTH 02</v>
      </c>
      <c r="N156" s="12">
        <f t="shared" ref="N156:O156" si="165">IFERROR(AVERAGEIF(L:L,L156,$J:$J)," ")</f>
        <v>0.9577272727</v>
      </c>
      <c r="O156" s="12">
        <f t="shared" si="165"/>
        <v>0.95375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45034.18068</v>
      </c>
      <c r="B157" s="9" t="str">
        <f>INDIRECT(ADDRESS(2+QUOTIENT(ROW()-2,COUNTA('Form Responses 1'!$1:$1)-4),2,,TRUE,"Form Responses 1"))</f>
        <v>dcremz11@gmail.com</v>
      </c>
      <c r="C157" s="9" t="str">
        <f>INDIRECT(ADDRESS(2+QUOTIENT(ROW()-2,COUNTA('Form Responses 1'!$1:$1)-4),3,,TRUE,"Form Responses 1"))</f>
        <v>Edi Karyadi</v>
      </c>
      <c r="D157" s="10">
        <f>INDIRECT(ADDRESS(2+QUOTIENT(ROW()-2,COUNTA('Form Responses 1'!$1:$1)-4),4,,TRUE,"Form Responses 1"))</f>
        <v>44984</v>
      </c>
      <c r="E157" s="11">
        <f t="shared" si="2"/>
        <v>1</v>
      </c>
      <c r="F157" s="9" t="str">
        <f>IF(ISBLANK(A157)," ",INDIRECT(ADDRESS(1,5+MOD(ROW()-2,COUNTA('Form Responses 1'!$1:$1)-4),,TRUE,"Form Responses 1")))</f>
        <v>Lantai 1 [Ruanng tamu]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1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9</v>
      </c>
      <c r="L157" s="9" t="str">
        <f t="shared" si="6"/>
        <v>2023 - WEEK 09</v>
      </c>
      <c r="M157" s="9" t="str">
        <f t="shared" si="7"/>
        <v>2023 - MONTH 02</v>
      </c>
      <c r="N157" s="12">
        <f t="shared" ref="N157:O157" si="166">IFERROR(AVERAGEIF(L:L,L157,$J:$J)," ")</f>
        <v>0.9577272727</v>
      </c>
      <c r="O157" s="12">
        <f t="shared" si="166"/>
        <v>0.95375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45034.18068</v>
      </c>
      <c r="B158" s="9" t="str">
        <f>INDIRECT(ADDRESS(2+QUOTIENT(ROW()-2,COUNTA('Form Responses 1'!$1:$1)-4),2,,TRUE,"Form Responses 1"))</f>
        <v>dcremz11@gmail.com</v>
      </c>
      <c r="C158" s="9" t="str">
        <f>INDIRECT(ADDRESS(2+QUOTIENT(ROW()-2,COUNTA('Form Responses 1'!$1:$1)-4),3,,TRUE,"Form Responses 1"))</f>
        <v>Edi Karyadi</v>
      </c>
      <c r="D158" s="10">
        <f>INDIRECT(ADDRESS(2+QUOTIENT(ROW()-2,COUNTA('Form Responses 1'!$1:$1)-4),4,,TRUE,"Form Responses 1"))</f>
        <v>44984</v>
      </c>
      <c r="E158" s="11">
        <f t="shared" si="2"/>
        <v>1</v>
      </c>
      <c r="F158" s="9" t="str">
        <f>IF(ISBLANK(A158)," ",INDIRECT(ADDRESS(1,5+MOD(ROW()-2,COUNTA('Form Responses 1'!$1:$1)-4),,TRUE,"Form Responses 1")))</f>
        <v>Lantai 1 [Kamar tidur 1]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1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9</v>
      </c>
      <c r="L158" s="9" t="str">
        <f t="shared" si="6"/>
        <v>2023 - WEEK 09</v>
      </c>
      <c r="M158" s="9" t="str">
        <f t="shared" si="7"/>
        <v>2023 - MONTH 02</v>
      </c>
      <c r="N158" s="12">
        <f t="shared" ref="N158:O158" si="167">IFERROR(AVERAGEIF(L:L,L158,$J:$J)," ")</f>
        <v>0.9577272727</v>
      </c>
      <c r="O158" s="12">
        <f t="shared" si="167"/>
        <v>0.95375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45034.18068</v>
      </c>
      <c r="B159" s="9" t="str">
        <f>INDIRECT(ADDRESS(2+QUOTIENT(ROW()-2,COUNTA('Form Responses 1'!$1:$1)-4),2,,TRUE,"Form Responses 1"))</f>
        <v>dcremz11@gmail.com</v>
      </c>
      <c r="C159" s="9" t="str">
        <f>INDIRECT(ADDRESS(2+QUOTIENT(ROW()-2,COUNTA('Form Responses 1'!$1:$1)-4),3,,TRUE,"Form Responses 1"))</f>
        <v>Edi Karyadi</v>
      </c>
      <c r="D159" s="10">
        <f>INDIRECT(ADDRESS(2+QUOTIENT(ROW()-2,COUNTA('Form Responses 1'!$1:$1)-4),4,,TRUE,"Form Responses 1"))</f>
        <v>44984</v>
      </c>
      <c r="E159" s="11">
        <f t="shared" si="2"/>
        <v>1</v>
      </c>
      <c r="F159" s="9" t="str">
        <f>IF(ISBLANK(A159)," ",INDIRECT(ADDRESS(1,5+MOD(ROW()-2,COUNTA('Form Responses 1'!$1:$1)-4),,TRUE,"Form Responses 1")))</f>
        <v>Lantai 1 [Kamar tidur 2]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Lantai 1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9</v>
      </c>
      <c r="L159" s="9" t="str">
        <f t="shared" si="6"/>
        <v>2023 - WEEK 09</v>
      </c>
      <c r="M159" s="9" t="str">
        <f t="shared" si="7"/>
        <v>2023 - MONTH 02</v>
      </c>
      <c r="N159" s="12">
        <f t="shared" ref="N159:O159" si="168">IFERROR(AVERAGEIF(L:L,L159,$J:$J)," ")</f>
        <v>0.9577272727</v>
      </c>
      <c r="O159" s="12">
        <f t="shared" si="168"/>
        <v>0.95375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45034.18068</v>
      </c>
      <c r="B160" s="9" t="str">
        <f>INDIRECT(ADDRESS(2+QUOTIENT(ROW()-2,COUNTA('Form Responses 1'!$1:$1)-4),2,,TRUE,"Form Responses 1"))</f>
        <v>dcremz11@gmail.com</v>
      </c>
      <c r="C160" s="9" t="str">
        <f>INDIRECT(ADDRESS(2+QUOTIENT(ROW()-2,COUNTA('Form Responses 1'!$1:$1)-4),3,,TRUE,"Form Responses 1"))</f>
        <v>Edi Karyadi</v>
      </c>
      <c r="D160" s="10">
        <f>INDIRECT(ADDRESS(2+QUOTIENT(ROW()-2,COUNTA('Form Responses 1'!$1:$1)-4),4,,TRUE,"Form Responses 1"))</f>
        <v>44984</v>
      </c>
      <c r="E160" s="11">
        <f t="shared" si="2"/>
        <v>1</v>
      </c>
      <c r="F160" s="9" t="str">
        <f>IF(ISBLANK(A160)," ",INDIRECT(ADDRESS(1,5+MOD(ROW()-2,COUNTA('Form Responses 1'!$1:$1)-4),,TRUE,"Form Responses 1")))</f>
        <v>Lantai 1 [Kamar mandi 1]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9</v>
      </c>
      <c r="L160" s="9" t="str">
        <f t="shared" si="6"/>
        <v>2023 - WEEK 09</v>
      </c>
      <c r="M160" s="9" t="str">
        <f t="shared" si="7"/>
        <v>2023 - MONTH 02</v>
      </c>
      <c r="N160" s="12">
        <f t="shared" ref="N160:O160" si="169">IFERROR(AVERAGEIF(L:L,L160,$J:$J)," ")</f>
        <v>0.9577272727</v>
      </c>
      <c r="O160" s="12">
        <f t="shared" si="169"/>
        <v>0.95375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45034.18068</v>
      </c>
      <c r="B161" s="9" t="str">
        <f>INDIRECT(ADDRESS(2+QUOTIENT(ROW()-2,COUNTA('Form Responses 1'!$1:$1)-4),2,,TRUE,"Form Responses 1"))</f>
        <v>dcremz11@gmail.com</v>
      </c>
      <c r="C161" s="9" t="str">
        <f>INDIRECT(ADDRESS(2+QUOTIENT(ROW()-2,COUNTA('Form Responses 1'!$1:$1)-4),3,,TRUE,"Form Responses 1"))</f>
        <v>Edi Karyadi</v>
      </c>
      <c r="D161" s="10">
        <f>INDIRECT(ADDRESS(2+QUOTIENT(ROW()-2,COUNTA('Form Responses 1'!$1:$1)-4),4,,TRUE,"Form Responses 1"))</f>
        <v>44984</v>
      </c>
      <c r="E161" s="11">
        <f t="shared" si="2"/>
        <v>1</v>
      </c>
      <c r="F161" s="9" t="str">
        <f>IF(ISBLANK(A161)," ",INDIRECT(ADDRESS(1,5+MOD(ROW()-2,COUNTA('Form Responses 1'!$1:$1)-4),,TRUE,"Form Responses 1")))</f>
        <v>Lantai 1 [Kamar mandi 2]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9</v>
      </c>
      <c r="L161" s="9" t="str">
        <f t="shared" si="6"/>
        <v>2023 - WEEK 09</v>
      </c>
      <c r="M161" s="9" t="str">
        <f t="shared" si="7"/>
        <v>2023 - MONTH 02</v>
      </c>
      <c r="N161" s="12">
        <f t="shared" ref="N161:O161" si="170">IFERROR(AVERAGEIF(L:L,L161,$J:$J)," ")</f>
        <v>0.9577272727</v>
      </c>
      <c r="O161" s="12">
        <f t="shared" si="170"/>
        <v>0.95375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45034.18068</v>
      </c>
      <c r="B162" s="9" t="str">
        <f>INDIRECT(ADDRESS(2+QUOTIENT(ROW()-2,COUNTA('Form Responses 1'!$1:$1)-4),2,,TRUE,"Form Responses 1"))</f>
        <v>dcremz11@gmail.com</v>
      </c>
      <c r="C162" s="9" t="str">
        <f>INDIRECT(ADDRESS(2+QUOTIENT(ROW()-2,COUNTA('Form Responses 1'!$1:$1)-4),3,,TRUE,"Form Responses 1"))</f>
        <v>Edi Karyadi</v>
      </c>
      <c r="D162" s="10">
        <f>INDIRECT(ADDRESS(2+QUOTIENT(ROW()-2,COUNTA('Form Responses 1'!$1:$1)-4),4,,TRUE,"Form Responses 1"))</f>
        <v>44984</v>
      </c>
      <c r="E162" s="11">
        <f t="shared" si="2"/>
        <v>1</v>
      </c>
      <c r="F162" s="9" t="str">
        <f>IF(ISBLANK(A162)," ",INDIRECT(ADDRESS(1,5+MOD(ROW()-2,COUNTA('Form Responses 1'!$1:$1)-4),,TRUE,"Form Responses 1")))</f>
        <v>Lantai 1 [Ruang santai]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9</v>
      </c>
      <c r="L162" s="9" t="str">
        <f t="shared" si="6"/>
        <v>2023 - WEEK 09</v>
      </c>
      <c r="M162" s="9" t="str">
        <f t="shared" si="7"/>
        <v>2023 - MONTH 02</v>
      </c>
      <c r="N162" s="12">
        <f t="shared" ref="N162:O162" si="171">IFERROR(AVERAGEIF(L:L,L162,$J:$J)," ")</f>
        <v>0.9577272727</v>
      </c>
      <c r="O162" s="12">
        <f t="shared" si="171"/>
        <v>0.95375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45034.18068</v>
      </c>
      <c r="B163" s="9" t="str">
        <f>INDIRECT(ADDRESS(2+QUOTIENT(ROW()-2,COUNTA('Form Responses 1'!$1:$1)-4),2,,TRUE,"Form Responses 1"))</f>
        <v>dcremz11@gmail.com</v>
      </c>
      <c r="C163" s="9" t="str">
        <f>INDIRECT(ADDRESS(2+QUOTIENT(ROW()-2,COUNTA('Form Responses 1'!$1:$1)-4),3,,TRUE,"Form Responses 1"))</f>
        <v>Edi Karyadi</v>
      </c>
      <c r="D163" s="10">
        <f>INDIRECT(ADDRESS(2+QUOTIENT(ROW()-2,COUNTA('Form Responses 1'!$1:$1)-4),4,,TRUE,"Form Responses 1"))</f>
        <v>44984</v>
      </c>
      <c r="E163" s="11">
        <f t="shared" si="2"/>
        <v>1</v>
      </c>
      <c r="F163" s="9" t="str">
        <f>IF(ISBLANK(A163)," ",INDIRECT(ADDRESS(1,5+MOD(ROW()-2,COUNTA('Form Responses 1'!$1:$1)-4),,TRUE,"Form Responses 1")))</f>
        <v>Lantai 1 [Ruanng makan]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Lantai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9</v>
      </c>
      <c r="L163" s="9" t="str">
        <f t="shared" si="6"/>
        <v>2023 - WEEK 09</v>
      </c>
      <c r="M163" s="9" t="str">
        <f t="shared" si="7"/>
        <v>2023 - MONTH 02</v>
      </c>
      <c r="N163" s="12">
        <f t="shared" ref="N163:O163" si="172">IFERROR(AVERAGEIF(L:L,L163,$J:$J)," ")</f>
        <v>0.9577272727</v>
      </c>
      <c r="O163" s="12">
        <f t="shared" si="172"/>
        <v>0.95375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45034.18068</v>
      </c>
      <c r="B164" s="9" t="str">
        <f>INDIRECT(ADDRESS(2+QUOTIENT(ROW()-2,COUNTA('Form Responses 1'!$1:$1)-4),2,,TRUE,"Form Responses 1"))</f>
        <v>dcremz11@gmail.com</v>
      </c>
      <c r="C164" s="9" t="str">
        <f>INDIRECT(ADDRESS(2+QUOTIENT(ROW()-2,COUNTA('Form Responses 1'!$1:$1)-4),3,,TRUE,"Form Responses 1"))</f>
        <v>Edi Karyadi</v>
      </c>
      <c r="D164" s="10">
        <f>INDIRECT(ADDRESS(2+QUOTIENT(ROW()-2,COUNTA('Form Responses 1'!$1:$1)-4),4,,TRUE,"Form Responses 1"))</f>
        <v>44984</v>
      </c>
      <c r="E164" s="11">
        <f t="shared" si="2"/>
        <v>1</v>
      </c>
      <c r="F164" s="9" t="str">
        <f>IF(ISBLANK(A164)," ",INDIRECT(ADDRESS(1,5+MOD(ROW()-2,COUNTA('Form Responses 1'!$1:$1)-4),,TRUE,"Form Responses 1")))</f>
        <v>Lantai 1 [Dapur]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Lantai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9</v>
      </c>
      <c r="L164" s="9" t="str">
        <f t="shared" si="6"/>
        <v>2023 - WEEK 09</v>
      </c>
      <c r="M164" s="9" t="str">
        <f t="shared" si="7"/>
        <v>2023 - MONTH 02</v>
      </c>
      <c r="N164" s="12">
        <f t="shared" ref="N164:O164" si="173">IFERROR(AVERAGEIF(L:L,L164,$J:$J)," ")</f>
        <v>0.9577272727</v>
      </c>
      <c r="O164" s="12">
        <f t="shared" si="173"/>
        <v>0.95375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45034.18068</v>
      </c>
      <c r="B165" s="9" t="str">
        <f>INDIRECT(ADDRESS(2+QUOTIENT(ROW()-2,COUNTA('Form Responses 1'!$1:$1)-4),2,,TRUE,"Form Responses 1"))</f>
        <v>dcremz11@gmail.com</v>
      </c>
      <c r="C165" s="9" t="str">
        <f>INDIRECT(ADDRESS(2+QUOTIENT(ROW()-2,COUNTA('Form Responses 1'!$1:$1)-4),3,,TRUE,"Form Responses 1"))</f>
        <v>Edi Karyadi</v>
      </c>
      <c r="D165" s="10">
        <f>INDIRECT(ADDRESS(2+QUOTIENT(ROW()-2,COUNTA('Form Responses 1'!$1:$1)-4),4,,TRUE,"Form Responses 1"))</f>
        <v>44984</v>
      </c>
      <c r="E165" s="11">
        <f t="shared" si="2"/>
        <v>1</v>
      </c>
      <c r="F165" s="9" t="str">
        <f>IF(ISBLANK(A165)," ",INDIRECT(ADDRESS(1,5+MOD(ROW()-2,COUNTA('Form Responses 1'!$1:$1)-4),,TRUE,"Form Responses 1")))</f>
        <v>Lantai 1 [Halaman depan]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Lantai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9</v>
      </c>
      <c r="L165" s="9" t="str">
        <f t="shared" si="6"/>
        <v>2023 - WEEK 09</v>
      </c>
      <c r="M165" s="9" t="str">
        <f t="shared" si="7"/>
        <v>2023 - MONTH 02</v>
      </c>
      <c r="N165" s="12">
        <f t="shared" ref="N165:O165" si="174">IFERROR(AVERAGEIF(L:L,L165,$J:$J)," ")</f>
        <v>0.9577272727</v>
      </c>
      <c r="O165" s="12">
        <f t="shared" si="174"/>
        <v>0.95375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45034.18068</v>
      </c>
      <c r="B166" s="9" t="str">
        <f>INDIRECT(ADDRESS(2+QUOTIENT(ROW()-2,COUNTA('Form Responses 1'!$1:$1)-4),2,,TRUE,"Form Responses 1"))</f>
        <v>dcremz11@gmail.com</v>
      </c>
      <c r="C166" s="9" t="str">
        <f>INDIRECT(ADDRESS(2+QUOTIENT(ROW()-2,COUNTA('Form Responses 1'!$1:$1)-4),3,,TRUE,"Form Responses 1"))</f>
        <v>Edi Karyadi</v>
      </c>
      <c r="D166" s="10">
        <f>INDIRECT(ADDRESS(2+QUOTIENT(ROW()-2,COUNTA('Form Responses 1'!$1:$1)-4),4,,TRUE,"Form Responses 1"))</f>
        <v>44984</v>
      </c>
      <c r="E166" s="11">
        <f t="shared" si="2"/>
        <v>1</v>
      </c>
      <c r="F166" s="9" t="str">
        <f>IF(ISBLANK(A166)," ",INDIRECT(ADDRESS(1,5+MOD(ROW()-2,COUNTA('Form Responses 1'!$1:$1)-4),,TRUE,"Form Responses 1")))</f>
        <v>Lantai 1 [Halaman Belakang]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Lantai 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9</v>
      </c>
      <c r="L166" s="9" t="str">
        <f t="shared" si="6"/>
        <v>2023 - WEEK 09</v>
      </c>
      <c r="M166" s="9" t="str">
        <f t="shared" si="7"/>
        <v>2023 - MONTH 02</v>
      </c>
      <c r="N166" s="12">
        <f t="shared" ref="N166:O166" si="175">IFERROR(AVERAGEIF(L:L,L166,$J:$J)," ")</f>
        <v>0.9577272727</v>
      </c>
      <c r="O166" s="12">
        <f t="shared" si="175"/>
        <v>0.95375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45034.18068</v>
      </c>
      <c r="B167" s="9" t="str">
        <f>INDIRECT(ADDRESS(2+QUOTIENT(ROW()-2,COUNTA('Form Responses 1'!$1:$1)-4),2,,TRUE,"Form Responses 1"))</f>
        <v>dcremz11@gmail.com</v>
      </c>
      <c r="C167" s="9" t="str">
        <f>INDIRECT(ADDRESS(2+QUOTIENT(ROW()-2,COUNTA('Form Responses 1'!$1:$1)-4),3,,TRUE,"Form Responses 1"))</f>
        <v>Edi Karyadi</v>
      </c>
      <c r="D167" s="10">
        <f>INDIRECT(ADDRESS(2+QUOTIENT(ROW()-2,COUNTA('Form Responses 1'!$1:$1)-4),4,,TRUE,"Form Responses 1"))</f>
        <v>44984</v>
      </c>
      <c r="E167" s="11">
        <f t="shared" si="2"/>
        <v>1</v>
      </c>
      <c r="F167" s="9" t="str">
        <f>IF(ISBLANK(A167)," ",INDIRECT(ADDRESS(1,5+MOD(ROW()-2,COUNTA('Form Responses 1'!$1:$1)-4),,TRUE,"Form Responses 1")))</f>
        <v>Lantai 2 [Kamar tidur]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2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9</v>
      </c>
      <c r="L167" s="9" t="str">
        <f t="shared" si="6"/>
        <v>2023 - WEEK 09</v>
      </c>
      <c r="M167" s="9" t="str">
        <f t="shared" si="7"/>
        <v>2023 - MONTH 02</v>
      </c>
      <c r="N167" s="12">
        <f t="shared" ref="N167:O167" si="176">IFERROR(AVERAGEIF(L:L,L167,$J:$J)," ")</f>
        <v>0.9577272727</v>
      </c>
      <c r="O167" s="12">
        <f t="shared" si="176"/>
        <v>0.95375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45034.18068</v>
      </c>
      <c r="B168" s="9" t="str">
        <f>INDIRECT(ADDRESS(2+QUOTIENT(ROW()-2,COUNTA('Form Responses 1'!$1:$1)-4),2,,TRUE,"Form Responses 1"))</f>
        <v>dcremz11@gmail.com</v>
      </c>
      <c r="C168" s="9" t="str">
        <f>INDIRECT(ADDRESS(2+QUOTIENT(ROW()-2,COUNTA('Form Responses 1'!$1:$1)-4),3,,TRUE,"Form Responses 1"))</f>
        <v>Edi Karyadi</v>
      </c>
      <c r="D168" s="10">
        <f>INDIRECT(ADDRESS(2+QUOTIENT(ROW()-2,COUNTA('Form Responses 1'!$1:$1)-4),4,,TRUE,"Form Responses 1"))</f>
        <v>44984</v>
      </c>
      <c r="E168" s="11">
        <f t="shared" si="2"/>
        <v>1</v>
      </c>
      <c r="F168" s="9" t="str">
        <f>IF(ISBLANK(A168)," ",INDIRECT(ADDRESS(1,5+MOD(ROW()-2,COUNTA('Form Responses 1'!$1:$1)-4),,TRUE,"Form Responses 1")))</f>
        <v>Lantai 2 [Kamar mandi]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Lantai 2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9</v>
      </c>
      <c r="L168" s="9" t="str">
        <f t="shared" si="6"/>
        <v>2023 - WEEK 09</v>
      </c>
      <c r="M168" s="9" t="str">
        <f t="shared" si="7"/>
        <v>2023 - MONTH 02</v>
      </c>
      <c r="N168" s="12">
        <f t="shared" ref="N168:O168" si="177">IFERROR(AVERAGEIF(L:L,L168,$J:$J)," ")</f>
        <v>0.9577272727</v>
      </c>
      <c r="O168" s="12">
        <f t="shared" si="177"/>
        <v>0.95375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45034.18068</v>
      </c>
      <c r="B169" s="9" t="str">
        <f>INDIRECT(ADDRESS(2+QUOTIENT(ROW()-2,COUNTA('Form Responses 1'!$1:$1)-4),2,,TRUE,"Form Responses 1"))</f>
        <v>dcremz11@gmail.com</v>
      </c>
      <c r="C169" s="9" t="str">
        <f>INDIRECT(ADDRESS(2+QUOTIENT(ROW()-2,COUNTA('Form Responses 1'!$1:$1)-4),3,,TRUE,"Form Responses 1"))</f>
        <v>Edi Karyadi</v>
      </c>
      <c r="D169" s="10">
        <f>INDIRECT(ADDRESS(2+QUOTIENT(ROW()-2,COUNTA('Form Responses 1'!$1:$1)-4),4,,TRUE,"Form Responses 1"))</f>
        <v>44984</v>
      </c>
      <c r="E169" s="11">
        <f t="shared" si="2"/>
        <v>1</v>
      </c>
      <c r="F169" s="9" t="str">
        <f>IF(ISBLANK(A169)," ",INDIRECT(ADDRESS(1,5+MOD(ROW()-2,COUNTA('Form Responses 1'!$1:$1)-4),,TRUE,"Form Responses 1")))</f>
        <v>Lantai 2 [Ruang Santai]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Lantai 2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9</v>
      </c>
      <c r="L169" s="9" t="str">
        <f t="shared" si="6"/>
        <v>2023 - WEEK 09</v>
      </c>
      <c r="M169" s="9" t="str">
        <f t="shared" si="7"/>
        <v>2023 - MONTH 02</v>
      </c>
      <c r="N169" s="12">
        <f t="shared" ref="N169:O169" si="178">IFERROR(AVERAGEIF(L:L,L169,$J:$J)," ")</f>
        <v>0.9577272727</v>
      </c>
      <c r="O169" s="12">
        <f t="shared" si="178"/>
        <v>0.95375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45034.18068</v>
      </c>
      <c r="B170" s="9" t="str">
        <f>INDIRECT(ADDRESS(2+QUOTIENT(ROW()-2,COUNTA('Form Responses 1'!$1:$1)-4),2,,TRUE,"Form Responses 1"))</f>
        <v>dcremz11@gmail.com</v>
      </c>
      <c r="C170" s="9" t="str">
        <f>INDIRECT(ADDRESS(2+QUOTIENT(ROW()-2,COUNTA('Form Responses 1'!$1:$1)-4),3,,TRUE,"Form Responses 1"))</f>
        <v>Edi Karyadi</v>
      </c>
      <c r="D170" s="10">
        <f>INDIRECT(ADDRESS(2+QUOTIENT(ROW()-2,COUNTA('Form Responses 1'!$1:$1)-4),4,,TRUE,"Form Responses 1"))</f>
        <v>44984</v>
      </c>
      <c r="E170" s="11">
        <f t="shared" si="2"/>
        <v>1</v>
      </c>
      <c r="F170" s="9" t="str">
        <f>IF(ISBLANK(A170)," ",INDIRECT(ADDRESS(1,5+MOD(ROW()-2,COUNTA('Form Responses 1'!$1:$1)-4),,TRUE,"Form Responses 1")))</f>
        <v>Lantai 2 [Balkon]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 2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9</v>
      </c>
      <c r="L170" s="9" t="str">
        <f t="shared" si="6"/>
        <v>2023 - WEEK 09</v>
      </c>
      <c r="M170" s="9" t="str">
        <f t="shared" si="7"/>
        <v>2023 - MONTH 02</v>
      </c>
      <c r="N170" s="12">
        <f t="shared" ref="N170:O170" si="179">IFERROR(AVERAGEIF(L:L,L170,$J:$J)," ")</f>
        <v>0.9577272727</v>
      </c>
      <c r="O170" s="12">
        <f t="shared" si="179"/>
        <v>0.95375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45034.18068</v>
      </c>
      <c r="B171" s="9" t="str">
        <f>INDIRECT(ADDRESS(2+QUOTIENT(ROW()-2,COUNTA('Form Responses 1'!$1:$1)-4),2,,TRUE,"Form Responses 1"))</f>
        <v>dcremz11@gmail.com</v>
      </c>
      <c r="C171" s="9" t="str">
        <f>INDIRECT(ADDRESS(2+QUOTIENT(ROW()-2,COUNTA('Form Responses 1'!$1:$1)-4),3,,TRUE,"Form Responses 1"))</f>
        <v>Edi Karyadi</v>
      </c>
      <c r="D171" s="10">
        <f>INDIRECT(ADDRESS(2+QUOTIENT(ROW()-2,COUNTA('Form Responses 1'!$1:$1)-4),4,,TRUE,"Form Responses 1"))</f>
        <v>44984</v>
      </c>
      <c r="E171" s="11">
        <f t="shared" si="2"/>
        <v>1</v>
      </c>
      <c r="F171" s="9" t="str">
        <f>IF(ISBLANK(A171)," ",INDIRECT(ADDRESS(1,5+MOD(ROW()-2,COUNTA('Form Responses 1'!$1:$1)-4),,TRUE,"Form Responses 1")))</f>
        <v>Lantai 2 [Area Belakang]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Lantai 2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9</v>
      </c>
      <c r="L171" s="9" t="str">
        <f t="shared" si="6"/>
        <v>2023 - WEEK 09</v>
      </c>
      <c r="M171" s="9" t="str">
        <f t="shared" si="7"/>
        <v>2023 - MONTH 02</v>
      </c>
      <c r="N171" s="12">
        <f t="shared" ref="N171:O171" si="180">IFERROR(AVERAGEIF(L:L,L171,$J:$J)," ")</f>
        <v>0.9577272727</v>
      </c>
      <c r="O171" s="12">
        <f t="shared" si="180"/>
        <v>0.95375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45034.18068</v>
      </c>
      <c r="B172" s="9" t="str">
        <f>INDIRECT(ADDRESS(2+QUOTIENT(ROW()-2,COUNTA('Form Responses 1'!$1:$1)-4),2,,TRUE,"Form Responses 1"))</f>
        <v>dcremz11@gmail.com</v>
      </c>
      <c r="C172" s="9" t="str">
        <f>INDIRECT(ADDRESS(2+QUOTIENT(ROW()-2,COUNTA('Form Responses 1'!$1:$1)-4),3,,TRUE,"Form Responses 1"))</f>
        <v>Edi Karyadi</v>
      </c>
      <c r="D172" s="10">
        <f>INDIRECT(ADDRESS(2+QUOTIENT(ROW()-2,COUNTA('Form Responses 1'!$1:$1)-4),4,,TRUE,"Form Responses 1"))</f>
        <v>44984</v>
      </c>
      <c r="E172" s="11">
        <f t="shared" si="2"/>
        <v>1</v>
      </c>
      <c r="F172" s="9" t="str">
        <f>IF(ISBLANK(A172)," ",INDIRECT(ADDRESS(1,5+MOD(ROW()-2,COUNTA('Form Responses 1'!$1:$1)-4),,TRUE,"Form Responses 1")))</f>
        <v>Lantai 2 [Kamar tamu VIP]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Lantai 2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9</v>
      </c>
      <c r="L172" s="9" t="str">
        <f t="shared" si="6"/>
        <v>2023 - WEEK 09</v>
      </c>
      <c r="M172" s="9" t="str">
        <f t="shared" si="7"/>
        <v>2023 - MONTH 02</v>
      </c>
      <c r="N172" s="12">
        <f t="shared" ref="N172:O172" si="181">IFERROR(AVERAGEIF(L:L,L172,$J:$J)," ")</f>
        <v>0.9577272727</v>
      </c>
      <c r="O172" s="12">
        <f t="shared" si="181"/>
        <v>0.95375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45034.18068</v>
      </c>
      <c r="B173" s="9" t="str">
        <f>INDIRECT(ADDRESS(2+QUOTIENT(ROW()-2,COUNTA('Form Responses 1'!$1:$1)-4),2,,TRUE,"Form Responses 1"))</f>
        <v>dcremz11@gmail.com</v>
      </c>
      <c r="C173" s="9" t="str">
        <f>INDIRECT(ADDRESS(2+QUOTIENT(ROW()-2,COUNTA('Form Responses 1'!$1:$1)-4),3,,TRUE,"Form Responses 1"))</f>
        <v>Edi Karyadi</v>
      </c>
      <c r="D173" s="10">
        <f>INDIRECT(ADDRESS(2+QUOTIENT(ROW()-2,COUNTA('Form Responses 1'!$1:$1)-4),4,,TRUE,"Form Responses 1"))</f>
        <v>44984</v>
      </c>
      <c r="E173" s="11">
        <f t="shared" si="2"/>
        <v>1</v>
      </c>
      <c r="F173" s="9" t="str">
        <f>IF(ISBLANK(A173)," ",INDIRECT(ADDRESS(1,5+MOD(ROW()-2,COUNTA('Form Responses 1'!$1:$1)-4),,TRUE,"Form Responses 1")))</f>
        <v>Lantai 2 [Kamar tamu 1]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Lantai 2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9</v>
      </c>
      <c r="L173" s="9" t="str">
        <f t="shared" si="6"/>
        <v>2023 - WEEK 09</v>
      </c>
      <c r="M173" s="9" t="str">
        <f t="shared" si="7"/>
        <v>2023 - MONTH 02</v>
      </c>
      <c r="N173" s="12">
        <f t="shared" ref="N173:O173" si="182">IFERROR(AVERAGEIF(L:L,L173,$J:$J)," ")</f>
        <v>0.9577272727</v>
      </c>
      <c r="O173" s="12">
        <f t="shared" si="182"/>
        <v>0.95375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45034.18068</v>
      </c>
      <c r="B174" s="9" t="str">
        <f>INDIRECT(ADDRESS(2+QUOTIENT(ROW()-2,COUNTA('Form Responses 1'!$1:$1)-4),2,,TRUE,"Form Responses 1"))</f>
        <v>dcremz11@gmail.com</v>
      </c>
      <c r="C174" s="9" t="str">
        <f>INDIRECT(ADDRESS(2+QUOTIENT(ROW()-2,COUNTA('Form Responses 1'!$1:$1)-4),3,,TRUE,"Form Responses 1"))</f>
        <v>Edi Karyadi</v>
      </c>
      <c r="D174" s="10">
        <f>INDIRECT(ADDRESS(2+QUOTIENT(ROW()-2,COUNTA('Form Responses 1'!$1:$1)-4),4,,TRUE,"Form Responses 1"))</f>
        <v>44984</v>
      </c>
      <c r="E174" s="11">
        <f t="shared" si="2"/>
        <v>1</v>
      </c>
      <c r="F174" s="9" t="str">
        <f>IF(ISBLANK(A174)," ",INDIRECT(ADDRESS(1,5+MOD(ROW()-2,COUNTA('Form Responses 1'!$1:$1)-4),,TRUE,"Form Responses 1")))</f>
        <v>Lantai 2 [Kamar tamu 2]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 2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9</v>
      </c>
      <c r="L174" s="9" t="str">
        <f t="shared" si="6"/>
        <v>2023 - WEEK 09</v>
      </c>
      <c r="M174" s="9" t="str">
        <f t="shared" si="7"/>
        <v>2023 - MONTH 02</v>
      </c>
      <c r="N174" s="12">
        <f t="shared" ref="N174:O174" si="183">IFERROR(AVERAGEIF(L:L,L174,$J:$J)," ")</f>
        <v>0.9577272727</v>
      </c>
      <c r="O174" s="12">
        <f t="shared" si="183"/>
        <v>0.95375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45034.18068</v>
      </c>
      <c r="B175" s="9" t="str">
        <f>INDIRECT(ADDRESS(2+QUOTIENT(ROW()-2,COUNTA('Form Responses 1'!$1:$1)-4),2,,TRUE,"Form Responses 1"))</f>
        <v>dcremz11@gmail.com</v>
      </c>
      <c r="C175" s="9" t="str">
        <f>INDIRECT(ADDRESS(2+QUOTIENT(ROW()-2,COUNTA('Form Responses 1'!$1:$1)-4),3,,TRUE,"Form Responses 1"))</f>
        <v>Edi Karyadi</v>
      </c>
      <c r="D175" s="10">
        <f>INDIRECT(ADDRESS(2+QUOTIENT(ROW()-2,COUNTA('Form Responses 1'!$1:$1)-4),4,,TRUE,"Form Responses 1"))</f>
        <v>44984</v>
      </c>
      <c r="E175" s="11">
        <f t="shared" si="2"/>
        <v>1</v>
      </c>
      <c r="F175" s="9" t="str">
        <f>IF(ISBLANK(A175)," ",INDIRECT(ADDRESS(1,5+MOD(ROW()-2,COUNTA('Form Responses 1'!$1:$1)-4),,TRUE,"Form Responses 1")))</f>
        <v>Lantai 2 [Kamar tamu 3]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Lantai 2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9</v>
      </c>
      <c r="L175" s="9" t="str">
        <f t="shared" si="6"/>
        <v>2023 - WEEK 09</v>
      </c>
      <c r="M175" s="9" t="str">
        <f t="shared" si="7"/>
        <v>2023 - MONTH 02</v>
      </c>
      <c r="N175" s="12">
        <f t="shared" ref="N175:O175" si="184">IFERROR(AVERAGEIF(L:L,L175,$J:$J)," ")</f>
        <v>0.9577272727</v>
      </c>
      <c r="O175" s="12">
        <f t="shared" si="184"/>
        <v>0.95375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45034.18068</v>
      </c>
      <c r="B176" s="9" t="str">
        <f>INDIRECT(ADDRESS(2+QUOTIENT(ROW()-2,COUNTA('Form Responses 1'!$1:$1)-4),2,,TRUE,"Form Responses 1"))</f>
        <v>dcremz11@gmail.com</v>
      </c>
      <c r="C176" s="9" t="str">
        <f>INDIRECT(ADDRESS(2+QUOTIENT(ROW()-2,COUNTA('Form Responses 1'!$1:$1)-4),3,,TRUE,"Form Responses 1"))</f>
        <v>Edi Karyadi</v>
      </c>
      <c r="D176" s="10">
        <f>INDIRECT(ADDRESS(2+QUOTIENT(ROW()-2,COUNTA('Form Responses 1'!$1:$1)-4),4,,TRUE,"Form Responses 1"))</f>
        <v>44984</v>
      </c>
      <c r="E176" s="11">
        <f t="shared" si="2"/>
        <v>1</v>
      </c>
      <c r="F176" s="9" t="str">
        <f>IF(ISBLANK(A176)," ",INDIRECT(ADDRESS(1,5+MOD(ROW()-2,COUNTA('Form Responses 1'!$1:$1)-4),,TRUE,"Form Responses 1")))</f>
        <v>Lantai 2 [Kamar mandi 1]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Lantai 2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9</v>
      </c>
      <c r="L176" s="9" t="str">
        <f t="shared" si="6"/>
        <v>2023 - WEEK 09</v>
      </c>
      <c r="M176" s="9" t="str">
        <f t="shared" si="7"/>
        <v>2023 - MONTH 02</v>
      </c>
      <c r="N176" s="12">
        <f t="shared" ref="N176:O176" si="185">IFERROR(AVERAGEIF(L:L,L176,$J:$J)," ")</f>
        <v>0.9577272727</v>
      </c>
      <c r="O176" s="12">
        <f t="shared" si="185"/>
        <v>0.95375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45034.18068</v>
      </c>
      <c r="B177" s="9" t="str">
        <f>INDIRECT(ADDRESS(2+QUOTIENT(ROW()-2,COUNTA('Form Responses 1'!$1:$1)-4),2,,TRUE,"Form Responses 1"))</f>
        <v>dcremz11@gmail.com</v>
      </c>
      <c r="C177" s="9" t="str">
        <f>INDIRECT(ADDRESS(2+QUOTIENT(ROW()-2,COUNTA('Form Responses 1'!$1:$1)-4),3,,TRUE,"Form Responses 1"))</f>
        <v>Edi Karyadi</v>
      </c>
      <c r="D177" s="10">
        <f>INDIRECT(ADDRESS(2+QUOTIENT(ROW()-2,COUNTA('Form Responses 1'!$1:$1)-4),4,,TRUE,"Form Responses 1"))</f>
        <v>44984</v>
      </c>
      <c r="E177" s="11">
        <f t="shared" si="2"/>
        <v>1</v>
      </c>
      <c r="F177" s="9" t="str">
        <f>IF(ISBLANK(A177)," ",INDIRECT(ADDRESS(1,5+MOD(ROW()-2,COUNTA('Form Responses 1'!$1:$1)-4),,TRUE,"Form Responses 1")))</f>
        <v>Lantai 2 [Kamar mandi 2]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Lantai 2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9</v>
      </c>
      <c r="L177" s="9" t="str">
        <f t="shared" si="6"/>
        <v>2023 - WEEK 09</v>
      </c>
      <c r="M177" s="9" t="str">
        <f t="shared" si="7"/>
        <v>2023 - MONTH 02</v>
      </c>
      <c r="N177" s="12">
        <f t="shared" ref="N177:O177" si="186">IFERROR(AVERAGEIF(L:L,L177,$J:$J)," ")</f>
        <v>0.9577272727</v>
      </c>
      <c r="O177" s="12">
        <f t="shared" si="186"/>
        <v>0.95375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147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149</v>
      </c>
      <c r="E3" s="20"/>
      <c r="F3" s="21">
        <v>2023.0</v>
      </c>
      <c r="G3" s="22"/>
      <c r="H3" s="20" t="s">
        <v>42</v>
      </c>
      <c r="I3" s="20"/>
      <c r="J3" s="21" t="s">
        <v>56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150</v>
      </c>
      <c r="E4" s="20"/>
      <c r="F4" s="25">
        <f t="array" ref="F4">DATE(F3,INDEX(MASTER!G:G,MATCH(J3,MASTER!F:F,0)),1)</f>
        <v>44986</v>
      </c>
      <c r="G4" s="26"/>
      <c r="H4" s="20" t="s">
        <v>151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153</v>
      </c>
      <c r="E5" s="20"/>
      <c r="F5" s="25">
        <f>EOMONTH(F4,0)</f>
        <v>45016</v>
      </c>
      <c r="G5" s="26"/>
      <c r="H5" s="20" t="s">
        <v>154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155</v>
      </c>
      <c r="E6" s="20"/>
      <c r="F6" s="27">
        <f>NETWORKDAYS(F4,F5)</f>
        <v>23</v>
      </c>
      <c r="G6" s="30"/>
      <c r="H6" s="20" t="s">
        <v>156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157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157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0.9621428571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0.9621428571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157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152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149</v>
      </c>
      <c r="E3" s="20"/>
      <c r="F3" s="21">
        <f>DASHBOARD!F3</f>
        <v>2023</v>
      </c>
      <c r="G3" s="22"/>
      <c r="H3" s="20" t="s">
        <v>42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150</v>
      </c>
      <c r="E4" s="20"/>
      <c r="F4" s="25">
        <f t="array" ref="F4">DATE(F3,INDEX(MASTER!G:G,MATCH(J3,MASTER!F:F,0)),1)</f>
        <v>44986</v>
      </c>
      <c r="G4" s="26"/>
      <c r="H4" s="20" t="s">
        <v>151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153</v>
      </c>
      <c r="E5" s="20"/>
      <c r="F5" s="25">
        <f>EOMONTH(F4,0)</f>
        <v>45016</v>
      </c>
      <c r="G5" s="26"/>
      <c r="H5" s="20" t="s">
        <v>154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155</v>
      </c>
      <c r="E6" s="20"/>
      <c r="F6" s="27">
        <f>NETWORKDAYS(F4,F5)</f>
        <v>23</v>
      </c>
      <c r="G6" s="30"/>
      <c r="H6" s="20" t="s">
        <v>156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0.9615909091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145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143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12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14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13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8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9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6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7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10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11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5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">
        <v>19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">
        <v>18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">
        <v>24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">
        <v>25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">
        <v>16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">
        <v>21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">
        <v>22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">
        <v>23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">
        <v>20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">
        <v>15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">
        <v>17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35"/>
      <c r="C38" s="15"/>
      <c r="D38" s="35"/>
      <c r="E38" s="15"/>
      <c r="F38" s="35"/>
      <c r="G38" s="15"/>
      <c r="H38" s="35"/>
      <c r="I38" s="15"/>
      <c r="J38" s="35"/>
      <c r="K38" s="15"/>
      <c r="L38" s="35"/>
      <c r="M38" s="15"/>
      <c r="N38" s="51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8"/>
      <c r="C39" s="15"/>
      <c r="D39" s="58"/>
      <c r="E39" s="15"/>
      <c r="F39" s="58"/>
      <c r="G39" s="15"/>
      <c r="H39" s="58"/>
      <c r="I39" s="15"/>
      <c r="J39" s="58"/>
      <c r="K39" s="15"/>
      <c r="L39" s="58"/>
      <c r="M39" s="15"/>
      <c r="N39" s="59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35"/>
      <c r="B40" s="60"/>
      <c r="C40" s="35"/>
      <c r="D40" s="60"/>
      <c r="E40" s="35"/>
      <c r="F40" s="60"/>
      <c r="G40" s="35"/>
      <c r="H40" s="60"/>
      <c r="I40" s="35"/>
      <c r="J40" s="60"/>
      <c r="K40" s="35"/>
      <c r="L40" s="60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</row>
    <row r="41">
      <c r="A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61" t="s">
        <v>160</v>
      </c>
      <c r="C43" s="15"/>
      <c r="E43" s="15"/>
      <c r="F43" s="61" t="s">
        <v>161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4" t="s">
        <v>162</v>
      </c>
      <c r="C52" s="15"/>
      <c r="D52" s="15"/>
      <c r="E52" s="15"/>
      <c r="F52" s="14" t="s">
        <v>162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4" t="s">
        <v>163</v>
      </c>
      <c r="C53" s="15"/>
      <c r="D53" s="15"/>
      <c r="E53" s="15"/>
      <c r="F53" s="14" t="s">
        <v>163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