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<sst xmlns="http://schemas.openxmlformats.org/spreadsheetml/2006/main" count="947" uniqueCount="221">
  <si>
    <t>Timestamp</t>
  </si>
  <si>
    <t>Email Address</t>
  </si>
  <si>
    <t>Full Name</t>
  </si>
  <si>
    <t>Peilaian untuk pekerjaan tanggal</t>
  </si>
  <si>
    <t>Security [Security Functions]</t>
  </si>
  <si>
    <t>Driver [Driving Safety]</t>
  </si>
  <si>
    <t>Driver [ Attendance]</t>
  </si>
  <si>
    <t>Mess Gatsu [Ruang Tamu]</t>
  </si>
  <si>
    <t>Mess Gatsu [Ruang Makan]</t>
  </si>
  <si>
    <t>Mess Gatsu [Ruang Kerja]</t>
  </si>
  <si>
    <t>Mess Gatsu [Kamar Tidur 1]</t>
  </si>
  <si>
    <t>Mess Gatsu [Kamar Tidur 2]</t>
  </si>
  <si>
    <t>Mess Gatsu [Kamar Tidur 3]</t>
  </si>
  <si>
    <t>Mess Gatsu [Kamar Tidur 4]</t>
  </si>
  <si>
    <t>Mess Gatsu [Kamar Tidur 5]</t>
  </si>
  <si>
    <t>Mess Gatsu [Kamar Tidur 6]</t>
  </si>
  <si>
    <t>Mess Gatsu [Kamar mandi 1]</t>
  </si>
  <si>
    <t>Mess Gatsu [Kamar mandi 2]</t>
  </si>
  <si>
    <t>Mess Gatsu [Kamar mandi 3]</t>
  </si>
  <si>
    <t>Mess Gatsu [Kamar mandi 4]</t>
  </si>
  <si>
    <t>Mess Gatsu [Kamar mandi 5]</t>
  </si>
  <si>
    <t>Mess Gatsu [Kamar mandi 6]</t>
  </si>
  <si>
    <t>Mess Gatsu [Kamar mandi 7]</t>
  </si>
  <si>
    <t>Mess Gatsu [Toilet]</t>
  </si>
  <si>
    <t>Mess Gatsu [Halaman Depan ]</t>
  </si>
  <si>
    <t>Mess Gatsu [Halaman Belakang]</t>
  </si>
  <si>
    <t>Rumdis Kepala Bkpuk (Drizal Fryantoni) No. 19 Lt.1 [Ruang tamu]</t>
  </si>
  <si>
    <t>Rumdis Kepala Bkpuk (Drizal Fryantoni) No. 19 Lt.1 [Ruang kerja]</t>
  </si>
  <si>
    <t>Rumdis Kepala Bkpuk (Drizal Fryantoni) No. 19 Lt.1 [kamar 1]</t>
  </si>
  <si>
    <t>Rumdis Kepala Bkpuk (Drizal Fryantoni) No. 19 Lt.1 [kamar 2]</t>
  </si>
  <si>
    <t>Rumdis Kepala Bkpuk (Drizal Fryantoni) No. 19 Lt.1 [Kamar mandi 1]</t>
  </si>
  <si>
    <t>Rumdis Kepala Bkpuk (Drizal Fryantoni) No. 19 Lt.1 [Kamar mandi 2]</t>
  </si>
  <si>
    <t>Rumdis Kepala Bkpuk (Drizal Fryantoni) No. 19 Lt.1 [Dapur 1]</t>
  </si>
  <si>
    <t>Rumdis Kepala Bkpuk (Drizal Fryantoni) No. 19 Lt.1 [Dapur 2]</t>
  </si>
  <si>
    <t>Rumdis Kepala Bkpuk (Drizal Fryantoni) No. 19 Lt.1 [Halaman Depan ]</t>
  </si>
  <si>
    <t>Rumdis Kepala Bkpuk (Drizal Fryantoni) No. 19 Lt.1 [Halaman Belakang]</t>
  </si>
  <si>
    <t>Rumdis Kepala Bkpuk (Drizal Fryantoni) No. 19 Lt.2 [Kamar 1]</t>
  </si>
  <si>
    <t>Rumdis Kepala Bkpuk (Drizal Fryantoni) No. 19 Lt.2 [Kamar 2]</t>
  </si>
  <si>
    <t>Rumdis Kepala Bkpuk (Drizal Fryantoni) No. 19 Lt.2 [Kamar 3]</t>
  </si>
  <si>
    <t>Rumdis Kepala Bkpuk (Drizal Fryantoni) No. 19 Lt.2 [Kamar Mandi 1]</t>
  </si>
  <si>
    <t>Rumdis Kepala Bkpuk (Drizal Fryantoni) No. 19 Lt.2 [Kamar Mandi 2]</t>
  </si>
  <si>
    <t>Rumdis Kepala Bkpuk (Drizal Fryantoni) No. 19 Lt.2 [Kamar Mandi 3]</t>
  </si>
  <si>
    <t>Rumdis Kepala Or Kebumian Dan Maritim (Ocky Karna Radjasa) No. 1B Lt.1 [Kamar 1]</t>
  </si>
  <si>
    <t>Rumdis Kepala Or Kebumian Dan Maritim (Ocky Karna Radjasa) No. 1B Lt.1 [Kamar 2]</t>
  </si>
  <si>
    <t>Rumdis Kepala Or Kebumian Dan Maritim (Ocky Karna Radjasa) No. 1B Lt.1 [Ruang Tamu]</t>
  </si>
  <si>
    <t>Rumdis Kepala Or Kebumian Dan Maritim (Ocky Karna Radjasa) No. 1B Lt.1 [Ruang Tv]</t>
  </si>
  <si>
    <t>Rumdis Kepala Or Kebumian Dan Maritim (Ocky Karna Radjasa) No. 1B Lt.1 [Ruang Makan]</t>
  </si>
  <si>
    <t>Rumdis Kepala Or Kebumian Dan Maritim (Ocky Karna Radjasa) No. 1B Lt.1 [Dapur]</t>
  </si>
  <si>
    <t>Rumdis Kepala Or Kebumian Dan Maritim (Ocky Karna Radjasa) No. 1B Lt.1 [Halaman Depan]</t>
  </si>
  <si>
    <t>Rumdis Kepala Or Kebumian Dan Maritim (Ocky Karna Radjasa) No. 1B Lt.1 [Halaman Belakang]</t>
  </si>
  <si>
    <t>Rumdis Kepala Or Kebumian Dan Maritim (Ocky Karna Radjasa) No. 1B Lt.1 [Kamar Mandi 1]</t>
  </si>
  <si>
    <t>Rumdis Kepala Or Kebumian Dan Maritim (Ocky Karna Radjasa) No. 1B Lt.1 [Kamar Mandi 2]</t>
  </si>
  <si>
    <t>Rumdis Kepala Or Kebumian Dan Maritim (Ocky Karna Radjasa) No. 1B Lt.2 [Kamar Tidur 1]</t>
  </si>
  <si>
    <t>Rumdis Kepala Or Kebumian Dan Maritim (Ocky Karna Radjasa) No. 1B Lt.2 [Kamar Tidur 2]</t>
  </si>
  <si>
    <t>Rumdis Kepala Or Kebumian Dan Maritim (Ocky Karna Radjasa) No. 1B Lt.2 [Kamar Tidur 3]</t>
  </si>
  <si>
    <t>Rumdis Kepala Or Kebumian Dan Maritim (Ocky Karna Radjasa) No. 1B Lt.2 [Ruang Tengah]</t>
  </si>
  <si>
    <t>Rumdis Kepala Or Kebumian Dan Maritim (Ocky Karna Radjasa) No. 1B Lt.2 [Kamar Mandi 1]</t>
  </si>
  <si>
    <t>Rumdis Kepala Or Kebumian Dan Maritim (Ocky Karna Radjasa) No. 1B Lt.2 [Kamar Mandi 2]</t>
  </si>
  <si>
    <t>Rumah Singgah No. 1A Lt.1 [Ruang Tamu]</t>
  </si>
  <si>
    <t>Rumah Singgah No. 1A Lt.1 [Ruang Tv]</t>
  </si>
  <si>
    <t>Rumah Singgah No. 1A Lt.1 [Kamar 1]</t>
  </si>
  <si>
    <t>Rumah Singgah No. 1A Lt.1 [Kamar 2]</t>
  </si>
  <si>
    <t>Rumah Singgah No. 1A Lt.1 [Ruang Makan]</t>
  </si>
  <si>
    <t>Rumah Singgah No. 1A Lt.1 [Kamar Mandi 1]</t>
  </si>
  <si>
    <t>Rumah Singgah No. 1A Lt.1 [Kamar Mandi 2]</t>
  </si>
  <si>
    <t>Rumah Singgah No. 1A Lt.1 [Halaman Depan]</t>
  </si>
  <si>
    <t>Rumah Singgah No. 1A Lt.1 [Halaman Belakang]</t>
  </si>
  <si>
    <t>Rumah Singgah No. 1A Lt.2 [Ruang Tengah]</t>
  </si>
  <si>
    <t>Rumah Singgah No. 1A Lt.2 [Kamar 1]</t>
  </si>
  <si>
    <t>Rumah Singgah No. 1A Lt.2 [Kamar 2]</t>
  </si>
  <si>
    <t>Rumah Singgah No. 1A Lt.2 [Kamar 3]</t>
  </si>
  <si>
    <t>Rumah Singgah No. 1A Lt.2 [Kamar Mandi 1]</t>
  </si>
  <si>
    <t>Rumah Singgah No. 1A Lt.2 [Kamar Mandi 2]</t>
  </si>
  <si>
    <t>Rumah Dinas Brin (Ex Kepala Lipi) [Ruang Tamu]</t>
  </si>
  <si>
    <t>Rumah Dinas Brin (Ex Kepala Lipi) [Ruang Makan]</t>
  </si>
  <si>
    <t>Rumah Dinas Brin (Ex Kepala Lipi) [Kamar Tidur 1]</t>
  </si>
  <si>
    <t>Rumah Dinas Brin (Ex Kepala Lipi) [Kamar Tidur 2]</t>
  </si>
  <si>
    <t>Rumah Dinas Brin (Ex Kepala Lipi) [Kamar Tidur 3]</t>
  </si>
  <si>
    <t>Rumah Dinas Brin (Ex Kepala Lipi) [Ruang Strika]</t>
  </si>
  <si>
    <t>Rumah Dinas Brin (Ex Kepala Lipi) [Dapur]</t>
  </si>
  <si>
    <t>Rumah Dinas Brin (Ex Kepala Lipi) [Kamar Mandi 1]</t>
  </si>
  <si>
    <t>Rumah Dinas Brin (Ex Kepala Lipi) [Kamar Mandi 2]</t>
  </si>
  <si>
    <t>Rumah Dinas Brin (Ex Kepala Lipi) [Kamar Mandi 3]</t>
  </si>
  <si>
    <t>Rumah Dinas Brin (Ex Kepala Lipi) [Halaman Depan]</t>
  </si>
  <si>
    <t>Rumah Dinas Brin (Ex Kepala Lipi) [Halaman Belakang]</t>
  </si>
  <si>
    <t/>
  </si>
  <si>
    <t>Edi Karyadi</t>
  </si>
  <si>
    <t>BAIK</t>
  </si>
  <si>
    <t>CUKUP BAIK</t>
  </si>
  <si>
    <t xml:space="preserve">Edy Karyadi </t>
  </si>
  <si>
    <t>Dcremz11@gmail.com</t>
  </si>
  <si>
    <t>dcremz11@gmail.com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</si>
  <si>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</si>
  <si>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</si>
  <si>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</si>
  <si>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</si>
  <si>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</si>
  <si>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</si>
  <si>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</si>
  <si>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</si>
  <si>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</si>
  <si>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</si>
  <si>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</si>
  <si>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</si>
  <si>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</si>
  <si>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</si>
  <si>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</si>
  <si>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</si>
  <si>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</si>
  <si>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</si>
  <si>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</si>
  <si>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</si>
  <si>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</si>
  <si>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</si>
  <si>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</si>
  <si>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</si>
  <si>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</si>
  <si>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</si>
  <si>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</si>
  <si>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</si>
  <si>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</si>
  <si>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</si>
  <si>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</si>
  <si>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</si>
  <si>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</si>
  <si>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</si>
  <si>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</si>
  <si>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</si>
  <si>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</si>
  <si>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</si>
  <si>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</si>
  <si>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</si>
  <si>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</si>
  <si>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</si>
  <si>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</si>
  <si>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</si>
  <si>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</si>
  <si>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</si>
  <si>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</si>
  <si>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</si>
  <si>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</si>
  <si>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</si>
  <si>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</si>
  <si>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</si>
  <si>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</si>
  <si>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</si>
  <si>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</si>
  <si>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</si>
  <si>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</si>
  <si>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</si>
  <si>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</si>
  <si>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</si>
  <si>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</si>
  <si>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</si>
  <si>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</si>
  <si>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</si>
  <si>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</si>
  <si>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</si>
  <si>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</si>
  <si>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</si>
  <si>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</si>
  <si>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</si>
  <si>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</si>
  <si>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</si>
  <si>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</si>
  <si>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</si>
  <si>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</si>
  <si>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</si>
  <si>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</si>
  <si>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</si>
  <si>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</si>
  <si>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</si>
  <si>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</si>
  <si>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</si>
  <si>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</si>
  <si>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</si>
  <si>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</si>
  <si>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</si>
  <si>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</si>
  <si>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</si>
  <si>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</si>
  <si>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</si>
  <si>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Penilaian untuk pekerjaan tanggal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</si>
  <si>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</si>
  <si>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</si>
  <si>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</si>
  <si>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</si>
  <si>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</si>
  <si>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</si>
  <si>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</si>
  <si>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</si>
  <si>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</si>
  <si>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</si>
  <si>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</si>
  <si>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</si>
  <si>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</si>
  <si>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</si>
  <si>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</si>
  <si>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</si>
  <si>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</si>
  <si>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</si>
  <si>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</si>
  <si>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</si>
  <si>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</si>
  <si>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</si>
  <si>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</si>
  <si>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</si>
  <si>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</si>
  <si>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</si>
  <si>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</si>
  <si>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</si>
  <si>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</si>
  <si>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1899 - MONTH 12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</si>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</sst>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49" xfId="0" applyFont="1" applyNumberFormat="1"/>
    <xf borderId="0" fillId="0" fontId="1" numFmtId="10" xfId="0" applyFont="1" applyNumberFormat="1"/>
    <xf borderId="0" fillId="0" fontId="1" numFmtId="14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4" fontId="1" numFmtId="14" xfId="0" applyAlignment="1" applyFont="1" applyNumberFormat="1">
      <alignment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4-17T16:09:12Z"/>
        <d v="2023-04-18T04:13:59Z"/>
        <d v="2023-04-18T15:13:45Z"/>
        <d v="2023-04-18T15:15:32Z"/>
        <d v="2023-04-18T15:18:39Z"/>
        <m/>
      </sharedItems>
    </cacheField>
    <cacheField name="Email Address" numFmtId="0">
      <sharedItems containsBlank="1">
        <s v=""/>
        <s v="Dcremz11@gmail.com"/>
        <m/>
      </sharedItems>
    </cacheField>
    <cacheField name="Full Name" numFmtId="0">
      <sharedItems containsBlank="1">
        <s v="Edi Karyadi"/>
        <s v="Edy Karyadi "/>
        <m/>
      </sharedItems>
    </cacheField>
    <cacheField name="Penilaian untuk pekerjaan tanggal" numFmtId="0">
      <sharedItems containsDate="1" containsString="0" containsBlank="1">
        <m/>
        <d v="2023-01-25T00:00:00Z"/>
        <d v="2023-02-25T00:00:00Z"/>
        <d v="2023-03-25T00:00:00Z"/>
      </sharedItems>
    </cacheField>
    <cacheField name="weekday">
      <sharedItems containsMixedTypes="1" containsNumber="1" containsInteger="1">
        <s v=" "/>
        <n v="3.0"/>
        <n v="6.0"/>
      </sharedItems>
    </cacheField>
    <cacheField name="Sub Area" numFmtId="0">
      <sharedItems>
        <s v="Security [Security Functions]"/>
        <s v="Driver [Driving Safety]"/>
        <s v="Driver [ Attendance]"/>
        <s v="Mess Gatsu [Ruang Tamu]"/>
        <s v="Mess Gatsu [Ruang Makan]"/>
        <s v="Mess Gatsu [Ruang Kerja]"/>
        <s v="Mess Gatsu [Kamar Tidur 1]"/>
        <s v="Mess Gatsu [Kamar Tidur 2]"/>
        <s v="Mess Gatsu [Kamar Tidur 3]"/>
        <s v="Mess Gatsu [Kamar Tidur 4]"/>
        <s v="Mess Gatsu [Kamar Tidur 5]"/>
        <s v="Mess Gatsu [Kamar Tidur 6]"/>
        <s v="Mess Gatsu [Kamar mandi 1]"/>
        <s v="Mess Gatsu [Kamar mandi 2]"/>
        <s v="Mess Gatsu [Kamar mandi 3]"/>
        <s v="Mess Gatsu [Kamar mandi 4]"/>
        <s v="Mess Gatsu [Kamar mandi 5]"/>
        <s v="Mess Gatsu [Kamar mandi 6]"/>
        <s v="Mess Gatsu [Kamar mandi 7]"/>
        <s v="Mess Gatsu [Toilet]"/>
        <s v="Mess Gatsu [Halaman Depan ]"/>
        <s v="Mess Gatsu [Halaman Belakang]"/>
        <s v="Rumdis Kepala Bkpuk (Drizal Fryantoni) No. 19 Lt.1 [Ruang tamu]"/>
        <s v="Rumdis Kepala Bkpuk (Drizal Fryantoni) No. 19 Lt.1 [Ruang kerja]"/>
        <s v="Rumdis Kepala Bkpuk (Drizal Fryantoni) No. 19 Lt.1 [kamar 1]"/>
        <s v="Rumdis Kepala Bkpuk (Drizal Fryantoni) No. 19 Lt.1 [kamar 2]"/>
        <s v="Rumdis Kepala Bkpuk (Drizal Fryantoni) No. 19 Lt.1 [Kamar mandi 1]"/>
        <s v="Rumdis Kepala Bkpuk (Drizal Fryantoni) No. 19 Lt.1 [Kamar mandi 2]"/>
        <s v="Rumdis Kepala Bkpuk (Drizal Fryantoni) No. 19 Lt.1 [Dapur 1]"/>
        <s v="Rumdis Kepala Bkpuk (Drizal Fryantoni) No. 19 Lt.1 [Dapur 2]"/>
        <s v="Rumdis Kepala Bkpuk (Drizal Fryantoni) No. 19 Lt.1 [Halaman Depan ]"/>
        <s v="Rumdis Kepala Bkpuk (Drizal Fryantoni) No. 19 Lt.1 [Halaman Belakang]"/>
        <s v="Rumdis Kepala Bkpuk (Drizal Fryantoni) No. 19 Lt.2 [Kamar 1]"/>
        <s v="Rumdis Kepala Bkpuk (Drizal Fryantoni) No. 19 Lt.2 [Kamar 2]"/>
        <s v="Rumdis Kepala Bkpuk (Drizal Fryantoni) No. 19 Lt.2 [Kamar 3]"/>
        <s v="Rumdis Kepala Bkpuk (Drizal Fryantoni) No. 19 Lt.2 [Kamar Mandi 1]"/>
        <s v="Rumdis Kepala Bkpuk (Drizal Fryantoni) No. 19 Lt.2 [Kamar Mandi 2]"/>
        <s v="Rumdis Kepala Bkpuk (Drizal Fryantoni) No. 19 Lt.2 [Kamar Mandi 3]"/>
        <s v="Rumdis Kepala Or Kebumian Dan Maritim (Ocky Karna Radjasa) No. 1B Lt.1 [Kamar 1]"/>
        <s v="Rumdis Kepala Or Kebumian Dan Maritim (Ocky Karna Radjasa) No. 1B Lt.1 [Kamar 2]"/>
        <s v="Rumdis Kepala Or Kebumian Dan Maritim (Ocky Karna Radjasa) No. 1B Lt.1 [Ruang Tamu]"/>
        <s v="Rumdis Kepala Or Kebumian Dan Maritim (Ocky Karna Radjasa) No. 1B Lt.1 [Ruang Tv]"/>
        <s v="Rumdis Kepala Or Kebumian Dan Maritim (Ocky Karna Radjasa) No. 1B Lt.1 [Ruang Makan]"/>
        <s v="Rumdis Kepala Or Kebumian Dan Maritim (Ocky Karna Radjasa) No. 1B Lt.1 [Dapur]"/>
        <s v="Rumdis Kepala Or Kebumian Dan Maritim (Ocky Karna Radjasa) No. 1B Lt.1 [Halaman Depan]"/>
        <s v="Rumdis Kepala Or Kebumian Dan Maritim (Ocky Karna Radjasa) No. 1B Lt.1 [Halaman Belakang]"/>
        <s v="Rumdis Kepala Or Kebumian Dan Maritim (Ocky Karna Radjasa) No. 1B Lt.1 [Kamar Mandi 1]"/>
        <s v="Rumdis Kepala Or Kebumian Dan Maritim (Ocky Karna Radjasa) No. 1B Lt.1 [Kamar Mandi 2]"/>
        <s v="Rumdis Kepala Or Kebumian Dan Maritim (Ocky Karna Radjasa) No. 1B Lt.2 [Kamar Tidur 1]"/>
        <s v="Rumdis Kepala Or Kebumian Dan Maritim (Ocky Karna Radjasa) No. 1B Lt.2 [Kamar Tidur 2]"/>
        <s v="Rumdis Kepala Or Kebumian Dan Maritim (Ocky Karna Radjasa) No. 1B Lt.2 [Kamar Tidur 3]"/>
        <s v="Rumdis Kepala Or Kebumian Dan Maritim (Ocky Karna Radjasa) No. 1B Lt.2 [Ruang Tengah]"/>
        <s v="Rumdis Kepala Or Kebumian Dan Maritim (Ocky Karna Radjasa) No. 1B Lt.2 [Kamar Mandi 1]"/>
        <s v="Rumdis Kepala Or Kebumian Dan Maritim (Ocky Karna Radjasa) No. 1B Lt.2 [Kamar Mandi 2]"/>
        <s v="Rumah Singgah No. 1A Lt.1 [Ruang Tamu]"/>
        <s v="Rumah Singgah No. 1A Lt.1 [Ruang Tv]"/>
        <s v="Rumah Singgah No. 1A Lt.1 [Kamar 1]"/>
        <s v="Rumah Singgah No. 1A Lt.1 [Kamar 2]"/>
        <s v="Rumah Singgah No. 1A Lt.1 [Ruang Makan]"/>
        <s v="Rumah Singgah No. 1A Lt.1 [Kamar Mandi 1]"/>
        <s v="Rumah Singgah No. 1A Lt.1 [Kamar Mandi 2]"/>
        <s v="Rumah Singgah No. 1A Lt.1 [Halaman Depan]"/>
        <s v="Rumah Singgah No. 1A Lt.1 [Halaman Belakang]"/>
        <s v="Rumah Singgah No. 1A Lt.2 [Ruang Tengah]"/>
        <s v="Rumah Singgah No. 1A Lt.2 [Kamar 1]"/>
        <s v="Rumah Singgah No. 1A Lt.2 [Kamar 2]"/>
        <s v="Rumah Singgah No. 1A Lt.2 [Kamar 3]"/>
        <s v="Rumah Singgah No. 1A Lt.2 [Kamar Mandi 1]"/>
        <s v="Rumah Singgah No. 1A Lt.2 [Kamar Mandi 2]"/>
        <s v="Rumah Dinas Brin (Ex Kepala Lipi) [Ruang Tamu]"/>
        <s v="Rumah Dinas Brin (Ex Kepala Lipi) [Ruang Makan]"/>
        <s v="Rumah Dinas Brin (Ex Kepala Lipi) [Kamar Tidur 1]"/>
        <s v="Rumah Dinas Brin (Ex Kepala Lipi) [Kamar Tidur 2]"/>
        <s v="Rumah Dinas Brin (Ex Kepala Lipi) [Kamar Tidur 3]"/>
        <s v="Rumah Dinas Brin (Ex Kepala Lipi) [Ruang Strika]"/>
        <s v="Rumah Dinas Brin (Ex Kepala Lipi) [Dapur]"/>
        <s v="Rumah Dinas Brin (Ex Kepala Lipi) [Kamar Mandi 1]"/>
        <s v="Rumah Dinas Brin (Ex Kepala Lipi) [Kamar Mandi 2]"/>
        <s v="Rumah Dinas Brin (Ex Kepala Lipi) [Kamar Mandi 3]"/>
        <s v="Rumah Dinas Brin (Ex Kepala Lipi) [Halaman Depan]"/>
        <s v="Rumah Dinas Brin (Ex Kepala Lipi) [Halaman Belakang]"/>
        <s v=" "/>
      </sharedItems>
    </cacheField>
    <cacheField name="Value" numFmtId="0">
      <sharedItems>
        <s v="BAIK"/>
        <s v="CUKUP BAIK"/>
        <s v=" "/>
      </sharedItems>
    </cacheField>
    <cacheField name="Area" numFmtId="10">
      <sharedItems>
        <s v="Security"/>
        <s v="Driver"/>
        <s v="Mess Gatsu"/>
        <s v="Rumdis Kepala Bkpuk (Drizal Fryantoni) No. 19 Lt.1"/>
        <s v="Rumdis Kepala Bkpuk (Drizal Fryantoni) No. 19 Lt.2"/>
        <s v="Rumdis Kepala Or Kebumian Dan Maritim (Ocky Karna Radjasa) No. 1B Lt.1"/>
        <s v="Rumdis Kepala Or Kebumian Dan Maritim (Ocky Karna Radjasa) No. 1B Lt.2"/>
        <s v="Rumah Singgah No. 1A Lt.1"/>
        <s v="Rumah Singgah No. 1A Lt.2"/>
        <s v="Rumah Dinas Brin (Ex Kepala Lipi)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95"/>
        <n v="0.89"/>
        <s v=" "/>
      </sharedItems>
    </cacheField>
    <cacheField name="WeekNum">
      <sharedItems containsMixedTypes="1" containsNumber="1" containsInteger="1">
        <s v=" "/>
        <n v="4.0"/>
        <n v="8.0"/>
        <n v="12.0"/>
      </sharedItems>
    </cacheField>
    <cacheField name="Week" numFmtId="0">
      <sharedItems>
        <s v="1899 - WEEK 52"/>
        <s v="2023 - WEEK 04"/>
        <s v="2023 - WEEK 08"/>
        <s v="2023 - WEEK 12"/>
        <s v=" "/>
      </sharedItems>
    </cacheField>
    <cacheField name="Month" numFmtId="0">
      <sharedItems>
        <s v="1899 - MONTH 12"/>
        <s v="2023 - MONTH 01"/>
        <s v="2023 - MONTH 02"/>
        <s v="2023 - MONTH 03"/>
        <s v=" "/>
      </sharedItems>
    </cacheField>
    <cacheField name="Average Week">
      <sharedItems containsMixedTypes="1" containsNumber="1">
        <n v="0.9265853658536577"/>
        <n v="0.9324390243902451"/>
        <n v="0.936097560975611"/>
        <n v="0.9500000000000015"/>
        <s v=" "/>
      </sharedItems>
    </cacheField>
    <cacheField name="Average Value Month">
      <sharedItems containsMixedTypes="1" containsNumber="1">
        <n v="0.9265853658536577"/>
        <n v="0.9324390243902451"/>
        <n v="0.936097560975611"/>
        <n v="0.9500000000000015"/>
        <s v=" "/>
      </sharedItems>
    </cacheField>
    <cacheField name="Value Week" numFmtId="0">
      <sharedItems>
        <s v="B"/>
        <s v="SB"/>
        <s v=" "/>
      </sharedItems>
    </cacheField>
    <cacheField name="Value Month" numFmtId="0">
      <sharedItems>
        <s v="B"/>
        <s v="S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CH6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5"/>
        <item x="0"/>
        <item x="1"/>
        <item x="2"/>
        <item x="3"/>
        <item x="4"/>
      </items>
    </pivotField>
    <pivotField name="Email Address" axis="axisRow" compact="0" outline="0" multipleItemSelectionAllowed="1" showAll="0" sortType="ascending" defaultSubtotal="0">
      <items>
        <item x="2"/>
        <item x="0"/>
        <item x="1"/>
      </items>
    </pivotField>
    <pivotField name="Full Name" axis="axisRow" compact="0" outline="0" multipleItemSelectionAllowed="1" showAll="0" sortType="ascending" defaultSubtotal="0">
      <items>
        <item x="2"/>
        <item x="0"/>
        <item x="1"/>
      </items>
    </pivotField>
    <pivotField name="Penilaian untuk pekerjaan tanggal" axis="axisRow" compact="0" outline="0" multipleItemSelectionAllowed="1" showAll="0" sortType="ascending">
      <items>
        <item x="0"/>
        <item x="1"/>
        <item x="2"/>
        <item x="3"/>
        <item t="default"/>
      </items>
    </pivotField>
    <pivotField name="weekday" compact="0" outline="0" multipleItemSelectionAllowed="1" showAll="0">
      <items>
        <item x="0"/>
        <item x="1"/>
        <item x="2"/>
        <item t="default"/>
      </items>
    </pivotField>
    <pivotField name="Sub Area" axis="axisCol" compact="0" outline="0" multipleItemSelectionAllowed="1" showAll="0" sortType="ascending">
      <items>
        <item x="81"/>
        <item x="2"/>
        <item x="1"/>
        <item x="21"/>
        <item x="20"/>
        <item x="12"/>
        <item x="13"/>
        <item x="14"/>
        <item x="15"/>
        <item x="16"/>
        <item x="17"/>
        <item x="18"/>
        <item x="6"/>
        <item x="7"/>
        <item x="8"/>
        <item x="9"/>
        <item x="10"/>
        <item x="11"/>
        <item x="5"/>
        <item x="4"/>
        <item x="3"/>
        <item x="19"/>
        <item x="75"/>
        <item x="80"/>
        <item x="79"/>
        <item x="76"/>
        <item x="77"/>
        <item x="78"/>
        <item x="71"/>
        <item x="72"/>
        <item x="73"/>
        <item x="70"/>
        <item x="74"/>
        <item x="69"/>
        <item x="62"/>
        <item x="61"/>
        <item x="56"/>
        <item x="57"/>
        <item x="59"/>
        <item x="60"/>
        <item x="58"/>
        <item x="54"/>
        <item x="55"/>
        <item x="64"/>
        <item x="65"/>
        <item x="66"/>
        <item x="67"/>
        <item x="68"/>
        <item x="63"/>
        <item x="28"/>
        <item x="29"/>
        <item x="31"/>
        <item x="30"/>
        <item x="24"/>
        <item x="25"/>
        <item x="26"/>
        <item x="27"/>
        <item x="23"/>
        <item x="22"/>
        <item x="32"/>
        <item x="33"/>
        <item x="34"/>
        <item x="35"/>
        <item x="36"/>
        <item x="37"/>
        <item x="43"/>
        <item x="45"/>
        <item x="44"/>
        <item x="38"/>
        <item x="39"/>
        <item x="46"/>
        <item x="47"/>
        <item x="42"/>
        <item x="40"/>
        <item x="41"/>
        <item x="52"/>
        <item x="53"/>
        <item x="48"/>
        <item x="49"/>
        <item x="50"/>
        <item x="51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h="1" x="0"/>
        <item h="1" x="1"/>
        <item x="2"/>
        <item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89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compact="0" outline="0" multipleItemSelectionAllowed="1" showAll="0">
      <items>
        <item x="0"/>
        <item x="1"/>
        <item x="2"/>
        <item x="3"/>
        <item t="default"/>
      </items>
    </pivotField>
    <pivotField name="weekday" compact="0" outline="0" multipleItemSelectionAllowed="1" showAll="0">
      <items>
        <item x="0"/>
        <item x="1"/>
        <item x="2"/>
        <item t="default"/>
      </items>
    </pivotField>
    <pivotField name="Sub Area" axis="axisRow" compact="0" outline="0" multipleItemSelectionAllowed="1" showAll="0" sortType="ascending">
      <items>
        <item x="81"/>
        <item x="2"/>
        <item x="1"/>
        <item x="21"/>
        <item x="20"/>
        <item x="12"/>
        <item x="13"/>
        <item x="14"/>
        <item x="15"/>
        <item x="16"/>
        <item x="17"/>
        <item x="18"/>
        <item x="6"/>
        <item x="7"/>
        <item x="8"/>
        <item x="9"/>
        <item x="10"/>
        <item x="11"/>
        <item x="5"/>
        <item x="4"/>
        <item x="3"/>
        <item x="19"/>
        <item x="75"/>
        <item x="80"/>
        <item x="79"/>
        <item x="76"/>
        <item x="77"/>
        <item x="78"/>
        <item x="71"/>
        <item x="72"/>
        <item x="73"/>
        <item x="70"/>
        <item x="74"/>
        <item x="69"/>
        <item x="62"/>
        <item x="61"/>
        <item x="56"/>
        <item x="57"/>
        <item x="59"/>
        <item x="60"/>
        <item x="58"/>
        <item x="54"/>
        <item x="55"/>
        <item x="64"/>
        <item x="65"/>
        <item x="66"/>
        <item x="67"/>
        <item x="68"/>
        <item x="63"/>
        <item x="28"/>
        <item x="29"/>
        <item x="31"/>
        <item x="30"/>
        <item x="24"/>
        <item x="25"/>
        <item x="26"/>
        <item x="27"/>
        <item x="23"/>
        <item x="22"/>
        <item x="32"/>
        <item x="33"/>
        <item x="34"/>
        <item x="35"/>
        <item x="36"/>
        <item x="37"/>
        <item x="43"/>
        <item x="45"/>
        <item x="44"/>
        <item x="38"/>
        <item x="39"/>
        <item x="46"/>
        <item x="47"/>
        <item x="42"/>
        <item x="40"/>
        <item x="41"/>
        <item x="52"/>
        <item x="53"/>
        <item x="48"/>
        <item x="49"/>
        <item x="50"/>
        <item x="51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t="default"/>
      </items>
    </pivotField>
    <pivotField name="Week" axis="axisCol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Month" axis="axisPage" compact="0" outline="0" multipleItemSelectionAllowed="1" showAll="0">
      <items>
        <item h="1" x="0"/>
        <item h="1" x="1"/>
        <item x="2"/>
        <item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1"/>
        <item x="2"/>
        <item x="0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1"/>
        <item x="2"/>
        <item x="3"/>
        <item x="0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1"/>
        <item x="2"/>
        <item x="0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1"/>
        <item x="2"/>
        <item x="3"/>
        <item x="0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27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>
      <c r="A2" s="2">
        <v>45033.6730660301</v>
      </c>
      <c r="B2" s="3" t="s">
        <v>85</v>
      </c>
      <c r="C2" s="3" t="s">
        <v>86</v>
      </c>
      <c r="E2" s="3" t="s">
        <v>87</v>
      </c>
      <c r="F2" s="3" t="s">
        <v>87</v>
      </c>
      <c r="G2" s="3" t="s">
        <v>87</v>
      </c>
      <c r="H2" s="3" t="s">
        <v>87</v>
      </c>
      <c r="I2" s="3" t="s">
        <v>87</v>
      </c>
      <c r="J2" s="3" t="s">
        <v>87</v>
      </c>
      <c r="K2" s="3" t="s">
        <v>87</v>
      </c>
      <c r="L2" s="3" t="s">
        <v>87</v>
      </c>
      <c r="M2" s="3" t="s">
        <v>87</v>
      </c>
      <c r="N2" s="3" t="s">
        <v>87</v>
      </c>
      <c r="O2" s="3" t="s">
        <v>87</v>
      </c>
      <c r="P2" s="3" t="s">
        <v>87</v>
      </c>
      <c r="Q2" s="3" t="s">
        <v>87</v>
      </c>
      <c r="R2" s="3" t="s">
        <v>87</v>
      </c>
      <c r="S2" s="3" t="s">
        <v>87</v>
      </c>
      <c r="T2" s="3" t="s">
        <v>87</v>
      </c>
      <c r="U2" s="3" t="s">
        <v>87</v>
      </c>
      <c r="V2" s="3" t="s">
        <v>87</v>
      </c>
      <c r="W2" s="3" t="s">
        <v>87</v>
      </c>
      <c r="X2" s="3" t="s">
        <v>87</v>
      </c>
      <c r="Y2" s="3" t="s">
        <v>88</v>
      </c>
      <c r="Z2" s="3" t="s">
        <v>88</v>
      </c>
      <c r="AA2" s="3" t="s">
        <v>87</v>
      </c>
      <c r="AB2" s="3" t="s">
        <v>87</v>
      </c>
      <c r="AC2" s="3" t="s">
        <v>87</v>
      </c>
      <c r="AD2" s="3" t="s">
        <v>88</v>
      </c>
      <c r="AE2" s="3" t="s">
        <v>87</v>
      </c>
      <c r="AF2" s="3" t="s">
        <v>87</v>
      </c>
      <c r="AG2" s="3" t="s">
        <v>87</v>
      </c>
      <c r="AH2" s="3" t="s">
        <v>88</v>
      </c>
      <c r="AI2" s="3" t="s">
        <v>88</v>
      </c>
      <c r="AJ2" s="3" t="s">
        <v>87</v>
      </c>
      <c r="AK2" s="3" t="s">
        <v>87</v>
      </c>
      <c r="AL2" s="3" t="s">
        <v>87</v>
      </c>
      <c r="AM2" s="3" t="s">
        <v>87</v>
      </c>
      <c r="AN2" s="3" t="s">
        <v>87</v>
      </c>
      <c r="AO2" s="3" t="s">
        <v>87</v>
      </c>
      <c r="AP2" s="3" t="s">
        <v>88</v>
      </c>
      <c r="AQ2" s="3" t="s">
        <v>88</v>
      </c>
      <c r="AR2" s="3" t="s">
        <v>87</v>
      </c>
      <c r="AS2" s="3" t="s">
        <v>87</v>
      </c>
      <c r="AT2" s="3" t="s">
        <v>88</v>
      </c>
      <c r="AU2" s="3" t="s">
        <v>88</v>
      </c>
      <c r="AV2" s="3" t="s">
        <v>88</v>
      </c>
      <c r="AW2" s="3" t="s">
        <v>88</v>
      </c>
      <c r="AX2" s="3" t="s">
        <v>87</v>
      </c>
      <c r="AY2" s="3" t="s">
        <v>87</v>
      </c>
      <c r="AZ2" s="3" t="s">
        <v>88</v>
      </c>
      <c r="BA2" s="3" t="s">
        <v>88</v>
      </c>
      <c r="BB2" s="3" t="s">
        <v>87</v>
      </c>
      <c r="BC2" s="3" t="s">
        <v>87</v>
      </c>
      <c r="BD2" s="3" t="s">
        <v>87</v>
      </c>
      <c r="BE2" s="3" t="s">
        <v>88</v>
      </c>
      <c r="BF2" s="3" t="s">
        <v>87</v>
      </c>
      <c r="BG2" s="3" t="s">
        <v>87</v>
      </c>
      <c r="BH2" s="3" t="s">
        <v>87</v>
      </c>
      <c r="BI2" s="3" t="s">
        <v>87</v>
      </c>
      <c r="BJ2" s="3" t="s">
        <v>87</v>
      </c>
      <c r="BK2" s="3" t="s">
        <v>87</v>
      </c>
      <c r="BL2" s="3" t="s">
        <v>87</v>
      </c>
      <c r="BM2" s="3" t="s">
        <v>87</v>
      </c>
      <c r="BN2" s="3" t="s">
        <v>88</v>
      </c>
      <c r="BO2" s="3" t="s">
        <v>88</v>
      </c>
      <c r="BP2" s="3" t="s">
        <v>88</v>
      </c>
      <c r="BQ2" s="3" t="s">
        <v>88</v>
      </c>
      <c r="BR2" s="3" t="s">
        <v>87</v>
      </c>
      <c r="BS2" s="3" t="s">
        <v>87</v>
      </c>
      <c r="BT2" s="3" t="s">
        <v>87</v>
      </c>
      <c r="BU2" s="3" t="s">
        <v>88</v>
      </c>
      <c r="BV2" s="3" t="s">
        <v>88</v>
      </c>
      <c r="BW2" s="3" t="s">
        <v>87</v>
      </c>
      <c r="BX2" s="3" t="s">
        <v>88</v>
      </c>
      <c r="BY2" s="3" t="s">
        <v>87</v>
      </c>
      <c r="BZ2" s="3" t="s">
        <v>87</v>
      </c>
      <c r="CA2" s="3" t="s">
        <v>87</v>
      </c>
      <c r="CB2" s="3" t="s">
        <v>88</v>
      </c>
      <c r="CC2" s="3" t="s">
        <v>88</v>
      </c>
      <c r="CD2" s="3" t="s">
        <v>87</v>
      </c>
      <c r="CE2" s="3" t="s">
        <v>87</v>
      </c>
      <c r="CF2" s="3" t="s">
        <v>87</v>
      </c>
      <c r="CG2" s="3" t="s">
        <v>87</v>
      </c>
      <c r="CH2" s="3" t="s">
        <v>87</v>
      </c>
    </row>
    <row r="3">
      <c r="A3" s="2">
        <v>45034.176381736106</v>
      </c>
      <c r="B3" s="3" t="s">
        <v>85</v>
      </c>
      <c r="C3" s="3" t="s">
        <v>89</v>
      </c>
      <c r="E3" s="3" t="s">
        <v>88</v>
      </c>
      <c r="F3" s="3" t="s">
        <v>88</v>
      </c>
      <c r="G3" s="3" t="s">
        <v>88</v>
      </c>
      <c r="H3" s="3" t="s">
        <v>88</v>
      </c>
      <c r="I3" s="3" t="s">
        <v>88</v>
      </c>
      <c r="J3" s="3" t="s">
        <v>88</v>
      </c>
      <c r="K3" s="3" t="s">
        <v>88</v>
      </c>
      <c r="L3" s="3" t="s">
        <v>88</v>
      </c>
      <c r="M3" s="3" t="s">
        <v>88</v>
      </c>
      <c r="N3" s="3" t="s">
        <v>88</v>
      </c>
      <c r="O3" s="3" t="s">
        <v>88</v>
      </c>
      <c r="P3" s="3" t="s">
        <v>88</v>
      </c>
      <c r="Q3" s="3" t="s">
        <v>88</v>
      </c>
      <c r="R3" s="3" t="s">
        <v>88</v>
      </c>
      <c r="S3" s="3" t="s">
        <v>88</v>
      </c>
      <c r="T3" s="3" t="s">
        <v>88</v>
      </c>
      <c r="U3" s="3" t="s">
        <v>88</v>
      </c>
      <c r="V3" s="3" t="s">
        <v>88</v>
      </c>
      <c r="W3" s="3" t="s">
        <v>88</v>
      </c>
      <c r="X3" s="3" t="s">
        <v>88</v>
      </c>
      <c r="Y3" s="3" t="s">
        <v>88</v>
      </c>
      <c r="Z3" s="3" t="s">
        <v>88</v>
      </c>
      <c r="AA3" s="3" t="s">
        <v>88</v>
      </c>
      <c r="AB3" s="3" t="s">
        <v>88</v>
      </c>
      <c r="AC3" s="3" t="s">
        <v>88</v>
      </c>
      <c r="AD3" s="3" t="s">
        <v>88</v>
      </c>
      <c r="AE3" s="3" t="s">
        <v>88</v>
      </c>
      <c r="AF3" s="3" t="s">
        <v>88</v>
      </c>
      <c r="AG3" s="3" t="s">
        <v>88</v>
      </c>
      <c r="AH3" s="3" t="s">
        <v>88</v>
      </c>
      <c r="AI3" s="3" t="s">
        <v>88</v>
      </c>
      <c r="AJ3" s="3" t="s">
        <v>88</v>
      </c>
      <c r="AK3" s="3" t="s">
        <v>88</v>
      </c>
      <c r="AL3" s="3" t="s">
        <v>87</v>
      </c>
      <c r="AM3" s="3" t="s">
        <v>87</v>
      </c>
      <c r="AN3" s="3" t="s">
        <v>87</v>
      </c>
      <c r="AO3" s="3" t="s">
        <v>88</v>
      </c>
      <c r="AP3" s="3" t="s">
        <v>88</v>
      </c>
      <c r="AQ3" s="3" t="s">
        <v>88</v>
      </c>
      <c r="AR3" s="3" t="s">
        <v>87</v>
      </c>
      <c r="AS3" s="3" t="s">
        <v>87</v>
      </c>
      <c r="AT3" s="3" t="s">
        <v>87</v>
      </c>
      <c r="AU3" s="3" t="s">
        <v>87</v>
      </c>
      <c r="AV3" s="3" t="s">
        <v>87</v>
      </c>
      <c r="AW3" s="3" t="s">
        <v>87</v>
      </c>
      <c r="AX3" s="3" t="s">
        <v>87</v>
      </c>
      <c r="AY3" s="3" t="s">
        <v>87</v>
      </c>
      <c r="AZ3" s="3" t="s">
        <v>87</v>
      </c>
      <c r="BA3" s="3" t="s">
        <v>87</v>
      </c>
      <c r="BB3" s="3" t="s">
        <v>87</v>
      </c>
      <c r="BC3" s="3" t="s">
        <v>87</v>
      </c>
      <c r="BD3" s="3" t="s">
        <v>87</v>
      </c>
      <c r="BE3" s="3" t="s">
        <v>87</v>
      </c>
      <c r="BF3" s="3" t="s">
        <v>87</v>
      </c>
      <c r="BG3" s="3" t="s">
        <v>87</v>
      </c>
      <c r="BH3" s="3" t="s">
        <v>87</v>
      </c>
      <c r="BI3" s="3" t="s">
        <v>87</v>
      </c>
      <c r="BJ3" s="3" t="s">
        <v>87</v>
      </c>
      <c r="BK3" s="3" t="s">
        <v>87</v>
      </c>
      <c r="BL3" s="3" t="s">
        <v>87</v>
      </c>
      <c r="BM3" s="3" t="s">
        <v>87</v>
      </c>
      <c r="BN3" s="3" t="s">
        <v>87</v>
      </c>
      <c r="BO3" s="3" t="s">
        <v>87</v>
      </c>
      <c r="BP3" s="3" t="s">
        <v>87</v>
      </c>
      <c r="BQ3" s="3" t="s">
        <v>87</v>
      </c>
      <c r="BR3" s="3" t="s">
        <v>87</v>
      </c>
      <c r="BS3" s="3" t="s">
        <v>87</v>
      </c>
      <c r="BT3" s="3" t="s">
        <v>87</v>
      </c>
      <c r="BU3" s="3" t="s">
        <v>88</v>
      </c>
      <c r="BV3" s="3" t="s">
        <v>88</v>
      </c>
      <c r="BW3" s="3" t="s">
        <v>87</v>
      </c>
      <c r="BX3" s="3" t="s">
        <v>87</v>
      </c>
      <c r="BY3" s="3" t="s">
        <v>87</v>
      </c>
      <c r="BZ3" s="3" t="s">
        <v>87</v>
      </c>
      <c r="CA3" s="3" t="s">
        <v>87</v>
      </c>
      <c r="CB3" s="3" t="s">
        <v>87</v>
      </c>
      <c r="CC3" s="3" t="s">
        <v>87</v>
      </c>
      <c r="CD3" s="3" t="s">
        <v>88</v>
      </c>
      <c r="CE3" s="3" t="s">
        <v>88</v>
      </c>
      <c r="CF3" s="3" t="s">
        <v>88</v>
      </c>
      <c r="CG3" s="3" t="s">
        <v>87</v>
      </c>
      <c r="CH3" s="3" t="s">
        <v>87</v>
      </c>
    </row>
    <row r="4">
      <c r="A4" s="2">
        <v>45034.63455809028</v>
      </c>
      <c r="B4" s="3" t="s">
        <v>90</v>
      </c>
      <c r="C4" s="3" t="s">
        <v>86</v>
      </c>
      <c r="D4" s="4">
        <v>44951.0</v>
      </c>
      <c r="E4" s="3" t="s">
        <v>87</v>
      </c>
      <c r="F4" s="3" t="s">
        <v>88</v>
      </c>
      <c r="G4" s="3" t="s">
        <v>88</v>
      </c>
      <c r="H4" s="3" t="s">
        <v>87</v>
      </c>
      <c r="I4" s="3" t="s">
        <v>87</v>
      </c>
      <c r="J4" s="3" t="s">
        <v>87</v>
      </c>
      <c r="K4" s="3" t="s">
        <v>87</v>
      </c>
      <c r="L4" s="3" t="s">
        <v>87</v>
      </c>
      <c r="M4" s="3" t="s">
        <v>87</v>
      </c>
      <c r="N4" s="3" t="s">
        <v>87</v>
      </c>
      <c r="O4" s="3" t="s">
        <v>87</v>
      </c>
      <c r="P4" s="3" t="s">
        <v>87</v>
      </c>
      <c r="Q4" s="3" t="s">
        <v>87</v>
      </c>
      <c r="R4" s="3" t="s">
        <v>87</v>
      </c>
      <c r="S4" s="3" t="s">
        <v>88</v>
      </c>
      <c r="T4" s="3" t="s">
        <v>88</v>
      </c>
      <c r="U4" s="3" t="s">
        <v>88</v>
      </c>
      <c r="V4" s="3" t="s">
        <v>88</v>
      </c>
      <c r="W4" s="3" t="s">
        <v>88</v>
      </c>
      <c r="X4" s="3" t="s">
        <v>88</v>
      </c>
      <c r="Y4" s="3" t="s">
        <v>87</v>
      </c>
      <c r="Z4" s="3" t="s">
        <v>87</v>
      </c>
      <c r="AA4" s="3" t="s">
        <v>87</v>
      </c>
      <c r="AB4" s="3" t="s">
        <v>87</v>
      </c>
      <c r="AC4" s="3" t="s">
        <v>87</v>
      </c>
      <c r="AD4" s="3" t="s">
        <v>87</v>
      </c>
      <c r="AE4" s="3" t="s">
        <v>87</v>
      </c>
      <c r="AF4" s="3" t="s">
        <v>88</v>
      </c>
      <c r="AG4" s="3" t="s">
        <v>88</v>
      </c>
      <c r="AH4" s="3" t="s">
        <v>87</v>
      </c>
      <c r="AI4" s="3" t="s">
        <v>87</v>
      </c>
      <c r="AJ4" s="3" t="s">
        <v>87</v>
      </c>
      <c r="AK4" s="3" t="s">
        <v>87</v>
      </c>
      <c r="AL4" s="3" t="s">
        <v>87</v>
      </c>
      <c r="AM4" s="3" t="s">
        <v>87</v>
      </c>
      <c r="AN4" s="3" t="s">
        <v>87</v>
      </c>
      <c r="AO4" s="3" t="s">
        <v>88</v>
      </c>
      <c r="AP4" s="3" t="s">
        <v>88</v>
      </c>
      <c r="AQ4" s="3" t="s">
        <v>88</v>
      </c>
      <c r="AR4" s="3" t="s">
        <v>87</v>
      </c>
      <c r="AS4" s="3" t="s">
        <v>87</v>
      </c>
      <c r="AT4" s="3" t="s">
        <v>87</v>
      </c>
      <c r="AU4" s="3" t="s">
        <v>87</v>
      </c>
      <c r="AV4" s="3" t="s">
        <v>87</v>
      </c>
      <c r="AW4" s="3" t="s">
        <v>87</v>
      </c>
      <c r="AX4" s="3" t="s">
        <v>87</v>
      </c>
      <c r="AY4" s="3" t="s">
        <v>87</v>
      </c>
      <c r="AZ4" s="3" t="s">
        <v>88</v>
      </c>
      <c r="BA4" s="3" t="s">
        <v>88</v>
      </c>
      <c r="BB4" s="3" t="s">
        <v>87</v>
      </c>
      <c r="BC4" s="3" t="s">
        <v>87</v>
      </c>
      <c r="BD4" s="3" t="s">
        <v>87</v>
      </c>
      <c r="BE4" s="3" t="s">
        <v>87</v>
      </c>
      <c r="BF4" s="3" t="s">
        <v>88</v>
      </c>
      <c r="BG4" s="3" t="s">
        <v>88</v>
      </c>
      <c r="BH4" s="3" t="s">
        <v>87</v>
      </c>
      <c r="BI4" s="3" t="s">
        <v>87</v>
      </c>
      <c r="BJ4" s="3" t="s">
        <v>87</v>
      </c>
      <c r="BK4" s="3" t="s">
        <v>87</v>
      </c>
      <c r="BL4" s="3" t="s">
        <v>87</v>
      </c>
      <c r="BM4" s="3" t="s">
        <v>88</v>
      </c>
      <c r="BN4" s="3" t="s">
        <v>88</v>
      </c>
      <c r="BO4" s="3" t="s">
        <v>87</v>
      </c>
      <c r="BP4" s="3" t="s">
        <v>87</v>
      </c>
      <c r="BQ4" s="3" t="s">
        <v>87</v>
      </c>
      <c r="BR4" s="3" t="s">
        <v>87</v>
      </c>
      <c r="BS4" s="3" t="s">
        <v>87</v>
      </c>
      <c r="BT4" s="3" t="s">
        <v>87</v>
      </c>
      <c r="BU4" s="3" t="s">
        <v>88</v>
      </c>
      <c r="BV4" s="3" t="s">
        <v>88</v>
      </c>
      <c r="BW4" s="3" t="s">
        <v>87</v>
      </c>
      <c r="BX4" s="3" t="s">
        <v>87</v>
      </c>
      <c r="BY4" s="3" t="s">
        <v>87</v>
      </c>
      <c r="BZ4" s="3" t="s">
        <v>87</v>
      </c>
      <c r="CA4" s="3" t="s">
        <v>87</v>
      </c>
      <c r="CB4" s="3" t="s">
        <v>87</v>
      </c>
      <c r="CC4" s="3" t="s">
        <v>87</v>
      </c>
      <c r="CD4" s="3" t="s">
        <v>88</v>
      </c>
      <c r="CE4" s="3" t="s">
        <v>88</v>
      </c>
      <c r="CF4" s="3" t="s">
        <v>88</v>
      </c>
      <c r="CG4" s="3" t="s">
        <v>87</v>
      </c>
      <c r="CH4" s="3" t="s">
        <v>87</v>
      </c>
    </row>
    <row r="5">
      <c r="A5" s="2">
        <v>45034.63579851852</v>
      </c>
      <c r="B5" s="3" t="s">
        <v>91</v>
      </c>
      <c r="C5" s="3" t="s">
        <v>86</v>
      </c>
      <c r="D5" s="4">
        <v>44982.0</v>
      </c>
      <c r="E5" s="3" t="s">
        <v>87</v>
      </c>
      <c r="F5" s="3" t="s">
        <v>87</v>
      </c>
      <c r="G5" s="3" t="s">
        <v>87</v>
      </c>
      <c r="H5" s="3" t="s">
        <v>87</v>
      </c>
      <c r="I5" s="3" t="s">
        <v>87</v>
      </c>
      <c r="J5" s="3" t="s">
        <v>87</v>
      </c>
      <c r="K5" s="3" t="s">
        <v>87</v>
      </c>
      <c r="L5" s="3" t="s">
        <v>87</v>
      </c>
      <c r="M5" s="3" t="s">
        <v>87</v>
      </c>
      <c r="N5" s="3" t="s">
        <v>87</v>
      </c>
      <c r="O5" s="3" t="s">
        <v>87</v>
      </c>
      <c r="P5" s="3" t="s">
        <v>87</v>
      </c>
      <c r="Q5" s="3" t="s">
        <v>88</v>
      </c>
      <c r="R5" s="3" t="s">
        <v>88</v>
      </c>
      <c r="S5" s="3" t="s">
        <v>88</v>
      </c>
      <c r="T5" s="3" t="s">
        <v>88</v>
      </c>
      <c r="U5" s="3" t="s">
        <v>88</v>
      </c>
      <c r="V5" s="3" t="s">
        <v>88</v>
      </c>
      <c r="W5" s="3" t="s">
        <v>88</v>
      </c>
      <c r="X5" s="3" t="s">
        <v>88</v>
      </c>
      <c r="Y5" s="3" t="s">
        <v>87</v>
      </c>
      <c r="Z5" s="3" t="s">
        <v>87</v>
      </c>
      <c r="AA5" s="3" t="s">
        <v>87</v>
      </c>
      <c r="AB5" s="3" t="s">
        <v>87</v>
      </c>
      <c r="AC5" s="3" t="s">
        <v>87</v>
      </c>
      <c r="AD5" s="3" t="s">
        <v>87</v>
      </c>
      <c r="AE5" s="3" t="s">
        <v>87</v>
      </c>
      <c r="AF5" s="3" t="s">
        <v>88</v>
      </c>
      <c r="AG5" s="3" t="s">
        <v>88</v>
      </c>
      <c r="AH5" s="3" t="s">
        <v>87</v>
      </c>
      <c r="AI5" s="3" t="s">
        <v>87</v>
      </c>
      <c r="AJ5" s="3" t="s">
        <v>87</v>
      </c>
      <c r="AK5" s="3" t="s">
        <v>87</v>
      </c>
      <c r="AL5" s="3" t="s">
        <v>87</v>
      </c>
      <c r="AM5" s="3" t="s">
        <v>87</v>
      </c>
      <c r="AN5" s="3" t="s">
        <v>87</v>
      </c>
      <c r="AO5" s="3" t="s">
        <v>88</v>
      </c>
      <c r="AP5" s="3" t="s">
        <v>88</v>
      </c>
      <c r="AQ5" s="3" t="s">
        <v>88</v>
      </c>
      <c r="AR5" s="3" t="s">
        <v>87</v>
      </c>
      <c r="AS5" s="3" t="s">
        <v>87</v>
      </c>
      <c r="AT5" s="3" t="s">
        <v>87</v>
      </c>
      <c r="AU5" s="3" t="s">
        <v>87</v>
      </c>
      <c r="AV5" s="3" t="s">
        <v>87</v>
      </c>
      <c r="AW5" s="3" t="s">
        <v>87</v>
      </c>
      <c r="AX5" s="3" t="s">
        <v>87</v>
      </c>
      <c r="AY5" s="3" t="s">
        <v>87</v>
      </c>
      <c r="AZ5" s="3" t="s">
        <v>88</v>
      </c>
      <c r="BA5" s="3" t="s">
        <v>88</v>
      </c>
      <c r="BB5" s="3" t="s">
        <v>87</v>
      </c>
      <c r="BC5" s="3" t="s">
        <v>87</v>
      </c>
      <c r="BD5" s="3" t="s">
        <v>87</v>
      </c>
      <c r="BE5" s="3" t="s">
        <v>87</v>
      </c>
      <c r="BF5" s="3" t="s">
        <v>88</v>
      </c>
      <c r="BG5" s="3" t="s">
        <v>88</v>
      </c>
      <c r="BH5" s="3" t="s">
        <v>87</v>
      </c>
      <c r="BI5" s="3" t="s">
        <v>87</v>
      </c>
      <c r="BJ5" s="3" t="s">
        <v>87</v>
      </c>
      <c r="BK5" s="3" t="s">
        <v>87</v>
      </c>
      <c r="BL5" s="3" t="s">
        <v>87</v>
      </c>
      <c r="BM5" s="3" t="s">
        <v>88</v>
      </c>
      <c r="BN5" s="3" t="s">
        <v>88</v>
      </c>
      <c r="BO5" s="3" t="s">
        <v>87</v>
      </c>
      <c r="BP5" s="3" t="s">
        <v>87</v>
      </c>
      <c r="BQ5" s="3" t="s">
        <v>87</v>
      </c>
      <c r="BR5" s="3" t="s">
        <v>87</v>
      </c>
      <c r="BS5" s="3" t="s">
        <v>87</v>
      </c>
      <c r="BT5" s="3" t="s">
        <v>87</v>
      </c>
      <c r="BU5" s="3" t="s">
        <v>87</v>
      </c>
      <c r="BV5" s="3" t="s">
        <v>87</v>
      </c>
      <c r="BW5" s="3" t="s">
        <v>87</v>
      </c>
      <c r="BX5" s="3" t="s">
        <v>87</v>
      </c>
      <c r="BY5" s="3" t="s">
        <v>87</v>
      </c>
      <c r="BZ5" s="3" t="s">
        <v>87</v>
      </c>
      <c r="CA5" s="3" t="s">
        <v>87</v>
      </c>
      <c r="CB5" s="3" t="s">
        <v>87</v>
      </c>
      <c r="CC5" s="3" t="s">
        <v>87</v>
      </c>
      <c r="CD5" s="3" t="s">
        <v>87</v>
      </c>
      <c r="CE5" s="3" t="s">
        <v>87</v>
      </c>
      <c r="CF5" s="3" t="s">
        <v>87</v>
      </c>
      <c r="CG5" s="3" t="s">
        <v>87</v>
      </c>
      <c r="CH5" s="3" t="s">
        <v>87</v>
      </c>
    </row>
    <row r="6">
      <c r="A6" s="2">
        <v>45034.63795719907</v>
      </c>
      <c r="B6" s="3" t="s">
        <v>91</v>
      </c>
      <c r="C6" s="3" t="s">
        <v>86</v>
      </c>
      <c r="D6" s="4">
        <v>45010.0</v>
      </c>
      <c r="E6" s="3" t="s">
        <v>87</v>
      </c>
      <c r="F6" s="3" t="s">
        <v>87</v>
      </c>
      <c r="G6" s="3" t="s">
        <v>87</v>
      </c>
      <c r="H6" s="3" t="s">
        <v>87</v>
      </c>
      <c r="I6" s="3" t="s">
        <v>87</v>
      </c>
      <c r="J6" s="3" t="s">
        <v>87</v>
      </c>
      <c r="K6" s="3" t="s">
        <v>87</v>
      </c>
      <c r="L6" s="3" t="s">
        <v>87</v>
      </c>
      <c r="M6" s="3" t="s">
        <v>87</v>
      </c>
      <c r="N6" s="3" t="s">
        <v>87</v>
      </c>
      <c r="O6" s="3" t="s">
        <v>87</v>
      </c>
      <c r="P6" s="3" t="s">
        <v>87</v>
      </c>
      <c r="Q6" s="3" t="s">
        <v>87</v>
      </c>
      <c r="R6" s="3" t="s">
        <v>87</v>
      </c>
      <c r="S6" s="3" t="s">
        <v>87</v>
      </c>
      <c r="T6" s="3" t="s">
        <v>87</v>
      </c>
      <c r="U6" s="3" t="s">
        <v>87</v>
      </c>
      <c r="V6" s="3" t="s">
        <v>87</v>
      </c>
      <c r="W6" s="3" t="s">
        <v>87</v>
      </c>
      <c r="X6" s="3" t="s">
        <v>87</v>
      </c>
      <c r="Y6" s="3" t="s">
        <v>87</v>
      </c>
      <c r="Z6" s="3" t="s">
        <v>87</v>
      </c>
      <c r="AA6" s="3" t="s">
        <v>87</v>
      </c>
      <c r="AB6" s="3" t="s">
        <v>87</v>
      </c>
      <c r="AC6" s="3" t="s">
        <v>87</v>
      </c>
      <c r="AD6" s="3" t="s">
        <v>87</v>
      </c>
      <c r="AE6" s="3" t="s">
        <v>87</v>
      </c>
      <c r="AF6" s="3" t="s">
        <v>87</v>
      </c>
      <c r="AG6" s="3" t="s">
        <v>87</v>
      </c>
      <c r="AH6" s="3" t="s">
        <v>87</v>
      </c>
      <c r="AI6" s="3" t="s">
        <v>87</v>
      </c>
      <c r="AJ6" s="3" t="s">
        <v>87</v>
      </c>
      <c r="AK6" s="3" t="s">
        <v>87</v>
      </c>
      <c r="AL6" s="3" t="s">
        <v>87</v>
      </c>
      <c r="AM6" s="3" t="s">
        <v>87</v>
      </c>
      <c r="AN6" s="3" t="s">
        <v>87</v>
      </c>
      <c r="AO6" s="3" t="s">
        <v>87</v>
      </c>
      <c r="AP6" s="3" t="s">
        <v>87</v>
      </c>
      <c r="AQ6" s="3" t="s">
        <v>87</v>
      </c>
      <c r="AR6" s="3" t="s">
        <v>87</v>
      </c>
      <c r="AS6" s="3" t="s">
        <v>87</v>
      </c>
      <c r="AT6" s="3" t="s">
        <v>87</v>
      </c>
      <c r="AU6" s="3" t="s">
        <v>87</v>
      </c>
      <c r="AV6" s="3" t="s">
        <v>87</v>
      </c>
      <c r="AW6" s="3" t="s">
        <v>87</v>
      </c>
      <c r="AX6" s="3" t="s">
        <v>87</v>
      </c>
      <c r="AY6" s="3" t="s">
        <v>87</v>
      </c>
      <c r="AZ6" s="3" t="s">
        <v>87</v>
      </c>
      <c r="BA6" s="3" t="s">
        <v>87</v>
      </c>
      <c r="BB6" s="3" t="s">
        <v>87</v>
      </c>
      <c r="BC6" s="3" t="s">
        <v>87</v>
      </c>
      <c r="BD6" s="3" t="s">
        <v>87</v>
      </c>
      <c r="BE6" s="3" t="s">
        <v>87</v>
      </c>
      <c r="BF6" s="3" t="s">
        <v>87</v>
      </c>
      <c r="BG6" s="3" t="s">
        <v>87</v>
      </c>
      <c r="BH6" s="3" t="s">
        <v>87</v>
      </c>
      <c r="BI6" s="3" t="s">
        <v>87</v>
      </c>
      <c r="BJ6" s="3" t="s">
        <v>87</v>
      </c>
      <c r="BK6" s="3" t="s">
        <v>87</v>
      </c>
      <c r="BL6" s="3" t="s">
        <v>87</v>
      </c>
      <c r="BM6" s="3" t="s">
        <v>87</v>
      </c>
      <c r="BN6" s="3" t="s">
        <v>87</v>
      </c>
      <c r="BO6" s="3" t="s">
        <v>87</v>
      </c>
      <c r="BP6" s="3" t="s">
        <v>87</v>
      </c>
      <c r="BQ6" s="3" t="s">
        <v>87</v>
      </c>
      <c r="BR6" s="3" t="s">
        <v>87</v>
      </c>
      <c r="BS6" s="3" t="s">
        <v>87</v>
      </c>
      <c r="BT6" s="3" t="s">
        <v>87</v>
      </c>
      <c r="BU6" s="3" t="s">
        <v>87</v>
      </c>
      <c r="BV6" s="3" t="s">
        <v>87</v>
      </c>
      <c r="BW6" s="3" t="s">
        <v>87</v>
      </c>
      <c r="BX6" s="3" t="s">
        <v>87</v>
      </c>
      <c r="BY6" s="3" t="s">
        <v>87</v>
      </c>
      <c r="BZ6" s="3" t="s">
        <v>87</v>
      </c>
      <c r="CA6" s="3" t="s">
        <v>87</v>
      </c>
      <c r="CB6" s="3" t="s">
        <v>87</v>
      </c>
      <c r="CC6" s="3" t="s">
        <v>87</v>
      </c>
      <c r="CD6" s="3" t="s">
        <v>87</v>
      </c>
      <c r="CE6" s="3" t="s">
        <v>87</v>
      </c>
      <c r="CF6" s="3" t="s">
        <v>87</v>
      </c>
      <c r="CG6" s="3" t="s">
        <v>87</v>
      </c>
      <c r="CH6" s="3" t="s">
        <v>87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92</v>
      </c>
      <c r="B1" s="3" t="s">
        <v>93</v>
      </c>
      <c r="C1" s="3" t="s">
        <v>94</v>
      </c>
      <c r="E1" s="3" t="s">
        <v>95</v>
      </c>
      <c r="F1" s="3" t="s">
        <v>96</v>
      </c>
      <c r="G1" s="3" t="s">
        <v>97</v>
      </c>
      <c r="I1" s="3" t="s">
        <v>98</v>
      </c>
    </row>
    <row r="2">
      <c r="A2" s="3" t="s">
        <v>99</v>
      </c>
      <c r="B2" s="3">
        <v>100.0</v>
      </c>
      <c r="C2" s="3" t="s">
        <v>100</v>
      </c>
      <c r="E2" s="3" t="s">
        <v>101</v>
      </c>
      <c r="F2" s="3" t="s">
        <v>102</v>
      </c>
      <c r="G2" s="3">
        <v>1.0</v>
      </c>
      <c r="I2" s="5" t="s">
        <v>103</v>
      </c>
    </row>
    <row r="3">
      <c r="A3" s="3" t="s">
        <v>87</v>
      </c>
      <c r="B3" s="3">
        <v>95.0</v>
      </c>
      <c r="C3" s="3" t="s">
        <v>104</v>
      </c>
      <c r="E3" s="3" t="s">
        <v>105</v>
      </c>
      <c r="F3" s="3" t="s">
        <v>106</v>
      </c>
      <c r="G3" s="3">
        <v>2.0</v>
      </c>
      <c r="I3" s="5" t="s">
        <v>107</v>
      </c>
    </row>
    <row r="4">
      <c r="A4" s="3" t="s">
        <v>88</v>
      </c>
      <c r="B4" s="3">
        <v>89.0</v>
      </c>
      <c r="C4" s="3" t="s">
        <v>108</v>
      </c>
      <c r="E4" s="3" t="s">
        <v>109</v>
      </c>
      <c r="F4" s="3" t="s">
        <v>110</v>
      </c>
      <c r="G4" s="3">
        <v>3.0</v>
      </c>
      <c r="I4" s="5" t="s">
        <v>111</v>
      </c>
    </row>
    <row r="5">
      <c r="A5" s="3" t="s">
        <v>112</v>
      </c>
      <c r="B5" s="3">
        <v>74.0</v>
      </c>
      <c r="C5" s="3" t="s">
        <v>113</v>
      </c>
      <c r="E5" s="3" t="s">
        <v>114</v>
      </c>
      <c r="F5" s="3" t="s">
        <v>115</v>
      </c>
      <c r="G5" s="3">
        <v>4.0</v>
      </c>
      <c r="I5" s="5" t="s">
        <v>116</v>
      </c>
    </row>
    <row r="6">
      <c r="E6" s="3" t="s">
        <v>117</v>
      </c>
      <c r="F6" s="3" t="s">
        <v>118</v>
      </c>
      <c r="G6" s="3">
        <v>5.0</v>
      </c>
      <c r="I6" s="5" t="s">
        <v>119</v>
      </c>
    </row>
    <row r="7">
      <c r="E7" s="3" t="s">
        <v>120</v>
      </c>
      <c r="F7" s="3" t="s">
        <v>121</v>
      </c>
      <c r="G7" s="3">
        <v>6.0</v>
      </c>
      <c r="I7" s="5" t="s">
        <v>122</v>
      </c>
    </row>
    <row r="8">
      <c r="E8" s="3" t="s">
        <v>123</v>
      </c>
      <c r="F8" s="3" t="s">
        <v>124</v>
      </c>
      <c r="G8" s="3">
        <v>7.0</v>
      </c>
      <c r="I8" s="5" t="s">
        <v>125</v>
      </c>
    </row>
    <row r="9">
      <c r="E9" s="3" t="s">
        <v>126</v>
      </c>
      <c r="F9" s="3" t="s">
        <v>127</v>
      </c>
      <c r="G9" s="3">
        <v>8.0</v>
      </c>
      <c r="I9" s="5" t="s">
        <v>128</v>
      </c>
    </row>
    <row r="10">
      <c r="E10" s="3" t="s">
        <v>129</v>
      </c>
      <c r="F10" s="3" t="s">
        <v>130</v>
      </c>
      <c r="G10" s="3">
        <v>9.0</v>
      </c>
      <c r="I10" s="5" t="s">
        <v>131</v>
      </c>
    </row>
    <row r="11">
      <c r="E11" s="3" t="s">
        <v>132</v>
      </c>
      <c r="F11" s="3" t="s">
        <v>133</v>
      </c>
      <c r="G11" s="3">
        <v>10.0</v>
      </c>
      <c r="I11" s="5" t="s">
        <v>134</v>
      </c>
    </row>
    <row r="12">
      <c r="E12" s="3" t="s">
        <v>135</v>
      </c>
      <c r="F12" s="3" t="s">
        <v>136</v>
      </c>
      <c r="G12" s="3">
        <v>11.0</v>
      </c>
      <c r="I12" s="5" t="s">
        <v>137</v>
      </c>
    </row>
    <row r="13">
      <c r="E13" s="3" t="s">
        <v>138</v>
      </c>
      <c r="F13" s="3" t="s">
        <v>139</v>
      </c>
      <c r="G13" s="3">
        <v>12.0</v>
      </c>
      <c r="I13" s="5" t="s">
        <v>140</v>
      </c>
    </row>
    <row r="14">
      <c r="I14" s="5" t="s">
        <v>141</v>
      </c>
    </row>
    <row r="15">
      <c r="I15" s="5" t="s">
        <v>142</v>
      </c>
    </row>
    <row r="16">
      <c r="I16" s="5" t="s">
        <v>143</v>
      </c>
    </row>
    <row r="17">
      <c r="I17" s="5" t="s">
        <v>144</v>
      </c>
    </row>
    <row r="18">
      <c r="I18" s="5" t="s">
        <v>145</v>
      </c>
    </row>
    <row r="19">
      <c r="I19" s="5" t="s">
        <v>146</v>
      </c>
    </row>
    <row r="20">
      <c r="I20" s="5" t="s">
        <v>147</v>
      </c>
    </row>
    <row r="21">
      <c r="I21" s="5" t="s">
        <v>148</v>
      </c>
    </row>
    <row r="22">
      <c r="I22" s="5" t="s">
        <v>149</v>
      </c>
    </row>
    <row r="23">
      <c r="I23" s="5" t="s">
        <v>150</v>
      </c>
    </row>
    <row r="24">
      <c r="I24" s="5" t="s">
        <v>151</v>
      </c>
    </row>
    <row r="25">
      <c r="I25" s="5" t="s">
        <v>152</v>
      </c>
    </row>
    <row r="26">
      <c r="I26" s="5" t="s">
        <v>153</v>
      </c>
    </row>
    <row r="27">
      <c r="I27" s="5" t="s">
        <v>154</v>
      </c>
    </row>
    <row r="28">
      <c r="I28" s="5" t="s">
        <v>155</v>
      </c>
    </row>
    <row r="29">
      <c r="I29" s="5" t="s">
        <v>156</v>
      </c>
    </row>
    <row r="30">
      <c r="I30" s="5" t="s">
        <v>157</v>
      </c>
    </row>
    <row r="31">
      <c r="I31" s="5" t="s">
        <v>158</v>
      </c>
    </row>
    <row r="32">
      <c r="I32" s="5" t="s">
        <v>159</v>
      </c>
    </row>
    <row r="33">
      <c r="I33" s="5" t="s">
        <v>160</v>
      </c>
    </row>
    <row r="34">
      <c r="I34" s="5" t="s">
        <v>161</v>
      </c>
    </row>
    <row r="35">
      <c r="I35" s="5" t="s">
        <v>162</v>
      </c>
    </row>
    <row r="36">
      <c r="I36" s="5" t="s">
        <v>163</v>
      </c>
    </row>
    <row r="37">
      <c r="I37" s="5" t="s">
        <v>164</v>
      </c>
    </row>
    <row r="38">
      <c r="I38" s="5" t="s">
        <v>165</v>
      </c>
    </row>
    <row r="39">
      <c r="I39" s="5" t="s">
        <v>166</v>
      </c>
    </row>
    <row r="40">
      <c r="I40" s="5" t="s">
        <v>167</v>
      </c>
    </row>
    <row r="41">
      <c r="I41" s="5" t="s">
        <v>168</v>
      </c>
    </row>
    <row r="42">
      <c r="I42" s="5" t="s">
        <v>169</v>
      </c>
    </row>
    <row r="43">
      <c r="I43" s="5" t="s">
        <v>170</v>
      </c>
    </row>
    <row r="44">
      <c r="I44" s="5" t="s">
        <v>171</v>
      </c>
    </row>
    <row r="45">
      <c r="I45" s="5" t="s">
        <v>172</v>
      </c>
    </row>
    <row r="46">
      <c r="I46" s="5" t="s">
        <v>173</v>
      </c>
    </row>
    <row r="47">
      <c r="I47" s="5" t="s">
        <v>174</v>
      </c>
    </row>
    <row r="48">
      <c r="I48" s="5" t="s">
        <v>175</v>
      </c>
    </row>
    <row r="49">
      <c r="I49" s="5" t="s">
        <v>176</v>
      </c>
    </row>
    <row r="50">
      <c r="I50" s="5" t="s">
        <v>177</v>
      </c>
    </row>
    <row r="51">
      <c r="I51" s="5" t="s">
        <v>178</v>
      </c>
    </row>
    <row r="52">
      <c r="I52" s="5" t="s">
        <v>179</v>
      </c>
    </row>
    <row r="53">
      <c r="I53" s="5" t="s">
        <v>180</v>
      </c>
    </row>
    <row r="54">
      <c r="I54" s="5" t="s">
        <v>181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182</v>
      </c>
      <c r="E1" s="6" t="s">
        <v>183</v>
      </c>
      <c r="F1" s="6" t="s">
        <v>184</v>
      </c>
      <c r="G1" s="6" t="s">
        <v>185</v>
      </c>
      <c r="H1" s="6" t="s">
        <v>186</v>
      </c>
      <c r="I1" s="6" t="s">
        <v>187</v>
      </c>
      <c r="J1" s="7" t="s">
        <v>188</v>
      </c>
      <c r="K1" s="6" t="s">
        <v>189</v>
      </c>
      <c r="L1" s="6" t="s">
        <v>190</v>
      </c>
      <c r="M1" s="6" t="s">
        <v>191</v>
      </c>
      <c r="N1" s="6" t="s">
        <v>192</v>
      </c>
      <c r="O1" s="6" t="s">
        <v>193</v>
      </c>
      <c r="P1" s="6" t="s">
        <v>194</v>
      </c>
      <c r="Q1" s="6" t="s">
        <v>195</v>
      </c>
      <c r="R1" s="1"/>
      <c r="S1" s="1"/>
    </row>
    <row r="2">
      <c r="A2" s="8">
        <f>INDIRECT(ADDRESS(2+QUOTIENT(ROW()-2,COUNTA('Form Responses 1'!$1:$1)-4),1,,TRUE,"Form Responses 1"))</f>
        <v>45033.67307</v>
      </c>
      <c r="B2" s="9" t="str">
        <f>INDIRECT(ADDRESS(2+QUOTIENT(ROW()-2,COUNTA('Form Responses 1'!$1:$1)-4),2,,TRUE,"Form Responses 1"))</f>
        <v/>
      </c>
      <c r="C2" s="9" t="str">
        <f>INDIRECT(ADDRESS(2+QUOTIENT(ROW()-2,COUNTA('Form Responses 1'!$1:$1)-4),3,,TRUE,"Form Responses 1"))</f>
        <v>Edi Karyadi</v>
      </c>
      <c r="D2" s="9" t="str">
        <f>INDIRECT(ADDRESS(2+QUOTIENT(ROW()-2,COUNTA('Form Responses 1'!$1:$1)-4),4,,TRUE,"Form Responses 1"))</f>
        <v/>
      </c>
      <c r="E2" s="10" t="str">
        <f t="shared" ref="E2:E1000" si="2">IF(ISBLANK(D2)," ",WEEKDAY(D2,2))</f>
        <v> 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1" t="str">
        <f t="shared" ref="H2:H1000" si="3">IFERROR(LEFT(F2,FIND("[",F2)-2)," ")</f>
        <v>Security</v>
      </c>
      <c r="I2" s="11" t="str">
        <f t="shared" ref="I2:I1000" si="4">IF(H2=" "," ",IF(UPPER(H2)="SECURITY","SECURITY SERVICE",IF(OR(UPPER(H2)="DRIVER",UPPER(H2)="SECRETARY"),"LABOR SERVICE","CLEANING SERVICE")))</f>
        <v>SECURITY SERVICE</v>
      </c>
      <c r="J2" s="11">
        <f t="array" ref="J2">IFERROR(INDEX(MASTER!B:B,MATCH(G2,MASTER!A:A,0))/100," ")</f>
        <v>0.95</v>
      </c>
      <c r="K2" s="9" t="str">
        <f t="shared" ref="K2:K1000" si="5">IF(ISBLANK(D2)," ",WEEKNUM(D2))</f>
        <v> </v>
      </c>
      <c r="L2" s="9" t="str">
        <f t="shared" ref="L2:L1000" si="6">IF(ISBLANK(A2)," ",CONCATENATE(TEXT($D2,"YYY")," - WEEK ",TEXT(WEEKNUM($D2),"00")))</f>
        <v>1899 - WEEK 52</v>
      </c>
      <c r="M2" s="9" t="str">
        <f t="shared" ref="M2:M1000" si="7">IF(ISBLANK(A2)," ",CONCATENATE(TEXT($D2,"YYY")," - MONTH ",TEXT($D2,"MM")))</f>
        <v>1899 - MONTH 12</v>
      </c>
      <c r="N2" s="11">
        <f t="shared" ref="N2:O2" si="1">IFERROR(AVERAGEIF(L:L,L2,$J:$J)," ")</f>
        <v>0.9265853659</v>
      </c>
      <c r="O2" s="11">
        <f t="shared" si="1"/>
        <v>0.9265853659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45033.67307</v>
      </c>
      <c r="B3" s="9" t="str">
        <f>INDIRECT(ADDRESS(2+QUOTIENT(ROW()-2,COUNTA('Form Responses 1'!$1:$1)-4),2,,TRUE,"Form Responses 1"))</f>
        <v/>
      </c>
      <c r="C3" s="9" t="str">
        <f>INDIRECT(ADDRESS(2+QUOTIENT(ROW()-2,COUNTA('Form Responses 1'!$1:$1)-4),3,,TRUE,"Form Responses 1"))</f>
        <v>Edi Karyadi</v>
      </c>
      <c r="D3" s="9" t="str">
        <f>INDIRECT(ADDRESS(2+QUOTIENT(ROW()-2,COUNTA('Form Responses 1'!$1:$1)-4),4,,TRUE,"Form Responses 1"))</f>
        <v/>
      </c>
      <c r="E3" s="10" t="str">
        <f t="shared" si="2"/>
        <v> 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BAIK</v>
      </c>
      <c r="H3" s="11" t="str">
        <f t="shared" si="3"/>
        <v>Driver</v>
      </c>
      <c r="I3" s="11" t="str">
        <f t="shared" si="4"/>
        <v>LABOR SERVICE</v>
      </c>
      <c r="J3" s="11">
        <f t="array" ref="J3">IFERROR(INDEX(MASTER!B:B,MATCH(G3,MASTER!A:A,0))/100," ")</f>
        <v>0.95</v>
      </c>
      <c r="K3" s="9" t="str">
        <f t="shared" si="5"/>
        <v> </v>
      </c>
      <c r="L3" s="9" t="str">
        <f t="shared" si="6"/>
        <v>1899 - WEEK 52</v>
      </c>
      <c r="M3" s="9" t="str">
        <f t="shared" si="7"/>
        <v>1899 - MONTH 12</v>
      </c>
      <c r="N3" s="11">
        <f t="shared" ref="N3:O3" si="8">IFERROR(AVERAGEIF(L:L,L3,$J:$J)," ")</f>
        <v>0.9265853659</v>
      </c>
      <c r="O3" s="11">
        <f t="shared" si="8"/>
        <v>0.9265853659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45033.67307</v>
      </c>
      <c r="B4" s="9" t="str">
        <f>INDIRECT(ADDRESS(2+QUOTIENT(ROW()-2,COUNTA('Form Responses 1'!$1:$1)-4),2,,TRUE,"Form Responses 1"))</f>
        <v/>
      </c>
      <c r="C4" s="9" t="str">
        <f>INDIRECT(ADDRESS(2+QUOTIENT(ROW()-2,COUNTA('Form Responses 1'!$1:$1)-4),3,,TRUE,"Form Responses 1"))</f>
        <v>Edi Karyadi</v>
      </c>
      <c r="D4" s="9" t="str">
        <f>INDIRECT(ADDRESS(2+QUOTIENT(ROW()-2,COUNTA('Form Responses 1'!$1:$1)-4),4,,TRUE,"Form Responses 1"))</f>
        <v/>
      </c>
      <c r="E4" s="10" t="str">
        <f t="shared" si="2"/>
        <v> 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BAIK</v>
      </c>
      <c r="H4" s="11" t="str">
        <f t="shared" si="3"/>
        <v>Driver</v>
      </c>
      <c r="I4" s="11" t="str">
        <f t="shared" si="4"/>
        <v>LABOR SERVICE</v>
      </c>
      <c r="J4" s="11">
        <f t="array" ref="J4">IFERROR(INDEX(MASTER!B:B,MATCH(G4,MASTER!A:A,0))/100," ")</f>
        <v>0.95</v>
      </c>
      <c r="K4" s="9" t="str">
        <f t="shared" si="5"/>
        <v> </v>
      </c>
      <c r="L4" s="9" t="str">
        <f t="shared" si="6"/>
        <v>1899 - WEEK 52</v>
      </c>
      <c r="M4" s="9" t="str">
        <f t="shared" si="7"/>
        <v>1899 - MONTH 12</v>
      </c>
      <c r="N4" s="11">
        <f t="shared" ref="N4:O4" si="9">IFERROR(AVERAGEIF(L:L,L4,$J:$J)," ")</f>
        <v>0.9265853659</v>
      </c>
      <c r="O4" s="11">
        <f t="shared" si="9"/>
        <v>0.9265853659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B</v>
      </c>
    </row>
    <row r="5">
      <c r="A5" s="8">
        <f>INDIRECT(ADDRESS(2+QUOTIENT(ROW()-2,COUNTA('Form Responses 1'!$1:$1)-4),1,,TRUE,"Form Responses 1"))</f>
        <v>45033.67307</v>
      </c>
      <c r="B5" s="9" t="str">
        <f>INDIRECT(ADDRESS(2+QUOTIENT(ROW()-2,COUNTA('Form Responses 1'!$1:$1)-4),2,,TRUE,"Form Responses 1"))</f>
        <v/>
      </c>
      <c r="C5" s="9" t="str">
        <f>INDIRECT(ADDRESS(2+QUOTIENT(ROW()-2,COUNTA('Form Responses 1'!$1:$1)-4),3,,TRUE,"Form Responses 1"))</f>
        <v>Edi Karyadi</v>
      </c>
      <c r="D5" s="9" t="str">
        <f>INDIRECT(ADDRESS(2+QUOTIENT(ROW()-2,COUNTA('Form Responses 1'!$1:$1)-4),4,,TRUE,"Form Responses 1"))</f>
        <v/>
      </c>
      <c r="E5" s="10" t="str">
        <f t="shared" si="2"/>
        <v> </v>
      </c>
      <c r="F5" s="9" t="str">
        <f>IF(ISBLANK(A5)," ",INDIRECT(ADDRESS(1,5+MOD(ROW()-2,COUNTA('Form Responses 1'!$1:$1)-4),,TRUE,"Form Responses 1")))</f>
        <v>Mess Gatsu [Ruang Tamu]</v>
      </c>
      <c r="G5" s="9" t="str">
        <f>IF(ISBLANK(A5)," ",INDIRECT(ADDRESS(MATCH(A5,'Form Responses 1'!A:A,0),5+MOD(ROW()-2,COUNTA('Form Responses 1'!$1:$1)-4),,TRUE,"Form Responses 1")))</f>
        <v>BAIK</v>
      </c>
      <c r="H5" s="11" t="str">
        <f t="shared" si="3"/>
        <v>Mess Gatsu</v>
      </c>
      <c r="I5" s="11" t="str">
        <f t="shared" si="4"/>
        <v>CLEANING SERVICE</v>
      </c>
      <c r="J5" s="11">
        <f t="array" ref="J5">IFERROR(INDEX(MASTER!B:B,MATCH(G5,MASTER!A:A,0))/100," ")</f>
        <v>0.95</v>
      </c>
      <c r="K5" s="9" t="str">
        <f t="shared" si="5"/>
        <v> </v>
      </c>
      <c r="L5" s="9" t="str">
        <f t="shared" si="6"/>
        <v>1899 - WEEK 52</v>
      </c>
      <c r="M5" s="9" t="str">
        <f t="shared" si="7"/>
        <v>1899 - MONTH 12</v>
      </c>
      <c r="N5" s="11">
        <f t="shared" ref="N5:O5" si="10">IFERROR(AVERAGEIF(L:L,L5,$J:$J)," ")</f>
        <v>0.9265853659</v>
      </c>
      <c r="O5" s="11">
        <f t="shared" si="10"/>
        <v>0.9265853659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B</v>
      </c>
    </row>
    <row r="6">
      <c r="A6" s="8">
        <f>INDIRECT(ADDRESS(2+QUOTIENT(ROW()-2,COUNTA('Form Responses 1'!$1:$1)-4),1,,TRUE,"Form Responses 1"))</f>
        <v>45033.67307</v>
      </c>
      <c r="B6" s="9" t="str">
        <f>INDIRECT(ADDRESS(2+QUOTIENT(ROW()-2,COUNTA('Form Responses 1'!$1:$1)-4),2,,TRUE,"Form Responses 1"))</f>
        <v/>
      </c>
      <c r="C6" s="9" t="str">
        <f>INDIRECT(ADDRESS(2+QUOTIENT(ROW()-2,COUNTA('Form Responses 1'!$1:$1)-4),3,,TRUE,"Form Responses 1"))</f>
        <v>Edi Karyadi</v>
      </c>
      <c r="D6" s="9" t="str">
        <f>INDIRECT(ADDRESS(2+QUOTIENT(ROW()-2,COUNTA('Form Responses 1'!$1:$1)-4),4,,TRUE,"Form Responses 1"))</f>
        <v/>
      </c>
      <c r="E6" s="10" t="str">
        <f t="shared" si="2"/>
        <v> </v>
      </c>
      <c r="F6" s="9" t="str">
        <f>IF(ISBLANK(A6)," ",INDIRECT(ADDRESS(1,5+MOD(ROW()-2,COUNTA('Form Responses 1'!$1:$1)-4),,TRUE,"Form Responses 1")))</f>
        <v>Mess Gatsu [Ruang Makan]</v>
      </c>
      <c r="G6" s="9" t="str">
        <f>IF(ISBLANK(A6)," ",INDIRECT(ADDRESS(MATCH(A6,'Form Responses 1'!A:A,0),5+MOD(ROW()-2,COUNTA('Form Responses 1'!$1:$1)-4),,TRUE,"Form Responses 1")))</f>
        <v>BAIK</v>
      </c>
      <c r="H6" s="11" t="str">
        <f t="shared" si="3"/>
        <v>Mess Gatsu</v>
      </c>
      <c r="I6" s="11" t="str">
        <f t="shared" si="4"/>
        <v>CLEANING SERVICE</v>
      </c>
      <c r="J6" s="11">
        <f t="array" ref="J6">IFERROR(INDEX(MASTER!B:B,MATCH(G6,MASTER!A:A,0))/100," ")</f>
        <v>0.95</v>
      </c>
      <c r="K6" s="9" t="str">
        <f t="shared" si="5"/>
        <v> </v>
      </c>
      <c r="L6" s="9" t="str">
        <f t="shared" si="6"/>
        <v>1899 - WEEK 52</v>
      </c>
      <c r="M6" s="9" t="str">
        <f t="shared" si="7"/>
        <v>1899 - MONTH 12</v>
      </c>
      <c r="N6" s="11">
        <f t="shared" ref="N6:O6" si="11">IFERROR(AVERAGEIF(L:L,L6,$J:$J)," ")</f>
        <v>0.9265853659</v>
      </c>
      <c r="O6" s="11">
        <f t="shared" si="11"/>
        <v>0.9265853659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B</v>
      </c>
    </row>
    <row r="7">
      <c r="A7" s="8">
        <f>INDIRECT(ADDRESS(2+QUOTIENT(ROW()-2,COUNTA('Form Responses 1'!$1:$1)-4),1,,TRUE,"Form Responses 1"))</f>
        <v>45033.67307</v>
      </c>
      <c r="B7" s="9" t="str">
        <f>INDIRECT(ADDRESS(2+QUOTIENT(ROW()-2,COUNTA('Form Responses 1'!$1:$1)-4),2,,TRUE,"Form Responses 1"))</f>
        <v/>
      </c>
      <c r="C7" s="9" t="str">
        <f>INDIRECT(ADDRESS(2+QUOTIENT(ROW()-2,COUNTA('Form Responses 1'!$1:$1)-4),3,,TRUE,"Form Responses 1"))</f>
        <v>Edi Karyadi</v>
      </c>
      <c r="D7" s="9" t="str">
        <f>INDIRECT(ADDRESS(2+QUOTIENT(ROW()-2,COUNTA('Form Responses 1'!$1:$1)-4),4,,TRUE,"Form Responses 1"))</f>
        <v/>
      </c>
      <c r="E7" s="10" t="str">
        <f t="shared" si="2"/>
        <v> </v>
      </c>
      <c r="F7" s="9" t="str">
        <f>IF(ISBLANK(A7)," ",INDIRECT(ADDRESS(1,5+MOD(ROW()-2,COUNTA('Form Responses 1'!$1:$1)-4),,TRUE,"Form Responses 1")))</f>
        <v>Mess Gatsu [Ruang Kerja]</v>
      </c>
      <c r="G7" s="9" t="str">
        <f>IF(ISBLANK(A7)," ",INDIRECT(ADDRESS(MATCH(A7,'Form Responses 1'!A:A,0),5+MOD(ROW()-2,COUNTA('Form Responses 1'!$1:$1)-4),,TRUE,"Form Responses 1")))</f>
        <v>BAIK</v>
      </c>
      <c r="H7" s="11" t="str">
        <f t="shared" si="3"/>
        <v>Mess Gatsu</v>
      </c>
      <c r="I7" s="11" t="str">
        <f t="shared" si="4"/>
        <v>CLEANING SERVICE</v>
      </c>
      <c r="J7" s="11">
        <f t="array" ref="J7">IFERROR(INDEX(MASTER!B:B,MATCH(G7,MASTER!A:A,0))/100," ")</f>
        <v>0.95</v>
      </c>
      <c r="K7" s="9" t="str">
        <f t="shared" si="5"/>
        <v> </v>
      </c>
      <c r="L7" s="9" t="str">
        <f t="shared" si="6"/>
        <v>1899 - WEEK 52</v>
      </c>
      <c r="M7" s="9" t="str">
        <f t="shared" si="7"/>
        <v>1899 - MONTH 12</v>
      </c>
      <c r="N7" s="11">
        <f t="shared" ref="N7:O7" si="12">IFERROR(AVERAGEIF(L:L,L7,$J:$J)," ")</f>
        <v>0.9265853659</v>
      </c>
      <c r="O7" s="11">
        <f t="shared" si="12"/>
        <v>0.9265853659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 t="str">
        <f t="shared" ref="AE7:AE106" si="14">IF(ISBLANK(D7)," ",WEEKNUM(D7))</f>
        <v> </v>
      </c>
      <c r="AF7" s="9" t="str">
        <f t="shared" ref="AF7:AF106" si="15">IF(ISBLANK(D7)," ",TEXT(D7,"YYY MM"))</f>
        <v> 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45033.67307</v>
      </c>
      <c r="B8" s="9" t="str">
        <f>INDIRECT(ADDRESS(2+QUOTIENT(ROW()-2,COUNTA('Form Responses 1'!$1:$1)-4),2,,TRUE,"Form Responses 1"))</f>
        <v/>
      </c>
      <c r="C8" s="9" t="str">
        <f>INDIRECT(ADDRESS(2+QUOTIENT(ROW()-2,COUNTA('Form Responses 1'!$1:$1)-4),3,,TRUE,"Form Responses 1"))</f>
        <v>Edi Karyadi</v>
      </c>
      <c r="D8" s="9" t="str">
        <f>INDIRECT(ADDRESS(2+QUOTIENT(ROW()-2,COUNTA('Form Responses 1'!$1:$1)-4),4,,TRUE,"Form Responses 1"))</f>
        <v/>
      </c>
      <c r="E8" s="10" t="str">
        <f t="shared" si="2"/>
        <v> </v>
      </c>
      <c r="F8" s="9" t="str">
        <f>IF(ISBLANK(A8)," ",INDIRECT(ADDRESS(1,5+MOD(ROW()-2,COUNTA('Form Responses 1'!$1:$1)-4),,TRUE,"Form Responses 1")))</f>
        <v>Mess Gatsu [Kamar Tidur 1]</v>
      </c>
      <c r="G8" s="9" t="str">
        <f>IF(ISBLANK(A8)," ",INDIRECT(ADDRESS(MATCH(A8,'Form Responses 1'!A:A,0),5+MOD(ROW()-2,COUNTA('Form Responses 1'!$1:$1)-4),,TRUE,"Form Responses 1")))</f>
        <v>BAIK</v>
      </c>
      <c r="H8" s="11" t="str">
        <f t="shared" si="3"/>
        <v>Mess Gatsu</v>
      </c>
      <c r="I8" s="11" t="str">
        <f t="shared" si="4"/>
        <v>CLEANING SERVICE</v>
      </c>
      <c r="J8" s="11">
        <f t="array" ref="J8">IFERROR(INDEX(MASTER!B:B,MATCH(G8,MASTER!A:A,0))/100," ")</f>
        <v>0.95</v>
      </c>
      <c r="K8" s="9" t="str">
        <f t="shared" si="5"/>
        <v> </v>
      </c>
      <c r="L8" s="9" t="str">
        <f t="shared" si="6"/>
        <v>1899 - WEEK 52</v>
      </c>
      <c r="M8" s="9" t="str">
        <f t="shared" si="7"/>
        <v>1899 - MONTH 12</v>
      </c>
      <c r="N8" s="11">
        <f t="shared" ref="N8:O8" si="13">IFERROR(AVERAGEIF(L:L,L8,$J:$J)," ")</f>
        <v>0.9265853659</v>
      </c>
      <c r="O8" s="11">
        <f t="shared" si="13"/>
        <v>0.9265853659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 t="str">
        <f t="shared" si="14"/>
        <v> </v>
      </c>
      <c r="AF8" s="9" t="str">
        <f t="shared" si="15"/>
        <v> 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45033.67307</v>
      </c>
      <c r="B9" s="9" t="str">
        <f>INDIRECT(ADDRESS(2+QUOTIENT(ROW()-2,COUNTA('Form Responses 1'!$1:$1)-4),2,,TRUE,"Form Responses 1"))</f>
        <v/>
      </c>
      <c r="C9" s="9" t="str">
        <f>INDIRECT(ADDRESS(2+QUOTIENT(ROW()-2,COUNTA('Form Responses 1'!$1:$1)-4),3,,TRUE,"Form Responses 1"))</f>
        <v>Edi Karyadi</v>
      </c>
      <c r="D9" s="9" t="str">
        <f>INDIRECT(ADDRESS(2+QUOTIENT(ROW()-2,COUNTA('Form Responses 1'!$1:$1)-4),4,,TRUE,"Form Responses 1"))</f>
        <v/>
      </c>
      <c r="E9" s="10" t="str">
        <f t="shared" si="2"/>
        <v> </v>
      </c>
      <c r="F9" s="9" t="str">
        <f>IF(ISBLANK(A9)," ",INDIRECT(ADDRESS(1,5+MOD(ROW()-2,COUNTA('Form Responses 1'!$1:$1)-4),,TRUE,"Form Responses 1")))</f>
        <v>Mess Gatsu [Kamar Tidur 2]</v>
      </c>
      <c r="G9" s="9" t="str">
        <f>IF(ISBLANK(A9)," ",INDIRECT(ADDRESS(MATCH(A9,'Form Responses 1'!A:A,0),5+MOD(ROW()-2,COUNTA('Form Responses 1'!$1:$1)-4),,TRUE,"Form Responses 1")))</f>
        <v>BAIK</v>
      </c>
      <c r="H9" s="11" t="str">
        <f t="shared" si="3"/>
        <v>Mess Gatsu</v>
      </c>
      <c r="I9" s="11" t="str">
        <f t="shared" si="4"/>
        <v>CLEANING SERVICE</v>
      </c>
      <c r="J9" s="11">
        <f t="array" ref="J9">IFERROR(INDEX(MASTER!B:B,MATCH(G9,MASTER!A:A,0))/100," ")</f>
        <v>0.95</v>
      </c>
      <c r="K9" s="9" t="str">
        <f t="shared" si="5"/>
        <v> </v>
      </c>
      <c r="L9" s="9" t="str">
        <f t="shared" si="6"/>
        <v>1899 - WEEK 52</v>
      </c>
      <c r="M9" s="9" t="str">
        <f t="shared" si="7"/>
        <v>1899 - MONTH 12</v>
      </c>
      <c r="N9" s="11">
        <f t="shared" ref="N9:O9" si="18">IFERROR(AVERAGEIF(L:L,L9,$J:$J)," ")</f>
        <v>0.9265853659</v>
      </c>
      <c r="O9" s="11">
        <f t="shared" si="18"/>
        <v>0.9265853659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 t="str">
        <f t="shared" si="14"/>
        <v> </v>
      </c>
      <c r="AF9" s="9" t="str">
        <f t="shared" si="15"/>
        <v> 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45033.67307</v>
      </c>
      <c r="B10" s="9" t="str">
        <f>INDIRECT(ADDRESS(2+QUOTIENT(ROW()-2,COUNTA('Form Responses 1'!$1:$1)-4),2,,TRUE,"Form Responses 1"))</f>
        <v/>
      </c>
      <c r="C10" s="9" t="str">
        <f>INDIRECT(ADDRESS(2+QUOTIENT(ROW()-2,COUNTA('Form Responses 1'!$1:$1)-4),3,,TRUE,"Form Responses 1"))</f>
        <v>Edi Karyadi</v>
      </c>
      <c r="D10" s="9" t="str">
        <f>INDIRECT(ADDRESS(2+QUOTIENT(ROW()-2,COUNTA('Form Responses 1'!$1:$1)-4),4,,TRUE,"Form Responses 1"))</f>
        <v/>
      </c>
      <c r="E10" s="10" t="str">
        <f t="shared" si="2"/>
        <v> </v>
      </c>
      <c r="F10" s="9" t="str">
        <f>IF(ISBLANK(A10)," ",INDIRECT(ADDRESS(1,5+MOD(ROW()-2,COUNTA('Form Responses 1'!$1:$1)-4),,TRUE,"Form Responses 1")))</f>
        <v>Mess Gatsu [Kamar Tidur 3]</v>
      </c>
      <c r="G10" s="9" t="str">
        <f>IF(ISBLANK(A10)," ",INDIRECT(ADDRESS(MATCH(A10,'Form Responses 1'!A:A,0),5+MOD(ROW()-2,COUNTA('Form Responses 1'!$1:$1)-4),,TRUE,"Form Responses 1")))</f>
        <v>BAIK</v>
      </c>
      <c r="H10" s="11" t="str">
        <f t="shared" si="3"/>
        <v>Mess Gatsu</v>
      </c>
      <c r="I10" s="11" t="str">
        <f t="shared" si="4"/>
        <v>CLEANING SERVICE</v>
      </c>
      <c r="J10" s="11">
        <f t="array" ref="J10">IFERROR(INDEX(MASTER!B:B,MATCH(G10,MASTER!A:A,0))/100," ")</f>
        <v>0.95</v>
      </c>
      <c r="K10" s="9" t="str">
        <f t="shared" si="5"/>
        <v> </v>
      </c>
      <c r="L10" s="9" t="str">
        <f t="shared" si="6"/>
        <v>1899 - WEEK 52</v>
      </c>
      <c r="M10" s="9" t="str">
        <f t="shared" si="7"/>
        <v>1899 - MONTH 12</v>
      </c>
      <c r="N10" s="11">
        <f t="shared" ref="N10:O10" si="19">IFERROR(AVERAGEIF(L:L,L10,$J:$J)," ")</f>
        <v>0.9265853659</v>
      </c>
      <c r="O10" s="11">
        <f t="shared" si="19"/>
        <v>0.9265853659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 t="str">
        <f t="shared" si="14"/>
        <v> </v>
      </c>
      <c r="AF10" s="9" t="str">
        <f t="shared" si="15"/>
        <v> 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45033.67307</v>
      </c>
      <c r="B11" s="9" t="str">
        <f>INDIRECT(ADDRESS(2+QUOTIENT(ROW()-2,COUNTA('Form Responses 1'!$1:$1)-4),2,,TRUE,"Form Responses 1"))</f>
        <v/>
      </c>
      <c r="C11" s="9" t="str">
        <f>INDIRECT(ADDRESS(2+QUOTIENT(ROW()-2,COUNTA('Form Responses 1'!$1:$1)-4),3,,TRUE,"Form Responses 1"))</f>
        <v>Edi Karyadi</v>
      </c>
      <c r="D11" s="9" t="str">
        <f>INDIRECT(ADDRESS(2+QUOTIENT(ROW()-2,COUNTA('Form Responses 1'!$1:$1)-4),4,,TRUE,"Form Responses 1"))</f>
        <v/>
      </c>
      <c r="E11" s="10" t="str">
        <f t="shared" si="2"/>
        <v> </v>
      </c>
      <c r="F11" s="9" t="str">
        <f>IF(ISBLANK(A11)," ",INDIRECT(ADDRESS(1,5+MOD(ROW()-2,COUNTA('Form Responses 1'!$1:$1)-4),,TRUE,"Form Responses 1")))</f>
        <v>Mess Gatsu [Kamar Tidur 4]</v>
      </c>
      <c r="G11" s="9" t="str">
        <f>IF(ISBLANK(A11)," ",INDIRECT(ADDRESS(MATCH(A11,'Form Responses 1'!A:A,0),5+MOD(ROW()-2,COUNTA('Form Responses 1'!$1:$1)-4),,TRUE,"Form Responses 1")))</f>
        <v>BAIK</v>
      </c>
      <c r="H11" s="11" t="str">
        <f t="shared" si="3"/>
        <v>Mess Gatsu</v>
      </c>
      <c r="I11" s="11" t="str">
        <f t="shared" si="4"/>
        <v>CLEANING SERVICE</v>
      </c>
      <c r="J11" s="11">
        <f t="array" ref="J11">IFERROR(INDEX(MASTER!B:B,MATCH(G11,MASTER!A:A,0))/100," ")</f>
        <v>0.95</v>
      </c>
      <c r="K11" s="9" t="str">
        <f t="shared" si="5"/>
        <v> </v>
      </c>
      <c r="L11" s="9" t="str">
        <f t="shared" si="6"/>
        <v>1899 - WEEK 52</v>
      </c>
      <c r="M11" s="9" t="str">
        <f t="shared" si="7"/>
        <v>1899 - MONTH 12</v>
      </c>
      <c r="N11" s="11">
        <f t="shared" ref="N11:O11" si="20">IFERROR(AVERAGEIF(L:L,L11,$J:$J)," ")</f>
        <v>0.9265853659</v>
      </c>
      <c r="O11" s="11">
        <f t="shared" si="20"/>
        <v>0.9265853659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 t="str">
        <f t="shared" si="14"/>
        <v> </v>
      </c>
      <c r="AF11" s="9" t="str">
        <f t="shared" si="15"/>
        <v> 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45033.67307</v>
      </c>
      <c r="B12" s="9" t="str">
        <f>INDIRECT(ADDRESS(2+QUOTIENT(ROW()-2,COUNTA('Form Responses 1'!$1:$1)-4),2,,TRUE,"Form Responses 1"))</f>
        <v/>
      </c>
      <c r="C12" s="9" t="str">
        <f>INDIRECT(ADDRESS(2+QUOTIENT(ROW()-2,COUNTA('Form Responses 1'!$1:$1)-4),3,,TRUE,"Form Responses 1"))</f>
        <v>Edi Karyadi</v>
      </c>
      <c r="D12" s="9" t="str">
        <f>INDIRECT(ADDRESS(2+QUOTIENT(ROW()-2,COUNTA('Form Responses 1'!$1:$1)-4),4,,TRUE,"Form Responses 1"))</f>
        <v/>
      </c>
      <c r="E12" s="10" t="str">
        <f t="shared" si="2"/>
        <v> </v>
      </c>
      <c r="F12" s="9" t="str">
        <f>IF(ISBLANK(A12)," ",INDIRECT(ADDRESS(1,5+MOD(ROW()-2,COUNTA('Form Responses 1'!$1:$1)-4),,TRUE,"Form Responses 1")))</f>
        <v>Mess Gatsu [Kamar Tidur 5]</v>
      </c>
      <c r="G12" s="9" t="str">
        <f>IF(ISBLANK(A12)," ",INDIRECT(ADDRESS(MATCH(A12,'Form Responses 1'!A:A,0),5+MOD(ROW()-2,COUNTA('Form Responses 1'!$1:$1)-4),,TRUE,"Form Responses 1")))</f>
        <v>BAIK</v>
      </c>
      <c r="H12" s="11" t="str">
        <f t="shared" si="3"/>
        <v>Mess Gatsu</v>
      </c>
      <c r="I12" s="11" t="str">
        <f t="shared" si="4"/>
        <v>CLEANING SERVICE</v>
      </c>
      <c r="J12" s="11">
        <f t="array" ref="J12">IFERROR(INDEX(MASTER!B:B,MATCH(G12,MASTER!A:A,0))/100," ")</f>
        <v>0.95</v>
      </c>
      <c r="K12" s="9" t="str">
        <f t="shared" si="5"/>
        <v> </v>
      </c>
      <c r="L12" s="9" t="str">
        <f t="shared" si="6"/>
        <v>1899 - WEEK 52</v>
      </c>
      <c r="M12" s="9" t="str">
        <f t="shared" si="7"/>
        <v>1899 - MONTH 12</v>
      </c>
      <c r="N12" s="11">
        <f t="shared" ref="N12:O12" si="21">IFERROR(AVERAGEIF(L:L,L12,$J:$J)," ")</f>
        <v>0.9265853659</v>
      </c>
      <c r="O12" s="11">
        <f t="shared" si="21"/>
        <v>0.9265853659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 t="str">
        <f t="shared" si="14"/>
        <v> </v>
      </c>
      <c r="AF12" s="9" t="str">
        <f t="shared" si="15"/>
        <v> 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45033.67307</v>
      </c>
      <c r="B13" s="9" t="str">
        <f>INDIRECT(ADDRESS(2+QUOTIENT(ROW()-2,COUNTA('Form Responses 1'!$1:$1)-4),2,,TRUE,"Form Responses 1"))</f>
        <v/>
      </c>
      <c r="C13" s="9" t="str">
        <f>INDIRECT(ADDRESS(2+QUOTIENT(ROW()-2,COUNTA('Form Responses 1'!$1:$1)-4),3,,TRUE,"Form Responses 1"))</f>
        <v>Edi Karyadi</v>
      </c>
      <c r="D13" s="9" t="str">
        <f>INDIRECT(ADDRESS(2+QUOTIENT(ROW()-2,COUNTA('Form Responses 1'!$1:$1)-4),4,,TRUE,"Form Responses 1"))</f>
        <v/>
      </c>
      <c r="E13" s="10" t="str">
        <f t="shared" si="2"/>
        <v> </v>
      </c>
      <c r="F13" s="9" t="str">
        <f>IF(ISBLANK(A13)," ",INDIRECT(ADDRESS(1,5+MOD(ROW()-2,COUNTA('Form Responses 1'!$1:$1)-4),,TRUE,"Form Responses 1")))</f>
        <v>Mess Gatsu [Kamar Tidur 6]</v>
      </c>
      <c r="G13" s="9" t="str">
        <f>IF(ISBLANK(A13)," ",INDIRECT(ADDRESS(MATCH(A13,'Form Responses 1'!A:A,0),5+MOD(ROW()-2,COUNTA('Form Responses 1'!$1:$1)-4),,TRUE,"Form Responses 1")))</f>
        <v>BAIK</v>
      </c>
      <c r="H13" s="11" t="str">
        <f t="shared" si="3"/>
        <v>Mess Gatsu</v>
      </c>
      <c r="I13" s="11" t="str">
        <f t="shared" si="4"/>
        <v>CLEANING SERVICE</v>
      </c>
      <c r="J13" s="11">
        <f t="array" ref="J13">IFERROR(INDEX(MASTER!B:B,MATCH(G13,MASTER!A:A,0))/100," ")</f>
        <v>0.95</v>
      </c>
      <c r="K13" s="9" t="str">
        <f t="shared" si="5"/>
        <v> </v>
      </c>
      <c r="L13" s="9" t="str">
        <f t="shared" si="6"/>
        <v>1899 - WEEK 52</v>
      </c>
      <c r="M13" s="9" t="str">
        <f t="shared" si="7"/>
        <v>1899 - MONTH 12</v>
      </c>
      <c r="N13" s="11">
        <f t="shared" ref="N13:O13" si="22">IFERROR(AVERAGEIF(L:L,L13,$J:$J)," ")</f>
        <v>0.9265853659</v>
      </c>
      <c r="O13" s="11">
        <f t="shared" si="22"/>
        <v>0.9265853659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 t="str">
        <f t="shared" si="14"/>
        <v> </v>
      </c>
      <c r="AF13" s="9" t="str">
        <f t="shared" si="15"/>
        <v> 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45033.67307</v>
      </c>
      <c r="B14" s="9" t="str">
        <f>INDIRECT(ADDRESS(2+QUOTIENT(ROW()-2,COUNTA('Form Responses 1'!$1:$1)-4),2,,TRUE,"Form Responses 1"))</f>
        <v/>
      </c>
      <c r="C14" s="9" t="str">
        <f>INDIRECT(ADDRESS(2+QUOTIENT(ROW()-2,COUNTA('Form Responses 1'!$1:$1)-4),3,,TRUE,"Form Responses 1"))</f>
        <v>Edi Karyadi</v>
      </c>
      <c r="D14" s="9" t="str">
        <f>INDIRECT(ADDRESS(2+QUOTIENT(ROW()-2,COUNTA('Form Responses 1'!$1:$1)-4),4,,TRUE,"Form Responses 1"))</f>
        <v/>
      </c>
      <c r="E14" s="10" t="str">
        <f t="shared" si="2"/>
        <v> </v>
      </c>
      <c r="F14" s="9" t="str">
        <f>IF(ISBLANK(A14)," ",INDIRECT(ADDRESS(1,5+MOD(ROW()-2,COUNTA('Form Responses 1'!$1:$1)-4),,TRUE,"Form Responses 1")))</f>
        <v>Mess Gatsu [Kamar mandi 1]</v>
      </c>
      <c r="G14" s="9" t="str">
        <f>IF(ISBLANK(A14)," ",INDIRECT(ADDRESS(MATCH(A14,'Form Responses 1'!A:A,0),5+MOD(ROW()-2,COUNTA('Form Responses 1'!$1:$1)-4),,TRUE,"Form Responses 1")))</f>
        <v>BAIK</v>
      </c>
      <c r="H14" s="11" t="str">
        <f t="shared" si="3"/>
        <v>Mess Gatsu</v>
      </c>
      <c r="I14" s="11" t="str">
        <f t="shared" si="4"/>
        <v>CLEANING SERVICE</v>
      </c>
      <c r="J14" s="11">
        <f t="array" ref="J14">IFERROR(INDEX(MASTER!B:B,MATCH(G14,MASTER!A:A,0))/100," ")</f>
        <v>0.95</v>
      </c>
      <c r="K14" s="9" t="str">
        <f t="shared" si="5"/>
        <v> </v>
      </c>
      <c r="L14" s="9" t="str">
        <f t="shared" si="6"/>
        <v>1899 - WEEK 52</v>
      </c>
      <c r="M14" s="9" t="str">
        <f t="shared" si="7"/>
        <v>1899 - MONTH 12</v>
      </c>
      <c r="N14" s="11">
        <f t="shared" ref="N14:O14" si="23">IFERROR(AVERAGEIF(L:L,L14,$J:$J)," ")</f>
        <v>0.9265853659</v>
      </c>
      <c r="O14" s="11">
        <f t="shared" si="23"/>
        <v>0.9265853659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 t="str">
        <f t="shared" si="14"/>
        <v> </v>
      </c>
      <c r="AF14" s="9" t="str">
        <f t="shared" si="15"/>
        <v> 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45033.67307</v>
      </c>
      <c r="B15" s="9" t="str">
        <f>INDIRECT(ADDRESS(2+QUOTIENT(ROW()-2,COUNTA('Form Responses 1'!$1:$1)-4),2,,TRUE,"Form Responses 1"))</f>
        <v/>
      </c>
      <c r="C15" s="9" t="str">
        <f>INDIRECT(ADDRESS(2+QUOTIENT(ROW()-2,COUNTA('Form Responses 1'!$1:$1)-4),3,,TRUE,"Form Responses 1"))</f>
        <v>Edi Karyadi</v>
      </c>
      <c r="D15" s="9" t="str">
        <f>INDIRECT(ADDRESS(2+QUOTIENT(ROW()-2,COUNTA('Form Responses 1'!$1:$1)-4),4,,TRUE,"Form Responses 1"))</f>
        <v/>
      </c>
      <c r="E15" s="10" t="str">
        <f t="shared" si="2"/>
        <v> </v>
      </c>
      <c r="F15" s="9" t="str">
        <f>IF(ISBLANK(A15)," ",INDIRECT(ADDRESS(1,5+MOD(ROW()-2,COUNTA('Form Responses 1'!$1:$1)-4),,TRUE,"Form Responses 1")))</f>
        <v>Mess Gatsu [Kamar mandi 2]</v>
      </c>
      <c r="G15" s="9" t="str">
        <f>IF(ISBLANK(A15)," ",INDIRECT(ADDRESS(MATCH(A15,'Form Responses 1'!A:A,0),5+MOD(ROW()-2,COUNTA('Form Responses 1'!$1:$1)-4),,TRUE,"Form Responses 1")))</f>
        <v>BAIK</v>
      </c>
      <c r="H15" s="11" t="str">
        <f t="shared" si="3"/>
        <v>Mess Gatsu</v>
      </c>
      <c r="I15" s="11" t="str">
        <f t="shared" si="4"/>
        <v>CLEANING SERVICE</v>
      </c>
      <c r="J15" s="11">
        <f t="array" ref="J15">IFERROR(INDEX(MASTER!B:B,MATCH(G15,MASTER!A:A,0))/100," ")</f>
        <v>0.95</v>
      </c>
      <c r="K15" s="9" t="str">
        <f t="shared" si="5"/>
        <v> </v>
      </c>
      <c r="L15" s="9" t="str">
        <f t="shared" si="6"/>
        <v>1899 - WEEK 52</v>
      </c>
      <c r="M15" s="9" t="str">
        <f t="shared" si="7"/>
        <v>1899 - MONTH 12</v>
      </c>
      <c r="N15" s="11">
        <f t="shared" ref="N15:O15" si="24">IFERROR(AVERAGEIF(L:L,L15,$J:$J)," ")</f>
        <v>0.9265853659</v>
      </c>
      <c r="O15" s="11">
        <f t="shared" si="24"/>
        <v>0.9265853659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 t="str">
        <f t="shared" si="14"/>
        <v> </v>
      </c>
      <c r="AF15" s="9" t="str">
        <f t="shared" si="15"/>
        <v> 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45033.67307</v>
      </c>
      <c r="B16" s="9" t="str">
        <f>INDIRECT(ADDRESS(2+QUOTIENT(ROW()-2,COUNTA('Form Responses 1'!$1:$1)-4),2,,TRUE,"Form Responses 1"))</f>
        <v/>
      </c>
      <c r="C16" s="9" t="str">
        <f>INDIRECT(ADDRESS(2+QUOTIENT(ROW()-2,COUNTA('Form Responses 1'!$1:$1)-4),3,,TRUE,"Form Responses 1"))</f>
        <v>Edi Karyadi</v>
      </c>
      <c r="D16" s="9" t="str">
        <f>INDIRECT(ADDRESS(2+QUOTIENT(ROW()-2,COUNTA('Form Responses 1'!$1:$1)-4),4,,TRUE,"Form Responses 1"))</f>
        <v/>
      </c>
      <c r="E16" s="10" t="str">
        <f t="shared" si="2"/>
        <v> </v>
      </c>
      <c r="F16" s="9" t="str">
        <f>IF(ISBLANK(A16)," ",INDIRECT(ADDRESS(1,5+MOD(ROW()-2,COUNTA('Form Responses 1'!$1:$1)-4),,TRUE,"Form Responses 1")))</f>
        <v>Mess Gatsu [Kamar mandi 3]</v>
      </c>
      <c r="G16" s="9" t="str">
        <f>IF(ISBLANK(A16)," ",INDIRECT(ADDRESS(MATCH(A16,'Form Responses 1'!A:A,0),5+MOD(ROW()-2,COUNTA('Form Responses 1'!$1:$1)-4),,TRUE,"Form Responses 1")))</f>
        <v>BAIK</v>
      </c>
      <c r="H16" s="11" t="str">
        <f t="shared" si="3"/>
        <v>Mess Gatsu</v>
      </c>
      <c r="I16" s="11" t="str">
        <f t="shared" si="4"/>
        <v>CLEANING SERVICE</v>
      </c>
      <c r="J16" s="11">
        <f t="array" ref="J16">IFERROR(INDEX(MASTER!B:B,MATCH(G16,MASTER!A:A,0))/100," ")</f>
        <v>0.95</v>
      </c>
      <c r="K16" s="9" t="str">
        <f t="shared" si="5"/>
        <v> </v>
      </c>
      <c r="L16" s="9" t="str">
        <f t="shared" si="6"/>
        <v>1899 - WEEK 52</v>
      </c>
      <c r="M16" s="9" t="str">
        <f t="shared" si="7"/>
        <v>1899 - MONTH 12</v>
      </c>
      <c r="N16" s="11">
        <f t="shared" ref="N16:O16" si="25">IFERROR(AVERAGEIF(L:L,L16,$J:$J)," ")</f>
        <v>0.9265853659</v>
      </c>
      <c r="O16" s="11">
        <f t="shared" si="25"/>
        <v>0.9265853659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 t="str">
        <f t="shared" si="14"/>
        <v> </v>
      </c>
      <c r="AF16" s="9" t="str">
        <f t="shared" si="15"/>
        <v> 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45033.67307</v>
      </c>
      <c r="B17" s="9" t="str">
        <f>INDIRECT(ADDRESS(2+QUOTIENT(ROW()-2,COUNTA('Form Responses 1'!$1:$1)-4),2,,TRUE,"Form Responses 1"))</f>
        <v/>
      </c>
      <c r="C17" s="9" t="str">
        <f>INDIRECT(ADDRESS(2+QUOTIENT(ROW()-2,COUNTA('Form Responses 1'!$1:$1)-4),3,,TRUE,"Form Responses 1"))</f>
        <v>Edi Karyadi</v>
      </c>
      <c r="D17" s="9" t="str">
        <f>INDIRECT(ADDRESS(2+QUOTIENT(ROW()-2,COUNTA('Form Responses 1'!$1:$1)-4),4,,TRUE,"Form Responses 1"))</f>
        <v/>
      </c>
      <c r="E17" s="10" t="str">
        <f t="shared" si="2"/>
        <v> </v>
      </c>
      <c r="F17" s="9" t="str">
        <f>IF(ISBLANK(A17)," ",INDIRECT(ADDRESS(1,5+MOD(ROW()-2,COUNTA('Form Responses 1'!$1:$1)-4),,TRUE,"Form Responses 1")))</f>
        <v>Mess Gatsu [Kamar mandi 4]</v>
      </c>
      <c r="G17" s="9" t="str">
        <f>IF(ISBLANK(A17)," ",INDIRECT(ADDRESS(MATCH(A17,'Form Responses 1'!A:A,0),5+MOD(ROW()-2,COUNTA('Form Responses 1'!$1:$1)-4),,TRUE,"Form Responses 1")))</f>
        <v>BAIK</v>
      </c>
      <c r="H17" s="11" t="str">
        <f t="shared" si="3"/>
        <v>Mess Gatsu</v>
      </c>
      <c r="I17" s="11" t="str">
        <f t="shared" si="4"/>
        <v>CLEANING SERVICE</v>
      </c>
      <c r="J17" s="11">
        <f t="array" ref="J17">IFERROR(INDEX(MASTER!B:B,MATCH(G17,MASTER!A:A,0))/100," ")</f>
        <v>0.95</v>
      </c>
      <c r="K17" s="9" t="str">
        <f t="shared" si="5"/>
        <v> </v>
      </c>
      <c r="L17" s="9" t="str">
        <f t="shared" si="6"/>
        <v>1899 - WEEK 52</v>
      </c>
      <c r="M17" s="9" t="str">
        <f t="shared" si="7"/>
        <v>1899 - MONTH 12</v>
      </c>
      <c r="N17" s="11">
        <f t="shared" ref="N17:O17" si="26">IFERROR(AVERAGEIF(L:L,L17,$J:$J)," ")</f>
        <v>0.9265853659</v>
      </c>
      <c r="O17" s="11">
        <f t="shared" si="26"/>
        <v>0.9265853659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 t="str">
        <f t="shared" si="14"/>
        <v> </v>
      </c>
      <c r="AF17" s="9" t="str">
        <f t="shared" si="15"/>
        <v> 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45033.67307</v>
      </c>
      <c r="B18" s="9" t="str">
        <f>INDIRECT(ADDRESS(2+QUOTIENT(ROW()-2,COUNTA('Form Responses 1'!$1:$1)-4),2,,TRUE,"Form Responses 1"))</f>
        <v/>
      </c>
      <c r="C18" s="9" t="str">
        <f>INDIRECT(ADDRESS(2+QUOTIENT(ROW()-2,COUNTA('Form Responses 1'!$1:$1)-4),3,,TRUE,"Form Responses 1"))</f>
        <v>Edi Karyadi</v>
      </c>
      <c r="D18" s="9" t="str">
        <f>INDIRECT(ADDRESS(2+QUOTIENT(ROW()-2,COUNTA('Form Responses 1'!$1:$1)-4),4,,TRUE,"Form Responses 1"))</f>
        <v/>
      </c>
      <c r="E18" s="10" t="str">
        <f t="shared" si="2"/>
        <v> </v>
      </c>
      <c r="F18" s="9" t="str">
        <f>IF(ISBLANK(A18)," ",INDIRECT(ADDRESS(1,5+MOD(ROW()-2,COUNTA('Form Responses 1'!$1:$1)-4),,TRUE,"Form Responses 1")))</f>
        <v>Mess Gatsu [Kamar mandi 5]</v>
      </c>
      <c r="G18" s="9" t="str">
        <f>IF(ISBLANK(A18)," ",INDIRECT(ADDRESS(MATCH(A18,'Form Responses 1'!A:A,0),5+MOD(ROW()-2,COUNTA('Form Responses 1'!$1:$1)-4),,TRUE,"Form Responses 1")))</f>
        <v>BAIK</v>
      </c>
      <c r="H18" s="11" t="str">
        <f t="shared" si="3"/>
        <v>Mess Gatsu</v>
      </c>
      <c r="I18" s="11" t="str">
        <f t="shared" si="4"/>
        <v>CLEANING SERVICE</v>
      </c>
      <c r="J18" s="11">
        <f t="array" ref="J18">IFERROR(INDEX(MASTER!B:B,MATCH(G18,MASTER!A:A,0))/100," ")</f>
        <v>0.95</v>
      </c>
      <c r="K18" s="9" t="str">
        <f t="shared" si="5"/>
        <v> </v>
      </c>
      <c r="L18" s="9" t="str">
        <f t="shared" si="6"/>
        <v>1899 - WEEK 52</v>
      </c>
      <c r="M18" s="9" t="str">
        <f t="shared" si="7"/>
        <v>1899 - MONTH 12</v>
      </c>
      <c r="N18" s="11">
        <f t="shared" ref="N18:O18" si="27">IFERROR(AVERAGEIF(L:L,L18,$J:$J)," ")</f>
        <v>0.9265853659</v>
      </c>
      <c r="O18" s="11">
        <f t="shared" si="27"/>
        <v>0.9265853659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 t="str">
        <f t="shared" si="14"/>
        <v> </v>
      </c>
      <c r="AF18" s="9" t="str">
        <f t="shared" si="15"/>
        <v> 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45033.67307</v>
      </c>
      <c r="B19" s="9" t="str">
        <f>INDIRECT(ADDRESS(2+QUOTIENT(ROW()-2,COUNTA('Form Responses 1'!$1:$1)-4),2,,TRUE,"Form Responses 1"))</f>
        <v/>
      </c>
      <c r="C19" s="9" t="str">
        <f>INDIRECT(ADDRESS(2+QUOTIENT(ROW()-2,COUNTA('Form Responses 1'!$1:$1)-4),3,,TRUE,"Form Responses 1"))</f>
        <v>Edi Karyadi</v>
      </c>
      <c r="D19" s="9" t="str">
        <f>INDIRECT(ADDRESS(2+QUOTIENT(ROW()-2,COUNTA('Form Responses 1'!$1:$1)-4),4,,TRUE,"Form Responses 1"))</f>
        <v/>
      </c>
      <c r="E19" s="10" t="str">
        <f t="shared" si="2"/>
        <v> </v>
      </c>
      <c r="F19" s="9" t="str">
        <f>IF(ISBLANK(A19)," ",INDIRECT(ADDRESS(1,5+MOD(ROW()-2,COUNTA('Form Responses 1'!$1:$1)-4),,TRUE,"Form Responses 1")))</f>
        <v>Mess Gatsu [Kamar mandi 6]</v>
      </c>
      <c r="G19" s="9" t="str">
        <f>IF(ISBLANK(A19)," ",INDIRECT(ADDRESS(MATCH(A19,'Form Responses 1'!A:A,0),5+MOD(ROW()-2,COUNTA('Form Responses 1'!$1:$1)-4),,TRUE,"Form Responses 1")))</f>
        <v>BAIK</v>
      </c>
      <c r="H19" s="11" t="str">
        <f t="shared" si="3"/>
        <v>Mess Gatsu</v>
      </c>
      <c r="I19" s="11" t="str">
        <f t="shared" si="4"/>
        <v>CLEANING SERVICE</v>
      </c>
      <c r="J19" s="11">
        <f t="array" ref="J19">IFERROR(INDEX(MASTER!B:B,MATCH(G19,MASTER!A:A,0))/100," ")</f>
        <v>0.95</v>
      </c>
      <c r="K19" s="9" t="str">
        <f t="shared" si="5"/>
        <v> </v>
      </c>
      <c r="L19" s="9" t="str">
        <f t="shared" si="6"/>
        <v>1899 - WEEK 52</v>
      </c>
      <c r="M19" s="9" t="str">
        <f t="shared" si="7"/>
        <v>1899 - MONTH 12</v>
      </c>
      <c r="N19" s="11">
        <f t="shared" ref="N19:O19" si="28">IFERROR(AVERAGEIF(L:L,L19,$J:$J)," ")</f>
        <v>0.9265853659</v>
      </c>
      <c r="O19" s="11">
        <f t="shared" si="28"/>
        <v>0.9265853659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 t="str">
        <f t="shared" si="14"/>
        <v> </v>
      </c>
      <c r="AF19" s="9" t="str">
        <f t="shared" si="15"/>
        <v> 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45033.67307</v>
      </c>
      <c r="B20" s="9" t="str">
        <f>INDIRECT(ADDRESS(2+QUOTIENT(ROW()-2,COUNTA('Form Responses 1'!$1:$1)-4),2,,TRUE,"Form Responses 1"))</f>
        <v/>
      </c>
      <c r="C20" s="9" t="str">
        <f>INDIRECT(ADDRESS(2+QUOTIENT(ROW()-2,COUNTA('Form Responses 1'!$1:$1)-4),3,,TRUE,"Form Responses 1"))</f>
        <v>Edi Karyadi</v>
      </c>
      <c r="D20" s="9" t="str">
        <f>INDIRECT(ADDRESS(2+QUOTIENT(ROW()-2,COUNTA('Form Responses 1'!$1:$1)-4),4,,TRUE,"Form Responses 1"))</f>
        <v/>
      </c>
      <c r="E20" s="10" t="str">
        <f t="shared" si="2"/>
        <v> </v>
      </c>
      <c r="F20" s="9" t="str">
        <f>IF(ISBLANK(A20)," ",INDIRECT(ADDRESS(1,5+MOD(ROW()-2,COUNTA('Form Responses 1'!$1:$1)-4),,TRUE,"Form Responses 1")))</f>
        <v>Mess Gatsu [Kamar mandi 7]</v>
      </c>
      <c r="G20" s="9" t="str">
        <f>IF(ISBLANK(A20)," ",INDIRECT(ADDRESS(MATCH(A20,'Form Responses 1'!A:A,0),5+MOD(ROW()-2,COUNTA('Form Responses 1'!$1:$1)-4),,TRUE,"Form Responses 1")))</f>
        <v>BAIK</v>
      </c>
      <c r="H20" s="11" t="str">
        <f t="shared" si="3"/>
        <v>Mess Gatsu</v>
      </c>
      <c r="I20" s="11" t="str">
        <f t="shared" si="4"/>
        <v>CLEANING SERVICE</v>
      </c>
      <c r="J20" s="11">
        <f t="array" ref="J20">IFERROR(INDEX(MASTER!B:B,MATCH(G20,MASTER!A:A,0))/100," ")</f>
        <v>0.95</v>
      </c>
      <c r="K20" s="9" t="str">
        <f t="shared" si="5"/>
        <v> </v>
      </c>
      <c r="L20" s="9" t="str">
        <f t="shared" si="6"/>
        <v>1899 - WEEK 52</v>
      </c>
      <c r="M20" s="9" t="str">
        <f t="shared" si="7"/>
        <v>1899 - MONTH 12</v>
      </c>
      <c r="N20" s="11">
        <f t="shared" ref="N20:O20" si="29">IFERROR(AVERAGEIF(L:L,L20,$J:$J)," ")</f>
        <v>0.9265853659</v>
      </c>
      <c r="O20" s="11">
        <f t="shared" si="29"/>
        <v>0.9265853659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 t="str">
        <f t="shared" si="14"/>
        <v> </v>
      </c>
      <c r="AF20" s="9" t="str">
        <f t="shared" si="15"/>
        <v> 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45033.67307</v>
      </c>
      <c r="B21" s="9" t="str">
        <f>INDIRECT(ADDRESS(2+QUOTIENT(ROW()-2,COUNTA('Form Responses 1'!$1:$1)-4),2,,TRUE,"Form Responses 1"))</f>
        <v/>
      </c>
      <c r="C21" s="9" t="str">
        <f>INDIRECT(ADDRESS(2+QUOTIENT(ROW()-2,COUNTA('Form Responses 1'!$1:$1)-4),3,,TRUE,"Form Responses 1"))</f>
        <v>Edi Karyadi</v>
      </c>
      <c r="D21" s="9" t="str">
        <f>INDIRECT(ADDRESS(2+QUOTIENT(ROW()-2,COUNTA('Form Responses 1'!$1:$1)-4),4,,TRUE,"Form Responses 1"))</f>
        <v/>
      </c>
      <c r="E21" s="10" t="str">
        <f t="shared" si="2"/>
        <v> </v>
      </c>
      <c r="F21" s="9" t="str">
        <f>IF(ISBLANK(A21)," ",INDIRECT(ADDRESS(1,5+MOD(ROW()-2,COUNTA('Form Responses 1'!$1:$1)-4),,TRUE,"Form Responses 1")))</f>
        <v>Mess Gatsu [Toilet]</v>
      </c>
      <c r="G21" s="9" t="str">
        <f>IF(ISBLANK(A21)," ",INDIRECT(ADDRESS(MATCH(A21,'Form Responses 1'!A:A,0),5+MOD(ROW()-2,COUNTA('Form Responses 1'!$1:$1)-4),,TRUE,"Form Responses 1")))</f>
        <v>BAIK</v>
      </c>
      <c r="H21" s="11" t="str">
        <f t="shared" si="3"/>
        <v>Mess Gatsu</v>
      </c>
      <c r="I21" s="11" t="str">
        <f t="shared" si="4"/>
        <v>CLEANING SERVICE</v>
      </c>
      <c r="J21" s="11">
        <f t="array" ref="J21">IFERROR(INDEX(MASTER!B:B,MATCH(G21,MASTER!A:A,0))/100," ")</f>
        <v>0.95</v>
      </c>
      <c r="K21" s="9" t="str">
        <f t="shared" si="5"/>
        <v> </v>
      </c>
      <c r="L21" s="9" t="str">
        <f t="shared" si="6"/>
        <v>1899 - WEEK 52</v>
      </c>
      <c r="M21" s="9" t="str">
        <f t="shared" si="7"/>
        <v>1899 - MONTH 12</v>
      </c>
      <c r="N21" s="11">
        <f t="shared" ref="N21:O21" si="30">IFERROR(AVERAGEIF(L:L,L21,$J:$J)," ")</f>
        <v>0.9265853659</v>
      </c>
      <c r="O21" s="11">
        <f t="shared" si="30"/>
        <v>0.9265853659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 t="str">
        <f t="shared" si="14"/>
        <v> </v>
      </c>
      <c r="AF21" s="9" t="str">
        <f t="shared" si="15"/>
        <v> 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45033.67307</v>
      </c>
      <c r="B22" s="9" t="str">
        <f>INDIRECT(ADDRESS(2+QUOTIENT(ROW()-2,COUNTA('Form Responses 1'!$1:$1)-4),2,,TRUE,"Form Responses 1"))</f>
        <v/>
      </c>
      <c r="C22" s="9" t="str">
        <f>INDIRECT(ADDRESS(2+QUOTIENT(ROW()-2,COUNTA('Form Responses 1'!$1:$1)-4),3,,TRUE,"Form Responses 1"))</f>
        <v>Edi Karyadi</v>
      </c>
      <c r="D22" s="9" t="str">
        <f>INDIRECT(ADDRESS(2+QUOTIENT(ROW()-2,COUNTA('Form Responses 1'!$1:$1)-4),4,,TRUE,"Form Responses 1"))</f>
        <v/>
      </c>
      <c r="E22" s="10" t="str">
        <f t="shared" si="2"/>
        <v> </v>
      </c>
      <c r="F22" s="9" t="str">
        <f>IF(ISBLANK(A22)," ",INDIRECT(ADDRESS(1,5+MOD(ROW()-2,COUNTA('Form Responses 1'!$1:$1)-4),,TRUE,"Form Responses 1")))</f>
        <v>Mess Gatsu [Halaman Depan ]</v>
      </c>
      <c r="G22" s="9" t="str">
        <f>IF(ISBLANK(A22)," ",INDIRECT(ADDRESS(MATCH(A22,'Form Responses 1'!A:A,0),5+MOD(ROW()-2,COUNTA('Form Responses 1'!$1:$1)-4),,TRUE,"Form Responses 1")))</f>
        <v>CUKUP BAIK</v>
      </c>
      <c r="H22" s="11" t="str">
        <f t="shared" si="3"/>
        <v>Mess Gatsu</v>
      </c>
      <c r="I22" s="11" t="str">
        <f t="shared" si="4"/>
        <v>CLEANING SERVICE</v>
      </c>
      <c r="J22" s="11">
        <f t="array" ref="J22">IFERROR(INDEX(MASTER!B:B,MATCH(G22,MASTER!A:A,0))/100," ")</f>
        <v>0.89</v>
      </c>
      <c r="K22" s="9" t="str">
        <f t="shared" si="5"/>
        <v> </v>
      </c>
      <c r="L22" s="9" t="str">
        <f t="shared" si="6"/>
        <v>1899 - WEEK 52</v>
      </c>
      <c r="M22" s="9" t="str">
        <f t="shared" si="7"/>
        <v>1899 - MONTH 12</v>
      </c>
      <c r="N22" s="11">
        <f t="shared" ref="N22:O22" si="31">IFERROR(AVERAGEIF(L:L,L22,$J:$J)," ")</f>
        <v>0.9265853659</v>
      </c>
      <c r="O22" s="11">
        <f t="shared" si="31"/>
        <v>0.9265853659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 t="str">
        <f t="shared" si="14"/>
        <v> </v>
      </c>
      <c r="AF22" s="9" t="str">
        <f t="shared" si="15"/>
        <v> 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45033.67307</v>
      </c>
      <c r="B23" s="9" t="str">
        <f>INDIRECT(ADDRESS(2+QUOTIENT(ROW()-2,COUNTA('Form Responses 1'!$1:$1)-4),2,,TRUE,"Form Responses 1"))</f>
        <v/>
      </c>
      <c r="C23" s="9" t="str">
        <f>INDIRECT(ADDRESS(2+QUOTIENT(ROW()-2,COUNTA('Form Responses 1'!$1:$1)-4),3,,TRUE,"Form Responses 1"))</f>
        <v>Edi Karyadi</v>
      </c>
      <c r="D23" s="9" t="str">
        <f>INDIRECT(ADDRESS(2+QUOTIENT(ROW()-2,COUNTA('Form Responses 1'!$1:$1)-4),4,,TRUE,"Form Responses 1"))</f>
        <v/>
      </c>
      <c r="E23" s="10" t="str">
        <f t="shared" si="2"/>
        <v> </v>
      </c>
      <c r="F23" s="9" t="str">
        <f>IF(ISBLANK(A23)," ",INDIRECT(ADDRESS(1,5+MOD(ROW()-2,COUNTA('Form Responses 1'!$1:$1)-4),,TRUE,"Form Responses 1")))</f>
        <v>Mess Gatsu [Halaman Belakang]</v>
      </c>
      <c r="G23" s="9" t="str">
        <f>IF(ISBLANK(A23)," ",INDIRECT(ADDRESS(MATCH(A23,'Form Responses 1'!A:A,0),5+MOD(ROW()-2,COUNTA('Form Responses 1'!$1:$1)-4),,TRUE,"Form Responses 1")))</f>
        <v>CUKUP BAIK</v>
      </c>
      <c r="H23" s="11" t="str">
        <f t="shared" si="3"/>
        <v>Mess Gatsu</v>
      </c>
      <c r="I23" s="11" t="str">
        <f t="shared" si="4"/>
        <v>CLEANING SERVICE</v>
      </c>
      <c r="J23" s="11">
        <f t="array" ref="J23">IFERROR(INDEX(MASTER!B:B,MATCH(G23,MASTER!A:A,0))/100," ")</f>
        <v>0.89</v>
      </c>
      <c r="K23" s="9" t="str">
        <f t="shared" si="5"/>
        <v> </v>
      </c>
      <c r="L23" s="9" t="str">
        <f t="shared" si="6"/>
        <v>1899 - WEEK 52</v>
      </c>
      <c r="M23" s="9" t="str">
        <f t="shared" si="7"/>
        <v>1899 - MONTH 12</v>
      </c>
      <c r="N23" s="11">
        <f t="shared" ref="N23:O23" si="32">IFERROR(AVERAGEIF(L:L,L23,$J:$J)," ")</f>
        <v>0.9265853659</v>
      </c>
      <c r="O23" s="11">
        <f t="shared" si="32"/>
        <v>0.9265853659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 t="str">
        <f t="shared" si="14"/>
        <v> </v>
      </c>
      <c r="AF23" s="9" t="str">
        <f t="shared" si="15"/>
        <v> 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45033.67307</v>
      </c>
      <c r="B24" s="9" t="str">
        <f>INDIRECT(ADDRESS(2+QUOTIENT(ROW()-2,COUNTA('Form Responses 1'!$1:$1)-4),2,,TRUE,"Form Responses 1"))</f>
        <v/>
      </c>
      <c r="C24" s="9" t="str">
        <f>INDIRECT(ADDRESS(2+QUOTIENT(ROW()-2,COUNTA('Form Responses 1'!$1:$1)-4),3,,TRUE,"Form Responses 1"))</f>
        <v>Edi Karyadi</v>
      </c>
      <c r="D24" s="9" t="str">
        <f>INDIRECT(ADDRESS(2+QUOTIENT(ROW()-2,COUNTA('Form Responses 1'!$1:$1)-4),4,,TRUE,"Form Responses 1"))</f>
        <v/>
      </c>
      <c r="E24" s="10" t="str">
        <f t="shared" si="2"/>
        <v> </v>
      </c>
      <c r="F24" s="9" t="str">
        <f>IF(ISBLANK(A24)," ",INDIRECT(ADDRESS(1,5+MOD(ROW()-2,COUNTA('Form Responses 1'!$1:$1)-4),,TRUE,"Form Responses 1")))</f>
        <v>Rumdis Kepala Bkpuk (Drizal Fryantoni) No. 19 Lt.1 [Ruang tamu]</v>
      </c>
      <c r="G24" s="9" t="str">
        <f>IF(ISBLANK(A24)," ",INDIRECT(ADDRESS(MATCH(A24,'Form Responses 1'!A:A,0),5+MOD(ROW()-2,COUNTA('Form Responses 1'!$1:$1)-4),,TRUE,"Form Responses 1")))</f>
        <v>BAIK</v>
      </c>
      <c r="H24" s="11" t="str">
        <f t="shared" si="3"/>
        <v>Rumdis Kepala Bkpuk (Drizal Fryantoni) No. 19 Lt.1</v>
      </c>
      <c r="I24" s="11" t="str">
        <f t="shared" si="4"/>
        <v>CLEANING SERVICE</v>
      </c>
      <c r="J24" s="11">
        <f t="array" ref="J24">IFERROR(INDEX(MASTER!B:B,MATCH(G24,MASTER!A:A,0))/100," ")</f>
        <v>0.95</v>
      </c>
      <c r="K24" s="9" t="str">
        <f t="shared" si="5"/>
        <v> </v>
      </c>
      <c r="L24" s="9" t="str">
        <f t="shared" si="6"/>
        <v>1899 - WEEK 52</v>
      </c>
      <c r="M24" s="9" t="str">
        <f t="shared" si="7"/>
        <v>1899 - MONTH 12</v>
      </c>
      <c r="N24" s="11">
        <f t="shared" ref="N24:O24" si="33">IFERROR(AVERAGEIF(L:L,L24,$J:$J)," ")</f>
        <v>0.9265853659</v>
      </c>
      <c r="O24" s="11">
        <f t="shared" si="33"/>
        <v>0.9265853659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 t="str">
        <f t="shared" si="14"/>
        <v> </v>
      </c>
      <c r="AF24" s="9" t="str">
        <f t="shared" si="15"/>
        <v> 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45033.67307</v>
      </c>
      <c r="B25" s="9" t="str">
        <f>INDIRECT(ADDRESS(2+QUOTIENT(ROW()-2,COUNTA('Form Responses 1'!$1:$1)-4),2,,TRUE,"Form Responses 1"))</f>
        <v/>
      </c>
      <c r="C25" s="9" t="str">
        <f>INDIRECT(ADDRESS(2+QUOTIENT(ROW()-2,COUNTA('Form Responses 1'!$1:$1)-4),3,,TRUE,"Form Responses 1"))</f>
        <v>Edi Karyadi</v>
      </c>
      <c r="D25" s="9" t="str">
        <f>INDIRECT(ADDRESS(2+QUOTIENT(ROW()-2,COUNTA('Form Responses 1'!$1:$1)-4),4,,TRUE,"Form Responses 1"))</f>
        <v/>
      </c>
      <c r="E25" s="10" t="str">
        <f t="shared" si="2"/>
        <v> </v>
      </c>
      <c r="F25" s="9" t="str">
        <f>IF(ISBLANK(A25)," ",INDIRECT(ADDRESS(1,5+MOD(ROW()-2,COUNTA('Form Responses 1'!$1:$1)-4),,TRUE,"Form Responses 1")))</f>
        <v>Rumdis Kepala Bkpuk (Drizal Fryantoni) No. 19 Lt.1 [Ruang kerja]</v>
      </c>
      <c r="G25" s="9" t="str">
        <f>IF(ISBLANK(A25)," ",INDIRECT(ADDRESS(MATCH(A25,'Form Responses 1'!A:A,0),5+MOD(ROW()-2,COUNTA('Form Responses 1'!$1:$1)-4),,TRUE,"Form Responses 1")))</f>
        <v>BAIK</v>
      </c>
      <c r="H25" s="11" t="str">
        <f t="shared" si="3"/>
        <v>Rumdis Kepala Bkpuk (Drizal Fryantoni) No. 19 Lt.1</v>
      </c>
      <c r="I25" s="11" t="str">
        <f t="shared" si="4"/>
        <v>CLEANING SERVICE</v>
      </c>
      <c r="J25" s="11">
        <f t="array" ref="J25">IFERROR(INDEX(MASTER!B:B,MATCH(G25,MASTER!A:A,0))/100," ")</f>
        <v>0.95</v>
      </c>
      <c r="K25" s="9" t="str">
        <f t="shared" si="5"/>
        <v> </v>
      </c>
      <c r="L25" s="9" t="str">
        <f t="shared" si="6"/>
        <v>1899 - WEEK 52</v>
      </c>
      <c r="M25" s="9" t="str">
        <f t="shared" si="7"/>
        <v>1899 - MONTH 12</v>
      </c>
      <c r="N25" s="11">
        <f t="shared" ref="N25:O25" si="34">IFERROR(AVERAGEIF(L:L,L25,$J:$J)," ")</f>
        <v>0.9265853659</v>
      </c>
      <c r="O25" s="11">
        <f t="shared" si="34"/>
        <v>0.9265853659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 t="str">
        <f t="shared" si="14"/>
        <v> </v>
      </c>
      <c r="AF25" s="9" t="str">
        <f t="shared" si="15"/>
        <v> 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45033.67307</v>
      </c>
      <c r="B26" s="9" t="str">
        <f>INDIRECT(ADDRESS(2+QUOTIENT(ROW()-2,COUNTA('Form Responses 1'!$1:$1)-4),2,,TRUE,"Form Responses 1"))</f>
        <v/>
      </c>
      <c r="C26" s="9" t="str">
        <f>INDIRECT(ADDRESS(2+QUOTIENT(ROW()-2,COUNTA('Form Responses 1'!$1:$1)-4),3,,TRUE,"Form Responses 1"))</f>
        <v>Edi Karyadi</v>
      </c>
      <c r="D26" s="9" t="str">
        <f>INDIRECT(ADDRESS(2+QUOTIENT(ROW()-2,COUNTA('Form Responses 1'!$1:$1)-4),4,,TRUE,"Form Responses 1"))</f>
        <v/>
      </c>
      <c r="E26" s="10" t="str">
        <f t="shared" si="2"/>
        <v> </v>
      </c>
      <c r="F26" s="9" t="str">
        <f>IF(ISBLANK(A26)," ",INDIRECT(ADDRESS(1,5+MOD(ROW()-2,COUNTA('Form Responses 1'!$1:$1)-4),,TRUE,"Form Responses 1")))</f>
        <v>Rumdis Kepala Bkpuk (Drizal Fryantoni) No. 19 Lt.1 [kamar 1]</v>
      </c>
      <c r="G26" s="9" t="str">
        <f>IF(ISBLANK(A26)," ",INDIRECT(ADDRESS(MATCH(A26,'Form Responses 1'!A:A,0),5+MOD(ROW()-2,COUNTA('Form Responses 1'!$1:$1)-4),,TRUE,"Form Responses 1")))</f>
        <v>BAIK</v>
      </c>
      <c r="H26" s="11" t="str">
        <f t="shared" si="3"/>
        <v>Rumdis Kepala Bkpuk (Drizal Fryantoni) No. 19 Lt.1</v>
      </c>
      <c r="I26" s="11" t="str">
        <f t="shared" si="4"/>
        <v>CLEANING SERVICE</v>
      </c>
      <c r="J26" s="11">
        <f t="array" ref="J26">IFERROR(INDEX(MASTER!B:B,MATCH(G26,MASTER!A:A,0))/100," ")</f>
        <v>0.95</v>
      </c>
      <c r="K26" s="9" t="str">
        <f t="shared" si="5"/>
        <v> </v>
      </c>
      <c r="L26" s="9" t="str">
        <f t="shared" si="6"/>
        <v>1899 - WEEK 52</v>
      </c>
      <c r="M26" s="9" t="str">
        <f t="shared" si="7"/>
        <v>1899 - MONTH 12</v>
      </c>
      <c r="N26" s="11">
        <f t="shared" ref="N26:O26" si="35">IFERROR(AVERAGEIF(L:L,L26,$J:$J)," ")</f>
        <v>0.9265853659</v>
      </c>
      <c r="O26" s="11">
        <f t="shared" si="35"/>
        <v>0.9265853659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 t="str">
        <f t="shared" si="14"/>
        <v> </v>
      </c>
      <c r="AF26" s="9" t="str">
        <f t="shared" si="15"/>
        <v> 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45033.67307</v>
      </c>
      <c r="B27" s="9" t="str">
        <f>INDIRECT(ADDRESS(2+QUOTIENT(ROW()-2,COUNTA('Form Responses 1'!$1:$1)-4),2,,TRUE,"Form Responses 1"))</f>
        <v/>
      </c>
      <c r="C27" s="9" t="str">
        <f>INDIRECT(ADDRESS(2+QUOTIENT(ROW()-2,COUNTA('Form Responses 1'!$1:$1)-4),3,,TRUE,"Form Responses 1"))</f>
        <v>Edi Karyadi</v>
      </c>
      <c r="D27" s="9" t="str">
        <f>INDIRECT(ADDRESS(2+QUOTIENT(ROW()-2,COUNTA('Form Responses 1'!$1:$1)-4),4,,TRUE,"Form Responses 1"))</f>
        <v/>
      </c>
      <c r="E27" s="10" t="str">
        <f t="shared" si="2"/>
        <v> </v>
      </c>
      <c r="F27" s="9" t="str">
        <f>IF(ISBLANK(A27)," ",INDIRECT(ADDRESS(1,5+MOD(ROW()-2,COUNTA('Form Responses 1'!$1:$1)-4),,TRUE,"Form Responses 1")))</f>
        <v>Rumdis Kepala Bkpuk (Drizal Fryantoni) No. 19 Lt.1 [kamar 2]</v>
      </c>
      <c r="G27" s="9" t="str">
        <f>IF(ISBLANK(A27)," ",INDIRECT(ADDRESS(MATCH(A27,'Form Responses 1'!A:A,0),5+MOD(ROW()-2,COUNTA('Form Responses 1'!$1:$1)-4),,TRUE,"Form Responses 1")))</f>
        <v>CUKUP BAIK</v>
      </c>
      <c r="H27" s="11" t="str">
        <f t="shared" si="3"/>
        <v>Rumdis Kepala Bkpuk (Drizal Fryantoni) No. 19 Lt.1</v>
      </c>
      <c r="I27" s="11" t="str">
        <f t="shared" si="4"/>
        <v>CLEANING SERVICE</v>
      </c>
      <c r="J27" s="11">
        <f t="array" ref="J27">IFERROR(INDEX(MASTER!B:B,MATCH(G27,MASTER!A:A,0))/100," ")</f>
        <v>0.89</v>
      </c>
      <c r="K27" s="9" t="str">
        <f t="shared" si="5"/>
        <v> </v>
      </c>
      <c r="L27" s="9" t="str">
        <f t="shared" si="6"/>
        <v>1899 - WEEK 52</v>
      </c>
      <c r="M27" s="9" t="str">
        <f t="shared" si="7"/>
        <v>1899 - MONTH 12</v>
      </c>
      <c r="N27" s="11">
        <f t="shared" ref="N27:O27" si="36">IFERROR(AVERAGEIF(L:L,L27,$J:$J)," ")</f>
        <v>0.9265853659</v>
      </c>
      <c r="O27" s="11">
        <f t="shared" si="36"/>
        <v>0.9265853659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 t="str">
        <f t="shared" si="14"/>
        <v> </v>
      </c>
      <c r="AF27" s="9" t="str">
        <f t="shared" si="15"/>
        <v> 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45033.67307</v>
      </c>
      <c r="B28" s="9" t="str">
        <f>INDIRECT(ADDRESS(2+QUOTIENT(ROW()-2,COUNTA('Form Responses 1'!$1:$1)-4),2,,TRUE,"Form Responses 1"))</f>
        <v/>
      </c>
      <c r="C28" s="9" t="str">
        <f>INDIRECT(ADDRESS(2+QUOTIENT(ROW()-2,COUNTA('Form Responses 1'!$1:$1)-4),3,,TRUE,"Form Responses 1"))</f>
        <v>Edi Karyadi</v>
      </c>
      <c r="D28" s="9" t="str">
        <f>INDIRECT(ADDRESS(2+QUOTIENT(ROW()-2,COUNTA('Form Responses 1'!$1:$1)-4),4,,TRUE,"Form Responses 1"))</f>
        <v/>
      </c>
      <c r="E28" s="10" t="str">
        <f t="shared" si="2"/>
        <v> </v>
      </c>
      <c r="F28" s="9" t="str">
        <f>IF(ISBLANK(A28)," ",INDIRECT(ADDRESS(1,5+MOD(ROW()-2,COUNTA('Form Responses 1'!$1:$1)-4),,TRUE,"Form Responses 1")))</f>
        <v>Rumdis Kepala Bkpuk (Drizal Fryantoni) No. 19 Lt.1 [Ruang kerja]</v>
      </c>
      <c r="G28" s="9" t="str">
        <f>IF(ISBLANK(A28)," ",INDIRECT(ADDRESS(MATCH(A28,'Form Responses 1'!A:A,0),5+MOD(ROW()-2,COUNTA('Form Responses 1'!$1:$1)-4),,TRUE,"Form Responses 1")))</f>
        <v>BAIK</v>
      </c>
      <c r="H28" s="11" t="str">
        <f t="shared" si="3"/>
        <v>Rumdis Kepala Bkpuk (Drizal Fryantoni) No. 19 Lt.1</v>
      </c>
      <c r="I28" s="11" t="str">
        <f t="shared" si="4"/>
        <v>CLEANING SERVICE</v>
      </c>
      <c r="J28" s="11">
        <f t="array" ref="J28">IFERROR(INDEX(MASTER!B:B,MATCH(G28,MASTER!A:A,0))/100," ")</f>
        <v>0.95</v>
      </c>
      <c r="K28" s="9" t="str">
        <f t="shared" si="5"/>
        <v> </v>
      </c>
      <c r="L28" s="9" t="str">
        <f t="shared" si="6"/>
        <v>1899 - WEEK 52</v>
      </c>
      <c r="M28" s="9" t="str">
        <f t="shared" si="7"/>
        <v>1899 - MONTH 12</v>
      </c>
      <c r="N28" s="11">
        <f t="shared" ref="N28:O28" si="37">IFERROR(AVERAGEIF(L:L,L28,$J:$J)," ")</f>
        <v>0.9265853659</v>
      </c>
      <c r="O28" s="11">
        <f t="shared" si="37"/>
        <v>0.9265853659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 t="str">
        <f t="shared" si="14"/>
        <v> </v>
      </c>
      <c r="AF28" s="9" t="str">
        <f t="shared" si="15"/>
        <v> 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45033.67307</v>
      </c>
      <c r="B29" s="9" t="str">
        <f>INDIRECT(ADDRESS(2+QUOTIENT(ROW()-2,COUNTA('Form Responses 1'!$1:$1)-4),2,,TRUE,"Form Responses 1"))</f>
        <v/>
      </c>
      <c r="C29" s="9" t="str">
        <f>INDIRECT(ADDRESS(2+QUOTIENT(ROW()-2,COUNTA('Form Responses 1'!$1:$1)-4),3,,TRUE,"Form Responses 1"))</f>
        <v>Edi Karyadi</v>
      </c>
      <c r="D29" s="9" t="str">
        <f>INDIRECT(ADDRESS(2+QUOTIENT(ROW()-2,COUNTA('Form Responses 1'!$1:$1)-4),4,,TRUE,"Form Responses 1"))</f>
        <v/>
      </c>
      <c r="E29" s="10" t="str">
        <f t="shared" si="2"/>
        <v> </v>
      </c>
      <c r="F29" s="9" t="str">
        <f>IF(ISBLANK(A29)," ",INDIRECT(ADDRESS(1,5+MOD(ROW()-2,COUNTA('Form Responses 1'!$1:$1)-4),,TRUE,"Form Responses 1")))</f>
        <v>Rumdis Kepala Bkpuk (Drizal Fryantoni) No. 19 Lt.1 [Kamar mandi 1]</v>
      </c>
      <c r="G29" s="9" t="str">
        <f>IF(ISBLANK(A29)," ",INDIRECT(ADDRESS(MATCH(A29,'Form Responses 1'!A:A,0),5+MOD(ROW()-2,COUNTA('Form Responses 1'!$1:$1)-4),,TRUE,"Form Responses 1")))</f>
        <v>BAIK</v>
      </c>
      <c r="H29" s="11" t="str">
        <f t="shared" si="3"/>
        <v>Rumdis Kepala Bkpuk (Drizal Fryantoni) No. 19 Lt.1</v>
      </c>
      <c r="I29" s="11" t="str">
        <f t="shared" si="4"/>
        <v>CLEANING SERVICE</v>
      </c>
      <c r="J29" s="11">
        <f t="array" ref="J29">IFERROR(INDEX(MASTER!B:B,MATCH(G29,MASTER!A:A,0))/100," ")</f>
        <v>0.95</v>
      </c>
      <c r="K29" s="9" t="str">
        <f t="shared" si="5"/>
        <v> </v>
      </c>
      <c r="L29" s="9" t="str">
        <f t="shared" si="6"/>
        <v>1899 - WEEK 52</v>
      </c>
      <c r="M29" s="9" t="str">
        <f t="shared" si="7"/>
        <v>1899 - MONTH 12</v>
      </c>
      <c r="N29" s="11">
        <f t="shared" ref="N29:O29" si="38">IFERROR(AVERAGEIF(L:L,L29,$J:$J)," ")</f>
        <v>0.9265853659</v>
      </c>
      <c r="O29" s="11">
        <f t="shared" si="38"/>
        <v>0.9265853659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 t="str">
        <f t="shared" si="14"/>
        <v> </v>
      </c>
      <c r="AF29" s="9" t="str">
        <f t="shared" si="15"/>
        <v> 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45033.67307</v>
      </c>
      <c r="B30" s="9" t="str">
        <f>INDIRECT(ADDRESS(2+QUOTIENT(ROW()-2,COUNTA('Form Responses 1'!$1:$1)-4),2,,TRUE,"Form Responses 1"))</f>
        <v/>
      </c>
      <c r="C30" s="9" t="str">
        <f>INDIRECT(ADDRESS(2+QUOTIENT(ROW()-2,COUNTA('Form Responses 1'!$1:$1)-4),3,,TRUE,"Form Responses 1"))</f>
        <v>Edi Karyadi</v>
      </c>
      <c r="D30" s="9" t="str">
        <f>INDIRECT(ADDRESS(2+QUOTIENT(ROW()-2,COUNTA('Form Responses 1'!$1:$1)-4),4,,TRUE,"Form Responses 1"))</f>
        <v/>
      </c>
      <c r="E30" s="10" t="str">
        <f t="shared" si="2"/>
        <v> </v>
      </c>
      <c r="F30" s="9" t="str">
        <f>IF(ISBLANK(A30)," ",INDIRECT(ADDRESS(1,5+MOD(ROW()-2,COUNTA('Form Responses 1'!$1:$1)-4),,TRUE,"Form Responses 1")))</f>
        <v>Rumdis Kepala Bkpuk (Drizal Fryantoni) No. 19 Lt.1 [Kamar mandi 2]</v>
      </c>
      <c r="G30" s="9" t="str">
        <f>IF(ISBLANK(A30)," ",INDIRECT(ADDRESS(MATCH(A30,'Form Responses 1'!A:A,0),5+MOD(ROW()-2,COUNTA('Form Responses 1'!$1:$1)-4),,TRUE,"Form Responses 1")))</f>
        <v>BAIK</v>
      </c>
      <c r="H30" s="11" t="str">
        <f t="shared" si="3"/>
        <v>Rumdis Kepala Bkpuk (Drizal Fryantoni) No. 19 Lt.1</v>
      </c>
      <c r="I30" s="11" t="str">
        <f t="shared" si="4"/>
        <v>CLEANING SERVICE</v>
      </c>
      <c r="J30" s="11">
        <f t="array" ref="J30">IFERROR(INDEX(MASTER!B:B,MATCH(G30,MASTER!A:A,0))/100," ")</f>
        <v>0.95</v>
      </c>
      <c r="K30" s="9" t="str">
        <f t="shared" si="5"/>
        <v> </v>
      </c>
      <c r="L30" s="9" t="str">
        <f t="shared" si="6"/>
        <v>1899 - WEEK 52</v>
      </c>
      <c r="M30" s="9" t="str">
        <f t="shared" si="7"/>
        <v>1899 - MONTH 12</v>
      </c>
      <c r="N30" s="11">
        <f t="shared" ref="N30:O30" si="39">IFERROR(AVERAGEIF(L:L,L30,$J:$J)," ")</f>
        <v>0.9265853659</v>
      </c>
      <c r="O30" s="11">
        <f t="shared" si="39"/>
        <v>0.9265853659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 t="str">
        <f t="shared" si="14"/>
        <v> </v>
      </c>
      <c r="AF30" s="9" t="str">
        <f t="shared" si="15"/>
        <v> 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45033.67307</v>
      </c>
      <c r="B31" s="9" t="str">
        <f>INDIRECT(ADDRESS(2+QUOTIENT(ROW()-2,COUNTA('Form Responses 1'!$1:$1)-4),2,,TRUE,"Form Responses 1"))</f>
        <v/>
      </c>
      <c r="C31" s="9" t="str">
        <f>INDIRECT(ADDRESS(2+QUOTIENT(ROW()-2,COUNTA('Form Responses 1'!$1:$1)-4),3,,TRUE,"Form Responses 1"))</f>
        <v>Edi Karyadi</v>
      </c>
      <c r="D31" s="9" t="str">
        <f>INDIRECT(ADDRESS(2+QUOTIENT(ROW()-2,COUNTA('Form Responses 1'!$1:$1)-4),4,,TRUE,"Form Responses 1"))</f>
        <v/>
      </c>
      <c r="E31" s="10" t="str">
        <f t="shared" si="2"/>
        <v> </v>
      </c>
      <c r="F31" s="9" t="str">
        <f>IF(ISBLANK(A31)," ",INDIRECT(ADDRESS(1,5+MOD(ROW()-2,COUNTA('Form Responses 1'!$1:$1)-4),,TRUE,"Form Responses 1")))</f>
        <v>Rumdis Kepala Bkpuk (Drizal Fryantoni) No. 19 Lt.1 [Dapur 1]</v>
      </c>
      <c r="G31" s="9" t="str">
        <f>IF(ISBLANK(A31)," ",INDIRECT(ADDRESS(MATCH(A31,'Form Responses 1'!A:A,0),5+MOD(ROW()-2,COUNTA('Form Responses 1'!$1:$1)-4),,TRUE,"Form Responses 1")))</f>
        <v>CUKUP BAIK</v>
      </c>
      <c r="H31" s="11" t="str">
        <f t="shared" si="3"/>
        <v>Rumdis Kepala Bkpuk (Drizal Fryantoni) No. 19 Lt.1</v>
      </c>
      <c r="I31" s="11" t="str">
        <f t="shared" si="4"/>
        <v>CLEANING SERVICE</v>
      </c>
      <c r="J31" s="11">
        <f t="array" ref="J31">IFERROR(INDEX(MASTER!B:B,MATCH(G31,MASTER!A:A,0))/100," ")</f>
        <v>0.89</v>
      </c>
      <c r="K31" s="9" t="str">
        <f t="shared" si="5"/>
        <v> </v>
      </c>
      <c r="L31" s="9" t="str">
        <f t="shared" si="6"/>
        <v>1899 - WEEK 52</v>
      </c>
      <c r="M31" s="9" t="str">
        <f t="shared" si="7"/>
        <v>1899 - MONTH 12</v>
      </c>
      <c r="N31" s="11">
        <f t="shared" ref="N31:O31" si="40">IFERROR(AVERAGEIF(L:L,L31,$J:$J)," ")</f>
        <v>0.9265853659</v>
      </c>
      <c r="O31" s="11">
        <f t="shared" si="40"/>
        <v>0.9265853659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 t="str">
        <f t="shared" si="14"/>
        <v> </v>
      </c>
      <c r="AF31" s="9" t="str">
        <f t="shared" si="15"/>
        <v> 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45033.67307</v>
      </c>
      <c r="B32" s="9" t="str">
        <f>INDIRECT(ADDRESS(2+QUOTIENT(ROW()-2,COUNTA('Form Responses 1'!$1:$1)-4),2,,TRUE,"Form Responses 1"))</f>
        <v/>
      </c>
      <c r="C32" s="9" t="str">
        <f>INDIRECT(ADDRESS(2+QUOTIENT(ROW()-2,COUNTA('Form Responses 1'!$1:$1)-4),3,,TRUE,"Form Responses 1"))</f>
        <v>Edi Karyadi</v>
      </c>
      <c r="D32" s="9" t="str">
        <f>INDIRECT(ADDRESS(2+QUOTIENT(ROW()-2,COUNTA('Form Responses 1'!$1:$1)-4),4,,TRUE,"Form Responses 1"))</f>
        <v/>
      </c>
      <c r="E32" s="10" t="str">
        <f t="shared" si="2"/>
        <v> </v>
      </c>
      <c r="F32" s="9" t="str">
        <f>IF(ISBLANK(A32)," ",INDIRECT(ADDRESS(1,5+MOD(ROW()-2,COUNTA('Form Responses 1'!$1:$1)-4),,TRUE,"Form Responses 1")))</f>
        <v>Rumdis Kepala Bkpuk (Drizal Fryantoni) No. 19 Lt.1 [Dapur 2]</v>
      </c>
      <c r="G32" s="9" t="str">
        <f>IF(ISBLANK(A32)," ",INDIRECT(ADDRESS(MATCH(A32,'Form Responses 1'!A:A,0),5+MOD(ROW()-2,COUNTA('Form Responses 1'!$1:$1)-4),,TRUE,"Form Responses 1")))</f>
        <v>CUKUP BAIK</v>
      </c>
      <c r="H32" s="11" t="str">
        <f t="shared" si="3"/>
        <v>Rumdis Kepala Bkpuk (Drizal Fryantoni) No. 19 Lt.1</v>
      </c>
      <c r="I32" s="11" t="str">
        <f t="shared" si="4"/>
        <v>CLEANING SERVICE</v>
      </c>
      <c r="J32" s="11">
        <f t="array" ref="J32">IFERROR(INDEX(MASTER!B:B,MATCH(G32,MASTER!A:A,0))/100," ")</f>
        <v>0.89</v>
      </c>
      <c r="K32" s="9" t="str">
        <f t="shared" si="5"/>
        <v> </v>
      </c>
      <c r="L32" s="9" t="str">
        <f t="shared" si="6"/>
        <v>1899 - WEEK 52</v>
      </c>
      <c r="M32" s="9" t="str">
        <f t="shared" si="7"/>
        <v>1899 - MONTH 12</v>
      </c>
      <c r="N32" s="11">
        <f t="shared" ref="N32:O32" si="41">IFERROR(AVERAGEIF(L:L,L32,$J:$J)," ")</f>
        <v>0.9265853659</v>
      </c>
      <c r="O32" s="11">
        <f t="shared" si="41"/>
        <v>0.9265853659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 t="str">
        <f t="shared" si="14"/>
        <v> </v>
      </c>
      <c r="AF32" s="9" t="str">
        <f t="shared" si="15"/>
        <v> 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45033.67307</v>
      </c>
      <c r="B33" s="9" t="str">
        <f>INDIRECT(ADDRESS(2+QUOTIENT(ROW()-2,COUNTA('Form Responses 1'!$1:$1)-4),2,,TRUE,"Form Responses 1"))</f>
        <v/>
      </c>
      <c r="C33" s="9" t="str">
        <f>INDIRECT(ADDRESS(2+QUOTIENT(ROW()-2,COUNTA('Form Responses 1'!$1:$1)-4),3,,TRUE,"Form Responses 1"))</f>
        <v>Edi Karyadi</v>
      </c>
      <c r="D33" s="9" t="str">
        <f>INDIRECT(ADDRESS(2+QUOTIENT(ROW()-2,COUNTA('Form Responses 1'!$1:$1)-4),4,,TRUE,"Form Responses 1"))</f>
        <v/>
      </c>
      <c r="E33" s="10" t="str">
        <f t="shared" si="2"/>
        <v> </v>
      </c>
      <c r="F33" s="9" t="str">
        <f>IF(ISBLANK(A33)," ",INDIRECT(ADDRESS(1,5+MOD(ROW()-2,COUNTA('Form Responses 1'!$1:$1)-4),,TRUE,"Form Responses 1")))</f>
        <v>Rumdis Kepala Bkpuk (Drizal Fryantoni) No. 19 Lt.1 [Halaman Depan ]</v>
      </c>
      <c r="G33" s="9" t="str">
        <f>IF(ISBLANK(A33)," ",INDIRECT(ADDRESS(MATCH(A33,'Form Responses 1'!A:A,0),5+MOD(ROW()-2,COUNTA('Form Responses 1'!$1:$1)-4),,TRUE,"Form Responses 1")))</f>
        <v>BAIK</v>
      </c>
      <c r="H33" s="11" t="str">
        <f t="shared" si="3"/>
        <v>Rumdis Kepala Bkpuk (Drizal Fryantoni) No. 19 Lt.1</v>
      </c>
      <c r="I33" s="11" t="str">
        <f t="shared" si="4"/>
        <v>CLEANING SERVICE</v>
      </c>
      <c r="J33" s="11">
        <f t="array" ref="J33">IFERROR(INDEX(MASTER!B:B,MATCH(G33,MASTER!A:A,0))/100," ")</f>
        <v>0.95</v>
      </c>
      <c r="K33" s="9" t="str">
        <f t="shared" si="5"/>
        <v> </v>
      </c>
      <c r="L33" s="9" t="str">
        <f t="shared" si="6"/>
        <v>1899 - WEEK 52</v>
      </c>
      <c r="M33" s="9" t="str">
        <f t="shared" si="7"/>
        <v>1899 - MONTH 12</v>
      </c>
      <c r="N33" s="11">
        <f t="shared" ref="N33:O33" si="42">IFERROR(AVERAGEIF(L:L,L33,$J:$J)," ")</f>
        <v>0.9265853659</v>
      </c>
      <c r="O33" s="11">
        <f t="shared" si="42"/>
        <v>0.9265853659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 t="str">
        <f t="shared" si="14"/>
        <v> </v>
      </c>
      <c r="AF33" s="9" t="str">
        <f t="shared" si="15"/>
        <v> 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45033.67307</v>
      </c>
      <c r="B34" s="9" t="str">
        <f>INDIRECT(ADDRESS(2+QUOTIENT(ROW()-2,COUNTA('Form Responses 1'!$1:$1)-4),2,,TRUE,"Form Responses 1"))</f>
        <v/>
      </c>
      <c r="C34" s="9" t="str">
        <f>INDIRECT(ADDRESS(2+QUOTIENT(ROW()-2,COUNTA('Form Responses 1'!$1:$1)-4),3,,TRUE,"Form Responses 1"))</f>
        <v>Edi Karyadi</v>
      </c>
      <c r="D34" s="9" t="str">
        <f>INDIRECT(ADDRESS(2+QUOTIENT(ROW()-2,COUNTA('Form Responses 1'!$1:$1)-4),4,,TRUE,"Form Responses 1"))</f>
        <v/>
      </c>
      <c r="E34" s="10" t="str">
        <f t="shared" si="2"/>
        <v> </v>
      </c>
      <c r="F34" s="9" t="str">
        <f>IF(ISBLANK(A34)," ",INDIRECT(ADDRESS(1,5+MOD(ROW()-2,COUNTA('Form Responses 1'!$1:$1)-4),,TRUE,"Form Responses 1")))</f>
        <v>Rumdis Kepala Bkpuk (Drizal Fryantoni) No. 19 Lt.1 [Halaman Belakang]</v>
      </c>
      <c r="G34" s="9" t="str">
        <f>IF(ISBLANK(A34)," ",INDIRECT(ADDRESS(MATCH(A34,'Form Responses 1'!A:A,0),5+MOD(ROW()-2,COUNTA('Form Responses 1'!$1:$1)-4),,TRUE,"Form Responses 1")))</f>
        <v>BAIK</v>
      </c>
      <c r="H34" s="11" t="str">
        <f t="shared" si="3"/>
        <v>Rumdis Kepala Bkpuk (Drizal Fryantoni) No. 19 Lt.1</v>
      </c>
      <c r="I34" s="11" t="str">
        <f t="shared" si="4"/>
        <v>CLEANING SERVICE</v>
      </c>
      <c r="J34" s="11">
        <f t="array" ref="J34">IFERROR(INDEX(MASTER!B:B,MATCH(G34,MASTER!A:A,0))/100," ")</f>
        <v>0.95</v>
      </c>
      <c r="K34" s="9" t="str">
        <f t="shared" si="5"/>
        <v> </v>
      </c>
      <c r="L34" s="9" t="str">
        <f t="shared" si="6"/>
        <v>1899 - WEEK 52</v>
      </c>
      <c r="M34" s="9" t="str">
        <f t="shared" si="7"/>
        <v>1899 - MONTH 12</v>
      </c>
      <c r="N34" s="11">
        <f t="shared" ref="N34:O34" si="43">IFERROR(AVERAGEIF(L:L,L34,$J:$J)," ")</f>
        <v>0.9265853659</v>
      </c>
      <c r="O34" s="11">
        <f t="shared" si="43"/>
        <v>0.9265853659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 t="str">
        <f t="shared" si="14"/>
        <v> </v>
      </c>
      <c r="AF34" s="9" t="str">
        <f t="shared" si="15"/>
        <v> 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45033.67307</v>
      </c>
      <c r="B35" s="9" t="str">
        <f>INDIRECT(ADDRESS(2+QUOTIENT(ROW()-2,COUNTA('Form Responses 1'!$1:$1)-4),2,,TRUE,"Form Responses 1"))</f>
        <v/>
      </c>
      <c r="C35" s="9" t="str">
        <f>INDIRECT(ADDRESS(2+QUOTIENT(ROW()-2,COUNTA('Form Responses 1'!$1:$1)-4),3,,TRUE,"Form Responses 1"))</f>
        <v>Edi Karyadi</v>
      </c>
      <c r="D35" s="9" t="str">
        <f>INDIRECT(ADDRESS(2+QUOTIENT(ROW()-2,COUNTA('Form Responses 1'!$1:$1)-4),4,,TRUE,"Form Responses 1"))</f>
        <v/>
      </c>
      <c r="E35" s="10" t="str">
        <f t="shared" si="2"/>
        <v> </v>
      </c>
      <c r="F35" s="9" t="str">
        <f>IF(ISBLANK(A35)," ",INDIRECT(ADDRESS(1,5+MOD(ROW()-2,COUNTA('Form Responses 1'!$1:$1)-4),,TRUE,"Form Responses 1")))</f>
        <v>Rumdis Kepala Bkpuk (Drizal Fryantoni) No. 19 Lt.2 [Kamar 1]</v>
      </c>
      <c r="G35" s="9" t="str">
        <f>IF(ISBLANK(A35)," ",INDIRECT(ADDRESS(MATCH(A35,'Form Responses 1'!A:A,0),5+MOD(ROW()-2,COUNTA('Form Responses 1'!$1:$1)-4),,TRUE,"Form Responses 1")))</f>
        <v>BAIK</v>
      </c>
      <c r="H35" s="11" t="str">
        <f t="shared" si="3"/>
        <v>Rumdis Kepala Bkpuk (Drizal Fryantoni) No. 19 Lt.2</v>
      </c>
      <c r="I35" s="11" t="str">
        <f t="shared" si="4"/>
        <v>CLEANING SERVICE</v>
      </c>
      <c r="J35" s="11">
        <f t="array" ref="J35">IFERROR(INDEX(MASTER!B:B,MATCH(G35,MASTER!A:A,0))/100," ")</f>
        <v>0.95</v>
      </c>
      <c r="K35" s="9" t="str">
        <f t="shared" si="5"/>
        <v> </v>
      </c>
      <c r="L35" s="9" t="str">
        <f t="shared" si="6"/>
        <v>1899 - WEEK 52</v>
      </c>
      <c r="M35" s="9" t="str">
        <f t="shared" si="7"/>
        <v>1899 - MONTH 12</v>
      </c>
      <c r="N35" s="11">
        <f t="shared" ref="N35:O35" si="44">IFERROR(AVERAGEIF(L:L,L35,$J:$J)," ")</f>
        <v>0.9265853659</v>
      </c>
      <c r="O35" s="11">
        <f t="shared" si="44"/>
        <v>0.9265853659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 t="str">
        <f t="shared" si="14"/>
        <v> </v>
      </c>
      <c r="AF35" s="9" t="str">
        <f t="shared" si="15"/>
        <v> 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45033.67307</v>
      </c>
      <c r="B36" s="9" t="str">
        <f>INDIRECT(ADDRESS(2+QUOTIENT(ROW()-2,COUNTA('Form Responses 1'!$1:$1)-4),2,,TRUE,"Form Responses 1"))</f>
        <v/>
      </c>
      <c r="C36" s="9" t="str">
        <f>INDIRECT(ADDRESS(2+QUOTIENT(ROW()-2,COUNTA('Form Responses 1'!$1:$1)-4),3,,TRUE,"Form Responses 1"))</f>
        <v>Edi Karyadi</v>
      </c>
      <c r="D36" s="9" t="str">
        <f>INDIRECT(ADDRESS(2+QUOTIENT(ROW()-2,COUNTA('Form Responses 1'!$1:$1)-4),4,,TRUE,"Form Responses 1"))</f>
        <v/>
      </c>
      <c r="E36" s="10" t="str">
        <f t="shared" si="2"/>
        <v> </v>
      </c>
      <c r="F36" s="9" t="str">
        <f>IF(ISBLANK(A36)," ",INDIRECT(ADDRESS(1,5+MOD(ROW()-2,COUNTA('Form Responses 1'!$1:$1)-4),,TRUE,"Form Responses 1")))</f>
        <v>Rumdis Kepala Bkpuk (Drizal Fryantoni) No. 19 Lt.2 [Kamar 2]</v>
      </c>
      <c r="G36" s="9" t="str">
        <f>IF(ISBLANK(A36)," ",INDIRECT(ADDRESS(MATCH(A36,'Form Responses 1'!A:A,0),5+MOD(ROW()-2,COUNTA('Form Responses 1'!$1:$1)-4),,TRUE,"Form Responses 1")))</f>
        <v>BAIK</v>
      </c>
      <c r="H36" s="11" t="str">
        <f t="shared" si="3"/>
        <v>Rumdis Kepala Bkpuk (Drizal Fryantoni) No. 19 Lt.2</v>
      </c>
      <c r="I36" s="11" t="str">
        <f t="shared" si="4"/>
        <v>CLEANING SERVICE</v>
      </c>
      <c r="J36" s="11">
        <f t="array" ref="J36">IFERROR(INDEX(MASTER!B:B,MATCH(G36,MASTER!A:A,0))/100," ")</f>
        <v>0.95</v>
      </c>
      <c r="K36" s="9" t="str">
        <f t="shared" si="5"/>
        <v> </v>
      </c>
      <c r="L36" s="9" t="str">
        <f t="shared" si="6"/>
        <v>1899 - WEEK 52</v>
      </c>
      <c r="M36" s="9" t="str">
        <f t="shared" si="7"/>
        <v>1899 - MONTH 12</v>
      </c>
      <c r="N36" s="11">
        <f t="shared" ref="N36:O36" si="45">IFERROR(AVERAGEIF(L:L,L36,$J:$J)," ")</f>
        <v>0.9265853659</v>
      </c>
      <c r="O36" s="11">
        <f t="shared" si="45"/>
        <v>0.9265853659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 t="str">
        <f t="shared" si="14"/>
        <v> </v>
      </c>
      <c r="AF36" s="9" t="str">
        <f t="shared" si="15"/>
        <v> 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45033.67307</v>
      </c>
      <c r="B37" s="9" t="str">
        <f>INDIRECT(ADDRESS(2+QUOTIENT(ROW()-2,COUNTA('Form Responses 1'!$1:$1)-4),2,,TRUE,"Form Responses 1"))</f>
        <v/>
      </c>
      <c r="C37" s="9" t="str">
        <f>INDIRECT(ADDRESS(2+QUOTIENT(ROW()-2,COUNTA('Form Responses 1'!$1:$1)-4),3,,TRUE,"Form Responses 1"))</f>
        <v>Edi Karyadi</v>
      </c>
      <c r="D37" s="9" t="str">
        <f>INDIRECT(ADDRESS(2+QUOTIENT(ROW()-2,COUNTA('Form Responses 1'!$1:$1)-4),4,,TRUE,"Form Responses 1"))</f>
        <v/>
      </c>
      <c r="E37" s="10" t="str">
        <f t="shared" si="2"/>
        <v> </v>
      </c>
      <c r="F37" s="9" t="str">
        <f>IF(ISBLANK(A37)," ",INDIRECT(ADDRESS(1,5+MOD(ROW()-2,COUNTA('Form Responses 1'!$1:$1)-4),,TRUE,"Form Responses 1")))</f>
        <v>Rumdis Kepala Bkpuk (Drizal Fryantoni) No. 19 Lt.2 [Kamar 3]</v>
      </c>
      <c r="G37" s="9" t="str">
        <f>IF(ISBLANK(A37)," ",INDIRECT(ADDRESS(MATCH(A37,'Form Responses 1'!A:A,0),5+MOD(ROW()-2,COUNTA('Form Responses 1'!$1:$1)-4),,TRUE,"Form Responses 1")))</f>
        <v>BAIK</v>
      </c>
      <c r="H37" s="11" t="str">
        <f t="shared" si="3"/>
        <v>Rumdis Kepala Bkpuk (Drizal Fryantoni) No. 19 Lt.2</v>
      </c>
      <c r="I37" s="11" t="str">
        <f t="shared" si="4"/>
        <v>CLEANING SERVICE</v>
      </c>
      <c r="J37" s="11">
        <f t="array" ref="J37">IFERROR(INDEX(MASTER!B:B,MATCH(G37,MASTER!A:A,0))/100," ")</f>
        <v>0.95</v>
      </c>
      <c r="K37" s="9" t="str">
        <f t="shared" si="5"/>
        <v> </v>
      </c>
      <c r="L37" s="9" t="str">
        <f t="shared" si="6"/>
        <v>1899 - WEEK 52</v>
      </c>
      <c r="M37" s="9" t="str">
        <f t="shared" si="7"/>
        <v>1899 - MONTH 12</v>
      </c>
      <c r="N37" s="11">
        <f t="shared" ref="N37:O37" si="46">IFERROR(AVERAGEIF(L:L,L37,$J:$J)," ")</f>
        <v>0.9265853659</v>
      </c>
      <c r="O37" s="11">
        <f t="shared" si="46"/>
        <v>0.9265853659</v>
      </c>
      <c r="P37" s="9" t="str">
        <f>IF(ISBLANK(A37)," ",IF(N37&gt;MASTER!$B$3/100,"SB",IF(N37&gt;MASTER!$B$4/100,"B",IF(N37&gt;MASTER!$B$5/100,"C","K"))))</f>
        <v>B</v>
      </c>
      <c r="Q37" s="9" t="str">
        <f>IF(ISBLANK(B37)," ",IF(O37&gt;MASTER!$B$3/100,"SB",IF(O37&gt;MASTER!$B$4/100,"B",IF(O37&gt;MASTER!$B$5/100,"C","K"))))</f>
        <v>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 t="str">
        <f t="shared" si="14"/>
        <v> </v>
      </c>
      <c r="AF37" s="9" t="str">
        <f t="shared" si="15"/>
        <v> 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45033.67307</v>
      </c>
      <c r="B38" s="9" t="str">
        <f>INDIRECT(ADDRESS(2+QUOTIENT(ROW()-2,COUNTA('Form Responses 1'!$1:$1)-4),2,,TRUE,"Form Responses 1"))</f>
        <v/>
      </c>
      <c r="C38" s="9" t="str">
        <f>INDIRECT(ADDRESS(2+QUOTIENT(ROW()-2,COUNTA('Form Responses 1'!$1:$1)-4),3,,TRUE,"Form Responses 1"))</f>
        <v>Edi Karyadi</v>
      </c>
      <c r="D38" s="9" t="str">
        <f>INDIRECT(ADDRESS(2+QUOTIENT(ROW()-2,COUNTA('Form Responses 1'!$1:$1)-4),4,,TRUE,"Form Responses 1"))</f>
        <v/>
      </c>
      <c r="E38" s="10" t="str">
        <f t="shared" si="2"/>
        <v> </v>
      </c>
      <c r="F38" s="9" t="str">
        <f>IF(ISBLANK(A38)," ",INDIRECT(ADDRESS(1,5+MOD(ROW()-2,COUNTA('Form Responses 1'!$1:$1)-4),,TRUE,"Form Responses 1")))</f>
        <v>Rumdis Kepala Bkpuk (Drizal Fryantoni) No. 19 Lt.2 [Kamar Mandi 1]</v>
      </c>
      <c r="G38" s="9" t="str">
        <f>IF(ISBLANK(A38)," ",INDIRECT(ADDRESS(MATCH(A38,'Form Responses 1'!A:A,0),5+MOD(ROW()-2,COUNTA('Form Responses 1'!$1:$1)-4),,TRUE,"Form Responses 1")))</f>
        <v>BAIK</v>
      </c>
      <c r="H38" s="11" t="str">
        <f t="shared" si="3"/>
        <v>Rumdis Kepala Bkpuk (Drizal Fryantoni) No. 19 Lt.2</v>
      </c>
      <c r="I38" s="11" t="str">
        <f t="shared" si="4"/>
        <v>CLEANING SERVICE</v>
      </c>
      <c r="J38" s="11">
        <f t="array" ref="J38">IFERROR(INDEX(MASTER!B:B,MATCH(G38,MASTER!A:A,0))/100," ")</f>
        <v>0.95</v>
      </c>
      <c r="K38" s="9" t="str">
        <f t="shared" si="5"/>
        <v> </v>
      </c>
      <c r="L38" s="9" t="str">
        <f t="shared" si="6"/>
        <v>1899 - WEEK 52</v>
      </c>
      <c r="M38" s="9" t="str">
        <f t="shared" si="7"/>
        <v>1899 - MONTH 12</v>
      </c>
      <c r="N38" s="11">
        <f t="shared" ref="N38:O38" si="47">IFERROR(AVERAGEIF(L:L,L38,$J:$J)," ")</f>
        <v>0.9265853659</v>
      </c>
      <c r="O38" s="11">
        <f t="shared" si="47"/>
        <v>0.9265853659</v>
      </c>
      <c r="P38" s="9" t="str">
        <f>IF(ISBLANK(A38)," ",IF(N38&gt;MASTER!$B$3/100,"SB",IF(N38&gt;MASTER!$B$4/100,"B",IF(N38&gt;MASTER!$B$5/100,"C","K"))))</f>
        <v>B</v>
      </c>
      <c r="Q38" s="9" t="str">
        <f>IF(ISBLANK(B38)," ",IF(O38&gt;MASTER!$B$3/100,"SB",IF(O38&gt;MASTER!$B$4/100,"B",IF(O38&gt;MASTER!$B$5/100,"C","K"))))</f>
        <v>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 t="str">
        <f t="shared" si="14"/>
        <v> </v>
      </c>
      <c r="AF38" s="9" t="str">
        <f t="shared" si="15"/>
        <v> 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45033.67307</v>
      </c>
      <c r="B39" s="9" t="str">
        <f>INDIRECT(ADDRESS(2+QUOTIENT(ROW()-2,COUNTA('Form Responses 1'!$1:$1)-4),2,,TRUE,"Form Responses 1"))</f>
        <v/>
      </c>
      <c r="C39" s="9" t="str">
        <f>INDIRECT(ADDRESS(2+QUOTIENT(ROW()-2,COUNTA('Form Responses 1'!$1:$1)-4),3,,TRUE,"Form Responses 1"))</f>
        <v>Edi Karyadi</v>
      </c>
      <c r="D39" s="9" t="str">
        <f>INDIRECT(ADDRESS(2+QUOTIENT(ROW()-2,COUNTA('Form Responses 1'!$1:$1)-4),4,,TRUE,"Form Responses 1"))</f>
        <v/>
      </c>
      <c r="E39" s="10" t="str">
        <f t="shared" si="2"/>
        <v> </v>
      </c>
      <c r="F39" s="9" t="str">
        <f>IF(ISBLANK(A39)," ",INDIRECT(ADDRESS(1,5+MOD(ROW()-2,COUNTA('Form Responses 1'!$1:$1)-4),,TRUE,"Form Responses 1")))</f>
        <v>Rumdis Kepala Bkpuk (Drizal Fryantoni) No. 19 Lt.2 [Kamar Mandi 2]</v>
      </c>
      <c r="G39" s="9" t="str">
        <f>IF(ISBLANK(A39)," ",INDIRECT(ADDRESS(MATCH(A39,'Form Responses 1'!A:A,0),5+MOD(ROW()-2,COUNTA('Form Responses 1'!$1:$1)-4),,TRUE,"Form Responses 1")))</f>
        <v>CUKUP BAIK</v>
      </c>
      <c r="H39" s="11" t="str">
        <f t="shared" si="3"/>
        <v>Rumdis Kepala Bkpuk (Drizal Fryantoni) No. 19 Lt.2</v>
      </c>
      <c r="I39" s="11" t="str">
        <f t="shared" si="4"/>
        <v>CLEANING SERVICE</v>
      </c>
      <c r="J39" s="11">
        <f t="array" ref="J39">IFERROR(INDEX(MASTER!B:B,MATCH(G39,MASTER!A:A,0))/100," ")</f>
        <v>0.89</v>
      </c>
      <c r="K39" s="9" t="str">
        <f t="shared" si="5"/>
        <v> </v>
      </c>
      <c r="L39" s="9" t="str">
        <f t="shared" si="6"/>
        <v>1899 - WEEK 52</v>
      </c>
      <c r="M39" s="9" t="str">
        <f t="shared" si="7"/>
        <v>1899 - MONTH 12</v>
      </c>
      <c r="N39" s="11">
        <f t="shared" ref="N39:O39" si="48">IFERROR(AVERAGEIF(L:L,L39,$J:$J)," ")</f>
        <v>0.9265853659</v>
      </c>
      <c r="O39" s="11">
        <f t="shared" si="48"/>
        <v>0.9265853659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 t="str">
        <f t="shared" si="14"/>
        <v> </v>
      </c>
      <c r="AF39" s="9" t="str">
        <f t="shared" si="15"/>
        <v> 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45033.67307</v>
      </c>
      <c r="B40" s="9" t="str">
        <f>INDIRECT(ADDRESS(2+QUOTIENT(ROW()-2,COUNTA('Form Responses 1'!$1:$1)-4),2,,TRUE,"Form Responses 1"))</f>
        <v/>
      </c>
      <c r="C40" s="9" t="str">
        <f>INDIRECT(ADDRESS(2+QUOTIENT(ROW()-2,COUNTA('Form Responses 1'!$1:$1)-4),3,,TRUE,"Form Responses 1"))</f>
        <v>Edi Karyadi</v>
      </c>
      <c r="D40" s="9" t="str">
        <f>INDIRECT(ADDRESS(2+QUOTIENT(ROW()-2,COUNTA('Form Responses 1'!$1:$1)-4),4,,TRUE,"Form Responses 1"))</f>
        <v/>
      </c>
      <c r="E40" s="10" t="str">
        <f t="shared" si="2"/>
        <v> </v>
      </c>
      <c r="F40" s="9" t="str">
        <f>IF(ISBLANK(A40)," ",INDIRECT(ADDRESS(1,5+MOD(ROW()-2,COUNTA('Form Responses 1'!$1:$1)-4),,TRUE,"Form Responses 1")))</f>
        <v>Rumdis Kepala Bkpuk (Drizal Fryantoni) No. 19 Lt.2 [Kamar Mandi 3]</v>
      </c>
      <c r="G40" s="9" t="str">
        <f>IF(ISBLANK(A40)," ",INDIRECT(ADDRESS(MATCH(A40,'Form Responses 1'!A:A,0),5+MOD(ROW()-2,COUNTA('Form Responses 1'!$1:$1)-4),,TRUE,"Form Responses 1")))</f>
        <v>CUKUP BAIK</v>
      </c>
      <c r="H40" s="11" t="str">
        <f t="shared" si="3"/>
        <v>Rumdis Kepala Bkpuk (Drizal Fryantoni) No. 19 Lt.2</v>
      </c>
      <c r="I40" s="11" t="str">
        <f t="shared" si="4"/>
        <v>CLEANING SERVICE</v>
      </c>
      <c r="J40" s="11">
        <f t="array" ref="J40">IFERROR(INDEX(MASTER!B:B,MATCH(G40,MASTER!A:A,0))/100," ")</f>
        <v>0.89</v>
      </c>
      <c r="K40" s="9" t="str">
        <f t="shared" si="5"/>
        <v> </v>
      </c>
      <c r="L40" s="9" t="str">
        <f t="shared" si="6"/>
        <v>1899 - WEEK 52</v>
      </c>
      <c r="M40" s="9" t="str">
        <f t="shared" si="7"/>
        <v>1899 - MONTH 12</v>
      </c>
      <c r="N40" s="11">
        <f t="shared" ref="N40:O40" si="49">IFERROR(AVERAGEIF(L:L,L40,$J:$J)," ")</f>
        <v>0.9265853659</v>
      </c>
      <c r="O40" s="11">
        <f t="shared" si="49"/>
        <v>0.9265853659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 t="str">
        <f t="shared" si="14"/>
        <v> </v>
      </c>
      <c r="AF40" s="9" t="str">
        <f t="shared" si="15"/>
        <v> 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45033.67307</v>
      </c>
      <c r="B41" s="9" t="str">
        <f>INDIRECT(ADDRESS(2+QUOTIENT(ROW()-2,COUNTA('Form Responses 1'!$1:$1)-4),2,,TRUE,"Form Responses 1"))</f>
        <v/>
      </c>
      <c r="C41" s="9" t="str">
        <f>INDIRECT(ADDRESS(2+QUOTIENT(ROW()-2,COUNTA('Form Responses 1'!$1:$1)-4),3,,TRUE,"Form Responses 1"))</f>
        <v>Edi Karyadi</v>
      </c>
      <c r="D41" s="9" t="str">
        <f>INDIRECT(ADDRESS(2+QUOTIENT(ROW()-2,COUNTA('Form Responses 1'!$1:$1)-4),4,,TRUE,"Form Responses 1"))</f>
        <v/>
      </c>
      <c r="E41" s="10" t="str">
        <f t="shared" si="2"/>
        <v> </v>
      </c>
      <c r="F41" s="9" t="str">
        <f>IF(ISBLANK(A41)," ",INDIRECT(ADDRESS(1,5+MOD(ROW()-2,COUNTA('Form Responses 1'!$1:$1)-4),,TRUE,"Form Responses 1")))</f>
        <v>Rumdis Kepala Or Kebumian Dan Maritim (Ocky Karna Radjasa) No. 1B Lt.1 [Kamar 1]</v>
      </c>
      <c r="G41" s="9" t="str">
        <f>IF(ISBLANK(A41)," ",INDIRECT(ADDRESS(MATCH(A41,'Form Responses 1'!A:A,0),5+MOD(ROW()-2,COUNTA('Form Responses 1'!$1:$1)-4),,TRUE,"Form Responses 1")))</f>
        <v>BAIK</v>
      </c>
      <c r="H41" s="11" t="str">
        <f t="shared" si="3"/>
        <v>Rumdis Kepala Or Kebumian Dan Maritim (Ocky Karna Radjasa) No. 1B Lt.1</v>
      </c>
      <c r="I41" s="11" t="str">
        <f t="shared" si="4"/>
        <v>CLEANING SERVICE</v>
      </c>
      <c r="J41" s="11">
        <f t="array" ref="J41">IFERROR(INDEX(MASTER!B:B,MATCH(G41,MASTER!A:A,0))/100," ")</f>
        <v>0.95</v>
      </c>
      <c r="K41" s="9" t="str">
        <f t="shared" si="5"/>
        <v> </v>
      </c>
      <c r="L41" s="9" t="str">
        <f t="shared" si="6"/>
        <v>1899 - WEEK 52</v>
      </c>
      <c r="M41" s="9" t="str">
        <f t="shared" si="7"/>
        <v>1899 - MONTH 12</v>
      </c>
      <c r="N41" s="11">
        <f t="shared" ref="N41:O41" si="50">IFERROR(AVERAGEIF(L:L,L41,$J:$J)," ")</f>
        <v>0.9265853659</v>
      </c>
      <c r="O41" s="11">
        <f t="shared" si="50"/>
        <v>0.9265853659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 t="str">
        <f t="shared" si="14"/>
        <v> </v>
      </c>
      <c r="AF41" s="9" t="str">
        <f t="shared" si="15"/>
        <v> 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45033.67307</v>
      </c>
      <c r="B42" s="9" t="str">
        <f>INDIRECT(ADDRESS(2+QUOTIENT(ROW()-2,COUNTA('Form Responses 1'!$1:$1)-4),2,,TRUE,"Form Responses 1"))</f>
        <v/>
      </c>
      <c r="C42" s="9" t="str">
        <f>INDIRECT(ADDRESS(2+QUOTIENT(ROW()-2,COUNTA('Form Responses 1'!$1:$1)-4),3,,TRUE,"Form Responses 1"))</f>
        <v>Edi Karyadi</v>
      </c>
      <c r="D42" s="9" t="str">
        <f>INDIRECT(ADDRESS(2+QUOTIENT(ROW()-2,COUNTA('Form Responses 1'!$1:$1)-4),4,,TRUE,"Form Responses 1"))</f>
        <v/>
      </c>
      <c r="E42" s="10" t="str">
        <f t="shared" si="2"/>
        <v> </v>
      </c>
      <c r="F42" s="9" t="str">
        <f>IF(ISBLANK(A42)," ",INDIRECT(ADDRESS(1,5+MOD(ROW()-2,COUNTA('Form Responses 1'!$1:$1)-4),,TRUE,"Form Responses 1")))</f>
        <v>Rumdis Kepala Or Kebumian Dan Maritim (Ocky Karna Radjasa) No. 1B Lt.1 [Kamar 2]</v>
      </c>
      <c r="G42" s="9" t="str">
        <f>IF(ISBLANK(A42)," ",INDIRECT(ADDRESS(MATCH(A42,'Form Responses 1'!A:A,0),5+MOD(ROW()-2,COUNTA('Form Responses 1'!$1:$1)-4),,TRUE,"Form Responses 1")))</f>
        <v>BAIK</v>
      </c>
      <c r="H42" s="11" t="str">
        <f t="shared" si="3"/>
        <v>Rumdis Kepala Or Kebumian Dan Maritim (Ocky Karna Radjasa) No. 1B Lt.1</v>
      </c>
      <c r="I42" s="11" t="str">
        <f t="shared" si="4"/>
        <v>CLEANING SERVICE</v>
      </c>
      <c r="J42" s="11">
        <f t="array" ref="J42">IFERROR(INDEX(MASTER!B:B,MATCH(G42,MASTER!A:A,0))/100," ")</f>
        <v>0.95</v>
      </c>
      <c r="K42" s="9" t="str">
        <f t="shared" si="5"/>
        <v> </v>
      </c>
      <c r="L42" s="9" t="str">
        <f t="shared" si="6"/>
        <v>1899 - WEEK 52</v>
      </c>
      <c r="M42" s="9" t="str">
        <f t="shared" si="7"/>
        <v>1899 - MONTH 12</v>
      </c>
      <c r="N42" s="11">
        <f t="shared" ref="N42:O42" si="51">IFERROR(AVERAGEIF(L:L,L42,$J:$J)," ")</f>
        <v>0.9265853659</v>
      </c>
      <c r="O42" s="11">
        <f t="shared" si="51"/>
        <v>0.9265853659</v>
      </c>
      <c r="P42" s="9" t="str">
        <f>IF(ISBLANK(A42)," ",IF(N42&gt;MASTER!$B$3/100,"SB",IF(N42&gt;MASTER!$B$4/100,"B",IF(N42&gt;MASTER!$B$5/100,"C","K"))))</f>
        <v>B</v>
      </c>
      <c r="Q42" s="9" t="str">
        <f>IF(ISBLANK(B42)," ",IF(O42&gt;MASTER!$B$3/100,"SB",IF(O42&gt;MASTER!$B$4/100,"B",IF(O42&gt;MASTER!$B$5/100,"C","K"))))</f>
        <v>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 t="str">
        <f t="shared" si="14"/>
        <v> </v>
      </c>
      <c r="AF42" s="9" t="str">
        <f t="shared" si="15"/>
        <v> 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45033.67307</v>
      </c>
      <c r="B43" s="9" t="str">
        <f>INDIRECT(ADDRESS(2+QUOTIENT(ROW()-2,COUNTA('Form Responses 1'!$1:$1)-4),2,,TRUE,"Form Responses 1"))</f>
        <v/>
      </c>
      <c r="C43" s="9" t="str">
        <f>INDIRECT(ADDRESS(2+QUOTIENT(ROW()-2,COUNTA('Form Responses 1'!$1:$1)-4),3,,TRUE,"Form Responses 1"))</f>
        <v>Edi Karyadi</v>
      </c>
      <c r="D43" s="9" t="str">
        <f>INDIRECT(ADDRESS(2+QUOTIENT(ROW()-2,COUNTA('Form Responses 1'!$1:$1)-4),4,,TRUE,"Form Responses 1"))</f>
        <v/>
      </c>
      <c r="E43" s="10" t="str">
        <f t="shared" si="2"/>
        <v> </v>
      </c>
      <c r="F43" s="9" t="str">
        <f>IF(ISBLANK(A43)," ",INDIRECT(ADDRESS(1,5+MOD(ROW()-2,COUNTA('Form Responses 1'!$1:$1)-4),,TRUE,"Form Responses 1")))</f>
        <v>Rumdis Kepala Or Kebumian Dan Maritim (Ocky Karna Radjasa) No. 1B Lt.1 [Ruang Tamu]</v>
      </c>
      <c r="G43" s="9" t="str">
        <f>IF(ISBLANK(A43)," ",INDIRECT(ADDRESS(MATCH(A43,'Form Responses 1'!A:A,0),5+MOD(ROW()-2,COUNTA('Form Responses 1'!$1:$1)-4),,TRUE,"Form Responses 1")))</f>
        <v>CUKUP BAIK</v>
      </c>
      <c r="H43" s="11" t="str">
        <f t="shared" si="3"/>
        <v>Rumdis Kepala Or Kebumian Dan Maritim (Ocky Karna Radjasa) No. 1B Lt.1</v>
      </c>
      <c r="I43" s="11" t="str">
        <f t="shared" si="4"/>
        <v>CLEANING SERVICE</v>
      </c>
      <c r="J43" s="11">
        <f t="array" ref="J43">IFERROR(INDEX(MASTER!B:B,MATCH(G43,MASTER!A:A,0))/100," ")</f>
        <v>0.89</v>
      </c>
      <c r="K43" s="9" t="str">
        <f t="shared" si="5"/>
        <v> </v>
      </c>
      <c r="L43" s="9" t="str">
        <f t="shared" si="6"/>
        <v>1899 - WEEK 52</v>
      </c>
      <c r="M43" s="9" t="str">
        <f t="shared" si="7"/>
        <v>1899 - MONTH 12</v>
      </c>
      <c r="N43" s="11">
        <f t="shared" ref="N43:O43" si="52">IFERROR(AVERAGEIF(L:L,L43,$J:$J)," ")</f>
        <v>0.9265853659</v>
      </c>
      <c r="O43" s="11">
        <f t="shared" si="52"/>
        <v>0.9265853659</v>
      </c>
      <c r="P43" s="9" t="str">
        <f>IF(ISBLANK(A43)," ",IF(N43&gt;MASTER!$B$3/100,"SB",IF(N43&gt;MASTER!$B$4/100,"B",IF(N43&gt;MASTER!$B$5/100,"C","K"))))</f>
        <v>B</v>
      </c>
      <c r="Q43" s="9" t="str">
        <f>IF(ISBLANK(B43)," ",IF(O43&gt;MASTER!$B$3/100,"SB",IF(O43&gt;MASTER!$B$4/100,"B",IF(O43&gt;MASTER!$B$5/100,"C","K"))))</f>
        <v>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 t="str">
        <f t="shared" si="14"/>
        <v> </v>
      </c>
      <c r="AF43" s="9" t="str">
        <f t="shared" si="15"/>
        <v> 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45033.67307</v>
      </c>
      <c r="B44" s="9" t="str">
        <f>INDIRECT(ADDRESS(2+QUOTIENT(ROW()-2,COUNTA('Form Responses 1'!$1:$1)-4),2,,TRUE,"Form Responses 1"))</f>
        <v/>
      </c>
      <c r="C44" s="9" t="str">
        <f>INDIRECT(ADDRESS(2+QUOTIENT(ROW()-2,COUNTA('Form Responses 1'!$1:$1)-4),3,,TRUE,"Form Responses 1"))</f>
        <v>Edi Karyadi</v>
      </c>
      <c r="D44" s="9" t="str">
        <f>INDIRECT(ADDRESS(2+QUOTIENT(ROW()-2,COUNTA('Form Responses 1'!$1:$1)-4),4,,TRUE,"Form Responses 1"))</f>
        <v/>
      </c>
      <c r="E44" s="10" t="str">
        <f t="shared" si="2"/>
        <v> </v>
      </c>
      <c r="F44" s="9" t="str">
        <f>IF(ISBLANK(A44)," ",INDIRECT(ADDRESS(1,5+MOD(ROW()-2,COUNTA('Form Responses 1'!$1:$1)-4),,TRUE,"Form Responses 1")))</f>
        <v>Rumdis Kepala Or Kebumian Dan Maritim (Ocky Karna Radjasa) No. 1B Lt.1 [Ruang Tv]</v>
      </c>
      <c r="G44" s="9" t="str">
        <f>IF(ISBLANK(A44)," ",INDIRECT(ADDRESS(MATCH(A44,'Form Responses 1'!A:A,0),5+MOD(ROW()-2,COUNTA('Form Responses 1'!$1:$1)-4),,TRUE,"Form Responses 1")))</f>
        <v>CUKUP BAIK</v>
      </c>
      <c r="H44" s="11" t="str">
        <f t="shared" si="3"/>
        <v>Rumdis Kepala Or Kebumian Dan Maritim (Ocky Karna Radjasa) No. 1B Lt.1</v>
      </c>
      <c r="I44" s="11" t="str">
        <f t="shared" si="4"/>
        <v>CLEANING SERVICE</v>
      </c>
      <c r="J44" s="11">
        <f t="array" ref="J44">IFERROR(INDEX(MASTER!B:B,MATCH(G44,MASTER!A:A,0))/100," ")</f>
        <v>0.89</v>
      </c>
      <c r="K44" s="9" t="str">
        <f t="shared" si="5"/>
        <v> </v>
      </c>
      <c r="L44" s="9" t="str">
        <f t="shared" si="6"/>
        <v>1899 - WEEK 52</v>
      </c>
      <c r="M44" s="9" t="str">
        <f t="shared" si="7"/>
        <v>1899 - MONTH 12</v>
      </c>
      <c r="N44" s="11">
        <f t="shared" ref="N44:O44" si="53">IFERROR(AVERAGEIF(L:L,L44,$J:$J)," ")</f>
        <v>0.9265853659</v>
      </c>
      <c r="O44" s="11">
        <f t="shared" si="53"/>
        <v>0.9265853659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 t="str">
        <f t="shared" si="14"/>
        <v> </v>
      </c>
      <c r="AF44" s="9" t="str">
        <f t="shared" si="15"/>
        <v> 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45033.67307</v>
      </c>
      <c r="B45" s="9" t="str">
        <f>INDIRECT(ADDRESS(2+QUOTIENT(ROW()-2,COUNTA('Form Responses 1'!$1:$1)-4),2,,TRUE,"Form Responses 1"))</f>
        <v/>
      </c>
      <c r="C45" s="9" t="str">
        <f>INDIRECT(ADDRESS(2+QUOTIENT(ROW()-2,COUNTA('Form Responses 1'!$1:$1)-4),3,,TRUE,"Form Responses 1"))</f>
        <v>Edi Karyadi</v>
      </c>
      <c r="D45" s="9" t="str">
        <f>INDIRECT(ADDRESS(2+QUOTIENT(ROW()-2,COUNTA('Form Responses 1'!$1:$1)-4),4,,TRUE,"Form Responses 1"))</f>
        <v/>
      </c>
      <c r="E45" s="10" t="str">
        <f t="shared" si="2"/>
        <v> </v>
      </c>
      <c r="F45" s="9" t="str">
        <f>IF(ISBLANK(A45)," ",INDIRECT(ADDRESS(1,5+MOD(ROW()-2,COUNTA('Form Responses 1'!$1:$1)-4),,TRUE,"Form Responses 1")))</f>
        <v>Rumdis Kepala Or Kebumian Dan Maritim (Ocky Karna Radjasa) No. 1B Lt.1 [Ruang Makan]</v>
      </c>
      <c r="G45" s="9" t="str">
        <f>IF(ISBLANK(A45)," ",INDIRECT(ADDRESS(MATCH(A45,'Form Responses 1'!A:A,0),5+MOD(ROW()-2,COUNTA('Form Responses 1'!$1:$1)-4),,TRUE,"Form Responses 1")))</f>
        <v>CUKUP BAIK</v>
      </c>
      <c r="H45" s="11" t="str">
        <f t="shared" si="3"/>
        <v>Rumdis Kepala Or Kebumian Dan Maritim (Ocky Karna Radjasa) No. 1B Lt.1</v>
      </c>
      <c r="I45" s="11" t="str">
        <f t="shared" si="4"/>
        <v>CLEANING SERVICE</v>
      </c>
      <c r="J45" s="11">
        <f t="array" ref="J45">IFERROR(INDEX(MASTER!B:B,MATCH(G45,MASTER!A:A,0))/100," ")</f>
        <v>0.89</v>
      </c>
      <c r="K45" s="9" t="str">
        <f t="shared" si="5"/>
        <v> </v>
      </c>
      <c r="L45" s="9" t="str">
        <f t="shared" si="6"/>
        <v>1899 - WEEK 52</v>
      </c>
      <c r="M45" s="9" t="str">
        <f t="shared" si="7"/>
        <v>1899 - MONTH 12</v>
      </c>
      <c r="N45" s="11">
        <f t="shared" ref="N45:O45" si="54">IFERROR(AVERAGEIF(L:L,L45,$J:$J)," ")</f>
        <v>0.9265853659</v>
      </c>
      <c r="O45" s="11">
        <f t="shared" si="54"/>
        <v>0.9265853659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 t="str">
        <f t="shared" si="14"/>
        <v> </v>
      </c>
      <c r="AF45" s="9" t="str">
        <f t="shared" si="15"/>
        <v> 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45033.67307</v>
      </c>
      <c r="B46" s="9" t="str">
        <f>INDIRECT(ADDRESS(2+QUOTIENT(ROW()-2,COUNTA('Form Responses 1'!$1:$1)-4),2,,TRUE,"Form Responses 1"))</f>
        <v/>
      </c>
      <c r="C46" s="9" t="str">
        <f>INDIRECT(ADDRESS(2+QUOTIENT(ROW()-2,COUNTA('Form Responses 1'!$1:$1)-4),3,,TRUE,"Form Responses 1"))</f>
        <v>Edi Karyadi</v>
      </c>
      <c r="D46" s="9" t="str">
        <f>INDIRECT(ADDRESS(2+QUOTIENT(ROW()-2,COUNTA('Form Responses 1'!$1:$1)-4),4,,TRUE,"Form Responses 1"))</f>
        <v/>
      </c>
      <c r="E46" s="10" t="str">
        <f t="shared" si="2"/>
        <v> </v>
      </c>
      <c r="F46" s="9" t="str">
        <f>IF(ISBLANK(A46)," ",INDIRECT(ADDRESS(1,5+MOD(ROW()-2,COUNTA('Form Responses 1'!$1:$1)-4),,TRUE,"Form Responses 1")))</f>
        <v>Rumdis Kepala Or Kebumian Dan Maritim (Ocky Karna Radjasa) No. 1B Lt.1 [Dapur]</v>
      </c>
      <c r="G46" s="9" t="str">
        <f>IF(ISBLANK(A46)," ",INDIRECT(ADDRESS(MATCH(A46,'Form Responses 1'!A:A,0),5+MOD(ROW()-2,COUNTA('Form Responses 1'!$1:$1)-4),,TRUE,"Form Responses 1")))</f>
        <v>CUKUP BAIK</v>
      </c>
      <c r="H46" s="11" t="str">
        <f t="shared" si="3"/>
        <v>Rumdis Kepala Or Kebumian Dan Maritim (Ocky Karna Radjasa) No. 1B Lt.1</v>
      </c>
      <c r="I46" s="11" t="str">
        <f t="shared" si="4"/>
        <v>CLEANING SERVICE</v>
      </c>
      <c r="J46" s="11">
        <f t="array" ref="J46">IFERROR(INDEX(MASTER!B:B,MATCH(G46,MASTER!A:A,0))/100," ")</f>
        <v>0.89</v>
      </c>
      <c r="K46" s="9" t="str">
        <f t="shared" si="5"/>
        <v> </v>
      </c>
      <c r="L46" s="9" t="str">
        <f t="shared" si="6"/>
        <v>1899 - WEEK 52</v>
      </c>
      <c r="M46" s="9" t="str">
        <f t="shared" si="7"/>
        <v>1899 - MONTH 12</v>
      </c>
      <c r="N46" s="11">
        <f t="shared" ref="N46:O46" si="55">IFERROR(AVERAGEIF(L:L,L46,$J:$J)," ")</f>
        <v>0.9265853659</v>
      </c>
      <c r="O46" s="11">
        <f t="shared" si="55"/>
        <v>0.9265853659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 t="str">
        <f t="shared" si="14"/>
        <v> </v>
      </c>
      <c r="AF46" s="9" t="str">
        <f t="shared" si="15"/>
        <v> 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45033.67307</v>
      </c>
      <c r="B47" s="9" t="str">
        <f>INDIRECT(ADDRESS(2+QUOTIENT(ROW()-2,COUNTA('Form Responses 1'!$1:$1)-4),2,,TRUE,"Form Responses 1"))</f>
        <v/>
      </c>
      <c r="C47" s="9" t="str">
        <f>INDIRECT(ADDRESS(2+QUOTIENT(ROW()-2,COUNTA('Form Responses 1'!$1:$1)-4),3,,TRUE,"Form Responses 1"))</f>
        <v>Edi Karyadi</v>
      </c>
      <c r="D47" s="9" t="str">
        <f>INDIRECT(ADDRESS(2+QUOTIENT(ROW()-2,COUNTA('Form Responses 1'!$1:$1)-4),4,,TRUE,"Form Responses 1"))</f>
        <v/>
      </c>
      <c r="E47" s="10" t="str">
        <f t="shared" si="2"/>
        <v> </v>
      </c>
      <c r="F47" s="9" t="str">
        <f>IF(ISBLANK(A47)," ",INDIRECT(ADDRESS(1,5+MOD(ROW()-2,COUNTA('Form Responses 1'!$1:$1)-4),,TRUE,"Form Responses 1")))</f>
        <v>Rumdis Kepala Or Kebumian Dan Maritim (Ocky Karna Radjasa) No. 1B Lt.1 [Halaman Depan]</v>
      </c>
      <c r="G47" s="9" t="str">
        <f>IF(ISBLANK(A47)," ",INDIRECT(ADDRESS(MATCH(A47,'Form Responses 1'!A:A,0),5+MOD(ROW()-2,COUNTA('Form Responses 1'!$1:$1)-4),,TRUE,"Form Responses 1")))</f>
        <v>BAIK</v>
      </c>
      <c r="H47" s="11" t="str">
        <f t="shared" si="3"/>
        <v>Rumdis Kepala Or Kebumian Dan Maritim (Ocky Karna Radjasa) No. 1B Lt.1</v>
      </c>
      <c r="I47" s="11" t="str">
        <f t="shared" si="4"/>
        <v>CLEANING SERVICE</v>
      </c>
      <c r="J47" s="11">
        <f t="array" ref="J47">IFERROR(INDEX(MASTER!B:B,MATCH(G47,MASTER!A:A,0))/100," ")</f>
        <v>0.95</v>
      </c>
      <c r="K47" s="9" t="str">
        <f t="shared" si="5"/>
        <v> </v>
      </c>
      <c r="L47" s="9" t="str">
        <f t="shared" si="6"/>
        <v>1899 - WEEK 52</v>
      </c>
      <c r="M47" s="9" t="str">
        <f t="shared" si="7"/>
        <v>1899 - MONTH 12</v>
      </c>
      <c r="N47" s="11">
        <f t="shared" ref="N47:O47" si="56">IFERROR(AVERAGEIF(L:L,L47,$J:$J)," ")</f>
        <v>0.9265853659</v>
      </c>
      <c r="O47" s="11">
        <f t="shared" si="56"/>
        <v>0.9265853659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 t="str">
        <f t="shared" si="14"/>
        <v> </v>
      </c>
      <c r="AF47" s="9" t="str">
        <f t="shared" si="15"/>
        <v> 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45033.67307</v>
      </c>
      <c r="B48" s="9" t="str">
        <f>INDIRECT(ADDRESS(2+QUOTIENT(ROW()-2,COUNTA('Form Responses 1'!$1:$1)-4),2,,TRUE,"Form Responses 1"))</f>
        <v/>
      </c>
      <c r="C48" s="9" t="str">
        <f>INDIRECT(ADDRESS(2+QUOTIENT(ROW()-2,COUNTA('Form Responses 1'!$1:$1)-4),3,,TRUE,"Form Responses 1"))</f>
        <v>Edi Karyadi</v>
      </c>
      <c r="D48" s="9" t="str">
        <f>INDIRECT(ADDRESS(2+QUOTIENT(ROW()-2,COUNTA('Form Responses 1'!$1:$1)-4),4,,TRUE,"Form Responses 1"))</f>
        <v/>
      </c>
      <c r="E48" s="10" t="str">
        <f t="shared" si="2"/>
        <v> </v>
      </c>
      <c r="F48" s="9" t="str">
        <f>IF(ISBLANK(A48)," ",INDIRECT(ADDRESS(1,5+MOD(ROW()-2,COUNTA('Form Responses 1'!$1:$1)-4),,TRUE,"Form Responses 1")))</f>
        <v>Rumdis Kepala Or Kebumian Dan Maritim (Ocky Karna Radjasa) No. 1B Lt.1 [Halaman Belakang]</v>
      </c>
      <c r="G48" s="9" t="str">
        <f>IF(ISBLANK(A48)," ",INDIRECT(ADDRESS(MATCH(A48,'Form Responses 1'!A:A,0),5+MOD(ROW()-2,COUNTA('Form Responses 1'!$1:$1)-4),,TRUE,"Form Responses 1")))</f>
        <v>BAIK</v>
      </c>
      <c r="H48" s="11" t="str">
        <f t="shared" si="3"/>
        <v>Rumdis Kepala Or Kebumian Dan Maritim (Ocky Karna Radjasa) No. 1B Lt.1</v>
      </c>
      <c r="I48" s="11" t="str">
        <f t="shared" si="4"/>
        <v>CLEANING SERVICE</v>
      </c>
      <c r="J48" s="11">
        <f t="array" ref="J48">IFERROR(INDEX(MASTER!B:B,MATCH(G48,MASTER!A:A,0))/100," ")</f>
        <v>0.95</v>
      </c>
      <c r="K48" s="9" t="str">
        <f t="shared" si="5"/>
        <v> </v>
      </c>
      <c r="L48" s="9" t="str">
        <f t="shared" si="6"/>
        <v>1899 - WEEK 52</v>
      </c>
      <c r="M48" s="9" t="str">
        <f t="shared" si="7"/>
        <v>1899 - MONTH 12</v>
      </c>
      <c r="N48" s="11">
        <f t="shared" ref="N48:O48" si="57">IFERROR(AVERAGEIF(L:L,L48,$J:$J)," ")</f>
        <v>0.9265853659</v>
      </c>
      <c r="O48" s="11">
        <f t="shared" si="57"/>
        <v>0.9265853659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 t="str">
        <f t="shared" si="14"/>
        <v> </v>
      </c>
      <c r="AF48" s="9" t="str">
        <f t="shared" si="15"/>
        <v> 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45033.67307</v>
      </c>
      <c r="B49" s="9" t="str">
        <f>INDIRECT(ADDRESS(2+QUOTIENT(ROW()-2,COUNTA('Form Responses 1'!$1:$1)-4),2,,TRUE,"Form Responses 1"))</f>
        <v/>
      </c>
      <c r="C49" s="9" t="str">
        <f>INDIRECT(ADDRESS(2+QUOTIENT(ROW()-2,COUNTA('Form Responses 1'!$1:$1)-4),3,,TRUE,"Form Responses 1"))</f>
        <v>Edi Karyadi</v>
      </c>
      <c r="D49" s="9" t="str">
        <f>INDIRECT(ADDRESS(2+QUOTIENT(ROW()-2,COUNTA('Form Responses 1'!$1:$1)-4),4,,TRUE,"Form Responses 1"))</f>
        <v/>
      </c>
      <c r="E49" s="10" t="str">
        <f t="shared" si="2"/>
        <v> </v>
      </c>
      <c r="F49" s="9" t="str">
        <f>IF(ISBLANK(A49)," ",INDIRECT(ADDRESS(1,5+MOD(ROW()-2,COUNTA('Form Responses 1'!$1:$1)-4),,TRUE,"Form Responses 1")))</f>
        <v>Rumdis Kepala Or Kebumian Dan Maritim (Ocky Karna Radjasa) No. 1B Lt.1 [Kamar Mandi 1]</v>
      </c>
      <c r="G49" s="9" t="str">
        <f>IF(ISBLANK(A49)," ",INDIRECT(ADDRESS(MATCH(A49,'Form Responses 1'!A:A,0),5+MOD(ROW()-2,COUNTA('Form Responses 1'!$1:$1)-4),,TRUE,"Form Responses 1")))</f>
        <v>CUKUP BAIK</v>
      </c>
      <c r="H49" s="11" t="str">
        <f t="shared" si="3"/>
        <v>Rumdis Kepala Or Kebumian Dan Maritim (Ocky Karna Radjasa) No. 1B Lt.1</v>
      </c>
      <c r="I49" s="11" t="str">
        <f t="shared" si="4"/>
        <v>CLEANING SERVICE</v>
      </c>
      <c r="J49" s="11">
        <f t="array" ref="J49">IFERROR(INDEX(MASTER!B:B,MATCH(G49,MASTER!A:A,0))/100," ")</f>
        <v>0.89</v>
      </c>
      <c r="K49" s="9" t="str">
        <f t="shared" si="5"/>
        <v> </v>
      </c>
      <c r="L49" s="9" t="str">
        <f t="shared" si="6"/>
        <v>1899 - WEEK 52</v>
      </c>
      <c r="M49" s="9" t="str">
        <f t="shared" si="7"/>
        <v>1899 - MONTH 12</v>
      </c>
      <c r="N49" s="11">
        <f t="shared" ref="N49:O49" si="58">IFERROR(AVERAGEIF(L:L,L49,$J:$J)," ")</f>
        <v>0.9265853659</v>
      </c>
      <c r="O49" s="11">
        <f t="shared" si="58"/>
        <v>0.9265853659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 t="str">
        <f t="shared" si="14"/>
        <v> </v>
      </c>
      <c r="AF49" s="9" t="str">
        <f t="shared" si="15"/>
        <v> 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45033.67307</v>
      </c>
      <c r="B50" s="9" t="str">
        <f>INDIRECT(ADDRESS(2+QUOTIENT(ROW()-2,COUNTA('Form Responses 1'!$1:$1)-4),2,,TRUE,"Form Responses 1"))</f>
        <v/>
      </c>
      <c r="C50" s="9" t="str">
        <f>INDIRECT(ADDRESS(2+QUOTIENT(ROW()-2,COUNTA('Form Responses 1'!$1:$1)-4),3,,TRUE,"Form Responses 1"))</f>
        <v>Edi Karyadi</v>
      </c>
      <c r="D50" s="9" t="str">
        <f>INDIRECT(ADDRESS(2+QUOTIENT(ROW()-2,COUNTA('Form Responses 1'!$1:$1)-4),4,,TRUE,"Form Responses 1"))</f>
        <v/>
      </c>
      <c r="E50" s="10" t="str">
        <f t="shared" si="2"/>
        <v> </v>
      </c>
      <c r="F50" s="9" t="str">
        <f>IF(ISBLANK(A50)," ",INDIRECT(ADDRESS(1,5+MOD(ROW()-2,COUNTA('Form Responses 1'!$1:$1)-4),,TRUE,"Form Responses 1")))</f>
        <v>Rumdis Kepala Or Kebumian Dan Maritim (Ocky Karna Radjasa) No. 1B Lt.1 [Kamar Mandi 2]</v>
      </c>
      <c r="G50" s="9" t="str">
        <f>IF(ISBLANK(A50)," ",INDIRECT(ADDRESS(MATCH(A50,'Form Responses 1'!A:A,0),5+MOD(ROW()-2,COUNTA('Form Responses 1'!$1:$1)-4),,TRUE,"Form Responses 1")))</f>
        <v>CUKUP BAIK</v>
      </c>
      <c r="H50" s="11" t="str">
        <f t="shared" si="3"/>
        <v>Rumdis Kepala Or Kebumian Dan Maritim (Ocky Karna Radjasa) No. 1B Lt.1</v>
      </c>
      <c r="I50" s="11" t="str">
        <f t="shared" si="4"/>
        <v>CLEANING SERVICE</v>
      </c>
      <c r="J50" s="11">
        <f t="array" ref="J50">IFERROR(INDEX(MASTER!B:B,MATCH(G50,MASTER!A:A,0))/100," ")</f>
        <v>0.89</v>
      </c>
      <c r="K50" s="9" t="str">
        <f t="shared" si="5"/>
        <v> </v>
      </c>
      <c r="L50" s="9" t="str">
        <f t="shared" si="6"/>
        <v>1899 - WEEK 52</v>
      </c>
      <c r="M50" s="9" t="str">
        <f t="shared" si="7"/>
        <v>1899 - MONTH 12</v>
      </c>
      <c r="N50" s="11">
        <f t="shared" ref="N50:O50" si="59">IFERROR(AVERAGEIF(L:L,L50,$J:$J)," ")</f>
        <v>0.9265853659</v>
      </c>
      <c r="O50" s="11">
        <f t="shared" si="59"/>
        <v>0.9265853659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 t="str">
        <f t="shared" si="14"/>
        <v> </v>
      </c>
      <c r="AF50" s="9" t="str">
        <f t="shared" si="15"/>
        <v> 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45033.67307</v>
      </c>
      <c r="B51" s="9" t="str">
        <f>INDIRECT(ADDRESS(2+QUOTIENT(ROW()-2,COUNTA('Form Responses 1'!$1:$1)-4),2,,TRUE,"Form Responses 1"))</f>
        <v/>
      </c>
      <c r="C51" s="9" t="str">
        <f>INDIRECT(ADDRESS(2+QUOTIENT(ROW()-2,COUNTA('Form Responses 1'!$1:$1)-4),3,,TRUE,"Form Responses 1"))</f>
        <v>Edi Karyadi</v>
      </c>
      <c r="D51" s="9" t="str">
        <f>INDIRECT(ADDRESS(2+QUOTIENT(ROW()-2,COUNTA('Form Responses 1'!$1:$1)-4),4,,TRUE,"Form Responses 1"))</f>
        <v/>
      </c>
      <c r="E51" s="10" t="str">
        <f t="shared" si="2"/>
        <v> </v>
      </c>
      <c r="F51" s="9" t="str">
        <f>IF(ISBLANK(A51)," ",INDIRECT(ADDRESS(1,5+MOD(ROW()-2,COUNTA('Form Responses 1'!$1:$1)-4),,TRUE,"Form Responses 1")))</f>
        <v>Rumdis Kepala Or Kebumian Dan Maritim (Ocky Karna Radjasa) No. 1B Lt.2 [Kamar Tidur 1]</v>
      </c>
      <c r="G51" s="9" t="str">
        <f>IF(ISBLANK(A51)," ",INDIRECT(ADDRESS(MATCH(A51,'Form Responses 1'!A:A,0),5+MOD(ROW()-2,COUNTA('Form Responses 1'!$1:$1)-4),,TRUE,"Form Responses 1")))</f>
        <v>BAIK</v>
      </c>
      <c r="H51" s="11" t="str">
        <f t="shared" si="3"/>
        <v>Rumdis Kepala Or Kebumian Dan Maritim (Ocky Karna Radjasa) No. 1B Lt.2</v>
      </c>
      <c r="I51" s="11" t="str">
        <f t="shared" si="4"/>
        <v>CLEANING SERVICE</v>
      </c>
      <c r="J51" s="11">
        <f t="array" ref="J51">IFERROR(INDEX(MASTER!B:B,MATCH(G51,MASTER!A:A,0))/100," ")</f>
        <v>0.95</v>
      </c>
      <c r="K51" s="9" t="str">
        <f t="shared" si="5"/>
        <v> </v>
      </c>
      <c r="L51" s="9" t="str">
        <f t="shared" si="6"/>
        <v>1899 - WEEK 52</v>
      </c>
      <c r="M51" s="9" t="str">
        <f t="shared" si="7"/>
        <v>1899 - MONTH 12</v>
      </c>
      <c r="N51" s="11">
        <f t="shared" ref="N51:O51" si="60">IFERROR(AVERAGEIF(L:L,L51,$J:$J)," ")</f>
        <v>0.9265853659</v>
      </c>
      <c r="O51" s="11">
        <f t="shared" si="60"/>
        <v>0.9265853659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 t="str">
        <f t="shared" si="14"/>
        <v> </v>
      </c>
      <c r="AF51" s="9" t="str">
        <f t="shared" si="15"/>
        <v> 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45033.67307</v>
      </c>
      <c r="B52" s="9" t="str">
        <f>INDIRECT(ADDRESS(2+QUOTIENT(ROW()-2,COUNTA('Form Responses 1'!$1:$1)-4),2,,TRUE,"Form Responses 1"))</f>
        <v/>
      </c>
      <c r="C52" s="9" t="str">
        <f>INDIRECT(ADDRESS(2+QUOTIENT(ROW()-2,COUNTA('Form Responses 1'!$1:$1)-4),3,,TRUE,"Form Responses 1"))</f>
        <v>Edi Karyadi</v>
      </c>
      <c r="D52" s="9" t="str">
        <f>INDIRECT(ADDRESS(2+QUOTIENT(ROW()-2,COUNTA('Form Responses 1'!$1:$1)-4),4,,TRUE,"Form Responses 1"))</f>
        <v/>
      </c>
      <c r="E52" s="10" t="str">
        <f t="shared" si="2"/>
        <v> </v>
      </c>
      <c r="F52" s="9" t="str">
        <f>IF(ISBLANK(A52)," ",INDIRECT(ADDRESS(1,5+MOD(ROW()-2,COUNTA('Form Responses 1'!$1:$1)-4),,TRUE,"Form Responses 1")))</f>
        <v>Rumdis Kepala Or Kebumian Dan Maritim (Ocky Karna Radjasa) No. 1B Lt.2 [Kamar Tidur 2]</v>
      </c>
      <c r="G52" s="9" t="str">
        <f>IF(ISBLANK(A52)," ",INDIRECT(ADDRESS(MATCH(A52,'Form Responses 1'!A:A,0),5+MOD(ROW()-2,COUNTA('Form Responses 1'!$1:$1)-4),,TRUE,"Form Responses 1")))</f>
        <v>BAIK</v>
      </c>
      <c r="H52" s="11" t="str">
        <f t="shared" si="3"/>
        <v>Rumdis Kepala Or Kebumian Dan Maritim (Ocky Karna Radjasa) No. 1B Lt.2</v>
      </c>
      <c r="I52" s="11" t="str">
        <f t="shared" si="4"/>
        <v>CLEANING SERVICE</v>
      </c>
      <c r="J52" s="11">
        <f t="array" ref="J52">IFERROR(INDEX(MASTER!B:B,MATCH(G52,MASTER!A:A,0))/100," ")</f>
        <v>0.95</v>
      </c>
      <c r="K52" s="9" t="str">
        <f t="shared" si="5"/>
        <v> </v>
      </c>
      <c r="L52" s="9" t="str">
        <f t="shared" si="6"/>
        <v>1899 - WEEK 52</v>
      </c>
      <c r="M52" s="9" t="str">
        <f t="shared" si="7"/>
        <v>1899 - MONTH 12</v>
      </c>
      <c r="N52" s="11">
        <f t="shared" ref="N52:O52" si="61">IFERROR(AVERAGEIF(L:L,L52,$J:$J)," ")</f>
        <v>0.9265853659</v>
      </c>
      <c r="O52" s="11">
        <f t="shared" si="61"/>
        <v>0.9265853659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 t="str">
        <f t="shared" si="14"/>
        <v> </v>
      </c>
      <c r="AF52" s="9" t="str">
        <f t="shared" si="15"/>
        <v> 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45033.67307</v>
      </c>
      <c r="B53" s="9" t="str">
        <f>INDIRECT(ADDRESS(2+QUOTIENT(ROW()-2,COUNTA('Form Responses 1'!$1:$1)-4),2,,TRUE,"Form Responses 1"))</f>
        <v/>
      </c>
      <c r="C53" s="9" t="str">
        <f>INDIRECT(ADDRESS(2+QUOTIENT(ROW()-2,COUNTA('Form Responses 1'!$1:$1)-4),3,,TRUE,"Form Responses 1"))</f>
        <v>Edi Karyadi</v>
      </c>
      <c r="D53" s="9" t="str">
        <f>INDIRECT(ADDRESS(2+QUOTIENT(ROW()-2,COUNTA('Form Responses 1'!$1:$1)-4),4,,TRUE,"Form Responses 1"))</f>
        <v/>
      </c>
      <c r="E53" s="10" t="str">
        <f t="shared" si="2"/>
        <v> </v>
      </c>
      <c r="F53" s="9" t="str">
        <f>IF(ISBLANK(A53)," ",INDIRECT(ADDRESS(1,5+MOD(ROW()-2,COUNTA('Form Responses 1'!$1:$1)-4),,TRUE,"Form Responses 1")))</f>
        <v>Rumdis Kepala Or Kebumian Dan Maritim (Ocky Karna Radjasa) No. 1B Lt.2 [Kamar Tidur 3]</v>
      </c>
      <c r="G53" s="9" t="str">
        <f>IF(ISBLANK(A53)," ",INDIRECT(ADDRESS(MATCH(A53,'Form Responses 1'!A:A,0),5+MOD(ROW()-2,COUNTA('Form Responses 1'!$1:$1)-4),,TRUE,"Form Responses 1")))</f>
        <v>BAIK</v>
      </c>
      <c r="H53" s="11" t="str">
        <f t="shared" si="3"/>
        <v>Rumdis Kepala Or Kebumian Dan Maritim (Ocky Karna Radjasa) No. 1B Lt.2</v>
      </c>
      <c r="I53" s="11" t="str">
        <f t="shared" si="4"/>
        <v>CLEANING SERVICE</v>
      </c>
      <c r="J53" s="11">
        <f t="array" ref="J53">IFERROR(INDEX(MASTER!B:B,MATCH(G53,MASTER!A:A,0))/100," ")</f>
        <v>0.95</v>
      </c>
      <c r="K53" s="9" t="str">
        <f t="shared" si="5"/>
        <v> </v>
      </c>
      <c r="L53" s="9" t="str">
        <f t="shared" si="6"/>
        <v>1899 - WEEK 52</v>
      </c>
      <c r="M53" s="9" t="str">
        <f t="shared" si="7"/>
        <v>1899 - MONTH 12</v>
      </c>
      <c r="N53" s="11">
        <f t="shared" ref="N53:O53" si="62">IFERROR(AVERAGEIF(L:L,L53,$J:$J)," ")</f>
        <v>0.9265853659</v>
      </c>
      <c r="O53" s="11">
        <f t="shared" si="62"/>
        <v>0.9265853659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 t="str">
        <f t="shared" si="14"/>
        <v> </v>
      </c>
      <c r="AF53" s="9" t="str">
        <f t="shared" si="15"/>
        <v> 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45033.67307</v>
      </c>
      <c r="B54" s="9" t="str">
        <f>INDIRECT(ADDRESS(2+QUOTIENT(ROW()-2,COUNTA('Form Responses 1'!$1:$1)-4),2,,TRUE,"Form Responses 1"))</f>
        <v/>
      </c>
      <c r="C54" s="9" t="str">
        <f>INDIRECT(ADDRESS(2+QUOTIENT(ROW()-2,COUNTA('Form Responses 1'!$1:$1)-4),3,,TRUE,"Form Responses 1"))</f>
        <v>Edi Karyadi</v>
      </c>
      <c r="D54" s="9" t="str">
        <f>INDIRECT(ADDRESS(2+QUOTIENT(ROW()-2,COUNTA('Form Responses 1'!$1:$1)-4),4,,TRUE,"Form Responses 1"))</f>
        <v/>
      </c>
      <c r="E54" s="10" t="str">
        <f t="shared" si="2"/>
        <v> </v>
      </c>
      <c r="F54" s="9" t="str">
        <f>IF(ISBLANK(A54)," ",INDIRECT(ADDRESS(1,5+MOD(ROW()-2,COUNTA('Form Responses 1'!$1:$1)-4),,TRUE,"Form Responses 1")))</f>
        <v>Rumdis Kepala Or Kebumian Dan Maritim (Ocky Karna Radjasa) No. 1B Lt.2 [Ruang Tengah]</v>
      </c>
      <c r="G54" s="9" t="str">
        <f>IF(ISBLANK(A54)," ",INDIRECT(ADDRESS(MATCH(A54,'Form Responses 1'!A:A,0),5+MOD(ROW()-2,COUNTA('Form Responses 1'!$1:$1)-4),,TRUE,"Form Responses 1")))</f>
        <v>CUKUP BAIK</v>
      </c>
      <c r="H54" s="11" t="str">
        <f t="shared" si="3"/>
        <v>Rumdis Kepala Or Kebumian Dan Maritim (Ocky Karna Radjasa) No. 1B Lt.2</v>
      </c>
      <c r="I54" s="11" t="str">
        <f t="shared" si="4"/>
        <v>CLEANING SERVICE</v>
      </c>
      <c r="J54" s="11">
        <f t="array" ref="J54">IFERROR(INDEX(MASTER!B:B,MATCH(G54,MASTER!A:A,0))/100," ")</f>
        <v>0.89</v>
      </c>
      <c r="K54" s="9" t="str">
        <f t="shared" si="5"/>
        <v> </v>
      </c>
      <c r="L54" s="9" t="str">
        <f t="shared" si="6"/>
        <v>1899 - WEEK 52</v>
      </c>
      <c r="M54" s="9" t="str">
        <f t="shared" si="7"/>
        <v>1899 - MONTH 12</v>
      </c>
      <c r="N54" s="11">
        <f t="shared" ref="N54:O54" si="63">IFERROR(AVERAGEIF(L:L,L54,$J:$J)," ")</f>
        <v>0.9265853659</v>
      </c>
      <c r="O54" s="11">
        <f t="shared" si="63"/>
        <v>0.9265853659</v>
      </c>
      <c r="P54" s="9" t="str">
        <f>IF(ISBLANK(A54)," ",IF(N54&gt;MASTER!$B$3/100,"SB",IF(N54&gt;MASTER!$B$4/100,"B",IF(N54&gt;MASTER!$B$5/100,"C","K"))))</f>
        <v>B</v>
      </c>
      <c r="Q54" s="9" t="str">
        <f>IF(ISBLANK(B54)," ",IF(O54&gt;MASTER!$B$3/100,"SB",IF(O54&gt;MASTER!$B$4/100,"B",IF(O54&gt;MASTER!$B$5/100,"C","K"))))</f>
        <v>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 t="str">
        <f t="shared" si="14"/>
        <v> </v>
      </c>
      <c r="AF54" s="9" t="str">
        <f t="shared" si="15"/>
        <v> 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45033.67307</v>
      </c>
      <c r="B55" s="9" t="str">
        <f>INDIRECT(ADDRESS(2+QUOTIENT(ROW()-2,COUNTA('Form Responses 1'!$1:$1)-4),2,,TRUE,"Form Responses 1"))</f>
        <v/>
      </c>
      <c r="C55" s="9" t="str">
        <f>INDIRECT(ADDRESS(2+QUOTIENT(ROW()-2,COUNTA('Form Responses 1'!$1:$1)-4),3,,TRUE,"Form Responses 1"))</f>
        <v>Edi Karyadi</v>
      </c>
      <c r="D55" s="9" t="str">
        <f>INDIRECT(ADDRESS(2+QUOTIENT(ROW()-2,COUNTA('Form Responses 1'!$1:$1)-4),4,,TRUE,"Form Responses 1"))</f>
        <v/>
      </c>
      <c r="E55" s="10" t="str">
        <f t="shared" si="2"/>
        <v> </v>
      </c>
      <c r="F55" s="9" t="str">
        <f>IF(ISBLANK(A55)," ",INDIRECT(ADDRESS(1,5+MOD(ROW()-2,COUNTA('Form Responses 1'!$1:$1)-4),,TRUE,"Form Responses 1")))</f>
        <v>Rumdis Kepala Or Kebumian Dan Maritim (Ocky Karna Radjasa) No. 1B Lt.2 [Kamar Mandi 1]</v>
      </c>
      <c r="G55" s="9" t="str">
        <f>IF(ISBLANK(A55)," ",INDIRECT(ADDRESS(MATCH(A55,'Form Responses 1'!A:A,0),5+MOD(ROW()-2,COUNTA('Form Responses 1'!$1:$1)-4),,TRUE,"Form Responses 1")))</f>
        <v>BAIK</v>
      </c>
      <c r="H55" s="11" t="str">
        <f t="shared" si="3"/>
        <v>Rumdis Kepala Or Kebumian Dan Maritim (Ocky Karna Radjasa) No. 1B Lt.2</v>
      </c>
      <c r="I55" s="11" t="str">
        <f t="shared" si="4"/>
        <v>CLEANING SERVICE</v>
      </c>
      <c r="J55" s="11">
        <f t="array" ref="J55">IFERROR(INDEX(MASTER!B:B,MATCH(G55,MASTER!A:A,0))/100," ")</f>
        <v>0.95</v>
      </c>
      <c r="K55" s="9" t="str">
        <f t="shared" si="5"/>
        <v> </v>
      </c>
      <c r="L55" s="9" t="str">
        <f t="shared" si="6"/>
        <v>1899 - WEEK 52</v>
      </c>
      <c r="M55" s="9" t="str">
        <f t="shared" si="7"/>
        <v>1899 - MONTH 12</v>
      </c>
      <c r="N55" s="11">
        <f t="shared" ref="N55:O55" si="64">IFERROR(AVERAGEIF(L:L,L55,$J:$J)," ")</f>
        <v>0.9265853659</v>
      </c>
      <c r="O55" s="11">
        <f t="shared" si="64"/>
        <v>0.9265853659</v>
      </c>
      <c r="P55" s="9" t="str">
        <f>IF(ISBLANK(A55)," ",IF(N55&gt;MASTER!$B$3/100,"SB",IF(N55&gt;MASTER!$B$4/100,"B",IF(N55&gt;MASTER!$B$5/100,"C","K"))))</f>
        <v>B</v>
      </c>
      <c r="Q55" s="9" t="str">
        <f>IF(ISBLANK(B55)," ",IF(O55&gt;MASTER!$B$3/100,"SB",IF(O55&gt;MASTER!$B$4/100,"B",IF(O55&gt;MASTER!$B$5/100,"C","K"))))</f>
        <v>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 t="str">
        <f t="shared" si="14"/>
        <v> </v>
      </c>
      <c r="AF55" s="9" t="str">
        <f t="shared" si="15"/>
        <v> 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45033.67307</v>
      </c>
      <c r="B56" s="9" t="str">
        <f>INDIRECT(ADDRESS(2+QUOTIENT(ROW()-2,COUNTA('Form Responses 1'!$1:$1)-4),2,,TRUE,"Form Responses 1"))</f>
        <v/>
      </c>
      <c r="C56" s="9" t="str">
        <f>INDIRECT(ADDRESS(2+QUOTIENT(ROW()-2,COUNTA('Form Responses 1'!$1:$1)-4),3,,TRUE,"Form Responses 1"))</f>
        <v>Edi Karyadi</v>
      </c>
      <c r="D56" s="9" t="str">
        <f>INDIRECT(ADDRESS(2+QUOTIENT(ROW()-2,COUNTA('Form Responses 1'!$1:$1)-4),4,,TRUE,"Form Responses 1"))</f>
        <v/>
      </c>
      <c r="E56" s="10" t="str">
        <f t="shared" si="2"/>
        <v> </v>
      </c>
      <c r="F56" s="9" t="str">
        <f>IF(ISBLANK(A56)," ",INDIRECT(ADDRESS(1,5+MOD(ROW()-2,COUNTA('Form Responses 1'!$1:$1)-4),,TRUE,"Form Responses 1")))</f>
        <v>Rumdis Kepala Or Kebumian Dan Maritim (Ocky Karna Radjasa) No. 1B Lt.2 [Kamar Mandi 2]</v>
      </c>
      <c r="G56" s="9" t="str">
        <f>IF(ISBLANK(A56)," ",INDIRECT(ADDRESS(MATCH(A56,'Form Responses 1'!A:A,0),5+MOD(ROW()-2,COUNTA('Form Responses 1'!$1:$1)-4),,TRUE,"Form Responses 1")))</f>
        <v>BAIK</v>
      </c>
      <c r="H56" s="11" t="str">
        <f t="shared" si="3"/>
        <v>Rumdis Kepala Or Kebumian Dan Maritim (Ocky Karna Radjasa) No. 1B Lt.2</v>
      </c>
      <c r="I56" s="11" t="str">
        <f t="shared" si="4"/>
        <v>CLEANING SERVICE</v>
      </c>
      <c r="J56" s="11">
        <f t="array" ref="J56">IFERROR(INDEX(MASTER!B:B,MATCH(G56,MASTER!A:A,0))/100," ")</f>
        <v>0.95</v>
      </c>
      <c r="K56" s="9" t="str">
        <f t="shared" si="5"/>
        <v> </v>
      </c>
      <c r="L56" s="9" t="str">
        <f t="shared" si="6"/>
        <v>1899 - WEEK 52</v>
      </c>
      <c r="M56" s="9" t="str">
        <f t="shared" si="7"/>
        <v>1899 - MONTH 12</v>
      </c>
      <c r="N56" s="11">
        <f t="shared" ref="N56:O56" si="65">IFERROR(AVERAGEIF(L:L,L56,$J:$J)," ")</f>
        <v>0.9265853659</v>
      </c>
      <c r="O56" s="11">
        <f t="shared" si="65"/>
        <v>0.9265853659</v>
      </c>
      <c r="P56" s="9" t="str">
        <f>IF(ISBLANK(A56)," ",IF(N56&gt;MASTER!$B$3/100,"SB",IF(N56&gt;MASTER!$B$4/100,"B",IF(N56&gt;MASTER!$B$5/100,"C","K"))))</f>
        <v>B</v>
      </c>
      <c r="Q56" s="9" t="str">
        <f>IF(ISBLANK(B56)," ",IF(O56&gt;MASTER!$B$3/100,"SB",IF(O56&gt;MASTER!$B$4/100,"B",IF(O56&gt;MASTER!$B$5/100,"C","K"))))</f>
        <v>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 t="str">
        <f t="shared" si="14"/>
        <v> </v>
      </c>
      <c r="AF56" s="9" t="str">
        <f t="shared" si="15"/>
        <v> 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45033.67307</v>
      </c>
      <c r="B57" s="9" t="str">
        <f>INDIRECT(ADDRESS(2+QUOTIENT(ROW()-2,COUNTA('Form Responses 1'!$1:$1)-4),2,,TRUE,"Form Responses 1"))</f>
        <v/>
      </c>
      <c r="C57" s="9" t="str">
        <f>INDIRECT(ADDRESS(2+QUOTIENT(ROW()-2,COUNTA('Form Responses 1'!$1:$1)-4),3,,TRUE,"Form Responses 1"))</f>
        <v>Edi Karyadi</v>
      </c>
      <c r="D57" s="9" t="str">
        <f>INDIRECT(ADDRESS(2+QUOTIENT(ROW()-2,COUNTA('Form Responses 1'!$1:$1)-4),4,,TRUE,"Form Responses 1"))</f>
        <v/>
      </c>
      <c r="E57" s="10" t="str">
        <f t="shared" si="2"/>
        <v> </v>
      </c>
      <c r="F57" s="9" t="str">
        <f>IF(ISBLANK(A57)," ",INDIRECT(ADDRESS(1,5+MOD(ROW()-2,COUNTA('Form Responses 1'!$1:$1)-4),,TRUE,"Form Responses 1")))</f>
        <v>Rumah Singgah No. 1A Lt.1 [Ruang Tamu]</v>
      </c>
      <c r="G57" s="9" t="str">
        <f>IF(ISBLANK(A57)," ",INDIRECT(ADDRESS(MATCH(A57,'Form Responses 1'!A:A,0),5+MOD(ROW()-2,COUNTA('Form Responses 1'!$1:$1)-4),,TRUE,"Form Responses 1")))</f>
        <v>BAIK</v>
      </c>
      <c r="H57" s="11" t="str">
        <f t="shared" si="3"/>
        <v>Rumah Singgah No. 1A Lt.1</v>
      </c>
      <c r="I57" s="11" t="str">
        <f t="shared" si="4"/>
        <v>CLEANING SERVICE</v>
      </c>
      <c r="J57" s="11">
        <f t="array" ref="J57">IFERROR(INDEX(MASTER!B:B,MATCH(G57,MASTER!A:A,0))/100," ")</f>
        <v>0.95</v>
      </c>
      <c r="K57" s="9" t="str">
        <f t="shared" si="5"/>
        <v> </v>
      </c>
      <c r="L57" s="9" t="str">
        <f t="shared" si="6"/>
        <v>1899 - WEEK 52</v>
      </c>
      <c r="M57" s="9" t="str">
        <f t="shared" si="7"/>
        <v>1899 - MONTH 12</v>
      </c>
      <c r="N57" s="11">
        <f t="shared" ref="N57:O57" si="66">IFERROR(AVERAGEIF(L:L,L57,$J:$J)," ")</f>
        <v>0.9265853659</v>
      </c>
      <c r="O57" s="11">
        <f t="shared" si="66"/>
        <v>0.9265853659</v>
      </c>
      <c r="P57" s="9" t="str">
        <f>IF(ISBLANK(A57)," ",IF(N57&gt;MASTER!$B$3/100,"SB",IF(N57&gt;MASTER!$B$4/100,"B",IF(N57&gt;MASTER!$B$5/100,"C","K"))))</f>
        <v>B</v>
      </c>
      <c r="Q57" s="9" t="str">
        <f>IF(ISBLANK(B57)," ",IF(O57&gt;MASTER!$B$3/100,"SB",IF(O57&gt;MASTER!$B$4/100,"B",IF(O57&gt;MASTER!$B$5/100,"C","K"))))</f>
        <v>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 t="str">
        <f t="shared" si="14"/>
        <v> </v>
      </c>
      <c r="AF57" s="9" t="str">
        <f t="shared" si="15"/>
        <v> 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45033.67307</v>
      </c>
      <c r="B58" s="9" t="str">
        <f>INDIRECT(ADDRESS(2+QUOTIENT(ROW()-2,COUNTA('Form Responses 1'!$1:$1)-4),2,,TRUE,"Form Responses 1"))</f>
        <v/>
      </c>
      <c r="C58" s="9" t="str">
        <f>INDIRECT(ADDRESS(2+QUOTIENT(ROW()-2,COUNTA('Form Responses 1'!$1:$1)-4),3,,TRUE,"Form Responses 1"))</f>
        <v>Edi Karyadi</v>
      </c>
      <c r="D58" s="9" t="str">
        <f>INDIRECT(ADDRESS(2+QUOTIENT(ROW()-2,COUNTA('Form Responses 1'!$1:$1)-4),4,,TRUE,"Form Responses 1"))</f>
        <v/>
      </c>
      <c r="E58" s="10" t="str">
        <f t="shared" si="2"/>
        <v> </v>
      </c>
      <c r="F58" s="9" t="str">
        <f>IF(ISBLANK(A58)," ",INDIRECT(ADDRESS(1,5+MOD(ROW()-2,COUNTA('Form Responses 1'!$1:$1)-4),,TRUE,"Form Responses 1")))</f>
        <v>Rumah Singgah No. 1A Lt.1 [Ruang Tv]</v>
      </c>
      <c r="G58" s="9" t="str">
        <f>IF(ISBLANK(A58)," ",INDIRECT(ADDRESS(MATCH(A58,'Form Responses 1'!A:A,0),5+MOD(ROW()-2,COUNTA('Form Responses 1'!$1:$1)-4),,TRUE,"Form Responses 1")))</f>
        <v>BAIK</v>
      </c>
      <c r="H58" s="11" t="str">
        <f t="shared" si="3"/>
        <v>Rumah Singgah No. 1A Lt.1</v>
      </c>
      <c r="I58" s="11" t="str">
        <f t="shared" si="4"/>
        <v>CLEANING SERVICE</v>
      </c>
      <c r="J58" s="11">
        <f t="array" ref="J58">IFERROR(INDEX(MASTER!B:B,MATCH(G58,MASTER!A:A,0))/100," ")</f>
        <v>0.95</v>
      </c>
      <c r="K58" s="9" t="str">
        <f t="shared" si="5"/>
        <v> </v>
      </c>
      <c r="L58" s="9" t="str">
        <f t="shared" si="6"/>
        <v>1899 - WEEK 52</v>
      </c>
      <c r="M58" s="9" t="str">
        <f t="shared" si="7"/>
        <v>1899 - MONTH 12</v>
      </c>
      <c r="N58" s="11">
        <f t="shared" ref="N58:O58" si="67">IFERROR(AVERAGEIF(L:L,L58,$J:$J)," ")</f>
        <v>0.9265853659</v>
      </c>
      <c r="O58" s="11">
        <f t="shared" si="67"/>
        <v>0.9265853659</v>
      </c>
      <c r="P58" s="9" t="str">
        <f>IF(ISBLANK(A58)," ",IF(N58&gt;MASTER!$B$3/100,"SB",IF(N58&gt;MASTER!$B$4/100,"B",IF(N58&gt;MASTER!$B$5/100,"C","K"))))</f>
        <v>B</v>
      </c>
      <c r="Q58" s="9" t="str">
        <f>IF(ISBLANK(B58)," ",IF(O58&gt;MASTER!$B$3/100,"SB",IF(O58&gt;MASTER!$B$4/100,"B",IF(O58&gt;MASTER!$B$5/100,"C","K"))))</f>
        <v>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 t="str">
        <f t="shared" si="14"/>
        <v> </v>
      </c>
      <c r="AF58" s="9" t="str">
        <f t="shared" si="15"/>
        <v> 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45033.67307</v>
      </c>
      <c r="B59" s="9" t="str">
        <f>INDIRECT(ADDRESS(2+QUOTIENT(ROW()-2,COUNTA('Form Responses 1'!$1:$1)-4),2,,TRUE,"Form Responses 1"))</f>
        <v/>
      </c>
      <c r="C59" s="9" t="str">
        <f>INDIRECT(ADDRESS(2+QUOTIENT(ROW()-2,COUNTA('Form Responses 1'!$1:$1)-4),3,,TRUE,"Form Responses 1"))</f>
        <v>Edi Karyadi</v>
      </c>
      <c r="D59" s="9" t="str">
        <f>INDIRECT(ADDRESS(2+QUOTIENT(ROW()-2,COUNTA('Form Responses 1'!$1:$1)-4),4,,TRUE,"Form Responses 1"))</f>
        <v/>
      </c>
      <c r="E59" s="10" t="str">
        <f t="shared" si="2"/>
        <v> </v>
      </c>
      <c r="F59" s="9" t="str">
        <f>IF(ISBLANK(A59)," ",INDIRECT(ADDRESS(1,5+MOD(ROW()-2,COUNTA('Form Responses 1'!$1:$1)-4),,TRUE,"Form Responses 1")))</f>
        <v>Rumah Singgah No. 1A Lt.1 [Kamar 1]</v>
      </c>
      <c r="G59" s="9" t="str">
        <f>IF(ISBLANK(A59)," ",INDIRECT(ADDRESS(MATCH(A59,'Form Responses 1'!A:A,0),5+MOD(ROW()-2,COUNTA('Form Responses 1'!$1:$1)-4),,TRUE,"Form Responses 1")))</f>
        <v>BAIK</v>
      </c>
      <c r="H59" s="11" t="str">
        <f t="shared" si="3"/>
        <v>Rumah Singgah No. 1A Lt.1</v>
      </c>
      <c r="I59" s="11" t="str">
        <f t="shared" si="4"/>
        <v>CLEANING SERVICE</v>
      </c>
      <c r="J59" s="11">
        <f t="array" ref="J59">IFERROR(INDEX(MASTER!B:B,MATCH(G59,MASTER!A:A,0))/100," ")</f>
        <v>0.95</v>
      </c>
      <c r="K59" s="9" t="str">
        <f t="shared" si="5"/>
        <v> </v>
      </c>
      <c r="L59" s="9" t="str">
        <f t="shared" si="6"/>
        <v>1899 - WEEK 52</v>
      </c>
      <c r="M59" s="9" t="str">
        <f t="shared" si="7"/>
        <v>1899 - MONTH 12</v>
      </c>
      <c r="N59" s="11">
        <f t="shared" ref="N59:O59" si="68">IFERROR(AVERAGEIF(L:L,L59,$J:$J)," ")</f>
        <v>0.9265853659</v>
      </c>
      <c r="O59" s="11">
        <f t="shared" si="68"/>
        <v>0.9265853659</v>
      </c>
      <c r="P59" s="9" t="str">
        <f>IF(ISBLANK(A59)," ",IF(N59&gt;MASTER!$B$3/100,"SB",IF(N59&gt;MASTER!$B$4/100,"B",IF(N59&gt;MASTER!$B$5/100,"C","K"))))</f>
        <v>B</v>
      </c>
      <c r="Q59" s="9" t="str">
        <f>IF(ISBLANK(B59)," ",IF(O59&gt;MASTER!$B$3/100,"SB",IF(O59&gt;MASTER!$B$4/100,"B",IF(O59&gt;MASTER!$B$5/100,"C","K"))))</f>
        <v>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 t="str">
        <f t="shared" si="14"/>
        <v> </v>
      </c>
      <c r="AF59" s="9" t="str">
        <f t="shared" si="15"/>
        <v> 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45033.67307</v>
      </c>
      <c r="B60" s="9" t="str">
        <f>INDIRECT(ADDRESS(2+QUOTIENT(ROW()-2,COUNTA('Form Responses 1'!$1:$1)-4),2,,TRUE,"Form Responses 1"))</f>
        <v/>
      </c>
      <c r="C60" s="9" t="str">
        <f>INDIRECT(ADDRESS(2+QUOTIENT(ROW()-2,COUNTA('Form Responses 1'!$1:$1)-4),3,,TRUE,"Form Responses 1"))</f>
        <v>Edi Karyadi</v>
      </c>
      <c r="D60" s="9" t="str">
        <f>INDIRECT(ADDRESS(2+QUOTIENT(ROW()-2,COUNTA('Form Responses 1'!$1:$1)-4),4,,TRUE,"Form Responses 1"))</f>
        <v/>
      </c>
      <c r="E60" s="10" t="str">
        <f t="shared" si="2"/>
        <v> </v>
      </c>
      <c r="F60" s="9" t="str">
        <f>IF(ISBLANK(A60)," ",INDIRECT(ADDRESS(1,5+MOD(ROW()-2,COUNTA('Form Responses 1'!$1:$1)-4),,TRUE,"Form Responses 1")))</f>
        <v>Rumah Singgah No. 1A Lt.1 [Kamar 2]</v>
      </c>
      <c r="G60" s="9" t="str">
        <f>IF(ISBLANK(A60)," ",INDIRECT(ADDRESS(MATCH(A60,'Form Responses 1'!A:A,0),5+MOD(ROW()-2,COUNTA('Form Responses 1'!$1:$1)-4),,TRUE,"Form Responses 1")))</f>
        <v>BAIK</v>
      </c>
      <c r="H60" s="11" t="str">
        <f t="shared" si="3"/>
        <v>Rumah Singgah No. 1A Lt.1</v>
      </c>
      <c r="I60" s="11" t="str">
        <f t="shared" si="4"/>
        <v>CLEANING SERVICE</v>
      </c>
      <c r="J60" s="11">
        <f t="array" ref="J60">IFERROR(INDEX(MASTER!B:B,MATCH(G60,MASTER!A:A,0))/100," ")</f>
        <v>0.95</v>
      </c>
      <c r="K60" s="9" t="str">
        <f t="shared" si="5"/>
        <v> </v>
      </c>
      <c r="L60" s="9" t="str">
        <f t="shared" si="6"/>
        <v>1899 - WEEK 52</v>
      </c>
      <c r="M60" s="9" t="str">
        <f t="shared" si="7"/>
        <v>1899 - MONTH 12</v>
      </c>
      <c r="N60" s="11">
        <f t="shared" ref="N60:O60" si="69">IFERROR(AVERAGEIF(L:L,L60,$J:$J)," ")</f>
        <v>0.9265853659</v>
      </c>
      <c r="O60" s="11">
        <f t="shared" si="69"/>
        <v>0.9265853659</v>
      </c>
      <c r="P60" s="9" t="str">
        <f>IF(ISBLANK(A60)," ",IF(N60&gt;MASTER!$B$3/100,"SB",IF(N60&gt;MASTER!$B$4/100,"B",IF(N60&gt;MASTER!$B$5/100,"C","K"))))</f>
        <v>B</v>
      </c>
      <c r="Q60" s="9" t="str">
        <f>IF(ISBLANK(B60)," ",IF(O60&gt;MASTER!$B$3/100,"SB",IF(O60&gt;MASTER!$B$4/100,"B",IF(O60&gt;MASTER!$B$5/100,"C","K"))))</f>
        <v>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 t="str">
        <f t="shared" si="14"/>
        <v> </v>
      </c>
      <c r="AF60" s="9" t="str">
        <f t="shared" si="15"/>
        <v> 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45033.67307</v>
      </c>
      <c r="B61" s="9" t="str">
        <f>INDIRECT(ADDRESS(2+QUOTIENT(ROW()-2,COUNTA('Form Responses 1'!$1:$1)-4),2,,TRUE,"Form Responses 1"))</f>
        <v/>
      </c>
      <c r="C61" s="9" t="str">
        <f>INDIRECT(ADDRESS(2+QUOTIENT(ROW()-2,COUNTA('Form Responses 1'!$1:$1)-4),3,,TRUE,"Form Responses 1"))</f>
        <v>Edi Karyadi</v>
      </c>
      <c r="D61" s="9" t="str">
        <f>INDIRECT(ADDRESS(2+QUOTIENT(ROW()-2,COUNTA('Form Responses 1'!$1:$1)-4),4,,TRUE,"Form Responses 1"))</f>
        <v/>
      </c>
      <c r="E61" s="10" t="str">
        <f t="shared" si="2"/>
        <v> </v>
      </c>
      <c r="F61" s="9" t="str">
        <f>IF(ISBLANK(A61)," ",INDIRECT(ADDRESS(1,5+MOD(ROW()-2,COUNTA('Form Responses 1'!$1:$1)-4),,TRUE,"Form Responses 1")))</f>
        <v>Rumah Singgah No. 1A Lt.1 [Ruang Makan]</v>
      </c>
      <c r="G61" s="9" t="str">
        <f>IF(ISBLANK(A61)," ",INDIRECT(ADDRESS(MATCH(A61,'Form Responses 1'!A:A,0),5+MOD(ROW()-2,COUNTA('Form Responses 1'!$1:$1)-4),,TRUE,"Form Responses 1")))</f>
        <v>BAIK</v>
      </c>
      <c r="H61" s="11" t="str">
        <f t="shared" si="3"/>
        <v>Rumah Singgah No. 1A Lt.1</v>
      </c>
      <c r="I61" s="11" t="str">
        <f t="shared" si="4"/>
        <v>CLEANING SERVICE</v>
      </c>
      <c r="J61" s="11">
        <f t="array" ref="J61">IFERROR(INDEX(MASTER!B:B,MATCH(G61,MASTER!A:A,0))/100," ")</f>
        <v>0.95</v>
      </c>
      <c r="K61" s="9" t="str">
        <f t="shared" si="5"/>
        <v> </v>
      </c>
      <c r="L61" s="9" t="str">
        <f t="shared" si="6"/>
        <v>1899 - WEEK 52</v>
      </c>
      <c r="M61" s="9" t="str">
        <f t="shared" si="7"/>
        <v>1899 - MONTH 12</v>
      </c>
      <c r="N61" s="11">
        <f t="shared" ref="N61:O61" si="70">IFERROR(AVERAGEIF(L:L,L61,$J:$J)," ")</f>
        <v>0.9265853659</v>
      </c>
      <c r="O61" s="11">
        <f t="shared" si="70"/>
        <v>0.9265853659</v>
      </c>
      <c r="P61" s="9" t="str">
        <f>IF(ISBLANK(A61)," ",IF(N61&gt;MASTER!$B$3/100,"SB",IF(N61&gt;MASTER!$B$4/100,"B",IF(N61&gt;MASTER!$B$5/100,"C","K"))))</f>
        <v>B</v>
      </c>
      <c r="Q61" s="9" t="str">
        <f>IF(ISBLANK(B61)," ",IF(O61&gt;MASTER!$B$3/100,"SB",IF(O61&gt;MASTER!$B$4/100,"B",IF(O61&gt;MASTER!$B$5/100,"C","K"))))</f>
        <v>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 t="str">
        <f t="shared" si="14"/>
        <v> </v>
      </c>
      <c r="AF61" s="9" t="str">
        <f t="shared" si="15"/>
        <v> 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45033.67307</v>
      </c>
      <c r="B62" s="9" t="str">
        <f>INDIRECT(ADDRESS(2+QUOTIENT(ROW()-2,COUNTA('Form Responses 1'!$1:$1)-4),2,,TRUE,"Form Responses 1"))</f>
        <v/>
      </c>
      <c r="C62" s="9" t="str">
        <f>INDIRECT(ADDRESS(2+QUOTIENT(ROW()-2,COUNTA('Form Responses 1'!$1:$1)-4),3,,TRUE,"Form Responses 1"))</f>
        <v>Edi Karyadi</v>
      </c>
      <c r="D62" s="9" t="str">
        <f>INDIRECT(ADDRESS(2+QUOTIENT(ROW()-2,COUNTA('Form Responses 1'!$1:$1)-4),4,,TRUE,"Form Responses 1"))</f>
        <v/>
      </c>
      <c r="E62" s="10" t="str">
        <f t="shared" si="2"/>
        <v> </v>
      </c>
      <c r="F62" s="9" t="str">
        <f>IF(ISBLANK(A62)," ",INDIRECT(ADDRESS(1,5+MOD(ROW()-2,COUNTA('Form Responses 1'!$1:$1)-4),,TRUE,"Form Responses 1")))</f>
        <v>Rumah Singgah No. 1A Lt.1 [Kamar Mandi 1]</v>
      </c>
      <c r="G62" s="9" t="str">
        <f>IF(ISBLANK(A62)," ",INDIRECT(ADDRESS(MATCH(A62,'Form Responses 1'!A:A,0),5+MOD(ROW()-2,COUNTA('Form Responses 1'!$1:$1)-4),,TRUE,"Form Responses 1")))</f>
        <v>BAIK</v>
      </c>
      <c r="H62" s="11" t="str">
        <f t="shared" si="3"/>
        <v>Rumah Singgah No. 1A Lt.1</v>
      </c>
      <c r="I62" s="11" t="str">
        <f t="shared" si="4"/>
        <v>CLEANING SERVICE</v>
      </c>
      <c r="J62" s="11">
        <f t="array" ref="J62">IFERROR(INDEX(MASTER!B:B,MATCH(G62,MASTER!A:A,0))/100," ")</f>
        <v>0.95</v>
      </c>
      <c r="K62" s="9" t="str">
        <f t="shared" si="5"/>
        <v> </v>
      </c>
      <c r="L62" s="9" t="str">
        <f t="shared" si="6"/>
        <v>1899 - WEEK 52</v>
      </c>
      <c r="M62" s="9" t="str">
        <f t="shared" si="7"/>
        <v>1899 - MONTH 12</v>
      </c>
      <c r="N62" s="11">
        <f t="shared" ref="N62:O62" si="71">IFERROR(AVERAGEIF(L:L,L62,$J:$J)," ")</f>
        <v>0.9265853659</v>
      </c>
      <c r="O62" s="11">
        <f t="shared" si="71"/>
        <v>0.9265853659</v>
      </c>
      <c r="P62" s="9" t="str">
        <f>IF(ISBLANK(A62)," ",IF(N62&gt;MASTER!$B$3/100,"SB",IF(N62&gt;MASTER!$B$4/100,"B",IF(N62&gt;MASTER!$B$5/100,"C","K"))))</f>
        <v>B</v>
      </c>
      <c r="Q62" s="9" t="str">
        <f>IF(ISBLANK(B62)," ",IF(O62&gt;MASTER!$B$3/100,"SB",IF(O62&gt;MASTER!$B$4/100,"B",IF(O62&gt;MASTER!$B$5/100,"C","K"))))</f>
        <v>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 t="str">
        <f t="shared" si="14"/>
        <v> </v>
      </c>
      <c r="AF62" s="9" t="str">
        <f t="shared" si="15"/>
        <v> 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45033.67307</v>
      </c>
      <c r="B63" s="9" t="str">
        <f>INDIRECT(ADDRESS(2+QUOTIENT(ROW()-2,COUNTA('Form Responses 1'!$1:$1)-4),2,,TRUE,"Form Responses 1"))</f>
        <v/>
      </c>
      <c r="C63" s="9" t="str">
        <f>INDIRECT(ADDRESS(2+QUOTIENT(ROW()-2,COUNTA('Form Responses 1'!$1:$1)-4),3,,TRUE,"Form Responses 1"))</f>
        <v>Edi Karyadi</v>
      </c>
      <c r="D63" s="9" t="str">
        <f>INDIRECT(ADDRESS(2+QUOTIENT(ROW()-2,COUNTA('Form Responses 1'!$1:$1)-4),4,,TRUE,"Form Responses 1"))</f>
        <v/>
      </c>
      <c r="E63" s="10" t="str">
        <f t="shared" si="2"/>
        <v> </v>
      </c>
      <c r="F63" s="9" t="str">
        <f>IF(ISBLANK(A63)," ",INDIRECT(ADDRESS(1,5+MOD(ROW()-2,COUNTA('Form Responses 1'!$1:$1)-4),,TRUE,"Form Responses 1")))</f>
        <v>Rumah Singgah No. 1A Lt.1 [Kamar Mandi 2]</v>
      </c>
      <c r="G63" s="9" t="str">
        <f>IF(ISBLANK(A63)," ",INDIRECT(ADDRESS(MATCH(A63,'Form Responses 1'!A:A,0),5+MOD(ROW()-2,COUNTA('Form Responses 1'!$1:$1)-4),,TRUE,"Form Responses 1")))</f>
        <v>CUKUP BAIK</v>
      </c>
      <c r="H63" s="11" t="str">
        <f t="shared" si="3"/>
        <v>Rumah Singgah No. 1A Lt.1</v>
      </c>
      <c r="I63" s="11" t="str">
        <f t="shared" si="4"/>
        <v>CLEANING SERVICE</v>
      </c>
      <c r="J63" s="11">
        <f t="array" ref="J63">IFERROR(INDEX(MASTER!B:B,MATCH(G63,MASTER!A:A,0))/100," ")</f>
        <v>0.89</v>
      </c>
      <c r="K63" s="9" t="str">
        <f t="shared" si="5"/>
        <v> </v>
      </c>
      <c r="L63" s="9" t="str">
        <f t="shared" si="6"/>
        <v>1899 - WEEK 52</v>
      </c>
      <c r="M63" s="9" t="str">
        <f t="shared" si="7"/>
        <v>1899 - MONTH 12</v>
      </c>
      <c r="N63" s="11">
        <f t="shared" ref="N63:O63" si="72">IFERROR(AVERAGEIF(L:L,L63,$J:$J)," ")</f>
        <v>0.9265853659</v>
      </c>
      <c r="O63" s="11">
        <f t="shared" si="72"/>
        <v>0.9265853659</v>
      </c>
      <c r="P63" s="9" t="str">
        <f>IF(ISBLANK(A63)," ",IF(N63&gt;MASTER!$B$3/100,"SB",IF(N63&gt;MASTER!$B$4/100,"B",IF(N63&gt;MASTER!$B$5/100,"C","K"))))</f>
        <v>B</v>
      </c>
      <c r="Q63" s="9" t="str">
        <f>IF(ISBLANK(B63)," ",IF(O63&gt;MASTER!$B$3/100,"SB",IF(O63&gt;MASTER!$B$4/100,"B",IF(O63&gt;MASTER!$B$5/100,"C","K"))))</f>
        <v>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 t="str">
        <f t="shared" si="14"/>
        <v> </v>
      </c>
      <c r="AF63" s="9" t="str">
        <f t="shared" si="15"/>
        <v> 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45033.67307</v>
      </c>
      <c r="B64" s="9" t="str">
        <f>INDIRECT(ADDRESS(2+QUOTIENT(ROW()-2,COUNTA('Form Responses 1'!$1:$1)-4),2,,TRUE,"Form Responses 1"))</f>
        <v/>
      </c>
      <c r="C64" s="9" t="str">
        <f>INDIRECT(ADDRESS(2+QUOTIENT(ROW()-2,COUNTA('Form Responses 1'!$1:$1)-4),3,,TRUE,"Form Responses 1"))</f>
        <v>Edi Karyadi</v>
      </c>
      <c r="D64" s="9" t="str">
        <f>INDIRECT(ADDRESS(2+QUOTIENT(ROW()-2,COUNTA('Form Responses 1'!$1:$1)-4),4,,TRUE,"Form Responses 1"))</f>
        <v/>
      </c>
      <c r="E64" s="10" t="str">
        <f t="shared" si="2"/>
        <v> </v>
      </c>
      <c r="F64" s="9" t="str">
        <f>IF(ISBLANK(A64)," ",INDIRECT(ADDRESS(1,5+MOD(ROW()-2,COUNTA('Form Responses 1'!$1:$1)-4),,TRUE,"Form Responses 1")))</f>
        <v>Rumah Singgah No. 1A Lt.1 [Halaman Depan]</v>
      </c>
      <c r="G64" s="9" t="str">
        <f>IF(ISBLANK(A64)," ",INDIRECT(ADDRESS(MATCH(A64,'Form Responses 1'!A:A,0),5+MOD(ROW()-2,COUNTA('Form Responses 1'!$1:$1)-4),,TRUE,"Form Responses 1")))</f>
        <v>CUKUP BAIK</v>
      </c>
      <c r="H64" s="11" t="str">
        <f t="shared" si="3"/>
        <v>Rumah Singgah No. 1A Lt.1</v>
      </c>
      <c r="I64" s="11" t="str">
        <f t="shared" si="4"/>
        <v>CLEANING SERVICE</v>
      </c>
      <c r="J64" s="11">
        <f t="array" ref="J64">IFERROR(INDEX(MASTER!B:B,MATCH(G64,MASTER!A:A,0))/100," ")</f>
        <v>0.89</v>
      </c>
      <c r="K64" s="9" t="str">
        <f t="shared" si="5"/>
        <v> </v>
      </c>
      <c r="L64" s="9" t="str">
        <f t="shared" si="6"/>
        <v>1899 - WEEK 52</v>
      </c>
      <c r="M64" s="9" t="str">
        <f t="shared" si="7"/>
        <v>1899 - MONTH 12</v>
      </c>
      <c r="N64" s="11">
        <f t="shared" ref="N64:O64" si="73">IFERROR(AVERAGEIF(L:L,L64,$J:$J)," ")</f>
        <v>0.9265853659</v>
      </c>
      <c r="O64" s="11">
        <f t="shared" si="73"/>
        <v>0.9265853659</v>
      </c>
      <c r="P64" s="9" t="str">
        <f>IF(ISBLANK(A64)," ",IF(N64&gt;MASTER!$B$3/100,"SB",IF(N64&gt;MASTER!$B$4/100,"B",IF(N64&gt;MASTER!$B$5/100,"C","K"))))</f>
        <v>B</v>
      </c>
      <c r="Q64" s="9" t="str">
        <f>IF(ISBLANK(B64)," ",IF(O64&gt;MASTER!$B$3/100,"SB",IF(O64&gt;MASTER!$B$4/100,"B",IF(O64&gt;MASTER!$B$5/100,"C","K"))))</f>
        <v>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 t="str">
        <f t="shared" si="14"/>
        <v> </v>
      </c>
      <c r="AF64" s="9" t="str">
        <f t="shared" si="15"/>
        <v> 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45033.67307</v>
      </c>
      <c r="B65" s="9" t="str">
        <f>INDIRECT(ADDRESS(2+QUOTIENT(ROW()-2,COUNTA('Form Responses 1'!$1:$1)-4),2,,TRUE,"Form Responses 1"))</f>
        <v/>
      </c>
      <c r="C65" s="9" t="str">
        <f>INDIRECT(ADDRESS(2+QUOTIENT(ROW()-2,COUNTA('Form Responses 1'!$1:$1)-4),3,,TRUE,"Form Responses 1"))</f>
        <v>Edi Karyadi</v>
      </c>
      <c r="D65" s="9" t="str">
        <f>INDIRECT(ADDRESS(2+QUOTIENT(ROW()-2,COUNTA('Form Responses 1'!$1:$1)-4),4,,TRUE,"Form Responses 1"))</f>
        <v/>
      </c>
      <c r="E65" s="10" t="str">
        <f t="shared" si="2"/>
        <v> </v>
      </c>
      <c r="F65" s="9" t="str">
        <f>IF(ISBLANK(A65)," ",INDIRECT(ADDRESS(1,5+MOD(ROW()-2,COUNTA('Form Responses 1'!$1:$1)-4),,TRUE,"Form Responses 1")))</f>
        <v>Rumah Singgah No. 1A Lt.1 [Halaman Belakang]</v>
      </c>
      <c r="G65" s="9" t="str">
        <f>IF(ISBLANK(A65)," ",INDIRECT(ADDRESS(MATCH(A65,'Form Responses 1'!A:A,0),5+MOD(ROW()-2,COUNTA('Form Responses 1'!$1:$1)-4),,TRUE,"Form Responses 1")))</f>
        <v>CUKUP BAIK</v>
      </c>
      <c r="H65" s="11" t="str">
        <f t="shared" si="3"/>
        <v>Rumah Singgah No. 1A Lt.1</v>
      </c>
      <c r="I65" s="11" t="str">
        <f t="shared" si="4"/>
        <v>CLEANING SERVICE</v>
      </c>
      <c r="J65" s="11">
        <f t="array" ref="J65">IFERROR(INDEX(MASTER!B:B,MATCH(G65,MASTER!A:A,0))/100," ")</f>
        <v>0.89</v>
      </c>
      <c r="K65" s="9" t="str">
        <f t="shared" si="5"/>
        <v> </v>
      </c>
      <c r="L65" s="9" t="str">
        <f t="shared" si="6"/>
        <v>1899 - WEEK 52</v>
      </c>
      <c r="M65" s="9" t="str">
        <f t="shared" si="7"/>
        <v>1899 - MONTH 12</v>
      </c>
      <c r="N65" s="11">
        <f t="shared" ref="N65:O65" si="74">IFERROR(AVERAGEIF(L:L,L65,$J:$J)," ")</f>
        <v>0.9265853659</v>
      </c>
      <c r="O65" s="11">
        <f t="shared" si="74"/>
        <v>0.9265853659</v>
      </c>
      <c r="P65" s="9" t="str">
        <f>IF(ISBLANK(A65)," ",IF(N65&gt;MASTER!$B$3/100,"SB",IF(N65&gt;MASTER!$B$4/100,"B",IF(N65&gt;MASTER!$B$5/100,"C","K"))))</f>
        <v>B</v>
      </c>
      <c r="Q65" s="9" t="str">
        <f>IF(ISBLANK(B65)," ",IF(O65&gt;MASTER!$B$3/100,"SB",IF(O65&gt;MASTER!$B$4/100,"B",IF(O65&gt;MASTER!$B$5/100,"C","K"))))</f>
        <v>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 t="str">
        <f t="shared" si="14"/>
        <v> </v>
      </c>
      <c r="AF65" s="9" t="str">
        <f t="shared" si="15"/>
        <v> 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45033.67307</v>
      </c>
      <c r="B66" s="9" t="str">
        <f>INDIRECT(ADDRESS(2+QUOTIENT(ROW()-2,COUNTA('Form Responses 1'!$1:$1)-4),2,,TRUE,"Form Responses 1"))</f>
        <v/>
      </c>
      <c r="C66" s="9" t="str">
        <f>INDIRECT(ADDRESS(2+QUOTIENT(ROW()-2,COUNTA('Form Responses 1'!$1:$1)-4),3,,TRUE,"Form Responses 1"))</f>
        <v>Edi Karyadi</v>
      </c>
      <c r="D66" s="9" t="str">
        <f>INDIRECT(ADDRESS(2+QUOTIENT(ROW()-2,COUNTA('Form Responses 1'!$1:$1)-4),4,,TRUE,"Form Responses 1"))</f>
        <v/>
      </c>
      <c r="E66" s="10" t="str">
        <f t="shared" si="2"/>
        <v> </v>
      </c>
      <c r="F66" s="9" t="str">
        <f>IF(ISBLANK(A66)," ",INDIRECT(ADDRESS(1,5+MOD(ROW()-2,COUNTA('Form Responses 1'!$1:$1)-4),,TRUE,"Form Responses 1")))</f>
        <v>Rumah Singgah No. 1A Lt.2 [Ruang Tengah]</v>
      </c>
      <c r="G66" s="9" t="str">
        <f>IF(ISBLANK(A66)," ",INDIRECT(ADDRESS(MATCH(A66,'Form Responses 1'!A:A,0),5+MOD(ROW()-2,COUNTA('Form Responses 1'!$1:$1)-4),,TRUE,"Form Responses 1")))</f>
        <v>CUKUP BAIK</v>
      </c>
      <c r="H66" s="11" t="str">
        <f t="shared" si="3"/>
        <v>Rumah Singgah No. 1A Lt.2</v>
      </c>
      <c r="I66" s="11" t="str">
        <f t="shared" si="4"/>
        <v>CLEANING SERVICE</v>
      </c>
      <c r="J66" s="11">
        <f t="array" ref="J66">IFERROR(INDEX(MASTER!B:B,MATCH(G66,MASTER!A:A,0))/100," ")</f>
        <v>0.89</v>
      </c>
      <c r="K66" s="9" t="str">
        <f t="shared" si="5"/>
        <v> </v>
      </c>
      <c r="L66" s="9" t="str">
        <f t="shared" si="6"/>
        <v>1899 - WEEK 52</v>
      </c>
      <c r="M66" s="9" t="str">
        <f t="shared" si="7"/>
        <v>1899 - MONTH 12</v>
      </c>
      <c r="N66" s="11">
        <f t="shared" ref="N66:O66" si="75">IFERROR(AVERAGEIF(L:L,L66,$J:$J)," ")</f>
        <v>0.9265853659</v>
      </c>
      <c r="O66" s="11">
        <f t="shared" si="75"/>
        <v>0.9265853659</v>
      </c>
      <c r="P66" s="9" t="str">
        <f>IF(ISBLANK(A66)," ",IF(N66&gt;MASTER!$B$3/100,"SB",IF(N66&gt;MASTER!$B$4/100,"B",IF(N66&gt;MASTER!$B$5/100,"C","K"))))</f>
        <v>B</v>
      </c>
      <c r="Q66" s="9" t="str">
        <f>IF(ISBLANK(B66)," ",IF(O66&gt;MASTER!$B$3/100,"SB",IF(O66&gt;MASTER!$B$4/100,"B",IF(O66&gt;MASTER!$B$5/100,"C","K"))))</f>
        <v>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 t="str">
        <f t="shared" si="14"/>
        <v> </v>
      </c>
      <c r="AF66" s="9" t="str">
        <f t="shared" si="15"/>
        <v> 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45033.67307</v>
      </c>
      <c r="B67" s="9" t="str">
        <f>INDIRECT(ADDRESS(2+QUOTIENT(ROW()-2,COUNTA('Form Responses 1'!$1:$1)-4),2,,TRUE,"Form Responses 1"))</f>
        <v/>
      </c>
      <c r="C67" s="9" t="str">
        <f>INDIRECT(ADDRESS(2+QUOTIENT(ROW()-2,COUNTA('Form Responses 1'!$1:$1)-4),3,,TRUE,"Form Responses 1"))</f>
        <v>Edi Karyadi</v>
      </c>
      <c r="D67" s="9" t="str">
        <f>INDIRECT(ADDRESS(2+QUOTIENT(ROW()-2,COUNTA('Form Responses 1'!$1:$1)-4),4,,TRUE,"Form Responses 1"))</f>
        <v/>
      </c>
      <c r="E67" s="10" t="str">
        <f t="shared" si="2"/>
        <v> </v>
      </c>
      <c r="F67" s="9" t="str">
        <f>IF(ISBLANK(A67)," ",INDIRECT(ADDRESS(1,5+MOD(ROW()-2,COUNTA('Form Responses 1'!$1:$1)-4),,TRUE,"Form Responses 1")))</f>
        <v>Rumah Singgah No. 1A Lt.2 [Kamar 1]</v>
      </c>
      <c r="G67" s="9" t="str">
        <f>IF(ISBLANK(A67)," ",INDIRECT(ADDRESS(MATCH(A67,'Form Responses 1'!A:A,0),5+MOD(ROW()-2,COUNTA('Form Responses 1'!$1:$1)-4),,TRUE,"Form Responses 1")))</f>
        <v>BAIK</v>
      </c>
      <c r="H67" s="11" t="str">
        <f t="shared" si="3"/>
        <v>Rumah Singgah No. 1A Lt.2</v>
      </c>
      <c r="I67" s="11" t="str">
        <f t="shared" si="4"/>
        <v>CLEANING SERVICE</v>
      </c>
      <c r="J67" s="11">
        <f t="array" ref="J67">IFERROR(INDEX(MASTER!B:B,MATCH(G67,MASTER!A:A,0))/100," ")</f>
        <v>0.95</v>
      </c>
      <c r="K67" s="9" t="str">
        <f t="shared" si="5"/>
        <v> </v>
      </c>
      <c r="L67" s="9" t="str">
        <f t="shared" si="6"/>
        <v>1899 - WEEK 52</v>
      </c>
      <c r="M67" s="9" t="str">
        <f t="shared" si="7"/>
        <v>1899 - MONTH 12</v>
      </c>
      <c r="N67" s="11">
        <f t="shared" ref="N67:O67" si="76">IFERROR(AVERAGEIF(L:L,L67,$J:$J)," ")</f>
        <v>0.9265853659</v>
      </c>
      <c r="O67" s="11">
        <f t="shared" si="76"/>
        <v>0.9265853659</v>
      </c>
      <c r="P67" s="9" t="str">
        <f>IF(ISBLANK(A67)," ",IF(N67&gt;MASTER!$B$3/100,"SB",IF(N67&gt;MASTER!$B$4/100,"B",IF(N67&gt;MASTER!$B$5/100,"C","K"))))</f>
        <v>B</v>
      </c>
      <c r="Q67" s="9" t="str">
        <f>IF(ISBLANK(B67)," ",IF(O67&gt;MASTER!$B$3/100,"SB",IF(O67&gt;MASTER!$B$4/100,"B",IF(O67&gt;MASTER!$B$5/100,"C","K"))))</f>
        <v>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 t="str">
        <f t="shared" si="14"/>
        <v> </v>
      </c>
      <c r="AF67" s="9" t="str">
        <f t="shared" si="15"/>
        <v> 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45033.67307</v>
      </c>
      <c r="B68" s="9" t="str">
        <f>INDIRECT(ADDRESS(2+QUOTIENT(ROW()-2,COUNTA('Form Responses 1'!$1:$1)-4),2,,TRUE,"Form Responses 1"))</f>
        <v/>
      </c>
      <c r="C68" s="9" t="str">
        <f>INDIRECT(ADDRESS(2+QUOTIENT(ROW()-2,COUNTA('Form Responses 1'!$1:$1)-4),3,,TRUE,"Form Responses 1"))</f>
        <v>Edi Karyadi</v>
      </c>
      <c r="D68" s="9" t="str">
        <f>INDIRECT(ADDRESS(2+QUOTIENT(ROW()-2,COUNTA('Form Responses 1'!$1:$1)-4),4,,TRUE,"Form Responses 1"))</f>
        <v/>
      </c>
      <c r="E68" s="10" t="str">
        <f t="shared" si="2"/>
        <v> </v>
      </c>
      <c r="F68" s="9" t="str">
        <f>IF(ISBLANK(A68)," ",INDIRECT(ADDRESS(1,5+MOD(ROW()-2,COUNTA('Form Responses 1'!$1:$1)-4),,TRUE,"Form Responses 1")))</f>
        <v>Rumah Singgah No. 1A Lt.2 [Kamar 2]</v>
      </c>
      <c r="G68" s="9" t="str">
        <f>IF(ISBLANK(A68)," ",INDIRECT(ADDRESS(MATCH(A68,'Form Responses 1'!A:A,0),5+MOD(ROW()-2,COUNTA('Form Responses 1'!$1:$1)-4),,TRUE,"Form Responses 1")))</f>
        <v>BAIK</v>
      </c>
      <c r="H68" s="11" t="str">
        <f t="shared" si="3"/>
        <v>Rumah Singgah No. 1A Lt.2</v>
      </c>
      <c r="I68" s="11" t="str">
        <f t="shared" si="4"/>
        <v>CLEANING SERVICE</v>
      </c>
      <c r="J68" s="11">
        <f t="array" ref="J68">IFERROR(INDEX(MASTER!B:B,MATCH(G68,MASTER!A:A,0))/100," ")</f>
        <v>0.95</v>
      </c>
      <c r="K68" s="9" t="str">
        <f t="shared" si="5"/>
        <v> </v>
      </c>
      <c r="L68" s="9" t="str">
        <f t="shared" si="6"/>
        <v>1899 - WEEK 52</v>
      </c>
      <c r="M68" s="9" t="str">
        <f t="shared" si="7"/>
        <v>1899 - MONTH 12</v>
      </c>
      <c r="N68" s="11">
        <f t="shared" ref="N68:O68" si="77">IFERROR(AVERAGEIF(L:L,L68,$J:$J)," ")</f>
        <v>0.9265853659</v>
      </c>
      <c r="O68" s="11">
        <f t="shared" si="77"/>
        <v>0.9265853659</v>
      </c>
      <c r="P68" s="9" t="str">
        <f>IF(ISBLANK(A68)," ",IF(N68&gt;MASTER!$B$3/100,"SB",IF(N68&gt;MASTER!$B$4/100,"B",IF(N68&gt;MASTER!$B$5/100,"C","K"))))</f>
        <v>B</v>
      </c>
      <c r="Q68" s="9" t="str">
        <f>IF(ISBLANK(B68)," ",IF(O68&gt;MASTER!$B$3/100,"SB",IF(O68&gt;MASTER!$B$4/100,"B",IF(O68&gt;MASTER!$B$5/100,"C","K"))))</f>
        <v>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 t="str">
        <f t="shared" si="14"/>
        <v> </v>
      </c>
      <c r="AF68" s="9" t="str">
        <f t="shared" si="15"/>
        <v> 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45033.67307</v>
      </c>
      <c r="B69" s="9" t="str">
        <f>INDIRECT(ADDRESS(2+QUOTIENT(ROW()-2,COUNTA('Form Responses 1'!$1:$1)-4),2,,TRUE,"Form Responses 1"))</f>
        <v/>
      </c>
      <c r="C69" s="9" t="str">
        <f>INDIRECT(ADDRESS(2+QUOTIENT(ROW()-2,COUNTA('Form Responses 1'!$1:$1)-4),3,,TRUE,"Form Responses 1"))</f>
        <v>Edi Karyadi</v>
      </c>
      <c r="D69" s="9" t="str">
        <f>INDIRECT(ADDRESS(2+QUOTIENT(ROW()-2,COUNTA('Form Responses 1'!$1:$1)-4),4,,TRUE,"Form Responses 1"))</f>
        <v/>
      </c>
      <c r="E69" s="10" t="str">
        <f t="shared" si="2"/>
        <v> </v>
      </c>
      <c r="F69" s="9" t="str">
        <f>IF(ISBLANK(A69)," ",INDIRECT(ADDRESS(1,5+MOD(ROW()-2,COUNTA('Form Responses 1'!$1:$1)-4),,TRUE,"Form Responses 1")))</f>
        <v>Rumah Singgah No. 1A Lt.2 [Kamar 3]</v>
      </c>
      <c r="G69" s="9" t="str">
        <f>IF(ISBLANK(A69)," ",INDIRECT(ADDRESS(MATCH(A69,'Form Responses 1'!A:A,0),5+MOD(ROW()-2,COUNTA('Form Responses 1'!$1:$1)-4),,TRUE,"Form Responses 1")))</f>
        <v>BAIK</v>
      </c>
      <c r="H69" s="11" t="str">
        <f t="shared" si="3"/>
        <v>Rumah Singgah No. 1A Lt.2</v>
      </c>
      <c r="I69" s="11" t="str">
        <f t="shared" si="4"/>
        <v>CLEANING SERVICE</v>
      </c>
      <c r="J69" s="11">
        <f t="array" ref="J69">IFERROR(INDEX(MASTER!B:B,MATCH(G69,MASTER!A:A,0))/100," ")</f>
        <v>0.95</v>
      </c>
      <c r="K69" s="9" t="str">
        <f t="shared" si="5"/>
        <v> </v>
      </c>
      <c r="L69" s="9" t="str">
        <f t="shared" si="6"/>
        <v>1899 - WEEK 52</v>
      </c>
      <c r="M69" s="9" t="str">
        <f t="shared" si="7"/>
        <v>1899 - MONTH 12</v>
      </c>
      <c r="N69" s="11">
        <f t="shared" ref="N69:O69" si="78">IFERROR(AVERAGEIF(L:L,L69,$J:$J)," ")</f>
        <v>0.9265853659</v>
      </c>
      <c r="O69" s="11">
        <f t="shared" si="78"/>
        <v>0.9265853659</v>
      </c>
      <c r="P69" s="9" t="str">
        <f>IF(ISBLANK(A69)," ",IF(N69&gt;MASTER!$B$3/100,"SB",IF(N69&gt;MASTER!$B$4/100,"B",IF(N69&gt;MASTER!$B$5/100,"C","K"))))</f>
        <v>B</v>
      </c>
      <c r="Q69" s="9" t="str">
        <f>IF(ISBLANK(B69)," ",IF(O69&gt;MASTER!$B$3/100,"SB",IF(O69&gt;MASTER!$B$4/100,"B",IF(O69&gt;MASTER!$B$5/100,"C","K"))))</f>
        <v>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 t="str">
        <f t="shared" si="14"/>
        <v> </v>
      </c>
      <c r="AF69" s="9" t="str">
        <f t="shared" si="15"/>
        <v> 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45033.67307</v>
      </c>
      <c r="B70" s="9" t="str">
        <f>INDIRECT(ADDRESS(2+QUOTIENT(ROW()-2,COUNTA('Form Responses 1'!$1:$1)-4),2,,TRUE,"Form Responses 1"))</f>
        <v/>
      </c>
      <c r="C70" s="9" t="str">
        <f>INDIRECT(ADDRESS(2+QUOTIENT(ROW()-2,COUNTA('Form Responses 1'!$1:$1)-4),3,,TRUE,"Form Responses 1"))</f>
        <v>Edi Karyadi</v>
      </c>
      <c r="D70" s="9" t="str">
        <f>INDIRECT(ADDRESS(2+QUOTIENT(ROW()-2,COUNTA('Form Responses 1'!$1:$1)-4),4,,TRUE,"Form Responses 1"))</f>
        <v/>
      </c>
      <c r="E70" s="10" t="str">
        <f t="shared" si="2"/>
        <v> </v>
      </c>
      <c r="F70" s="9" t="str">
        <f>IF(ISBLANK(A70)," ",INDIRECT(ADDRESS(1,5+MOD(ROW()-2,COUNTA('Form Responses 1'!$1:$1)-4),,TRUE,"Form Responses 1")))</f>
        <v>Rumah Singgah No. 1A Lt.2 [Kamar Mandi 1]</v>
      </c>
      <c r="G70" s="9" t="str">
        <f>IF(ISBLANK(A70)," ",INDIRECT(ADDRESS(MATCH(A70,'Form Responses 1'!A:A,0),5+MOD(ROW()-2,COUNTA('Form Responses 1'!$1:$1)-4),,TRUE,"Form Responses 1")))</f>
        <v>CUKUP BAIK</v>
      </c>
      <c r="H70" s="11" t="str">
        <f t="shared" si="3"/>
        <v>Rumah Singgah No. 1A Lt.2</v>
      </c>
      <c r="I70" s="11" t="str">
        <f t="shared" si="4"/>
        <v>CLEANING SERVICE</v>
      </c>
      <c r="J70" s="11">
        <f t="array" ref="J70">IFERROR(INDEX(MASTER!B:B,MATCH(G70,MASTER!A:A,0))/100," ")</f>
        <v>0.89</v>
      </c>
      <c r="K70" s="9" t="str">
        <f t="shared" si="5"/>
        <v> </v>
      </c>
      <c r="L70" s="9" t="str">
        <f t="shared" si="6"/>
        <v>1899 - WEEK 52</v>
      </c>
      <c r="M70" s="9" t="str">
        <f t="shared" si="7"/>
        <v>1899 - MONTH 12</v>
      </c>
      <c r="N70" s="11">
        <f t="shared" ref="N70:O70" si="79">IFERROR(AVERAGEIF(L:L,L70,$J:$J)," ")</f>
        <v>0.9265853659</v>
      </c>
      <c r="O70" s="11">
        <f t="shared" si="79"/>
        <v>0.9265853659</v>
      </c>
      <c r="P70" s="9" t="str">
        <f>IF(ISBLANK(A70)," ",IF(N70&gt;MASTER!$B$3/100,"SB",IF(N70&gt;MASTER!$B$4/100,"B",IF(N70&gt;MASTER!$B$5/100,"C","K"))))</f>
        <v>B</v>
      </c>
      <c r="Q70" s="9" t="str">
        <f>IF(ISBLANK(B70)," ",IF(O70&gt;MASTER!$B$3/100,"SB",IF(O70&gt;MASTER!$B$4/100,"B",IF(O70&gt;MASTER!$B$5/100,"C","K"))))</f>
        <v>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 t="str">
        <f t="shared" si="14"/>
        <v> </v>
      </c>
      <c r="AF70" s="9" t="str">
        <f t="shared" si="15"/>
        <v> 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45033.67307</v>
      </c>
      <c r="B71" s="9" t="str">
        <f>INDIRECT(ADDRESS(2+QUOTIENT(ROW()-2,COUNTA('Form Responses 1'!$1:$1)-4),2,,TRUE,"Form Responses 1"))</f>
        <v/>
      </c>
      <c r="C71" s="9" t="str">
        <f>INDIRECT(ADDRESS(2+QUOTIENT(ROW()-2,COUNTA('Form Responses 1'!$1:$1)-4),3,,TRUE,"Form Responses 1"))</f>
        <v>Edi Karyadi</v>
      </c>
      <c r="D71" s="9" t="str">
        <f>INDIRECT(ADDRESS(2+QUOTIENT(ROW()-2,COUNTA('Form Responses 1'!$1:$1)-4),4,,TRUE,"Form Responses 1"))</f>
        <v/>
      </c>
      <c r="E71" s="10" t="str">
        <f t="shared" si="2"/>
        <v> </v>
      </c>
      <c r="F71" s="9" t="str">
        <f>IF(ISBLANK(A71)," ",INDIRECT(ADDRESS(1,5+MOD(ROW()-2,COUNTA('Form Responses 1'!$1:$1)-4),,TRUE,"Form Responses 1")))</f>
        <v>Rumah Singgah No. 1A Lt.2 [Kamar Mandi 2]</v>
      </c>
      <c r="G71" s="9" t="str">
        <f>IF(ISBLANK(A71)," ",INDIRECT(ADDRESS(MATCH(A71,'Form Responses 1'!A:A,0),5+MOD(ROW()-2,COUNTA('Form Responses 1'!$1:$1)-4),,TRUE,"Form Responses 1")))</f>
        <v>CUKUP BAIK</v>
      </c>
      <c r="H71" s="11" t="str">
        <f t="shared" si="3"/>
        <v>Rumah Singgah No. 1A Lt.2</v>
      </c>
      <c r="I71" s="11" t="str">
        <f t="shared" si="4"/>
        <v>CLEANING SERVICE</v>
      </c>
      <c r="J71" s="11">
        <f t="array" ref="J71">IFERROR(INDEX(MASTER!B:B,MATCH(G71,MASTER!A:A,0))/100," ")</f>
        <v>0.89</v>
      </c>
      <c r="K71" s="9" t="str">
        <f t="shared" si="5"/>
        <v> </v>
      </c>
      <c r="L71" s="9" t="str">
        <f t="shared" si="6"/>
        <v>1899 - WEEK 52</v>
      </c>
      <c r="M71" s="9" t="str">
        <f t="shared" si="7"/>
        <v>1899 - MONTH 12</v>
      </c>
      <c r="N71" s="11">
        <f t="shared" ref="N71:O71" si="80">IFERROR(AVERAGEIF(L:L,L71,$J:$J)," ")</f>
        <v>0.9265853659</v>
      </c>
      <c r="O71" s="11">
        <f t="shared" si="80"/>
        <v>0.9265853659</v>
      </c>
      <c r="P71" s="9" t="str">
        <f>IF(ISBLANK(A71)," ",IF(N71&gt;MASTER!$B$3/100,"SB",IF(N71&gt;MASTER!$B$4/100,"B",IF(N71&gt;MASTER!$B$5/100,"C","K"))))</f>
        <v>B</v>
      </c>
      <c r="Q71" s="9" t="str">
        <f>IF(ISBLANK(B71)," ",IF(O71&gt;MASTER!$B$3/100,"SB",IF(O71&gt;MASTER!$B$4/100,"B",IF(O71&gt;MASTER!$B$5/100,"C","K"))))</f>
        <v>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 t="str">
        <f t="shared" si="14"/>
        <v> </v>
      </c>
      <c r="AF71" s="9" t="str">
        <f t="shared" si="15"/>
        <v> 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45033.67307</v>
      </c>
      <c r="B72" s="9" t="str">
        <f>INDIRECT(ADDRESS(2+QUOTIENT(ROW()-2,COUNTA('Form Responses 1'!$1:$1)-4),2,,TRUE,"Form Responses 1"))</f>
        <v/>
      </c>
      <c r="C72" s="9" t="str">
        <f>INDIRECT(ADDRESS(2+QUOTIENT(ROW()-2,COUNTA('Form Responses 1'!$1:$1)-4),3,,TRUE,"Form Responses 1"))</f>
        <v>Edi Karyadi</v>
      </c>
      <c r="D72" s="9" t="str">
        <f>INDIRECT(ADDRESS(2+QUOTIENT(ROW()-2,COUNTA('Form Responses 1'!$1:$1)-4),4,,TRUE,"Form Responses 1"))</f>
        <v/>
      </c>
      <c r="E72" s="10" t="str">
        <f t="shared" si="2"/>
        <v> </v>
      </c>
      <c r="F72" s="9" t="str">
        <f>IF(ISBLANK(A72)," ",INDIRECT(ADDRESS(1,5+MOD(ROW()-2,COUNTA('Form Responses 1'!$1:$1)-4),,TRUE,"Form Responses 1")))</f>
        <v>Rumah Dinas Brin (Ex Kepala Lipi) [Ruang Tamu]</v>
      </c>
      <c r="G72" s="9" t="str">
        <f>IF(ISBLANK(A72)," ",INDIRECT(ADDRESS(MATCH(A72,'Form Responses 1'!A:A,0),5+MOD(ROW()-2,COUNTA('Form Responses 1'!$1:$1)-4),,TRUE,"Form Responses 1")))</f>
        <v>BAIK</v>
      </c>
      <c r="H72" s="11" t="str">
        <f t="shared" si="3"/>
        <v>Rumah Dinas Brin (Ex Kepala Lipi)</v>
      </c>
      <c r="I72" s="11" t="str">
        <f t="shared" si="4"/>
        <v>CLEANING SERVICE</v>
      </c>
      <c r="J72" s="11">
        <f t="array" ref="J72">IFERROR(INDEX(MASTER!B:B,MATCH(G72,MASTER!A:A,0))/100," ")</f>
        <v>0.95</v>
      </c>
      <c r="K72" s="9" t="str">
        <f t="shared" si="5"/>
        <v> </v>
      </c>
      <c r="L72" s="9" t="str">
        <f t="shared" si="6"/>
        <v>1899 - WEEK 52</v>
      </c>
      <c r="M72" s="9" t="str">
        <f t="shared" si="7"/>
        <v>1899 - MONTH 12</v>
      </c>
      <c r="N72" s="11">
        <f t="shared" ref="N72:O72" si="81">IFERROR(AVERAGEIF(L:L,L72,$J:$J)," ")</f>
        <v>0.9265853659</v>
      </c>
      <c r="O72" s="11">
        <f t="shared" si="81"/>
        <v>0.9265853659</v>
      </c>
      <c r="P72" s="9" t="str">
        <f>IF(ISBLANK(A72)," ",IF(N72&gt;MASTER!$B$3/100,"SB",IF(N72&gt;MASTER!$B$4/100,"B",IF(N72&gt;MASTER!$B$5/100,"C","K"))))</f>
        <v>B</v>
      </c>
      <c r="Q72" s="9" t="str">
        <f>IF(ISBLANK(B72)," ",IF(O72&gt;MASTER!$B$3/100,"SB",IF(O72&gt;MASTER!$B$4/100,"B",IF(O72&gt;MASTER!$B$5/100,"C","K"))))</f>
        <v>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 t="str">
        <f t="shared" si="14"/>
        <v> </v>
      </c>
      <c r="AF72" s="9" t="str">
        <f t="shared" si="15"/>
        <v> 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45033.67307</v>
      </c>
      <c r="B73" s="9" t="str">
        <f>INDIRECT(ADDRESS(2+QUOTIENT(ROW()-2,COUNTA('Form Responses 1'!$1:$1)-4),2,,TRUE,"Form Responses 1"))</f>
        <v/>
      </c>
      <c r="C73" s="9" t="str">
        <f>INDIRECT(ADDRESS(2+QUOTIENT(ROW()-2,COUNTA('Form Responses 1'!$1:$1)-4),3,,TRUE,"Form Responses 1"))</f>
        <v>Edi Karyadi</v>
      </c>
      <c r="D73" s="9" t="str">
        <f>INDIRECT(ADDRESS(2+QUOTIENT(ROW()-2,COUNTA('Form Responses 1'!$1:$1)-4),4,,TRUE,"Form Responses 1"))</f>
        <v/>
      </c>
      <c r="E73" s="10" t="str">
        <f t="shared" si="2"/>
        <v> </v>
      </c>
      <c r="F73" s="9" t="str">
        <f>IF(ISBLANK(A73)," ",INDIRECT(ADDRESS(1,5+MOD(ROW()-2,COUNTA('Form Responses 1'!$1:$1)-4),,TRUE,"Form Responses 1")))</f>
        <v>Rumah Dinas Brin (Ex Kepala Lipi) [Ruang Makan]</v>
      </c>
      <c r="G73" s="9" t="str">
        <f>IF(ISBLANK(A73)," ",INDIRECT(ADDRESS(MATCH(A73,'Form Responses 1'!A:A,0),5+MOD(ROW()-2,COUNTA('Form Responses 1'!$1:$1)-4),,TRUE,"Form Responses 1")))</f>
        <v>CUKUP BAIK</v>
      </c>
      <c r="H73" s="11" t="str">
        <f t="shared" si="3"/>
        <v>Rumah Dinas Brin (Ex Kepala Lipi)</v>
      </c>
      <c r="I73" s="11" t="str">
        <f t="shared" si="4"/>
        <v>CLEANING SERVICE</v>
      </c>
      <c r="J73" s="11">
        <f t="array" ref="J73">IFERROR(INDEX(MASTER!B:B,MATCH(G73,MASTER!A:A,0))/100," ")</f>
        <v>0.89</v>
      </c>
      <c r="K73" s="9" t="str">
        <f t="shared" si="5"/>
        <v> </v>
      </c>
      <c r="L73" s="9" t="str">
        <f t="shared" si="6"/>
        <v>1899 - WEEK 52</v>
      </c>
      <c r="M73" s="9" t="str">
        <f t="shared" si="7"/>
        <v>1899 - MONTH 12</v>
      </c>
      <c r="N73" s="11">
        <f t="shared" ref="N73:O73" si="82">IFERROR(AVERAGEIF(L:L,L73,$J:$J)," ")</f>
        <v>0.9265853659</v>
      </c>
      <c r="O73" s="11">
        <f t="shared" si="82"/>
        <v>0.9265853659</v>
      </c>
      <c r="P73" s="9" t="str">
        <f>IF(ISBLANK(A73)," ",IF(N73&gt;MASTER!$B$3/100,"SB",IF(N73&gt;MASTER!$B$4/100,"B",IF(N73&gt;MASTER!$B$5/100,"C","K"))))</f>
        <v>B</v>
      </c>
      <c r="Q73" s="9" t="str">
        <f>IF(ISBLANK(B73)," ",IF(O73&gt;MASTER!$B$3/100,"SB",IF(O73&gt;MASTER!$B$4/100,"B",IF(O73&gt;MASTER!$B$5/100,"C","K"))))</f>
        <v>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 t="str">
        <f t="shared" si="14"/>
        <v> </v>
      </c>
      <c r="AF73" s="9" t="str">
        <f t="shared" si="15"/>
        <v> 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45033.67307</v>
      </c>
      <c r="B74" s="9" t="str">
        <f>INDIRECT(ADDRESS(2+QUOTIENT(ROW()-2,COUNTA('Form Responses 1'!$1:$1)-4),2,,TRUE,"Form Responses 1"))</f>
        <v/>
      </c>
      <c r="C74" s="9" t="str">
        <f>INDIRECT(ADDRESS(2+QUOTIENT(ROW()-2,COUNTA('Form Responses 1'!$1:$1)-4),3,,TRUE,"Form Responses 1"))</f>
        <v>Edi Karyadi</v>
      </c>
      <c r="D74" s="9" t="str">
        <f>INDIRECT(ADDRESS(2+QUOTIENT(ROW()-2,COUNTA('Form Responses 1'!$1:$1)-4),4,,TRUE,"Form Responses 1"))</f>
        <v/>
      </c>
      <c r="E74" s="10" t="str">
        <f t="shared" si="2"/>
        <v> </v>
      </c>
      <c r="F74" s="9" t="str">
        <f>IF(ISBLANK(A74)," ",INDIRECT(ADDRESS(1,5+MOD(ROW()-2,COUNTA('Form Responses 1'!$1:$1)-4),,TRUE,"Form Responses 1")))</f>
        <v>Rumah Dinas Brin (Ex Kepala Lipi) [Kamar Tidur 1]</v>
      </c>
      <c r="G74" s="9" t="str">
        <f>IF(ISBLANK(A74)," ",INDIRECT(ADDRESS(MATCH(A74,'Form Responses 1'!A:A,0),5+MOD(ROW()-2,COUNTA('Form Responses 1'!$1:$1)-4),,TRUE,"Form Responses 1")))</f>
        <v>BAIK</v>
      </c>
      <c r="H74" s="11" t="str">
        <f t="shared" si="3"/>
        <v>Rumah Dinas Brin (Ex Kepala Lipi)</v>
      </c>
      <c r="I74" s="11" t="str">
        <f t="shared" si="4"/>
        <v>CLEANING SERVICE</v>
      </c>
      <c r="J74" s="11">
        <f t="array" ref="J74">IFERROR(INDEX(MASTER!B:B,MATCH(G74,MASTER!A:A,0))/100," ")</f>
        <v>0.95</v>
      </c>
      <c r="K74" s="9" t="str">
        <f t="shared" si="5"/>
        <v> </v>
      </c>
      <c r="L74" s="9" t="str">
        <f t="shared" si="6"/>
        <v>1899 - WEEK 52</v>
      </c>
      <c r="M74" s="9" t="str">
        <f t="shared" si="7"/>
        <v>1899 - MONTH 12</v>
      </c>
      <c r="N74" s="11">
        <f t="shared" ref="N74:O74" si="83">IFERROR(AVERAGEIF(L:L,L74,$J:$J)," ")</f>
        <v>0.9265853659</v>
      </c>
      <c r="O74" s="11">
        <f t="shared" si="83"/>
        <v>0.9265853659</v>
      </c>
      <c r="P74" s="9" t="str">
        <f>IF(ISBLANK(A74)," ",IF(N74&gt;MASTER!$B$3/100,"SB",IF(N74&gt;MASTER!$B$4/100,"B",IF(N74&gt;MASTER!$B$5/100,"C","K"))))</f>
        <v>B</v>
      </c>
      <c r="Q74" s="9" t="str">
        <f>IF(ISBLANK(B74)," ",IF(O74&gt;MASTER!$B$3/100,"SB",IF(O74&gt;MASTER!$B$4/100,"B",IF(O74&gt;MASTER!$B$5/100,"C","K"))))</f>
        <v>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 t="str">
        <f t="shared" si="14"/>
        <v> </v>
      </c>
      <c r="AF74" s="9" t="str">
        <f t="shared" si="15"/>
        <v> 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45033.67307</v>
      </c>
      <c r="B75" s="9" t="str">
        <f>INDIRECT(ADDRESS(2+QUOTIENT(ROW()-2,COUNTA('Form Responses 1'!$1:$1)-4),2,,TRUE,"Form Responses 1"))</f>
        <v/>
      </c>
      <c r="C75" s="9" t="str">
        <f>INDIRECT(ADDRESS(2+QUOTIENT(ROW()-2,COUNTA('Form Responses 1'!$1:$1)-4),3,,TRUE,"Form Responses 1"))</f>
        <v>Edi Karyadi</v>
      </c>
      <c r="D75" s="9" t="str">
        <f>INDIRECT(ADDRESS(2+QUOTIENT(ROW()-2,COUNTA('Form Responses 1'!$1:$1)-4),4,,TRUE,"Form Responses 1"))</f>
        <v/>
      </c>
      <c r="E75" s="10" t="str">
        <f t="shared" si="2"/>
        <v> </v>
      </c>
      <c r="F75" s="9" t="str">
        <f>IF(ISBLANK(A75)," ",INDIRECT(ADDRESS(1,5+MOD(ROW()-2,COUNTA('Form Responses 1'!$1:$1)-4),,TRUE,"Form Responses 1")))</f>
        <v>Rumah Dinas Brin (Ex Kepala Lipi) [Kamar Tidur 2]</v>
      </c>
      <c r="G75" s="9" t="str">
        <f>IF(ISBLANK(A75)," ",INDIRECT(ADDRESS(MATCH(A75,'Form Responses 1'!A:A,0),5+MOD(ROW()-2,COUNTA('Form Responses 1'!$1:$1)-4),,TRUE,"Form Responses 1")))</f>
        <v>BAIK</v>
      </c>
      <c r="H75" s="11" t="str">
        <f t="shared" si="3"/>
        <v>Rumah Dinas Brin (Ex Kepala Lipi)</v>
      </c>
      <c r="I75" s="11" t="str">
        <f t="shared" si="4"/>
        <v>CLEANING SERVICE</v>
      </c>
      <c r="J75" s="11">
        <f t="array" ref="J75">IFERROR(INDEX(MASTER!B:B,MATCH(G75,MASTER!A:A,0))/100," ")</f>
        <v>0.95</v>
      </c>
      <c r="K75" s="9" t="str">
        <f t="shared" si="5"/>
        <v> </v>
      </c>
      <c r="L75" s="9" t="str">
        <f t="shared" si="6"/>
        <v>1899 - WEEK 52</v>
      </c>
      <c r="M75" s="9" t="str">
        <f t="shared" si="7"/>
        <v>1899 - MONTH 12</v>
      </c>
      <c r="N75" s="11">
        <f t="shared" ref="N75:O75" si="84">IFERROR(AVERAGEIF(L:L,L75,$J:$J)," ")</f>
        <v>0.9265853659</v>
      </c>
      <c r="O75" s="11">
        <f t="shared" si="84"/>
        <v>0.9265853659</v>
      </c>
      <c r="P75" s="9" t="str">
        <f>IF(ISBLANK(A75)," ",IF(N75&gt;MASTER!$B$3/100,"SB",IF(N75&gt;MASTER!$B$4/100,"B",IF(N75&gt;MASTER!$B$5/100,"C","K"))))</f>
        <v>B</v>
      </c>
      <c r="Q75" s="9" t="str">
        <f>IF(ISBLANK(B75)," ",IF(O75&gt;MASTER!$B$3/100,"SB",IF(O75&gt;MASTER!$B$4/100,"B",IF(O75&gt;MASTER!$B$5/100,"C","K"))))</f>
        <v>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 t="str">
        <f t="shared" si="14"/>
        <v> </v>
      </c>
      <c r="AF75" s="9" t="str">
        <f t="shared" si="15"/>
        <v> 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45033.67307</v>
      </c>
      <c r="B76" s="9" t="str">
        <f>INDIRECT(ADDRESS(2+QUOTIENT(ROW()-2,COUNTA('Form Responses 1'!$1:$1)-4),2,,TRUE,"Form Responses 1"))</f>
        <v/>
      </c>
      <c r="C76" s="9" t="str">
        <f>INDIRECT(ADDRESS(2+QUOTIENT(ROW()-2,COUNTA('Form Responses 1'!$1:$1)-4),3,,TRUE,"Form Responses 1"))</f>
        <v>Edi Karyadi</v>
      </c>
      <c r="D76" s="9" t="str">
        <f>INDIRECT(ADDRESS(2+QUOTIENT(ROW()-2,COUNTA('Form Responses 1'!$1:$1)-4),4,,TRUE,"Form Responses 1"))</f>
        <v/>
      </c>
      <c r="E76" s="10" t="str">
        <f t="shared" si="2"/>
        <v> </v>
      </c>
      <c r="F76" s="9" t="str">
        <f>IF(ISBLANK(A76)," ",INDIRECT(ADDRESS(1,5+MOD(ROW()-2,COUNTA('Form Responses 1'!$1:$1)-4),,TRUE,"Form Responses 1")))</f>
        <v>Rumah Dinas Brin (Ex Kepala Lipi) [Kamar Tidur 3]</v>
      </c>
      <c r="G76" s="9" t="str">
        <f>IF(ISBLANK(A76)," ",INDIRECT(ADDRESS(MATCH(A76,'Form Responses 1'!A:A,0),5+MOD(ROW()-2,COUNTA('Form Responses 1'!$1:$1)-4),,TRUE,"Form Responses 1")))</f>
        <v>BAIK</v>
      </c>
      <c r="H76" s="11" t="str">
        <f t="shared" si="3"/>
        <v>Rumah Dinas Brin (Ex Kepala Lipi)</v>
      </c>
      <c r="I76" s="11" t="str">
        <f t="shared" si="4"/>
        <v>CLEANING SERVICE</v>
      </c>
      <c r="J76" s="11">
        <f t="array" ref="J76">IFERROR(INDEX(MASTER!B:B,MATCH(G76,MASTER!A:A,0))/100," ")</f>
        <v>0.95</v>
      </c>
      <c r="K76" s="9" t="str">
        <f t="shared" si="5"/>
        <v> </v>
      </c>
      <c r="L76" s="9" t="str">
        <f t="shared" si="6"/>
        <v>1899 - WEEK 52</v>
      </c>
      <c r="M76" s="9" t="str">
        <f t="shared" si="7"/>
        <v>1899 - MONTH 12</v>
      </c>
      <c r="N76" s="11">
        <f t="shared" ref="N76:O76" si="85">IFERROR(AVERAGEIF(L:L,L76,$J:$J)," ")</f>
        <v>0.9265853659</v>
      </c>
      <c r="O76" s="11">
        <f t="shared" si="85"/>
        <v>0.9265853659</v>
      </c>
      <c r="P76" s="9" t="str">
        <f>IF(ISBLANK(A76)," ",IF(N76&gt;MASTER!$B$3/100,"SB",IF(N76&gt;MASTER!$B$4/100,"B",IF(N76&gt;MASTER!$B$5/100,"C","K"))))</f>
        <v>B</v>
      </c>
      <c r="Q76" s="9" t="str">
        <f>IF(ISBLANK(B76)," ",IF(O76&gt;MASTER!$B$3/100,"SB",IF(O76&gt;MASTER!$B$4/100,"B",IF(O76&gt;MASTER!$B$5/100,"C","K"))))</f>
        <v>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 t="str">
        <f t="shared" si="14"/>
        <v> </v>
      </c>
      <c r="AF76" s="9" t="str">
        <f t="shared" si="15"/>
        <v> 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45033.67307</v>
      </c>
      <c r="B77" s="9" t="str">
        <f>INDIRECT(ADDRESS(2+QUOTIENT(ROW()-2,COUNTA('Form Responses 1'!$1:$1)-4),2,,TRUE,"Form Responses 1"))</f>
        <v/>
      </c>
      <c r="C77" s="9" t="str">
        <f>INDIRECT(ADDRESS(2+QUOTIENT(ROW()-2,COUNTA('Form Responses 1'!$1:$1)-4),3,,TRUE,"Form Responses 1"))</f>
        <v>Edi Karyadi</v>
      </c>
      <c r="D77" s="9" t="str">
        <f>INDIRECT(ADDRESS(2+QUOTIENT(ROW()-2,COUNTA('Form Responses 1'!$1:$1)-4),4,,TRUE,"Form Responses 1"))</f>
        <v/>
      </c>
      <c r="E77" s="10" t="str">
        <f t="shared" si="2"/>
        <v> </v>
      </c>
      <c r="F77" s="9" t="str">
        <f>IF(ISBLANK(A77)," ",INDIRECT(ADDRESS(1,5+MOD(ROW()-2,COUNTA('Form Responses 1'!$1:$1)-4),,TRUE,"Form Responses 1")))</f>
        <v>Rumah Dinas Brin (Ex Kepala Lipi) [Ruang Strika]</v>
      </c>
      <c r="G77" s="9" t="str">
        <f>IF(ISBLANK(A77)," ",INDIRECT(ADDRESS(MATCH(A77,'Form Responses 1'!A:A,0),5+MOD(ROW()-2,COUNTA('Form Responses 1'!$1:$1)-4),,TRUE,"Form Responses 1")))</f>
        <v>CUKUP BAIK</v>
      </c>
      <c r="H77" s="11" t="str">
        <f t="shared" si="3"/>
        <v>Rumah Dinas Brin (Ex Kepala Lipi)</v>
      </c>
      <c r="I77" s="11" t="str">
        <f t="shared" si="4"/>
        <v>CLEANING SERVICE</v>
      </c>
      <c r="J77" s="11">
        <f t="array" ref="J77">IFERROR(INDEX(MASTER!B:B,MATCH(G77,MASTER!A:A,0))/100," ")</f>
        <v>0.89</v>
      </c>
      <c r="K77" s="9" t="str">
        <f t="shared" si="5"/>
        <v> </v>
      </c>
      <c r="L77" s="9" t="str">
        <f t="shared" si="6"/>
        <v>1899 - WEEK 52</v>
      </c>
      <c r="M77" s="9" t="str">
        <f t="shared" si="7"/>
        <v>1899 - MONTH 12</v>
      </c>
      <c r="N77" s="11">
        <f t="shared" ref="N77:O77" si="86">IFERROR(AVERAGEIF(L:L,L77,$J:$J)," ")</f>
        <v>0.9265853659</v>
      </c>
      <c r="O77" s="11">
        <f t="shared" si="86"/>
        <v>0.9265853659</v>
      </c>
      <c r="P77" s="9" t="str">
        <f>IF(ISBLANK(A77)," ",IF(N77&gt;MASTER!$B$3/100,"SB",IF(N77&gt;MASTER!$B$4/100,"B",IF(N77&gt;MASTER!$B$5/100,"C","K"))))</f>
        <v>B</v>
      </c>
      <c r="Q77" s="9" t="str">
        <f>IF(ISBLANK(B77)," ",IF(O77&gt;MASTER!$B$3/100,"SB",IF(O77&gt;MASTER!$B$4/100,"B",IF(O77&gt;MASTER!$B$5/100,"C","K"))))</f>
        <v>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 t="str">
        <f t="shared" si="14"/>
        <v> </v>
      </c>
      <c r="AF77" s="9" t="str">
        <f t="shared" si="15"/>
        <v> 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45033.67307</v>
      </c>
      <c r="B78" s="9" t="str">
        <f>INDIRECT(ADDRESS(2+QUOTIENT(ROW()-2,COUNTA('Form Responses 1'!$1:$1)-4),2,,TRUE,"Form Responses 1"))</f>
        <v/>
      </c>
      <c r="C78" s="9" t="str">
        <f>INDIRECT(ADDRESS(2+QUOTIENT(ROW()-2,COUNTA('Form Responses 1'!$1:$1)-4),3,,TRUE,"Form Responses 1"))</f>
        <v>Edi Karyadi</v>
      </c>
      <c r="D78" s="9" t="str">
        <f>INDIRECT(ADDRESS(2+QUOTIENT(ROW()-2,COUNTA('Form Responses 1'!$1:$1)-4),4,,TRUE,"Form Responses 1"))</f>
        <v/>
      </c>
      <c r="E78" s="10" t="str">
        <f t="shared" si="2"/>
        <v> </v>
      </c>
      <c r="F78" s="9" t="str">
        <f>IF(ISBLANK(A78)," ",INDIRECT(ADDRESS(1,5+MOD(ROW()-2,COUNTA('Form Responses 1'!$1:$1)-4),,TRUE,"Form Responses 1")))</f>
        <v>Rumah Dinas Brin (Ex Kepala Lipi) [Dapur]</v>
      </c>
      <c r="G78" s="9" t="str">
        <f>IF(ISBLANK(A78)," ",INDIRECT(ADDRESS(MATCH(A78,'Form Responses 1'!A:A,0),5+MOD(ROW()-2,COUNTA('Form Responses 1'!$1:$1)-4),,TRUE,"Form Responses 1")))</f>
        <v>CUKUP BAIK</v>
      </c>
      <c r="H78" s="11" t="str">
        <f t="shared" si="3"/>
        <v>Rumah Dinas Brin (Ex Kepala Lipi)</v>
      </c>
      <c r="I78" s="11" t="str">
        <f t="shared" si="4"/>
        <v>CLEANING SERVICE</v>
      </c>
      <c r="J78" s="11">
        <f t="array" ref="J78">IFERROR(INDEX(MASTER!B:B,MATCH(G78,MASTER!A:A,0))/100," ")</f>
        <v>0.89</v>
      </c>
      <c r="K78" s="9" t="str">
        <f t="shared" si="5"/>
        <v> </v>
      </c>
      <c r="L78" s="9" t="str">
        <f t="shared" si="6"/>
        <v>1899 - WEEK 52</v>
      </c>
      <c r="M78" s="9" t="str">
        <f t="shared" si="7"/>
        <v>1899 - MONTH 12</v>
      </c>
      <c r="N78" s="11">
        <f t="shared" ref="N78:O78" si="87">IFERROR(AVERAGEIF(L:L,L78,$J:$J)," ")</f>
        <v>0.9265853659</v>
      </c>
      <c r="O78" s="11">
        <f t="shared" si="87"/>
        <v>0.9265853659</v>
      </c>
      <c r="P78" s="9" t="str">
        <f>IF(ISBLANK(A78)," ",IF(N78&gt;MASTER!$B$3/100,"SB",IF(N78&gt;MASTER!$B$4/100,"B",IF(N78&gt;MASTER!$B$5/100,"C","K"))))</f>
        <v>B</v>
      </c>
      <c r="Q78" s="9" t="str">
        <f>IF(ISBLANK(B78)," ",IF(O78&gt;MASTER!$B$3/100,"SB",IF(O78&gt;MASTER!$B$4/100,"B",IF(O78&gt;MASTER!$B$5/100,"C","K"))))</f>
        <v>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 t="str">
        <f t="shared" si="14"/>
        <v> </v>
      </c>
      <c r="AF78" s="9" t="str">
        <f t="shared" si="15"/>
        <v> 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45033.67307</v>
      </c>
      <c r="B79" s="9" t="str">
        <f>INDIRECT(ADDRESS(2+QUOTIENT(ROW()-2,COUNTA('Form Responses 1'!$1:$1)-4),2,,TRUE,"Form Responses 1"))</f>
        <v/>
      </c>
      <c r="C79" s="9" t="str">
        <f>INDIRECT(ADDRESS(2+QUOTIENT(ROW()-2,COUNTA('Form Responses 1'!$1:$1)-4),3,,TRUE,"Form Responses 1"))</f>
        <v>Edi Karyadi</v>
      </c>
      <c r="D79" s="9" t="str">
        <f>INDIRECT(ADDRESS(2+QUOTIENT(ROW()-2,COUNTA('Form Responses 1'!$1:$1)-4),4,,TRUE,"Form Responses 1"))</f>
        <v/>
      </c>
      <c r="E79" s="10" t="str">
        <f t="shared" si="2"/>
        <v> </v>
      </c>
      <c r="F79" s="9" t="str">
        <f>IF(ISBLANK(A79)," ",INDIRECT(ADDRESS(1,5+MOD(ROW()-2,COUNTA('Form Responses 1'!$1:$1)-4),,TRUE,"Form Responses 1")))</f>
        <v>Rumah Dinas Brin (Ex Kepala Lipi) [Kamar Mandi 1]</v>
      </c>
      <c r="G79" s="9" t="str">
        <f>IF(ISBLANK(A79)," ",INDIRECT(ADDRESS(MATCH(A79,'Form Responses 1'!A:A,0),5+MOD(ROW()-2,COUNTA('Form Responses 1'!$1:$1)-4),,TRUE,"Form Responses 1")))</f>
        <v>BAIK</v>
      </c>
      <c r="H79" s="11" t="str">
        <f t="shared" si="3"/>
        <v>Rumah Dinas Brin (Ex Kepala Lipi)</v>
      </c>
      <c r="I79" s="11" t="str">
        <f t="shared" si="4"/>
        <v>CLEANING SERVICE</v>
      </c>
      <c r="J79" s="11">
        <f t="array" ref="J79">IFERROR(INDEX(MASTER!B:B,MATCH(G79,MASTER!A:A,0))/100," ")</f>
        <v>0.95</v>
      </c>
      <c r="K79" s="9" t="str">
        <f t="shared" si="5"/>
        <v> </v>
      </c>
      <c r="L79" s="9" t="str">
        <f t="shared" si="6"/>
        <v>1899 - WEEK 52</v>
      </c>
      <c r="M79" s="9" t="str">
        <f t="shared" si="7"/>
        <v>1899 - MONTH 12</v>
      </c>
      <c r="N79" s="11">
        <f t="shared" ref="N79:O79" si="88">IFERROR(AVERAGEIF(L:L,L79,$J:$J)," ")</f>
        <v>0.9265853659</v>
      </c>
      <c r="O79" s="11">
        <f t="shared" si="88"/>
        <v>0.9265853659</v>
      </c>
      <c r="P79" s="9" t="str">
        <f>IF(ISBLANK(A79)," ",IF(N79&gt;MASTER!$B$3/100,"SB",IF(N79&gt;MASTER!$B$4/100,"B",IF(N79&gt;MASTER!$B$5/100,"C","K"))))</f>
        <v>B</v>
      </c>
      <c r="Q79" s="9" t="str">
        <f>IF(ISBLANK(B79)," ",IF(O79&gt;MASTER!$B$3/100,"SB",IF(O79&gt;MASTER!$B$4/100,"B",IF(O79&gt;MASTER!$B$5/100,"C","K"))))</f>
        <v>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 t="str">
        <f t="shared" si="14"/>
        <v> </v>
      </c>
      <c r="AF79" s="9" t="str">
        <f t="shared" si="15"/>
        <v> 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45033.67307</v>
      </c>
      <c r="B80" s="9" t="str">
        <f>INDIRECT(ADDRESS(2+QUOTIENT(ROW()-2,COUNTA('Form Responses 1'!$1:$1)-4),2,,TRUE,"Form Responses 1"))</f>
        <v/>
      </c>
      <c r="C80" s="9" t="str">
        <f>INDIRECT(ADDRESS(2+QUOTIENT(ROW()-2,COUNTA('Form Responses 1'!$1:$1)-4),3,,TRUE,"Form Responses 1"))</f>
        <v>Edi Karyadi</v>
      </c>
      <c r="D80" s="9" t="str">
        <f>INDIRECT(ADDRESS(2+QUOTIENT(ROW()-2,COUNTA('Form Responses 1'!$1:$1)-4),4,,TRUE,"Form Responses 1"))</f>
        <v/>
      </c>
      <c r="E80" s="10" t="str">
        <f t="shared" si="2"/>
        <v> </v>
      </c>
      <c r="F80" s="9" t="str">
        <f>IF(ISBLANK(A80)," ",INDIRECT(ADDRESS(1,5+MOD(ROW()-2,COUNTA('Form Responses 1'!$1:$1)-4),,TRUE,"Form Responses 1")))</f>
        <v>Rumah Dinas Brin (Ex Kepala Lipi) [Kamar Mandi 2]</v>
      </c>
      <c r="G80" s="9" t="str">
        <f>IF(ISBLANK(A80)," ",INDIRECT(ADDRESS(MATCH(A80,'Form Responses 1'!A:A,0),5+MOD(ROW()-2,COUNTA('Form Responses 1'!$1:$1)-4),,TRUE,"Form Responses 1")))</f>
        <v>BAIK</v>
      </c>
      <c r="H80" s="11" t="str">
        <f t="shared" si="3"/>
        <v>Rumah Dinas Brin (Ex Kepala Lipi)</v>
      </c>
      <c r="I80" s="11" t="str">
        <f t="shared" si="4"/>
        <v>CLEANING SERVICE</v>
      </c>
      <c r="J80" s="11">
        <f t="array" ref="J80">IFERROR(INDEX(MASTER!B:B,MATCH(G80,MASTER!A:A,0))/100," ")</f>
        <v>0.95</v>
      </c>
      <c r="K80" s="9" t="str">
        <f t="shared" si="5"/>
        <v> </v>
      </c>
      <c r="L80" s="9" t="str">
        <f t="shared" si="6"/>
        <v>1899 - WEEK 52</v>
      </c>
      <c r="M80" s="9" t="str">
        <f t="shared" si="7"/>
        <v>1899 - MONTH 12</v>
      </c>
      <c r="N80" s="11">
        <f t="shared" ref="N80:O80" si="89">IFERROR(AVERAGEIF(L:L,L80,$J:$J)," ")</f>
        <v>0.9265853659</v>
      </c>
      <c r="O80" s="11">
        <f t="shared" si="89"/>
        <v>0.9265853659</v>
      </c>
      <c r="P80" s="9" t="str">
        <f>IF(ISBLANK(A80)," ",IF(N80&gt;MASTER!$B$3/100,"SB",IF(N80&gt;MASTER!$B$4/100,"B",IF(N80&gt;MASTER!$B$5/100,"C","K"))))</f>
        <v>B</v>
      </c>
      <c r="Q80" s="9" t="str">
        <f>IF(ISBLANK(B80)," ",IF(O80&gt;MASTER!$B$3/100,"SB",IF(O80&gt;MASTER!$B$4/100,"B",IF(O80&gt;MASTER!$B$5/100,"C","K"))))</f>
        <v>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 t="str">
        <f t="shared" si="14"/>
        <v> </v>
      </c>
      <c r="AF80" s="9" t="str">
        <f t="shared" si="15"/>
        <v> 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45033.67307</v>
      </c>
      <c r="B81" s="9" t="str">
        <f>INDIRECT(ADDRESS(2+QUOTIENT(ROW()-2,COUNTA('Form Responses 1'!$1:$1)-4),2,,TRUE,"Form Responses 1"))</f>
        <v/>
      </c>
      <c r="C81" s="9" t="str">
        <f>INDIRECT(ADDRESS(2+QUOTIENT(ROW()-2,COUNTA('Form Responses 1'!$1:$1)-4),3,,TRUE,"Form Responses 1"))</f>
        <v>Edi Karyadi</v>
      </c>
      <c r="D81" s="9" t="str">
        <f>INDIRECT(ADDRESS(2+QUOTIENT(ROW()-2,COUNTA('Form Responses 1'!$1:$1)-4),4,,TRUE,"Form Responses 1"))</f>
        <v/>
      </c>
      <c r="E81" s="10" t="str">
        <f t="shared" si="2"/>
        <v> </v>
      </c>
      <c r="F81" s="9" t="str">
        <f>IF(ISBLANK(A81)," ",INDIRECT(ADDRESS(1,5+MOD(ROW()-2,COUNTA('Form Responses 1'!$1:$1)-4),,TRUE,"Form Responses 1")))</f>
        <v>Rumah Dinas Brin (Ex Kepala Lipi) [Kamar Mandi 3]</v>
      </c>
      <c r="G81" s="9" t="str">
        <f>IF(ISBLANK(A81)," ",INDIRECT(ADDRESS(MATCH(A81,'Form Responses 1'!A:A,0),5+MOD(ROW()-2,COUNTA('Form Responses 1'!$1:$1)-4),,TRUE,"Form Responses 1")))</f>
        <v>BAIK</v>
      </c>
      <c r="H81" s="11" t="str">
        <f t="shared" si="3"/>
        <v>Rumah Dinas Brin (Ex Kepala Lipi)</v>
      </c>
      <c r="I81" s="11" t="str">
        <f t="shared" si="4"/>
        <v>CLEANING SERVICE</v>
      </c>
      <c r="J81" s="11">
        <f t="array" ref="J81">IFERROR(INDEX(MASTER!B:B,MATCH(G81,MASTER!A:A,0))/100," ")</f>
        <v>0.95</v>
      </c>
      <c r="K81" s="9" t="str">
        <f t="shared" si="5"/>
        <v> </v>
      </c>
      <c r="L81" s="9" t="str">
        <f t="shared" si="6"/>
        <v>1899 - WEEK 52</v>
      </c>
      <c r="M81" s="9" t="str">
        <f t="shared" si="7"/>
        <v>1899 - MONTH 12</v>
      </c>
      <c r="N81" s="11">
        <f t="shared" ref="N81:O81" si="90">IFERROR(AVERAGEIF(L:L,L81,$J:$J)," ")</f>
        <v>0.9265853659</v>
      </c>
      <c r="O81" s="11">
        <f t="shared" si="90"/>
        <v>0.9265853659</v>
      </c>
      <c r="P81" s="9" t="str">
        <f>IF(ISBLANK(A81)," ",IF(N81&gt;MASTER!$B$3/100,"SB",IF(N81&gt;MASTER!$B$4/100,"B",IF(N81&gt;MASTER!$B$5/100,"C","K"))))</f>
        <v>B</v>
      </c>
      <c r="Q81" s="9" t="str">
        <f>IF(ISBLANK(B81)," ",IF(O81&gt;MASTER!$B$3/100,"SB",IF(O81&gt;MASTER!$B$4/100,"B",IF(O81&gt;MASTER!$B$5/100,"C","K"))))</f>
        <v>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 t="str">
        <f t="shared" si="14"/>
        <v> </v>
      </c>
      <c r="AF81" s="9" t="str">
        <f t="shared" si="15"/>
        <v> 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45033.67307</v>
      </c>
      <c r="B82" s="9" t="str">
        <f>INDIRECT(ADDRESS(2+QUOTIENT(ROW()-2,COUNTA('Form Responses 1'!$1:$1)-4),2,,TRUE,"Form Responses 1"))</f>
        <v/>
      </c>
      <c r="C82" s="9" t="str">
        <f>INDIRECT(ADDRESS(2+QUOTIENT(ROW()-2,COUNTA('Form Responses 1'!$1:$1)-4),3,,TRUE,"Form Responses 1"))</f>
        <v>Edi Karyadi</v>
      </c>
      <c r="D82" s="9" t="str">
        <f>INDIRECT(ADDRESS(2+QUOTIENT(ROW()-2,COUNTA('Form Responses 1'!$1:$1)-4),4,,TRUE,"Form Responses 1"))</f>
        <v/>
      </c>
      <c r="E82" s="10" t="str">
        <f t="shared" si="2"/>
        <v> </v>
      </c>
      <c r="F82" s="9" t="str">
        <f>IF(ISBLANK(A82)," ",INDIRECT(ADDRESS(1,5+MOD(ROW()-2,COUNTA('Form Responses 1'!$1:$1)-4),,TRUE,"Form Responses 1")))</f>
        <v>Rumah Dinas Brin (Ex Kepala Lipi) [Halaman Depan]</v>
      </c>
      <c r="G82" s="9" t="str">
        <f>IF(ISBLANK(A82)," ",INDIRECT(ADDRESS(MATCH(A82,'Form Responses 1'!A:A,0),5+MOD(ROW()-2,COUNTA('Form Responses 1'!$1:$1)-4),,TRUE,"Form Responses 1")))</f>
        <v>BAIK</v>
      </c>
      <c r="H82" s="11" t="str">
        <f t="shared" si="3"/>
        <v>Rumah Dinas Brin (Ex Kepala Lipi)</v>
      </c>
      <c r="I82" s="11" t="str">
        <f t="shared" si="4"/>
        <v>CLEANING SERVICE</v>
      </c>
      <c r="J82" s="11">
        <f t="array" ref="J82">IFERROR(INDEX(MASTER!B:B,MATCH(G82,MASTER!A:A,0))/100," ")</f>
        <v>0.95</v>
      </c>
      <c r="K82" s="9" t="str">
        <f t="shared" si="5"/>
        <v> </v>
      </c>
      <c r="L82" s="9" t="str">
        <f t="shared" si="6"/>
        <v>1899 - WEEK 52</v>
      </c>
      <c r="M82" s="9" t="str">
        <f t="shared" si="7"/>
        <v>1899 - MONTH 12</v>
      </c>
      <c r="N82" s="11">
        <f t="shared" ref="N82:O82" si="91">IFERROR(AVERAGEIF(L:L,L82,$J:$J)," ")</f>
        <v>0.9265853659</v>
      </c>
      <c r="O82" s="11">
        <f t="shared" si="91"/>
        <v>0.9265853659</v>
      </c>
      <c r="P82" s="9" t="str">
        <f>IF(ISBLANK(A82)," ",IF(N82&gt;MASTER!$B$3/100,"SB",IF(N82&gt;MASTER!$B$4/100,"B",IF(N82&gt;MASTER!$B$5/100,"C","K"))))</f>
        <v>B</v>
      </c>
      <c r="Q82" s="9" t="str">
        <f>IF(ISBLANK(B82)," ",IF(O82&gt;MASTER!$B$3/100,"SB",IF(O82&gt;MASTER!$B$4/100,"B",IF(O82&gt;MASTER!$B$5/100,"C","K"))))</f>
        <v>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 t="str">
        <f t="shared" si="14"/>
        <v> </v>
      </c>
      <c r="AF82" s="9" t="str">
        <f t="shared" si="15"/>
        <v> 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45033.67307</v>
      </c>
      <c r="B83" s="9" t="str">
        <f>INDIRECT(ADDRESS(2+QUOTIENT(ROW()-2,COUNTA('Form Responses 1'!$1:$1)-4),2,,TRUE,"Form Responses 1"))</f>
        <v/>
      </c>
      <c r="C83" s="9" t="str">
        <f>INDIRECT(ADDRESS(2+QUOTIENT(ROW()-2,COUNTA('Form Responses 1'!$1:$1)-4),3,,TRUE,"Form Responses 1"))</f>
        <v>Edi Karyadi</v>
      </c>
      <c r="D83" s="9" t="str">
        <f>INDIRECT(ADDRESS(2+QUOTIENT(ROW()-2,COUNTA('Form Responses 1'!$1:$1)-4),4,,TRUE,"Form Responses 1"))</f>
        <v/>
      </c>
      <c r="E83" s="10" t="str">
        <f t="shared" si="2"/>
        <v> </v>
      </c>
      <c r="F83" s="9" t="str">
        <f>IF(ISBLANK(A83)," ",INDIRECT(ADDRESS(1,5+MOD(ROW()-2,COUNTA('Form Responses 1'!$1:$1)-4),,TRUE,"Form Responses 1")))</f>
        <v>Rumah Dinas Brin (Ex Kepala Lipi) [Halaman Belakang]</v>
      </c>
      <c r="G83" s="9" t="str">
        <f>IF(ISBLANK(A83)," ",INDIRECT(ADDRESS(MATCH(A83,'Form Responses 1'!A:A,0),5+MOD(ROW()-2,COUNTA('Form Responses 1'!$1:$1)-4),,TRUE,"Form Responses 1")))</f>
        <v>BAIK</v>
      </c>
      <c r="H83" s="11" t="str">
        <f t="shared" si="3"/>
        <v>Rumah Dinas Brin (Ex Kepala Lipi)</v>
      </c>
      <c r="I83" s="11" t="str">
        <f t="shared" si="4"/>
        <v>CLEANING SERVICE</v>
      </c>
      <c r="J83" s="11">
        <f t="array" ref="J83">IFERROR(INDEX(MASTER!B:B,MATCH(G83,MASTER!A:A,0))/100," ")</f>
        <v>0.95</v>
      </c>
      <c r="K83" s="9" t="str">
        <f t="shared" si="5"/>
        <v> </v>
      </c>
      <c r="L83" s="9" t="str">
        <f t="shared" si="6"/>
        <v>1899 - WEEK 52</v>
      </c>
      <c r="M83" s="9" t="str">
        <f t="shared" si="7"/>
        <v>1899 - MONTH 12</v>
      </c>
      <c r="N83" s="11">
        <f t="shared" ref="N83:O83" si="92">IFERROR(AVERAGEIF(L:L,L83,$J:$J)," ")</f>
        <v>0.9265853659</v>
      </c>
      <c r="O83" s="11">
        <f t="shared" si="92"/>
        <v>0.9265853659</v>
      </c>
      <c r="P83" s="9" t="str">
        <f>IF(ISBLANK(A83)," ",IF(N83&gt;MASTER!$B$3/100,"SB",IF(N83&gt;MASTER!$B$4/100,"B",IF(N83&gt;MASTER!$B$5/100,"C","K"))))</f>
        <v>B</v>
      </c>
      <c r="Q83" s="9" t="str">
        <f>IF(ISBLANK(B83)," ",IF(O83&gt;MASTER!$B$3/100,"SB",IF(O83&gt;MASTER!$B$4/100,"B",IF(O83&gt;MASTER!$B$5/100,"C","K"))))</f>
        <v>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 t="str">
        <f t="shared" si="14"/>
        <v> </v>
      </c>
      <c r="AF83" s="9" t="str">
        <f t="shared" si="15"/>
        <v> 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45034.17638</v>
      </c>
      <c r="B84" s="9" t="str">
        <f>INDIRECT(ADDRESS(2+QUOTIENT(ROW()-2,COUNTA('Form Responses 1'!$1:$1)-4),2,,TRUE,"Form Responses 1"))</f>
        <v/>
      </c>
      <c r="C84" s="9" t="str">
        <f>INDIRECT(ADDRESS(2+QUOTIENT(ROW()-2,COUNTA('Form Responses 1'!$1:$1)-4),3,,TRUE,"Form Responses 1"))</f>
        <v>Edy Karyadi </v>
      </c>
      <c r="D84" s="9" t="str">
        <f>INDIRECT(ADDRESS(2+QUOTIENT(ROW()-2,COUNTA('Form Responses 1'!$1:$1)-4),4,,TRUE,"Form Responses 1"))</f>
        <v/>
      </c>
      <c r="E84" s="10" t="str">
        <f t="shared" si="2"/>
        <v> </v>
      </c>
      <c r="F84" s="9" t="str">
        <f>IF(ISBLANK(A84)," ",INDIRECT(ADDRESS(1,5+MOD(ROW()-2,COUNTA('Form Responses 1'!$1:$1)-4),,TRUE,"Form Responses 1")))</f>
        <v>Security [Security Functions]</v>
      </c>
      <c r="G84" s="9" t="str">
        <f>IF(ISBLANK(A84)," ",INDIRECT(ADDRESS(MATCH(A84,'Form Responses 1'!A:A,0),5+MOD(ROW()-2,COUNTA('Form Responses 1'!$1:$1)-4),,TRUE,"Form Responses 1")))</f>
        <v>CUKUP BAIK</v>
      </c>
      <c r="H84" s="11" t="str">
        <f t="shared" si="3"/>
        <v>Security</v>
      </c>
      <c r="I84" s="11" t="str">
        <f t="shared" si="4"/>
        <v>SECURITY SERVICE</v>
      </c>
      <c r="J84" s="11">
        <f t="array" ref="J84">IFERROR(INDEX(MASTER!B:B,MATCH(G84,MASTER!A:A,0))/100," ")</f>
        <v>0.89</v>
      </c>
      <c r="K84" s="9" t="str">
        <f t="shared" si="5"/>
        <v> </v>
      </c>
      <c r="L84" s="9" t="str">
        <f t="shared" si="6"/>
        <v>1899 - WEEK 52</v>
      </c>
      <c r="M84" s="9" t="str">
        <f t="shared" si="7"/>
        <v>1899 - MONTH 12</v>
      </c>
      <c r="N84" s="11">
        <f t="shared" ref="N84:O84" si="93">IFERROR(AVERAGEIF(L:L,L84,$J:$J)," ")</f>
        <v>0.9265853659</v>
      </c>
      <c r="O84" s="11">
        <f t="shared" si="93"/>
        <v>0.9265853659</v>
      </c>
      <c r="P84" s="9" t="str">
        <f>IF(ISBLANK(A84)," ",IF(N84&gt;MASTER!$B$3/100,"SB",IF(N84&gt;MASTER!$B$4/100,"B",IF(N84&gt;MASTER!$B$5/100,"C","K"))))</f>
        <v>B</v>
      </c>
      <c r="Q84" s="9" t="str">
        <f>IF(ISBLANK(B84)," ",IF(O84&gt;MASTER!$B$3/100,"SB",IF(O84&gt;MASTER!$B$4/100,"B",IF(O84&gt;MASTER!$B$5/100,"C","K"))))</f>
        <v>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 t="str">
        <f t="shared" si="14"/>
        <v> </v>
      </c>
      <c r="AF84" s="9" t="str">
        <f t="shared" si="15"/>
        <v> 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45034.17638</v>
      </c>
      <c r="B85" s="9" t="str">
        <f>INDIRECT(ADDRESS(2+QUOTIENT(ROW()-2,COUNTA('Form Responses 1'!$1:$1)-4),2,,TRUE,"Form Responses 1"))</f>
        <v/>
      </c>
      <c r="C85" s="9" t="str">
        <f>INDIRECT(ADDRESS(2+QUOTIENT(ROW()-2,COUNTA('Form Responses 1'!$1:$1)-4),3,,TRUE,"Form Responses 1"))</f>
        <v>Edy Karyadi </v>
      </c>
      <c r="D85" s="9" t="str">
        <f>INDIRECT(ADDRESS(2+QUOTIENT(ROW()-2,COUNTA('Form Responses 1'!$1:$1)-4),4,,TRUE,"Form Responses 1"))</f>
        <v/>
      </c>
      <c r="E85" s="10" t="str">
        <f t="shared" si="2"/>
        <v> </v>
      </c>
      <c r="F85" s="9" t="str">
        <f>IF(ISBLANK(A85)," ",INDIRECT(ADDRESS(1,5+MOD(ROW()-2,COUNTA('Form Responses 1'!$1:$1)-4),,TRUE,"Form Responses 1")))</f>
        <v>Driver [Driving Safety]</v>
      </c>
      <c r="G85" s="9" t="str">
        <f>IF(ISBLANK(A85)," ",INDIRECT(ADDRESS(MATCH(A85,'Form Responses 1'!A:A,0),5+MOD(ROW()-2,COUNTA('Form Responses 1'!$1:$1)-4),,TRUE,"Form Responses 1")))</f>
        <v>CUKUP BAIK</v>
      </c>
      <c r="H85" s="11" t="str">
        <f t="shared" si="3"/>
        <v>Driver</v>
      </c>
      <c r="I85" s="11" t="str">
        <f t="shared" si="4"/>
        <v>LABOR SERVICE</v>
      </c>
      <c r="J85" s="11">
        <f t="array" ref="J85">IFERROR(INDEX(MASTER!B:B,MATCH(G85,MASTER!A:A,0))/100," ")</f>
        <v>0.89</v>
      </c>
      <c r="K85" s="9" t="str">
        <f t="shared" si="5"/>
        <v> </v>
      </c>
      <c r="L85" s="9" t="str">
        <f t="shared" si="6"/>
        <v>1899 - WEEK 52</v>
      </c>
      <c r="M85" s="9" t="str">
        <f t="shared" si="7"/>
        <v>1899 - MONTH 12</v>
      </c>
      <c r="N85" s="11">
        <f t="shared" ref="N85:O85" si="94">IFERROR(AVERAGEIF(L:L,L85,$J:$J)," ")</f>
        <v>0.9265853659</v>
      </c>
      <c r="O85" s="11">
        <f t="shared" si="94"/>
        <v>0.9265853659</v>
      </c>
      <c r="P85" s="9" t="str">
        <f>IF(ISBLANK(A85)," ",IF(N85&gt;MASTER!$B$3/100,"SB",IF(N85&gt;MASTER!$B$4/100,"B",IF(N85&gt;MASTER!$B$5/100,"C","K"))))</f>
        <v>B</v>
      </c>
      <c r="Q85" s="9" t="str">
        <f>IF(ISBLANK(B85)," ",IF(O85&gt;MASTER!$B$3/100,"SB",IF(O85&gt;MASTER!$B$4/100,"B",IF(O85&gt;MASTER!$B$5/100,"C","K"))))</f>
        <v>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 t="str">
        <f t="shared" si="14"/>
        <v> </v>
      </c>
      <c r="AF85" s="9" t="str">
        <f t="shared" si="15"/>
        <v> 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45034.17638</v>
      </c>
      <c r="B86" s="9" t="str">
        <f>INDIRECT(ADDRESS(2+QUOTIENT(ROW()-2,COUNTA('Form Responses 1'!$1:$1)-4),2,,TRUE,"Form Responses 1"))</f>
        <v/>
      </c>
      <c r="C86" s="9" t="str">
        <f>INDIRECT(ADDRESS(2+QUOTIENT(ROW()-2,COUNTA('Form Responses 1'!$1:$1)-4),3,,TRUE,"Form Responses 1"))</f>
        <v>Edy Karyadi </v>
      </c>
      <c r="D86" s="9" t="str">
        <f>INDIRECT(ADDRESS(2+QUOTIENT(ROW()-2,COUNTA('Form Responses 1'!$1:$1)-4),4,,TRUE,"Form Responses 1"))</f>
        <v/>
      </c>
      <c r="E86" s="10" t="str">
        <f t="shared" si="2"/>
        <v> </v>
      </c>
      <c r="F86" s="9" t="str">
        <f>IF(ISBLANK(A86)," ",INDIRECT(ADDRESS(1,5+MOD(ROW()-2,COUNTA('Form Responses 1'!$1:$1)-4),,TRUE,"Form Responses 1")))</f>
        <v>Driver [ Attendance]</v>
      </c>
      <c r="G86" s="9" t="str">
        <f>IF(ISBLANK(A86)," ",INDIRECT(ADDRESS(MATCH(A86,'Form Responses 1'!A:A,0),5+MOD(ROW()-2,COUNTA('Form Responses 1'!$1:$1)-4),,TRUE,"Form Responses 1")))</f>
        <v>CUKUP BAIK</v>
      </c>
      <c r="H86" s="11" t="str">
        <f t="shared" si="3"/>
        <v>Driver</v>
      </c>
      <c r="I86" s="11" t="str">
        <f t="shared" si="4"/>
        <v>LABOR SERVICE</v>
      </c>
      <c r="J86" s="11">
        <f t="array" ref="J86">IFERROR(INDEX(MASTER!B:B,MATCH(G86,MASTER!A:A,0))/100," ")</f>
        <v>0.89</v>
      </c>
      <c r="K86" s="9" t="str">
        <f t="shared" si="5"/>
        <v> </v>
      </c>
      <c r="L86" s="9" t="str">
        <f t="shared" si="6"/>
        <v>1899 - WEEK 52</v>
      </c>
      <c r="M86" s="9" t="str">
        <f t="shared" si="7"/>
        <v>1899 - MONTH 12</v>
      </c>
      <c r="N86" s="11">
        <f t="shared" ref="N86:O86" si="95">IFERROR(AVERAGEIF(L:L,L86,$J:$J)," ")</f>
        <v>0.9265853659</v>
      </c>
      <c r="O86" s="11">
        <f t="shared" si="95"/>
        <v>0.9265853659</v>
      </c>
      <c r="P86" s="9" t="str">
        <f>IF(ISBLANK(A86)," ",IF(N86&gt;MASTER!$B$3/100,"SB",IF(N86&gt;MASTER!$B$4/100,"B",IF(N86&gt;MASTER!$B$5/100,"C","K"))))</f>
        <v>B</v>
      </c>
      <c r="Q86" s="9" t="str">
        <f>IF(ISBLANK(B86)," ",IF(O86&gt;MASTER!$B$3/100,"SB",IF(O86&gt;MASTER!$B$4/100,"B",IF(O86&gt;MASTER!$B$5/100,"C","K"))))</f>
        <v>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 t="str">
        <f t="shared" si="14"/>
        <v> </v>
      </c>
      <c r="AF86" s="9" t="str">
        <f t="shared" si="15"/>
        <v> 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45034.17638</v>
      </c>
      <c r="B87" s="9" t="str">
        <f>INDIRECT(ADDRESS(2+QUOTIENT(ROW()-2,COUNTA('Form Responses 1'!$1:$1)-4),2,,TRUE,"Form Responses 1"))</f>
        <v/>
      </c>
      <c r="C87" s="9" t="str">
        <f>INDIRECT(ADDRESS(2+QUOTIENT(ROW()-2,COUNTA('Form Responses 1'!$1:$1)-4),3,,TRUE,"Form Responses 1"))</f>
        <v>Edy Karyadi </v>
      </c>
      <c r="D87" s="9" t="str">
        <f>INDIRECT(ADDRESS(2+QUOTIENT(ROW()-2,COUNTA('Form Responses 1'!$1:$1)-4),4,,TRUE,"Form Responses 1"))</f>
        <v/>
      </c>
      <c r="E87" s="10" t="str">
        <f t="shared" si="2"/>
        <v> </v>
      </c>
      <c r="F87" s="9" t="str">
        <f>IF(ISBLANK(A87)," ",INDIRECT(ADDRESS(1,5+MOD(ROW()-2,COUNTA('Form Responses 1'!$1:$1)-4),,TRUE,"Form Responses 1")))</f>
        <v>Mess Gatsu [Ruang Tamu]</v>
      </c>
      <c r="G87" s="9" t="str">
        <f>IF(ISBLANK(A87)," ",INDIRECT(ADDRESS(MATCH(A87,'Form Responses 1'!A:A,0),5+MOD(ROW()-2,COUNTA('Form Responses 1'!$1:$1)-4),,TRUE,"Form Responses 1")))</f>
        <v>CUKUP BAIK</v>
      </c>
      <c r="H87" s="11" t="str">
        <f t="shared" si="3"/>
        <v>Mess Gatsu</v>
      </c>
      <c r="I87" s="11" t="str">
        <f t="shared" si="4"/>
        <v>CLEANING SERVICE</v>
      </c>
      <c r="J87" s="11">
        <f t="array" ref="J87">IFERROR(INDEX(MASTER!B:B,MATCH(G87,MASTER!A:A,0))/100," ")</f>
        <v>0.89</v>
      </c>
      <c r="K87" s="9" t="str">
        <f t="shared" si="5"/>
        <v> </v>
      </c>
      <c r="L87" s="9" t="str">
        <f t="shared" si="6"/>
        <v>1899 - WEEK 52</v>
      </c>
      <c r="M87" s="9" t="str">
        <f t="shared" si="7"/>
        <v>1899 - MONTH 12</v>
      </c>
      <c r="N87" s="11">
        <f t="shared" ref="N87:O87" si="96">IFERROR(AVERAGEIF(L:L,L87,$J:$J)," ")</f>
        <v>0.9265853659</v>
      </c>
      <c r="O87" s="11">
        <f t="shared" si="96"/>
        <v>0.9265853659</v>
      </c>
      <c r="P87" s="9" t="str">
        <f>IF(ISBLANK(A87)," ",IF(N87&gt;MASTER!$B$3/100,"SB",IF(N87&gt;MASTER!$B$4/100,"B",IF(N87&gt;MASTER!$B$5/100,"C","K"))))</f>
        <v>B</v>
      </c>
      <c r="Q87" s="9" t="str">
        <f>IF(ISBLANK(B87)," ",IF(O87&gt;MASTER!$B$3/100,"SB",IF(O87&gt;MASTER!$B$4/100,"B",IF(O87&gt;MASTER!$B$5/100,"C","K"))))</f>
        <v>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 t="str">
        <f t="shared" si="14"/>
        <v> </v>
      </c>
      <c r="AF87" s="9" t="str">
        <f t="shared" si="15"/>
        <v> 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45034.17638</v>
      </c>
      <c r="B88" s="9" t="str">
        <f>INDIRECT(ADDRESS(2+QUOTIENT(ROW()-2,COUNTA('Form Responses 1'!$1:$1)-4),2,,TRUE,"Form Responses 1"))</f>
        <v/>
      </c>
      <c r="C88" s="9" t="str">
        <f>INDIRECT(ADDRESS(2+QUOTIENT(ROW()-2,COUNTA('Form Responses 1'!$1:$1)-4),3,,TRUE,"Form Responses 1"))</f>
        <v>Edy Karyadi </v>
      </c>
      <c r="D88" s="9" t="str">
        <f>INDIRECT(ADDRESS(2+QUOTIENT(ROW()-2,COUNTA('Form Responses 1'!$1:$1)-4),4,,TRUE,"Form Responses 1"))</f>
        <v/>
      </c>
      <c r="E88" s="10" t="str">
        <f t="shared" si="2"/>
        <v> </v>
      </c>
      <c r="F88" s="9" t="str">
        <f>IF(ISBLANK(A88)," ",INDIRECT(ADDRESS(1,5+MOD(ROW()-2,COUNTA('Form Responses 1'!$1:$1)-4),,TRUE,"Form Responses 1")))</f>
        <v>Mess Gatsu [Ruang Makan]</v>
      </c>
      <c r="G88" s="9" t="str">
        <f>IF(ISBLANK(A88)," ",INDIRECT(ADDRESS(MATCH(A88,'Form Responses 1'!A:A,0),5+MOD(ROW()-2,COUNTA('Form Responses 1'!$1:$1)-4),,TRUE,"Form Responses 1")))</f>
        <v>CUKUP BAIK</v>
      </c>
      <c r="H88" s="11" t="str">
        <f t="shared" si="3"/>
        <v>Mess Gatsu</v>
      </c>
      <c r="I88" s="11" t="str">
        <f t="shared" si="4"/>
        <v>CLEANING SERVICE</v>
      </c>
      <c r="J88" s="11">
        <f t="array" ref="J88">IFERROR(INDEX(MASTER!B:B,MATCH(G88,MASTER!A:A,0))/100," ")</f>
        <v>0.89</v>
      </c>
      <c r="K88" s="9" t="str">
        <f t="shared" si="5"/>
        <v> </v>
      </c>
      <c r="L88" s="9" t="str">
        <f t="shared" si="6"/>
        <v>1899 - WEEK 52</v>
      </c>
      <c r="M88" s="9" t="str">
        <f t="shared" si="7"/>
        <v>1899 - MONTH 12</v>
      </c>
      <c r="N88" s="11">
        <f t="shared" ref="N88:O88" si="97">IFERROR(AVERAGEIF(L:L,L88,$J:$J)," ")</f>
        <v>0.9265853659</v>
      </c>
      <c r="O88" s="11">
        <f t="shared" si="97"/>
        <v>0.9265853659</v>
      </c>
      <c r="P88" s="9" t="str">
        <f>IF(ISBLANK(A88)," ",IF(N88&gt;MASTER!$B$3/100,"SB",IF(N88&gt;MASTER!$B$4/100,"B",IF(N88&gt;MASTER!$B$5/100,"C","K"))))</f>
        <v>B</v>
      </c>
      <c r="Q88" s="9" t="str">
        <f>IF(ISBLANK(B88)," ",IF(O88&gt;MASTER!$B$3/100,"SB",IF(O88&gt;MASTER!$B$4/100,"B",IF(O88&gt;MASTER!$B$5/100,"C","K"))))</f>
        <v>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 t="str">
        <f t="shared" si="14"/>
        <v> </v>
      </c>
      <c r="AF88" s="9" t="str">
        <f t="shared" si="15"/>
        <v> 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45034.17638</v>
      </c>
      <c r="B89" s="9" t="str">
        <f>INDIRECT(ADDRESS(2+QUOTIENT(ROW()-2,COUNTA('Form Responses 1'!$1:$1)-4),2,,TRUE,"Form Responses 1"))</f>
        <v/>
      </c>
      <c r="C89" s="9" t="str">
        <f>INDIRECT(ADDRESS(2+QUOTIENT(ROW()-2,COUNTA('Form Responses 1'!$1:$1)-4),3,,TRUE,"Form Responses 1"))</f>
        <v>Edy Karyadi </v>
      </c>
      <c r="D89" s="9" t="str">
        <f>INDIRECT(ADDRESS(2+QUOTIENT(ROW()-2,COUNTA('Form Responses 1'!$1:$1)-4),4,,TRUE,"Form Responses 1"))</f>
        <v/>
      </c>
      <c r="E89" s="10" t="str">
        <f t="shared" si="2"/>
        <v> </v>
      </c>
      <c r="F89" s="9" t="str">
        <f>IF(ISBLANK(A89)," ",INDIRECT(ADDRESS(1,5+MOD(ROW()-2,COUNTA('Form Responses 1'!$1:$1)-4),,TRUE,"Form Responses 1")))</f>
        <v>Mess Gatsu [Ruang Kerja]</v>
      </c>
      <c r="G89" s="9" t="str">
        <f>IF(ISBLANK(A89)," ",INDIRECT(ADDRESS(MATCH(A89,'Form Responses 1'!A:A,0),5+MOD(ROW()-2,COUNTA('Form Responses 1'!$1:$1)-4),,TRUE,"Form Responses 1")))</f>
        <v>CUKUP BAIK</v>
      </c>
      <c r="H89" s="11" t="str">
        <f t="shared" si="3"/>
        <v>Mess Gatsu</v>
      </c>
      <c r="I89" s="11" t="str">
        <f t="shared" si="4"/>
        <v>CLEANING SERVICE</v>
      </c>
      <c r="J89" s="11">
        <f t="array" ref="J89">IFERROR(INDEX(MASTER!B:B,MATCH(G89,MASTER!A:A,0))/100," ")</f>
        <v>0.89</v>
      </c>
      <c r="K89" s="9" t="str">
        <f t="shared" si="5"/>
        <v> </v>
      </c>
      <c r="L89" s="9" t="str">
        <f t="shared" si="6"/>
        <v>1899 - WEEK 52</v>
      </c>
      <c r="M89" s="9" t="str">
        <f t="shared" si="7"/>
        <v>1899 - MONTH 12</v>
      </c>
      <c r="N89" s="11">
        <f t="shared" ref="N89:O89" si="98">IFERROR(AVERAGEIF(L:L,L89,$J:$J)," ")</f>
        <v>0.9265853659</v>
      </c>
      <c r="O89" s="11">
        <f t="shared" si="98"/>
        <v>0.9265853659</v>
      </c>
      <c r="P89" s="9" t="str">
        <f>IF(ISBLANK(A89)," ",IF(N89&gt;MASTER!$B$3/100,"SB",IF(N89&gt;MASTER!$B$4/100,"B",IF(N89&gt;MASTER!$B$5/100,"C","K"))))</f>
        <v>B</v>
      </c>
      <c r="Q89" s="9" t="str">
        <f>IF(ISBLANK(B89)," ",IF(O89&gt;MASTER!$B$3/100,"SB",IF(O89&gt;MASTER!$B$4/100,"B",IF(O89&gt;MASTER!$B$5/100,"C","K"))))</f>
        <v>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 t="str">
        <f t="shared" si="14"/>
        <v> </v>
      </c>
      <c r="AF89" s="9" t="str">
        <f t="shared" si="15"/>
        <v> 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45034.17638</v>
      </c>
      <c r="B90" s="9" t="str">
        <f>INDIRECT(ADDRESS(2+QUOTIENT(ROW()-2,COUNTA('Form Responses 1'!$1:$1)-4),2,,TRUE,"Form Responses 1"))</f>
        <v/>
      </c>
      <c r="C90" s="9" t="str">
        <f>INDIRECT(ADDRESS(2+QUOTIENT(ROW()-2,COUNTA('Form Responses 1'!$1:$1)-4),3,,TRUE,"Form Responses 1"))</f>
        <v>Edy Karyadi </v>
      </c>
      <c r="D90" s="9" t="str">
        <f>INDIRECT(ADDRESS(2+QUOTIENT(ROW()-2,COUNTA('Form Responses 1'!$1:$1)-4),4,,TRUE,"Form Responses 1"))</f>
        <v/>
      </c>
      <c r="E90" s="10" t="str">
        <f t="shared" si="2"/>
        <v> </v>
      </c>
      <c r="F90" s="9" t="str">
        <f>IF(ISBLANK(A90)," ",INDIRECT(ADDRESS(1,5+MOD(ROW()-2,COUNTA('Form Responses 1'!$1:$1)-4),,TRUE,"Form Responses 1")))</f>
        <v>Mess Gatsu [Kamar Tidur 1]</v>
      </c>
      <c r="G90" s="9" t="str">
        <f>IF(ISBLANK(A90)," ",INDIRECT(ADDRESS(MATCH(A90,'Form Responses 1'!A:A,0),5+MOD(ROW()-2,COUNTA('Form Responses 1'!$1:$1)-4),,TRUE,"Form Responses 1")))</f>
        <v>CUKUP BAIK</v>
      </c>
      <c r="H90" s="11" t="str">
        <f t="shared" si="3"/>
        <v>Mess Gatsu</v>
      </c>
      <c r="I90" s="11" t="str">
        <f t="shared" si="4"/>
        <v>CLEANING SERVICE</v>
      </c>
      <c r="J90" s="11">
        <f t="array" ref="J90">IFERROR(INDEX(MASTER!B:B,MATCH(G90,MASTER!A:A,0))/100," ")</f>
        <v>0.89</v>
      </c>
      <c r="K90" s="9" t="str">
        <f t="shared" si="5"/>
        <v> </v>
      </c>
      <c r="L90" s="9" t="str">
        <f t="shared" si="6"/>
        <v>1899 - WEEK 52</v>
      </c>
      <c r="M90" s="9" t="str">
        <f t="shared" si="7"/>
        <v>1899 - MONTH 12</v>
      </c>
      <c r="N90" s="11">
        <f t="shared" ref="N90:O90" si="99">IFERROR(AVERAGEIF(L:L,L90,$J:$J)," ")</f>
        <v>0.9265853659</v>
      </c>
      <c r="O90" s="11">
        <f t="shared" si="99"/>
        <v>0.9265853659</v>
      </c>
      <c r="P90" s="9" t="str">
        <f>IF(ISBLANK(A90)," ",IF(N90&gt;MASTER!$B$3/100,"SB",IF(N90&gt;MASTER!$B$4/100,"B",IF(N90&gt;MASTER!$B$5/100,"C","K"))))</f>
        <v>B</v>
      </c>
      <c r="Q90" s="9" t="str">
        <f>IF(ISBLANK(B90)," ",IF(O90&gt;MASTER!$B$3/100,"SB",IF(O90&gt;MASTER!$B$4/100,"B",IF(O90&gt;MASTER!$B$5/100,"C","K"))))</f>
        <v>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 t="str">
        <f t="shared" si="14"/>
        <v> </v>
      </c>
      <c r="AF90" s="9" t="str">
        <f t="shared" si="15"/>
        <v> 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45034.17638</v>
      </c>
      <c r="B91" s="9" t="str">
        <f>INDIRECT(ADDRESS(2+QUOTIENT(ROW()-2,COUNTA('Form Responses 1'!$1:$1)-4),2,,TRUE,"Form Responses 1"))</f>
        <v/>
      </c>
      <c r="C91" s="9" t="str">
        <f>INDIRECT(ADDRESS(2+QUOTIENT(ROW()-2,COUNTA('Form Responses 1'!$1:$1)-4),3,,TRUE,"Form Responses 1"))</f>
        <v>Edy Karyadi </v>
      </c>
      <c r="D91" s="9" t="str">
        <f>INDIRECT(ADDRESS(2+QUOTIENT(ROW()-2,COUNTA('Form Responses 1'!$1:$1)-4),4,,TRUE,"Form Responses 1"))</f>
        <v/>
      </c>
      <c r="E91" s="10" t="str">
        <f t="shared" si="2"/>
        <v> </v>
      </c>
      <c r="F91" s="9" t="str">
        <f>IF(ISBLANK(A91)," ",INDIRECT(ADDRESS(1,5+MOD(ROW()-2,COUNTA('Form Responses 1'!$1:$1)-4),,TRUE,"Form Responses 1")))</f>
        <v>Mess Gatsu [Kamar Tidur 2]</v>
      </c>
      <c r="G91" s="9" t="str">
        <f>IF(ISBLANK(A91)," ",INDIRECT(ADDRESS(MATCH(A91,'Form Responses 1'!A:A,0),5+MOD(ROW()-2,COUNTA('Form Responses 1'!$1:$1)-4),,TRUE,"Form Responses 1")))</f>
        <v>CUKUP BAIK</v>
      </c>
      <c r="H91" s="11" t="str">
        <f t="shared" si="3"/>
        <v>Mess Gatsu</v>
      </c>
      <c r="I91" s="11" t="str">
        <f t="shared" si="4"/>
        <v>CLEANING SERVICE</v>
      </c>
      <c r="J91" s="11">
        <f t="array" ref="J91">IFERROR(INDEX(MASTER!B:B,MATCH(G91,MASTER!A:A,0))/100," ")</f>
        <v>0.89</v>
      </c>
      <c r="K91" s="9" t="str">
        <f t="shared" si="5"/>
        <v> </v>
      </c>
      <c r="L91" s="9" t="str">
        <f t="shared" si="6"/>
        <v>1899 - WEEK 52</v>
      </c>
      <c r="M91" s="9" t="str">
        <f t="shared" si="7"/>
        <v>1899 - MONTH 12</v>
      </c>
      <c r="N91" s="11">
        <f t="shared" ref="N91:O91" si="100">IFERROR(AVERAGEIF(L:L,L91,$J:$J)," ")</f>
        <v>0.9265853659</v>
      </c>
      <c r="O91" s="11">
        <f t="shared" si="100"/>
        <v>0.9265853659</v>
      </c>
      <c r="P91" s="9" t="str">
        <f>IF(ISBLANK(A91)," ",IF(N91&gt;MASTER!$B$3/100,"SB",IF(N91&gt;MASTER!$B$4/100,"B",IF(N91&gt;MASTER!$B$5/100,"C","K"))))</f>
        <v>B</v>
      </c>
      <c r="Q91" s="9" t="str">
        <f>IF(ISBLANK(B91)," ",IF(O91&gt;MASTER!$B$3/100,"SB",IF(O91&gt;MASTER!$B$4/100,"B",IF(O91&gt;MASTER!$B$5/100,"C","K"))))</f>
        <v>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 t="str">
        <f t="shared" si="14"/>
        <v> </v>
      </c>
      <c r="AF91" s="9" t="str">
        <f t="shared" si="15"/>
        <v> 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45034.17638</v>
      </c>
      <c r="B92" s="9" t="str">
        <f>INDIRECT(ADDRESS(2+QUOTIENT(ROW()-2,COUNTA('Form Responses 1'!$1:$1)-4),2,,TRUE,"Form Responses 1"))</f>
        <v/>
      </c>
      <c r="C92" s="9" t="str">
        <f>INDIRECT(ADDRESS(2+QUOTIENT(ROW()-2,COUNTA('Form Responses 1'!$1:$1)-4),3,,TRUE,"Form Responses 1"))</f>
        <v>Edy Karyadi </v>
      </c>
      <c r="D92" s="9" t="str">
        <f>INDIRECT(ADDRESS(2+QUOTIENT(ROW()-2,COUNTA('Form Responses 1'!$1:$1)-4),4,,TRUE,"Form Responses 1"))</f>
        <v/>
      </c>
      <c r="E92" s="10" t="str">
        <f t="shared" si="2"/>
        <v> </v>
      </c>
      <c r="F92" s="9" t="str">
        <f>IF(ISBLANK(A92)," ",INDIRECT(ADDRESS(1,5+MOD(ROW()-2,COUNTA('Form Responses 1'!$1:$1)-4),,TRUE,"Form Responses 1")))</f>
        <v>Mess Gatsu [Kamar Tidur 3]</v>
      </c>
      <c r="G92" s="9" t="str">
        <f>IF(ISBLANK(A92)," ",INDIRECT(ADDRESS(MATCH(A92,'Form Responses 1'!A:A,0),5+MOD(ROW()-2,COUNTA('Form Responses 1'!$1:$1)-4),,TRUE,"Form Responses 1")))</f>
        <v>CUKUP BAIK</v>
      </c>
      <c r="H92" s="11" t="str">
        <f t="shared" si="3"/>
        <v>Mess Gatsu</v>
      </c>
      <c r="I92" s="11" t="str">
        <f t="shared" si="4"/>
        <v>CLEANING SERVICE</v>
      </c>
      <c r="J92" s="11">
        <f t="array" ref="J92">IFERROR(INDEX(MASTER!B:B,MATCH(G92,MASTER!A:A,0))/100," ")</f>
        <v>0.89</v>
      </c>
      <c r="K92" s="9" t="str">
        <f t="shared" si="5"/>
        <v> </v>
      </c>
      <c r="L92" s="9" t="str">
        <f t="shared" si="6"/>
        <v>1899 - WEEK 52</v>
      </c>
      <c r="M92" s="9" t="str">
        <f t="shared" si="7"/>
        <v>1899 - MONTH 12</v>
      </c>
      <c r="N92" s="11">
        <f t="shared" ref="N92:O92" si="101">IFERROR(AVERAGEIF(L:L,L92,$J:$J)," ")</f>
        <v>0.9265853659</v>
      </c>
      <c r="O92" s="11">
        <f t="shared" si="101"/>
        <v>0.9265853659</v>
      </c>
      <c r="P92" s="9" t="str">
        <f>IF(ISBLANK(A92)," ",IF(N92&gt;MASTER!$B$3/100,"SB",IF(N92&gt;MASTER!$B$4/100,"B",IF(N92&gt;MASTER!$B$5/100,"C","K"))))</f>
        <v>B</v>
      </c>
      <c r="Q92" s="9" t="str">
        <f>IF(ISBLANK(B92)," ",IF(O92&gt;MASTER!$B$3/100,"SB",IF(O92&gt;MASTER!$B$4/100,"B",IF(O92&gt;MASTER!$B$5/100,"C","K"))))</f>
        <v>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 t="str">
        <f t="shared" si="14"/>
        <v> </v>
      </c>
      <c r="AF92" s="9" t="str">
        <f t="shared" si="15"/>
        <v> 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45034.17638</v>
      </c>
      <c r="B93" s="9" t="str">
        <f>INDIRECT(ADDRESS(2+QUOTIENT(ROW()-2,COUNTA('Form Responses 1'!$1:$1)-4),2,,TRUE,"Form Responses 1"))</f>
        <v/>
      </c>
      <c r="C93" s="9" t="str">
        <f>INDIRECT(ADDRESS(2+QUOTIENT(ROW()-2,COUNTA('Form Responses 1'!$1:$1)-4),3,,TRUE,"Form Responses 1"))</f>
        <v>Edy Karyadi </v>
      </c>
      <c r="D93" s="9" t="str">
        <f>INDIRECT(ADDRESS(2+QUOTIENT(ROW()-2,COUNTA('Form Responses 1'!$1:$1)-4),4,,TRUE,"Form Responses 1"))</f>
        <v/>
      </c>
      <c r="E93" s="10" t="str">
        <f t="shared" si="2"/>
        <v> </v>
      </c>
      <c r="F93" s="9" t="str">
        <f>IF(ISBLANK(A93)," ",INDIRECT(ADDRESS(1,5+MOD(ROW()-2,COUNTA('Form Responses 1'!$1:$1)-4),,TRUE,"Form Responses 1")))</f>
        <v>Mess Gatsu [Kamar Tidur 4]</v>
      </c>
      <c r="G93" s="9" t="str">
        <f>IF(ISBLANK(A93)," ",INDIRECT(ADDRESS(MATCH(A93,'Form Responses 1'!A:A,0),5+MOD(ROW()-2,COUNTA('Form Responses 1'!$1:$1)-4),,TRUE,"Form Responses 1")))</f>
        <v>CUKUP BAIK</v>
      </c>
      <c r="H93" s="11" t="str">
        <f t="shared" si="3"/>
        <v>Mess Gatsu</v>
      </c>
      <c r="I93" s="11" t="str">
        <f t="shared" si="4"/>
        <v>CLEANING SERVICE</v>
      </c>
      <c r="J93" s="11">
        <f t="array" ref="J93">IFERROR(INDEX(MASTER!B:B,MATCH(G93,MASTER!A:A,0))/100," ")</f>
        <v>0.89</v>
      </c>
      <c r="K93" s="9" t="str">
        <f t="shared" si="5"/>
        <v> </v>
      </c>
      <c r="L93" s="9" t="str">
        <f t="shared" si="6"/>
        <v>1899 - WEEK 52</v>
      </c>
      <c r="M93" s="9" t="str">
        <f t="shared" si="7"/>
        <v>1899 - MONTH 12</v>
      </c>
      <c r="N93" s="11">
        <f t="shared" ref="N93:O93" si="102">IFERROR(AVERAGEIF(L:L,L93,$J:$J)," ")</f>
        <v>0.9265853659</v>
      </c>
      <c r="O93" s="11">
        <f t="shared" si="102"/>
        <v>0.9265853659</v>
      </c>
      <c r="P93" s="9" t="str">
        <f>IF(ISBLANK(A93)," ",IF(N93&gt;MASTER!$B$3/100,"SB",IF(N93&gt;MASTER!$B$4/100,"B",IF(N93&gt;MASTER!$B$5/100,"C","K"))))</f>
        <v>B</v>
      </c>
      <c r="Q93" s="9" t="str">
        <f>IF(ISBLANK(B93)," ",IF(O93&gt;MASTER!$B$3/100,"SB",IF(O93&gt;MASTER!$B$4/100,"B",IF(O93&gt;MASTER!$B$5/100,"C","K"))))</f>
        <v>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 t="str">
        <f t="shared" si="14"/>
        <v> </v>
      </c>
      <c r="AF93" s="9" t="str">
        <f t="shared" si="15"/>
        <v> 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45034.17638</v>
      </c>
      <c r="B94" s="9" t="str">
        <f>INDIRECT(ADDRESS(2+QUOTIENT(ROW()-2,COUNTA('Form Responses 1'!$1:$1)-4),2,,TRUE,"Form Responses 1"))</f>
        <v/>
      </c>
      <c r="C94" s="9" t="str">
        <f>INDIRECT(ADDRESS(2+QUOTIENT(ROW()-2,COUNTA('Form Responses 1'!$1:$1)-4),3,,TRUE,"Form Responses 1"))</f>
        <v>Edy Karyadi </v>
      </c>
      <c r="D94" s="9" t="str">
        <f>INDIRECT(ADDRESS(2+QUOTIENT(ROW()-2,COUNTA('Form Responses 1'!$1:$1)-4),4,,TRUE,"Form Responses 1"))</f>
        <v/>
      </c>
      <c r="E94" s="10" t="str">
        <f t="shared" si="2"/>
        <v> </v>
      </c>
      <c r="F94" s="9" t="str">
        <f>IF(ISBLANK(A94)," ",INDIRECT(ADDRESS(1,5+MOD(ROW()-2,COUNTA('Form Responses 1'!$1:$1)-4),,TRUE,"Form Responses 1")))</f>
        <v>Mess Gatsu [Kamar Tidur 5]</v>
      </c>
      <c r="G94" s="9" t="str">
        <f>IF(ISBLANK(A94)," ",INDIRECT(ADDRESS(MATCH(A94,'Form Responses 1'!A:A,0),5+MOD(ROW()-2,COUNTA('Form Responses 1'!$1:$1)-4),,TRUE,"Form Responses 1")))</f>
        <v>CUKUP BAIK</v>
      </c>
      <c r="H94" s="11" t="str">
        <f t="shared" si="3"/>
        <v>Mess Gatsu</v>
      </c>
      <c r="I94" s="11" t="str">
        <f t="shared" si="4"/>
        <v>CLEANING SERVICE</v>
      </c>
      <c r="J94" s="11">
        <f t="array" ref="J94">IFERROR(INDEX(MASTER!B:B,MATCH(G94,MASTER!A:A,0))/100," ")</f>
        <v>0.89</v>
      </c>
      <c r="K94" s="9" t="str">
        <f t="shared" si="5"/>
        <v> </v>
      </c>
      <c r="L94" s="9" t="str">
        <f t="shared" si="6"/>
        <v>1899 - WEEK 52</v>
      </c>
      <c r="M94" s="9" t="str">
        <f t="shared" si="7"/>
        <v>1899 - MONTH 12</v>
      </c>
      <c r="N94" s="11">
        <f t="shared" ref="N94:O94" si="103">IFERROR(AVERAGEIF(L:L,L94,$J:$J)," ")</f>
        <v>0.9265853659</v>
      </c>
      <c r="O94" s="11">
        <f t="shared" si="103"/>
        <v>0.9265853659</v>
      </c>
      <c r="P94" s="9" t="str">
        <f>IF(ISBLANK(A94)," ",IF(N94&gt;MASTER!$B$3/100,"SB",IF(N94&gt;MASTER!$B$4/100,"B",IF(N94&gt;MASTER!$B$5/100,"C","K"))))</f>
        <v>B</v>
      </c>
      <c r="Q94" s="9" t="str">
        <f>IF(ISBLANK(B94)," ",IF(O94&gt;MASTER!$B$3/100,"SB",IF(O94&gt;MASTER!$B$4/100,"B",IF(O94&gt;MASTER!$B$5/100,"C","K"))))</f>
        <v>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 t="str">
        <f t="shared" si="14"/>
        <v> </v>
      </c>
      <c r="AF94" s="9" t="str">
        <f t="shared" si="15"/>
        <v> 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45034.17638</v>
      </c>
      <c r="B95" s="9" t="str">
        <f>INDIRECT(ADDRESS(2+QUOTIENT(ROW()-2,COUNTA('Form Responses 1'!$1:$1)-4),2,,TRUE,"Form Responses 1"))</f>
        <v/>
      </c>
      <c r="C95" s="9" t="str">
        <f>INDIRECT(ADDRESS(2+QUOTIENT(ROW()-2,COUNTA('Form Responses 1'!$1:$1)-4),3,,TRUE,"Form Responses 1"))</f>
        <v>Edy Karyadi </v>
      </c>
      <c r="D95" s="9" t="str">
        <f>INDIRECT(ADDRESS(2+QUOTIENT(ROW()-2,COUNTA('Form Responses 1'!$1:$1)-4),4,,TRUE,"Form Responses 1"))</f>
        <v/>
      </c>
      <c r="E95" s="10" t="str">
        <f t="shared" si="2"/>
        <v> </v>
      </c>
      <c r="F95" s="9" t="str">
        <f>IF(ISBLANK(A95)," ",INDIRECT(ADDRESS(1,5+MOD(ROW()-2,COUNTA('Form Responses 1'!$1:$1)-4),,TRUE,"Form Responses 1")))</f>
        <v>Mess Gatsu [Kamar Tidur 6]</v>
      </c>
      <c r="G95" s="9" t="str">
        <f>IF(ISBLANK(A95)," ",INDIRECT(ADDRESS(MATCH(A95,'Form Responses 1'!A:A,0),5+MOD(ROW()-2,COUNTA('Form Responses 1'!$1:$1)-4),,TRUE,"Form Responses 1")))</f>
        <v>CUKUP BAIK</v>
      </c>
      <c r="H95" s="11" t="str">
        <f t="shared" si="3"/>
        <v>Mess Gatsu</v>
      </c>
      <c r="I95" s="11" t="str">
        <f t="shared" si="4"/>
        <v>CLEANING SERVICE</v>
      </c>
      <c r="J95" s="11">
        <f t="array" ref="J95">IFERROR(INDEX(MASTER!B:B,MATCH(G95,MASTER!A:A,0))/100," ")</f>
        <v>0.89</v>
      </c>
      <c r="K95" s="9" t="str">
        <f t="shared" si="5"/>
        <v> </v>
      </c>
      <c r="L95" s="9" t="str">
        <f t="shared" si="6"/>
        <v>1899 - WEEK 52</v>
      </c>
      <c r="M95" s="9" t="str">
        <f t="shared" si="7"/>
        <v>1899 - MONTH 12</v>
      </c>
      <c r="N95" s="11">
        <f t="shared" ref="N95:O95" si="104">IFERROR(AVERAGEIF(L:L,L95,$J:$J)," ")</f>
        <v>0.9265853659</v>
      </c>
      <c r="O95" s="11">
        <f t="shared" si="104"/>
        <v>0.9265853659</v>
      </c>
      <c r="P95" s="9" t="str">
        <f>IF(ISBLANK(A95)," ",IF(N95&gt;MASTER!$B$3/100,"SB",IF(N95&gt;MASTER!$B$4/100,"B",IF(N95&gt;MASTER!$B$5/100,"C","K"))))</f>
        <v>B</v>
      </c>
      <c r="Q95" s="9" t="str">
        <f>IF(ISBLANK(B95)," ",IF(O95&gt;MASTER!$B$3/100,"SB",IF(O95&gt;MASTER!$B$4/100,"B",IF(O95&gt;MASTER!$B$5/100,"C","K"))))</f>
        <v>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 t="str">
        <f t="shared" si="14"/>
        <v> </v>
      </c>
      <c r="AF95" s="9" t="str">
        <f t="shared" si="15"/>
        <v> 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45034.17638</v>
      </c>
      <c r="B96" s="9" t="str">
        <f>INDIRECT(ADDRESS(2+QUOTIENT(ROW()-2,COUNTA('Form Responses 1'!$1:$1)-4),2,,TRUE,"Form Responses 1"))</f>
        <v/>
      </c>
      <c r="C96" s="9" t="str">
        <f>INDIRECT(ADDRESS(2+QUOTIENT(ROW()-2,COUNTA('Form Responses 1'!$1:$1)-4),3,,TRUE,"Form Responses 1"))</f>
        <v>Edy Karyadi </v>
      </c>
      <c r="D96" s="9" t="str">
        <f>INDIRECT(ADDRESS(2+QUOTIENT(ROW()-2,COUNTA('Form Responses 1'!$1:$1)-4),4,,TRUE,"Form Responses 1"))</f>
        <v/>
      </c>
      <c r="E96" s="10" t="str">
        <f t="shared" si="2"/>
        <v> </v>
      </c>
      <c r="F96" s="9" t="str">
        <f>IF(ISBLANK(A96)," ",INDIRECT(ADDRESS(1,5+MOD(ROW()-2,COUNTA('Form Responses 1'!$1:$1)-4),,TRUE,"Form Responses 1")))</f>
        <v>Mess Gatsu [Kamar mandi 1]</v>
      </c>
      <c r="G96" s="9" t="str">
        <f>IF(ISBLANK(A96)," ",INDIRECT(ADDRESS(MATCH(A96,'Form Responses 1'!A:A,0),5+MOD(ROW()-2,COUNTA('Form Responses 1'!$1:$1)-4),,TRUE,"Form Responses 1")))</f>
        <v>CUKUP BAIK</v>
      </c>
      <c r="H96" s="11" t="str">
        <f t="shared" si="3"/>
        <v>Mess Gatsu</v>
      </c>
      <c r="I96" s="11" t="str">
        <f t="shared" si="4"/>
        <v>CLEANING SERVICE</v>
      </c>
      <c r="J96" s="11">
        <f t="array" ref="J96">IFERROR(INDEX(MASTER!B:B,MATCH(G96,MASTER!A:A,0))/100," ")</f>
        <v>0.89</v>
      </c>
      <c r="K96" s="9" t="str">
        <f t="shared" si="5"/>
        <v> </v>
      </c>
      <c r="L96" s="9" t="str">
        <f t="shared" si="6"/>
        <v>1899 - WEEK 52</v>
      </c>
      <c r="M96" s="9" t="str">
        <f t="shared" si="7"/>
        <v>1899 - MONTH 12</v>
      </c>
      <c r="N96" s="11">
        <f t="shared" ref="N96:O96" si="105">IFERROR(AVERAGEIF(L:L,L96,$J:$J)," ")</f>
        <v>0.9265853659</v>
      </c>
      <c r="O96" s="11">
        <f t="shared" si="105"/>
        <v>0.9265853659</v>
      </c>
      <c r="P96" s="9" t="str">
        <f>IF(ISBLANK(A96)," ",IF(N96&gt;MASTER!$B$3/100,"SB",IF(N96&gt;MASTER!$B$4/100,"B",IF(N96&gt;MASTER!$B$5/100,"C","K"))))</f>
        <v>B</v>
      </c>
      <c r="Q96" s="9" t="str">
        <f>IF(ISBLANK(B96)," ",IF(O96&gt;MASTER!$B$3/100,"SB",IF(O96&gt;MASTER!$B$4/100,"B",IF(O96&gt;MASTER!$B$5/100,"C","K"))))</f>
        <v>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 t="str">
        <f t="shared" si="14"/>
        <v> </v>
      </c>
      <c r="AF96" s="9" t="str">
        <f t="shared" si="15"/>
        <v> 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45034.17638</v>
      </c>
      <c r="B97" s="9" t="str">
        <f>INDIRECT(ADDRESS(2+QUOTIENT(ROW()-2,COUNTA('Form Responses 1'!$1:$1)-4),2,,TRUE,"Form Responses 1"))</f>
        <v/>
      </c>
      <c r="C97" s="9" t="str">
        <f>INDIRECT(ADDRESS(2+QUOTIENT(ROW()-2,COUNTA('Form Responses 1'!$1:$1)-4),3,,TRUE,"Form Responses 1"))</f>
        <v>Edy Karyadi </v>
      </c>
      <c r="D97" s="9" t="str">
        <f>INDIRECT(ADDRESS(2+QUOTIENT(ROW()-2,COUNTA('Form Responses 1'!$1:$1)-4),4,,TRUE,"Form Responses 1"))</f>
        <v/>
      </c>
      <c r="E97" s="10" t="str">
        <f t="shared" si="2"/>
        <v> </v>
      </c>
      <c r="F97" s="9" t="str">
        <f>IF(ISBLANK(A97)," ",INDIRECT(ADDRESS(1,5+MOD(ROW()-2,COUNTA('Form Responses 1'!$1:$1)-4),,TRUE,"Form Responses 1")))</f>
        <v>Mess Gatsu [Kamar mandi 2]</v>
      </c>
      <c r="G97" s="9" t="str">
        <f>IF(ISBLANK(A97)," ",INDIRECT(ADDRESS(MATCH(A97,'Form Responses 1'!A:A,0),5+MOD(ROW()-2,COUNTA('Form Responses 1'!$1:$1)-4),,TRUE,"Form Responses 1")))</f>
        <v>CUKUP BAIK</v>
      </c>
      <c r="H97" s="11" t="str">
        <f t="shared" si="3"/>
        <v>Mess Gatsu</v>
      </c>
      <c r="I97" s="11" t="str">
        <f t="shared" si="4"/>
        <v>CLEANING SERVICE</v>
      </c>
      <c r="J97" s="11">
        <f t="array" ref="J97">IFERROR(INDEX(MASTER!B:B,MATCH(G97,MASTER!A:A,0))/100," ")</f>
        <v>0.89</v>
      </c>
      <c r="K97" s="9" t="str">
        <f t="shared" si="5"/>
        <v> </v>
      </c>
      <c r="L97" s="9" t="str">
        <f t="shared" si="6"/>
        <v>1899 - WEEK 52</v>
      </c>
      <c r="M97" s="9" t="str">
        <f t="shared" si="7"/>
        <v>1899 - MONTH 12</v>
      </c>
      <c r="N97" s="11">
        <f t="shared" ref="N97:O97" si="106">IFERROR(AVERAGEIF(L:L,L97,$J:$J)," ")</f>
        <v>0.9265853659</v>
      </c>
      <c r="O97" s="11">
        <f t="shared" si="106"/>
        <v>0.9265853659</v>
      </c>
      <c r="P97" s="9" t="str">
        <f>IF(ISBLANK(A97)," ",IF(N97&gt;MASTER!$B$3/100,"SB",IF(N97&gt;MASTER!$B$4/100,"B",IF(N97&gt;MASTER!$B$5/100,"C","K"))))</f>
        <v>B</v>
      </c>
      <c r="Q97" s="9" t="str">
        <f>IF(ISBLANK(B97)," ",IF(O97&gt;MASTER!$B$3/100,"SB",IF(O97&gt;MASTER!$B$4/100,"B",IF(O97&gt;MASTER!$B$5/100,"C","K"))))</f>
        <v>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 t="str">
        <f t="shared" si="14"/>
        <v> </v>
      </c>
      <c r="AF97" s="9" t="str">
        <f t="shared" si="15"/>
        <v> 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45034.17638</v>
      </c>
      <c r="B98" s="9" t="str">
        <f>INDIRECT(ADDRESS(2+QUOTIENT(ROW()-2,COUNTA('Form Responses 1'!$1:$1)-4),2,,TRUE,"Form Responses 1"))</f>
        <v/>
      </c>
      <c r="C98" s="9" t="str">
        <f>INDIRECT(ADDRESS(2+QUOTIENT(ROW()-2,COUNTA('Form Responses 1'!$1:$1)-4),3,,TRUE,"Form Responses 1"))</f>
        <v>Edy Karyadi </v>
      </c>
      <c r="D98" s="9" t="str">
        <f>INDIRECT(ADDRESS(2+QUOTIENT(ROW()-2,COUNTA('Form Responses 1'!$1:$1)-4),4,,TRUE,"Form Responses 1"))</f>
        <v/>
      </c>
      <c r="E98" s="10" t="str">
        <f t="shared" si="2"/>
        <v> </v>
      </c>
      <c r="F98" s="9" t="str">
        <f>IF(ISBLANK(A98)," ",INDIRECT(ADDRESS(1,5+MOD(ROW()-2,COUNTA('Form Responses 1'!$1:$1)-4),,TRUE,"Form Responses 1")))</f>
        <v>Mess Gatsu [Kamar mandi 3]</v>
      </c>
      <c r="G98" s="9" t="str">
        <f>IF(ISBLANK(A98)," ",INDIRECT(ADDRESS(MATCH(A98,'Form Responses 1'!A:A,0),5+MOD(ROW()-2,COUNTA('Form Responses 1'!$1:$1)-4),,TRUE,"Form Responses 1")))</f>
        <v>CUKUP BAIK</v>
      </c>
      <c r="H98" s="11" t="str">
        <f t="shared" si="3"/>
        <v>Mess Gatsu</v>
      </c>
      <c r="I98" s="11" t="str">
        <f t="shared" si="4"/>
        <v>CLEANING SERVICE</v>
      </c>
      <c r="J98" s="11">
        <f t="array" ref="J98">IFERROR(INDEX(MASTER!B:B,MATCH(G98,MASTER!A:A,0))/100," ")</f>
        <v>0.89</v>
      </c>
      <c r="K98" s="9" t="str">
        <f t="shared" si="5"/>
        <v> </v>
      </c>
      <c r="L98" s="9" t="str">
        <f t="shared" si="6"/>
        <v>1899 - WEEK 52</v>
      </c>
      <c r="M98" s="9" t="str">
        <f t="shared" si="7"/>
        <v>1899 - MONTH 12</v>
      </c>
      <c r="N98" s="11">
        <f t="shared" ref="N98:O98" si="107">IFERROR(AVERAGEIF(L:L,L98,$J:$J)," ")</f>
        <v>0.9265853659</v>
      </c>
      <c r="O98" s="11">
        <f t="shared" si="107"/>
        <v>0.9265853659</v>
      </c>
      <c r="P98" s="9" t="str">
        <f>IF(ISBLANK(A98)," ",IF(N98&gt;MASTER!$B$3/100,"SB",IF(N98&gt;MASTER!$B$4/100,"B",IF(N98&gt;MASTER!$B$5/100,"C","K"))))</f>
        <v>B</v>
      </c>
      <c r="Q98" s="9" t="str">
        <f>IF(ISBLANK(B98)," ",IF(O98&gt;MASTER!$B$3/100,"SB",IF(O98&gt;MASTER!$B$4/100,"B",IF(O98&gt;MASTER!$B$5/100,"C","K"))))</f>
        <v>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 t="str">
        <f t="shared" si="14"/>
        <v> </v>
      </c>
      <c r="AF98" s="9" t="str">
        <f t="shared" si="15"/>
        <v> 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45034.17638</v>
      </c>
      <c r="B99" s="9" t="str">
        <f>INDIRECT(ADDRESS(2+QUOTIENT(ROW()-2,COUNTA('Form Responses 1'!$1:$1)-4),2,,TRUE,"Form Responses 1"))</f>
        <v/>
      </c>
      <c r="C99" s="9" t="str">
        <f>INDIRECT(ADDRESS(2+QUOTIENT(ROW()-2,COUNTA('Form Responses 1'!$1:$1)-4),3,,TRUE,"Form Responses 1"))</f>
        <v>Edy Karyadi </v>
      </c>
      <c r="D99" s="9" t="str">
        <f>INDIRECT(ADDRESS(2+QUOTIENT(ROW()-2,COUNTA('Form Responses 1'!$1:$1)-4),4,,TRUE,"Form Responses 1"))</f>
        <v/>
      </c>
      <c r="E99" s="10" t="str">
        <f t="shared" si="2"/>
        <v> </v>
      </c>
      <c r="F99" s="9" t="str">
        <f>IF(ISBLANK(A99)," ",INDIRECT(ADDRESS(1,5+MOD(ROW()-2,COUNTA('Form Responses 1'!$1:$1)-4),,TRUE,"Form Responses 1")))</f>
        <v>Mess Gatsu [Kamar mandi 4]</v>
      </c>
      <c r="G99" s="9" t="str">
        <f>IF(ISBLANK(A99)," ",INDIRECT(ADDRESS(MATCH(A99,'Form Responses 1'!A:A,0),5+MOD(ROW()-2,COUNTA('Form Responses 1'!$1:$1)-4),,TRUE,"Form Responses 1")))</f>
        <v>CUKUP BAIK</v>
      </c>
      <c r="H99" s="11" t="str">
        <f t="shared" si="3"/>
        <v>Mess Gatsu</v>
      </c>
      <c r="I99" s="11" t="str">
        <f t="shared" si="4"/>
        <v>CLEANING SERVICE</v>
      </c>
      <c r="J99" s="11">
        <f t="array" ref="J99">IFERROR(INDEX(MASTER!B:B,MATCH(G99,MASTER!A:A,0))/100," ")</f>
        <v>0.89</v>
      </c>
      <c r="K99" s="9" t="str">
        <f t="shared" si="5"/>
        <v> </v>
      </c>
      <c r="L99" s="9" t="str">
        <f t="shared" si="6"/>
        <v>1899 - WEEK 52</v>
      </c>
      <c r="M99" s="9" t="str">
        <f t="shared" si="7"/>
        <v>1899 - MONTH 12</v>
      </c>
      <c r="N99" s="11">
        <f t="shared" ref="N99:O99" si="108">IFERROR(AVERAGEIF(L:L,L99,$J:$J)," ")</f>
        <v>0.9265853659</v>
      </c>
      <c r="O99" s="11">
        <f t="shared" si="108"/>
        <v>0.9265853659</v>
      </c>
      <c r="P99" s="9" t="str">
        <f>IF(ISBLANK(A99)," ",IF(N99&gt;MASTER!$B$3/100,"SB",IF(N99&gt;MASTER!$B$4/100,"B",IF(N99&gt;MASTER!$B$5/100,"C","K"))))</f>
        <v>B</v>
      </c>
      <c r="Q99" s="9" t="str">
        <f>IF(ISBLANK(B99)," ",IF(O99&gt;MASTER!$B$3/100,"SB",IF(O99&gt;MASTER!$B$4/100,"B",IF(O99&gt;MASTER!$B$5/100,"C","K"))))</f>
        <v>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 t="str">
        <f t="shared" si="14"/>
        <v> </v>
      </c>
      <c r="AF99" s="9" t="str">
        <f t="shared" si="15"/>
        <v> 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45034.17638</v>
      </c>
      <c r="B100" s="9" t="str">
        <f>INDIRECT(ADDRESS(2+QUOTIENT(ROW()-2,COUNTA('Form Responses 1'!$1:$1)-4),2,,TRUE,"Form Responses 1"))</f>
        <v/>
      </c>
      <c r="C100" s="9" t="str">
        <f>INDIRECT(ADDRESS(2+QUOTIENT(ROW()-2,COUNTA('Form Responses 1'!$1:$1)-4),3,,TRUE,"Form Responses 1"))</f>
        <v>Edy Karyadi </v>
      </c>
      <c r="D100" s="9" t="str">
        <f>INDIRECT(ADDRESS(2+QUOTIENT(ROW()-2,COUNTA('Form Responses 1'!$1:$1)-4),4,,TRUE,"Form Responses 1"))</f>
        <v/>
      </c>
      <c r="E100" s="10" t="str">
        <f t="shared" si="2"/>
        <v> </v>
      </c>
      <c r="F100" s="9" t="str">
        <f>IF(ISBLANK(A100)," ",INDIRECT(ADDRESS(1,5+MOD(ROW()-2,COUNTA('Form Responses 1'!$1:$1)-4),,TRUE,"Form Responses 1")))</f>
        <v>Mess Gatsu [Kamar mandi 5]</v>
      </c>
      <c r="G100" s="9" t="str">
        <f>IF(ISBLANK(A100)," ",INDIRECT(ADDRESS(MATCH(A100,'Form Responses 1'!A:A,0),5+MOD(ROW()-2,COUNTA('Form Responses 1'!$1:$1)-4),,TRUE,"Form Responses 1")))</f>
        <v>CUKUP BAIK</v>
      </c>
      <c r="H100" s="11" t="str">
        <f t="shared" si="3"/>
        <v>Mess Gatsu</v>
      </c>
      <c r="I100" s="11" t="str">
        <f t="shared" si="4"/>
        <v>CLEANING SERVICE</v>
      </c>
      <c r="J100" s="11">
        <f t="array" ref="J100">IFERROR(INDEX(MASTER!B:B,MATCH(G100,MASTER!A:A,0))/100," ")</f>
        <v>0.89</v>
      </c>
      <c r="K100" s="9" t="str">
        <f t="shared" si="5"/>
        <v> </v>
      </c>
      <c r="L100" s="9" t="str">
        <f t="shared" si="6"/>
        <v>1899 - WEEK 52</v>
      </c>
      <c r="M100" s="9" t="str">
        <f t="shared" si="7"/>
        <v>1899 - MONTH 12</v>
      </c>
      <c r="N100" s="11">
        <f t="shared" ref="N100:O100" si="109">IFERROR(AVERAGEIF(L:L,L100,$J:$J)," ")</f>
        <v>0.9265853659</v>
      </c>
      <c r="O100" s="11">
        <f t="shared" si="109"/>
        <v>0.9265853659</v>
      </c>
      <c r="P100" s="9" t="str">
        <f>IF(ISBLANK(A100)," ",IF(N100&gt;MASTER!$B$3/100,"SB",IF(N100&gt;MASTER!$B$4/100,"B",IF(N100&gt;MASTER!$B$5/100,"C","K"))))</f>
        <v>B</v>
      </c>
      <c r="Q100" s="9" t="str">
        <f>IF(ISBLANK(B100)," ",IF(O100&gt;MASTER!$B$3/100,"SB",IF(O100&gt;MASTER!$B$4/100,"B",IF(O100&gt;MASTER!$B$5/100,"C","K"))))</f>
        <v>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 t="str">
        <f t="shared" si="14"/>
        <v> </v>
      </c>
      <c r="AF100" s="9" t="str">
        <f t="shared" si="15"/>
        <v> 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45034.17638</v>
      </c>
      <c r="B101" s="9" t="str">
        <f>INDIRECT(ADDRESS(2+QUOTIENT(ROW()-2,COUNTA('Form Responses 1'!$1:$1)-4),2,,TRUE,"Form Responses 1"))</f>
        <v/>
      </c>
      <c r="C101" s="9" t="str">
        <f>INDIRECT(ADDRESS(2+QUOTIENT(ROW()-2,COUNTA('Form Responses 1'!$1:$1)-4),3,,TRUE,"Form Responses 1"))</f>
        <v>Edy Karyadi </v>
      </c>
      <c r="D101" s="9" t="str">
        <f>INDIRECT(ADDRESS(2+QUOTIENT(ROW()-2,COUNTA('Form Responses 1'!$1:$1)-4),4,,TRUE,"Form Responses 1"))</f>
        <v/>
      </c>
      <c r="E101" s="10" t="str">
        <f t="shared" si="2"/>
        <v> </v>
      </c>
      <c r="F101" s="9" t="str">
        <f>IF(ISBLANK(A101)," ",INDIRECT(ADDRESS(1,5+MOD(ROW()-2,COUNTA('Form Responses 1'!$1:$1)-4),,TRUE,"Form Responses 1")))</f>
        <v>Mess Gatsu [Kamar mandi 6]</v>
      </c>
      <c r="G101" s="9" t="str">
        <f>IF(ISBLANK(A101)," ",INDIRECT(ADDRESS(MATCH(A101,'Form Responses 1'!A:A,0),5+MOD(ROW()-2,COUNTA('Form Responses 1'!$1:$1)-4),,TRUE,"Form Responses 1")))</f>
        <v>CUKUP BAIK</v>
      </c>
      <c r="H101" s="11" t="str">
        <f t="shared" si="3"/>
        <v>Mess Gatsu</v>
      </c>
      <c r="I101" s="11" t="str">
        <f t="shared" si="4"/>
        <v>CLEANING SERVICE</v>
      </c>
      <c r="J101" s="11">
        <f t="array" ref="J101">IFERROR(INDEX(MASTER!B:B,MATCH(G101,MASTER!A:A,0))/100," ")</f>
        <v>0.89</v>
      </c>
      <c r="K101" s="9" t="str">
        <f t="shared" si="5"/>
        <v> </v>
      </c>
      <c r="L101" s="9" t="str">
        <f t="shared" si="6"/>
        <v>1899 - WEEK 52</v>
      </c>
      <c r="M101" s="9" t="str">
        <f t="shared" si="7"/>
        <v>1899 - MONTH 12</v>
      </c>
      <c r="N101" s="11">
        <f t="shared" ref="N101:O101" si="110">IFERROR(AVERAGEIF(L:L,L101,$J:$J)," ")</f>
        <v>0.9265853659</v>
      </c>
      <c r="O101" s="11">
        <f t="shared" si="110"/>
        <v>0.9265853659</v>
      </c>
      <c r="P101" s="9" t="str">
        <f>IF(ISBLANK(A101)," ",IF(N101&gt;MASTER!$B$3/100,"SB",IF(N101&gt;MASTER!$B$4/100,"B",IF(N101&gt;MASTER!$B$5/100,"C","K"))))</f>
        <v>B</v>
      </c>
      <c r="Q101" s="9" t="str">
        <f>IF(ISBLANK(B101)," ",IF(O101&gt;MASTER!$B$3/100,"SB",IF(O101&gt;MASTER!$B$4/100,"B",IF(O101&gt;MASTER!$B$5/100,"C","K"))))</f>
        <v>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 t="str">
        <f t="shared" si="14"/>
        <v> </v>
      </c>
      <c r="AF101" s="9" t="str">
        <f t="shared" si="15"/>
        <v> 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45034.17638</v>
      </c>
      <c r="B102" s="9" t="str">
        <f>INDIRECT(ADDRESS(2+QUOTIENT(ROW()-2,COUNTA('Form Responses 1'!$1:$1)-4),2,,TRUE,"Form Responses 1"))</f>
        <v/>
      </c>
      <c r="C102" s="9" t="str">
        <f>INDIRECT(ADDRESS(2+QUOTIENT(ROW()-2,COUNTA('Form Responses 1'!$1:$1)-4),3,,TRUE,"Form Responses 1"))</f>
        <v>Edy Karyadi </v>
      </c>
      <c r="D102" s="9" t="str">
        <f>INDIRECT(ADDRESS(2+QUOTIENT(ROW()-2,COUNTA('Form Responses 1'!$1:$1)-4),4,,TRUE,"Form Responses 1"))</f>
        <v/>
      </c>
      <c r="E102" s="10" t="str">
        <f t="shared" si="2"/>
        <v> </v>
      </c>
      <c r="F102" s="9" t="str">
        <f>IF(ISBLANK(A102)," ",INDIRECT(ADDRESS(1,5+MOD(ROW()-2,COUNTA('Form Responses 1'!$1:$1)-4),,TRUE,"Form Responses 1")))</f>
        <v>Mess Gatsu [Kamar mandi 7]</v>
      </c>
      <c r="G102" s="9" t="str">
        <f>IF(ISBLANK(A102)," ",INDIRECT(ADDRESS(MATCH(A102,'Form Responses 1'!A:A,0),5+MOD(ROW()-2,COUNTA('Form Responses 1'!$1:$1)-4),,TRUE,"Form Responses 1")))</f>
        <v>CUKUP BAIK</v>
      </c>
      <c r="H102" s="11" t="str">
        <f t="shared" si="3"/>
        <v>Mess Gatsu</v>
      </c>
      <c r="I102" s="11" t="str">
        <f t="shared" si="4"/>
        <v>CLEANING SERVICE</v>
      </c>
      <c r="J102" s="11">
        <f t="array" ref="J102">IFERROR(INDEX(MASTER!B:B,MATCH(G102,MASTER!A:A,0))/100," ")</f>
        <v>0.89</v>
      </c>
      <c r="K102" s="9" t="str">
        <f t="shared" si="5"/>
        <v> </v>
      </c>
      <c r="L102" s="9" t="str">
        <f t="shared" si="6"/>
        <v>1899 - WEEK 52</v>
      </c>
      <c r="M102" s="9" t="str">
        <f t="shared" si="7"/>
        <v>1899 - MONTH 12</v>
      </c>
      <c r="N102" s="11">
        <f t="shared" ref="N102:O102" si="111">IFERROR(AVERAGEIF(L:L,L102,$J:$J)," ")</f>
        <v>0.9265853659</v>
      </c>
      <c r="O102" s="11">
        <f t="shared" si="111"/>
        <v>0.9265853659</v>
      </c>
      <c r="P102" s="9" t="str">
        <f>IF(ISBLANK(A102)," ",IF(N102&gt;MASTER!$B$3/100,"SB",IF(N102&gt;MASTER!$B$4/100,"B",IF(N102&gt;MASTER!$B$5/100,"C","K"))))</f>
        <v>B</v>
      </c>
      <c r="Q102" s="9" t="str">
        <f>IF(ISBLANK(B102)," ",IF(O102&gt;MASTER!$B$3/100,"SB",IF(O102&gt;MASTER!$B$4/100,"B",IF(O102&gt;MASTER!$B$5/100,"C","K"))))</f>
        <v>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 t="str">
        <f t="shared" si="14"/>
        <v> </v>
      </c>
      <c r="AF102" s="9" t="str">
        <f t="shared" si="15"/>
        <v> 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45034.17638</v>
      </c>
      <c r="B103" s="9" t="str">
        <f>INDIRECT(ADDRESS(2+QUOTIENT(ROW()-2,COUNTA('Form Responses 1'!$1:$1)-4),2,,TRUE,"Form Responses 1"))</f>
        <v/>
      </c>
      <c r="C103" s="9" t="str">
        <f>INDIRECT(ADDRESS(2+QUOTIENT(ROW()-2,COUNTA('Form Responses 1'!$1:$1)-4),3,,TRUE,"Form Responses 1"))</f>
        <v>Edy Karyadi </v>
      </c>
      <c r="D103" s="9" t="str">
        <f>INDIRECT(ADDRESS(2+QUOTIENT(ROW()-2,COUNTA('Form Responses 1'!$1:$1)-4),4,,TRUE,"Form Responses 1"))</f>
        <v/>
      </c>
      <c r="E103" s="10" t="str">
        <f t="shared" si="2"/>
        <v> </v>
      </c>
      <c r="F103" s="9" t="str">
        <f>IF(ISBLANK(A103)," ",INDIRECT(ADDRESS(1,5+MOD(ROW()-2,COUNTA('Form Responses 1'!$1:$1)-4),,TRUE,"Form Responses 1")))</f>
        <v>Mess Gatsu [Toilet]</v>
      </c>
      <c r="G103" s="9" t="str">
        <f>IF(ISBLANK(A103)," ",INDIRECT(ADDRESS(MATCH(A103,'Form Responses 1'!A:A,0),5+MOD(ROW()-2,COUNTA('Form Responses 1'!$1:$1)-4),,TRUE,"Form Responses 1")))</f>
        <v>CUKUP BAIK</v>
      </c>
      <c r="H103" s="11" t="str">
        <f t="shared" si="3"/>
        <v>Mess Gatsu</v>
      </c>
      <c r="I103" s="11" t="str">
        <f t="shared" si="4"/>
        <v>CLEANING SERVICE</v>
      </c>
      <c r="J103" s="11">
        <f t="array" ref="J103">IFERROR(INDEX(MASTER!B:B,MATCH(G103,MASTER!A:A,0))/100," ")</f>
        <v>0.89</v>
      </c>
      <c r="K103" s="9" t="str">
        <f t="shared" si="5"/>
        <v> </v>
      </c>
      <c r="L103" s="9" t="str">
        <f t="shared" si="6"/>
        <v>1899 - WEEK 52</v>
      </c>
      <c r="M103" s="9" t="str">
        <f t="shared" si="7"/>
        <v>1899 - MONTH 12</v>
      </c>
      <c r="N103" s="11">
        <f t="shared" ref="N103:O103" si="112">IFERROR(AVERAGEIF(L:L,L103,$J:$J)," ")</f>
        <v>0.9265853659</v>
      </c>
      <c r="O103" s="11">
        <f t="shared" si="112"/>
        <v>0.9265853659</v>
      </c>
      <c r="P103" s="9" t="str">
        <f>IF(ISBLANK(A103)," ",IF(N103&gt;MASTER!$B$3/100,"SB",IF(N103&gt;MASTER!$B$4/100,"B",IF(N103&gt;MASTER!$B$5/100,"C","K"))))</f>
        <v>B</v>
      </c>
      <c r="Q103" s="9" t="str">
        <f>IF(ISBLANK(B103)," ",IF(O103&gt;MASTER!$B$3/100,"SB",IF(O103&gt;MASTER!$B$4/100,"B",IF(O103&gt;MASTER!$B$5/100,"C","K"))))</f>
        <v>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 t="str">
        <f t="shared" si="14"/>
        <v> </v>
      </c>
      <c r="AF103" s="9" t="str">
        <f t="shared" si="15"/>
        <v> 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45034.17638</v>
      </c>
      <c r="B104" s="9" t="str">
        <f>INDIRECT(ADDRESS(2+QUOTIENT(ROW()-2,COUNTA('Form Responses 1'!$1:$1)-4),2,,TRUE,"Form Responses 1"))</f>
        <v/>
      </c>
      <c r="C104" s="9" t="str">
        <f>INDIRECT(ADDRESS(2+QUOTIENT(ROW()-2,COUNTA('Form Responses 1'!$1:$1)-4),3,,TRUE,"Form Responses 1"))</f>
        <v>Edy Karyadi </v>
      </c>
      <c r="D104" s="9" t="str">
        <f>INDIRECT(ADDRESS(2+QUOTIENT(ROW()-2,COUNTA('Form Responses 1'!$1:$1)-4),4,,TRUE,"Form Responses 1"))</f>
        <v/>
      </c>
      <c r="E104" s="10" t="str">
        <f t="shared" si="2"/>
        <v> </v>
      </c>
      <c r="F104" s="9" t="str">
        <f>IF(ISBLANK(A104)," ",INDIRECT(ADDRESS(1,5+MOD(ROW()-2,COUNTA('Form Responses 1'!$1:$1)-4),,TRUE,"Form Responses 1")))</f>
        <v>Mess Gatsu [Halaman Depan ]</v>
      </c>
      <c r="G104" s="9" t="str">
        <f>IF(ISBLANK(A104)," ",INDIRECT(ADDRESS(MATCH(A104,'Form Responses 1'!A:A,0),5+MOD(ROW()-2,COUNTA('Form Responses 1'!$1:$1)-4),,TRUE,"Form Responses 1")))</f>
        <v>CUKUP BAIK</v>
      </c>
      <c r="H104" s="11" t="str">
        <f t="shared" si="3"/>
        <v>Mess Gatsu</v>
      </c>
      <c r="I104" s="11" t="str">
        <f t="shared" si="4"/>
        <v>CLEANING SERVICE</v>
      </c>
      <c r="J104" s="11">
        <f t="array" ref="J104">IFERROR(INDEX(MASTER!B:B,MATCH(G104,MASTER!A:A,0))/100," ")</f>
        <v>0.89</v>
      </c>
      <c r="K104" s="9" t="str">
        <f t="shared" si="5"/>
        <v> </v>
      </c>
      <c r="L104" s="9" t="str">
        <f t="shared" si="6"/>
        <v>1899 - WEEK 52</v>
      </c>
      <c r="M104" s="9" t="str">
        <f t="shared" si="7"/>
        <v>1899 - MONTH 12</v>
      </c>
      <c r="N104" s="11">
        <f t="shared" ref="N104:O104" si="113">IFERROR(AVERAGEIF(L:L,L104,$J:$J)," ")</f>
        <v>0.9265853659</v>
      </c>
      <c r="O104" s="11">
        <f t="shared" si="113"/>
        <v>0.9265853659</v>
      </c>
      <c r="P104" s="9" t="str">
        <f>IF(ISBLANK(A104)," ",IF(N104&gt;MASTER!$B$3/100,"SB",IF(N104&gt;MASTER!$B$4/100,"B",IF(N104&gt;MASTER!$B$5/100,"C","K"))))</f>
        <v>B</v>
      </c>
      <c r="Q104" s="9" t="str">
        <f>IF(ISBLANK(B104)," ",IF(O104&gt;MASTER!$B$3/100,"SB",IF(O104&gt;MASTER!$B$4/100,"B",IF(O104&gt;MASTER!$B$5/100,"C","K"))))</f>
        <v>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 t="str">
        <f t="shared" si="14"/>
        <v> </v>
      </c>
      <c r="AF104" s="9" t="str">
        <f t="shared" si="15"/>
        <v> 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45034.17638</v>
      </c>
      <c r="B105" s="9" t="str">
        <f>INDIRECT(ADDRESS(2+QUOTIENT(ROW()-2,COUNTA('Form Responses 1'!$1:$1)-4),2,,TRUE,"Form Responses 1"))</f>
        <v/>
      </c>
      <c r="C105" s="9" t="str">
        <f>INDIRECT(ADDRESS(2+QUOTIENT(ROW()-2,COUNTA('Form Responses 1'!$1:$1)-4),3,,TRUE,"Form Responses 1"))</f>
        <v>Edy Karyadi </v>
      </c>
      <c r="D105" s="9" t="str">
        <f>INDIRECT(ADDRESS(2+QUOTIENT(ROW()-2,COUNTA('Form Responses 1'!$1:$1)-4),4,,TRUE,"Form Responses 1"))</f>
        <v/>
      </c>
      <c r="E105" s="10" t="str">
        <f t="shared" si="2"/>
        <v> </v>
      </c>
      <c r="F105" s="9" t="str">
        <f>IF(ISBLANK(A105)," ",INDIRECT(ADDRESS(1,5+MOD(ROW()-2,COUNTA('Form Responses 1'!$1:$1)-4),,TRUE,"Form Responses 1")))</f>
        <v>Mess Gatsu [Halaman Belakang]</v>
      </c>
      <c r="G105" s="9" t="str">
        <f>IF(ISBLANK(A105)," ",INDIRECT(ADDRESS(MATCH(A105,'Form Responses 1'!A:A,0),5+MOD(ROW()-2,COUNTA('Form Responses 1'!$1:$1)-4),,TRUE,"Form Responses 1")))</f>
        <v>CUKUP BAIK</v>
      </c>
      <c r="H105" s="11" t="str">
        <f t="shared" si="3"/>
        <v>Mess Gatsu</v>
      </c>
      <c r="I105" s="11" t="str">
        <f t="shared" si="4"/>
        <v>CLEANING SERVICE</v>
      </c>
      <c r="J105" s="11">
        <f t="array" ref="J105">IFERROR(INDEX(MASTER!B:B,MATCH(G105,MASTER!A:A,0))/100," ")</f>
        <v>0.89</v>
      </c>
      <c r="K105" s="9" t="str">
        <f t="shared" si="5"/>
        <v> </v>
      </c>
      <c r="L105" s="9" t="str">
        <f t="shared" si="6"/>
        <v>1899 - WEEK 52</v>
      </c>
      <c r="M105" s="9" t="str">
        <f t="shared" si="7"/>
        <v>1899 - MONTH 12</v>
      </c>
      <c r="N105" s="11">
        <f t="shared" ref="N105:O105" si="114">IFERROR(AVERAGEIF(L:L,L105,$J:$J)," ")</f>
        <v>0.9265853659</v>
      </c>
      <c r="O105" s="11">
        <f t="shared" si="114"/>
        <v>0.9265853659</v>
      </c>
      <c r="P105" s="9" t="str">
        <f>IF(ISBLANK(A105)," ",IF(N105&gt;MASTER!$B$3/100,"SB",IF(N105&gt;MASTER!$B$4/100,"B",IF(N105&gt;MASTER!$B$5/100,"C","K"))))</f>
        <v>B</v>
      </c>
      <c r="Q105" s="9" t="str">
        <f>IF(ISBLANK(B105)," ",IF(O105&gt;MASTER!$B$3/100,"SB",IF(O105&gt;MASTER!$B$4/100,"B",IF(O105&gt;MASTER!$B$5/100,"C","K"))))</f>
        <v>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 t="str">
        <f t="shared" si="14"/>
        <v> </v>
      </c>
      <c r="AF105" s="9" t="str">
        <f t="shared" si="15"/>
        <v> 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45034.17638</v>
      </c>
      <c r="B106" s="9" t="str">
        <f>INDIRECT(ADDRESS(2+QUOTIENT(ROW()-2,COUNTA('Form Responses 1'!$1:$1)-4),2,,TRUE,"Form Responses 1"))</f>
        <v/>
      </c>
      <c r="C106" s="9" t="str">
        <f>INDIRECT(ADDRESS(2+QUOTIENT(ROW()-2,COUNTA('Form Responses 1'!$1:$1)-4),3,,TRUE,"Form Responses 1"))</f>
        <v>Edy Karyadi </v>
      </c>
      <c r="D106" s="9" t="str">
        <f>INDIRECT(ADDRESS(2+QUOTIENT(ROW()-2,COUNTA('Form Responses 1'!$1:$1)-4),4,,TRUE,"Form Responses 1"))</f>
        <v/>
      </c>
      <c r="E106" s="10" t="str">
        <f t="shared" si="2"/>
        <v> </v>
      </c>
      <c r="F106" s="9" t="str">
        <f>IF(ISBLANK(A106)," ",INDIRECT(ADDRESS(1,5+MOD(ROW()-2,COUNTA('Form Responses 1'!$1:$1)-4),,TRUE,"Form Responses 1")))</f>
        <v>Rumdis Kepala Bkpuk (Drizal Fryantoni) No. 19 Lt.1 [Ruang tamu]</v>
      </c>
      <c r="G106" s="9" t="str">
        <f>IF(ISBLANK(A106)," ",INDIRECT(ADDRESS(MATCH(A106,'Form Responses 1'!A:A,0),5+MOD(ROW()-2,COUNTA('Form Responses 1'!$1:$1)-4),,TRUE,"Form Responses 1")))</f>
        <v>CUKUP BAIK</v>
      </c>
      <c r="H106" s="11" t="str">
        <f t="shared" si="3"/>
        <v>Rumdis Kepala Bkpuk (Drizal Fryantoni) No. 19 Lt.1</v>
      </c>
      <c r="I106" s="11" t="str">
        <f t="shared" si="4"/>
        <v>CLEANING SERVICE</v>
      </c>
      <c r="J106" s="11">
        <f t="array" ref="J106">IFERROR(INDEX(MASTER!B:B,MATCH(G106,MASTER!A:A,0))/100," ")</f>
        <v>0.89</v>
      </c>
      <c r="K106" s="9" t="str">
        <f t="shared" si="5"/>
        <v> </v>
      </c>
      <c r="L106" s="9" t="str">
        <f t="shared" si="6"/>
        <v>1899 - WEEK 52</v>
      </c>
      <c r="M106" s="9" t="str">
        <f t="shared" si="7"/>
        <v>1899 - MONTH 12</v>
      </c>
      <c r="N106" s="11">
        <f t="shared" ref="N106:O106" si="115">IFERROR(AVERAGEIF(L:L,L106,$J:$J)," ")</f>
        <v>0.9265853659</v>
      </c>
      <c r="O106" s="11">
        <f t="shared" si="115"/>
        <v>0.9265853659</v>
      </c>
      <c r="P106" s="9" t="str">
        <f>IF(ISBLANK(A106)," ",IF(N106&gt;MASTER!$B$3/100,"SB",IF(N106&gt;MASTER!$B$4/100,"B",IF(N106&gt;MASTER!$B$5/100,"C","K"))))</f>
        <v>B</v>
      </c>
      <c r="Q106" s="9" t="str">
        <f>IF(ISBLANK(B106)," ",IF(O106&gt;MASTER!$B$3/100,"SB",IF(O106&gt;MASTER!$B$4/100,"B",IF(O106&gt;MASTER!$B$5/100,"C","K"))))</f>
        <v>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 t="str">
        <f t="shared" si="14"/>
        <v> </v>
      </c>
      <c r="AF106" s="9" t="str">
        <f t="shared" si="15"/>
        <v> 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45034.17638</v>
      </c>
      <c r="B107" s="9" t="str">
        <f>INDIRECT(ADDRESS(2+QUOTIENT(ROW()-2,COUNTA('Form Responses 1'!$1:$1)-4),2,,TRUE,"Form Responses 1"))</f>
        <v/>
      </c>
      <c r="C107" s="9" t="str">
        <f>INDIRECT(ADDRESS(2+QUOTIENT(ROW()-2,COUNTA('Form Responses 1'!$1:$1)-4),3,,TRUE,"Form Responses 1"))</f>
        <v>Edy Karyadi </v>
      </c>
      <c r="D107" s="9" t="str">
        <f>INDIRECT(ADDRESS(2+QUOTIENT(ROW()-2,COUNTA('Form Responses 1'!$1:$1)-4),4,,TRUE,"Form Responses 1"))</f>
        <v/>
      </c>
      <c r="E107" s="10" t="str">
        <f t="shared" si="2"/>
        <v> </v>
      </c>
      <c r="F107" s="9" t="str">
        <f>IF(ISBLANK(A107)," ",INDIRECT(ADDRESS(1,5+MOD(ROW()-2,COUNTA('Form Responses 1'!$1:$1)-4),,TRUE,"Form Responses 1")))</f>
        <v>Rumdis Kepala Bkpuk (Drizal Fryantoni) No. 19 Lt.1 [Ruang kerja]</v>
      </c>
      <c r="G107" s="9" t="str">
        <f>IF(ISBLANK(A107)," ",INDIRECT(ADDRESS(MATCH(A107,'Form Responses 1'!A:A,0),5+MOD(ROW()-2,COUNTA('Form Responses 1'!$1:$1)-4),,TRUE,"Form Responses 1")))</f>
        <v>CUKUP BAIK</v>
      </c>
      <c r="H107" s="11" t="str">
        <f t="shared" si="3"/>
        <v>Rumdis Kepala Bkpuk (Drizal Fryantoni) No. 19 Lt.1</v>
      </c>
      <c r="I107" s="11" t="str">
        <f t="shared" si="4"/>
        <v>CLEANING SERVICE</v>
      </c>
      <c r="J107" s="11">
        <f t="array" ref="J107">IFERROR(INDEX(MASTER!B:B,MATCH(G107,MASTER!A:A,0))/100," ")</f>
        <v>0.89</v>
      </c>
      <c r="K107" s="9" t="str">
        <f t="shared" si="5"/>
        <v> </v>
      </c>
      <c r="L107" s="9" t="str">
        <f t="shared" si="6"/>
        <v>1899 - WEEK 52</v>
      </c>
      <c r="M107" s="9" t="str">
        <f t="shared" si="7"/>
        <v>1899 - MONTH 12</v>
      </c>
      <c r="N107" s="11">
        <f t="shared" ref="N107:O107" si="116">IFERROR(AVERAGEIF(L:L,L107,$J:$J)," ")</f>
        <v>0.9265853659</v>
      </c>
      <c r="O107" s="11">
        <f t="shared" si="116"/>
        <v>0.9265853659</v>
      </c>
      <c r="P107" s="9" t="str">
        <f>IF(ISBLANK(A107)," ",IF(N107&gt;MASTER!$B$3/100,"SB",IF(N107&gt;MASTER!$B$4/100,"B",IF(N107&gt;MASTER!$B$5/100,"C","K"))))</f>
        <v>B</v>
      </c>
      <c r="Q107" s="9" t="str">
        <f>IF(ISBLANK(B107)," ",IF(O107&gt;MASTER!$B$3/100,"SB",IF(O107&gt;MASTER!$B$4/100,"B",IF(O107&gt;MASTER!$B$5/100,"C","K"))))</f>
        <v>B</v>
      </c>
    </row>
    <row r="108">
      <c r="A108" s="8">
        <f>INDIRECT(ADDRESS(2+QUOTIENT(ROW()-2,COUNTA('Form Responses 1'!$1:$1)-4),1,,TRUE,"Form Responses 1"))</f>
        <v>45034.17638</v>
      </c>
      <c r="B108" s="9" t="str">
        <f>INDIRECT(ADDRESS(2+QUOTIENT(ROW()-2,COUNTA('Form Responses 1'!$1:$1)-4),2,,TRUE,"Form Responses 1"))</f>
        <v/>
      </c>
      <c r="C108" s="9" t="str">
        <f>INDIRECT(ADDRESS(2+QUOTIENT(ROW()-2,COUNTA('Form Responses 1'!$1:$1)-4),3,,TRUE,"Form Responses 1"))</f>
        <v>Edy Karyadi </v>
      </c>
      <c r="D108" s="9" t="str">
        <f>INDIRECT(ADDRESS(2+QUOTIENT(ROW()-2,COUNTA('Form Responses 1'!$1:$1)-4),4,,TRUE,"Form Responses 1"))</f>
        <v/>
      </c>
      <c r="E108" s="10" t="str">
        <f t="shared" si="2"/>
        <v> </v>
      </c>
      <c r="F108" s="9" t="str">
        <f>IF(ISBLANK(A108)," ",INDIRECT(ADDRESS(1,5+MOD(ROW()-2,COUNTA('Form Responses 1'!$1:$1)-4),,TRUE,"Form Responses 1")))</f>
        <v>Rumdis Kepala Bkpuk (Drizal Fryantoni) No. 19 Lt.1 [kamar 1]</v>
      </c>
      <c r="G108" s="9" t="str">
        <f>IF(ISBLANK(A108)," ",INDIRECT(ADDRESS(MATCH(A108,'Form Responses 1'!A:A,0),5+MOD(ROW()-2,COUNTA('Form Responses 1'!$1:$1)-4),,TRUE,"Form Responses 1")))</f>
        <v>CUKUP BAIK</v>
      </c>
      <c r="H108" s="11" t="str">
        <f t="shared" si="3"/>
        <v>Rumdis Kepala Bkpuk (Drizal Fryantoni) No. 19 Lt.1</v>
      </c>
      <c r="I108" s="11" t="str">
        <f t="shared" si="4"/>
        <v>CLEANING SERVICE</v>
      </c>
      <c r="J108" s="11">
        <f t="array" ref="J108">IFERROR(INDEX(MASTER!B:B,MATCH(G108,MASTER!A:A,0))/100," ")</f>
        <v>0.89</v>
      </c>
      <c r="K108" s="9" t="str">
        <f t="shared" si="5"/>
        <v> </v>
      </c>
      <c r="L108" s="9" t="str">
        <f t="shared" si="6"/>
        <v>1899 - WEEK 52</v>
      </c>
      <c r="M108" s="9" t="str">
        <f t="shared" si="7"/>
        <v>1899 - MONTH 12</v>
      </c>
      <c r="N108" s="11">
        <f t="shared" ref="N108:O108" si="117">IFERROR(AVERAGEIF(L:L,L108,$J:$J)," ")</f>
        <v>0.9265853659</v>
      </c>
      <c r="O108" s="11">
        <f t="shared" si="117"/>
        <v>0.9265853659</v>
      </c>
      <c r="P108" s="9" t="str">
        <f>IF(ISBLANK(A108)," ",IF(N108&gt;MASTER!$B$3/100,"SB",IF(N108&gt;MASTER!$B$4/100,"B",IF(N108&gt;MASTER!$B$5/100,"C","K"))))</f>
        <v>B</v>
      </c>
      <c r="Q108" s="9" t="str">
        <f>IF(ISBLANK(B108)," ",IF(O108&gt;MASTER!$B$3/100,"SB",IF(O108&gt;MASTER!$B$4/100,"B",IF(O108&gt;MASTER!$B$5/100,"C","K"))))</f>
        <v>B</v>
      </c>
    </row>
    <row r="109">
      <c r="A109" s="8">
        <f>INDIRECT(ADDRESS(2+QUOTIENT(ROW()-2,COUNTA('Form Responses 1'!$1:$1)-4),1,,TRUE,"Form Responses 1"))</f>
        <v>45034.17638</v>
      </c>
      <c r="B109" s="9" t="str">
        <f>INDIRECT(ADDRESS(2+QUOTIENT(ROW()-2,COUNTA('Form Responses 1'!$1:$1)-4),2,,TRUE,"Form Responses 1"))</f>
        <v/>
      </c>
      <c r="C109" s="9" t="str">
        <f>INDIRECT(ADDRESS(2+QUOTIENT(ROW()-2,COUNTA('Form Responses 1'!$1:$1)-4),3,,TRUE,"Form Responses 1"))</f>
        <v>Edy Karyadi </v>
      </c>
      <c r="D109" s="9" t="str">
        <f>INDIRECT(ADDRESS(2+QUOTIENT(ROW()-2,COUNTA('Form Responses 1'!$1:$1)-4),4,,TRUE,"Form Responses 1"))</f>
        <v/>
      </c>
      <c r="E109" s="10" t="str">
        <f t="shared" si="2"/>
        <v> </v>
      </c>
      <c r="F109" s="9" t="str">
        <f>IF(ISBLANK(A109)," ",INDIRECT(ADDRESS(1,5+MOD(ROW()-2,COUNTA('Form Responses 1'!$1:$1)-4),,TRUE,"Form Responses 1")))</f>
        <v>Rumdis Kepala Bkpuk (Drizal Fryantoni) No. 19 Lt.1 [kamar 2]</v>
      </c>
      <c r="G109" s="9" t="str">
        <f>IF(ISBLANK(A109)," ",INDIRECT(ADDRESS(MATCH(A109,'Form Responses 1'!A:A,0),5+MOD(ROW()-2,COUNTA('Form Responses 1'!$1:$1)-4),,TRUE,"Form Responses 1")))</f>
        <v>CUKUP BAIK</v>
      </c>
      <c r="H109" s="11" t="str">
        <f t="shared" si="3"/>
        <v>Rumdis Kepala Bkpuk (Drizal Fryantoni) No. 19 Lt.1</v>
      </c>
      <c r="I109" s="11" t="str">
        <f t="shared" si="4"/>
        <v>CLEANING SERVICE</v>
      </c>
      <c r="J109" s="11">
        <f t="array" ref="J109">IFERROR(INDEX(MASTER!B:B,MATCH(G109,MASTER!A:A,0))/100," ")</f>
        <v>0.89</v>
      </c>
      <c r="K109" s="9" t="str">
        <f t="shared" si="5"/>
        <v> </v>
      </c>
      <c r="L109" s="9" t="str">
        <f t="shared" si="6"/>
        <v>1899 - WEEK 52</v>
      </c>
      <c r="M109" s="9" t="str">
        <f t="shared" si="7"/>
        <v>1899 - MONTH 12</v>
      </c>
      <c r="N109" s="11">
        <f t="shared" ref="N109:O109" si="118">IFERROR(AVERAGEIF(L:L,L109,$J:$J)," ")</f>
        <v>0.9265853659</v>
      </c>
      <c r="O109" s="11">
        <f t="shared" si="118"/>
        <v>0.9265853659</v>
      </c>
      <c r="P109" s="9" t="str">
        <f>IF(ISBLANK(A109)," ",IF(N109&gt;MASTER!$B$3/100,"SB",IF(N109&gt;MASTER!$B$4/100,"B",IF(N109&gt;MASTER!$B$5/100,"C","K"))))</f>
        <v>B</v>
      </c>
      <c r="Q109" s="9" t="str">
        <f>IF(ISBLANK(B109)," ",IF(O109&gt;MASTER!$B$3/100,"SB",IF(O109&gt;MASTER!$B$4/100,"B",IF(O109&gt;MASTER!$B$5/100,"C","K"))))</f>
        <v>B</v>
      </c>
    </row>
    <row r="110">
      <c r="A110" s="8">
        <f>INDIRECT(ADDRESS(2+QUOTIENT(ROW()-2,COUNTA('Form Responses 1'!$1:$1)-4),1,,TRUE,"Form Responses 1"))</f>
        <v>45034.17638</v>
      </c>
      <c r="B110" s="9" t="str">
        <f>INDIRECT(ADDRESS(2+QUOTIENT(ROW()-2,COUNTA('Form Responses 1'!$1:$1)-4),2,,TRUE,"Form Responses 1"))</f>
        <v/>
      </c>
      <c r="C110" s="9" t="str">
        <f>INDIRECT(ADDRESS(2+QUOTIENT(ROW()-2,COUNTA('Form Responses 1'!$1:$1)-4),3,,TRUE,"Form Responses 1"))</f>
        <v>Edy Karyadi </v>
      </c>
      <c r="D110" s="9" t="str">
        <f>INDIRECT(ADDRESS(2+QUOTIENT(ROW()-2,COUNTA('Form Responses 1'!$1:$1)-4),4,,TRUE,"Form Responses 1"))</f>
        <v/>
      </c>
      <c r="E110" s="10" t="str">
        <f t="shared" si="2"/>
        <v> </v>
      </c>
      <c r="F110" s="9" t="str">
        <f>IF(ISBLANK(A110)," ",INDIRECT(ADDRESS(1,5+MOD(ROW()-2,COUNTA('Form Responses 1'!$1:$1)-4),,TRUE,"Form Responses 1")))</f>
        <v>Rumdis Kepala Bkpuk (Drizal Fryantoni) No. 19 Lt.1 [Ruang kerja]</v>
      </c>
      <c r="G110" s="9" t="str">
        <f>IF(ISBLANK(A110)," ",INDIRECT(ADDRESS(MATCH(A110,'Form Responses 1'!A:A,0),5+MOD(ROW()-2,COUNTA('Form Responses 1'!$1:$1)-4),,TRUE,"Form Responses 1")))</f>
        <v>CUKUP BAIK</v>
      </c>
      <c r="H110" s="11" t="str">
        <f t="shared" si="3"/>
        <v>Rumdis Kepala Bkpuk (Drizal Fryantoni) No. 19 Lt.1</v>
      </c>
      <c r="I110" s="11" t="str">
        <f t="shared" si="4"/>
        <v>CLEANING SERVICE</v>
      </c>
      <c r="J110" s="11">
        <f t="array" ref="J110">IFERROR(INDEX(MASTER!B:B,MATCH(G110,MASTER!A:A,0))/100," ")</f>
        <v>0.89</v>
      </c>
      <c r="K110" s="9" t="str">
        <f t="shared" si="5"/>
        <v> </v>
      </c>
      <c r="L110" s="9" t="str">
        <f t="shared" si="6"/>
        <v>1899 - WEEK 52</v>
      </c>
      <c r="M110" s="9" t="str">
        <f t="shared" si="7"/>
        <v>1899 - MONTH 12</v>
      </c>
      <c r="N110" s="11">
        <f t="shared" ref="N110:O110" si="119">IFERROR(AVERAGEIF(L:L,L110,$J:$J)," ")</f>
        <v>0.9265853659</v>
      </c>
      <c r="O110" s="11">
        <f t="shared" si="119"/>
        <v>0.9265853659</v>
      </c>
      <c r="P110" s="9" t="str">
        <f>IF(ISBLANK(A110)," ",IF(N110&gt;MASTER!$B$3/100,"SB",IF(N110&gt;MASTER!$B$4/100,"B",IF(N110&gt;MASTER!$B$5/100,"C","K"))))</f>
        <v>B</v>
      </c>
      <c r="Q110" s="9" t="str">
        <f>IF(ISBLANK(B110)," ",IF(O110&gt;MASTER!$B$3/100,"SB",IF(O110&gt;MASTER!$B$4/100,"B",IF(O110&gt;MASTER!$B$5/100,"C","K"))))</f>
        <v>B</v>
      </c>
    </row>
    <row r="111">
      <c r="A111" s="8">
        <f>INDIRECT(ADDRESS(2+QUOTIENT(ROW()-2,COUNTA('Form Responses 1'!$1:$1)-4),1,,TRUE,"Form Responses 1"))</f>
        <v>45034.17638</v>
      </c>
      <c r="B111" s="9" t="str">
        <f>INDIRECT(ADDRESS(2+QUOTIENT(ROW()-2,COUNTA('Form Responses 1'!$1:$1)-4),2,,TRUE,"Form Responses 1"))</f>
        <v/>
      </c>
      <c r="C111" s="9" t="str">
        <f>INDIRECT(ADDRESS(2+QUOTIENT(ROW()-2,COUNTA('Form Responses 1'!$1:$1)-4),3,,TRUE,"Form Responses 1"))</f>
        <v>Edy Karyadi </v>
      </c>
      <c r="D111" s="9" t="str">
        <f>INDIRECT(ADDRESS(2+QUOTIENT(ROW()-2,COUNTA('Form Responses 1'!$1:$1)-4),4,,TRUE,"Form Responses 1"))</f>
        <v/>
      </c>
      <c r="E111" s="10" t="str">
        <f t="shared" si="2"/>
        <v> </v>
      </c>
      <c r="F111" s="9" t="str">
        <f>IF(ISBLANK(A111)," ",INDIRECT(ADDRESS(1,5+MOD(ROW()-2,COUNTA('Form Responses 1'!$1:$1)-4),,TRUE,"Form Responses 1")))</f>
        <v>Rumdis Kepala Bkpuk (Drizal Fryantoni) No. 19 Lt.1 [Kamar mandi 1]</v>
      </c>
      <c r="G111" s="9" t="str">
        <f>IF(ISBLANK(A111)," ",INDIRECT(ADDRESS(MATCH(A111,'Form Responses 1'!A:A,0),5+MOD(ROW()-2,COUNTA('Form Responses 1'!$1:$1)-4),,TRUE,"Form Responses 1")))</f>
        <v>CUKUP BAIK</v>
      </c>
      <c r="H111" s="11" t="str">
        <f t="shared" si="3"/>
        <v>Rumdis Kepala Bkpuk (Drizal Fryantoni) No. 19 Lt.1</v>
      </c>
      <c r="I111" s="11" t="str">
        <f t="shared" si="4"/>
        <v>CLEANING SERVICE</v>
      </c>
      <c r="J111" s="11">
        <f t="array" ref="J111">IFERROR(INDEX(MASTER!B:B,MATCH(G111,MASTER!A:A,0))/100," ")</f>
        <v>0.89</v>
      </c>
      <c r="K111" s="9" t="str">
        <f t="shared" si="5"/>
        <v> </v>
      </c>
      <c r="L111" s="9" t="str">
        <f t="shared" si="6"/>
        <v>1899 - WEEK 52</v>
      </c>
      <c r="M111" s="9" t="str">
        <f t="shared" si="7"/>
        <v>1899 - MONTH 12</v>
      </c>
      <c r="N111" s="11">
        <f t="shared" ref="N111:O111" si="120">IFERROR(AVERAGEIF(L:L,L111,$J:$J)," ")</f>
        <v>0.9265853659</v>
      </c>
      <c r="O111" s="11">
        <f t="shared" si="120"/>
        <v>0.9265853659</v>
      </c>
      <c r="P111" s="9" t="str">
        <f>IF(ISBLANK(A111)," ",IF(N111&gt;MASTER!$B$3/100,"SB",IF(N111&gt;MASTER!$B$4/100,"B",IF(N111&gt;MASTER!$B$5/100,"C","K"))))</f>
        <v>B</v>
      </c>
      <c r="Q111" s="9" t="str">
        <f>IF(ISBLANK(B111)," ",IF(O111&gt;MASTER!$B$3/100,"SB",IF(O111&gt;MASTER!$B$4/100,"B",IF(O111&gt;MASTER!$B$5/100,"C","K"))))</f>
        <v>B</v>
      </c>
    </row>
    <row r="112">
      <c r="A112" s="8">
        <f>INDIRECT(ADDRESS(2+QUOTIENT(ROW()-2,COUNTA('Form Responses 1'!$1:$1)-4),1,,TRUE,"Form Responses 1"))</f>
        <v>45034.17638</v>
      </c>
      <c r="B112" s="9" t="str">
        <f>INDIRECT(ADDRESS(2+QUOTIENT(ROW()-2,COUNTA('Form Responses 1'!$1:$1)-4),2,,TRUE,"Form Responses 1"))</f>
        <v/>
      </c>
      <c r="C112" s="9" t="str">
        <f>INDIRECT(ADDRESS(2+QUOTIENT(ROW()-2,COUNTA('Form Responses 1'!$1:$1)-4),3,,TRUE,"Form Responses 1"))</f>
        <v>Edy Karyadi </v>
      </c>
      <c r="D112" s="9" t="str">
        <f>INDIRECT(ADDRESS(2+QUOTIENT(ROW()-2,COUNTA('Form Responses 1'!$1:$1)-4),4,,TRUE,"Form Responses 1"))</f>
        <v/>
      </c>
      <c r="E112" s="10" t="str">
        <f t="shared" si="2"/>
        <v> </v>
      </c>
      <c r="F112" s="9" t="str">
        <f>IF(ISBLANK(A112)," ",INDIRECT(ADDRESS(1,5+MOD(ROW()-2,COUNTA('Form Responses 1'!$1:$1)-4),,TRUE,"Form Responses 1")))</f>
        <v>Rumdis Kepala Bkpuk (Drizal Fryantoni) No. 19 Lt.1 [Kamar mandi 2]</v>
      </c>
      <c r="G112" s="9" t="str">
        <f>IF(ISBLANK(A112)," ",INDIRECT(ADDRESS(MATCH(A112,'Form Responses 1'!A:A,0),5+MOD(ROW()-2,COUNTA('Form Responses 1'!$1:$1)-4),,TRUE,"Form Responses 1")))</f>
        <v>CUKUP BAIK</v>
      </c>
      <c r="H112" s="11" t="str">
        <f t="shared" si="3"/>
        <v>Rumdis Kepala Bkpuk (Drizal Fryantoni) No. 19 Lt.1</v>
      </c>
      <c r="I112" s="11" t="str">
        <f t="shared" si="4"/>
        <v>CLEANING SERVICE</v>
      </c>
      <c r="J112" s="11">
        <f t="array" ref="J112">IFERROR(INDEX(MASTER!B:B,MATCH(G112,MASTER!A:A,0))/100," ")</f>
        <v>0.89</v>
      </c>
      <c r="K112" s="9" t="str">
        <f t="shared" si="5"/>
        <v> </v>
      </c>
      <c r="L112" s="9" t="str">
        <f t="shared" si="6"/>
        <v>1899 - WEEK 52</v>
      </c>
      <c r="M112" s="9" t="str">
        <f t="shared" si="7"/>
        <v>1899 - MONTH 12</v>
      </c>
      <c r="N112" s="11">
        <f t="shared" ref="N112:O112" si="121">IFERROR(AVERAGEIF(L:L,L112,$J:$J)," ")</f>
        <v>0.9265853659</v>
      </c>
      <c r="O112" s="11">
        <f t="shared" si="121"/>
        <v>0.9265853659</v>
      </c>
      <c r="P112" s="9" t="str">
        <f>IF(ISBLANK(A112)," ",IF(N112&gt;MASTER!$B$3/100,"SB",IF(N112&gt;MASTER!$B$4/100,"B",IF(N112&gt;MASTER!$B$5/100,"C","K"))))</f>
        <v>B</v>
      </c>
      <c r="Q112" s="9" t="str">
        <f>IF(ISBLANK(B112)," ",IF(O112&gt;MASTER!$B$3/100,"SB",IF(O112&gt;MASTER!$B$4/100,"B",IF(O112&gt;MASTER!$B$5/100,"C","K"))))</f>
        <v>B</v>
      </c>
    </row>
    <row r="113">
      <c r="A113" s="8">
        <f>INDIRECT(ADDRESS(2+QUOTIENT(ROW()-2,COUNTA('Form Responses 1'!$1:$1)-4),1,,TRUE,"Form Responses 1"))</f>
        <v>45034.17638</v>
      </c>
      <c r="B113" s="9" t="str">
        <f>INDIRECT(ADDRESS(2+QUOTIENT(ROW()-2,COUNTA('Form Responses 1'!$1:$1)-4),2,,TRUE,"Form Responses 1"))</f>
        <v/>
      </c>
      <c r="C113" s="9" t="str">
        <f>INDIRECT(ADDRESS(2+QUOTIENT(ROW()-2,COUNTA('Form Responses 1'!$1:$1)-4),3,,TRUE,"Form Responses 1"))</f>
        <v>Edy Karyadi </v>
      </c>
      <c r="D113" s="9" t="str">
        <f>INDIRECT(ADDRESS(2+QUOTIENT(ROW()-2,COUNTA('Form Responses 1'!$1:$1)-4),4,,TRUE,"Form Responses 1"))</f>
        <v/>
      </c>
      <c r="E113" s="10" t="str">
        <f t="shared" si="2"/>
        <v> </v>
      </c>
      <c r="F113" s="9" t="str">
        <f>IF(ISBLANK(A113)," ",INDIRECT(ADDRESS(1,5+MOD(ROW()-2,COUNTA('Form Responses 1'!$1:$1)-4),,TRUE,"Form Responses 1")))</f>
        <v>Rumdis Kepala Bkpuk (Drizal Fryantoni) No. 19 Lt.1 [Dapur 1]</v>
      </c>
      <c r="G113" s="9" t="str">
        <f>IF(ISBLANK(A113)," ",INDIRECT(ADDRESS(MATCH(A113,'Form Responses 1'!A:A,0),5+MOD(ROW()-2,COUNTA('Form Responses 1'!$1:$1)-4),,TRUE,"Form Responses 1")))</f>
        <v>CUKUP BAIK</v>
      </c>
      <c r="H113" s="11" t="str">
        <f t="shared" si="3"/>
        <v>Rumdis Kepala Bkpuk (Drizal Fryantoni) No. 19 Lt.1</v>
      </c>
      <c r="I113" s="11" t="str">
        <f t="shared" si="4"/>
        <v>CLEANING SERVICE</v>
      </c>
      <c r="J113" s="11">
        <f t="array" ref="J113">IFERROR(INDEX(MASTER!B:B,MATCH(G113,MASTER!A:A,0))/100," ")</f>
        <v>0.89</v>
      </c>
      <c r="K113" s="9" t="str">
        <f t="shared" si="5"/>
        <v> </v>
      </c>
      <c r="L113" s="9" t="str">
        <f t="shared" si="6"/>
        <v>1899 - WEEK 52</v>
      </c>
      <c r="M113" s="9" t="str">
        <f t="shared" si="7"/>
        <v>1899 - MONTH 12</v>
      </c>
      <c r="N113" s="11">
        <f t="shared" ref="N113:O113" si="122">IFERROR(AVERAGEIF(L:L,L113,$J:$J)," ")</f>
        <v>0.9265853659</v>
      </c>
      <c r="O113" s="11">
        <f t="shared" si="122"/>
        <v>0.9265853659</v>
      </c>
      <c r="P113" s="9" t="str">
        <f>IF(ISBLANK(A113)," ",IF(N113&gt;MASTER!$B$3/100,"SB",IF(N113&gt;MASTER!$B$4/100,"B",IF(N113&gt;MASTER!$B$5/100,"C","K"))))</f>
        <v>B</v>
      </c>
      <c r="Q113" s="9" t="str">
        <f>IF(ISBLANK(B113)," ",IF(O113&gt;MASTER!$B$3/100,"SB",IF(O113&gt;MASTER!$B$4/100,"B",IF(O113&gt;MASTER!$B$5/100,"C","K"))))</f>
        <v>B</v>
      </c>
    </row>
    <row r="114">
      <c r="A114" s="8">
        <f>INDIRECT(ADDRESS(2+QUOTIENT(ROW()-2,COUNTA('Form Responses 1'!$1:$1)-4),1,,TRUE,"Form Responses 1"))</f>
        <v>45034.17638</v>
      </c>
      <c r="B114" s="9" t="str">
        <f>INDIRECT(ADDRESS(2+QUOTIENT(ROW()-2,COUNTA('Form Responses 1'!$1:$1)-4),2,,TRUE,"Form Responses 1"))</f>
        <v/>
      </c>
      <c r="C114" s="9" t="str">
        <f>INDIRECT(ADDRESS(2+QUOTIENT(ROW()-2,COUNTA('Form Responses 1'!$1:$1)-4),3,,TRUE,"Form Responses 1"))</f>
        <v>Edy Karyadi </v>
      </c>
      <c r="D114" s="9" t="str">
        <f>INDIRECT(ADDRESS(2+QUOTIENT(ROW()-2,COUNTA('Form Responses 1'!$1:$1)-4),4,,TRUE,"Form Responses 1"))</f>
        <v/>
      </c>
      <c r="E114" s="10" t="str">
        <f t="shared" si="2"/>
        <v> </v>
      </c>
      <c r="F114" s="9" t="str">
        <f>IF(ISBLANK(A114)," ",INDIRECT(ADDRESS(1,5+MOD(ROW()-2,COUNTA('Form Responses 1'!$1:$1)-4),,TRUE,"Form Responses 1")))</f>
        <v>Rumdis Kepala Bkpuk (Drizal Fryantoni) No. 19 Lt.1 [Dapur 2]</v>
      </c>
      <c r="G114" s="9" t="str">
        <f>IF(ISBLANK(A114)," ",INDIRECT(ADDRESS(MATCH(A114,'Form Responses 1'!A:A,0),5+MOD(ROW()-2,COUNTA('Form Responses 1'!$1:$1)-4),,TRUE,"Form Responses 1")))</f>
        <v>CUKUP BAIK</v>
      </c>
      <c r="H114" s="11" t="str">
        <f t="shared" si="3"/>
        <v>Rumdis Kepala Bkpuk (Drizal Fryantoni) No. 19 Lt.1</v>
      </c>
      <c r="I114" s="11" t="str">
        <f t="shared" si="4"/>
        <v>CLEANING SERVICE</v>
      </c>
      <c r="J114" s="11">
        <f t="array" ref="J114">IFERROR(INDEX(MASTER!B:B,MATCH(G114,MASTER!A:A,0))/100," ")</f>
        <v>0.89</v>
      </c>
      <c r="K114" s="9" t="str">
        <f t="shared" si="5"/>
        <v> </v>
      </c>
      <c r="L114" s="9" t="str">
        <f t="shared" si="6"/>
        <v>1899 - WEEK 52</v>
      </c>
      <c r="M114" s="9" t="str">
        <f t="shared" si="7"/>
        <v>1899 - MONTH 12</v>
      </c>
      <c r="N114" s="11">
        <f t="shared" ref="N114:O114" si="123">IFERROR(AVERAGEIF(L:L,L114,$J:$J)," ")</f>
        <v>0.9265853659</v>
      </c>
      <c r="O114" s="11">
        <f t="shared" si="123"/>
        <v>0.9265853659</v>
      </c>
      <c r="P114" s="9" t="str">
        <f>IF(ISBLANK(A114)," ",IF(N114&gt;MASTER!$B$3/100,"SB",IF(N114&gt;MASTER!$B$4/100,"B",IF(N114&gt;MASTER!$B$5/100,"C","K"))))</f>
        <v>B</v>
      </c>
      <c r="Q114" s="9" t="str">
        <f>IF(ISBLANK(B114)," ",IF(O114&gt;MASTER!$B$3/100,"SB",IF(O114&gt;MASTER!$B$4/100,"B",IF(O114&gt;MASTER!$B$5/100,"C","K"))))</f>
        <v>B</v>
      </c>
    </row>
    <row r="115">
      <c r="A115" s="8">
        <f>INDIRECT(ADDRESS(2+QUOTIENT(ROW()-2,COUNTA('Form Responses 1'!$1:$1)-4),1,,TRUE,"Form Responses 1"))</f>
        <v>45034.17638</v>
      </c>
      <c r="B115" s="9" t="str">
        <f>INDIRECT(ADDRESS(2+QUOTIENT(ROW()-2,COUNTA('Form Responses 1'!$1:$1)-4),2,,TRUE,"Form Responses 1"))</f>
        <v/>
      </c>
      <c r="C115" s="9" t="str">
        <f>INDIRECT(ADDRESS(2+QUOTIENT(ROW()-2,COUNTA('Form Responses 1'!$1:$1)-4),3,,TRUE,"Form Responses 1"))</f>
        <v>Edy Karyadi </v>
      </c>
      <c r="D115" s="9" t="str">
        <f>INDIRECT(ADDRESS(2+QUOTIENT(ROW()-2,COUNTA('Form Responses 1'!$1:$1)-4),4,,TRUE,"Form Responses 1"))</f>
        <v/>
      </c>
      <c r="E115" s="10" t="str">
        <f t="shared" si="2"/>
        <v> </v>
      </c>
      <c r="F115" s="9" t="str">
        <f>IF(ISBLANK(A115)," ",INDIRECT(ADDRESS(1,5+MOD(ROW()-2,COUNTA('Form Responses 1'!$1:$1)-4),,TRUE,"Form Responses 1")))</f>
        <v>Rumdis Kepala Bkpuk (Drizal Fryantoni) No. 19 Lt.1 [Halaman Depan ]</v>
      </c>
      <c r="G115" s="9" t="str">
        <f>IF(ISBLANK(A115)," ",INDIRECT(ADDRESS(MATCH(A115,'Form Responses 1'!A:A,0),5+MOD(ROW()-2,COUNTA('Form Responses 1'!$1:$1)-4),,TRUE,"Form Responses 1")))</f>
        <v>CUKUP BAIK</v>
      </c>
      <c r="H115" s="11" t="str">
        <f t="shared" si="3"/>
        <v>Rumdis Kepala Bkpuk (Drizal Fryantoni) No. 19 Lt.1</v>
      </c>
      <c r="I115" s="11" t="str">
        <f t="shared" si="4"/>
        <v>CLEANING SERVICE</v>
      </c>
      <c r="J115" s="11">
        <f t="array" ref="J115">IFERROR(INDEX(MASTER!B:B,MATCH(G115,MASTER!A:A,0))/100," ")</f>
        <v>0.89</v>
      </c>
      <c r="K115" s="9" t="str">
        <f t="shared" si="5"/>
        <v> </v>
      </c>
      <c r="L115" s="9" t="str">
        <f t="shared" si="6"/>
        <v>1899 - WEEK 52</v>
      </c>
      <c r="M115" s="9" t="str">
        <f t="shared" si="7"/>
        <v>1899 - MONTH 12</v>
      </c>
      <c r="N115" s="11">
        <f t="shared" ref="N115:O115" si="124">IFERROR(AVERAGEIF(L:L,L115,$J:$J)," ")</f>
        <v>0.9265853659</v>
      </c>
      <c r="O115" s="11">
        <f t="shared" si="124"/>
        <v>0.9265853659</v>
      </c>
      <c r="P115" s="9" t="str">
        <f>IF(ISBLANK(A115)," ",IF(N115&gt;MASTER!$B$3/100,"SB",IF(N115&gt;MASTER!$B$4/100,"B",IF(N115&gt;MASTER!$B$5/100,"C","K"))))</f>
        <v>B</v>
      </c>
      <c r="Q115" s="9" t="str">
        <f>IF(ISBLANK(B115)," ",IF(O115&gt;MASTER!$B$3/100,"SB",IF(O115&gt;MASTER!$B$4/100,"B",IF(O115&gt;MASTER!$B$5/100,"C","K"))))</f>
        <v>B</v>
      </c>
    </row>
    <row r="116">
      <c r="A116" s="8">
        <f>INDIRECT(ADDRESS(2+QUOTIENT(ROW()-2,COUNTA('Form Responses 1'!$1:$1)-4),1,,TRUE,"Form Responses 1"))</f>
        <v>45034.17638</v>
      </c>
      <c r="B116" s="9" t="str">
        <f>INDIRECT(ADDRESS(2+QUOTIENT(ROW()-2,COUNTA('Form Responses 1'!$1:$1)-4),2,,TRUE,"Form Responses 1"))</f>
        <v/>
      </c>
      <c r="C116" s="9" t="str">
        <f>INDIRECT(ADDRESS(2+QUOTIENT(ROW()-2,COUNTA('Form Responses 1'!$1:$1)-4),3,,TRUE,"Form Responses 1"))</f>
        <v>Edy Karyadi </v>
      </c>
      <c r="D116" s="9" t="str">
        <f>INDIRECT(ADDRESS(2+QUOTIENT(ROW()-2,COUNTA('Form Responses 1'!$1:$1)-4),4,,TRUE,"Form Responses 1"))</f>
        <v/>
      </c>
      <c r="E116" s="10" t="str">
        <f t="shared" si="2"/>
        <v> </v>
      </c>
      <c r="F116" s="9" t="str">
        <f>IF(ISBLANK(A116)," ",INDIRECT(ADDRESS(1,5+MOD(ROW()-2,COUNTA('Form Responses 1'!$1:$1)-4),,TRUE,"Form Responses 1")))</f>
        <v>Rumdis Kepala Bkpuk (Drizal Fryantoni) No. 19 Lt.1 [Halaman Belakang]</v>
      </c>
      <c r="G116" s="9" t="str">
        <f>IF(ISBLANK(A116)," ",INDIRECT(ADDRESS(MATCH(A116,'Form Responses 1'!A:A,0),5+MOD(ROW()-2,COUNTA('Form Responses 1'!$1:$1)-4),,TRUE,"Form Responses 1")))</f>
        <v>CUKUP BAIK</v>
      </c>
      <c r="H116" s="11" t="str">
        <f t="shared" si="3"/>
        <v>Rumdis Kepala Bkpuk (Drizal Fryantoni) No. 19 Lt.1</v>
      </c>
      <c r="I116" s="11" t="str">
        <f t="shared" si="4"/>
        <v>CLEANING SERVICE</v>
      </c>
      <c r="J116" s="11">
        <f t="array" ref="J116">IFERROR(INDEX(MASTER!B:B,MATCH(G116,MASTER!A:A,0))/100," ")</f>
        <v>0.89</v>
      </c>
      <c r="K116" s="9" t="str">
        <f t="shared" si="5"/>
        <v> </v>
      </c>
      <c r="L116" s="9" t="str">
        <f t="shared" si="6"/>
        <v>1899 - WEEK 52</v>
      </c>
      <c r="M116" s="9" t="str">
        <f t="shared" si="7"/>
        <v>1899 - MONTH 12</v>
      </c>
      <c r="N116" s="11">
        <f t="shared" ref="N116:O116" si="125">IFERROR(AVERAGEIF(L:L,L116,$J:$J)," ")</f>
        <v>0.9265853659</v>
      </c>
      <c r="O116" s="11">
        <f t="shared" si="125"/>
        <v>0.9265853659</v>
      </c>
      <c r="P116" s="9" t="str">
        <f>IF(ISBLANK(A116)," ",IF(N116&gt;MASTER!$B$3/100,"SB",IF(N116&gt;MASTER!$B$4/100,"B",IF(N116&gt;MASTER!$B$5/100,"C","K"))))</f>
        <v>B</v>
      </c>
      <c r="Q116" s="9" t="str">
        <f>IF(ISBLANK(B116)," ",IF(O116&gt;MASTER!$B$3/100,"SB",IF(O116&gt;MASTER!$B$4/100,"B",IF(O116&gt;MASTER!$B$5/100,"C","K"))))</f>
        <v>B</v>
      </c>
    </row>
    <row r="117">
      <c r="A117" s="8">
        <f>INDIRECT(ADDRESS(2+QUOTIENT(ROW()-2,COUNTA('Form Responses 1'!$1:$1)-4),1,,TRUE,"Form Responses 1"))</f>
        <v>45034.17638</v>
      </c>
      <c r="B117" s="9" t="str">
        <f>INDIRECT(ADDRESS(2+QUOTIENT(ROW()-2,COUNTA('Form Responses 1'!$1:$1)-4),2,,TRUE,"Form Responses 1"))</f>
        <v/>
      </c>
      <c r="C117" s="9" t="str">
        <f>INDIRECT(ADDRESS(2+QUOTIENT(ROW()-2,COUNTA('Form Responses 1'!$1:$1)-4),3,,TRUE,"Form Responses 1"))</f>
        <v>Edy Karyadi </v>
      </c>
      <c r="D117" s="9" t="str">
        <f>INDIRECT(ADDRESS(2+QUOTIENT(ROW()-2,COUNTA('Form Responses 1'!$1:$1)-4),4,,TRUE,"Form Responses 1"))</f>
        <v/>
      </c>
      <c r="E117" s="10" t="str">
        <f t="shared" si="2"/>
        <v> </v>
      </c>
      <c r="F117" s="9" t="str">
        <f>IF(ISBLANK(A117)," ",INDIRECT(ADDRESS(1,5+MOD(ROW()-2,COUNTA('Form Responses 1'!$1:$1)-4),,TRUE,"Form Responses 1")))</f>
        <v>Rumdis Kepala Bkpuk (Drizal Fryantoni) No. 19 Lt.2 [Kamar 1]</v>
      </c>
      <c r="G117" s="9" t="str">
        <f>IF(ISBLANK(A117)," ",INDIRECT(ADDRESS(MATCH(A117,'Form Responses 1'!A:A,0),5+MOD(ROW()-2,COUNTA('Form Responses 1'!$1:$1)-4),,TRUE,"Form Responses 1")))</f>
        <v>BAIK</v>
      </c>
      <c r="H117" s="11" t="str">
        <f t="shared" si="3"/>
        <v>Rumdis Kepala Bkpuk (Drizal Fryantoni) No. 19 Lt.2</v>
      </c>
      <c r="I117" s="11" t="str">
        <f t="shared" si="4"/>
        <v>CLEANING SERVICE</v>
      </c>
      <c r="J117" s="11">
        <f t="array" ref="J117">IFERROR(INDEX(MASTER!B:B,MATCH(G117,MASTER!A:A,0))/100," ")</f>
        <v>0.95</v>
      </c>
      <c r="K117" s="9" t="str">
        <f t="shared" si="5"/>
        <v> </v>
      </c>
      <c r="L117" s="9" t="str">
        <f t="shared" si="6"/>
        <v>1899 - WEEK 52</v>
      </c>
      <c r="M117" s="9" t="str">
        <f t="shared" si="7"/>
        <v>1899 - MONTH 12</v>
      </c>
      <c r="N117" s="11">
        <f t="shared" ref="N117:O117" si="126">IFERROR(AVERAGEIF(L:L,L117,$J:$J)," ")</f>
        <v>0.9265853659</v>
      </c>
      <c r="O117" s="11">
        <f t="shared" si="126"/>
        <v>0.9265853659</v>
      </c>
      <c r="P117" s="9" t="str">
        <f>IF(ISBLANK(A117)," ",IF(N117&gt;MASTER!$B$3/100,"SB",IF(N117&gt;MASTER!$B$4/100,"B",IF(N117&gt;MASTER!$B$5/100,"C","K"))))</f>
        <v>B</v>
      </c>
      <c r="Q117" s="9" t="str">
        <f>IF(ISBLANK(B117)," ",IF(O117&gt;MASTER!$B$3/100,"SB",IF(O117&gt;MASTER!$B$4/100,"B",IF(O117&gt;MASTER!$B$5/100,"C","K"))))</f>
        <v>B</v>
      </c>
    </row>
    <row r="118">
      <c r="A118" s="8">
        <f>INDIRECT(ADDRESS(2+QUOTIENT(ROW()-2,COUNTA('Form Responses 1'!$1:$1)-4),1,,TRUE,"Form Responses 1"))</f>
        <v>45034.17638</v>
      </c>
      <c r="B118" s="9" t="str">
        <f>INDIRECT(ADDRESS(2+QUOTIENT(ROW()-2,COUNTA('Form Responses 1'!$1:$1)-4),2,,TRUE,"Form Responses 1"))</f>
        <v/>
      </c>
      <c r="C118" s="9" t="str">
        <f>INDIRECT(ADDRESS(2+QUOTIENT(ROW()-2,COUNTA('Form Responses 1'!$1:$1)-4),3,,TRUE,"Form Responses 1"))</f>
        <v>Edy Karyadi </v>
      </c>
      <c r="D118" s="9" t="str">
        <f>INDIRECT(ADDRESS(2+QUOTIENT(ROW()-2,COUNTA('Form Responses 1'!$1:$1)-4),4,,TRUE,"Form Responses 1"))</f>
        <v/>
      </c>
      <c r="E118" s="10" t="str">
        <f t="shared" si="2"/>
        <v> </v>
      </c>
      <c r="F118" s="9" t="str">
        <f>IF(ISBLANK(A118)," ",INDIRECT(ADDRESS(1,5+MOD(ROW()-2,COUNTA('Form Responses 1'!$1:$1)-4),,TRUE,"Form Responses 1")))</f>
        <v>Rumdis Kepala Bkpuk (Drizal Fryantoni) No. 19 Lt.2 [Kamar 2]</v>
      </c>
      <c r="G118" s="9" t="str">
        <f>IF(ISBLANK(A118)," ",INDIRECT(ADDRESS(MATCH(A118,'Form Responses 1'!A:A,0),5+MOD(ROW()-2,COUNTA('Form Responses 1'!$1:$1)-4),,TRUE,"Form Responses 1")))</f>
        <v>BAIK</v>
      </c>
      <c r="H118" s="11" t="str">
        <f t="shared" si="3"/>
        <v>Rumdis Kepala Bkpuk (Drizal Fryantoni) No. 19 Lt.2</v>
      </c>
      <c r="I118" s="11" t="str">
        <f t="shared" si="4"/>
        <v>CLEANING SERVICE</v>
      </c>
      <c r="J118" s="11">
        <f t="array" ref="J118">IFERROR(INDEX(MASTER!B:B,MATCH(G118,MASTER!A:A,0))/100," ")</f>
        <v>0.95</v>
      </c>
      <c r="K118" s="9" t="str">
        <f t="shared" si="5"/>
        <v> </v>
      </c>
      <c r="L118" s="9" t="str">
        <f t="shared" si="6"/>
        <v>1899 - WEEK 52</v>
      </c>
      <c r="M118" s="9" t="str">
        <f t="shared" si="7"/>
        <v>1899 - MONTH 12</v>
      </c>
      <c r="N118" s="11">
        <f t="shared" ref="N118:O118" si="127">IFERROR(AVERAGEIF(L:L,L118,$J:$J)," ")</f>
        <v>0.9265853659</v>
      </c>
      <c r="O118" s="11">
        <f t="shared" si="127"/>
        <v>0.9265853659</v>
      </c>
      <c r="P118" s="9" t="str">
        <f>IF(ISBLANK(A118)," ",IF(N118&gt;MASTER!$B$3/100,"SB",IF(N118&gt;MASTER!$B$4/100,"B",IF(N118&gt;MASTER!$B$5/100,"C","K"))))</f>
        <v>B</v>
      </c>
      <c r="Q118" s="9" t="str">
        <f>IF(ISBLANK(B118)," ",IF(O118&gt;MASTER!$B$3/100,"SB",IF(O118&gt;MASTER!$B$4/100,"B",IF(O118&gt;MASTER!$B$5/100,"C","K"))))</f>
        <v>B</v>
      </c>
    </row>
    <row r="119">
      <c r="A119" s="8">
        <f>INDIRECT(ADDRESS(2+QUOTIENT(ROW()-2,COUNTA('Form Responses 1'!$1:$1)-4),1,,TRUE,"Form Responses 1"))</f>
        <v>45034.17638</v>
      </c>
      <c r="B119" s="9" t="str">
        <f>INDIRECT(ADDRESS(2+QUOTIENT(ROW()-2,COUNTA('Form Responses 1'!$1:$1)-4),2,,TRUE,"Form Responses 1"))</f>
        <v/>
      </c>
      <c r="C119" s="9" t="str">
        <f>INDIRECT(ADDRESS(2+QUOTIENT(ROW()-2,COUNTA('Form Responses 1'!$1:$1)-4),3,,TRUE,"Form Responses 1"))</f>
        <v>Edy Karyadi </v>
      </c>
      <c r="D119" s="9" t="str">
        <f>INDIRECT(ADDRESS(2+QUOTIENT(ROW()-2,COUNTA('Form Responses 1'!$1:$1)-4),4,,TRUE,"Form Responses 1"))</f>
        <v/>
      </c>
      <c r="E119" s="10" t="str">
        <f t="shared" si="2"/>
        <v> </v>
      </c>
      <c r="F119" s="9" t="str">
        <f>IF(ISBLANK(A119)," ",INDIRECT(ADDRESS(1,5+MOD(ROW()-2,COUNTA('Form Responses 1'!$1:$1)-4),,TRUE,"Form Responses 1")))</f>
        <v>Rumdis Kepala Bkpuk (Drizal Fryantoni) No. 19 Lt.2 [Kamar 3]</v>
      </c>
      <c r="G119" s="9" t="str">
        <f>IF(ISBLANK(A119)," ",INDIRECT(ADDRESS(MATCH(A119,'Form Responses 1'!A:A,0),5+MOD(ROW()-2,COUNTA('Form Responses 1'!$1:$1)-4),,TRUE,"Form Responses 1")))</f>
        <v>BAIK</v>
      </c>
      <c r="H119" s="11" t="str">
        <f t="shared" si="3"/>
        <v>Rumdis Kepala Bkpuk (Drizal Fryantoni) No. 19 Lt.2</v>
      </c>
      <c r="I119" s="11" t="str">
        <f t="shared" si="4"/>
        <v>CLEANING SERVICE</v>
      </c>
      <c r="J119" s="11">
        <f t="array" ref="J119">IFERROR(INDEX(MASTER!B:B,MATCH(G119,MASTER!A:A,0))/100," ")</f>
        <v>0.95</v>
      </c>
      <c r="K119" s="9" t="str">
        <f t="shared" si="5"/>
        <v> </v>
      </c>
      <c r="L119" s="9" t="str">
        <f t="shared" si="6"/>
        <v>1899 - WEEK 52</v>
      </c>
      <c r="M119" s="9" t="str">
        <f t="shared" si="7"/>
        <v>1899 - MONTH 12</v>
      </c>
      <c r="N119" s="11">
        <f t="shared" ref="N119:O119" si="128">IFERROR(AVERAGEIF(L:L,L119,$J:$J)," ")</f>
        <v>0.9265853659</v>
      </c>
      <c r="O119" s="11">
        <f t="shared" si="128"/>
        <v>0.9265853659</v>
      </c>
      <c r="P119" s="9" t="str">
        <f>IF(ISBLANK(A119)," ",IF(N119&gt;MASTER!$B$3/100,"SB",IF(N119&gt;MASTER!$B$4/100,"B",IF(N119&gt;MASTER!$B$5/100,"C","K"))))</f>
        <v>B</v>
      </c>
      <c r="Q119" s="9" t="str">
        <f>IF(ISBLANK(B119)," ",IF(O119&gt;MASTER!$B$3/100,"SB",IF(O119&gt;MASTER!$B$4/100,"B",IF(O119&gt;MASTER!$B$5/100,"C","K"))))</f>
        <v>B</v>
      </c>
    </row>
    <row r="120">
      <c r="A120" s="8">
        <f>INDIRECT(ADDRESS(2+QUOTIENT(ROW()-2,COUNTA('Form Responses 1'!$1:$1)-4),1,,TRUE,"Form Responses 1"))</f>
        <v>45034.17638</v>
      </c>
      <c r="B120" s="9" t="str">
        <f>INDIRECT(ADDRESS(2+QUOTIENT(ROW()-2,COUNTA('Form Responses 1'!$1:$1)-4),2,,TRUE,"Form Responses 1"))</f>
        <v/>
      </c>
      <c r="C120" s="9" t="str">
        <f>INDIRECT(ADDRESS(2+QUOTIENT(ROW()-2,COUNTA('Form Responses 1'!$1:$1)-4),3,,TRUE,"Form Responses 1"))</f>
        <v>Edy Karyadi </v>
      </c>
      <c r="D120" s="9" t="str">
        <f>INDIRECT(ADDRESS(2+QUOTIENT(ROW()-2,COUNTA('Form Responses 1'!$1:$1)-4),4,,TRUE,"Form Responses 1"))</f>
        <v/>
      </c>
      <c r="E120" s="10" t="str">
        <f t="shared" si="2"/>
        <v> </v>
      </c>
      <c r="F120" s="9" t="str">
        <f>IF(ISBLANK(A120)," ",INDIRECT(ADDRESS(1,5+MOD(ROW()-2,COUNTA('Form Responses 1'!$1:$1)-4),,TRUE,"Form Responses 1")))</f>
        <v>Rumdis Kepala Bkpuk (Drizal Fryantoni) No. 19 Lt.2 [Kamar Mandi 1]</v>
      </c>
      <c r="G120" s="9" t="str">
        <f>IF(ISBLANK(A120)," ",INDIRECT(ADDRESS(MATCH(A120,'Form Responses 1'!A:A,0),5+MOD(ROW()-2,COUNTA('Form Responses 1'!$1:$1)-4),,TRUE,"Form Responses 1")))</f>
        <v>CUKUP BAIK</v>
      </c>
      <c r="H120" s="11" t="str">
        <f t="shared" si="3"/>
        <v>Rumdis Kepala Bkpuk (Drizal Fryantoni) No. 19 Lt.2</v>
      </c>
      <c r="I120" s="11" t="str">
        <f t="shared" si="4"/>
        <v>CLEANING SERVICE</v>
      </c>
      <c r="J120" s="11">
        <f t="array" ref="J120">IFERROR(INDEX(MASTER!B:B,MATCH(G120,MASTER!A:A,0))/100," ")</f>
        <v>0.89</v>
      </c>
      <c r="K120" s="9" t="str">
        <f t="shared" si="5"/>
        <v> </v>
      </c>
      <c r="L120" s="9" t="str">
        <f t="shared" si="6"/>
        <v>1899 - WEEK 52</v>
      </c>
      <c r="M120" s="9" t="str">
        <f t="shared" si="7"/>
        <v>1899 - MONTH 12</v>
      </c>
      <c r="N120" s="11">
        <f t="shared" ref="N120:O120" si="129">IFERROR(AVERAGEIF(L:L,L120,$J:$J)," ")</f>
        <v>0.9265853659</v>
      </c>
      <c r="O120" s="11">
        <f t="shared" si="129"/>
        <v>0.9265853659</v>
      </c>
      <c r="P120" s="9" t="str">
        <f>IF(ISBLANK(A120)," ",IF(N120&gt;MASTER!$B$3/100,"SB",IF(N120&gt;MASTER!$B$4/100,"B",IF(N120&gt;MASTER!$B$5/100,"C","K"))))</f>
        <v>B</v>
      </c>
      <c r="Q120" s="9" t="str">
        <f>IF(ISBLANK(B120)," ",IF(O120&gt;MASTER!$B$3/100,"SB",IF(O120&gt;MASTER!$B$4/100,"B",IF(O120&gt;MASTER!$B$5/100,"C","K"))))</f>
        <v>B</v>
      </c>
    </row>
    <row r="121">
      <c r="A121" s="8">
        <f>INDIRECT(ADDRESS(2+QUOTIENT(ROW()-2,COUNTA('Form Responses 1'!$1:$1)-4),1,,TRUE,"Form Responses 1"))</f>
        <v>45034.17638</v>
      </c>
      <c r="B121" s="9" t="str">
        <f>INDIRECT(ADDRESS(2+QUOTIENT(ROW()-2,COUNTA('Form Responses 1'!$1:$1)-4),2,,TRUE,"Form Responses 1"))</f>
        <v/>
      </c>
      <c r="C121" s="9" t="str">
        <f>INDIRECT(ADDRESS(2+QUOTIENT(ROW()-2,COUNTA('Form Responses 1'!$1:$1)-4),3,,TRUE,"Form Responses 1"))</f>
        <v>Edy Karyadi </v>
      </c>
      <c r="D121" s="9" t="str">
        <f>INDIRECT(ADDRESS(2+QUOTIENT(ROW()-2,COUNTA('Form Responses 1'!$1:$1)-4),4,,TRUE,"Form Responses 1"))</f>
        <v/>
      </c>
      <c r="E121" s="10" t="str">
        <f t="shared" si="2"/>
        <v> </v>
      </c>
      <c r="F121" s="9" t="str">
        <f>IF(ISBLANK(A121)," ",INDIRECT(ADDRESS(1,5+MOD(ROW()-2,COUNTA('Form Responses 1'!$1:$1)-4),,TRUE,"Form Responses 1")))</f>
        <v>Rumdis Kepala Bkpuk (Drizal Fryantoni) No. 19 Lt.2 [Kamar Mandi 2]</v>
      </c>
      <c r="G121" s="9" t="str">
        <f>IF(ISBLANK(A121)," ",INDIRECT(ADDRESS(MATCH(A121,'Form Responses 1'!A:A,0),5+MOD(ROW()-2,COUNTA('Form Responses 1'!$1:$1)-4),,TRUE,"Form Responses 1")))</f>
        <v>CUKUP BAIK</v>
      </c>
      <c r="H121" s="11" t="str">
        <f t="shared" si="3"/>
        <v>Rumdis Kepala Bkpuk (Drizal Fryantoni) No. 19 Lt.2</v>
      </c>
      <c r="I121" s="11" t="str">
        <f t="shared" si="4"/>
        <v>CLEANING SERVICE</v>
      </c>
      <c r="J121" s="11">
        <f t="array" ref="J121">IFERROR(INDEX(MASTER!B:B,MATCH(G121,MASTER!A:A,0))/100," ")</f>
        <v>0.89</v>
      </c>
      <c r="K121" s="9" t="str">
        <f t="shared" si="5"/>
        <v> </v>
      </c>
      <c r="L121" s="9" t="str">
        <f t="shared" si="6"/>
        <v>1899 - WEEK 52</v>
      </c>
      <c r="M121" s="9" t="str">
        <f t="shared" si="7"/>
        <v>1899 - MONTH 12</v>
      </c>
      <c r="N121" s="11">
        <f t="shared" ref="N121:O121" si="130">IFERROR(AVERAGEIF(L:L,L121,$J:$J)," ")</f>
        <v>0.9265853659</v>
      </c>
      <c r="O121" s="11">
        <f t="shared" si="130"/>
        <v>0.9265853659</v>
      </c>
      <c r="P121" s="9" t="str">
        <f>IF(ISBLANK(A121)," ",IF(N121&gt;MASTER!$B$3/100,"SB",IF(N121&gt;MASTER!$B$4/100,"B",IF(N121&gt;MASTER!$B$5/100,"C","K"))))</f>
        <v>B</v>
      </c>
      <c r="Q121" s="9" t="str">
        <f>IF(ISBLANK(B121)," ",IF(O121&gt;MASTER!$B$3/100,"SB",IF(O121&gt;MASTER!$B$4/100,"B",IF(O121&gt;MASTER!$B$5/100,"C","K"))))</f>
        <v>B</v>
      </c>
    </row>
    <row r="122">
      <c r="A122" s="8">
        <f>INDIRECT(ADDRESS(2+QUOTIENT(ROW()-2,COUNTA('Form Responses 1'!$1:$1)-4),1,,TRUE,"Form Responses 1"))</f>
        <v>45034.17638</v>
      </c>
      <c r="B122" s="9" t="str">
        <f>INDIRECT(ADDRESS(2+QUOTIENT(ROW()-2,COUNTA('Form Responses 1'!$1:$1)-4),2,,TRUE,"Form Responses 1"))</f>
        <v/>
      </c>
      <c r="C122" s="9" t="str">
        <f>INDIRECT(ADDRESS(2+QUOTIENT(ROW()-2,COUNTA('Form Responses 1'!$1:$1)-4),3,,TRUE,"Form Responses 1"))</f>
        <v>Edy Karyadi </v>
      </c>
      <c r="D122" s="9" t="str">
        <f>INDIRECT(ADDRESS(2+QUOTIENT(ROW()-2,COUNTA('Form Responses 1'!$1:$1)-4),4,,TRUE,"Form Responses 1"))</f>
        <v/>
      </c>
      <c r="E122" s="10" t="str">
        <f t="shared" si="2"/>
        <v> </v>
      </c>
      <c r="F122" s="9" t="str">
        <f>IF(ISBLANK(A122)," ",INDIRECT(ADDRESS(1,5+MOD(ROW()-2,COUNTA('Form Responses 1'!$1:$1)-4),,TRUE,"Form Responses 1")))</f>
        <v>Rumdis Kepala Bkpuk (Drizal Fryantoni) No. 19 Lt.2 [Kamar Mandi 3]</v>
      </c>
      <c r="G122" s="9" t="str">
        <f>IF(ISBLANK(A122)," ",INDIRECT(ADDRESS(MATCH(A122,'Form Responses 1'!A:A,0),5+MOD(ROW()-2,COUNTA('Form Responses 1'!$1:$1)-4),,TRUE,"Form Responses 1")))</f>
        <v>CUKUP BAIK</v>
      </c>
      <c r="H122" s="11" t="str">
        <f t="shared" si="3"/>
        <v>Rumdis Kepala Bkpuk (Drizal Fryantoni) No. 19 Lt.2</v>
      </c>
      <c r="I122" s="11" t="str">
        <f t="shared" si="4"/>
        <v>CLEANING SERVICE</v>
      </c>
      <c r="J122" s="11">
        <f t="array" ref="J122">IFERROR(INDEX(MASTER!B:B,MATCH(G122,MASTER!A:A,0))/100," ")</f>
        <v>0.89</v>
      </c>
      <c r="K122" s="9" t="str">
        <f t="shared" si="5"/>
        <v> </v>
      </c>
      <c r="L122" s="9" t="str">
        <f t="shared" si="6"/>
        <v>1899 - WEEK 52</v>
      </c>
      <c r="M122" s="9" t="str">
        <f t="shared" si="7"/>
        <v>1899 - MONTH 12</v>
      </c>
      <c r="N122" s="11">
        <f t="shared" ref="N122:O122" si="131">IFERROR(AVERAGEIF(L:L,L122,$J:$J)," ")</f>
        <v>0.9265853659</v>
      </c>
      <c r="O122" s="11">
        <f t="shared" si="131"/>
        <v>0.9265853659</v>
      </c>
      <c r="P122" s="9" t="str">
        <f>IF(ISBLANK(A122)," ",IF(N122&gt;MASTER!$B$3/100,"SB",IF(N122&gt;MASTER!$B$4/100,"B",IF(N122&gt;MASTER!$B$5/100,"C","K"))))</f>
        <v>B</v>
      </c>
      <c r="Q122" s="9" t="str">
        <f>IF(ISBLANK(B122)," ",IF(O122&gt;MASTER!$B$3/100,"SB",IF(O122&gt;MASTER!$B$4/100,"B",IF(O122&gt;MASTER!$B$5/100,"C","K"))))</f>
        <v>B</v>
      </c>
    </row>
    <row r="123">
      <c r="A123" s="8">
        <f>INDIRECT(ADDRESS(2+QUOTIENT(ROW()-2,COUNTA('Form Responses 1'!$1:$1)-4),1,,TRUE,"Form Responses 1"))</f>
        <v>45034.17638</v>
      </c>
      <c r="B123" s="9" t="str">
        <f>INDIRECT(ADDRESS(2+QUOTIENT(ROW()-2,COUNTA('Form Responses 1'!$1:$1)-4),2,,TRUE,"Form Responses 1"))</f>
        <v/>
      </c>
      <c r="C123" s="9" t="str">
        <f>INDIRECT(ADDRESS(2+QUOTIENT(ROW()-2,COUNTA('Form Responses 1'!$1:$1)-4),3,,TRUE,"Form Responses 1"))</f>
        <v>Edy Karyadi </v>
      </c>
      <c r="D123" s="9" t="str">
        <f>INDIRECT(ADDRESS(2+QUOTIENT(ROW()-2,COUNTA('Form Responses 1'!$1:$1)-4),4,,TRUE,"Form Responses 1"))</f>
        <v/>
      </c>
      <c r="E123" s="10" t="str">
        <f t="shared" si="2"/>
        <v> </v>
      </c>
      <c r="F123" s="9" t="str">
        <f>IF(ISBLANK(A123)," ",INDIRECT(ADDRESS(1,5+MOD(ROW()-2,COUNTA('Form Responses 1'!$1:$1)-4),,TRUE,"Form Responses 1")))</f>
        <v>Rumdis Kepala Or Kebumian Dan Maritim (Ocky Karna Radjasa) No. 1B Lt.1 [Kamar 1]</v>
      </c>
      <c r="G123" s="9" t="str">
        <f>IF(ISBLANK(A123)," ",INDIRECT(ADDRESS(MATCH(A123,'Form Responses 1'!A:A,0),5+MOD(ROW()-2,COUNTA('Form Responses 1'!$1:$1)-4),,TRUE,"Form Responses 1")))</f>
        <v>BAIK</v>
      </c>
      <c r="H123" s="11" t="str">
        <f t="shared" si="3"/>
        <v>Rumdis Kepala Or Kebumian Dan Maritim (Ocky Karna Radjasa) No. 1B Lt.1</v>
      </c>
      <c r="I123" s="11" t="str">
        <f t="shared" si="4"/>
        <v>CLEANING SERVICE</v>
      </c>
      <c r="J123" s="11">
        <f t="array" ref="J123">IFERROR(INDEX(MASTER!B:B,MATCH(G123,MASTER!A:A,0))/100," ")</f>
        <v>0.95</v>
      </c>
      <c r="K123" s="9" t="str">
        <f t="shared" si="5"/>
        <v> </v>
      </c>
      <c r="L123" s="9" t="str">
        <f t="shared" si="6"/>
        <v>1899 - WEEK 52</v>
      </c>
      <c r="M123" s="9" t="str">
        <f t="shared" si="7"/>
        <v>1899 - MONTH 12</v>
      </c>
      <c r="N123" s="11">
        <f t="shared" ref="N123:O123" si="132">IFERROR(AVERAGEIF(L:L,L123,$J:$J)," ")</f>
        <v>0.9265853659</v>
      </c>
      <c r="O123" s="11">
        <f t="shared" si="132"/>
        <v>0.9265853659</v>
      </c>
      <c r="P123" s="9" t="str">
        <f>IF(ISBLANK(A123)," ",IF(N123&gt;MASTER!$B$3/100,"SB",IF(N123&gt;MASTER!$B$4/100,"B",IF(N123&gt;MASTER!$B$5/100,"C","K"))))</f>
        <v>B</v>
      </c>
      <c r="Q123" s="9" t="str">
        <f>IF(ISBLANK(B123)," ",IF(O123&gt;MASTER!$B$3/100,"SB",IF(O123&gt;MASTER!$B$4/100,"B",IF(O123&gt;MASTER!$B$5/100,"C","K"))))</f>
        <v>B</v>
      </c>
    </row>
    <row r="124">
      <c r="A124" s="8">
        <f>INDIRECT(ADDRESS(2+QUOTIENT(ROW()-2,COUNTA('Form Responses 1'!$1:$1)-4),1,,TRUE,"Form Responses 1"))</f>
        <v>45034.17638</v>
      </c>
      <c r="B124" s="9" t="str">
        <f>INDIRECT(ADDRESS(2+QUOTIENT(ROW()-2,COUNTA('Form Responses 1'!$1:$1)-4),2,,TRUE,"Form Responses 1"))</f>
        <v/>
      </c>
      <c r="C124" s="9" t="str">
        <f>INDIRECT(ADDRESS(2+QUOTIENT(ROW()-2,COUNTA('Form Responses 1'!$1:$1)-4),3,,TRUE,"Form Responses 1"))</f>
        <v>Edy Karyadi </v>
      </c>
      <c r="D124" s="9" t="str">
        <f>INDIRECT(ADDRESS(2+QUOTIENT(ROW()-2,COUNTA('Form Responses 1'!$1:$1)-4),4,,TRUE,"Form Responses 1"))</f>
        <v/>
      </c>
      <c r="E124" s="10" t="str">
        <f t="shared" si="2"/>
        <v> </v>
      </c>
      <c r="F124" s="9" t="str">
        <f>IF(ISBLANK(A124)," ",INDIRECT(ADDRESS(1,5+MOD(ROW()-2,COUNTA('Form Responses 1'!$1:$1)-4),,TRUE,"Form Responses 1")))</f>
        <v>Rumdis Kepala Or Kebumian Dan Maritim (Ocky Karna Radjasa) No. 1B Lt.1 [Kamar 2]</v>
      </c>
      <c r="G124" s="9" t="str">
        <f>IF(ISBLANK(A124)," ",INDIRECT(ADDRESS(MATCH(A124,'Form Responses 1'!A:A,0),5+MOD(ROW()-2,COUNTA('Form Responses 1'!$1:$1)-4),,TRUE,"Form Responses 1")))</f>
        <v>BAIK</v>
      </c>
      <c r="H124" s="11" t="str">
        <f t="shared" si="3"/>
        <v>Rumdis Kepala Or Kebumian Dan Maritim (Ocky Karna Radjasa) No. 1B Lt.1</v>
      </c>
      <c r="I124" s="11" t="str">
        <f t="shared" si="4"/>
        <v>CLEANING SERVICE</v>
      </c>
      <c r="J124" s="11">
        <f t="array" ref="J124">IFERROR(INDEX(MASTER!B:B,MATCH(G124,MASTER!A:A,0))/100," ")</f>
        <v>0.95</v>
      </c>
      <c r="K124" s="9" t="str">
        <f t="shared" si="5"/>
        <v> </v>
      </c>
      <c r="L124" s="9" t="str">
        <f t="shared" si="6"/>
        <v>1899 - WEEK 52</v>
      </c>
      <c r="M124" s="9" t="str">
        <f t="shared" si="7"/>
        <v>1899 - MONTH 12</v>
      </c>
      <c r="N124" s="11">
        <f t="shared" ref="N124:O124" si="133">IFERROR(AVERAGEIF(L:L,L124,$J:$J)," ")</f>
        <v>0.9265853659</v>
      </c>
      <c r="O124" s="11">
        <f t="shared" si="133"/>
        <v>0.9265853659</v>
      </c>
      <c r="P124" s="9" t="str">
        <f>IF(ISBLANK(A124)," ",IF(N124&gt;MASTER!$B$3/100,"SB",IF(N124&gt;MASTER!$B$4/100,"B",IF(N124&gt;MASTER!$B$5/100,"C","K"))))</f>
        <v>B</v>
      </c>
      <c r="Q124" s="9" t="str">
        <f>IF(ISBLANK(B124)," ",IF(O124&gt;MASTER!$B$3/100,"SB",IF(O124&gt;MASTER!$B$4/100,"B",IF(O124&gt;MASTER!$B$5/100,"C","K"))))</f>
        <v>B</v>
      </c>
    </row>
    <row r="125">
      <c r="A125" s="8">
        <f>INDIRECT(ADDRESS(2+QUOTIENT(ROW()-2,COUNTA('Form Responses 1'!$1:$1)-4),1,,TRUE,"Form Responses 1"))</f>
        <v>45034.17638</v>
      </c>
      <c r="B125" s="9" t="str">
        <f>INDIRECT(ADDRESS(2+QUOTIENT(ROW()-2,COUNTA('Form Responses 1'!$1:$1)-4),2,,TRUE,"Form Responses 1"))</f>
        <v/>
      </c>
      <c r="C125" s="9" t="str">
        <f>INDIRECT(ADDRESS(2+QUOTIENT(ROW()-2,COUNTA('Form Responses 1'!$1:$1)-4),3,,TRUE,"Form Responses 1"))</f>
        <v>Edy Karyadi </v>
      </c>
      <c r="D125" s="9" t="str">
        <f>INDIRECT(ADDRESS(2+QUOTIENT(ROW()-2,COUNTA('Form Responses 1'!$1:$1)-4),4,,TRUE,"Form Responses 1"))</f>
        <v/>
      </c>
      <c r="E125" s="10" t="str">
        <f t="shared" si="2"/>
        <v> </v>
      </c>
      <c r="F125" s="9" t="str">
        <f>IF(ISBLANK(A125)," ",INDIRECT(ADDRESS(1,5+MOD(ROW()-2,COUNTA('Form Responses 1'!$1:$1)-4),,TRUE,"Form Responses 1")))</f>
        <v>Rumdis Kepala Or Kebumian Dan Maritim (Ocky Karna Radjasa) No. 1B Lt.1 [Ruang Tamu]</v>
      </c>
      <c r="G125" s="9" t="str">
        <f>IF(ISBLANK(A125)," ",INDIRECT(ADDRESS(MATCH(A125,'Form Responses 1'!A:A,0),5+MOD(ROW()-2,COUNTA('Form Responses 1'!$1:$1)-4),,TRUE,"Form Responses 1")))</f>
        <v>BAIK</v>
      </c>
      <c r="H125" s="11" t="str">
        <f t="shared" si="3"/>
        <v>Rumdis Kepala Or Kebumian Dan Maritim (Ocky Karna Radjasa) No. 1B Lt.1</v>
      </c>
      <c r="I125" s="11" t="str">
        <f t="shared" si="4"/>
        <v>CLEANING SERVICE</v>
      </c>
      <c r="J125" s="11">
        <f t="array" ref="J125">IFERROR(INDEX(MASTER!B:B,MATCH(G125,MASTER!A:A,0))/100," ")</f>
        <v>0.95</v>
      </c>
      <c r="K125" s="9" t="str">
        <f t="shared" si="5"/>
        <v> </v>
      </c>
      <c r="L125" s="9" t="str">
        <f t="shared" si="6"/>
        <v>1899 - WEEK 52</v>
      </c>
      <c r="M125" s="9" t="str">
        <f t="shared" si="7"/>
        <v>1899 - MONTH 12</v>
      </c>
      <c r="N125" s="11">
        <f t="shared" ref="N125:O125" si="134">IFERROR(AVERAGEIF(L:L,L125,$J:$J)," ")</f>
        <v>0.9265853659</v>
      </c>
      <c r="O125" s="11">
        <f t="shared" si="134"/>
        <v>0.9265853659</v>
      </c>
      <c r="P125" s="9" t="str">
        <f>IF(ISBLANK(A125)," ",IF(N125&gt;MASTER!$B$3/100,"SB",IF(N125&gt;MASTER!$B$4/100,"B",IF(N125&gt;MASTER!$B$5/100,"C","K"))))</f>
        <v>B</v>
      </c>
      <c r="Q125" s="9" t="str">
        <f>IF(ISBLANK(B125)," ",IF(O125&gt;MASTER!$B$3/100,"SB",IF(O125&gt;MASTER!$B$4/100,"B",IF(O125&gt;MASTER!$B$5/100,"C","K"))))</f>
        <v>B</v>
      </c>
    </row>
    <row r="126">
      <c r="A126" s="8">
        <f>INDIRECT(ADDRESS(2+QUOTIENT(ROW()-2,COUNTA('Form Responses 1'!$1:$1)-4),1,,TRUE,"Form Responses 1"))</f>
        <v>45034.17638</v>
      </c>
      <c r="B126" s="9" t="str">
        <f>INDIRECT(ADDRESS(2+QUOTIENT(ROW()-2,COUNTA('Form Responses 1'!$1:$1)-4),2,,TRUE,"Form Responses 1"))</f>
        <v/>
      </c>
      <c r="C126" s="9" t="str">
        <f>INDIRECT(ADDRESS(2+QUOTIENT(ROW()-2,COUNTA('Form Responses 1'!$1:$1)-4),3,,TRUE,"Form Responses 1"))</f>
        <v>Edy Karyadi </v>
      </c>
      <c r="D126" s="9" t="str">
        <f>INDIRECT(ADDRESS(2+QUOTIENT(ROW()-2,COUNTA('Form Responses 1'!$1:$1)-4),4,,TRUE,"Form Responses 1"))</f>
        <v/>
      </c>
      <c r="E126" s="10" t="str">
        <f t="shared" si="2"/>
        <v> </v>
      </c>
      <c r="F126" s="9" t="str">
        <f>IF(ISBLANK(A126)," ",INDIRECT(ADDRESS(1,5+MOD(ROW()-2,COUNTA('Form Responses 1'!$1:$1)-4),,TRUE,"Form Responses 1")))</f>
        <v>Rumdis Kepala Or Kebumian Dan Maritim (Ocky Karna Radjasa) No. 1B Lt.1 [Ruang Tv]</v>
      </c>
      <c r="G126" s="9" t="str">
        <f>IF(ISBLANK(A126)," ",INDIRECT(ADDRESS(MATCH(A126,'Form Responses 1'!A:A,0),5+MOD(ROW()-2,COUNTA('Form Responses 1'!$1:$1)-4),,TRUE,"Form Responses 1")))</f>
        <v>BAIK</v>
      </c>
      <c r="H126" s="11" t="str">
        <f t="shared" si="3"/>
        <v>Rumdis Kepala Or Kebumian Dan Maritim (Ocky Karna Radjasa) No. 1B Lt.1</v>
      </c>
      <c r="I126" s="11" t="str">
        <f t="shared" si="4"/>
        <v>CLEANING SERVICE</v>
      </c>
      <c r="J126" s="11">
        <f t="array" ref="J126">IFERROR(INDEX(MASTER!B:B,MATCH(G126,MASTER!A:A,0))/100," ")</f>
        <v>0.95</v>
      </c>
      <c r="K126" s="9" t="str">
        <f t="shared" si="5"/>
        <v> </v>
      </c>
      <c r="L126" s="9" t="str">
        <f t="shared" si="6"/>
        <v>1899 - WEEK 52</v>
      </c>
      <c r="M126" s="9" t="str">
        <f t="shared" si="7"/>
        <v>1899 - MONTH 12</v>
      </c>
      <c r="N126" s="11">
        <f t="shared" ref="N126:O126" si="135">IFERROR(AVERAGEIF(L:L,L126,$J:$J)," ")</f>
        <v>0.9265853659</v>
      </c>
      <c r="O126" s="11">
        <f t="shared" si="135"/>
        <v>0.9265853659</v>
      </c>
      <c r="P126" s="9" t="str">
        <f>IF(ISBLANK(A126)," ",IF(N126&gt;MASTER!$B$3/100,"SB",IF(N126&gt;MASTER!$B$4/100,"B",IF(N126&gt;MASTER!$B$5/100,"C","K"))))</f>
        <v>B</v>
      </c>
      <c r="Q126" s="9" t="str">
        <f>IF(ISBLANK(B126)," ",IF(O126&gt;MASTER!$B$3/100,"SB",IF(O126&gt;MASTER!$B$4/100,"B",IF(O126&gt;MASTER!$B$5/100,"C","K"))))</f>
        <v>B</v>
      </c>
    </row>
    <row r="127">
      <c r="A127" s="8">
        <f>INDIRECT(ADDRESS(2+QUOTIENT(ROW()-2,COUNTA('Form Responses 1'!$1:$1)-4),1,,TRUE,"Form Responses 1"))</f>
        <v>45034.17638</v>
      </c>
      <c r="B127" s="9" t="str">
        <f>INDIRECT(ADDRESS(2+QUOTIENT(ROW()-2,COUNTA('Form Responses 1'!$1:$1)-4),2,,TRUE,"Form Responses 1"))</f>
        <v/>
      </c>
      <c r="C127" s="9" t="str">
        <f>INDIRECT(ADDRESS(2+QUOTIENT(ROW()-2,COUNTA('Form Responses 1'!$1:$1)-4),3,,TRUE,"Form Responses 1"))</f>
        <v>Edy Karyadi </v>
      </c>
      <c r="D127" s="9" t="str">
        <f>INDIRECT(ADDRESS(2+QUOTIENT(ROW()-2,COUNTA('Form Responses 1'!$1:$1)-4),4,,TRUE,"Form Responses 1"))</f>
        <v/>
      </c>
      <c r="E127" s="10" t="str">
        <f t="shared" si="2"/>
        <v> </v>
      </c>
      <c r="F127" s="9" t="str">
        <f>IF(ISBLANK(A127)," ",INDIRECT(ADDRESS(1,5+MOD(ROW()-2,COUNTA('Form Responses 1'!$1:$1)-4),,TRUE,"Form Responses 1")))</f>
        <v>Rumdis Kepala Or Kebumian Dan Maritim (Ocky Karna Radjasa) No. 1B Lt.1 [Ruang Makan]</v>
      </c>
      <c r="G127" s="9" t="str">
        <f>IF(ISBLANK(A127)," ",INDIRECT(ADDRESS(MATCH(A127,'Form Responses 1'!A:A,0),5+MOD(ROW()-2,COUNTA('Form Responses 1'!$1:$1)-4),,TRUE,"Form Responses 1")))</f>
        <v>BAIK</v>
      </c>
      <c r="H127" s="11" t="str">
        <f t="shared" si="3"/>
        <v>Rumdis Kepala Or Kebumian Dan Maritim (Ocky Karna Radjasa) No. 1B Lt.1</v>
      </c>
      <c r="I127" s="11" t="str">
        <f t="shared" si="4"/>
        <v>CLEANING SERVICE</v>
      </c>
      <c r="J127" s="11">
        <f t="array" ref="J127">IFERROR(INDEX(MASTER!B:B,MATCH(G127,MASTER!A:A,0))/100," ")</f>
        <v>0.95</v>
      </c>
      <c r="K127" s="9" t="str">
        <f t="shared" si="5"/>
        <v> </v>
      </c>
      <c r="L127" s="9" t="str">
        <f t="shared" si="6"/>
        <v>1899 - WEEK 52</v>
      </c>
      <c r="M127" s="9" t="str">
        <f t="shared" si="7"/>
        <v>1899 - MONTH 12</v>
      </c>
      <c r="N127" s="11">
        <f t="shared" ref="N127:O127" si="136">IFERROR(AVERAGEIF(L:L,L127,$J:$J)," ")</f>
        <v>0.9265853659</v>
      </c>
      <c r="O127" s="11">
        <f t="shared" si="136"/>
        <v>0.9265853659</v>
      </c>
      <c r="P127" s="9" t="str">
        <f>IF(ISBLANK(A127)," ",IF(N127&gt;MASTER!$B$3/100,"SB",IF(N127&gt;MASTER!$B$4/100,"B",IF(N127&gt;MASTER!$B$5/100,"C","K"))))</f>
        <v>B</v>
      </c>
      <c r="Q127" s="9" t="str">
        <f>IF(ISBLANK(B127)," ",IF(O127&gt;MASTER!$B$3/100,"SB",IF(O127&gt;MASTER!$B$4/100,"B",IF(O127&gt;MASTER!$B$5/100,"C","K"))))</f>
        <v>B</v>
      </c>
    </row>
    <row r="128">
      <c r="A128" s="8">
        <f>INDIRECT(ADDRESS(2+QUOTIENT(ROW()-2,COUNTA('Form Responses 1'!$1:$1)-4),1,,TRUE,"Form Responses 1"))</f>
        <v>45034.17638</v>
      </c>
      <c r="B128" s="9" t="str">
        <f>INDIRECT(ADDRESS(2+QUOTIENT(ROW()-2,COUNTA('Form Responses 1'!$1:$1)-4),2,,TRUE,"Form Responses 1"))</f>
        <v/>
      </c>
      <c r="C128" s="9" t="str">
        <f>INDIRECT(ADDRESS(2+QUOTIENT(ROW()-2,COUNTA('Form Responses 1'!$1:$1)-4),3,,TRUE,"Form Responses 1"))</f>
        <v>Edy Karyadi </v>
      </c>
      <c r="D128" s="9" t="str">
        <f>INDIRECT(ADDRESS(2+QUOTIENT(ROW()-2,COUNTA('Form Responses 1'!$1:$1)-4),4,,TRUE,"Form Responses 1"))</f>
        <v/>
      </c>
      <c r="E128" s="10" t="str">
        <f t="shared" si="2"/>
        <v> </v>
      </c>
      <c r="F128" s="9" t="str">
        <f>IF(ISBLANK(A128)," ",INDIRECT(ADDRESS(1,5+MOD(ROW()-2,COUNTA('Form Responses 1'!$1:$1)-4),,TRUE,"Form Responses 1")))</f>
        <v>Rumdis Kepala Or Kebumian Dan Maritim (Ocky Karna Radjasa) No. 1B Lt.1 [Dapur]</v>
      </c>
      <c r="G128" s="9" t="str">
        <f>IF(ISBLANK(A128)," ",INDIRECT(ADDRESS(MATCH(A128,'Form Responses 1'!A:A,0),5+MOD(ROW()-2,COUNTA('Form Responses 1'!$1:$1)-4),,TRUE,"Form Responses 1")))</f>
        <v>BAIK</v>
      </c>
      <c r="H128" s="11" t="str">
        <f t="shared" si="3"/>
        <v>Rumdis Kepala Or Kebumian Dan Maritim (Ocky Karna Radjasa) No. 1B Lt.1</v>
      </c>
      <c r="I128" s="11" t="str">
        <f t="shared" si="4"/>
        <v>CLEANING SERVICE</v>
      </c>
      <c r="J128" s="11">
        <f t="array" ref="J128">IFERROR(INDEX(MASTER!B:B,MATCH(G128,MASTER!A:A,0))/100," ")</f>
        <v>0.95</v>
      </c>
      <c r="K128" s="9" t="str">
        <f t="shared" si="5"/>
        <v> </v>
      </c>
      <c r="L128" s="9" t="str">
        <f t="shared" si="6"/>
        <v>1899 - WEEK 52</v>
      </c>
      <c r="M128" s="9" t="str">
        <f t="shared" si="7"/>
        <v>1899 - MONTH 12</v>
      </c>
      <c r="N128" s="11">
        <f t="shared" ref="N128:O128" si="137">IFERROR(AVERAGEIF(L:L,L128,$J:$J)," ")</f>
        <v>0.9265853659</v>
      </c>
      <c r="O128" s="11">
        <f t="shared" si="137"/>
        <v>0.9265853659</v>
      </c>
      <c r="P128" s="9" t="str">
        <f>IF(ISBLANK(A128)," ",IF(N128&gt;MASTER!$B$3/100,"SB",IF(N128&gt;MASTER!$B$4/100,"B",IF(N128&gt;MASTER!$B$5/100,"C","K"))))</f>
        <v>B</v>
      </c>
      <c r="Q128" s="9" t="str">
        <f>IF(ISBLANK(B128)," ",IF(O128&gt;MASTER!$B$3/100,"SB",IF(O128&gt;MASTER!$B$4/100,"B",IF(O128&gt;MASTER!$B$5/100,"C","K"))))</f>
        <v>B</v>
      </c>
    </row>
    <row r="129">
      <c r="A129" s="8">
        <f>INDIRECT(ADDRESS(2+QUOTIENT(ROW()-2,COUNTA('Form Responses 1'!$1:$1)-4),1,,TRUE,"Form Responses 1"))</f>
        <v>45034.17638</v>
      </c>
      <c r="B129" s="9" t="str">
        <f>INDIRECT(ADDRESS(2+QUOTIENT(ROW()-2,COUNTA('Form Responses 1'!$1:$1)-4),2,,TRUE,"Form Responses 1"))</f>
        <v/>
      </c>
      <c r="C129" s="9" t="str">
        <f>INDIRECT(ADDRESS(2+QUOTIENT(ROW()-2,COUNTA('Form Responses 1'!$1:$1)-4),3,,TRUE,"Form Responses 1"))</f>
        <v>Edy Karyadi </v>
      </c>
      <c r="D129" s="9" t="str">
        <f>INDIRECT(ADDRESS(2+QUOTIENT(ROW()-2,COUNTA('Form Responses 1'!$1:$1)-4),4,,TRUE,"Form Responses 1"))</f>
        <v/>
      </c>
      <c r="E129" s="10" t="str">
        <f t="shared" si="2"/>
        <v> </v>
      </c>
      <c r="F129" s="9" t="str">
        <f>IF(ISBLANK(A129)," ",INDIRECT(ADDRESS(1,5+MOD(ROW()-2,COUNTA('Form Responses 1'!$1:$1)-4),,TRUE,"Form Responses 1")))</f>
        <v>Rumdis Kepala Or Kebumian Dan Maritim (Ocky Karna Radjasa) No. 1B Lt.1 [Halaman Depan]</v>
      </c>
      <c r="G129" s="9" t="str">
        <f>IF(ISBLANK(A129)," ",INDIRECT(ADDRESS(MATCH(A129,'Form Responses 1'!A:A,0),5+MOD(ROW()-2,COUNTA('Form Responses 1'!$1:$1)-4),,TRUE,"Form Responses 1")))</f>
        <v>BAIK</v>
      </c>
      <c r="H129" s="11" t="str">
        <f t="shared" si="3"/>
        <v>Rumdis Kepala Or Kebumian Dan Maritim (Ocky Karna Radjasa) No. 1B Lt.1</v>
      </c>
      <c r="I129" s="11" t="str">
        <f t="shared" si="4"/>
        <v>CLEANING SERVICE</v>
      </c>
      <c r="J129" s="11">
        <f t="array" ref="J129">IFERROR(INDEX(MASTER!B:B,MATCH(G129,MASTER!A:A,0))/100," ")</f>
        <v>0.95</v>
      </c>
      <c r="K129" s="9" t="str">
        <f t="shared" si="5"/>
        <v> </v>
      </c>
      <c r="L129" s="9" t="str">
        <f t="shared" si="6"/>
        <v>1899 - WEEK 52</v>
      </c>
      <c r="M129" s="9" t="str">
        <f t="shared" si="7"/>
        <v>1899 - MONTH 12</v>
      </c>
      <c r="N129" s="11">
        <f t="shared" ref="N129:O129" si="138">IFERROR(AVERAGEIF(L:L,L129,$J:$J)," ")</f>
        <v>0.9265853659</v>
      </c>
      <c r="O129" s="11">
        <f t="shared" si="138"/>
        <v>0.9265853659</v>
      </c>
      <c r="P129" s="9" t="str">
        <f>IF(ISBLANK(A129)," ",IF(N129&gt;MASTER!$B$3/100,"SB",IF(N129&gt;MASTER!$B$4/100,"B",IF(N129&gt;MASTER!$B$5/100,"C","K"))))</f>
        <v>B</v>
      </c>
      <c r="Q129" s="9" t="str">
        <f>IF(ISBLANK(B129)," ",IF(O129&gt;MASTER!$B$3/100,"SB",IF(O129&gt;MASTER!$B$4/100,"B",IF(O129&gt;MASTER!$B$5/100,"C","K"))))</f>
        <v>B</v>
      </c>
    </row>
    <row r="130">
      <c r="A130" s="8">
        <f>INDIRECT(ADDRESS(2+QUOTIENT(ROW()-2,COUNTA('Form Responses 1'!$1:$1)-4),1,,TRUE,"Form Responses 1"))</f>
        <v>45034.17638</v>
      </c>
      <c r="B130" s="9" t="str">
        <f>INDIRECT(ADDRESS(2+QUOTIENT(ROW()-2,COUNTA('Form Responses 1'!$1:$1)-4),2,,TRUE,"Form Responses 1"))</f>
        <v/>
      </c>
      <c r="C130" s="9" t="str">
        <f>INDIRECT(ADDRESS(2+QUOTIENT(ROW()-2,COUNTA('Form Responses 1'!$1:$1)-4),3,,TRUE,"Form Responses 1"))</f>
        <v>Edy Karyadi </v>
      </c>
      <c r="D130" s="9" t="str">
        <f>INDIRECT(ADDRESS(2+QUOTIENT(ROW()-2,COUNTA('Form Responses 1'!$1:$1)-4),4,,TRUE,"Form Responses 1"))</f>
        <v/>
      </c>
      <c r="E130" s="10" t="str">
        <f t="shared" si="2"/>
        <v> </v>
      </c>
      <c r="F130" s="9" t="str">
        <f>IF(ISBLANK(A130)," ",INDIRECT(ADDRESS(1,5+MOD(ROW()-2,COUNTA('Form Responses 1'!$1:$1)-4),,TRUE,"Form Responses 1")))</f>
        <v>Rumdis Kepala Or Kebumian Dan Maritim (Ocky Karna Radjasa) No. 1B Lt.1 [Halaman Belakang]</v>
      </c>
      <c r="G130" s="9" t="str">
        <f>IF(ISBLANK(A130)," ",INDIRECT(ADDRESS(MATCH(A130,'Form Responses 1'!A:A,0),5+MOD(ROW()-2,COUNTA('Form Responses 1'!$1:$1)-4),,TRUE,"Form Responses 1")))</f>
        <v>BAIK</v>
      </c>
      <c r="H130" s="11" t="str">
        <f t="shared" si="3"/>
        <v>Rumdis Kepala Or Kebumian Dan Maritim (Ocky Karna Radjasa) No. 1B Lt.1</v>
      </c>
      <c r="I130" s="11" t="str">
        <f t="shared" si="4"/>
        <v>CLEANING SERVICE</v>
      </c>
      <c r="J130" s="11">
        <f t="array" ref="J130">IFERROR(INDEX(MASTER!B:B,MATCH(G130,MASTER!A:A,0))/100," ")</f>
        <v>0.95</v>
      </c>
      <c r="K130" s="9" t="str">
        <f t="shared" si="5"/>
        <v> </v>
      </c>
      <c r="L130" s="9" t="str">
        <f t="shared" si="6"/>
        <v>1899 - WEEK 52</v>
      </c>
      <c r="M130" s="9" t="str">
        <f t="shared" si="7"/>
        <v>1899 - MONTH 12</v>
      </c>
      <c r="N130" s="11">
        <f t="shared" ref="N130:O130" si="139">IFERROR(AVERAGEIF(L:L,L130,$J:$J)," ")</f>
        <v>0.9265853659</v>
      </c>
      <c r="O130" s="11">
        <f t="shared" si="139"/>
        <v>0.9265853659</v>
      </c>
      <c r="P130" s="9" t="str">
        <f>IF(ISBLANK(A130)," ",IF(N130&gt;MASTER!$B$3/100,"SB",IF(N130&gt;MASTER!$B$4/100,"B",IF(N130&gt;MASTER!$B$5/100,"C","K"))))</f>
        <v>B</v>
      </c>
      <c r="Q130" s="9" t="str">
        <f>IF(ISBLANK(B130)," ",IF(O130&gt;MASTER!$B$3/100,"SB",IF(O130&gt;MASTER!$B$4/100,"B",IF(O130&gt;MASTER!$B$5/100,"C","K"))))</f>
        <v>B</v>
      </c>
    </row>
    <row r="131">
      <c r="A131" s="8">
        <f>INDIRECT(ADDRESS(2+QUOTIENT(ROW()-2,COUNTA('Form Responses 1'!$1:$1)-4),1,,TRUE,"Form Responses 1"))</f>
        <v>45034.17638</v>
      </c>
      <c r="B131" s="9" t="str">
        <f>INDIRECT(ADDRESS(2+QUOTIENT(ROW()-2,COUNTA('Form Responses 1'!$1:$1)-4),2,,TRUE,"Form Responses 1"))</f>
        <v/>
      </c>
      <c r="C131" s="9" t="str">
        <f>INDIRECT(ADDRESS(2+QUOTIENT(ROW()-2,COUNTA('Form Responses 1'!$1:$1)-4),3,,TRUE,"Form Responses 1"))</f>
        <v>Edy Karyadi </v>
      </c>
      <c r="D131" s="9" t="str">
        <f>INDIRECT(ADDRESS(2+QUOTIENT(ROW()-2,COUNTA('Form Responses 1'!$1:$1)-4),4,,TRUE,"Form Responses 1"))</f>
        <v/>
      </c>
      <c r="E131" s="10" t="str">
        <f t="shared" si="2"/>
        <v> </v>
      </c>
      <c r="F131" s="9" t="str">
        <f>IF(ISBLANK(A131)," ",INDIRECT(ADDRESS(1,5+MOD(ROW()-2,COUNTA('Form Responses 1'!$1:$1)-4),,TRUE,"Form Responses 1")))</f>
        <v>Rumdis Kepala Or Kebumian Dan Maritim (Ocky Karna Radjasa) No. 1B Lt.1 [Kamar Mandi 1]</v>
      </c>
      <c r="G131" s="9" t="str">
        <f>IF(ISBLANK(A131)," ",INDIRECT(ADDRESS(MATCH(A131,'Form Responses 1'!A:A,0),5+MOD(ROW()-2,COUNTA('Form Responses 1'!$1:$1)-4),,TRUE,"Form Responses 1")))</f>
        <v>BAIK</v>
      </c>
      <c r="H131" s="11" t="str">
        <f t="shared" si="3"/>
        <v>Rumdis Kepala Or Kebumian Dan Maritim (Ocky Karna Radjasa) No. 1B Lt.1</v>
      </c>
      <c r="I131" s="11" t="str">
        <f t="shared" si="4"/>
        <v>CLEANING SERVICE</v>
      </c>
      <c r="J131" s="11">
        <f t="array" ref="J131">IFERROR(INDEX(MASTER!B:B,MATCH(G131,MASTER!A:A,0))/100," ")</f>
        <v>0.95</v>
      </c>
      <c r="K131" s="9" t="str">
        <f t="shared" si="5"/>
        <v> </v>
      </c>
      <c r="L131" s="9" t="str">
        <f t="shared" si="6"/>
        <v>1899 - WEEK 52</v>
      </c>
      <c r="M131" s="9" t="str">
        <f t="shared" si="7"/>
        <v>1899 - MONTH 12</v>
      </c>
      <c r="N131" s="11">
        <f t="shared" ref="N131:O131" si="140">IFERROR(AVERAGEIF(L:L,L131,$J:$J)," ")</f>
        <v>0.9265853659</v>
      </c>
      <c r="O131" s="11">
        <f t="shared" si="140"/>
        <v>0.9265853659</v>
      </c>
      <c r="P131" s="9" t="str">
        <f>IF(ISBLANK(A131)," ",IF(N131&gt;MASTER!$B$3/100,"SB",IF(N131&gt;MASTER!$B$4/100,"B",IF(N131&gt;MASTER!$B$5/100,"C","K"))))</f>
        <v>B</v>
      </c>
      <c r="Q131" s="9" t="str">
        <f>IF(ISBLANK(B131)," ",IF(O131&gt;MASTER!$B$3/100,"SB",IF(O131&gt;MASTER!$B$4/100,"B",IF(O131&gt;MASTER!$B$5/100,"C","K"))))</f>
        <v>B</v>
      </c>
    </row>
    <row r="132">
      <c r="A132" s="8">
        <f>INDIRECT(ADDRESS(2+QUOTIENT(ROW()-2,COUNTA('Form Responses 1'!$1:$1)-4),1,,TRUE,"Form Responses 1"))</f>
        <v>45034.17638</v>
      </c>
      <c r="B132" s="9" t="str">
        <f>INDIRECT(ADDRESS(2+QUOTIENT(ROW()-2,COUNTA('Form Responses 1'!$1:$1)-4),2,,TRUE,"Form Responses 1"))</f>
        <v/>
      </c>
      <c r="C132" s="9" t="str">
        <f>INDIRECT(ADDRESS(2+QUOTIENT(ROW()-2,COUNTA('Form Responses 1'!$1:$1)-4),3,,TRUE,"Form Responses 1"))</f>
        <v>Edy Karyadi </v>
      </c>
      <c r="D132" s="9" t="str">
        <f>INDIRECT(ADDRESS(2+QUOTIENT(ROW()-2,COUNTA('Form Responses 1'!$1:$1)-4),4,,TRUE,"Form Responses 1"))</f>
        <v/>
      </c>
      <c r="E132" s="10" t="str">
        <f t="shared" si="2"/>
        <v> </v>
      </c>
      <c r="F132" s="9" t="str">
        <f>IF(ISBLANK(A132)," ",INDIRECT(ADDRESS(1,5+MOD(ROW()-2,COUNTA('Form Responses 1'!$1:$1)-4),,TRUE,"Form Responses 1")))</f>
        <v>Rumdis Kepala Or Kebumian Dan Maritim (Ocky Karna Radjasa) No. 1B Lt.1 [Kamar Mandi 2]</v>
      </c>
      <c r="G132" s="9" t="str">
        <f>IF(ISBLANK(A132)," ",INDIRECT(ADDRESS(MATCH(A132,'Form Responses 1'!A:A,0),5+MOD(ROW()-2,COUNTA('Form Responses 1'!$1:$1)-4),,TRUE,"Form Responses 1")))</f>
        <v>BAIK</v>
      </c>
      <c r="H132" s="11" t="str">
        <f t="shared" si="3"/>
        <v>Rumdis Kepala Or Kebumian Dan Maritim (Ocky Karna Radjasa) No. 1B Lt.1</v>
      </c>
      <c r="I132" s="11" t="str">
        <f t="shared" si="4"/>
        <v>CLEANING SERVICE</v>
      </c>
      <c r="J132" s="11">
        <f t="array" ref="J132">IFERROR(INDEX(MASTER!B:B,MATCH(G132,MASTER!A:A,0))/100," ")</f>
        <v>0.95</v>
      </c>
      <c r="K132" s="9" t="str">
        <f t="shared" si="5"/>
        <v> </v>
      </c>
      <c r="L132" s="9" t="str">
        <f t="shared" si="6"/>
        <v>1899 - WEEK 52</v>
      </c>
      <c r="M132" s="9" t="str">
        <f t="shared" si="7"/>
        <v>1899 - MONTH 12</v>
      </c>
      <c r="N132" s="11">
        <f t="shared" ref="N132:O132" si="141">IFERROR(AVERAGEIF(L:L,L132,$J:$J)," ")</f>
        <v>0.9265853659</v>
      </c>
      <c r="O132" s="11">
        <f t="shared" si="141"/>
        <v>0.9265853659</v>
      </c>
      <c r="P132" s="9" t="str">
        <f>IF(ISBLANK(A132)," ",IF(N132&gt;MASTER!$B$3/100,"SB",IF(N132&gt;MASTER!$B$4/100,"B",IF(N132&gt;MASTER!$B$5/100,"C","K"))))</f>
        <v>B</v>
      </c>
      <c r="Q132" s="9" t="str">
        <f>IF(ISBLANK(B132)," ",IF(O132&gt;MASTER!$B$3/100,"SB",IF(O132&gt;MASTER!$B$4/100,"B",IF(O132&gt;MASTER!$B$5/100,"C","K"))))</f>
        <v>B</v>
      </c>
    </row>
    <row r="133">
      <c r="A133" s="8">
        <f>INDIRECT(ADDRESS(2+QUOTIENT(ROW()-2,COUNTA('Form Responses 1'!$1:$1)-4),1,,TRUE,"Form Responses 1"))</f>
        <v>45034.17638</v>
      </c>
      <c r="B133" s="9" t="str">
        <f>INDIRECT(ADDRESS(2+QUOTIENT(ROW()-2,COUNTA('Form Responses 1'!$1:$1)-4),2,,TRUE,"Form Responses 1"))</f>
        <v/>
      </c>
      <c r="C133" s="9" t="str">
        <f>INDIRECT(ADDRESS(2+QUOTIENT(ROW()-2,COUNTA('Form Responses 1'!$1:$1)-4),3,,TRUE,"Form Responses 1"))</f>
        <v>Edy Karyadi </v>
      </c>
      <c r="D133" s="9" t="str">
        <f>INDIRECT(ADDRESS(2+QUOTIENT(ROW()-2,COUNTA('Form Responses 1'!$1:$1)-4),4,,TRUE,"Form Responses 1"))</f>
        <v/>
      </c>
      <c r="E133" s="10" t="str">
        <f t="shared" si="2"/>
        <v> </v>
      </c>
      <c r="F133" s="9" t="str">
        <f>IF(ISBLANK(A133)," ",INDIRECT(ADDRESS(1,5+MOD(ROW()-2,COUNTA('Form Responses 1'!$1:$1)-4),,TRUE,"Form Responses 1")))</f>
        <v>Rumdis Kepala Or Kebumian Dan Maritim (Ocky Karna Radjasa) No. 1B Lt.2 [Kamar Tidur 1]</v>
      </c>
      <c r="G133" s="9" t="str">
        <f>IF(ISBLANK(A133)," ",INDIRECT(ADDRESS(MATCH(A133,'Form Responses 1'!A:A,0),5+MOD(ROW()-2,COUNTA('Form Responses 1'!$1:$1)-4),,TRUE,"Form Responses 1")))</f>
        <v>BAIK</v>
      </c>
      <c r="H133" s="11" t="str">
        <f t="shared" si="3"/>
        <v>Rumdis Kepala Or Kebumian Dan Maritim (Ocky Karna Radjasa) No. 1B Lt.2</v>
      </c>
      <c r="I133" s="11" t="str">
        <f t="shared" si="4"/>
        <v>CLEANING SERVICE</v>
      </c>
      <c r="J133" s="11">
        <f t="array" ref="J133">IFERROR(INDEX(MASTER!B:B,MATCH(G133,MASTER!A:A,0))/100," ")</f>
        <v>0.95</v>
      </c>
      <c r="K133" s="9" t="str">
        <f t="shared" si="5"/>
        <v> </v>
      </c>
      <c r="L133" s="9" t="str">
        <f t="shared" si="6"/>
        <v>1899 - WEEK 52</v>
      </c>
      <c r="M133" s="9" t="str">
        <f t="shared" si="7"/>
        <v>1899 - MONTH 12</v>
      </c>
      <c r="N133" s="11">
        <f t="shared" ref="N133:O133" si="142">IFERROR(AVERAGEIF(L:L,L133,$J:$J)," ")</f>
        <v>0.9265853659</v>
      </c>
      <c r="O133" s="11">
        <f t="shared" si="142"/>
        <v>0.9265853659</v>
      </c>
      <c r="P133" s="9" t="str">
        <f>IF(ISBLANK(A133)," ",IF(N133&gt;MASTER!$B$3/100,"SB",IF(N133&gt;MASTER!$B$4/100,"B",IF(N133&gt;MASTER!$B$5/100,"C","K"))))</f>
        <v>B</v>
      </c>
      <c r="Q133" s="9" t="str">
        <f>IF(ISBLANK(B133)," ",IF(O133&gt;MASTER!$B$3/100,"SB",IF(O133&gt;MASTER!$B$4/100,"B",IF(O133&gt;MASTER!$B$5/100,"C","K"))))</f>
        <v>B</v>
      </c>
    </row>
    <row r="134">
      <c r="A134" s="8">
        <f>INDIRECT(ADDRESS(2+QUOTIENT(ROW()-2,COUNTA('Form Responses 1'!$1:$1)-4),1,,TRUE,"Form Responses 1"))</f>
        <v>45034.17638</v>
      </c>
      <c r="B134" s="9" t="str">
        <f>INDIRECT(ADDRESS(2+QUOTIENT(ROW()-2,COUNTA('Form Responses 1'!$1:$1)-4),2,,TRUE,"Form Responses 1"))</f>
        <v/>
      </c>
      <c r="C134" s="9" t="str">
        <f>INDIRECT(ADDRESS(2+QUOTIENT(ROW()-2,COUNTA('Form Responses 1'!$1:$1)-4),3,,TRUE,"Form Responses 1"))</f>
        <v>Edy Karyadi </v>
      </c>
      <c r="D134" s="9" t="str">
        <f>INDIRECT(ADDRESS(2+QUOTIENT(ROW()-2,COUNTA('Form Responses 1'!$1:$1)-4),4,,TRUE,"Form Responses 1"))</f>
        <v/>
      </c>
      <c r="E134" s="10" t="str">
        <f t="shared" si="2"/>
        <v> </v>
      </c>
      <c r="F134" s="9" t="str">
        <f>IF(ISBLANK(A134)," ",INDIRECT(ADDRESS(1,5+MOD(ROW()-2,COUNTA('Form Responses 1'!$1:$1)-4),,TRUE,"Form Responses 1")))</f>
        <v>Rumdis Kepala Or Kebumian Dan Maritim (Ocky Karna Radjasa) No. 1B Lt.2 [Kamar Tidur 2]</v>
      </c>
      <c r="G134" s="9" t="str">
        <f>IF(ISBLANK(A134)," ",INDIRECT(ADDRESS(MATCH(A134,'Form Responses 1'!A:A,0),5+MOD(ROW()-2,COUNTA('Form Responses 1'!$1:$1)-4),,TRUE,"Form Responses 1")))</f>
        <v>BAIK</v>
      </c>
      <c r="H134" s="11" t="str">
        <f t="shared" si="3"/>
        <v>Rumdis Kepala Or Kebumian Dan Maritim (Ocky Karna Radjasa) No. 1B Lt.2</v>
      </c>
      <c r="I134" s="11" t="str">
        <f t="shared" si="4"/>
        <v>CLEANING SERVICE</v>
      </c>
      <c r="J134" s="11">
        <f t="array" ref="J134">IFERROR(INDEX(MASTER!B:B,MATCH(G134,MASTER!A:A,0))/100," ")</f>
        <v>0.95</v>
      </c>
      <c r="K134" s="9" t="str">
        <f t="shared" si="5"/>
        <v> </v>
      </c>
      <c r="L134" s="9" t="str">
        <f t="shared" si="6"/>
        <v>1899 - WEEK 52</v>
      </c>
      <c r="M134" s="9" t="str">
        <f t="shared" si="7"/>
        <v>1899 - MONTH 12</v>
      </c>
      <c r="N134" s="11">
        <f t="shared" ref="N134:O134" si="143">IFERROR(AVERAGEIF(L:L,L134,$J:$J)," ")</f>
        <v>0.9265853659</v>
      </c>
      <c r="O134" s="11">
        <f t="shared" si="143"/>
        <v>0.9265853659</v>
      </c>
      <c r="P134" s="9" t="str">
        <f>IF(ISBLANK(A134)," ",IF(N134&gt;MASTER!$B$3/100,"SB",IF(N134&gt;MASTER!$B$4/100,"B",IF(N134&gt;MASTER!$B$5/100,"C","K"))))</f>
        <v>B</v>
      </c>
      <c r="Q134" s="9" t="str">
        <f>IF(ISBLANK(B134)," ",IF(O134&gt;MASTER!$B$3/100,"SB",IF(O134&gt;MASTER!$B$4/100,"B",IF(O134&gt;MASTER!$B$5/100,"C","K"))))</f>
        <v>B</v>
      </c>
    </row>
    <row r="135">
      <c r="A135" s="8">
        <f>INDIRECT(ADDRESS(2+QUOTIENT(ROW()-2,COUNTA('Form Responses 1'!$1:$1)-4),1,,TRUE,"Form Responses 1"))</f>
        <v>45034.17638</v>
      </c>
      <c r="B135" s="9" t="str">
        <f>INDIRECT(ADDRESS(2+QUOTIENT(ROW()-2,COUNTA('Form Responses 1'!$1:$1)-4),2,,TRUE,"Form Responses 1"))</f>
        <v/>
      </c>
      <c r="C135" s="9" t="str">
        <f>INDIRECT(ADDRESS(2+QUOTIENT(ROW()-2,COUNTA('Form Responses 1'!$1:$1)-4),3,,TRUE,"Form Responses 1"))</f>
        <v>Edy Karyadi </v>
      </c>
      <c r="D135" s="9" t="str">
        <f>INDIRECT(ADDRESS(2+QUOTIENT(ROW()-2,COUNTA('Form Responses 1'!$1:$1)-4),4,,TRUE,"Form Responses 1"))</f>
        <v/>
      </c>
      <c r="E135" s="10" t="str">
        <f t="shared" si="2"/>
        <v> </v>
      </c>
      <c r="F135" s="9" t="str">
        <f>IF(ISBLANK(A135)," ",INDIRECT(ADDRESS(1,5+MOD(ROW()-2,COUNTA('Form Responses 1'!$1:$1)-4),,TRUE,"Form Responses 1")))</f>
        <v>Rumdis Kepala Or Kebumian Dan Maritim (Ocky Karna Radjasa) No. 1B Lt.2 [Kamar Tidur 3]</v>
      </c>
      <c r="G135" s="9" t="str">
        <f>IF(ISBLANK(A135)," ",INDIRECT(ADDRESS(MATCH(A135,'Form Responses 1'!A:A,0),5+MOD(ROW()-2,COUNTA('Form Responses 1'!$1:$1)-4),,TRUE,"Form Responses 1")))</f>
        <v>BAIK</v>
      </c>
      <c r="H135" s="11" t="str">
        <f t="shared" si="3"/>
        <v>Rumdis Kepala Or Kebumian Dan Maritim (Ocky Karna Radjasa) No. 1B Lt.2</v>
      </c>
      <c r="I135" s="11" t="str">
        <f t="shared" si="4"/>
        <v>CLEANING SERVICE</v>
      </c>
      <c r="J135" s="11">
        <f t="array" ref="J135">IFERROR(INDEX(MASTER!B:B,MATCH(G135,MASTER!A:A,0))/100," ")</f>
        <v>0.95</v>
      </c>
      <c r="K135" s="9" t="str">
        <f t="shared" si="5"/>
        <v> </v>
      </c>
      <c r="L135" s="9" t="str">
        <f t="shared" si="6"/>
        <v>1899 - WEEK 52</v>
      </c>
      <c r="M135" s="9" t="str">
        <f t="shared" si="7"/>
        <v>1899 - MONTH 12</v>
      </c>
      <c r="N135" s="11">
        <f t="shared" ref="N135:O135" si="144">IFERROR(AVERAGEIF(L:L,L135,$J:$J)," ")</f>
        <v>0.9265853659</v>
      </c>
      <c r="O135" s="11">
        <f t="shared" si="144"/>
        <v>0.9265853659</v>
      </c>
      <c r="P135" s="9" t="str">
        <f>IF(ISBLANK(A135)," ",IF(N135&gt;MASTER!$B$3/100,"SB",IF(N135&gt;MASTER!$B$4/100,"B",IF(N135&gt;MASTER!$B$5/100,"C","K"))))</f>
        <v>B</v>
      </c>
      <c r="Q135" s="9" t="str">
        <f>IF(ISBLANK(B135)," ",IF(O135&gt;MASTER!$B$3/100,"SB",IF(O135&gt;MASTER!$B$4/100,"B",IF(O135&gt;MASTER!$B$5/100,"C","K"))))</f>
        <v>B</v>
      </c>
    </row>
    <row r="136">
      <c r="A136" s="8">
        <f>INDIRECT(ADDRESS(2+QUOTIENT(ROW()-2,COUNTA('Form Responses 1'!$1:$1)-4),1,,TRUE,"Form Responses 1"))</f>
        <v>45034.17638</v>
      </c>
      <c r="B136" s="9" t="str">
        <f>INDIRECT(ADDRESS(2+QUOTIENT(ROW()-2,COUNTA('Form Responses 1'!$1:$1)-4),2,,TRUE,"Form Responses 1"))</f>
        <v/>
      </c>
      <c r="C136" s="9" t="str">
        <f>INDIRECT(ADDRESS(2+QUOTIENT(ROW()-2,COUNTA('Form Responses 1'!$1:$1)-4),3,,TRUE,"Form Responses 1"))</f>
        <v>Edy Karyadi </v>
      </c>
      <c r="D136" s="9" t="str">
        <f>INDIRECT(ADDRESS(2+QUOTIENT(ROW()-2,COUNTA('Form Responses 1'!$1:$1)-4),4,,TRUE,"Form Responses 1"))</f>
        <v/>
      </c>
      <c r="E136" s="10" t="str">
        <f t="shared" si="2"/>
        <v> </v>
      </c>
      <c r="F136" s="9" t="str">
        <f>IF(ISBLANK(A136)," ",INDIRECT(ADDRESS(1,5+MOD(ROW()-2,COUNTA('Form Responses 1'!$1:$1)-4),,TRUE,"Form Responses 1")))</f>
        <v>Rumdis Kepala Or Kebumian Dan Maritim (Ocky Karna Radjasa) No. 1B Lt.2 [Ruang Tengah]</v>
      </c>
      <c r="G136" s="9" t="str">
        <f>IF(ISBLANK(A136)," ",INDIRECT(ADDRESS(MATCH(A136,'Form Responses 1'!A:A,0),5+MOD(ROW()-2,COUNTA('Form Responses 1'!$1:$1)-4),,TRUE,"Form Responses 1")))</f>
        <v>BAIK</v>
      </c>
      <c r="H136" s="11" t="str">
        <f t="shared" si="3"/>
        <v>Rumdis Kepala Or Kebumian Dan Maritim (Ocky Karna Radjasa) No. 1B Lt.2</v>
      </c>
      <c r="I136" s="11" t="str">
        <f t="shared" si="4"/>
        <v>CLEANING SERVICE</v>
      </c>
      <c r="J136" s="11">
        <f t="array" ref="J136">IFERROR(INDEX(MASTER!B:B,MATCH(G136,MASTER!A:A,0))/100," ")</f>
        <v>0.95</v>
      </c>
      <c r="K136" s="9" t="str">
        <f t="shared" si="5"/>
        <v> </v>
      </c>
      <c r="L136" s="9" t="str">
        <f t="shared" si="6"/>
        <v>1899 - WEEK 52</v>
      </c>
      <c r="M136" s="9" t="str">
        <f t="shared" si="7"/>
        <v>1899 - MONTH 12</v>
      </c>
      <c r="N136" s="11">
        <f t="shared" ref="N136:O136" si="145">IFERROR(AVERAGEIF(L:L,L136,$J:$J)," ")</f>
        <v>0.9265853659</v>
      </c>
      <c r="O136" s="11">
        <f t="shared" si="145"/>
        <v>0.9265853659</v>
      </c>
      <c r="P136" s="9" t="str">
        <f>IF(ISBLANK(A136)," ",IF(N136&gt;MASTER!$B$3/100,"SB",IF(N136&gt;MASTER!$B$4/100,"B",IF(N136&gt;MASTER!$B$5/100,"C","K"))))</f>
        <v>B</v>
      </c>
      <c r="Q136" s="9" t="str">
        <f>IF(ISBLANK(B136)," ",IF(O136&gt;MASTER!$B$3/100,"SB",IF(O136&gt;MASTER!$B$4/100,"B",IF(O136&gt;MASTER!$B$5/100,"C","K"))))</f>
        <v>B</v>
      </c>
    </row>
    <row r="137">
      <c r="A137" s="8">
        <f>INDIRECT(ADDRESS(2+QUOTIENT(ROW()-2,COUNTA('Form Responses 1'!$1:$1)-4),1,,TRUE,"Form Responses 1"))</f>
        <v>45034.17638</v>
      </c>
      <c r="B137" s="9" t="str">
        <f>INDIRECT(ADDRESS(2+QUOTIENT(ROW()-2,COUNTA('Form Responses 1'!$1:$1)-4),2,,TRUE,"Form Responses 1"))</f>
        <v/>
      </c>
      <c r="C137" s="9" t="str">
        <f>INDIRECT(ADDRESS(2+QUOTIENT(ROW()-2,COUNTA('Form Responses 1'!$1:$1)-4),3,,TRUE,"Form Responses 1"))</f>
        <v>Edy Karyadi </v>
      </c>
      <c r="D137" s="9" t="str">
        <f>INDIRECT(ADDRESS(2+QUOTIENT(ROW()-2,COUNTA('Form Responses 1'!$1:$1)-4),4,,TRUE,"Form Responses 1"))</f>
        <v/>
      </c>
      <c r="E137" s="10" t="str">
        <f t="shared" si="2"/>
        <v> </v>
      </c>
      <c r="F137" s="9" t="str">
        <f>IF(ISBLANK(A137)," ",INDIRECT(ADDRESS(1,5+MOD(ROW()-2,COUNTA('Form Responses 1'!$1:$1)-4),,TRUE,"Form Responses 1")))</f>
        <v>Rumdis Kepala Or Kebumian Dan Maritim (Ocky Karna Radjasa) No. 1B Lt.2 [Kamar Mandi 1]</v>
      </c>
      <c r="G137" s="9" t="str">
        <f>IF(ISBLANK(A137)," ",INDIRECT(ADDRESS(MATCH(A137,'Form Responses 1'!A:A,0),5+MOD(ROW()-2,COUNTA('Form Responses 1'!$1:$1)-4),,TRUE,"Form Responses 1")))</f>
        <v>BAIK</v>
      </c>
      <c r="H137" s="11" t="str">
        <f t="shared" si="3"/>
        <v>Rumdis Kepala Or Kebumian Dan Maritim (Ocky Karna Radjasa) No. 1B Lt.2</v>
      </c>
      <c r="I137" s="11" t="str">
        <f t="shared" si="4"/>
        <v>CLEANING SERVICE</v>
      </c>
      <c r="J137" s="11">
        <f t="array" ref="J137">IFERROR(INDEX(MASTER!B:B,MATCH(G137,MASTER!A:A,0))/100," ")</f>
        <v>0.95</v>
      </c>
      <c r="K137" s="9" t="str">
        <f t="shared" si="5"/>
        <v> </v>
      </c>
      <c r="L137" s="9" t="str">
        <f t="shared" si="6"/>
        <v>1899 - WEEK 52</v>
      </c>
      <c r="M137" s="9" t="str">
        <f t="shared" si="7"/>
        <v>1899 - MONTH 12</v>
      </c>
      <c r="N137" s="11">
        <f t="shared" ref="N137:O137" si="146">IFERROR(AVERAGEIF(L:L,L137,$J:$J)," ")</f>
        <v>0.9265853659</v>
      </c>
      <c r="O137" s="11">
        <f t="shared" si="146"/>
        <v>0.9265853659</v>
      </c>
      <c r="P137" s="9" t="str">
        <f>IF(ISBLANK(A137)," ",IF(N137&gt;MASTER!$B$3/100,"SB",IF(N137&gt;MASTER!$B$4/100,"B",IF(N137&gt;MASTER!$B$5/100,"C","K"))))</f>
        <v>B</v>
      </c>
      <c r="Q137" s="9" t="str">
        <f>IF(ISBLANK(B137)," ",IF(O137&gt;MASTER!$B$3/100,"SB",IF(O137&gt;MASTER!$B$4/100,"B",IF(O137&gt;MASTER!$B$5/100,"C","K"))))</f>
        <v>B</v>
      </c>
    </row>
    <row r="138">
      <c r="A138" s="8">
        <f>INDIRECT(ADDRESS(2+QUOTIENT(ROW()-2,COUNTA('Form Responses 1'!$1:$1)-4),1,,TRUE,"Form Responses 1"))</f>
        <v>45034.17638</v>
      </c>
      <c r="B138" s="9" t="str">
        <f>INDIRECT(ADDRESS(2+QUOTIENT(ROW()-2,COUNTA('Form Responses 1'!$1:$1)-4),2,,TRUE,"Form Responses 1"))</f>
        <v/>
      </c>
      <c r="C138" s="9" t="str">
        <f>INDIRECT(ADDRESS(2+QUOTIENT(ROW()-2,COUNTA('Form Responses 1'!$1:$1)-4),3,,TRUE,"Form Responses 1"))</f>
        <v>Edy Karyadi </v>
      </c>
      <c r="D138" s="9" t="str">
        <f>INDIRECT(ADDRESS(2+QUOTIENT(ROW()-2,COUNTA('Form Responses 1'!$1:$1)-4),4,,TRUE,"Form Responses 1"))</f>
        <v/>
      </c>
      <c r="E138" s="10" t="str">
        <f t="shared" si="2"/>
        <v> </v>
      </c>
      <c r="F138" s="9" t="str">
        <f>IF(ISBLANK(A138)," ",INDIRECT(ADDRESS(1,5+MOD(ROW()-2,COUNTA('Form Responses 1'!$1:$1)-4),,TRUE,"Form Responses 1")))</f>
        <v>Rumdis Kepala Or Kebumian Dan Maritim (Ocky Karna Radjasa) No. 1B Lt.2 [Kamar Mandi 2]</v>
      </c>
      <c r="G138" s="9" t="str">
        <f>IF(ISBLANK(A138)," ",INDIRECT(ADDRESS(MATCH(A138,'Form Responses 1'!A:A,0),5+MOD(ROW()-2,COUNTA('Form Responses 1'!$1:$1)-4),,TRUE,"Form Responses 1")))</f>
        <v>BAIK</v>
      </c>
      <c r="H138" s="11" t="str">
        <f t="shared" si="3"/>
        <v>Rumdis Kepala Or Kebumian Dan Maritim (Ocky Karna Radjasa) No. 1B Lt.2</v>
      </c>
      <c r="I138" s="11" t="str">
        <f t="shared" si="4"/>
        <v>CLEANING SERVICE</v>
      </c>
      <c r="J138" s="11">
        <f t="array" ref="J138">IFERROR(INDEX(MASTER!B:B,MATCH(G138,MASTER!A:A,0))/100," ")</f>
        <v>0.95</v>
      </c>
      <c r="K138" s="9" t="str">
        <f t="shared" si="5"/>
        <v> </v>
      </c>
      <c r="L138" s="9" t="str">
        <f t="shared" si="6"/>
        <v>1899 - WEEK 52</v>
      </c>
      <c r="M138" s="9" t="str">
        <f t="shared" si="7"/>
        <v>1899 - MONTH 12</v>
      </c>
      <c r="N138" s="11">
        <f t="shared" ref="N138:O138" si="147">IFERROR(AVERAGEIF(L:L,L138,$J:$J)," ")</f>
        <v>0.9265853659</v>
      </c>
      <c r="O138" s="11">
        <f t="shared" si="147"/>
        <v>0.9265853659</v>
      </c>
      <c r="P138" s="9" t="str">
        <f>IF(ISBLANK(A138)," ",IF(N138&gt;MASTER!$B$3/100,"SB",IF(N138&gt;MASTER!$B$4/100,"B",IF(N138&gt;MASTER!$B$5/100,"C","K"))))</f>
        <v>B</v>
      </c>
      <c r="Q138" s="9" t="str">
        <f>IF(ISBLANK(B138)," ",IF(O138&gt;MASTER!$B$3/100,"SB",IF(O138&gt;MASTER!$B$4/100,"B",IF(O138&gt;MASTER!$B$5/100,"C","K"))))</f>
        <v>B</v>
      </c>
    </row>
    <row r="139">
      <c r="A139" s="8">
        <f>INDIRECT(ADDRESS(2+QUOTIENT(ROW()-2,COUNTA('Form Responses 1'!$1:$1)-4),1,,TRUE,"Form Responses 1"))</f>
        <v>45034.17638</v>
      </c>
      <c r="B139" s="9" t="str">
        <f>INDIRECT(ADDRESS(2+QUOTIENT(ROW()-2,COUNTA('Form Responses 1'!$1:$1)-4),2,,TRUE,"Form Responses 1"))</f>
        <v/>
      </c>
      <c r="C139" s="9" t="str">
        <f>INDIRECT(ADDRESS(2+QUOTIENT(ROW()-2,COUNTA('Form Responses 1'!$1:$1)-4),3,,TRUE,"Form Responses 1"))</f>
        <v>Edy Karyadi </v>
      </c>
      <c r="D139" s="9" t="str">
        <f>INDIRECT(ADDRESS(2+QUOTIENT(ROW()-2,COUNTA('Form Responses 1'!$1:$1)-4),4,,TRUE,"Form Responses 1"))</f>
        <v/>
      </c>
      <c r="E139" s="10" t="str">
        <f t="shared" si="2"/>
        <v> </v>
      </c>
      <c r="F139" s="9" t="str">
        <f>IF(ISBLANK(A139)," ",INDIRECT(ADDRESS(1,5+MOD(ROW()-2,COUNTA('Form Responses 1'!$1:$1)-4),,TRUE,"Form Responses 1")))</f>
        <v>Rumah Singgah No. 1A Lt.1 [Ruang Tamu]</v>
      </c>
      <c r="G139" s="9" t="str">
        <f>IF(ISBLANK(A139)," ",INDIRECT(ADDRESS(MATCH(A139,'Form Responses 1'!A:A,0),5+MOD(ROW()-2,COUNTA('Form Responses 1'!$1:$1)-4),,TRUE,"Form Responses 1")))</f>
        <v>BAIK</v>
      </c>
      <c r="H139" s="11" t="str">
        <f t="shared" si="3"/>
        <v>Rumah Singgah No. 1A Lt.1</v>
      </c>
      <c r="I139" s="11" t="str">
        <f t="shared" si="4"/>
        <v>CLEANING SERVICE</v>
      </c>
      <c r="J139" s="11">
        <f t="array" ref="J139">IFERROR(INDEX(MASTER!B:B,MATCH(G139,MASTER!A:A,0))/100," ")</f>
        <v>0.95</v>
      </c>
      <c r="K139" s="9" t="str">
        <f t="shared" si="5"/>
        <v> </v>
      </c>
      <c r="L139" s="9" t="str">
        <f t="shared" si="6"/>
        <v>1899 - WEEK 52</v>
      </c>
      <c r="M139" s="9" t="str">
        <f t="shared" si="7"/>
        <v>1899 - MONTH 12</v>
      </c>
      <c r="N139" s="11">
        <f t="shared" ref="N139:O139" si="148">IFERROR(AVERAGEIF(L:L,L139,$J:$J)," ")</f>
        <v>0.9265853659</v>
      </c>
      <c r="O139" s="11">
        <f t="shared" si="148"/>
        <v>0.9265853659</v>
      </c>
      <c r="P139" s="9" t="str">
        <f>IF(ISBLANK(A139)," ",IF(N139&gt;MASTER!$B$3/100,"SB",IF(N139&gt;MASTER!$B$4/100,"B",IF(N139&gt;MASTER!$B$5/100,"C","K"))))</f>
        <v>B</v>
      </c>
      <c r="Q139" s="9" t="str">
        <f>IF(ISBLANK(B139)," ",IF(O139&gt;MASTER!$B$3/100,"SB",IF(O139&gt;MASTER!$B$4/100,"B",IF(O139&gt;MASTER!$B$5/100,"C","K"))))</f>
        <v>B</v>
      </c>
    </row>
    <row r="140">
      <c r="A140" s="8">
        <f>INDIRECT(ADDRESS(2+QUOTIENT(ROW()-2,COUNTA('Form Responses 1'!$1:$1)-4),1,,TRUE,"Form Responses 1"))</f>
        <v>45034.17638</v>
      </c>
      <c r="B140" s="9" t="str">
        <f>INDIRECT(ADDRESS(2+QUOTIENT(ROW()-2,COUNTA('Form Responses 1'!$1:$1)-4),2,,TRUE,"Form Responses 1"))</f>
        <v/>
      </c>
      <c r="C140" s="9" t="str">
        <f>INDIRECT(ADDRESS(2+QUOTIENT(ROW()-2,COUNTA('Form Responses 1'!$1:$1)-4),3,,TRUE,"Form Responses 1"))</f>
        <v>Edy Karyadi </v>
      </c>
      <c r="D140" s="9" t="str">
        <f>INDIRECT(ADDRESS(2+QUOTIENT(ROW()-2,COUNTA('Form Responses 1'!$1:$1)-4),4,,TRUE,"Form Responses 1"))</f>
        <v/>
      </c>
      <c r="E140" s="10" t="str">
        <f t="shared" si="2"/>
        <v> </v>
      </c>
      <c r="F140" s="9" t="str">
        <f>IF(ISBLANK(A140)," ",INDIRECT(ADDRESS(1,5+MOD(ROW()-2,COUNTA('Form Responses 1'!$1:$1)-4),,TRUE,"Form Responses 1")))</f>
        <v>Rumah Singgah No. 1A Lt.1 [Ruang Tv]</v>
      </c>
      <c r="G140" s="9" t="str">
        <f>IF(ISBLANK(A140)," ",INDIRECT(ADDRESS(MATCH(A140,'Form Responses 1'!A:A,0),5+MOD(ROW()-2,COUNTA('Form Responses 1'!$1:$1)-4),,TRUE,"Form Responses 1")))</f>
        <v>BAIK</v>
      </c>
      <c r="H140" s="11" t="str">
        <f t="shared" si="3"/>
        <v>Rumah Singgah No. 1A Lt.1</v>
      </c>
      <c r="I140" s="11" t="str">
        <f t="shared" si="4"/>
        <v>CLEANING SERVICE</v>
      </c>
      <c r="J140" s="11">
        <f t="array" ref="J140">IFERROR(INDEX(MASTER!B:B,MATCH(G140,MASTER!A:A,0))/100," ")</f>
        <v>0.95</v>
      </c>
      <c r="K140" s="9" t="str">
        <f t="shared" si="5"/>
        <v> </v>
      </c>
      <c r="L140" s="9" t="str">
        <f t="shared" si="6"/>
        <v>1899 - WEEK 52</v>
      </c>
      <c r="M140" s="9" t="str">
        <f t="shared" si="7"/>
        <v>1899 - MONTH 12</v>
      </c>
      <c r="N140" s="11">
        <f t="shared" ref="N140:O140" si="149">IFERROR(AVERAGEIF(L:L,L140,$J:$J)," ")</f>
        <v>0.9265853659</v>
      </c>
      <c r="O140" s="11">
        <f t="shared" si="149"/>
        <v>0.9265853659</v>
      </c>
      <c r="P140" s="9" t="str">
        <f>IF(ISBLANK(A140)," ",IF(N140&gt;MASTER!$B$3/100,"SB",IF(N140&gt;MASTER!$B$4/100,"B",IF(N140&gt;MASTER!$B$5/100,"C","K"))))</f>
        <v>B</v>
      </c>
      <c r="Q140" s="9" t="str">
        <f>IF(ISBLANK(B140)," ",IF(O140&gt;MASTER!$B$3/100,"SB",IF(O140&gt;MASTER!$B$4/100,"B",IF(O140&gt;MASTER!$B$5/100,"C","K"))))</f>
        <v>B</v>
      </c>
    </row>
    <row r="141">
      <c r="A141" s="8">
        <f>INDIRECT(ADDRESS(2+QUOTIENT(ROW()-2,COUNTA('Form Responses 1'!$1:$1)-4),1,,TRUE,"Form Responses 1"))</f>
        <v>45034.17638</v>
      </c>
      <c r="B141" s="9" t="str">
        <f>INDIRECT(ADDRESS(2+QUOTIENT(ROW()-2,COUNTA('Form Responses 1'!$1:$1)-4),2,,TRUE,"Form Responses 1"))</f>
        <v/>
      </c>
      <c r="C141" s="9" t="str">
        <f>INDIRECT(ADDRESS(2+QUOTIENT(ROW()-2,COUNTA('Form Responses 1'!$1:$1)-4),3,,TRUE,"Form Responses 1"))</f>
        <v>Edy Karyadi </v>
      </c>
      <c r="D141" s="9" t="str">
        <f>INDIRECT(ADDRESS(2+QUOTIENT(ROW()-2,COUNTA('Form Responses 1'!$1:$1)-4),4,,TRUE,"Form Responses 1"))</f>
        <v/>
      </c>
      <c r="E141" s="10" t="str">
        <f t="shared" si="2"/>
        <v> </v>
      </c>
      <c r="F141" s="9" t="str">
        <f>IF(ISBLANK(A141)," ",INDIRECT(ADDRESS(1,5+MOD(ROW()-2,COUNTA('Form Responses 1'!$1:$1)-4),,TRUE,"Form Responses 1")))</f>
        <v>Rumah Singgah No. 1A Lt.1 [Kamar 1]</v>
      </c>
      <c r="G141" s="9" t="str">
        <f>IF(ISBLANK(A141)," ",INDIRECT(ADDRESS(MATCH(A141,'Form Responses 1'!A:A,0),5+MOD(ROW()-2,COUNTA('Form Responses 1'!$1:$1)-4),,TRUE,"Form Responses 1")))</f>
        <v>BAIK</v>
      </c>
      <c r="H141" s="11" t="str">
        <f t="shared" si="3"/>
        <v>Rumah Singgah No. 1A Lt.1</v>
      </c>
      <c r="I141" s="11" t="str">
        <f t="shared" si="4"/>
        <v>CLEANING SERVICE</v>
      </c>
      <c r="J141" s="11">
        <f t="array" ref="J141">IFERROR(INDEX(MASTER!B:B,MATCH(G141,MASTER!A:A,0))/100," ")</f>
        <v>0.95</v>
      </c>
      <c r="K141" s="9" t="str">
        <f t="shared" si="5"/>
        <v> </v>
      </c>
      <c r="L141" s="9" t="str">
        <f t="shared" si="6"/>
        <v>1899 - WEEK 52</v>
      </c>
      <c r="M141" s="9" t="str">
        <f t="shared" si="7"/>
        <v>1899 - MONTH 12</v>
      </c>
      <c r="N141" s="11">
        <f t="shared" ref="N141:O141" si="150">IFERROR(AVERAGEIF(L:L,L141,$J:$J)," ")</f>
        <v>0.9265853659</v>
      </c>
      <c r="O141" s="11">
        <f t="shared" si="150"/>
        <v>0.9265853659</v>
      </c>
      <c r="P141" s="9" t="str">
        <f>IF(ISBLANK(A141)," ",IF(N141&gt;MASTER!$B$3/100,"SB",IF(N141&gt;MASTER!$B$4/100,"B",IF(N141&gt;MASTER!$B$5/100,"C","K"))))</f>
        <v>B</v>
      </c>
      <c r="Q141" s="9" t="str">
        <f>IF(ISBLANK(B141)," ",IF(O141&gt;MASTER!$B$3/100,"SB",IF(O141&gt;MASTER!$B$4/100,"B",IF(O141&gt;MASTER!$B$5/100,"C","K"))))</f>
        <v>B</v>
      </c>
    </row>
    <row r="142">
      <c r="A142" s="8">
        <f>INDIRECT(ADDRESS(2+QUOTIENT(ROW()-2,COUNTA('Form Responses 1'!$1:$1)-4),1,,TRUE,"Form Responses 1"))</f>
        <v>45034.17638</v>
      </c>
      <c r="B142" s="9" t="str">
        <f>INDIRECT(ADDRESS(2+QUOTIENT(ROW()-2,COUNTA('Form Responses 1'!$1:$1)-4),2,,TRUE,"Form Responses 1"))</f>
        <v/>
      </c>
      <c r="C142" s="9" t="str">
        <f>INDIRECT(ADDRESS(2+QUOTIENT(ROW()-2,COUNTA('Form Responses 1'!$1:$1)-4),3,,TRUE,"Form Responses 1"))</f>
        <v>Edy Karyadi </v>
      </c>
      <c r="D142" s="9" t="str">
        <f>INDIRECT(ADDRESS(2+QUOTIENT(ROW()-2,COUNTA('Form Responses 1'!$1:$1)-4),4,,TRUE,"Form Responses 1"))</f>
        <v/>
      </c>
      <c r="E142" s="10" t="str">
        <f t="shared" si="2"/>
        <v> </v>
      </c>
      <c r="F142" s="9" t="str">
        <f>IF(ISBLANK(A142)," ",INDIRECT(ADDRESS(1,5+MOD(ROW()-2,COUNTA('Form Responses 1'!$1:$1)-4),,TRUE,"Form Responses 1")))</f>
        <v>Rumah Singgah No. 1A Lt.1 [Kamar 2]</v>
      </c>
      <c r="G142" s="9" t="str">
        <f>IF(ISBLANK(A142)," ",INDIRECT(ADDRESS(MATCH(A142,'Form Responses 1'!A:A,0),5+MOD(ROW()-2,COUNTA('Form Responses 1'!$1:$1)-4),,TRUE,"Form Responses 1")))</f>
        <v>BAIK</v>
      </c>
      <c r="H142" s="11" t="str">
        <f t="shared" si="3"/>
        <v>Rumah Singgah No. 1A Lt.1</v>
      </c>
      <c r="I142" s="11" t="str">
        <f t="shared" si="4"/>
        <v>CLEANING SERVICE</v>
      </c>
      <c r="J142" s="11">
        <f t="array" ref="J142">IFERROR(INDEX(MASTER!B:B,MATCH(G142,MASTER!A:A,0))/100," ")</f>
        <v>0.95</v>
      </c>
      <c r="K142" s="9" t="str">
        <f t="shared" si="5"/>
        <v> </v>
      </c>
      <c r="L142" s="9" t="str">
        <f t="shared" si="6"/>
        <v>1899 - WEEK 52</v>
      </c>
      <c r="M142" s="9" t="str">
        <f t="shared" si="7"/>
        <v>1899 - MONTH 12</v>
      </c>
      <c r="N142" s="11">
        <f t="shared" ref="N142:O142" si="151">IFERROR(AVERAGEIF(L:L,L142,$J:$J)," ")</f>
        <v>0.9265853659</v>
      </c>
      <c r="O142" s="11">
        <f t="shared" si="151"/>
        <v>0.9265853659</v>
      </c>
      <c r="P142" s="9" t="str">
        <f>IF(ISBLANK(A142)," ",IF(N142&gt;MASTER!$B$3/100,"SB",IF(N142&gt;MASTER!$B$4/100,"B",IF(N142&gt;MASTER!$B$5/100,"C","K"))))</f>
        <v>B</v>
      </c>
      <c r="Q142" s="9" t="str">
        <f>IF(ISBLANK(B142)," ",IF(O142&gt;MASTER!$B$3/100,"SB",IF(O142&gt;MASTER!$B$4/100,"B",IF(O142&gt;MASTER!$B$5/100,"C","K"))))</f>
        <v>B</v>
      </c>
    </row>
    <row r="143">
      <c r="A143" s="8">
        <f>INDIRECT(ADDRESS(2+QUOTIENT(ROW()-2,COUNTA('Form Responses 1'!$1:$1)-4),1,,TRUE,"Form Responses 1"))</f>
        <v>45034.17638</v>
      </c>
      <c r="B143" s="9" t="str">
        <f>INDIRECT(ADDRESS(2+QUOTIENT(ROW()-2,COUNTA('Form Responses 1'!$1:$1)-4),2,,TRUE,"Form Responses 1"))</f>
        <v/>
      </c>
      <c r="C143" s="9" t="str">
        <f>INDIRECT(ADDRESS(2+QUOTIENT(ROW()-2,COUNTA('Form Responses 1'!$1:$1)-4),3,,TRUE,"Form Responses 1"))</f>
        <v>Edy Karyadi </v>
      </c>
      <c r="D143" s="9" t="str">
        <f>INDIRECT(ADDRESS(2+QUOTIENT(ROW()-2,COUNTA('Form Responses 1'!$1:$1)-4),4,,TRUE,"Form Responses 1"))</f>
        <v/>
      </c>
      <c r="E143" s="10" t="str">
        <f t="shared" si="2"/>
        <v> </v>
      </c>
      <c r="F143" s="9" t="str">
        <f>IF(ISBLANK(A143)," ",INDIRECT(ADDRESS(1,5+MOD(ROW()-2,COUNTA('Form Responses 1'!$1:$1)-4),,TRUE,"Form Responses 1")))</f>
        <v>Rumah Singgah No. 1A Lt.1 [Ruang Makan]</v>
      </c>
      <c r="G143" s="9" t="str">
        <f>IF(ISBLANK(A143)," ",INDIRECT(ADDRESS(MATCH(A143,'Form Responses 1'!A:A,0),5+MOD(ROW()-2,COUNTA('Form Responses 1'!$1:$1)-4),,TRUE,"Form Responses 1")))</f>
        <v>BAIK</v>
      </c>
      <c r="H143" s="11" t="str">
        <f t="shared" si="3"/>
        <v>Rumah Singgah No. 1A Lt.1</v>
      </c>
      <c r="I143" s="11" t="str">
        <f t="shared" si="4"/>
        <v>CLEANING SERVICE</v>
      </c>
      <c r="J143" s="11">
        <f t="array" ref="J143">IFERROR(INDEX(MASTER!B:B,MATCH(G143,MASTER!A:A,0))/100," ")</f>
        <v>0.95</v>
      </c>
      <c r="K143" s="9" t="str">
        <f t="shared" si="5"/>
        <v> </v>
      </c>
      <c r="L143" s="9" t="str">
        <f t="shared" si="6"/>
        <v>1899 - WEEK 52</v>
      </c>
      <c r="M143" s="9" t="str">
        <f t="shared" si="7"/>
        <v>1899 - MONTH 12</v>
      </c>
      <c r="N143" s="11">
        <f t="shared" ref="N143:O143" si="152">IFERROR(AVERAGEIF(L:L,L143,$J:$J)," ")</f>
        <v>0.9265853659</v>
      </c>
      <c r="O143" s="11">
        <f t="shared" si="152"/>
        <v>0.9265853659</v>
      </c>
      <c r="P143" s="9" t="str">
        <f>IF(ISBLANK(A143)," ",IF(N143&gt;MASTER!$B$3/100,"SB",IF(N143&gt;MASTER!$B$4/100,"B",IF(N143&gt;MASTER!$B$5/100,"C","K"))))</f>
        <v>B</v>
      </c>
      <c r="Q143" s="9" t="str">
        <f>IF(ISBLANK(B143)," ",IF(O143&gt;MASTER!$B$3/100,"SB",IF(O143&gt;MASTER!$B$4/100,"B",IF(O143&gt;MASTER!$B$5/100,"C","K"))))</f>
        <v>B</v>
      </c>
    </row>
    <row r="144">
      <c r="A144" s="8">
        <f>INDIRECT(ADDRESS(2+QUOTIENT(ROW()-2,COUNTA('Form Responses 1'!$1:$1)-4),1,,TRUE,"Form Responses 1"))</f>
        <v>45034.17638</v>
      </c>
      <c r="B144" s="9" t="str">
        <f>INDIRECT(ADDRESS(2+QUOTIENT(ROW()-2,COUNTA('Form Responses 1'!$1:$1)-4),2,,TRUE,"Form Responses 1"))</f>
        <v/>
      </c>
      <c r="C144" s="9" t="str">
        <f>INDIRECT(ADDRESS(2+QUOTIENT(ROW()-2,COUNTA('Form Responses 1'!$1:$1)-4),3,,TRUE,"Form Responses 1"))</f>
        <v>Edy Karyadi </v>
      </c>
      <c r="D144" s="9" t="str">
        <f>INDIRECT(ADDRESS(2+QUOTIENT(ROW()-2,COUNTA('Form Responses 1'!$1:$1)-4),4,,TRUE,"Form Responses 1"))</f>
        <v/>
      </c>
      <c r="E144" s="10" t="str">
        <f t="shared" si="2"/>
        <v> </v>
      </c>
      <c r="F144" s="9" t="str">
        <f>IF(ISBLANK(A144)," ",INDIRECT(ADDRESS(1,5+MOD(ROW()-2,COUNTA('Form Responses 1'!$1:$1)-4),,TRUE,"Form Responses 1")))</f>
        <v>Rumah Singgah No. 1A Lt.1 [Kamar Mandi 1]</v>
      </c>
      <c r="G144" s="9" t="str">
        <f>IF(ISBLANK(A144)," ",INDIRECT(ADDRESS(MATCH(A144,'Form Responses 1'!A:A,0),5+MOD(ROW()-2,COUNTA('Form Responses 1'!$1:$1)-4),,TRUE,"Form Responses 1")))</f>
        <v>BAIK</v>
      </c>
      <c r="H144" s="11" t="str">
        <f t="shared" si="3"/>
        <v>Rumah Singgah No. 1A Lt.1</v>
      </c>
      <c r="I144" s="11" t="str">
        <f t="shared" si="4"/>
        <v>CLEANING SERVICE</v>
      </c>
      <c r="J144" s="11">
        <f t="array" ref="J144">IFERROR(INDEX(MASTER!B:B,MATCH(G144,MASTER!A:A,0))/100," ")</f>
        <v>0.95</v>
      </c>
      <c r="K144" s="9" t="str">
        <f t="shared" si="5"/>
        <v> </v>
      </c>
      <c r="L144" s="9" t="str">
        <f t="shared" si="6"/>
        <v>1899 - WEEK 52</v>
      </c>
      <c r="M144" s="9" t="str">
        <f t="shared" si="7"/>
        <v>1899 - MONTH 12</v>
      </c>
      <c r="N144" s="11">
        <f t="shared" ref="N144:O144" si="153">IFERROR(AVERAGEIF(L:L,L144,$J:$J)," ")</f>
        <v>0.9265853659</v>
      </c>
      <c r="O144" s="11">
        <f t="shared" si="153"/>
        <v>0.9265853659</v>
      </c>
      <c r="P144" s="9" t="str">
        <f>IF(ISBLANK(A144)," ",IF(N144&gt;MASTER!$B$3/100,"SB",IF(N144&gt;MASTER!$B$4/100,"B",IF(N144&gt;MASTER!$B$5/100,"C","K"))))</f>
        <v>B</v>
      </c>
      <c r="Q144" s="9" t="str">
        <f>IF(ISBLANK(B144)," ",IF(O144&gt;MASTER!$B$3/100,"SB",IF(O144&gt;MASTER!$B$4/100,"B",IF(O144&gt;MASTER!$B$5/100,"C","K"))))</f>
        <v>B</v>
      </c>
    </row>
    <row r="145">
      <c r="A145" s="8">
        <f>INDIRECT(ADDRESS(2+QUOTIENT(ROW()-2,COUNTA('Form Responses 1'!$1:$1)-4),1,,TRUE,"Form Responses 1"))</f>
        <v>45034.17638</v>
      </c>
      <c r="B145" s="9" t="str">
        <f>INDIRECT(ADDRESS(2+QUOTIENT(ROW()-2,COUNTA('Form Responses 1'!$1:$1)-4),2,,TRUE,"Form Responses 1"))</f>
        <v/>
      </c>
      <c r="C145" s="9" t="str">
        <f>INDIRECT(ADDRESS(2+QUOTIENT(ROW()-2,COUNTA('Form Responses 1'!$1:$1)-4),3,,TRUE,"Form Responses 1"))</f>
        <v>Edy Karyadi </v>
      </c>
      <c r="D145" s="9" t="str">
        <f>INDIRECT(ADDRESS(2+QUOTIENT(ROW()-2,COUNTA('Form Responses 1'!$1:$1)-4),4,,TRUE,"Form Responses 1"))</f>
        <v/>
      </c>
      <c r="E145" s="10" t="str">
        <f t="shared" si="2"/>
        <v> </v>
      </c>
      <c r="F145" s="9" t="str">
        <f>IF(ISBLANK(A145)," ",INDIRECT(ADDRESS(1,5+MOD(ROW()-2,COUNTA('Form Responses 1'!$1:$1)-4),,TRUE,"Form Responses 1")))</f>
        <v>Rumah Singgah No. 1A Lt.1 [Kamar Mandi 2]</v>
      </c>
      <c r="G145" s="9" t="str">
        <f>IF(ISBLANK(A145)," ",INDIRECT(ADDRESS(MATCH(A145,'Form Responses 1'!A:A,0),5+MOD(ROW()-2,COUNTA('Form Responses 1'!$1:$1)-4),,TRUE,"Form Responses 1")))</f>
        <v>BAIK</v>
      </c>
      <c r="H145" s="11" t="str">
        <f t="shared" si="3"/>
        <v>Rumah Singgah No. 1A Lt.1</v>
      </c>
      <c r="I145" s="11" t="str">
        <f t="shared" si="4"/>
        <v>CLEANING SERVICE</v>
      </c>
      <c r="J145" s="11">
        <f t="array" ref="J145">IFERROR(INDEX(MASTER!B:B,MATCH(G145,MASTER!A:A,0))/100," ")</f>
        <v>0.95</v>
      </c>
      <c r="K145" s="9" t="str">
        <f t="shared" si="5"/>
        <v> </v>
      </c>
      <c r="L145" s="9" t="str">
        <f t="shared" si="6"/>
        <v>1899 - WEEK 52</v>
      </c>
      <c r="M145" s="9" t="str">
        <f t="shared" si="7"/>
        <v>1899 - MONTH 12</v>
      </c>
      <c r="N145" s="11">
        <f t="shared" ref="N145:O145" si="154">IFERROR(AVERAGEIF(L:L,L145,$J:$J)," ")</f>
        <v>0.9265853659</v>
      </c>
      <c r="O145" s="11">
        <f t="shared" si="154"/>
        <v>0.9265853659</v>
      </c>
      <c r="P145" s="9" t="str">
        <f>IF(ISBLANK(A145)," ",IF(N145&gt;MASTER!$B$3/100,"SB",IF(N145&gt;MASTER!$B$4/100,"B",IF(N145&gt;MASTER!$B$5/100,"C","K"))))</f>
        <v>B</v>
      </c>
      <c r="Q145" s="9" t="str">
        <f>IF(ISBLANK(B145)," ",IF(O145&gt;MASTER!$B$3/100,"SB",IF(O145&gt;MASTER!$B$4/100,"B",IF(O145&gt;MASTER!$B$5/100,"C","K"))))</f>
        <v>B</v>
      </c>
    </row>
    <row r="146">
      <c r="A146" s="8">
        <f>INDIRECT(ADDRESS(2+QUOTIENT(ROW()-2,COUNTA('Form Responses 1'!$1:$1)-4),1,,TRUE,"Form Responses 1"))</f>
        <v>45034.17638</v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>Edy Karyadi </v>
      </c>
      <c r="D146" s="9" t="str">
        <f>INDIRECT(ADDRESS(2+QUOTIENT(ROW()-2,COUNTA('Form Responses 1'!$1:$1)-4),4,,TRUE,"Form Responses 1"))</f>
        <v/>
      </c>
      <c r="E146" s="10" t="str">
        <f t="shared" si="2"/>
        <v> </v>
      </c>
      <c r="F146" s="9" t="str">
        <f>IF(ISBLANK(A146)," ",INDIRECT(ADDRESS(1,5+MOD(ROW()-2,COUNTA('Form Responses 1'!$1:$1)-4),,TRUE,"Form Responses 1")))</f>
        <v>Rumah Singgah No. 1A Lt.1 [Halaman Depan]</v>
      </c>
      <c r="G146" s="9" t="str">
        <f>IF(ISBLANK(A146)," ",INDIRECT(ADDRESS(MATCH(A146,'Form Responses 1'!A:A,0),5+MOD(ROW()-2,COUNTA('Form Responses 1'!$1:$1)-4),,TRUE,"Form Responses 1")))</f>
        <v>BAIK</v>
      </c>
      <c r="H146" s="11" t="str">
        <f t="shared" si="3"/>
        <v>Rumah Singgah No. 1A Lt.1</v>
      </c>
      <c r="I146" s="11" t="str">
        <f t="shared" si="4"/>
        <v>CLEANING SERVICE</v>
      </c>
      <c r="J146" s="11">
        <f t="array" ref="J146">IFERROR(INDEX(MASTER!B:B,MATCH(G146,MASTER!A:A,0))/100," ")</f>
        <v>0.95</v>
      </c>
      <c r="K146" s="9" t="str">
        <f t="shared" si="5"/>
        <v> </v>
      </c>
      <c r="L146" s="9" t="str">
        <f t="shared" si="6"/>
        <v>1899 - WEEK 52</v>
      </c>
      <c r="M146" s="9" t="str">
        <f t="shared" si="7"/>
        <v>1899 - MONTH 12</v>
      </c>
      <c r="N146" s="11">
        <f t="shared" ref="N146:O146" si="155">IFERROR(AVERAGEIF(L:L,L146,$J:$J)," ")</f>
        <v>0.9265853659</v>
      </c>
      <c r="O146" s="11">
        <f t="shared" si="155"/>
        <v>0.9265853659</v>
      </c>
      <c r="P146" s="9" t="str">
        <f>IF(ISBLANK(A146)," ",IF(N146&gt;MASTER!$B$3/100,"SB",IF(N146&gt;MASTER!$B$4/100,"B",IF(N146&gt;MASTER!$B$5/100,"C","K"))))</f>
        <v>B</v>
      </c>
      <c r="Q146" s="9" t="str">
        <f>IF(ISBLANK(B146)," ",IF(O146&gt;MASTER!$B$3/100,"SB",IF(O146&gt;MASTER!$B$4/100,"B",IF(O146&gt;MASTER!$B$5/100,"C","K"))))</f>
        <v>B</v>
      </c>
    </row>
    <row r="147">
      <c r="A147" s="8">
        <f>INDIRECT(ADDRESS(2+QUOTIENT(ROW()-2,COUNTA('Form Responses 1'!$1:$1)-4),1,,TRUE,"Form Responses 1"))</f>
        <v>45034.17638</v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>Edy Karyadi </v>
      </c>
      <c r="D147" s="9" t="str">
        <f>INDIRECT(ADDRESS(2+QUOTIENT(ROW()-2,COUNTA('Form Responses 1'!$1:$1)-4),4,,TRUE,"Form Responses 1"))</f>
        <v/>
      </c>
      <c r="E147" s="10" t="str">
        <f t="shared" si="2"/>
        <v> </v>
      </c>
      <c r="F147" s="9" t="str">
        <f>IF(ISBLANK(A147)," ",INDIRECT(ADDRESS(1,5+MOD(ROW()-2,COUNTA('Form Responses 1'!$1:$1)-4),,TRUE,"Form Responses 1")))</f>
        <v>Rumah Singgah No. 1A Lt.1 [Halaman Belakang]</v>
      </c>
      <c r="G147" s="9" t="str">
        <f>IF(ISBLANK(A147)," ",INDIRECT(ADDRESS(MATCH(A147,'Form Responses 1'!A:A,0),5+MOD(ROW()-2,COUNTA('Form Responses 1'!$1:$1)-4),,TRUE,"Form Responses 1")))</f>
        <v>BAIK</v>
      </c>
      <c r="H147" s="11" t="str">
        <f t="shared" si="3"/>
        <v>Rumah Singgah No. 1A Lt.1</v>
      </c>
      <c r="I147" s="11" t="str">
        <f t="shared" si="4"/>
        <v>CLEANING SERVICE</v>
      </c>
      <c r="J147" s="11">
        <f t="array" ref="J147">IFERROR(INDEX(MASTER!B:B,MATCH(G147,MASTER!A:A,0))/100," ")</f>
        <v>0.95</v>
      </c>
      <c r="K147" s="9" t="str">
        <f t="shared" si="5"/>
        <v> </v>
      </c>
      <c r="L147" s="9" t="str">
        <f t="shared" si="6"/>
        <v>1899 - WEEK 52</v>
      </c>
      <c r="M147" s="9" t="str">
        <f t="shared" si="7"/>
        <v>1899 - MONTH 12</v>
      </c>
      <c r="N147" s="11">
        <f t="shared" ref="N147:O147" si="156">IFERROR(AVERAGEIF(L:L,L147,$J:$J)," ")</f>
        <v>0.9265853659</v>
      </c>
      <c r="O147" s="11">
        <f t="shared" si="156"/>
        <v>0.9265853659</v>
      </c>
      <c r="P147" s="9" t="str">
        <f>IF(ISBLANK(A147)," ",IF(N147&gt;MASTER!$B$3/100,"SB",IF(N147&gt;MASTER!$B$4/100,"B",IF(N147&gt;MASTER!$B$5/100,"C","K"))))</f>
        <v>B</v>
      </c>
      <c r="Q147" s="9" t="str">
        <f>IF(ISBLANK(B147)," ",IF(O147&gt;MASTER!$B$3/100,"SB",IF(O147&gt;MASTER!$B$4/100,"B",IF(O147&gt;MASTER!$B$5/100,"C","K"))))</f>
        <v>B</v>
      </c>
    </row>
    <row r="148">
      <c r="A148" s="8">
        <f>INDIRECT(ADDRESS(2+QUOTIENT(ROW()-2,COUNTA('Form Responses 1'!$1:$1)-4),1,,TRUE,"Form Responses 1"))</f>
        <v>45034.17638</v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>Edy Karyadi </v>
      </c>
      <c r="D148" s="9" t="str">
        <f>INDIRECT(ADDRESS(2+QUOTIENT(ROW()-2,COUNTA('Form Responses 1'!$1:$1)-4),4,,TRUE,"Form Responses 1"))</f>
        <v/>
      </c>
      <c r="E148" s="10" t="str">
        <f t="shared" si="2"/>
        <v> </v>
      </c>
      <c r="F148" s="9" t="str">
        <f>IF(ISBLANK(A148)," ",INDIRECT(ADDRESS(1,5+MOD(ROW()-2,COUNTA('Form Responses 1'!$1:$1)-4),,TRUE,"Form Responses 1")))</f>
        <v>Rumah Singgah No. 1A Lt.2 [Ruang Tengah]</v>
      </c>
      <c r="G148" s="9" t="str">
        <f>IF(ISBLANK(A148)," ",INDIRECT(ADDRESS(MATCH(A148,'Form Responses 1'!A:A,0),5+MOD(ROW()-2,COUNTA('Form Responses 1'!$1:$1)-4),,TRUE,"Form Responses 1")))</f>
        <v>BAIK</v>
      </c>
      <c r="H148" s="11" t="str">
        <f t="shared" si="3"/>
        <v>Rumah Singgah No. 1A Lt.2</v>
      </c>
      <c r="I148" s="11" t="str">
        <f t="shared" si="4"/>
        <v>CLEANING SERVICE</v>
      </c>
      <c r="J148" s="11">
        <f t="array" ref="J148">IFERROR(INDEX(MASTER!B:B,MATCH(G148,MASTER!A:A,0))/100," ")</f>
        <v>0.95</v>
      </c>
      <c r="K148" s="9" t="str">
        <f t="shared" si="5"/>
        <v> </v>
      </c>
      <c r="L148" s="9" t="str">
        <f t="shared" si="6"/>
        <v>1899 - WEEK 52</v>
      </c>
      <c r="M148" s="9" t="str">
        <f t="shared" si="7"/>
        <v>1899 - MONTH 12</v>
      </c>
      <c r="N148" s="11">
        <f t="shared" ref="N148:O148" si="157">IFERROR(AVERAGEIF(L:L,L148,$J:$J)," ")</f>
        <v>0.9265853659</v>
      </c>
      <c r="O148" s="11">
        <f t="shared" si="157"/>
        <v>0.9265853659</v>
      </c>
      <c r="P148" s="9" t="str">
        <f>IF(ISBLANK(A148)," ",IF(N148&gt;MASTER!$B$3/100,"SB",IF(N148&gt;MASTER!$B$4/100,"B",IF(N148&gt;MASTER!$B$5/100,"C","K"))))</f>
        <v>B</v>
      </c>
      <c r="Q148" s="9" t="str">
        <f>IF(ISBLANK(B148)," ",IF(O148&gt;MASTER!$B$3/100,"SB",IF(O148&gt;MASTER!$B$4/100,"B",IF(O148&gt;MASTER!$B$5/100,"C","K"))))</f>
        <v>B</v>
      </c>
    </row>
    <row r="149">
      <c r="A149" s="8">
        <f>INDIRECT(ADDRESS(2+QUOTIENT(ROW()-2,COUNTA('Form Responses 1'!$1:$1)-4),1,,TRUE,"Form Responses 1"))</f>
        <v>45034.17638</v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>Edy Karyadi </v>
      </c>
      <c r="D149" s="9" t="str">
        <f>INDIRECT(ADDRESS(2+QUOTIENT(ROW()-2,COUNTA('Form Responses 1'!$1:$1)-4),4,,TRUE,"Form Responses 1"))</f>
        <v/>
      </c>
      <c r="E149" s="10" t="str">
        <f t="shared" si="2"/>
        <v> </v>
      </c>
      <c r="F149" s="9" t="str">
        <f>IF(ISBLANK(A149)," ",INDIRECT(ADDRESS(1,5+MOD(ROW()-2,COUNTA('Form Responses 1'!$1:$1)-4),,TRUE,"Form Responses 1")))</f>
        <v>Rumah Singgah No. 1A Lt.2 [Kamar 1]</v>
      </c>
      <c r="G149" s="9" t="str">
        <f>IF(ISBLANK(A149)," ",INDIRECT(ADDRESS(MATCH(A149,'Form Responses 1'!A:A,0),5+MOD(ROW()-2,COUNTA('Form Responses 1'!$1:$1)-4),,TRUE,"Form Responses 1")))</f>
        <v>BAIK</v>
      </c>
      <c r="H149" s="11" t="str">
        <f t="shared" si="3"/>
        <v>Rumah Singgah No. 1A Lt.2</v>
      </c>
      <c r="I149" s="11" t="str">
        <f t="shared" si="4"/>
        <v>CLEANING SERVICE</v>
      </c>
      <c r="J149" s="11">
        <f t="array" ref="J149">IFERROR(INDEX(MASTER!B:B,MATCH(G149,MASTER!A:A,0))/100," ")</f>
        <v>0.95</v>
      </c>
      <c r="K149" s="9" t="str">
        <f t="shared" si="5"/>
        <v> </v>
      </c>
      <c r="L149" s="9" t="str">
        <f t="shared" si="6"/>
        <v>1899 - WEEK 52</v>
      </c>
      <c r="M149" s="9" t="str">
        <f t="shared" si="7"/>
        <v>1899 - MONTH 12</v>
      </c>
      <c r="N149" s="11">
        <f t="shared" ref="N149:O149" si="158">IFERROR(AVERAGEIF(L:L,L149,$J:$J)," ")</f>
        <v>0.9265853659</v>
      </c>
      <c r="O149" s="11">
        <f t="shared" si="158"/>
        <v>0.9265853659</v>
      </c>
      <c r="P149" s="9" t="str">
        <f>IF(ISBLANK(A149)," ",IF(N149&gt;MASTER!$B$3/100,"SB",IF(N149&gt;MASTER!$B$4/100,"B",IF(N149&gt;MASTER!$B$5/100,"C","K"))))</f>
        <v>B</v>
      </c>
      <c r="Q149" s="9" t="str">
        <f>IF(ISBLANK(B149)," ",IF(O149&gt;MASTER!$B$3/100,"SB",IF(O149&gt;MASTER!$B$4/100,"B",IF(O149&gt;MASTER!$B$5/100,"C","K"))))</f>
        <v>B</v>
      </c>
    </row>
    <row r="150">
      <c r="A150" s="8">
        <f>INDIRECT(ADDRESS(2+QUOTIENT(ROW()-2,COUNTA('Form Responses 1'!$1:$1)-4),1,,TRUE,"Form Responses 1"))</f>
        <v>45034.17638</v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>Edy Karyadi </v>
      </c>
      <c r="D150" s="9" t="str">
        <f>INDIRECT(ADDRESS(2+QUOTIENT(ROW()-2,COUNTA('Form Responses 1'!$1:$1)-4),4,,TRUE,"Form Responses 1"))</f>
        <v/>
      </c>
      <c r="E150" s="10" t="str">
        <f t="shared" si="2"/>
        <v> </v>
      </c>
      <c r="F150" s="9" t="str">
        <f>IF(ISBLANK(A150)," ",INDIRECT(ADDRESS(1,5+MOD(ROW()-2,COUNTA('Form Responses 1'!$1:$1)-4),,TRUE,"Form Responses 1")))</f>
        <v>Rumah Singgah No. 1A Lt.2 [Kamar 2]</v>
      </c>
      <c r="G150" s="9" t="str">
        <f>IF(ISBLANK(A150)," ",INDIRECT(ADDRESS(MATCH(A150,'Form Responses 1'!A:A,0),5+MOD(ROW()-2,COUNTA('Form Responses 1'!$1:$1)-4),,TRUE,"Form Responses 1")))</f>
        <v>BAIK</v>
      </c>
      <c r="H150" s="11" t="str">
        <f t="shared" si="3"/>
        <v>Rumah Singgah No. 1A Lt.2</v>
      </c>
      <c r="I150" s="11" t="str">
        <f t="shared" si="4"/>
        <v>CLEANING SERVICE</v>
      </c>
      <c r="J150" s="11">
        <f t="array" ref="J150">IFERROR(INDEX(MASTER!B:B,MATCH(G150,MASTER!A:A,0))/100," ")</f>
        <v>0.95</v>
      </c>
      <c r="K150" s="9" t="str">
        <f t="shared" si="5"/>
        <v> </v>
      </c>
      <c r="L150" s="9" t="str">
        <f t="shared" si="6"/>
        <v>1899 - WEEK 52</v>
      </c>
      <c r="M150" s="9" t="str">
        <f t="shared" si="7"/>
        <v>1899 - MONTH 12</v>
      </c>
      <c r="N150" s="11">
        <f t="shared" ref="N150:O150" si="159">IFERROR(AVERAGEIF(L:L,L150,$J:$J)," ")</f>
        <v>0.9265853659</v>
      </c>
      <c r="O150" s="11">
        <f t="shared" si="159"/>
        <v>0.9265853659</v>
      </c>
      <c r="P150" s="9" t="str">
        <f>IF(ISBLANK(A150)," ",IF(N150&gt;MASTER!$B$3/100,"SB",IF(N150&gt;MASTER!$B$4/100,"B",IF(N150&gt;MASTER!$B$5/100,"C","K"))))</f>
        <v>B</v>
      </c>
      <c r="Q150" s="9" t="str">
        <f>IF(ISBLANK(B150)," ",IF(O150&gt;MASTER!$B$3/100,"SB",IF(O150&gt;MASTER!$B$4/100,"B",IF(O150&gt;MASTER!$B$5/100,"C","K"))))</f>
        <v>B</v>
      </c>
    </row>
    <row r="151">
      <c r="A151" s="8">
        <f>INDIRECT(ADDRESS(2+QUOTIENT(ROW()-2,COUNTA('Form Responses 1'!$1:$1)-4),1,,TRUE,"Form Responses 1"))</f>
        <v>45034.17638</v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>Edy Karyadi </v>
      </c>
      <c r="D151" s="9" t="str">
        <f>INDIRECT(ADDRESS(2+QUOTIENT(ROW()-2,COUNTA('Form Responses 1'!$1:$1)-4),4,,TRUE,"Form Responses 1"))</f>
        <v/>
      </c>
      <c r="E151" s="10" t="str">
        <f t="shared" si="2"/>
        <v> </v>
      </c>
      <c r="F151" s="9" t="str">
        <f>IF(ISBLANK(A151)," ",INDIRECT(ADDRESS(1,5+MOD(ROW()-2,COUNTA('Form Responses 1'!$1:$1)-4),,TRUE,"Form Responses 1")))</f>
        <v>Rumah Singgah No. 1A Lt.2 [Kamar 3]</v>
      </c>
      <c r="G151" s="9" t="str">
        <f>IF(ISBLANK(A151)," ",INDIRECT(ADDRESS(MATCH(A151,'Form Responses 1'!A:A,0),5+MOD(ROW()-2,COUNTA('Form Responses 1'!$1:$1)-4),,TRUE,"Form Responses 1")))</f>
        <v>BAIK</v>
      </c>
      <c r="H151" s="11" t="str">
        <f t="shared" si="3"/>
        <v>Rumah Singgah No. 1A Lt.2</v>
      </c>
      <c r="I151" s="11" t="str">
        <f t="shared" si="4"/>
        <v>CLEANING SERVICE</v>
      </c>
      <c r="J151" s="11">
        <f t="array" ref="J151">IFERROR(INDEX(MASTER!B:B,MATCH(G151,MASTER!A:A,0))/100," ")</f>
        <v>0.95</v>
      </c>
      <c r="K151" s="9" t="str">
        <f t="shared" si="5"/>
        <v> </v>
      </c>
      <c r="L151" s="9" t="str">
        <f t="shared" si="6"/>
        <v>1899 - WEEK 52</v>
      </c>
      <c r="M151" s="9" t="str">
        <f t="shared" si="7"/>
        <v>1899 - MONTH 12</v>
      </c>
      <c r="N151" s="11">
        <f t="shared" ref="N151:O151" si="160">IFERROR(AVERAGEIF(L:L,L151,$J:$J)," ")</f>
        <v>0.9265853659</v>
      </c>
      <c r="O151" s="11">
        <f t="shared" si="160"/>
        <v>0.9265853659</v>
      </c>
      <c r="P151" s="9" t="str">
        <f>IF(ISBLANK(A151)," ",IF(N151&gt;MASTER!$B$3/100,"SB",IF(N151&gt;MASTER!$B$4/100,"B",IF(N151&gt;MASTER!$B$5/100,"C","K"))))</f>
        <v>B</v>
      </c>
      <c r="Q151" s="9" t="str">
        <f>IF(ISBLANK(B151)," ",IF(O151&gt;MASTER!$B$3/100,"SB",IF(O151&gt;MASTER!$B$4/100,"B",IF(O151&gt;MASTER!$B$5/100,"C","K"))))</f>
        <v>B</v>
      </c>
    </row>
    <row r="152">
      <c r="A152" s="8">
        <f>INDIRECT(ADDRESS(2+QUOTIENT(ROW()-2,COUNTA('Form Responses 1'!$1:$1)-4),1,,TRUE,"Form Responses 1"))</f>
        <v>45034.17638</v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>Edy Karyadi </v>
      </c>
      <c r="D152" s="9" t="str">
        <f>INDIRECT(ADDRESS(2+QUOTIENT(ROW()-2,COUNTA('Form Responses 1'!$1:$1)-4),4,,TRUE,"Form Responses 1"))</f>
        <v/>
      </c>
      <c r="E152" s="10" t="str">
        <f t="shared" si="2"/>
        <v> </v>
      </c>
      <c r="F152" s="9" t="str">
        <f>IF(ISBLANK(A152)," ",INDIRECT(ADDRESS(1,5+MOD(ROW()-2,COUNTA('Form Responses 1'!$1:$1)-4),,TRUE,"Form Responses 1")))</f>
        <v>Rumah Singgah No. 1A Lt.2 [Kamar Mandi 1]</v>
      </c>
      <c r="G152" s="9" t="str">
        <f>IF(ISBLANK(A152)," ",INDIRECT(ADDRESS(MATCH(A152,'Form Responses 1'!A:A,0),5+MOD(ROW()-2,COUNTA('Form Responses 1'!$1:$1)-4),,TRUE,"Form Responses 1")))</f>
        <v>CUKUP BAIK</v>
      </c>
      <c r="H152" s="11" t="str">
        <f t="shared" si="3"/>
        <v>Rumah Singgah No. 1A Lt.2</v>
      </c>
      <c r="I152" s="11" t="str">
        <f t="shared" si="4"/>
        <v>CLEANING SERVICE</v>
      </c>
      <c r="J152" s="11">
        <f t="array" ref="J152">IFERROR(INDEX(MASTER!B:B,MATCH(G152,MASTER!A:A,0))/100," ")</f>
        <v>0.89</v>
      </c>
      <c r="K152" s="9" t="str">
        <f t="shared" si="5"/>
        <v> </v>
      </c>
      <c r="L152" s="9" t="str">
        <f t="shared" si="6"/>
        <v>1899 - WEEK 52</v>
      </c>
      <c r="M152" s="9" t="str">
        <f t="shared" si="7"/>
        <v>1899 - MONTH 12</v>
      </c>
      <c r="N152" s="11">
        <f t="shared" ref="N152:O152" si="161">IFERROR(AVERAGEIF(L:L,L152,$J:$J)," ")</f>
        <v>0.9265853659</v>
      </c>
      <c r="O152" s="11">
        <f t="shared" si="161"/>
        <v>0.9265853659</v>
      </c>
      <c r="P152" s="9" t="str">
        <f>IF(ISBLANK(A152)," ",IF(N152&gt;MASTER!$B$3/100,"SB",IF(N152&gt;MASTER!$B$4/100,"B",IF(N152&gt;MASTER!$B$5/100,"C","K"))))</f>
        <v>B</v>
      </c>
      <c r="Q152" s="9" t="str">
        <f>IF(ISBLANK(B152)," ",IF(O152&gt;MASTER!$B$3/100,"SB",IF(O152&gt;MASTER!$B$4/100,"B",IF(O152&gt;MASTER!$B$5/100,"C","K"))))</f>
        <v>B</v>
      </c>
    </row>
    <row r="153">
      <c r="A153" s="8">
        <f>INDIRECT(ADDRESS(2+QUOTIENT(ROW()-2,COUNTA('Form Responses 1'!$1:$1)-4),1,,TRUE,"Form Responses 1"))</f>
        <v>45034.17638</v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>Edy Karyadi </v>
      </c>
      <c r="D153" s="9" t="str">
        <f>INDIRECT(ADDRESS(2+QUOTIENT(ROW()-2,COUNTA('Form Responses 1'!$1:$1)-4),4,,TRUE,"Form Responses 1"))</f>
        <v/>
      </c>
      <c r="E153" s="10" t="str">
        <f t="shared" si="2"/>
        <v> </v>
      </c>
      <c r="F153" s="9" t="str">
        <f>IF(ISBLANK(A153)," ",INDIRECT(ADDRESS(1,5+MOD(ROW()-2,COUNTA('Form Responses 1'!$1:$1)-4),,TRUE,"Form Responses 1")))</f>
        <v>Rumah Singgah No. 1A Lt.2 [Kamar Mandi 2]</v>
      </c>
      <c r="G153" s="9" t="str">
        <f>IF(ISBLANK(A153)," ",INDIRECT(ADDRESS(MATCH(A153,'Form Responses 1'!A:A,0),5+MOD(ROW()-2,COUNTA('Form Responses 1'!$1:$1)-4),,TRUE,"Form Responses 1")))</f>
        <v>CUKUP BAIK</v>
      </c>
      <c r="H153" s="11" t="str">
        <f t="shared" si="3"/>
        <v>Rumah Singgah No. 1A Lt.2</v>
      </c>
      <c r="I153" s="11" t="str">
        <f t="shared" si="4"/>
        <v>CLEANING SERVICE</v>
      </c>
      <c r="J153" s="11">
        <f t="array" ref="J153">IFERROR(INDEX(MASTER!B:B,MATCH(G153,MASTER!A:A,0))/100," ")</f>
        <v>0.89</v>
      </c>
      <c r="K153" s="9" t="str">
        <f t="shared" si="5"/>
        <v> </v>
      </c>
      <c r="L153" s="9" t="str">
        <f t="shared" si="6"/>
        <v>1899 - WEEK 52</v>
      </c>
      <c r="M153" s="9" t="str">
        <f t="shared" si="7"/>
        <v>1899 - MONTH 12</v>
      </c>
      <c r="N153" s="11">
        <f t="shared" ref="N153:O153" si="162">IFERROR(AVERAGEIF(L:L,L153,$J:$J)," ")</f>
        <v>0.9265853659</v>
      </c>
      <c r="O153" s="11">
        <f t="shared" si="162"/>
        <v>0.9265853659</v>
      </c>
      <c r="P153" s="9" t="str">
        <f>IF(ISBLANK(A153)," ",IF(N153&gt;MASTER!$B$3/100,"SB",IF(N153&gt;MASTER!$B$4/100,"B",IF(N153&gt;MASTER!$B$5/100,"C","K"))))</f>
        <v>B</v>
      </c>
      <c r="Q153" s="9" t="str">
        <f>IF(ISBLANK(B153)," ",IF(O153&gt;MASTER!$B$3/100,"SB",IF(O153&gt;MASTER!$B$4/100,"B",IF(O153&gt;MASTER!$B$5/100,"C","K"))))</f>
        <v>B</v>
      </c>
    </row>
    <row r="154">
      <c r="A154" s="8">
        <f>INDIRECT(ADDRESS(2+QUOTIENT(ROW()-2,COUNTA('Form Responses 1'!$1:$1)-4),1,,TRUE,"Form Responses 1"))</f>
        <v>45034.17638</v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>Edy Karyadi </v>
      </c>
      <c r="D154" s="9" t="str">
        <f>INDIRECT(ADDRESS(2+QUOTIENT(ROW()-2,COUNTA('Form Responses 1'!$1:$1)-4),4,,TRUE,"Form Responses 1"))</f>
        <v/>
      </c>
      <c r="E154" s="10" t="str">
        <f t="shared" si="2"/>
        <v> </v>
      </c>
      <c r="F154" s="9" t="str">
        <f>IF(ISBLANK(A154)," ",INDIRECT(ADDRESS(1,5+MOD(ROW()-2,COUNTA('Form Responses 1'!$1:$1)-4),,TRUE,"Form Responses 1")))</f>
        <v>Rumah Dinas Brin (Ex Kepala Lipi) [Ruang Tamu]</v>
      </c>
      <c r="G154" s="9" t="str">
        <f>IF(ISBLANK(A154)," ",INDIRECT(ADDRESS(MATCH(A154,'Form Responses 1'!A:A,0),5+MOD(ROW()-2,COUNTA('Form Responses 1'!$1:$1)-4),,TRUE,"Form Responses 1")))</f>
        <v>BAIK</v>
      </c>
      <c r="H154" s="11" t="str">
        <f t="shared" si="3"/>
        <v>Rumah Dinas Brin (Ex Kepala Lipi)</v>
      </c>
      <c r="I154" s="11" t="str">
        <f t="shared" si="4"/>
        <v>CLEANING SERVICE</v>
      </c>
      <c r="J154" s="11">
        <f t="array" ref="J154">IFERROR(INDEX(MASTER!B:B,MATCH(G154,MASTER!A:A,0))/100," ")</f>
        <v>0.95</v>
      </c>
      <c r="K154" s="9" t="str">
        <f t="shared" si="5"/>
        <v> </v>
      </c>
      <c r="L154" s="9" t="str">
        <f t="shared" si="6"/>
        <v>1899 - WEEK 52</v>
      </c>
      <c r="M154" s="9" t="str">
        <f t="shared" si="7"/>
        <v>1899 - MONTH 12</v>
      </c>
      <c r="N154" s="11">
        <f t="shared" ref="N154:O154" si="163">IFERROR(AVERAGEIF(L:L,L154,$J:$J)," ")</f>
        <v>0.9265853659</v>
      </c>
      <c r="O154" s="11">
        <f t="shared" si="163"/>
        <v>0.9265853659</v>
      </c>
      <c r="P154" s="9" t="str">
        <f>IF(ISBLANK(A154)," ",IF(N154&gt;MASTER!$B$3/100,"SB",IF(N154&gt;MASTER!$B$4/100,"B",IF(N154&gt;MASTER!$B$5/100,"C","K"))))</f>
        <v>B</v>
      </c>
      <c r="Q154" s="9" t="str">
        <f>IF(ISBLANK(B154)," ",IF(O154&gt;MASTER!$B$3/100,"SB",IF(O154&gt;MASTER!$B$4/100,"B",IF(O154&gt;MASTER!$B$5/100,"C","K"))))</f>
        <v>B</v>
      </c>
    </row>
    <row r="155">
      <c r="A155" s="8">
        <f>INDIRECT(ADDRESS(2+QUOTIENT(ROW()-2,COUNTA('Form Responses 1'!$1:$1)-4),1,,TRUE,"Form Responses 1"))</f>
        <v>45034.17638</v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>Edy Karyadi </v>
      </c>
      <c r="D155" s="9" t="str">
        <f>INDIRECT(ADDRESS(2+QUOTIENT(ROW()-2,COUNTA('Form Responses 1'!$1:$1)-4),4,,TRUE,"Form Responses 1"))</f>
        <v/>
      </c>
      <c r="E155" s="10" t="str">
        <f t="shared" si="2"/>
        <v> </v>
      </c>
      <c r="F155" s="9" t="str">
        <f>IF(ISBLANK(A155)," ",INDIRECT(ADDRESS(1,5+MOD(ROW()-2,COUNTA('Form Responses 1'!$1:$1)-4),,TRUE,"Form Responses 1")))</f>
        <v>Rumah Dinas Brin (Ex Kepala Lipi) [Ruang Makan]</v>
      </c>
      <c r="G155" s="9" t="str">
        <f>IF(ISBLANK(A155)," ",INDIRECT(ADDRESS(MATCH(A155,'Form Responses 1'!A:A,0),5+MOD(ROW()-2,COUNTA('Form Responses 1'!$1:$1)-4),,TRUE,"Form Responses 1")))</f>
        <v>BAIK</v>
      </c>
      <c r="H155" s="11" t="str">
        <f t="shared" si="3"/>
        <v>Rumah Dinas Brin (Ex Kepala Lipi)</v>
      </c>
      <c r="I155" s="11" t="str">
        <f t="shared" si="4"/>
        <v>CLEANING SERVICE</v>
      </c>
      <c r="J155" s="11">
        <f t="array" ref="J155">IFERROR(INDEX(MASTER!B:B,MATCH(G155,MASTER!A:A,0))/100," ")</f>
        <v>0.95</v>
      </c>
      <c r="K155" s="9" t="str">
        <f t="shared" si="5"/>
        <v> </v>
      </c>
      <c r="L155" s="9" t="str">
        <f t="shared" si="6"/>
        <v>1899 - WEEK 52</v>
      </c>
      <c r="M155" s="9" t="str">
        <f t="shared" si="7"/>
        <v>1899 - MONTH 12</v>
      </c>
      <c r="N155" s="11">
        <f t="shared" ref="N155:O155" si="164">IFERROR(AVERAGEIF(L:L,L155,$J:$J)," ")</f>
        <v>0.9265853659</v>
      </c>
      <c r="O155" s="11">
        <f t="shared" si="164"/>
        <v>0.9265853659</v>
      </c>
      <c r="P155" s="9" t="str">
        <f>IF(ISBLANK(A155)," ",IF(N155&gt;MASTER!$B$3/100,"SB",IF(N155&gt;MASTER!$B$4/100,"B",IF(N155&gt;MASTER!$B$5/100,"C","K"))))</f>
        <v>B</v>
      </c>
      <c r="Q155" s="9" t="str">
        <f>IF(ISBLANK(B155)," ",IF(O155&gt;MASTER!$B$3/100,"SB",IF(O155&gt;MASTER!$B$4/100,"B",IF(O155&gt;MASTER!$B$5/100,"C","K"))))</f>
        <v>B</v>
      </c>
    </row>
    <row r="156">
      <c r="A156" s="8">
        <f>INDIRECT(ADDRESS(2+QUOTIENT(ROW()-2,COUNTA('Form Responses 1'!$1:$1)-4),1,,TRUE,"Form Responses 1"))</f>
        <v>45034.17638</v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>Edy Karyadi </v>
      </c>
      <c r="D156" s="9" t="str">
        <f>INDIRECT(ADDRESS(2+QUOTIENT(ROW()-2,COUNTA('Form Responses 1'!$1:$1)-4),4,,TRUE,"Form Responses 1"))</f>
        <v/>
      </c>
      <c r="E156" s="10" t="str">
        <f t="shared" si="2"/>
        <v> </v>
      </c>
      <c r="F156" s="9" t="str">
        <f>IF(ISBLANK(A156)," ",INDIRECT(ADDRESS(1,5+MOD(ROW()-2,COUNTA('Form Responses 1'!$1:$1)-4),,TRUE,"Form Responses 1")))</f>
        <v>Rumah Dinas Brin (Ex Kepala Lipi) [Kamar Tidur 1]</v>
      </c>
      <c r="G156" s="9" t="str">
        <f>IF(ISBLANK(A156)," ",INDIRECT(ADDRESS(MATCH(A156,'Form Responses 1'!A:A,0),5+MOD(ROW()-2,COUNTA('Form Responses 1'!$1:$1)-4),,TRUE,"Form Responses 1")))</f>
        <v>BAIK</v>
      </c>
      <c r="H156" s="11" t="str">
        <f t="shared" si="3"/>
        <v>Rumah Dinas Brin (Ex Kepala Lipi)</v>
      </c>
      <c r="I156" s="11" t="str">
        <f t="shared" si="4"/>
        <v>CLEANING SERVICE</v>
      </c>
      <c r="J156" s="11">
        <f t="array" ref="J156">IFERROR(INDEX(MASTER!B:B,MATCH(G156,MASTER!A:A,0))/100," ")</f>
        <v>0.95</v>
      </c>
      <c r="K156" s="9" t="str">
        <f t="shared" si="5"/>
        <v> </v>
      </c>
      <c r="L156" s="9" t="str">
        <f t="shared" si="6"/>
        <v>1899 - WEEK 52</v>
      </c>
      <c r="M156" s="9" t="str">
        <f t="shared" si="7"/>
        <v>1899 - MONTH 12</v>
      </c>
      <c r="N156" s="11">
        <f t="shared" ref="N156:O156" si="165">IFERROR(AVERAGEIF(L:L,L156,$J:$J)," ")</f>
        <v>0.9265853659</v>
      </c>
      <c r="O156" s="11">
        <f t="shared" si="165"/>
        <v>0.9265853659</v>
      </c>
      <c r="P156" s="9" t="str">
        <f>IF(ISBLANK(A156)," ",IF(N156&gt;MASTER!$B$3/100,"SB",IF(N156&gt;MASTER!$B$4/100,"B",IF(N156&gt;MASTER!$B$5/100,"C","K"))))</f>
        <v>B</v>
      </c>
      <c r="Q156" s="9" t="str">
        <f>IF(ISBLANK(B156)," ",IF(O156&gt;MASTER!$B$3/100,"SB",IF(O156&gt;MASTER!$B$4/100,"B",IF(O156&gt;MASTER!$B$5/100,"C","K"))))</f>
        <v>B</v>
      </c>
    </row>
    <row r="157">
      <c r="A157" s="8">
        <f>INDIRECT(ADDRESS(2+QUOTIENT(ROW()-2,COUNTA('Form Responses 1'!$1:$1)-4),1,,TRUE,"Form Responses 1"))</f>
        <v>45034.17638</v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>Edy Karyadi </v>
      </c>
      <c r="D157" s="9" t="str">
        <f>INDIRECT(ADDRESS(2+QUOTIENT(ROW()-2,COUNTA('Form Responses 1'!$1:$1)-4),4,,TRUE,"Form Responses 1"))</f>
        <v/>
      </c>
      <c r="E157" s="10" t="str">
        <f t="shared" si="2"/>
        <v> </v>
      </c>
      <c r="F157" s="9" t="str">
        <f>IF(ISBLANK(A157)," ",INDIRECT(ADDRESS(1,5+MOD(ROW()-2,COUNTA('Form Responses 1'!$1:$1)-4),,TRUE,"Form Responses 1")))</f>
        <v>Rumah Dinas Brin (Ex Kepala Lipi) [Kamar Tidur 2]</v>
      </c>
      <c r="G157" s="9" t="str">
        <f>IF(ISBLANK(A157)," ",INDIRECT(ADDRESS(MATCH(A157,'Form Responses 1'!A:A,0),5+MOD(ROW()-2,COUNTA('Form Responses 1'!$1:$1)-4),,TRUE,"Form Responses 1")))</f>
        <v>BAIK</v>
      </c>
      <c r="H157" s="11" t="str">
        <f t="shared" si="3"/>
        <v>Rumah Dinas Brin (Ex Kepala Lipi)</v>
      </c>
      <c r="I157" s="11" t="str">
        <f t="shared" si="4"/>
        <v>CLEANING SERVICE</v>
      </c>
      <c r="J157" s="11">
        <f t="array" ref="J157">IFERROR(INDEX(MASTER!B:B,MATCH(G157,MASTER!A:A,0))/100," ")</f>
        <v>0.95</v>
      </c>
      <c r="K157" s="9" t="str">
        <f t="shared" si="5"/>
        <v> </v>
      </c>
      <c r="L157" s="9" t="str">
        <f t="shared" si="6"/>
        <v>1899 - WEEK 52</v>
      </c>
      <c r="M157" s="9" t="str">
        <f t="shared" si="7"/>
        <v>1899 - MONTH 12</v>
      </c>
      <c r="N157" s="11">
        <f t="shared" ref="N157:O157" si="166">IFERROR(AVERAGEIF(L:L,L157,$J:$J)," ")</f>
        <v>0.9265853659</v>
      </c>
      <c r="O157" s="11">
        <f t="shared" si="166"/>
        <v>0.9265853659</v>
      </c>
      <c r="P157" s="9" t="str">
        <f>IF(ISBLANK(A157)," ",IF(N157&gt;MASTER!$B$3/100,"SB",IF(N157&gt;MASTER!$B$4/100,"B",IF(N157&gt;MASTER!$B$5/100,"C","K"))))</f>
        <v>B</v>
      </c>
      <c r="Q157" s="9" t="str">
        <f>IF(ISBLANK(B157)," ",IF(O157&gt;MASTER!$B$3/100,"SB",IF(O157&gt;MASTER!$B$4/100,"B",IF(O157&gt;MASTER!$B$5/100,"C","K"))))</f>
        <v>B</v>
      </c>
    </row>
    <row r="158">
      <c r="A158" s="8">
        <f>INDIRECT(ADDRESS(2+QUOTIENT(ROW()-2,COUNTA('Form Responses 1'!$1:$1)-4),1,,TRUE,"Form Responses 1"))</f>
        <v>45034.17638</v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>Edy Karyadi </v>
      </c>
      <c r="D158" s="9" t="str">
        <f>INDIRECT(ADDRESS(2+QUOTIENT(ROW()-2,COUNTA('Form Responses 1'!$1:$1)-4),4,,TRUE,"Form Responses 1"))</f>
        <v/>
      </c>
      <c r="E158" s="10" t="str">
        <f t="shared" si="2"/>
        <v> </v>
      </c>
      <c r="F158" s="9" t="str">
        <f>IF(ISBLANK(A158)," ",INDIRECT(ADDRESS(1,5+MOD(ROW()-2,COUNTA('Form Responses 1'!$1:$1)-4),,TRUE,"Form Responses 1")))</f>
        <v>Rumah Dinas Brin (Ex Kepala Lipi) [Kamar Tidur 3]</v>
      </c>
      <c r="G158" s="9" t="str">
        <f>IF(ISBLANK(A158)," ",INDIRECT(ADDRESS(MATCH(A158,'Form Responses 1'!A:A,0),5+MOD(ROW()-2,COUNTA('Form Responses 1'!$1:$1)-4),,TRUE,"Form Responses 1")))</f>
        <v>BAIK</v>
      </c>
      <c r="H158" s="11" t="str">
        <f t="shared" si="3"/>
        <v>Rumah Dinas Brin (Ex Kepala Lipi)</v>
      </c>
      <c r="I158" s="11" t="str">
        <f t="shared" si="4"/>
        <v>CLEANING SERVICE</v>
      </c>
      <c r="J158" s="11">
        <f t="array" ref="J158">IFERROR(INDEX(MASTER!B:B,MATCH(G158,MASTER!A:A,0))/100," ")</f>
        <v>0.95</v>
      </c>
      <c r="K158" s="9" t="str">
        <f t="shared" si="5"/>
        <v> </v>
      </c>
      <c r="L158" s="9" t="str">
        <f t="shared" si="6"/>
        <v>1899 - WEEK 52</v>
      </c>
      <c r="M158" s="9" t="str">
        <f t="shared" si="7"/>
        <v>1899 - MONTH 12</v>
      </c>
      <c r="N158" s="11">
        <f t="shared" ref="N158:O158" si="167">IFERROR(AVERAGEIF(L:L,L158,$J:$J)," ")</f>
        <v>0.9265853659</v>
      </c>
      <c r="O158" s="11">
        <f t="shared" si="167"/>
        <v>0.9265853659</v>
      </c>
      <c r="P158" s="9" t="str">
        <f>IF(ISBLANK(A158)," ",IF(N158&gt;MASTER!$B$3/100,"SB",IF(N158&gt;MASTER!$B$4/100,"B",IF(N158&gt;MASTER!$B$5/100,"C","K"))))</f>
        <v>B</v>
      </c>
      <c r="Q158" s="9" t="str">
        <f>IF(ISBLANK(B158)," ",IF(O158&gt;MASTER!$B$3/100,"SB",IF(O158&gt;MASTER!$B$4/100,"B",IF(O158&gt;MASTER!$B$5/100,"C","K"))))</f>
        <v>B</v>
      </c>
    </row>
    <row r="159">
      <c r="A159" s="8">
        <f>INDIRECT(ADDRESS(2+QUOTIENT(ROW()-2,COUNTA('Form Responses 1'!$1:$1)-4),1,,TRUE,"Form Responses 1"))</f>
        <v>45034.17638</v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>Edy Karyadi </v>
      </c>
      <c r="D159" s="9" t="str">
        <f>INDIRECT(ADDRESS(2+QUOTIENT(ROW()-2,COUNTA('Form Responses 1'!$1:$1)-4),4,,TRUE,"Form Responses 1"))</f>
        <v/>
      </c>
      <c r="E159" s="10" t="str">
        <f t="shared" si="2"/>
        <v> </v>
      </c>
      <c r="F159" s="9" t="str">
        <f>IF(ISBLANK(A159)," ",INDIRECT(ADDRESS(1,5+MOD(ROW()-2,COUNTA('Form Responses 1'!$1:$1)-4),,TRUE,"Form Responses 1")))</f>
        <v>Rumah Dinas Brin (Ex Kepala Lipi) [Ruang Strika]</v>
      </c>
      <c r="G159" s="9" t="str">
        <f>IF(ISBLANK(A159)," ",INDIRECT(ADDRESS(MATCH(A159,'Form Responses 1'!A:A,0),5+MOD(ROW()-2,COUNTA('Form Responses 1'!$1:$1)-4),,TRUE,"Form Responses 1")))</f>
        <v>BAIK</v>
      </c>
      <c r="H159" s="11" t="str">
        <f t="shared" si="3"/>
        <v>Rumah Dinas Brin (Ex Kepala Lipi)</v>
      </c>
      <c r="I159" s="11" t="str">
        <f t="shared" si="4"/>
        <v>CLEANING SERVICE</v>
      </c>
      <c r="J159" s="11">
        <f t="array" ref="J159">IFERROR(INDEX(MASTER!B:B,MATCH(G159,MASTER!A:A,0))/100," ")</f>
        <v>0.95</v>
      </c>
      <c r="K159" s="9" t="str">
        <f t="shared" si="5"/>
        <v> </v>
      </c>
      <c r="L159" s="9" t="str">
        <f t="shared" si="6"/>
        <v>1899 - WEEK 52</v>
      </c>
      <c r="M159" s="9" t="str">
        <f t="shared" si="7"/>
        <v>1899 - MONTH 12</v>
      </c>
      <c r="N159" s="11">
        <f t="shared" ref="N159:O159" si="168">IFERROR(AVERAGEIF(L:L,L159,$J:$J)," ")</f>
        <v>0.9265853659</v>
      </c>
      <c r="O159" s="11">
        <f t="shared" si="168"/>
        <v>0.9265853659</v>
      </c>
      <c r="P159" s="9" t="str">
        <f>IF(ISBLANK(A159)," ",IF(N159&gt;MASTER!$B$3/100,"SB",IF(N159&gt;MASTER!$B$4/100,"B",IF(N159&gt;MASTER!$B$5/100,"C","K"))))</f>
        <v>B</v>
      </c>
      <c r="Q159" s="9" t="str">
        <f>IF(ISBLANK(B159)," ",IF(O159&gt;MASTER!$B$3/100,"SB",IF(O159&gt;MASTER!$B$4/100,"B",IF(O159&gt;MASTER!$B$5/100,"C","K"))))</f>
        <v>B</v>
      </c>
    </row>
    <row r="160">
      <c r="A160" s="8">
        <f>INDIRECT(ADDRESS(2+QUOTIENT(ROW()-2,COUNTA('Form Responses 1'!$1:$1)-4),1,,TRUE,"Form Responses 1"))</f>
        <v>45034.17638</v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>Edy Karyadi </v>
      </c>
      <c r="D160" s="9" t="str">
        <f>INDIRECT(ADDRESS(2+QUOTIENT(ROW()-2,COUNTA('Form Responses 1'!$1:$1)-4),4,,TRUE,"Form Responses 1"))</f>
        <v/>
      </c>
      <c r="E160" s="10" t="str">
        <f t="shared" si="2"/>
        <v> </v>
      </c>
      <c r="F160" s="9" t="str">
        <f>IF(ISBLANK(A160)," ",INDIRECT(ADDRESS(1,5+MOD(ROW()-2,COUNTA('Form Responses 1'!$1:$1)-4),,TRUE,"Form Responses 1")))</f>
        <v>Rumah Dinas Brin (Ex Kepala Lipi) [Dapur]</v>
      </c>
      <c r="G160" s="9" t="str">
        <f>IF(ISBLANK(A160)," ",INDIRECT(ADDRESS(MATCH(A160,'Form Responses 1'!A:A,0),5+MOD(ROW()-2,COUNTA('Form Responses 1'!$1:$1)-4),,TRUE,"Form Responses 1")))</f>
        <v>BAIK</v>
      </c>
      <c r="H160" s="11" t="str">
        <f t="shared" si="3"/>
        <v>Rumah Dinas Brin (Ex Kepala Lipi)</v>
      </c>
      <c r="I160" s="11" t="str">
        <f t="shared" si="4"/>
        <v>CLEANING SERVICE</v>
      </c>
      <c r="J160" s="11">
        <f t="array" ref="J160">IFERROR(INDEX(MASTER!B:B,MATCH(G160,MASTER!A:A,0))/100," ")</f>
        <v>0.95</v>
      </c>
      <c r="K160" s="9" t="str">
        <f t="shared" si="5"/>
        <v> </v>
      </c>
      <c r="L160" s="9" t="str">
        <f t="shared" si="6"/>
        <v>1899 - WEEK 52</v>
      </c>
      <c r="M160" s="9" t="str">
        <f t="shared" si="7"/>
        <v>1899 - MONTH 12</v>
      </c>
      <c r="N160" s="11">
        <f t="shared" ref="N160:O160" si="169">IFERROR(AVERAGEIF(L:L,L160,$J:$J)," ")</f>
        <v>0.9265853659</v>
      </c>
      <c r="O160" s="11">
        <f t="shared" si="169"/>
        <v>0.9265853659</v>
      </c>
      <c r="P160" s="9" t="str">
        <f>IF(ISBLANK(A160)," ",IF(N160&gt;MASTER!$B$3/100,"SB",IF(N160&gt;MASTER!$B$4/100,"B",IF(N160&gt;MASTER!$B$5/100,"C","K"))))</f>
        <v>B</v>
      </c>
      <c r="Q160" s="9" t="str">
        <f>IF(ISBLANK(B160)," ",IF(O160&gt;MASTER!$B$3/100,"SB",IF(O160&gt;MASTER!$B$4/100,"B",IF(O160&gt;MASTER!$B$5/100,"C","K"))))</f>
        <v>B</v>
      </c>
    </row>
    <row r="161">
      <c r="A161" s="8">
        <f>INDIRECT(ADDRESS(2+QUOTIENT(ROW()-2,COUNTA('Form Responses 1'!$1:$1)-4),1,,TRUE,"Form Responses 1"))</f>
        <v>45034.17638</v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>Edy Karyadi </v>
      </c>
      <c r="D161" s="9" t="str">
        <f>INDIRECT(ADDRESS(2+QUOTIENT(ROW()-2,COUNTA('Form Responses 1'!$1:$1)-4),4,,TRUE,"Form Responses 1"))</f>
        <v/>
      </c>
      <c r="E161" s="10" t="str">
        <f t="shared" si="2"/>
        <v> </v>
      </c>
      <c r="F161" s="9" t="str">
        <f>IF(ISBLANK(A161)," ",INDIRECT(ADDRESS(1,5+MOD(ROW()-2,COUNTA('Form Responses 1'!$1:$1)-4),,TRUE,"Form Responses 1")))</f>
        <v>Rumah Dinas Brin (Ex Kepala Lipi) [Kamar Mandi 1]</v>
      </c>
      <c r="G161" s="9" t="str">
        <f>IF(ISBLANK(A161)," ",INDIRECT(ADDRESS(MATCH(A161,'Form Responses 1'!A:A,0),5+MOD(ROW()-2,COUNTA('Form Responses 1'!$1:$1)-4),,TRUE,"Form Responses 1")))</f>
        <v>CUKUP BAIK</v>
      </c>
      <c r="H161" s="11" t="str">
        <f t="shared" si="3"/>
        <v>Rumah Dinas Brin (Ex Kepala Lipi)</v>
      </c>
      <c r="I161" s="11" t="str">
        <f t="shared" si="4"/>
        <v>CLEANING SERVICE</v>
      </c>
      <c r="J161" s="11">
        <f t="array" ref="J161">IFERROR(INDEX(MASTER!B:B,MATCH(G161,MASTER!A:A,0))/100," ")</f>
        <v>0.89</v>
      </c>
      <c r="K161" s="9" t="str">
        <f t="shared" si="5"/>
        <v> </v>
      </c>
      <c r="L161" s="9" t="str">
        <f t="shared" si="6"/>
        <v>1899 - WEEK 52</v>
      </c>
      <c r="M161" s="9" t="str">
        <f t="shared" si="7"/>
        <v>1899 - MONTH 12</v>
      </c>
      <c r="N161" s="11">
        <f t="shared" ref="N161:O161" si="170">IFERROR(AVERAGEIF(L:L,L161,$J:$J)," ")</f>
        <v>0.9265853659</v>
      </c>
      <c r="O161" s="11">
        <f t="shared" si="170"/>
        <v>0.9265853659</v>
      </c>
      <c r="P161" s="9" t="str">
        <f>IF(ISBLANK(A161)," ",IF(N161&gt;MASTER!$B$3/100,"SB",IF(N161&gt;MASTER!$B$4/100,"B",IF(N161&gt;MASTER!$B$5/100,"C","K"))))</f>
        <v>B</v>
      </c>
      <c r="Q161" s="9" t="str">
        <f>IF(ISBLANK(B161)," ",IF(O161&gt;MASTER!$B$3/100,"SB",IF(O161&gt;MASTER!$B$4/100,"B",IF(O161&gt;MASTER!$B$5/100,"C","K"))))</f>
        <v>B</v>
      </c>
    </row>
    <row r="162">
      <c r="A162" s="8">
        <f>INDIRECT(ADDRESS(2+QUOTIENT(ROW()-2,COUNTA('Form Responses 1'!$1:$1)-4),1,,TRUE,"Form Responses 1"))</f>
        <v>45034.17638</v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>Edy Karyadi </v>
      </c>
      <c r="D162" s="9" t="str">
        <f>INDIRECT(ADDRESS(2+QUOTIENT(ROW()-2,COUNTA('Form Responses 1'!$1:$1)-4),4,,TRUE,"Form Responses 1"))</f>
        <v/>
      </c>
      <c r="E162" s="10" t="str">
        <f t="shared" si="2"/>
        <v> </v>
      </c>
      <c r="F162" s="9" t="str">
        <f>IF(ISBLANK(A162)," ",INDIRECT(ADDRESS(1,5+MOD(ROW()-2,COUNTA('Form Responses 1'!$1:$1)-4),,TRUE,"Form Responses 1")))</f>
        <v>Rumah Dinas Brin (Ex Kepala Lipi) [Kamar Mandi 2]</v>
      </c>
      <c r="G162" s="9" t="str">
        <f>IF(ISBLANK(A162)," ",INDIRECT(ADDRESS(MATCH(A162,'Form Responses 1'!A:A,0),5+MOD(ROW()-2,COUNTA('Form Responses 1'!$1:$1)-4),,TRUE,"Form Responses 1")))</f>
        <v>CUKUP BAIK</v>
      </c>
      <c r="H162" s="11" t="str">
        <f t="shared" si="3"/>
        <v>Rumah Dinas Brin (Ex Kepala Lipi)</v>
      </c>
      <c r="I162" s="11" t="str">
        <f t="shared" si="4"/>
        <v>CLEANING SERVICE</v>
      </c>
      <c r="J162" s="11">
        <f t="array" ref="J162">IFERROR(INDEX(MASTER!B:B,MATCH(G162,MASTER!A:A,0))/100," ")</f>
        <v>0.89</v>
      </c>
      <c r="K162" s="9" t="str">
        <f t="shared" si="5"/>
        <v> </v>
      </c>
      <c r="L162" s="9" t="str">
        <f t="shared" si="6"/>
        <v>1899 - WEEK 52</v>
      </c>
      <c r="M162" s="9" t="str">
        <f t="shared" si="7"/>
        <v>1899 - MONTH 12</v>
      </c>
      <c r="N162" s="11">
        <f t="shared" ref="N162:O162" si="171">IFERROR(AVERAGEIF(L:L,L162,$J:$J)," ")</f>
        <v>0.9265853659</v>
      </c>
      <c r="O162" s="11">
        <f t="shared" si="171"/>
        <v>0.9265853659</v>
      </c>
      <c r="P162" s="9" t="str">
        <f>IF(ISBLANK(A162)," ",IF(N162&gt;MASTER!$B$3/100,"SB",IF(N162&gt;MASTER!$B$4/100,"B",IF(N162&gt;MASTER!$B$5/100,"C","K"))))</f>
        <v>B</v>
      </c>
      <c r="Q162" s="9" t="str">
        <f>IF(ISBLANK(B162)," ",IF(O162&gt;MASTER!$B$3/100,"SB",IF(O162&gt;MASTER!$B$4/100,"B",IF(O162&gt;MASTER!$B$5/100,"C","K"))))</f>
        <v>B</v>
      </c>
    </row>
    <row r="163">
      <c r="A163" s="8">
        <f>INDIRECT(ADDRESS(2+QUOTIENT(ROW()-2,COUNTA('Form Responses 1'!$1:$1)-4),1,,TRUE,"Form Responses 1"))</f>
        <v>45034.17638</v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>Edy Karyadi </v>
      </c>
      <c r="D163" s="9" t="str">
        <f>INDIRECT(ADDRESS(2+QUOTIENT(ROW()-2,COUNTA('Form Responses 1'!$1:$1)-4),4,,TRUE,"Form Responses 1"))</f>
        <v/>
      </c>
      <c r="E163" s="10" t="str">
        <f t="shared" si="2"/>
        <v> </v>
      </c>
      <c r="F163" s="9" t="str">
        <f>IF(ISBLANK(A163)," ",INDIRECT(ADDRESS(1,5+MOD(ROW()-2,COUNTA('Form Responses 1'!$1:$1)-4),,TRUE,"Form Responses 1")))</f>
        <v>Rumah Dinas Brin (Ex Kepala Lipi) [Kamar Mandi 3]</v>
      </c>
      <c r="G163" s="9" t="str">
        <f>IF(ISBLANK(A163)," ",INDIRECT(ADDRESS(MATCH(A163,'Form Responses 1'!A:A,0),5+MOD(ROW()-2,COUNTA('Form Responses 1'!$1:$1)-4),,TRUE,"Form Responses 1")))</f>
        <v>CUKUP BAIK</v>
      </c>
      <c r="H163" s="11" t="str">
        <f t="shared" si="3"/>
        <v>Rumah Dinas Brin (Ex Kepala Lipi)</v>
      </c>
      <c r="I163" s="11" t="str">
        <f t="shared" si="4"/>
        <v>CLEANING SERVICE</v>
      </c>
      <c r="J163" s="11">
        <f t="array" ref="J163">IFERROR(INDEX(MASTER!B:B,MATCH(G163,MASTER!A:A,0))/100," ")</f>
        <v>0.89</v>
      </c>
      <c r="K163" s="9" t="str">
        <f t="shared" si="5"/>
        <v> </v>
      </c>
      <c r="L163" s="9" t="str">
        <f t="shared" si="6"/>
        <v>1899 - WEEK 52</v>
      </c>
      <c r="M163" s="9" t="str">
        <f t="shared" si="7"/>
        <v>1899 - MONTH 12</v>
      </c>
      <c r="N163" s="11">
        <f t="shared" ref="N163:O163" si="172">IFERROR(AVERAGEIF(L:L,L163,$J:$J)," ")</f>
        <v>0.9265853659</v>
      </c>
      <c r="O163" s="11">
        <f t="shared" si="172"/>
        <v>0.9265853659</v>
      </c>
      <c r="P163" s="9" t="str">
        <f>IF(ISBLANK(A163)," ",IF(N163&gt;MASTER!$B$3/100,"SB",IF(N163&gt;MASTER!$B$4/100,"B",IF(N163&gt;MASTER!$B$5/100,"C","K"))))</f>
        <v>B</v>
      </c>
      <c r="Q163" s="9" t="str">
        <f>IF(ISBLANK(B163)," ",IF(O163&gt;MASTER!$B$3/100,"SB",IF(O163&gt;MASTER!$B$4/100,"B",IF(O163&gt;MASTER!$B$5/100,"C","K"))))</f>
        <v>B</v>
      </c>
    </row>
    <row r="164">
      <c r="A164" s="8">
        <f>INDIRECT(ADDRESS(2+QUOTIENT(ROW()-2,COUNTA('Form Responses 1'!$1:$1)-4),1,,TRUE,"Form Responses 1"))</f>
        <v>45034.17638</v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>Edy Karyadi </v>
      </c>
      <c r="D164" s="9" t="str">
        <f>INDIRECT(ADDRESS(2+QUOTIENT(ROW()-2,COUNTA('Form Responses 1'!$1:$1)-4),4,,TRUE,"Form Responses 1"))</f>
        <v/>
      </c>
      <c r="E164" s="10" t="str">
        <f t="shared" si="2"/>
        <v> </v>
      </c>
      <c r="F164" s="9" t="str">
        <f>IF(ISBLANK(A164)," ",INDIRECT(ADDRESS(1,5+MOD(ROW()-2,COUNTA('Form Responses 1'!$1:$1)-4),,TRUE,"Form Responses 1")))</f>
        <v>Rumah Dinas Brin (Ex Kepala Lipi) [Halaman Depan]</v>
      </c>
      <c r="G164" s="9" t="str">
        <f>IF(ISBLANK(A164)," ",INDIRECT(ADDRESS(MATCH(A164,'Form Responses 1'!A:A,0),5+MOD(ROW()-2,COUNTA('Form Responses 1'!$1:$1)-4),,TRUE,"Form Responses 1")))</f>
        <v>BAIK</v>
      </c>
      <c r="H164" s="11" t="str">
        <f t="shared" si="3"/>
        <v>Rumah Dinas Brin (Ex Kepala Lipi)</v>
      </c>
      <c r="I164" s="11" t="str">
        <f t="shared" si="4"/>
        <v>CLEANING SERVICE</v>
      </c>
      <c r="J164" s="11">
        <f t="array" ref="J164">IFERROR(INDEX(MASTER!B:B,MATCH(G164,MASTER!A:A,0))/100," ")</f>
        <v>0.95</v>
      </c>
      <c r="K164" s="9" t="str">
        <f t="shared" si="5"/>
        <v> </v>
      </c>
      <c r="L164" s="9" t="str">
        <f t="shared" si="6"/>
        <v>1899 - WEEK 52</v>
      </c>
      <c r="M164" s="9" t="str">
        <f t="shared" si="7"/>
        <v>1899 - MONTH 12</v>
      </c>
      <c r="N164" s="11">
        <f t="shared" ref="N164:O164" si="173">IFERROR(AVERAGEIF(L:L,L164,$J:$J)," ")</f>
        <v>0.9265853659</v>
      </c>
      <c r="O164" s="11">
        <f t="shared" si="173"/>
        <v>0.9265853659</v>
      </c>
      <c r="P164" s="9" t="str">
        <f>IF(ISBLANK(A164)," ",IF(N164&gt;MASTER!$B$3/100,"SB",IF(N164&gt;MASTER!$B$4/100,"B",IF(N164&gt;MASTER!$B$5/100,"C","K"))))</f>
        <v>B</v>
      </c>
      <c r="Q164" s="9" t="str">
        <f>IF(ISBLANK(B164)," ",IF(O164&gt;MASTER!$B$3/100,"SB",IF(O164&gt;MASTER!$B$4/100,"B",IF(O164&gt;MASTER!$B$5/100,"C","K"))))</f>
        <v>B</v>
      </c>
    </row>
    <row r="165">
      <c r="A165" s="8">
        <f>INDIRECT(ADDRESS(2+QUOTIENT(ROW()-2,COUNTA('Form Responses 1'!$1:$1)-4),1,,TRUE,"Form Responses 1"))</f>
        <v>45034.17638</v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>Edy Karyadi </v>
      </c>
      <c r="D165" s="9" t="str">
        <f>INDIRECT(ADDRESS(2+QUOTIENT(ROW()-2,COUNTA('Form Responses 1'!$1:$1)-4),4,,TRUE,"Form Responses 1"))</f>
        <v/>
      </c>
      <c r="E165" s="10" t="str">
        <f t="shared" si="2"/>
        <v> </v>
      </c>
      <c r="F165" s="9" t="str">
        <f>IF(ISBLANK(A165)," ",INDIRECT(ADDRESS(1,5+MOD(ROW()-2,COUNTA('Form Responses 1'!$1:$1)-4),,TRUE,"Form Responses 1")))</f>
        <v>Rumah Dinas Brin (Ex Kepala Lipi) [Halaman Belakang]</v>
      </c>
      <c r="G165" s="9" t="str">
        <f>IF(ISBLANK(A165)," ",INDIRECT(ADDRESS(MATCH(A165,'Form Responses 1'!A:A,0),5+MOD(ROW()-2,COUNTA('Form Responses 1'!$1:$1)-4),,TRUE,"Form Responses 1")))</f>
        <v>BAIK</v>
      </c>
      <c r="H165" s="11" t="str">
        <f t="shared" si="3"/>
        <v>Rumah Dinas Brin (Ex Kepala Lipi)</v>
      </c>
      <c r="I165" s="11" t="str">
        <f t="shared" si="4"/>
        <v>CLEANING SERVICE</v>
      </c>
      <c r="J165" s="11">
        <f t="array" ref="J165">IFERROR(INDEX(MASTER!B:B,MATCH(G165,MASTER!A:A,0))/100," ")</f>
        <v>0.95</v>
      </c>
      <c r="K165" s="9" t="str">
        <f t="shared" si="5"/>
        <v> </v>
      </c>
      <c r="L165" s="9" t="str">
        <f t="shared" si="6"/>
        <v>1899 - WEEK 52</v>
      </c>
      <c r="M165" s="9" t="str">
        <f t="shared" si="7"/>
        <v>1899 - MONTH 12</v>
      </c>
      <c r="N165" s="11">
        <f t="shared" ref="N165:O165" si="174">IFERROR(AVERAGEIF(L:L,L165,$J:$J)," ")</f>
        <v>0.9265853659</v>
      </c>
      <c r="O165" s="11">
        <f t="shared" si="174"/>
        <v>0.9265853659</v>
      </c>
      <c r="P165" s="9" t="str">
        <f>IF(ISBLANK(A165)," ",IF(N165&gt;MASTER!$B$3/100,"SB",IF(N165&gt;MASTER!$B$4/100,"B",IF(N165&gt;MASTER!$B$5/100,"C","K"))))</f>
        <v>B</v>
      </c>
      <c r="Q165" s="9" t="str">
        <f>IF(ISBLANK(B165)," ",IF(O165&gt;MASTER!$B$3/100,"SB",IF(O165&gt;MASTER!$B$4/100,"B",IF(O165&gt;MASTER!$B$5/100,"C","K"))))</f>
        <v>B</v>
      </c>
    </row>
    <row r="166">
      <c r="A166" s="8">
        <f>INDIRECT(ADDRESS(2+QUOTIENT(ROW()-2,COUNTA('Form Responses 1'!$1:$1)-4),1,,TRUE,"Form Responses 1"))</f>
        <v>45034.63456</v>
      </c>
      <c r="B166" s="9" t="str">
        <f>INDIRECT(ADDRESS(2+QUOTIENT(ROW()-2,COUNTA('Form Responses 1'!$1:$1)-4),2,,TRUE,"Form Responses 1"))</f>
        <v>Dcremz11@gmail.com</v>
      </c>
      <c r="C166" s="9" t="str">
        <f>INDIRECT(ADDRESS(2+QUOTIENT(ROW()-2,COUNTA('Form Responses 1'!$1:$1)-4),3,,TRUE,"Form Responses 1"))</f>
        <v>Edi Karyadi</v>
      </c>
      <c r="D166" s="12">
        <f>INDIRECT(ADDRESS(2+QUOTIENT(ROW()-2,COUNTA('Form Responses 1'!$1:$1)-4),4,,TRUE,"Form Responses 1"))</f>
        <v>44951</v>
      </c>
      <c r="E166" s="10">
        <f t="shared" si="2"/>
        <v>3</v>
      </c>
      <c r="F166" s="9" t="str">
        <f>IF(ISBLANK(A166)," ",INDIRECT(ADDRESS(1,5+MOD(ROW()-2,COUNTA('Form Responses 1'!$1:$1)-4),,TRUE,"Form Responses 1")))</f>
        <v>Security [Security Functions]</v>
      </c>
      <c r="G166" s="9" t="str">
        <f>IF(ISBLANK(A166)," ",INDIRECT(ADDRESS(MATCH(A166,'Form Responses 1'!A:A,0),5+MOD(ROW()-2,COUNTA('Form Responses 1'!$1:$1)-4),,TRUE,"Form Responses 1")))</f>
        <v>BAIK</v>
      </c>
      <c r="H166" s="11" t="str">
        <f t="shared" si="3"/>
        <v>Security</v>
      </c>
      <c r="I166" s="11" t="str">
        <f t="shared" si="4"/>
        <v>SECURITY SERVICE</v>
      </c>
      <c r="J166" s="11">
        <f t="array" ref="J166">IFERROR(INDEX(MASTER!B:B,MATCH(G166,MASTER!A:A,0))/100," ")</f>
        <v>0.95</v>
      </c>
      <c r="K166" s="9">
        <f t="shared" si="5"/>
        <v>4</v>
      </c>
      <c r="L166" s="9" t="str">
        <f t="shared" si="6"/>
        <v>2023 - WEEK 04</v>
      </c>
      <c r="M166" s="9" t="str">
        <f t="shared" si="7"/>
        <v>2023 - MONTH 01</v>
      </c>
      <c r="N166" s="11">
        <f t="shared" ref="N166:O166" si="175">IFERROR(AVERAGEIF(L:L,L166,$J:$J)," ")</f>
        <v>0.9324390244</v>
      </c>
      <c r="O166" s="11">
        <f t="shared" si="175"/>
        <v>0.9324390244</v>
      </c>
      <c r="P166" s="9" t="str">
        <f>IF(ISBLANK(A166)," ",IF(N166&gt;MASTER!$B$3/100,"SB",IF(N166&gt;MASTER!$B$4/100,"B",IF(N166&gt;MASTER!$B$5/100,"C","K"))))</f>
        <v>B</v>
      </c>
      <c r="Q166" s="9" t="str">
        <f>IF(ISBLANK(B166)," ",IF(O166&gt;MASTER!$B$3/100,"SB",IF(O166&gt;MASTER!$B$4/100,"B",IF(O166&gt;MASTER!$B$5/100,"C","K"))))</f>
        <v>B</v>
      </c>
    </row>
    <row r="167">
      <c r="A167" s="8">
        <f>INDIRECT(ADDRESS(2+QUOTIENT(ROW()-2,COUNTA('Form Responses 1'!$1:$1)-4),1,,TRUE,"Form Responses 1"))</f>
        <v>45034.63456</v>
      </c>
      <c r="B167" s="9" t="str">
        <f>INDIRECT(ADDRESS(2+QUOTIENT(ROW()-2,COUNTA('Form Responses 1'!$1:$1)-4),2,,TRUE,"Form Responses 1"))</f>
        <v>Dcremz11@gmail.com</v>
      </c>
      <c r="C167" s="9" t="str">
        <f>INDIRECT(ADDRESS(2+QUOTIENT(ROW()-2,COUNTA('Form Responses 1'!$1:$1)-4),3,,TRUE,"Form Responses 1"))</f>
        <v>Edi Karyadi</v>
      </c>
      <c r="D167" s="12">
        <f>INDIRECT(ADDRESS(2+QUOTIENT(ROW()-2,COUNTA('Form Responses 1'!$1:$1)-4),4,,TRUE,"Form Responses 1"))</f>
        <v>44951</v>
      </c>
      <c r="E167" s="10">
        <f t="shared" si="2"/>
        <v>3</v>
      </c>
      <c r="F167" s="9" t="str">
        <f>IF(ISBLANK(A167)," ",INDIRECT(ADDRESS(1,5+MOD(ROW()-2,COUNTA('Form Responses 1'!$1:$1)-4),,TRUE,"Form Responses 1")))</f>
        <v>Driver [Driving Safety]</v>
      </c>
      <c r="G167" s="9" t="str">
        <f>IF(ISBLANK(A167)," ",INDIRECT(ADDRESS(MATCH(A167,'Form Responses 1'!A:A,0),5+MOD(ROW()-2,COUNTA('Form Responses 1'!$1:$1)-4),,TRUE,"Form Responses 1")))</f>
        <v>CUKUP BAIK</v>
      </c>
      <c r="H167" s="11" t="str">
        <f t="shared" si="3"/>
        <v>Driver</v>
      </c>
      <c r="I167" s="11" t="str">
        <f t="shared" si="4"/>
        <v>LABOR SERVICE</v>
      </c>
      <c r="J167" s="11">
        <f t="array" ref="J167">IFERROR(INDEX(MASTER!B:B,MATCH(G167,MASTER!A:A,0))/100," ")</f>
        <v>0.89</v>
      </c>
      <c r="K167" s="9">
        <f t="shared" si="5"/>
        <v>4</v>
      </c>
      <c r="L167" s="9" t="str">
        <f t="shared" si="6"/>
        <v>2023 - WEEK 04</v>
      </c>
      <c r="M167" s="9" t="str">
        <f t="shared" si="7"/>
        <v>2023 - MONTH 01</v>
      </c>
      <c r="N167" s="11">
        <f t="shared" ref="N167:O167" si="176">IFERROR(AVERAGEIF(L:L,L167,$J:$J)," ")</f>
        <v>0.9324390244</v>
      </c>
      <c r="O167" s="11">
        <f t="shared" si="176"/>
        <v>0.9324390244</v>
      </c>
      <c r="P167" s="9" t="str">
        <f>IF(ISBLANK(A167)," ",IF(N167&gt;MASTER!$B$3/100,"SB",IF(N167&gt;MASTER!$B$4/100,"B",IF(N167&gt;MASTER!$B$5/100,"C","K"))))</f>
        <v>B</v>
      </c>
      <c r="Q167" s="9" t="str">
        <f>IF(ISBLANK(B167)," ",IF(O167&gt;MASTER!$B$3/100,"SB",IF(O167&gt;MASTER!$B$4/100,"B",IF(O167&gt;MASTER!$B$5/100,"C","K"))))</f>
        <v>B</v>
      </c>
    </row>
    <row r="168">
      <c r="A168" s="8">
        <f>INDIRECT(ADDRESS(2+QUOTIENT(ROW()-2,COUNTA('Form Responses 1'!$1:$1)-4),1,,TRUE,"Form Responses 1"))</f>
        <v>45034.63456</v>
      </c>
      <c r="B168" s="9" t="str">
        <f>INDIRECT(ADDRESS(2+QUOTIENT(ROW()-2,COUNTA('Form Responses 1'!$1:$1)-4),2,,TRUE,"Form Responses 1"))</f>
        <v>Dcremz11@gmail.com</v>
      </c>
      <c r="C168" s="9" t="str">
        <f>INDIRECT(ADDRESS(2+QUOTIENT(ROW()-2,COUNTA('Form Responses 1'!$1:$1)-4),3,,TRUE,"Form Responses 1"))</f>
        <v>Edi Karyadi</v>
      </c>
      <c r="D168" s="12">
        <f>INDIRECT(ADDRESS(2+QUOTIENT(ROW()-2,COUNTA('Form Responses 1'!$1:$1)-4),4,,TRUE,"Form Responses 1"))</f>
        <v>44951</v>
      </c>
      <c r="E168" s="10">
        <f t="shared" si="2"/>
        <v>3</v>
      </c>
      <c r="F168" s="9" t="str">
        <f>IF(ISBLANK(A168)," ",INDIRECT(ADDRESS(1,5+MOD(ROW()-2,COUNTA('Form Responses 1'!$1:$1)-4),,TRUE,"Form Responses 1")))</f>
        <v>Driver [ Attendance]</v>
      </c>
      <c r="G168" s="9" t="str">
        <f>IF(ISBLANK(A168)," ",INDIRECT(ADDRESS(MATCH(A168,'Form Responses 1'!A:A,0),5+MOD(ROW()-2,COUNTA('Form Responses 1'!$1:$1)-4),,TRUE,"Form Responses 1")))</f>
        <v>CUKUP BAIK</v>
      </c>
      <c r="H168" s="11" t="str">
        <f t="shared" si="3"/>
        <v>Driver</v>
      </c>
      <c r="I168" s="11" t="str">
        <f t="shared" si="4"/>
        <v>LABOR SERVICE</v>
      </c>
      <c r="J168" s="11">
        <f t="array" ref="J168">IFERROR(INDEX(MASTER!B:B,MATCH(G168,MASTER!A:A,0))/100," ")</f>
        <v>0.89</v>
      </c>
      <c r="K168" s="9">
        <f t="shared" si="5"/>
        <v>4</v>
      </c>
      <c r="L168" s="9" t="str">
        <f t="shared" si="6"/>
        <v>2023 - WEEK 04</v>
      </c>
      <c r="M168" s="9" t="str">
        <f t="shared" si="7"/>
        <v>2023 - MONTH 01</v>
      </c>
      <c r="N168" s="11">
        <f t="shared" ref="N168:O168" si="177">IFERROR(AVERAGEIF(L:L,L168,$J:$J)," ")</f>
        <v>0.9324390244</v>
      </c>
      <c r="O168" s="11">
        <f t="shared" si="177"/>
        <v>0.9324390244</v>
      </c>
      <c r="P168" s="9" t="str">
        <f>IF(ISBLANK(A168)," ",IF(N168&gt;MASTER!$B$3/100,"SB",IF(N168&gt;MASTER!$B$4/100,"B",IF(N168&gt;MASTER!$B$5/100,"C","K"))))</f>
        <v>B</v>
      </c>
      <c r="Q168" s="9" t="str">
        <f>IF(ISBLANK(B168)," ",IF(O168&gt;MASTER!$B$3/100,"SB",IF(O168&gt;MASTER!$B$4/100,"B",IF(O168&gt;MASTER!$B$5/100,"C","K"))))</f>
        <v>B</v>
      </c>
    </row>
    <row r="169">
      <c r="A169" s="8">
        <f>INDIRECT(ADDRESS(2+QUOTIENT(ROW()-2,COUNTA('Form Responses 1'!$1:$1)-4),1,,TRUE,"Form Responses 1"))</f>
        <v>45034.63456</v>
      </c>
      <c r="B169" s="9" t="str">
        <f>INDIRECT(ADDRESS(2+QUOTIENT(ROW()-2,COUNTA('Form Responses 1'!$1:$1)-4),2,,TRUE,"Form Responses 1"))</f>
        <v>Dcremz11@gmail.com</v>
      </c>
      <c r="C169" s="9" t="str">
        <f>INDIRECT(ADDRESS(2+QUOTIENT(ROW()-2,COUNTA('Form Responses 1'!$1:$1)-4),3,,TRUE,"Form Responses 1"))</f>
        <v>Edi Karyadi</v>
      </c>
      <c r="D169" s="12">
        <f>INDIRECT(ADDRESS(2+QUOTIENT(ROW()-2,COUNTA('Form Responses 1'!$1:$1)-4),4,,TRUE,"Form Responses 1"))</f>
        <v>44951</v>
      </c>
      <c r="E169" s="10">
        <f t="shared" si="2"/>
        <v>3</v>
      </c>
      <c r="F169" s="9" t="str">
        <f>IF(ISBLANK(A169)," ",INDIRECT(ADDRESS(1,5+MOD(ROW()-2,COUNTA('Form Responses 1'!$1:$1)-4),,TRUE,"Form Responses 1")))</f>
        <v>Mess Gatsu [Ruang Tamu]</v>
      </c>
      <c r="G169" s="9" t="str">
        <f>IF(ISBLANK(A169)," ",INDIRECT(ADDRESS(MATCH(A169,'Form Responses 1'!A:A,0),5+MOD(ROW()-2,COUNTA('Form Responses 1'!$1:$1)-4),,TRUE,"Form Responses 1")))</f>
        <v>BAIK</v>
      </c>
      <c r="H169" s="11" t="str">
        <f t="shared" si="3"/>
        <v>Mess Gatsu</v>
      </c>
      <c r="I169" s="11" t="str">
        <f t="shared" si="4"/>
        <v>CLEANING SERVICE</v>
      </c>
      <c r="J169" s="11">
        <f t="array" ref="J169">IFERROR(INDEX(MASTER!B:B,MATCH(G169,MASTER!A:A,0))/100," ")</f>
        <v>0.95</v>
      </c>
      <c r="K169" s="9">
        <f t="shared" si="5"/>
        <v>4</v>
      </c>
      <c r="L169" s="9" t="str">
        <f t="shared" si="6"/>
        <v>2023 - WEEK 04</v>
      </c>
      <c r="M169" s="9" t="str">
        <f t="shared" si="7"/>
        <v>2023 - MONTH 01</v>
      </c>
      <c r="N169" s="11">
        <f t="shared" ref="N169:O169" si="178">IFERROR(AVERAGEIF(L:L,L169,$J:$J)," ")</f>
        <v>0.9324390244</v>
      </c>
      <c r="O169" s="11">
        <f t="shared" si="178"/>
        <v>0.9324390244</v>
      </c>
      <c r="P169" s="9" t="str">
        <f>IF(ISBLANK(A169)," ",IF(N169&gt;MASTER!$B$3/100,"SB",IF(N169&gt;MASTER!$B$4/100,"B",IF(N169&gt;MASTER!$B$5/100,"C","K"))))</f>
        <v>B</v>
      </c>
      <c r="Q169" s="9" t="str">
        <f>IF(ISBLANK(B169)," ",IF(O169&gt;MASTER!$B$3/100,"SB",IF(O169&gt;MASTER!$B$4/100,"B",IF(O169&gt;MASTER!$B$5/100,"C","K"))))</f>
        <v>B</v>
      </c>
    </row>
    <row r="170">
      <c r="A170" s="8">
        <f>INDIRECT(ADDRESS(2+QUOTIENT(ROW()-2,COUNTA('Form Responses 1'!$1:$1)-4),1,,TRUE,"Form Responses 1"))</f>
        <v>45034.63456</v>
      </c>
      <c r="B170" s="9" t="str">
        <f>INDIRECT(ADDRESS(2+QUOTIENT(ROW()-2,COUNTA('Form Responses 1'!$1:$1)-4),2,,TRUE,"Form Responses 1"))</f>
        <v>Dcremz11@gmail.com</v>
      </c>
      <c r="C170" s="9" t="str">
        <f>INDIRECT(ADDRESS(2+QUOTIENT(ROW()-2,COUNTA('Form Responses 1'!$1:$1)-4),3,,TRUE,"Form Responses 1"))</f>
        <v>Edi Karyadi</v>
      </c>
      <c r="D170" s="12">
        <f>INDIRECT(ADDRESS(2+QUOTIENT(ROW()-2,COUNTA('Form Responses 1'!$1:$1)-4),4,,TRUE,"Form Responses 1"))</f>
        <v>44951</v>
      </c>
      <c r="E170" s="10">
        <f t="shared" si="2"/>
        <v>3</v>
      </c>
      <c r="F170" s="9" t="str">
        <f>IF(ISBLANK(A170)," ",INDIRECT(ADDRESS(1,5+MOD(ROW()-2,COUNTA('Form Responses 1'!$1:$1)-4),,TRUE,"Form Responses 1")))</f>
        <v>Mess Gatsu [Ruang Makan]</v>
      </c>
      <c r="G170" s="9" t="str">
        <f>IF(ISBLANK(A170)," ",INDIRECT(ADDRESS(MATCH(A170,'Form Responses 1'!A:A,0),5+MOD(ROW()-2,COUNTA('Form Responses 1'!$1:$1)-4),,TRUE,"Form Responses 1")))</f>
        <v>BAIK</v>
      </c>
      <c r="H170" s="11" t="str">
        <f t="shared" si="3"/>
        <v>Mess Gatsu</v>
      </c>
      <c r="I170" s="11" t="str">
        <f t="shared" si="4"/>
        <v>CLEANING SERVICE</v>
      </c>
      <c r="J170" s="11">
        <f t="array" ref="J170">IFERROR(INDEX(MASTER!B:B,MATCH(G170,MASTER!A:A,0))/100," ")</f>
        <v>0.95</v>
      </c>
      <c r="K170" s="9">
        <f t="shared" si="5"/>
        <v>4</v>
      </c>
      <c r="L170" s="9" t="str">
        <f t="shared" si="6"/>
        <v>2023 - WEEK 04</v>
      </c>
      <c r="M170" s="9" t="str">
        <f t="shared" si="7"/>
        <v>2023 - MONTH 01</v>
      </c>
      <c r="N170" s="11">
        <f t="shared" ref="N170:O170" si="179">IFERROR(AVERAGEIF(L:L,L170,$J:$J)," ")</f>
        <v>0.9324390244</v>
      </c>
      <c r="O170" s="11">
        <f t="shared" si="179"/>
        <v>0.9324390244</v>
      </c>
      <c r="P170" s="9" t="str">
        <f>IF(ISBLANK(A170)," ",IF(N170&gt;MASTER!$B$3/100,"SB",IF(N170&gt;MASTER!$B$4/100,"B",IF(N170&gt;MASTER!$B$5/100,"C","K"))))</f>
        <v>B</v>
      </c>
      <c r="Q170" s="9" t="str">
        <f>IF(ISBLANK(B170)," ",IF(O170&gt;MASTER!$B$3/100,"SB",IF(O170&gt;MASTER!$B$4/100,"B",IF(O170&gt;MASTER!$B$5/100,"C","K"))))</f>
        <v>B</v>
      </c>
    </row>
    <row r="171">
      <c r="A171" s="8">
        <f>INDIRECT(ADDRESS(2+QUOTIENT(ROW()-2,COUNTA('Form Responses 1'!$1:$1)-4),1,,TRUE,"Form Responses 1"))</f>
        <v>45034.63456</v>
      </c>
      <c r="B171" s="9" t="str">
        <f>INDIRECT(ADDRESS(2+QUOTIENT(ROW()-2,COUNTA('Form Responses 1'!$1:$1)-4),2,,TRUE,"Form Responses 1"))</f>
        <v>Dcremz11@gmail.com</v>
      </c>
      <c r="C171" s="9" t="str">
        <f>INDIRECT(ADDRESS(2+QUOTIENT(ROW()-2,COUNTA('Form Responses 1'!$1:$1)-4),3,,TRUE,"Form Responses 1"))</f>
        <v>Edi Karyadi</v>
      </c>
      <c r="D171" s="12">
        <f>INDIRECT(ADDRESS(2+QUOTIENT(ROW()-2,COUNTA('Form Responses 1'!$1:$1)-4),4,,TRUE,"Form Responses 1"))</f>
        <v>44951</v>
      </c>
      <c r="E171" s="10">
        <f t="shared" si="2"/>
        <v>3</v>
      </c>
      <c r="F171" s="9" t="str">
        <f>IF(ISBLANK(A171)," ",INDIRECT(ADDRESS(1,5+MOD(ROW()-2,COUNTA('Form Responses 1'!$1:$1)-4),,TRUE,"Form Responses 1")))</f>
        <v>Mess Gatsu [Ruang Kerja]</v>
      </c>
      <c r="G171" s="9" t="str">
        <f>IF(ISBLANK(A171)," ",INDIRECT(ADDRESS(MATCH(A171,'Form Responses 1'!A:A,0),5+MOD(ROW()-2,COUNTA('Form Responses 1'!$1:$1)-4),,TRUE,"Form Responses 1")))</f>
        <v>BAIK</v>
      </c>
      <c r="H171" s="11" t="str">
        <f t="shared" si="3"/>
        <v>Mess Gatsu</v>
      </c>
      <c r="I171" s="11" t="str">
        <f t="shared" si="4"/>
        <v>CLEANING SERVICE</v>
      </c>
      <c r="J171" s="11">
        <f t="array" ref="J171">IFERROR(INDEX(MASTER!B:B,MATCH(G171,MASTER!A:A,0))/100," ")</f>
        <v>0.95</v>
      </c>
      <c r="K171" s="9">
        <f t="shared" si="5"/>
        <v>4</v>
      </c>
      <c r="L171" s="9" t="str">
        <f t="shared" si="6"/>
        <v>2023 - WEEK 04</v>
      </c>
      <c r="M171" s="9" t="str">
        <f t="shared" si="7"/>
        <v>2023 - MONTH 01</v>
      </c>
      <c r="N171" s="11">
        <f t="shared" ref="N171:O171" si="180">IFERROR(AVERAGEIF(L:L,L171,$J:$J)," ")</f>
        <v>0.9324390244</v>
      </c>
      <c r="O171" s="11">
        <f t="shared" si="180"/>
        <v>0.9324390244</v>
      </c>
      <c r="P171" s="9" t="str">
        <f>IF(ISBLANK(A171)," ",IF(N171&gt;MASTER!$B$3/100,"SB",IF(N171&gt;MASTER!$B$4/100,"B",IF(N171&gt;MASTER!$B$5/100,"C","K"))))</f>
        <v>B</v>
      </c>
      <c r="Q171" s="9" t="str">
        <f>IF(ISBLANK(B171)," ",IF(O171&gt;MASTER!$B$3/100,"SB",IF(O171&gt;MASTER!$B$4/100,"B",IF(O171&gt;MASTER!$B$5/100,"C","K"))))</f>
        <v>B</v>
      </c>
    </row>
    <row r="172">
      <c r="A172" s="8">
        <f>INDIRECT(ADDRESS(2+QUOTIENT(ROW()-2,COUNTA('Form Responses 1'!$1:$1)-4),1,,TRUE,"Form Responses 1"))</f>
        <v>45034.63456</v>
      </c>
      <c r="B172" s="9" t="str">
        <f>INDIRECT(ADDRESS(2+QUOTIENT(ROW()-2,COUNTA('Form Responses 1'!$1:$1)-4),2,,TRUE,"Form Responses 1"))</f>
        <v>Dcremz11@gmail.com</v>
      </c>
      <c r="C172" s="9" t="str">
        <f>INDIRECT(ADDRESS(2+QUOTIENT(ROW()-2,COUNTA('Form Responses 1'!$1:$1)-4),3,,TRUE,"Form Responses 1"))</f>
        <v>Edi Karyadi</v>
      </c>
      <c r="D172" s="12">
        <f>INDIRECT(ADDRESS(2+QUOTIENT(ROW()-2,COUNTA('Form Responses 1'!$1:$1)-4),4,,TRUE,"Form Responses 1"))</f>
        <v>44951</v>
      </c>
      <c r="E172" s="10">
        <f t="shared" si="2"/>
        <v>3</v>
      </c>
      <c r="F172" s="9" t="str">
        <f>IF(ISBLANK(A172)," ",INDIRECT(ADDRESS(1,5+MOD(ROW()-2,COUNTA('Form Responses 1'!$1:$1)-4),,TRUE,"Form Responses 1")))</f>
        <v>Mess Gatsu [Kamar Tidur 1]</v>
      </c>
      <c r="G172" s="9" t="str">
        <f>IF(ISBLANK(A172)," ",INDIRECT(ADDRESS(MATCH(A172,'Form Responses 1'!A:A,0),5+MOD(ROW()-2,COUNTA('Form Responses 1'!$1:$1)-4),,TRUE,"Form Responses 1")))</f>
        <v>BAIK</v>
      </c>
      <c r="H172" s="11" t="str">
        <f t="shared" si="3"/>
        <v>Mess Gatsu</v>
      </c>
      <c r="I172" s="11" t="str">
        <f t="shared" si="4"/>
        <v>CLEANING SERVICE</v>
      </c>
      <c r="J172" s="11">
        <f t="array" ref="J172">IFERROR(INDEX(MASTER!B:B,MATCH(G172,MASTER!A:A,0))/100," ")</f>
        <v>0.95</v>
      </c>
      <c r="K172" s="9">
        <f t="shared" si="5"/>
        <v>4</v>
      </c>
      <c r="L172" s="9" t="str">
        <f t="shared" si="6"/>
        <v>2023 - WEEK 04</v>
      </c>
      <c r="M172" s="9" t="str">
        <f t="shared" si="7"/>
        <v>2023 - MONTH 01</v>
      </c>
      <c r="N172" s="11">
        <f t="shared" ref="N172:O172" si="181">IFERROR(AVERAGEIF(L:L,L172,$J:$J)," ")</f>
        <v>0.9324390244</v>
      </c>
      <c r="O172" s="11">
        <f t="shared" si="181"/>
        <v>0.9324390244</v>
      </c>
      <c r="P172" s="9" t="str">
        <f>IF(ISBLANK(A172)," ",IF(N172&gt;MASTER!$B$3/100,"SB",IF(N172&gt;MASTER!$B$4/100,"B",IF(N172&gt;MASTER!$B$5/100,"C","K"))))</f>
        <v>B</v>
      </c>
      <c r="Q172" s="9" t="str">
        <f>IF(ISBLANK(B172)," ",IF(O172&gt;MASTER!$B$3/100,"SB",IF(O172&gt;MASTER!$B$4/100,"B",IF(O172&gt;MASTER!$B$5/100,"C","K"))))</f>
        <v>B</v>
      </c>
    </row>
    <row r="173">
      <c r="A173" s="8">
        <f>INDIRECT(ADDRESS(2+QUOTIENT(ROW()-2,COUNTA('Form Responses 1'!$1:$1)-4),1,,TRUE,"Form Responses 1"))</f>
        <v>45034.63456</v>
      </c>
      <c r="B173" s="9" t="str">
        <f>INDIRECT(ADDRESS(2+QUOTIENT(ROW()-2,COUNTA('Form Responses 1'!$1:$1)-4),2,,TRUE,"Form Responses 1"))</f>
        <v>Dcremz11@gmail.com</v>
      </c>
      <c r="C173" s="9" t="str">
        <f>INDIRECT(ADDRESS(2+QUOTIENT(ROW()-2,COUNTA('Form Responses 1'!$1:$1)-4),3,,TRUE,"Form Responses 1"))</f>
        <v>Edi Karyadi</v>
      </c>
      <c r="D173" s="12">
        <f>INDIRECT(ADDRESS(2+QUOTIENT(ROW()-2,COUNTA('Form Responses 1'!$1:$1)-4),4,,TRUE,"Form Responses 1"))</f>
        <v>44951</v>
      </c>
      <c r="E173" s="10">
        <f t="shared" si="2"/>
        <v>3</v>
      </c>
      <c r="F173" s="9" t="str">
        <f>IF(ISBLANK(A173)," ",INDIRECT(ADDRESS(1,5+MOD(ROW()-2,COUNTA('Form Responses 1'!$1:$1)-4),,TRUE,"Form Responses 1")))</f>
        <v>Mess Gatsu [Kamar Tidur 2]</v>
      </c>
      <c r="G173" s="9" t="str">
        <f>IF(ISBLANK(A173)," ",INDIRECT(ADDRESS(MATCH(A173,'Form Responses 1'!A:A,0),5+MOD(ROW()-2,COUNTA('Form Responses 1'!$1:$1)-4),,TRUE,"Form Responses 1")))</f>
        <v>BAIK</v>
      </c>
      <c r="H173" s="11" t="str">
        <f t="shared" si="3"/>
        <v>Mess Gatsu</v>
      </c>
      <c r="I173" s="11" t="str">
        <f t="shared" si="4"/>
        <v>CLEANING SERVICE</v>
      </c>
      <c r="J173" s="11">
        <f t="array" ref="J173">IFERROR(INDEX(MASTER!B:B,MATCH(G173,MASTER!A:A,0))/100," ")</f>
        <v>0.95</v>
      </c>
      <c r="K173" s="9">
        <f t="shared" si="5"/>
        <v>4</v>
      </c>
      <c r="L173" s="9" t="str">
        <f t="shared" si="6"/>
        <v>2023 - WEEK 04</v>
      </c>
      <c r="M173" s="9" t="str">
        <f t="shared" si="7"/>
        <v>2023 - MONTH 01</v>
      </c>
      <c r="N173" s="11">
        <f t="shared" ref="N173:O173" si="182">IFERROR(AVERAGEIF(L:L,L173,$J:$J)," ")</f>
        <v>0.9324390244</v>
      </c>
      <c r="O173" s="11">
        <f t="shared" si="182"/>
        <v>0.9324390244</v>
      </c>
      <c r="P173" s="9" t="str">
        <f>IF(ISBLANK(A173)," ",IF(N173&gt;MASTER!$B$3/100,"SB",IF(N173&gt;MASTER!$B$4/100,"B",IF(N173&gt;MASTER!$B$5/100,"C","K"))))</f>
        <v>B</v>
      </c>
      <c r="Q173" s="9" t="str">
        <f>IF(ISBLANK(B173)," ",IF(O173&gt;MASTER!$B$3/100,"SB",IF(O173&gt;MASTER!$B$4/100,"B",IF(O173&gt;MASTER!$B$5/100,"C","K"))))</f>
        <v>B</v>
      </c>
    </row>
    <row r="174">
      <c r="A174" s="8">
        <f>INDIRECT(ADDRESS(2+QUOTIENT(ROW()-2,COUNTA('Form Responses 1'!$1:$1)-4),1,,TRUE,"Form Responses 1"))</f>
        <v>45034.63456</v>
      </c>
      <c r="B174" s="9" t="str">
        <f>INDIRECT(ADDRESS(2+QUOTIENT(ROW()-2,COUNTA('Form Responses 1'!$1:$1)-4),2,,TRUE,"Form Responses 1"))</f>
        <v>Dcremz11@gmail.com</v>
      </c>
      <c r="C174" s="9" t="str">
        <f>INDIRECT(ADDRESS(2+QUOTIENT(ROW()-2,COUNTA('Form Responses 1'!$1:$1)-4),3,,TRUE,"Form Responses 1"))</f>
        <v>Edi Karyadi</v>
      </c>
      <c r="D174" s="12">
        <f>INDIRECT(ADDRESS(2+QUOTIENT(ROW()-2,COUNTA('Form Responses 1'!$1:$1)-4),4,,TRUE,"Form Responses 1"))</f>
        <v>44951</v>
      </c>
      <c r="E174" s="10">
        <f t="shared" si="2"/>
        <v>3</v>
      </c>
      <c r="F174" s="9" t="str">
        <f>IF(ISBLANK(A174)," ",INDIRECT(ADDRESS(1,5+MOD(ROW()-2,COUNTA('Form Responses 1'!$1:$1)-4),,TRUE,"Form Responses 1")))</f>
        <v>Mess Gatsu [Kamar Tidur 3]</v>
      </c>
      <c r="G174" s="9" t="str">
        <f>IF(ISBLANK(A174)," ",INDIRECT(ADDRESS(MATCH(A174,'Form Responses 1'!A:A,0),5+MOD(ROW()-2,COUNTA('Form Responses 1'!$1:$1)-4),,TRUE,"Form Responses 1")))</f>
        <v>BAIK</v>
      </c>
      <c r="H174" s="11" t="str">
        <f t="shared" si="3"/>
        <v>Mess Gatsu</v>
      </c>
      <c r="I174" s="11" t="str">
        <f t="shared" si="4"/>
        <v>CLEANING SERVICE</v>
      </c>
      <c r="J174" s="11">
        <f t="array" ref="J174">IFERROR(INDEX(MASTER!B:B,MATCH(G174,MASTER!A:A,0))/100," ")</f>
        <v>0.95</v>
      </c>
      <c r="K174" s="9">
        <f t="shared" si="5"/>
        <v>4</v>
      </c>
      <c r="L174" s="9" t="str">
        <f t="shared" si="6"/>
        <v>2023 - WEEK 04</v>
      </c>
      <c r="M174" s="9" t="str">
        <f t="shared" si="7"/>
        <v>2023 - MONTH 01</v>
      </c>
      <c r="N174" s="11">
        <f t="shared" ref="N174:O174" si="183">IFERROR(AVERAGEIF(L:L,L174,$J:$J)," ")</f>
        <v>0.9324390244</v>
      </c>
      <c r="O174" s="11">
        <f t="shared" si="183"/>
        <v>0.9324390244</v>
      </c>
      <c r="P174" s="9" t="str">
        <f>IF(ISBLANK(A174)," ",IF(N174&gt;MASTER!$B$3/100,"SB",IF(N174&gt;MASTER!$B$4/100,"B",IF(N174&gt;MASTER!$B$5/100,"C","K"))))</f>
        <v>B</v>
      </c>
      <c r="Q174" s="9" t="str">
        <f>IF(ISBLANK(B174)," ",IF(O174&gt;MASTER!$B$3/100,"SB",IF(O174&gt;MASTER!$B$4/100,"B",IF(O174&gt;MASTER!$B$5/100,"C","K"))))</f>
        <v>B</v>
      </c>
    </row>
    <row r="175">
      <c r="A175" s="8">
        <f>INDIRECT(ADDRESS(2+QUOTIENT(ROW()-2,COUNTA('Form Responses 1'!$1:$1)-4),1,,TRUE,"Form Responses 1"))</f>
        <v>45034.63456</v>
      </c>
      <c r="B175" s="9" t="str">
        <f>INDIRECT(ADDRESS(2+QUOTIENT(ROW()-2,COUNTA('Form Responses 1'!$1:$1)-4),2,,TRUE,"Form Responses 1"))</f>
        <v>Dcremz11@gmail.com</v>
      </c>
      <c r="C175" s="9" t="str">
        <f>INDIRECT(ADDRESS(2+QUOTIENT(ROW()-2,COUNTA('Form Responses 1'!$1:$1)-4),3,,TRUE,"Form Responses 1"))</f>
        <v>Edi Karyadi</v>
      </c>
      <c r="D175" s="12">
        <f>INDIRECT(ADDRESS(2+QUOTIENT(ROW()-2,COUNTA('Form Responses 1'!$1:$1)-4),4,,TRUE,"Form Responses 1"))</f>
        <v>44951</v>
      </c>
      <c r="E175" s="10">
        <f t="shared" si="2"/>
        <v>3</v>
      </c>
      <c r="F175" s="9" t="str">
        <f>IF(ISBLANK(A175)," ",INDIRECT(ADDRESS(1,5+MOD(ROW()-2,COUNTA('Form Responses 1'!$1:$1)-4),,TRUE,"Form Responses 1")))</f>
        <v>Mess Gatsu [Kamar Tidur 4]</v>
      </c>
      <c r="G175" s="9" t="str">
        <f>IF(ISBLANK(A175)," ",INDIRECT(ADDRESS(MATCH(A175,'Form Responses 1'!A:A,0),5+MOD(ROW()-2,COUNTA('Form Responses 1'!$1:$1)-4),,TRUE,"Form Responses 1")))</f>
        <v>BAIK</v>
      </c>
      <c r="H175" s="11" t="str">
        <f t="shared" si="3"/>
        <v>Mess Gatsu</v>
      </c>
      <c r="I175" s="11" t="str">
        <f t="shared" si="4"/>
        <v>CLEANING SERVICE</v>
      </c>
      <c r="J175" s="11">
        <f t="array" ref="J175">IFERROR(INDEX(MASTER!B:B,MATCH(G175,MASTER!A:A,0))/100," ")</f>
        <v>0.95</v>
      </c>
      <c r="K175" s="9">
        <f t="shared" si="5"/>
        <v>4</v>
      </c>
      <c r="L175" s="9" t="str">
        <f t="shared" si="6"/>
        <v>2023 - WEEK 04</v>
      </c>
      <c r="M175" s="9" t="str">
        <f t="shared" si="7"/>
        <v>2023 - MONTH 01</v>
      </c>
      <c r="N175" s="11">
        <f t="shared" ref="N175:O175" si="184">IFERROR(AVERAGEIF(L:L,L175,$J:$J)," ")</f>
        <v>0.9324390244</v>
      </c>
      <c r="O175" s="11">
        <f t="shared" si="184"/>
        <v>0.9324390244</v>
      </c>
      <c r="P175" s="9" t="str">
        <f>IF(ISBLANK(A175)," ",IF(N175&gt;MASTER!$B$3/100,"SB",IF(N175&gt;MASTER!$B$4/100,"B",IF(N175&gt;MASTER!$B$5/100,"C","K"))))</f>
        <v>B</v>
      </c>
      <c r="Q175" s="9" t="str">
        <f>IF(ISBLANK(B175)," ",IF(O175&gt;MASTER!$B$3/100,"SB",IF(O175&gt;MASTER!$B$4/100,"B",IF(O175&gt;MASTER!$B$5/100,"C","K"))))</f>
        <v>B</v>
      </c>
    </row>
    <row r="176">
      <c r="A176" s="8">
        <f>INDIRECT(ADDRESS(2+QUOTIENT(ROW()-2,COUNTA('Form Responses 1'!$1:$1)-4),1,,TRUE,"Form Responses 1"))</f>
        <v>45034.63456</v>
      </c>
      <c r="B176" s="9" t="str">
        <f>INDIRECT(ADDRESS(2+QUOTIENT(ROW()-2,COUNTA('Form Responses 1'!$1:$1)-4),2,,TRUE,"Form Responses 1"))</f>
        <v>Dcremz11@gmail.com</v>
      </c>
      <c r="C176" s="9" t="str">
        <f>INDIRECT(ADDRESS(2+QUOTIENT(ROW()-2,COUNTA('Form Responses 1'!$1:$1)-4),3,,TRUE,"Form Responses 1"))</f>
        <v>Edi Karyadi</v>
      </c>
      <c r="D176" s="12">
        <f>INDIRECT(ADDRESS(2+QUOTIENT(ROW()-2,COUNTA('Form Responses 1'!$1:$1)-4),4,,TRUE,"Form Responses 1"))</f>
        <v>44951</v>
      </c>
      <c r="E176" s="10">
        <f t="shared" si="2"/>
        <v>3</v>
      </c>
      <c r="F176" s="9" t="str">
        <f>IF(ISBLANK(A176)," ",INDIRECT(ADDRESS(1,5+MOD(ROW()-2,COUNTA('Form Responses 1'!$1:$1)-4),,TRUE,"Form Responses 1")))</f>
        <v>Mess Gatsu [Kamar Tidur 5]</v>
      </c>
      <c r="G176" s="9" t="str">
        <f>IF(ISBLANK(A176)," ",INDIRECT(ADDRESS(MATCH(A176,'Form Responses 1'!A:A,0),5+MOD(ROW()-2,COUNTA('Form Responses 1'!$1:$1)-4),,TRUE,"Form Responses 1")))</f>
        <v>BAIK</v>
      </c>
      <c r="H176" s="11" t="str">
        <f t="shared" si="3"/>
        <v>Mess Gatsu</v>
      </c>
      <c r="I176" s="11" t="str">
        <f t="shared" si="4"/>
        <v>CLEANING SERVICE</v>
      </c>
      <c r="J176" s="11">
        <f t="array" ref="J176">IFERROR(INDEX(MASTER!B:B,MATCH(G176,MASTER!A:A,0))/100," ")</f>
        <v>0.95</v>
      </c>
      <c r="K176" s="9">
        <f t="shared" si="5"/>
        <v>4</v>
      </c>
      <c r="L176" s="9" t="str">
        <f t="shared" si="6"/>
        <v>2023 - WEEK 04</v>
      </c>
      <c r="M176" s="9" t="str">
        <f t="shared" si="7"/>
        <v>2023 - MONTH 01</v>
      </c>
      <c r="N176" s="11">
        <f t="shared" ref="N176:O176" si="185">IFERROR(AVERAGEIF(L:L,L176,$J:$J)," ")</f>
        <v>0.9324390244</v>
      </c>
      <c r="O176" s="11">
        <f t="shared" si="185"/>
        <v>0.9324390244</v>
      </c>
      <c r="P176" s="9" t="str">
        <f>IF(ISBLANK(A176)," ",IF(N176&gt;MASTER!$B$3/100,"SB",IF(N176&gt;MASTER!$B$4/100,"B",IF(N176&gt;MASTER!$B$5/100,"C","K"))))</f>
        <v>B</v>
      </c>
      <c r="Q176" s="9" t="str">
        <f>IF(ISBLANK(B176)," ",IF(O176&gt;MASTER!$B$3/100,"SB",IF(O176&gt;MASTER!$B$4/100,"B",IF(O176&gt;MASTER!$B$5/100,"C","K"))))</f>
        <v>B</v>
      </c>
    </row>
    <row r="177">
      <c r="A177" s="8">
        <f>INDIRECT(ADDRESS(2+QUOTIENT(ROW()-2,COUNTA('Form Responses 1'!$1:$1)-4),1,,TRUE,"Form Responses 1"))</f>
        <v>45034.63456</v>
      </c>
      <c r="B177" s="9" t="str">
        <f>INDIRECT(ADDRESS(2+QUOTIENT(ROW()-2,COUNTA('Form Responses 1'!$1:$1)-4),2,,TRUE,"Form Responses 1"))</f>
        <v>Dcremz11@gmail.com</v>
      </c>
      <c r="C177" s="9" t="str">
        <f>INDIRECT(ADDRESS(2+QUOTIENT(ROW()-2,COUNTA('Form Responses 1'!$1:$1)-4),3,,TRUE,"Form Responses 1"))</f>
        <v>Edi Karyadi</v>
      </c>
      <c r="D177" s="12">
        <f>INDIRECT(ADDRESS(2+QUOTIENT(ROW()-2,COUNTA('Form Responses 1'!$1:$1)-4),4,,TRUE,"Form Responses 1"))</f>
        <v>44951</v>
      </c>
      <c r="E177" s="10">
        <f t="shared" si="2"/>
        <v>3</v>
      </c>
      <c r="F177" s="9" t="str">
        <f>IF(ISBLANK(A177)," ",INDIRECT(ADDRESS(1,5+MOD(ROW()-2,COUNTA('Form Responses 1'!$1:$1)-4),,TRUE,"Form Responses 1")))</f>
        <v>Mess Gatsu [Kamar Tidur 6]</v>
      </c>
      <c r="G177" s="9" t="str">
        <f>IF(ISBLANK(A177)," ",INDIRECT(ADDRESS(MATCH(A177,'Form Responses 1'!A:A,0),5+MOD(ROW()-2,COUNTA('Form Responses 1'!$1:$1)-4),,TRUE,"Form Responses 1")))</f>
        <v>BAIK</v>
      </c>
      <c r="H177" s="11" t="str">
        <f t="shared" si="3"/>
        <v>Mess Gatsu</v>
      </c>
      <c r="I177" s="11" t="str">
        <f t="shared" si="4"/>
        <v>CLEANING SERVICE</v>
      </c>
      <c r="J177" s="11">
        <f t="array" ref="J177">IFERROR(INDEX(MASTER!B:B,MATCH(G177,MASTER!A:A,0))/100," ")</f>
        <v>0.95</v>
      </c>
      <c r="K177" s="9">
        <f t="shared" si="5"/>
        <v>4</v>
      </c>
      <c r="L177" s="9" t="str">
        <f t="shared" si="6"/>
        <v>2023 - WEEK 04</v>
      </c>
      <c r="M177" s="9" t="str">
        <f t="shared" si="7"/>
        <v>2023 - MONTH 01</v>
      </c>
      <c r="N177" s="11">
        <f t="shared" ref="N177:O177" si="186">IFERROR(AVERAGEIF(L:L,L177,$J:$J)," ")</f>
        <v>0.9324390244</v>
      </c>
      <c r="O177" s="11">
        <f t="shared" si="186"/>
        <v>0.9324390244</v>
      </c>
      <c r="P177" s="9" t="str">
        <f>IF(ISBLANK(A177)," ",IF(N177&gt;MASTER!$B$3/100,"SB",IF(N177&gt;MASTER!$B$4/100,"B",IF(N177&gt;MASTER!$B$5/100,"C","K"))))</f>
        <v>B</v>
      </c>
      <c r="Q177" s="9" t="str">
        <f>IF(ISBLANK(B177)," ",IF(O177&gt;MASTER!$B$3/100,"SB",IF(O177&gt;MASTER!$B$4/100,"B",IF(O177&gt;MASTER!$B$5/100,"C","K"))))</f>
        <v>B</v>
      </c>
    </row>
    <row r="178">
      <c r="A178" s="8">
        <f>INDIRECT(ADDRESS(2+QUOTIENT(ROW()-2,COUNTA('Form Responses 1'!$1:$1)-4),1,,TRUE,"Form Responses 1"))</f>
        <v>45034.63456</v>
      </c>
      <c r="B178" s="9" t="str">
        <f>INDIRECT(ADDRESS(2+QUOTIENT(ROW()-2,COUNTA('Form Responses 1'!$1:$1)-4),2,,TRUE,"Form Responses 1"))</f>
        <v>Dcremz11@gmail.com</v>
      </c>
      <c r="C178" s="9" t="str">
        <f>INDIRECT(ADDRESS(2+QUOTIENT(ROW()-2,COUNTA('Form Responses 1'!$1:$1)-4),3,,TRUE,"Form Responses 1"))</f>
        <v>Edi Karyadi</v>
      </c>
      <c r="D178" s="12">
        <f>INDIRECT(ADDRESS(2+QUOTIENT(ROW()-2,COUNTA('Form Responses 1'!$1:$1)-4),4,,TRUE,"Form Responses 1"))</f>
        <v>44951</v>
      </c>
      <c r="E178" s="10">
        <f t="shared" si="2"/>
        <v>3</v>
      </c>
      <c r="F178" s="9" t="str">
        <f>IF(ISBLANK(A178)," ",INDIRECT(ADDRESS(1,5+MOD(ROW()-2,COUNTA('Form Responses 1'!$1:$1)-4),,TRUE,"Form Responses 1")))</f>
        <v>Mess Gatsu [Kamar mandi 1]</v>
      </c>
      <c r="G178" s="9" t="str">
        <f>IF(ISBLANK(A178)," ",INDIRECT(ADDRESS(MATCH(A178,'Form Responses 1'!A:A,0),5+MOD(ROW()-2,COUNTA('Form Responses 1'!$1:$1)-4),,TRUE,"Form Responses 1")))</f>
        <v>BAIK</v>
      </c>
      <c r="H178" s="11" t="str">
        <f t="shared" si="3"/>
        <v>Mess Gatsu</v>
      </c>
      <c r="I178" s="11" t="str">
        <f t="shared" si="4"/>
        <v>CLEANING SERVICE</v>
      </c>
      <c r="J178" s="11">
        <f t="array" ref="J178">IFERROR(INDEX(MASTER!B:B,MATCH(G178,MASTER!A:A,0))/100," ")</f>
        <v>0.95</v>
      </c>
      <c r="K178" s="9">
        <f t="shared" si="5"/>
        <v>4</v>
      </c>
      <c r="L178" s="9" t="str">
        <f t="shared" si="6"/>
        <v>2023 - WEEK 04</v>
      </c>
      <c r="M178" s="9" t="str">
        <f t="shared" si="7"/>
        <v>2023 - MONTH 01</v>
      </c>
      <c r="N178" s="11">
        <f t="shared" ref="N178:O178" si="187">IFERROR(AVERAGEIF(L:L,L178,$J:$J)," ")</f>
        <v>0.9324390244</v>
      </c>
      <c r="O178" s="11">
        <f t="shared" si="187"/>
        <v>0.9324390244</v>
      </c>
      <c r="P178" s="9" t="str">
        <f>IF(ISBLANK(A178)," ",IF(N178&gt;MASTER!$B$3/100,"SB",IF(N178&gt;MASTER!$B$4/100,"B",IF(N178&gt;MASTER!$B$5/100,"C","K"))))</f>
        <v>B</v>
      </c>
      <c r="Q178" s="9" t="str">
        <f>IF(ISBLANK(B178)," ",IF(O178&gt;MASTER!$B$3/100,"SB",IF(O178&gt;MASTER!$B$4/100,"B",IF(O178&gt;MASTER!$B$5/100,"C","K"))))</f>
        <v>B</v>
      </c>
    </row>
    <row r="179">
      <c r="A179" s="8">
        <f>INDIRECT(ADDRESS(2+QUOTIENT(ROW()-2,COUNTA('Form Responses 1'!$1:$1)-4),1,,TRUE,"Form Responses 1"))</f>
        <v>45034.63456</v>
      </c>
      <c r="B179" s="9" t="str">
        <f>INDIRECT(ADDRESS(2+QUOTIENT(ROW()-2,COUNTA('Form Responses 1'!$1:$1)-4),2,,TRUE,"Form Responses 1"))</f>
        <v>Dcremz11@gmail.com</v>
      </c>
      <c r="C179" s="9" t="str">
        <f>INDIRECT(ADDRESS(2+QUOTIENT(ROW()-2,COUNTA('Form Responses 1'!$1:$1)-4),3,,TRUE,"Form Responses 1"))</f>
        <v>Edi Karyadi</v>
      </c>
      <c r="D179" s="12">
        <f>INDIRECT(ADDRESS(2+QUOTIENT(ROW()-2,COUNTA('Form Responses 1'!$1:$1)-4),4,,TRUE,"Form Responses 1"))</f>
        <v>44951</v>
      </c>
      <c r="E179" s="10">
        <f t="shared" si="2"/>
        <v>3</v>
      </c>
      <c r="F179" s="9" t="str">
        <f>IF(ISBLANK(A179)," ",INDIRECT(ADDRESS(1,5+MOD(ROW()-2,COUNTA('Form Responses 1'!$1:$1)-4),,TRUE,"Form Responses 1")))</f>
        <v>Mess Gatsu [Kamar mandi 2]</v>
      </c>
      <c r="G179" s="9" t="str">
        <f>IF(ISBLANK(A179)," ",INDIRECT(ADDRESS(MATCH(A179,'Form Responses 1'!A:A,0),5+MOD(ROW()-2,COUNTA('Form Responses 1'!$1:$1)-4),,TRUE,"Form Responses 1")))</f>
        <v>BAIK</v>
      </c>
      <c r="H179" s="11" t="str">
        <f t="shared" si="3"/>
        <v>Mess Gatsu</v>
      </c>
      <c r="I179" s="11" t="str">
        <f t="shared" si="4"/>
        <v>CLEANING SERVICE</v>
      </c>
      <c r="J179" s="11">
        <f t="array" ref="J179">IFERROR(INDEX(MASTER!B:B,MATCH(G179,MASTER!A:A,0))/100," ")</f>
        <v>0.95</v>
      </c>
      <c r="K179" s="9">
        <f t="shared" si="5"/>
        <v>4</v>
      </c>
      <c r="L179" s="9" t="str">
        <f t="shared" si="6"/>
        <v>2023 - WEEK 04</v>
      </c>
      <c r="M179" s="9" t="str">
        <f t="shared" si="7"/>
        <v>2023 - MONTH 01</v>
      </c>
      <c r="N179" s="11">
        <f t="shared" ref="N179:O179" si="188">IFERROR(AVERAGEIF(L:L,L179,$J:$J)," ")</f>
        <v>0.9324390244</v>
      </c>
      <c r="O179" s="11">
        <f t="shared" si="188"/>
        <v>0.9324390244</v>
      </c>
      <c r="P179" s="9" t="str">
        <f>IF(ISBLANK(A179)," ",IF(N179&gt;MASTER!$B$3/100,"SB",IF(N179&gt;MASTER!$B$4/100,"B",IF(N179&gt;MASTER!$B$5/100,"C","K"))))</f>
        <v>B</v>
      </c>
      <c r="Q179" s="9" t="str">
        <f>IF(ISBLANK(B179)," ",IF(O179&gt;MASTER!$B$3/100,"SB",IF(O179&gt;MASTER!$B$4/100,"B",IF(O179&gt;MASTER!$B$5/100,"C","K"))))</f>
        <v>B</v>
      </c>
    </row>
    <row r="180">
      <c r="A180" s="8">
        <f>INDIRECT(ADDRESS(2+QUOTIENT(ROW()-2,COUNTA('Form Responses 1'!$1:$1)-4),1,,TRUE,"Form Responses 1"))</f>
        <v>45034.63456</v>
      </c>
      <c r="B180" s="9" t="str">
        <f>INDIRECT(ADDRESS(2+QUOTIENT(ROW()-2,COUNTA('Form Responses 1'!$1:$1)-4),2,,TRUE,"Form Responses 1"))</f>
        <v>Dcremz11@gmail.com</v>
      </c>
      <c r="C180" s="9" t="str">
        <f>INDIRECT(ADDRESS(2+QUOTIENT(ROW()-2,COUNTA('Form Responses 1'!$1:$1)-4),3,,TRUE,"Form Responses 1"))</f>
        <v>Edi Karyadi</v>
      </c>
      <c r="D180" s="12">
        <f>INDIRECT(ADDRESS(2+QUOTIENT(ROW()-2,COUNTA('Form Responses 1'!$1:$1)-4),4,,TRUE,"Form Responses 1"))</f>
        <v>44951</v>
      </c>
      <c r="E180" s="10">
        <f t="shared" si="2"/>
        <v>3</v>
      </c>
      <c r="F180" s="9" t="str">
        <f>IF(ISBLANK(A180)," ",INDIRECT(ADDRESS(1,5+MOD(ROW()-2,COUNTA('Form Responses 1'!$1:$1)-4),,TRUE,"Form Responses 1")))</f>
        <v>Mess Gatsu [Kamar mandi 3]</v>
      </c>
      <c r="G180" s="9" t="str">
        <f>IF(ISBLANK(A180)," ",INDIRECT(ADDRESS(MATCH(A180,'Form Responses 1'!A:A,0),5+MOD(ROW()-2,COUNTA('Form Responses 1'!$1:$1)-4),,TRUE,"Form Responses 1")))</f>
        <v>CUKUP BAIK</v>
      </c>
      <c r="H180" s="11" t="str">
        <f t="shared" si="3"/>
        <v>Mess Gatsu</v>
      </c>
      <c r="I180" s="11" t="str">
        <f t="shared" si="4"/>
        <v>CLEANING SERVICE</v>
      </c>
      <c r="J180" s="11">
        <f t="array" ref="J180">IFERROR(INDEX(MASTER!B:B,MATCH(G180,MASTER!A:A,0))/100," ")</f>
        <v>0.89</v>
      </c>
      <c r="K180" s="9">
        <f t="shared" si="5"/>
        <v>4</v>
      </c>
      <c r="L180" s="9" t="str">
        <f t="shared" si="6"/>
        <v>2023 - WEEK 04</v>
      </c>
      <c r="M180" s="9" t="str">
        <f t="shared" si="7"/>
        <v>2023 - MONTH 01</v>
      </c>
      <c r="N180" s="11">
        <f t="shared" ref="N180:O180" si="189">IFERROR(AVERAGEIF(L:L,L180,$J:$J)," ")</f>
        <v>0.9324390244</v>
      </c>
      <c r="O180" s="11">
        <f t="shared" si="189"/>
        <v>0.9324390244</v>
      </c>
      <c r="P180" s="9" t="str">
        <f>IF(ISBLANK(A180)," ",IF(N180&gt;MASTER!$B$3/100,"SB",IF(N180&gt;MASTER!$B$4/100,"B",IF(N180&gt;MASTER!$B$5/100,"C","K"))))</f>
        <v>B</v>
      </c>
      <c r="Q180" s="9" t="str">
        <f>IF(ISBLANK(B180)," ",IF(O180&gt;MASTER!$B$3/100,"SB",IF(O180&gt;MASTER!$B$4/100,"B",IF(O180&gt;MASTER!$B$5/100,"C","K"))))</f>
        <v>B</v>
      </c>
    </row>
    <row r="181">
      <c r="A181" s="8">
        <f>INDIRECT(ADDRESS(2+QUOTIENT(ROW()-2,COUNTA('Form Responses 1'!$1:$1)-4),1,,TRUE,"Form Responses 1"))</f>
        <v>45034.63456</v>
      </c>
      <c r="B181" s="9" t="str">
        <f>INDIRECT(ADDRESS(2+QUOTIENT(ROW()-2,COUNTA('Form Responses 1'!$1:$1)-4),2,,TRUE,"Form Responses 1"))</f>
        <v>Dcremz11@gmail.com</v>
      </c>
      <c r="C181" s="9" t="str">
        <f>INDIRECT(ADDRESS(2+QUOTIENT(ROW()-2,COUNTA('Form Responses 1'!$1:$1)-4),3,,TRUE,"Form Responses 1"))</f>
        <v>Edi Karyadi</v>
      </c>
      <c r="D181" s="12">
        <f>INDIRECT(ADDRESS(2+QUOTIENT(ROW()-2,COUNTA('Form Responses 1'!$1:$1)-4),4,,TRUE,"Form Responses 1"))</f>
        <v>44951</v>
      </c>
      <c r="E181" s="10">
        <f t="shared" si="2"/>
        <v>3</v>
      </c>
      <c r="F181" s="9" t="str">
        <f>IF(ISBLANK(A181)," ",INDIRECT(ADDRESS(1,5+MOD(ROW()-2,COUNTA('Form Responses 1'!$1:$1)-4),,TRUE,"Form Responses 1")))</f>
        <v>Mess Gatsu [Kamar mandi 4]</v>
      </c>
      <c r="G181" s="9" t="str">
        <f>IF(ISBLANK(A181)," ",INDIRECT(ADDRESS(MATCH(A181,'Form Responses 1'!A:A,0),5+MOD(ROW()-2,COUNTA('Form Responses 1'!$1:$1)-4),,TRUE,"Form Responses 1")))</f>
        <v>CUKUP BAIK</v>
      </c>
      <c r="H181" s="11" t="str">
        <f t="shared" si="3"/>
        <v>Mess Gatsu</v>
      </c>
      <c r="I181" s="11" t="str">
        <f t="shared" si="4"/>
        <v>CLEANING SERVICE</v>
      </c>
      <c r="J181" s="11">
        <f t="array" ref="J181">IFERROR(INDEX(MASTER!B:B,MATCH(G181,MASTER!A:A,0))/100," ")</f>
        <v>0.89</v>
      </c>
      <c r="K181" s="9">
        <f t="shared" si="5"/>
        <v>4</v>
      </c>
      <c r="L181" s="9" t="str">
        <f t="shared" si="6"/>
        <v>2023 - WEEK 04</v>
      </c>
      <c r="M181" s="9" t="str">
        <f t="shared" si="7"/>
        <v>2023 - MONTH 01</v>
      </c>
      <c r="N181" s="11">
        <f t="shared" ref="N181:O181" si="190">IFERROR(AVERAGEIF(L:L,L181,$J:$J)," ")</f>
        <v>0.9324390244</v>
      </c>
      <c r="O181" s="11">
        <f t="shared" si="190"/>
        <v>0.9324390244</v>
      </c>
      <c r="P181" s="9" t="str">
        <f>IF(ISBLANK(A181)," ",IF(N181&gt;MASTER!$B$3/100,"SB",IF(N181&gt;MASTER!$B$4/100,"B",IF(N181&gt;MASTER!$B$5/100,"C","K"))))</f>
        <v>B</v>
      </c>
      <c r="Q181" s="9" t="str">
        <f>IF(ISBLANK(B181)," ",IF(O181&gt;MASTER!$B$3/100,"SB",IF(O181&gt;MASTER!$B$4/100,"B",IF(O181&gt;MASTER!$B$5/100,"C","K"))))</f>
        <v>B</v>
      </c>
    </row>
    <row r="182">
      <c r="A182" s="8">
        <f>INDIRECT(ADDRESS(2+QUOTIENT(ROW()-2,COUNTA('Form Responses 1'!$1:$1)-4),1,,TRUE,"Form Responses 1"))</f>
        <v>45034.63456</v>
      </c>
      <c r="B182" s="9" t="str">
        <f>INDIRECT(ADDRESS(2+QUOTIENT(ROW()-2,COUNTA('Form Responses 1'!$1:$1)-4),2,,TRUE,"Form Responses 1"))</f>
        <v>Dcremz11@gmail.com</v>
      </c>
      <c r="C182" s="9" t="str">
        <f>INDIRECT(ADDRESS(2+QUOTIENT(ROW()-2,COUNTA('Form Responses 1'!$1:$1)-4),3,,TRUE,"Form Responses 1"))</f>
        <v>Edi Karyadi</v>
      </c>
      <c r="D182" s="12">
        <f>INDIRECT(ADDRESS(2+QUOTIENT(ROW()-2,COUNTA('Form Responses 1'!$1:$1)-4),4,,TRUE,"Form Responses 1"))</f>
        <v>44951</v>
      </c>
      <c r="E182" s="10">
        <f t="shared" si="2"/>
        <v>3</v>
      </c>
      <c r="F182" s="9" t="str">
        <f>IF(ISBLANK(A182)," ",INDIRECT(ADDRESS(1,5+MOD(ROW()-2,COUNTA('Form Responses 1'!$1:$1)-4),,TRUE,"Form Responses 1")))</f>
        <v>Mess Gatsu [Kamar mandi 5]</v>
      </c>
      <c r="G182" s="9" t="str">
        <f>IF(ISBLANK(A182)," ",INDIRECT(ADDRESS(MATCH(A182,'Form Responses 1'!A:A,0),5+MOD(ROW()-2,COUNTA('Form Responses 1'!$1:$1)-4),,TRUE,"Form Responses 1")))</f>
        <v>CUKUP BAIK</v>
      </c>
      <c r="H182" s="11" t="str">
        <f t="shared" si="3"/>
        <v>Mess Gatsu</v>
      </c>
      <c r="I182" s="11" t="str">
        <f t="shared" si="4"/>
        <v>CLEANING SERVICE</v>
      </c>
      <c r="J182" s="11">
        <f t="array" ref="J182">IFERROR(INDEX(MASTER!B:B,MATCH(G182,MASTER!A:A,0))/100," ")</f>
        <v>0.89</v>
      </c>
      <c r="K182" s="9">
        <f t="shared" si="5"/>
        <v>4</v>
      </c>
      <c r="L182" s="9" t="str">
        <f t="shared" si="6"/>
        <v>2023 - WEEK 04</v>
      </c>
      <c r="M182" s="9" t="str">
        <f t="shared" si="7"/>
        <v>2023 - MONTH 01</v>
      </c>
      <c r="N182" s="11">
        <f t="shared" ref="N182:O182" si="191">IFERROR(AVERAGEIF(L:L,L182,$J:$J)," ")</f>
        <v>0.9324390244</v>
      </c>
      <c r="O182" s="11">
        <f t="shared" si="191"/>
        <v>0.9324390244</v>
      </c>
      <c r="P182" s="9" t="str">
        <f>IF(ISBLANK(A182)," ",IF(N182&gt;MASTER!$B$3/100,"SB",IF(N182&gt;MASTER!$B$4/100,"B",IF(N182&gt;MASTER!$B$5/100,"C","K"))))</f>
        <v>B</v>
      </c>
      <c r="Q182" s="9" t="str">
        <f>IF(ISBLANK(B182)," ",IF(O182&gt;MASTER!$B$3/100,"SB",IF(O182&gt;MASTER!$B$4/100,"B",IF(O182&gt;MASTER!$B$5/100,"C","K"))))</f>
        <v>B</v>
      </c>
    </row>
    <row r="183">
      <c r="A183" s="8">
        <f>INDIRECT(ADDRESS(2+QUOTIENT(ROW()-2,COUNTA('Form Responses 1'!$1:$1)-4),1,,TRUE,"Form Responses 1"))</f>
        <v>45034.63456</v>
      </c>
      <c r="B183" s="9" t="str">
        <f>INDIRECT(ADDRESS(2+QUOTIENT(ROW()-2,COUNTA('Form Responses 1'!$1:$1)-4),2,,TRUE,"Form Responses 1"))</f>
        <v>Dcremz11@gmail.com</v>
      </c>
      <c r="C183" s="9" t="str">
        <f>INDIRECT(ADDRESS(2+QUOTIENT(ROW()-2,COUNTA('Form Responses 1'!$1:$1)-4),3,,TRUE,"Form Responses 1"))</f>
        <v>Edi Karyadi</v>
      </c>
      <c r="D183" s="12">
        <f>INDIRECT(ADDRESS(2+QUOTIENT(ROW()-2,COUNTA('Form Responses 1'!$1:$1)-4),4,,TRUE,"Form Responses 1"))</f>
        <v>44951</v>
      </c>
      <c r="E183" s="10">
        <f t="shared" si="2"/>
        <v>3</v>
      </c>
      <c r="F183" s="9" t="str">
        <f>IF(ISBLANK(A183)," ",INDIRECT(ADDRESS(1,5+MOD(ROW()-2,COUNTA('Form Responses 1'!$1:$1)-4),,TRUE,"Form Responses 1")))</f>
        <v>Mess Gatsu [Kamar mandi 6]</v>
      </c>
      <c r="G183" s="9" t="str">
        <f>IF(ISBLANK(A183)," ",INDIRECT(ADDRESS(MATCH(A183,'Form Responses 1'!A:A,0),5+MOD(ROW()-2,COUNTA('Form Responses 1'!$1:$1)-4),,TRUE,"Form Responses 1")))</f>
        <v>CUKUP BAIK</v>
      </c>
      <c r="H183" s="11" t="str">
        <f t="shared" si="3"/>
        <v>Mess Gatsu</v>
      </c>
      <c r="I183" s="11" t="str">
        <f t="shared" si="4"/>
        <v>CLEANING SERVICE</v>
      </c>
      <c r="J183" s="11">
        <f t="array" ref="J183">IFERROR(INDEX(MASTER!B:B,MATCH(G183,MASTER!A:A,0))/100," ")</f>
        <v>0.89</v>
      </c>
      <c r="K183" s="9">
        <f t="shared" si="5"/>
        <v>4</v>
      </c>
      <c r="L183" s="9" t="str">
        <f t="shared" si="6"/>
        <v>2023 - WEEK 04</v>
      </c>
      <c r="M183" s="9" t="str">
        <f t="shared" si="7"/>
        <v>2023 - MONTH 01</v>
      </c>
      <c r="N183" s="11">
        <f t="shared" ref="N183:O183" si="192">IFERROR(AVERAGEIF(L:L,L183,$J:$J)," ")</f>
        <v>0.9324390244</v>
      </c>
      <c r="O183" s="11">
        <f t="shared" si="192"/>
        <v>0.9324390244</v>
      </c>
      <c r="P183" s="9" t="str">
        <f>IF(ISBLANK(A183)," ",IF(N183&gt;MASTER!$B$3/100,"SB",IF(N183&gt;MASTER!$B$4/100,"B",IF(N183&gt;MASTER!$B$5/100,"C","K"))))</f>
        <v>B</v>
      </c>
      <c r="Q183" s="9" t="str">
        <f>IF(ISBLANK(B183)," ",IF(O183&gt;MASTER!$B$3/100,"SB",IF(O183&gt;MASTER!$B$4/100,"B",IF(O183&gt;MASTER!$B$5/100,"C","K"))))</f>
        <v>B</v>
      </c>
    </row>
    <row r="184">
      <c r="A184" s="8">
        <f>INDIRECT(ADDRESS(2+QUOTIENT(ROW()-2,COUNTA('Form Responses 1'!$1:$1)-4),1,,TRUE,"Form Responses 1"))</f>
        <v>45034.63456</v>
      </c>
      <c r="B184" s="9" t="str">
        <f>INDIRECT(ADDRESS(2+QUOTIENT(ROW()-2,COUNTA('Form Responses 1'!$1:$1)-4),2,,TRUE,"Form Responses 1"))</f>
        <v>Dcremz11@gmail.com</v>
      </c>
      <c r="C184" s="9" t="str">
        <f>INDIRECT(ADDRESS(2+QUOTIENT(ROW()-2,COUNTA('Form Responses 1'!$1:$1)-4),3,,TRUE,"Form Responses 1"))</f>
        <v>Edi Karyadi</v>
      </c>
      <c r="D184" s="12">
        <f>INDIRECT(ADDRESS(2+QUOTIENT(ROW()-2,COUNTA('Form Responses 1'!$1:$1)-4),4,,TRUE,"Form Responses 1"))</f>
        <v>44951</v>
      </c>
      <c r="E184" s="10">
        <f t="shared" si="2"/>
        <v>3</v>
      </c>
      <c r="F184" s="9" t="str">
        <f>IF(ISBLANK(A184)," ",INDIRECT(ADDRESS(1,5+MOD(ROW()-2,COUNTA('Form Responses 1'!$1:$1)-4),,TRUE,"Form Responses 1")))</f>
        <v>Mess Gatsu [Kamar mandi 7]</v>
      </c>
      <c r="G184" s="9" t="str">
        <f>IF(ISBLANK(A184)," ",INDIRECT(ADDRESS(MATCH(A184,'Form Responses 1'!A:A,0),5+MOD(ROW()-2,COUNTA('Form Responses 1'!$1:$1)-4),,TRUE,"Form Responses 1")))</f>
        <v>CUKUP BAIK</v>
      </c>
      <c r="H184" s="11" t="str">
        <f t="shared" si="3"/>
        <v>Mess Gatsu</v>
      </c>
      <c r="I184" s="11" t="str">
        <f t="shared" si="4"/>
        <v>CLEANING SERVICE</v>
      </c>
      <c r="J184" s="11">
        <f t="array" ref="J184">IFERROR(INDEX(MASTER!B:B,MATCH(G184,MASTER!A:A,0))/100," ")</f>
        <v>0.89</v>
      </c>
      <c r="K184" s="9">
        <f t="shared" si="5"/>
        <v>4</v>
      </c>
      <c r="L184" s="9" t="str">
        <f t="shared" si="6"/>
        <v>2023 - WEEK 04</v>
      </c>
      <c r="M184" s="9" t="str">
        <f t="shared" si="7"/>
        <v>2023 - MONTH 01</v>
      </c>
      <c r="N184" s="11">
        <f t="shared" ref="N184:O184" si="193">IFERROR(AVERAGEIF(L:L,L184,$J:$J)," ")</f>
        <v>0.9324390244</v>
      </c>
      <c r="O184" s="11">
        <f t="shared" si="193"/>
        <v>0.9324390244</v>
      </c>
      <c r="P184" s="9" t="str">
        <f>IF(ISBLANK(A184)," ",IF(N184&gt;MASTER!$B$3/100,"SB",IF(N184&gt;MASTER!$B$4/100,"B",IF(N184&gt;MASTER!$B$5/100,"C","K"))))</f>
        <v>B</v>
      </c>
      <c r="Q184" s="9" t="str">
        <f>IF(ISBLANK(B184)," ",IF(O184&gt;MASTER!$B$3/100,"SB",IF(O184&gt;MASTER!$B$4/100,"B",IF(O184&gt;MASTER!$B$5/100,"C","K"))))</f>
        <v>B</v>
      </c>
    </row>
    <row r="185">
      <c r="A185" s="8">
        <f>INDIRECT(ADDRESS(2+QUOTIENT(ROW()-2,COUNTA('Form Responses 1'!$1:$1)-4),1,,TRUE,"Form Responses 1"))</f>
        <v>45034.63456</v>
      </c>
      <c r="B185" s="9" t="str">
        <f>INDIRECT(ADDRESS(2+QUOTIENT(ROW()-2,COUNTA('Form Responses 1'!$1:$1)-4),2,,TRUE,"Form Responses 1"))</f>
        <v>Dcremz11@gmail.com</v>
      </c>
      <c r="C185" s="9" t="str">
        <f>INDIRECT(ADDRESS(2+QUOTIENT(ROW()-2,COUNTA('Form Responses 1'!$1:$1)-4),3,,TRUE,"Form Responses 1"))</f>
        <v>Edi Karyadi</v>
      </c>
      <c r="D185" s="12">
        <f>INDIRECT(ADDRESS(2+QUOTIENT(ROW()-2,COUNTA('Form Responses 1'!$1:$1)-4),4,,TRUE,"Form Responses 1"))</f>
        <v>44951</v>
      </c>
      <c r="E185" s="10">
        <f t="shared" si="2"/>
        <v>3</v>
      </c>
      <c r="F185" s="9" t="str">
        <f>IF(ISBLANK(A185)," ",INDIRECT(ADDRESS(1,5+MOD(ROW()-2,COUNTA('Form Responses 1'!$1:$1)-4),,TRUE,"Form Responses 1")))</f>
        <v>Mess Gatsu [Toilet]</v>
      </c>
      <c r="G185" s="9" t="str">
        <f>IF(ISBLANK(A185)," ",INDIRECT(ADDRESS(MATCH(A185,'Form Responses 1'!A:A,0),5+MOD(ROW()-2,COUNTA('Form Responses 1'!$1:$1)-4),,TRUE,"Form Responses 1")))</f>
        <v>CUKUP BAIK</v>
      </c>
      <c r="H185" s="11" t="str">
        <f t="shared" si="3"/>
        <v>Mess Gatsu</v>
      </c>
      <c r="I185" s="11" t="str">
        <f t="shared" si="4"/>
        <v>CLEANING SERVICE</v>
      </c>
      <c r="J185" s="11">
        <f t="array" ref="J185">IFERROR(INDEX(MASTER!B:B,MATCH(G185,MASTER!A:A,0))/100," ")</f>
        <v>0.89</v>
      </c>
      <c r="K185" s="9">
        <f t="shared" si="5"/>
        <v>4</v>
      </c>
      <c r="L185" s="9" t="str">
        <f t="shared" si="6"/>
        <v>2023 - WEEK 04</v>
      </c>
      <c r="M185" s="9" t="str">
        <f t="shared" si="7"/>
        <v>2023 - MONTH 01</v>
      </c>
      <c r="N185" s="11">
        <f t="shared" ref="N185:O185" si="194">IFERROR(AVERAGEIF(L:L,L185,$J:$J)," ")</f>
        <v>0.9324390244</v>
      </c>
      <c r="O185" s="11">
        <f t="shared" si="194"/>
        <v>0.9324390244</v>
      </c>
      <c r="P185" s="9" t="str">
        <f>IF(ISBLANK(A185)," ",IF(N185&gt;MASTER!$B$3/100,"SB",IF(N185&gt;MASTER!$B$4/100,"B",IF(N185&gt;MASTER!$B$5/100,"C","K"))))</f>
        <v>B</v>
      </c>
      <c r="Q185" s="9" t="str">
        <f>IF(ISBLANK(B185)," ",IF(O185&gt;MASTER!$B$3/100,"SB",IF(O185&gt;MASTER!$B$4/100,"B",IF(O185&gt;MASTER!$B$5/100,"C","K"))))</f>
        <v>B</v>
      </c>
    </row>
    <row r="186">
      <c r="A186" s="8">
        <f>INDIRECT(ADDRESS(2+QUOTIENT(ROW()-2,COUNTA('Form Responses 1'!$1:$1)-4),1,,TRUE,"Form Responses 1"))</f>
        <v>45034.63456</v>
      </c>
      <c r="B186" s="9" t="str">
        <f>INDIRECT(ADDRESS(2+QUOTIENT(ROW()-2,COUNTA('Form Responses 1'!$1:$1)-4),2,,TRUE,"Form Responses 1"))</f>
        <v>Dcremz11@gmail.com</v>
      </c>
      <c r="C186" s="9" t="str">
        <f>INDIRECT(ADDRESS(2+QUOTIENT(ROW()-2,COUNTA('Form Responses 1'!$1:$1)-4),3,,TRUE,"Form Responses 1"))</f>
        <v>Edi Karyadi</v>
      </c>
      <c r="D186" s="12">
        <f>INDIRECT(ADDRESS(2+QUOTIENT(ROW()-2,COUNTA('Form Responses 1'!$1:$1)-4),4,,TRUE,"Form Responses 1"))</f>
        <v>44951</v>
      </c>
      <c r="E186" s="10">
        <f t="shared" si="2"/>
        <v>3</v>
      </c>
      <c r="F186" s="9" t="str">
        <f>IF(ISBLANK(A186)," ",INDIRECT(ADDRESS(1,5+MOD(ROW()-2,COUNTA('Form Responses 1'!$1:$1)-4),,TRUE,"Form Responses 1")))</f>
        <v>Mess Gatsu [Halaman Depan ]</v>
      </c>
      <c r="G186" s="9" t="str">
        <f>IF(ISBLANK(A186)," ",INDIRECT(ADDRESS(MATCH(A186,'Form Responses 1'!A:A,0),5+MOD(ROW()-2,COUNTA('Form Responses 1'!$1:$1)-4),,TRUE,"Form Responses 1")))</f>
        <v>BAIK</v>
      </c>
      <c r="H186" s="11" t="str">
        <f t="shared" si="3"/>
        <v>Mess Gatsu</v>
      </c>
      <c r="I186" s="11" t="str">
        <f t="shared" si="4"/>
        <v>CLEANING SERVICE</v>
      </c>
      <c r="J186" s="11">
        <f t="array" ref="J186">IFERROR(INDEX(MASTER!B:B,MATCH(G186,MASTER!A:A,0))/100," ")</f>
        <v>0.95</v>
      </c>
      <c r="K186" s="9">
        <f t="shared" si="5"/>
        <v>4</v>
      </c>
      <c r="L186" s="9" t="str">
        <f t="shared" si="6"/>
        <v>2023 - WEEK 04</v>
      </c>
      <c r="M186" s="9" t="str">
        <f t="shared" si="7"/>
        <v>2023 - MONTH 01</v>
      </c>
      <c r="N186" s="11">
        <f t="shared" ref="N186:O186" si="195">IFERROR(AVERAGEIF(L:L,L186,$J:$J)," ")</f>
        <v>0.9324390244</v>
      </c>
      <c r="O186" s="11">
        <f t="shared" si="195"/>
        <v>0.9324390244</v>
      </c>
      <c r="P186" s="9" t="str">
        <f>IF(ISBLANK(A186)," ",IF(N186&gt;MASTER!$B$3/100,"SB",IF(N186&gt;MASTER!$B$4/100,"B",IF(N186&gt;MASTER!$B$5/100,"C","K"))))</f>
        <v>B</v>
      </c>
      <c r="Q186" s="9" t="str">
        <f>IF(ISBLANK(B186)," ",IF(O186&gt;MASTER!$B$3/100,"SB",IF(O186&gt;MASTER!$B$4/100,"B",IF(O186&gt;MASTER!$B$5/100,"C","K"))))</f>
        <v>B</v>
      </c>
    </row>
    <row r="187">
      <c r="A187" s="8">
        <f>INDIRECT(ADDRESS(2+QUOTIENT(ROW()-2,COUNTA('Form Responses 1'!$1:$1)-4),1,,TRUE,"Form Responses 1"))</f>
        <v>45034.63456</v>
      </c>
      <c r="B187" s="9" t="str">
        <f>INDIRECT(ADDRESS(2+QUOTIENT(ROW()-2,COUNTA('Form Responses 1'!$1:$1)-4),2,,TRUE,"Form Responses 1"))</f>
        <v>Dcremz11@gmail.com</v>
      </c>
      <c r="C187" s="9" t="str">
        <f>INDIRECT(ADDRESS(2+QUOTIENT(ROW()-2,COUNTA('Form Responses 1'!$1:$1)-4),3,,TRUE,"Form Responses 1"))</f>
        <v>Edi Karyadi</v>
      </c>
      <c r="D187" s="12">
        <f>INDIRECT(ADDRESS(2+QUOTIENT(ROW()-2,COUNTA('Form Responses 1'!$1:$1)-4),4,,TRUE,"Form Responses 1"))</f>
        <v>44951</v>
      </c>
      <c r="E187" s="10">
        <f t="shared" si="2"/>
        <v>3</v>
      </c>
      <c r="F187" s="9" t="str">
        <f>IF(ISBLANK(A187)," ",INDIRECT(ADDRESS(1,5+MOD(ROW()-2,COUNTA('Form Responses 1'!$1:$1)-4),,TRUE,"Form Responses 1")))</f>
        <v>Mess Gatsu [Halaman Belakang]</v>
      </c>
      <c r="G187" s="9" t="str">
        <f>IF(ISBLANK(A187)," ",INDIRECT(ADDRESS(MATCH(A187,'Form Responses 1'!A:A,0),5+MOD(ROW()-2,COUNTA('Form Responses 1'!$1:$1)-4),,TRUE,"Form Responses 1")))</f>
        <v>BAIK</v>
      </c>
      <c r="H187" s="11" t="str">
        <f t="shared" si="3"/>
        <v>Mess Gatsu</v>
      </c>
      <c r="I187" s="11" t="str">
        <f t="shared" si="4"/>
        <v>CLEANING SERVICE</v>
      </c>
      <c r="J187" s="11">
        <f t="array" ref="J187">IFERROR(INDEX(MASTER!B:B,MATCH(G187,MASTER!A:A,0))/100," ")</f>
        <v>0.95</v>
      </c>
      <c r="K187" s="9">
        <f t="shared" si="5"/>
        <v>4</v>
      </c>
      <c r="L187" s="9" t="str">
        <f t="shared" si="6"/>
        <v>2023 - WEEK 04</v>
      </c>
      <c r="M187" s="9" t="str">
        <f t="shared" si="7"/>
        <v>2023 - MONTH 01</v>
      </c>
      <c r="N187" s="11">
        <f t="shared" ref="N187:O187" si="196">IFERROR(AVERAGEIF(L:L,L187,$J:$J)," ")</f>
        <v>0.9324390244</v>
      </c>
      <c r="O187" s="11">
        <f t="shared" si="196"/>
        <v>0.9324390244</v>
      </c>
      <c r="P187" s="9" t="str">
        <f>IF(ISBLANK(A187)," ",IF(N187&gt;MASTER!$B$3/100,"SB",IF(N187&gt;MASTER!$B$4/100,"B",IF(N187&gt;MASTER!$B$5/100,"C","K"))))</f>
        <v>B</v>
      </c>
      <c r="Q187" s="9" t="str">
        <f>IF(ISBLANK(B187)," ",IF(O187&gt;MASTER!$B$3/100,"SB",IF(O187&gt;MASTER!$B$4/100,"B",IF(O187&gt;MASTER!$B$5/100,"C","K"))))</f>
        <v>B</v>
      </c>
    </row>
    <row r="188">
      <c r="A188" s="8">
        <f>INDIRECT(ADDRESS(2+QUOTIENT(ROW()-2,COUNTA('Form Responses 1'!$1:$1)-4),1,,TRUE,"Form Responses 1"))</f>
        <v>45034.63456</v>
      </c>
      <c r="B188" s="9" t="str">
        <f>INDIRECT(ADDRESS(2+QUOTIENT(ROW()-2,COUNTA('Form Responses 1'!$1:$1)-4),2,,TRUE,"Form Responses 1"))</f>
        <v>Dcremz11@gmail.com</v>
      </c>
      <c r="C188" s="9" t="str">
        <f>INDIRECT(ADDRESS(2+QUOTIENT(ROW()-2,COUNTA('Form Responses 1'!$1:$1)-4),3,,TRUE,"Form Responses 1"))</f>
        <v>Edi Karyadi</v>
      </c>
      <c r="D188" s="12">
        <f>INDIRECT(ADDRESS(2+QUOTIENT(ROW()-2,COUNTA('Form Responses 1'!$1:$1)-4),4,,TRUE,"Form Responses 1"))</f>
        <v>44951</v>
      </c>
      <c r="E188" s="10">
        <f t="shared" si="2"/>
        <v>3</v>
      </c>
      <c r="F188" s="9" t="str">
        <f>IF(ISBLANK(A188)," ",INDIRECT(ADDRESS(1,5+MOD(ROW()-2,COUNTA('Form Responses 1'!$1:$1)-4),,TRUE,"Form Responses 1")))</f>
        <v>Rumdis Kepala Bkpuk (Drizal Fryantoni) No. 19 Lt.1 [Ruang tamu]</v>
      </c>
      <c r="G188" s="9" t="str">
        <f>IF(ISBLANK(A188)," ",INDIRECT(ADDRESS(MATCH(A188,'Form Responses 1'!A:A,0),5+MOD(ROW()-2,COUNTA('Form Responses 1'!$1:$1)-4),,TRUE,"Form Responses 1")))</f>
        <v>BAIK</v>
      </c>
      <c r="H188" s="11" t="str">
        <f t="shared" si="3"/>
        <v>Rumdis Kepala Bkpuk (Drizal Fryantoni) No. 19 Lt.1</v>
      </c>
      <c r="I188" s="11" t="str">
        <f t="shared" si="4"/>
        <v>CLEANING SERVICE</v>
      </c>
      <c r="J188" s="11">
        <f t="array" ref="J188">IFERROR(INDEX(MASTER!B:B,MATCH(G188,MASTER!A:A,0))/100," ")</f>
        <v>0.95</v>
      </c>
      <c r="K188" s="9">
        <f t="shared" si="5"/>
        <v>4</v>
      </c>
      <c r="L188" s="9" t="str">
        <f t="shared" si="6"/>
        <v>2023 - WEEK 04</v>
      </c>
      <c r="M188" s="9" t="str">
        <f t="shared" si="7"/>
        <v>2023 - MONTH 01</v>
      </c>
      <c r="N188" s="11">
        <f t="shared" ref="N188:O188" si="197">IFERROR(AVERAGEIF(L:L,L188,$J:$J)," ")</f>
        <v>0.9324390244</v>
      </c>
      <c r="O188" s="11">
        <f t="shared" si="197"/>
        <v>0.9324390244</v>
      </c>
      <c r="P188" s="9" t="str">
        <f>IF(ISBLANK(A188)," ",IF(N188&gt;MASTER!$B$3/100,"SB",IF(N188&gt;MASTER!$B$4/100,"B",IF(N188&gt;MASTER!$B$5/100,"C","K"))))</f>
        <v>B</v>
      </c>
      <c r="Q188" s="9" t="str">
        <f>IF(ISBLANK(B188)," ",IF(O188&gt;MASTER!$B$3/100,"SB",IF(O188&gt;MASTER!$B$4/100,"B",IF(O188&gt;MASTER!$B$5/100,"C","K"))))</f>
        <v>B</v>
      </c>
    </row>
    <row r="189">
      <c r="A189" s="8">
        <f>INDIRECT(ADDRESS(2+QUOTIENT(ROW()-2,COUNTA('Form Responses 1'!$1:$1)-4),1,,TRUE,"Form Responses 1"))</f>
        <v>45034.63456</v>
      </c>
      <c r="B189" s="9" t="str">
        <f>INDIRECT(ADDRESS(2+QUOTIENT(ROW()-2,COUNTA('Form Responses 1'!$1:$1)-4),2,,TRUE,"Form Responses 1"))</f>
        <v>Dcremz11@gmail.com</v>
      </c>
      <c r="C189" s="9" t="str">
        <f>INDIRECT(ADDRESS(2+QUOTIENT(ROW()-2,COUNTA('Form Responses 1'!$1:$1)-4),3,,TRUE,"Form Responses 1"))</f>
        <v>Edi Karyadi</v>
      </c>
      <c r="D189" s="12">
        <f>INDIRECT(ADDRESS(2+QUOTIENT(ROW()-2,COUNTA('Form Responses 1'!$1:$1)-4),4,,TRUE,"Form Responses 1"))</f>
        <v>44951</v>
      </c>
      <c r="E189" s="10">
        <f t="shared" si="2"/>
        <v>3</v>
      </c>
      <c r="F189" s="9" t="str">
        <f>IF(ISBLANK(A189)," ",INDIRECT(ADDRESS(1,5+MOD(ROW()-2,COUNTA('Form Responses 1'!$1:$1)-4),,TRUE,"Form Responses 1")))</f>
        <v>Rumdis Kepala Bkpuk (Drizal Fryantoni) No. 19 Lt.1 [Ruang kerja]</v>
      </c>
      <c r="G189" s="9" t="str">
        <f>IF(ISBLANK(A189)," ",INDIRECT(ADDRESS(MATCH(A189,'Form Responses 1'!A:A,0),5+MOD(ROW()-2,COUNTA('Form Responses 1'!$1:$1)-4),,TRUE,"Form Responses 1")))</f>
        <v>BAIK</v>
      </c>
      <c r="H189" s="11" t="str">
        <f t="shared" si="3"/>
        <v>Rumdis Kepala Bkpuk (Drizal Fryantoni) No. 19 Lt.1</v>
      </c>
      <c r="I189" s="11" t="str">
        <f t="shared" si="4"/>
        <v>CLEANING SERVICE</v>
      </c>
      <c r="J189" s="11">
        <f t="array" ref="J189">IFERROR(INDEX(MASTER!B:B,MATCH(G189,MASTER!A:A,0))/100," ")</f>
        <v>0.95</v>
      </c>
      <c r="K189" s="9">
        <f t="shared" si="5"/>
        <v>4</v>
      </c>
      <c r="L189" s="9" t="str">
        <f t="shared" si="6"/>
        <v>2023 - WEEK 04</v>
      </c>
      <c r="M189" s="9" t="str">
        <f t="shared" si="7"/>
        <v>2023 - MONTH 01</v>
      </c>
      <c r="N189" s="11">
        <f t="shared" ref="N189:O189" si="198">IFERROR(AVERAGEIF(L:L,L189,$J:$J)," ")</f>
        <v>0.9324390244</v>
      </c>
      <c r="O189" s="11">
        <f t="shared" si="198"/>
        <v>0.9324390244</v>
      </c>
      <c r="P189" s="9" t="str">
        <f>IF(ISBLANK(A189)," ",IF(N189&gt;MASTER!$B$3/100,"SB",IF(N189&gt;MASTER!$B$4/100,"B",IF(N189&gt;MASTER!$B$5/100,"C","K"))))</f>
        <v>B</v>
      </c>
      <c r="Q189" s="9" t="str">
        <f>IF(ISBLANK(B189)," ",IF(O189&gt;MASTER!$B$3/100,"SB",IF(O189&gt;MASTER!$B$4/100,"B",IF(O189&gt;MASTER!$B$5/100,"C","K"))))</f>
        <v>B</v>
      </c>
    </row>
    <row r="190">
      <c r="A190" s="8">
        <f>INDIRECT(ADDRESS(2+QUOTIENT(ROW()-2,COUNTA('Form Responses 1'!$1:$1)-4),1,,TRUE,"Form Responses 1"))</f>
        <v>45034.63456</v>
      </c>
      <c r="B190" s="9" t="str">
        <f>INDIRECT(ADDRESS(2+QUOTIENT(ROW()-2,COUNTA('Form Responses 1'!$1:$1)-4),2,,TRUE,"Form Responses 1"))</f>
        <v>Dcremz11@gmail.com</v>
      </c>
      <c r="C190" s="9" t="str">
        <f>INDIRECT(ADDRESS(2+QUOTIENT(ROW()-2,COUNTA('Form Responses 1'!$1:$1)-4),3,,TRUE,"Form Responses 1"))</f>
        <v>Edi Karyadi</v>
      </c>
      <c r="D190" s="12">
        <f>INDIRECT(ADDRESS(2+QUOTIENT(ROW()-2,COUNTA('Form Responses 1'!$1:$1)-4),4,,TRUE,"Form Responses 1"))</f>
        <v>44951</v>
      </c>
      <c r="E190" s="10">
        <f t="shared" si="2"/>
        <v>3</v>
      </c>
      <c r="F190" s="9" t="str">
        <f>IF(ISBLANK(A190)," ",INDIRECT(ADDRESS(1,5+MOD(ROW()-2,COUNTA('Form Responses 1'!$1:$1)-4),,TRUE,"Form Responses 1")))</f>
        <v>Rumdis Kepala Bkpuk (Drizal Fryantoni) No. 19 Lt.1 [kamar 1]</v>
      </c>
      <c r="G190" s="9" t="str">
        <f>IF(ISBLANK(A190)," ",INDIRECT(ADDRESS(MATCH(A190,'Form Responses 1'!A:A,0),5+MOD(ROW()-2,COUNTA('Form Responses 1'!$1:$1)-4),,TRUE,"Form Responses 1")))</f>
        <v>BAIK</v>
      </c>
      <c r="H190" s="11" t="str">
        <f t="shared" si="3"/>
        <v>Rumdis Kepala Bkpuk (Drizal Fryantoni) No. 19 Lt.1</v>
      </c>
      <c r="I190" s="11" t="str">
        <f t="shared" si="4"/>
        <v>CLEANING SERVICE</v>
      </c>
      <c r="J190" s="11">
        <f t="array" ref="J190">IFERROR(INDEX(MASTER!B:B,MATCH(G190,MASTER!A:A,0))/100," ")</f>
        <v>0.95</v>
      </c>
      <c r="K190" s="9">
        <f t="shared" si="5"/>
        <v>4</v>
      </c>
      <c r="L190" s="9" t="str">
        <f t="shared" si="6"/>
        <v>2023 - WEEK 04</v>
      </c>
      <c r="M190" s="9" t="str">
        <f t="shared" si="7"/>
        <v>2023 - MONTH 01</v>
      </c>
      <c r="N190" s="11">
        <f t="shared" ref="N190:O190" si="199">IFERROR(AVERAGEIF(L:L,L190,$J:$J)," ")</f>
        <v>0.9324390244</v>
      </c>
      <c r="O190" s="11">
        <f t="shared" si="199"/>
        <v>0.9324390244</v>
      </c>
      <c r="P190" s="9" t="str">
        <f>IF(ISBLANK(A190)," ",IF(N190&gt;MASTER!$B$3/100,"SB",IF(N190&gt;MASTER!$B$4/100,"B",IF(N190&gt;MASTER!$B$5/100,"C","K"))))</f>
        <v>B</v>
      </c>
      <c r="Q190" s="9" t="str">
        <f>IF(ISBLANK(B190)," ",IF(O190&gt;MASTER!$B$3/100,"SB",IF(O190&gt;MASTER!$B$4/100,"B",IF(O190&gt;MASTER!$B$5/100,"C","K"))))</f>
        <v>B</v>
      </c>
    </row>
    <row r="191">
      <c r="A191" s="8">
        <f>INDIRECT(ADDRESS(2+QUOTIENT(ROW()-2,COUNTA('Form Responses 1'!$1:$1)-4),1,,TRUE,"Form Responses 1"))</f>
        <v>45034.63456</v>
      </c>
      <c r="B191" s="9" t="str">
        <f>INDIRECT(ADDRESS(2+QUOTIENT(ROW()-2,COUNTA('Form Responses 1'!$1:$1)-4),2,,TRUE,"Form Responses 1"))</f>
        <v>Dcremz11@gmail.com</v>
      </c>
      <c r="C191" s="9" t="str">
        <f>INDIRECT(ADDRESS(2+QUOTIENT(ROW()-2,COUNTA('Form Responses 1'!$1:$1)-4),3,,TRUE,"Form Responses 1"))</f>
        <v>Edi Karyadi</v>
      </c>
      <c r="D191" s="12">
        <f>INDIRECT(ADDRESS(2+QUOTIENT(ROW()-2,COUNTA('Form Responses 1'!$1:$1)-4),4,,TRUE,"Form Responses 1"))</f>
        <v>44951</v>
      </c>
      <c r="E191" s="10">
        <f t="shared" si="2"/>
        <v>3</v>
      </c>
      <c r="F191" s="9" t="str">
        <f>IF(ISBLANK(A191)," ",INDIRECT(ADDRESS(1,5+MOD(ROW()-2,COUNTA('Form Responses 1'!$1:$1)-4),,TRUE,"Form Responses 1")))</f>
        <v>Rumdis Kepala Bkpuk (Drizal Fryantoni) No. 19 Lt.1 [kamar 2]</v>
      </c>
      <c r="G191" s="9" t="str">
        <f>IF(ISBLANK(A191)," ",INDIRECT(ADDRESS(MATCH(A191,'Form Responses 1'!A:A,0),5+MOD(ROW()-2,COUNTA('Form Responses 1'!$1:$1)-4),,TRUE,"Form Responses 1")))</f>
        <v>BAIK</v>
      </c>
      <c r="H191" s="11" t="str">
        <f t="shared" si="3"/>
        <v>Rumdis Kepala Bkpuk (Drizal Fryantoni) No. 19 Lt.1</v>
      </c>
      <c r="I191" s="11" t="str">
        <f t="shared" si="4"/>
        <v>CLEANING SERVICE</v>
      </c>
      <c r="J191" s="11">
        <f t="array" ref="J191">IFERROR(INDEX(MASTER!B:B,MATCH(G191,MASTER!A:A,0))/100," ")</f>
        <v>0.95</v>
      </c>
      <c r="K191" s="9">
        <f t="shared" si="5"/>
        <v>4</v>
      </c>
      <c r="L191" s="9" t="str">
        <f t="shared" si="6"/>
        <v>2023 - WEEK 04</v>
      </c>
      <c r="M191" s="9" t="str">
        <f t="shared" si="7"/>
        <v>2023 - MONTH 01</v>
      </c>
      <c r="N191" s="11">
        <f t="shared" ref="N191:O191" si="200">IFERROR(AVERAGEIF(L:L,L191,$J:$J)," ")</f>
        <v>0.9324390244</v>
      </c>
      <c r="O191" s="11">
        <f t="shared" si="200"/>
        <v>0.9324390244</v>
      </c>
      <c r="P191" s="9" t="str">
        <f>IF(ISBLANK(A191)," ",IF(N191&gt;MASTER!$B$3/100,"SB",IF(N191&gt;MASTER!$B$4/100,"B",IF(N191&gt;MASTER!$B$5/100,"C","K"))))</f>
        <v>B</v>
      </c>
      <c r="Q191" s="9" t="str">
        <f>IF(ISBLANK(B191)," ",IF(O191&gt;MASTER!$B$3/100,"SB",IF(O191&gt;MASTER!$B$4/100,"B",IF(O191&gt;MASTER!$B$5/100,"C","K"))))</f>
        <v>B</v>
      </c>
    </row>
    <row r="192">
      <c r="A192" s="8">
        <f>INDIRECT(ADDRESS(2+QUOTIENT(ROW()-2,COUNTA('Form Responses 1'!$1:$1)-4),1,,TRUE,"Form Responses 1"))</f>
        <v>45034.63456</v>
      </c>
      <c r="B192" s="9" t="str">
        <f>INDIRECT(ADDRESS(2+QUOTIENT(ROW()-2,COUNTA('Form Responses 1'!$1:$1)-4),2,,TRUE,"Form Responses 1"))</f>
        <v>Dcremz11@gmail.com</v>
      </c>
      <c r="C192" s="9" t="str">
        <f>INDIRECT(ADDRESS(2+QUOTIENT(ROW()-2,COUNTA('Form Responses 1'!$1:$1)-4),3,,TRUE,"Form Responses 1"))</f>
        <v>Edi Karyadi</v>
      </c>
      <c r="D192" s="12">
        <f>INDIRECT(ADDRESS(2+QUOTIENT(ROW()-2,COUNTA('Form Responses 1'!$1:$1)-4),4,,TRUE,"Form Responses 1"))</f>
        <v>44951</v>
      </c>
      <c r="E192" s="10">
        <f t="shared" si="2"/>
        <v>3</v>
      </c>
      <c r="F192" s="9" t="str">
        <f>IF(ISBLANK(A192)," ",INDIRECT(ADDRESS(1,5+MOD(ROW()-2,COUNTA('Form Responses 1'!$1:$1)-4),,TRUE,"Form Responses 1")))</f>
        <v>Rumdis Kepala Bkpuk (Drizal Fryantoni) No. 19 Lt.1 [Ruang kerja]</v>
      </c>
      <c r="G192" s="9" t="str">
        <f>IF(ISBLANK(A192)," ",INDIRECT(ADDRESS(MATCH(A192,'Form Responses 1'!A:A,0),5+MOD(ROW()-2,COUNTA('Form Responses 1'!$1:$1)-4),,TRUE,"Form Responses 1")))</f>
        <v>BAIK</v>
      </c>
      <c r="H192" s="11" t="str">
        <f t="shared" si="3"/>
        <v>Rumdis Kepala Bkpuk (Drizal Fryantoni) No. 19 Lt.1</v>
      </c>
      <c r="I192" s="11" t="str">
        <f t="shared" si="4"/>
        <v>CLEANING SERVICE</v>
      </c>
      <c r="J192" s="11">
        <f t="array" ref="J192">IFERROR(INDEX(MASTER!B:B,MATCH(G192,MASTER!A:A,0))/100," ")</f>
        <v>0.95</v>
      </c>
      <c r="K192" s="9">
        <f t="shared" si="5"/>
        <v>4</v>
      </c>
      <c r="L192" s="9" t="str">
        <f t="shared" si="6"/>
        <v>2023 - WEEK 04</v>
      </c>
      <c r="M192" s="9" t="str">
        <f t="shared" si="7"/>
        <v>2023 - MONTH 01</v>
      </c>
      <c r="N192" s="11">
        <f t="shared" ref="N192:O192" si="201">IFERROR(AVERAGEIF(L:L,L192,$J:$J)," ")</f>
        <v>0.9324390244</v>
      </c>
      <c r="O192" s="11">
        <f t="shared" si="201"/>
        <v>0.9324390244</v>
      </c>
      <c r="P192" s="9" t="str">
        <f>IF(ISBLANK(A192)," ",IF(N192&gt;MASTER!$B$3/100,"SB",IF(N192&gt;MASTER!$B$4/100,"B",IF(N192&gt;MASTER!$B$5/100,"C","K"))))</f>
        <v>B</v>
      </c>
      <c r="Q192" s="9" t="str">
        <f>IF(ISBLANK(B192)," ",IF(O192&gt;MASTER!$B$3/100,"SB",IF(O192&gt;MASTER!$B$4/100,"B",IF(O192&gt;MASTER!$B$5/100,"C","K"))))</f>
        <v>B</v>
      </c>
    </row>
    <row r="193">
      <c r="A193" s="8">
        <f>INDIRECT(ADDRESS(2+QUOTIENT(ROW()-2,COUNTA('Form Responses 1'!$1:$1)-4),1,,TRUE,"Form Responses 1"))</f>
        <v>45034.63456</v>
      </c>
      <c r="B193" s="9" t="str">
        <f>INDIRECT(ADDRESS(2+QUOTIENT(ROW()-2,COUNTA('Form Responses 1'!$1:$1)-4),2,,TRUE,"Form Responses 1"))</f>
        <v>Dcremz11@gmail.com</v>
      </c>
      <c r="C193" s="9" t="str">
        <f>INDIRECT(ADDRESS(2+QUOTIENT(ROW()-2,COUNTA('Form Responses 1'!$1:$1)-4),3,,TRUE,"Form Responses 1"))</f>
        <v>Edi Karyadi</v>
      </c>
      <c r="D193" s="12">
        <f>INDIRECT(ADDRESS(2+QUOTIENT(ROW()-2,COUNTA('Form Responses 1'!$1:$1)-4),4,,TRUE,"Form Responses 1"))</f>
        <v>44951</v>
      </c>
      <c r="E193" s="10">
        <f t="shared" si="2"/>
        <v>3</v>
      </c>
      <c r="F193" s="9" t="str">
        <f>IF(ISBLANK(A193)," ",INDIRECT(ADDRESS(1,5+MOD(ROW()-2,COUNTA('Form Responses 1'!$1:$1)-4),,TRUE,"Form Responses 1")))</f>
        <v>Rumdis Kepala Bkpuk (Drizal Fryantoni) No. 19 Lt.1 [Kamar mandi 1]</v>
      </c>
      <c r="G193" s="9" t="str">
        <f>IF(ISBLANK(A193)," ",INDIRECT(ADDRESS(MATCH(A193,'Form Responses 1'!A:A,0),5+MOD(ROW()-2,COUNTA('Form Responses 1'!$1:$1)-4),,TRUE,"Form Responses 1")))</f>
        <v>CUKUP BAIK</v>
      </c>
      <c r="H193" s="11" t="str">
        <f t="shared" si="3"/>
        <v>Rumdis Kepala Bkpuk (Drizal Fryantoni) No. 19 Lt.1</v>
      </c>
      <c r="I193" s="11" t="str">
        <f t="shared" si="4"/>
        <v>CLEANING SERVICE</v>
      </c>
      <c r="J193" s="11">
        <f t="array" ref="J193">IFERROR(INDEX(MASTER!B:B,MATCH(G193,MASTER!A:A,0))/100," ")</f>
        <v>0.89</v>
      </c>
      <c r="K193" s="9">
        <f t="shared" si="5"/>
        <v>4</v>
      </c>
      <c r="L193" s="9" t="str">
        <f t="shared" si="6"/>
        <v>2023 - WEEK 04</v>
      </c>
      <c r="M193" s="9" t="str">
        <f t="shared" si="7"/>
        <v>2023 - MONTH 01</v>
      </c>
      <c r="N193" s="11">
        <f t="shared" ref="N193:O193" si="202">IFERROR(AVERAGEIF(L:L,L193,$J:$J)," ")</f>
        <v>0.9324390244</v>
      </c>
      <c r="O193" s="11">
        <f t="shared" si="202"/>
        <v>0.9324390244</v>
      </c>
      <c r="P193" s="9" t="str">
        <f>IF(ISBLANK(A193)," ",IF(N193&gt;MASTER!$B$3/100,"SB",IF(N193&gt;MASTER!$B$4/100,"B",IF(N193&gt;MASTER!$B$5/100,"C","K"))))</f>
        <v>B</v>
      </c>
      <c r="Q193" s="9" t="str">
        <f>IF(ISBLANK(B193)," ",IF(O193&gt;MASTER!$B$3/100,"SB",IF(O193&gt;MASTER!$B$4/100,"B",IF(O193&gt;MASTER!$B$5/100,"C","K"))))</f>
        <v>B</v>
      </c>
    </row>
    <row r="194">
      <c r="A194" s="8">
        <f>INDIRECT(ADDRESS(2+QUOTIENT(ROW()-2,COUNTA('Form Responses 1'!$1:$1)-4),1,,TRUE,"Form Responses 1"))</f>
        <v>45034.63456</v>
      </c>
      <c r="B194" s="9" t="str">
        <f>INDIRECT(ADDRESS(2+QUOTIENT(ROW()-2,COUNTA('Form Responses 1'!$1:$1)-4),2,,TRUE,"Form Responses 1"))</f>
        <v>Dcremz11@gmail.com</v>
      </c>
      <c r="C194" s="9" t="str">
        <f>INDIRECT(ADDRESS(2+QUOTIENT(ROW()-2,COUNTA('Form Responses 1'!$1:$1)-4),3,,TRUE,"Form Responses 1"))</f>
        <v>Edi Karyadi</v>
      </c>
      <c r="D194" s="12">
        <f>INDIRECT(ADDRESS(2+QUOTIENT(ROW()-2,COUNTA('Form Responses 1'!$1:$1)-4),4,,TRUE,"Form Responses 1"))</f>
        <v>44951</v>
      </c>
      <c r="E194" s="10">
        <f t="shared" si="2"/>
        <v>3</v>
      </c>
      <c r="F194" s="9" t="str">
        <f>IF(ISBLANK(A194)," ",INDIRECT(ADDRESS(1,5+MOD(ROW()-2,COUNTA('Form Responses 1'!$1:$1)-4),,TRUE,"Form Responses 1")))</f>
        <v>Rumdis Kepala Bkpuk (Drizal Fryantoni) No. 19 Lt.1 [Kamar mandi 2]</v>
      </c>
      <c r="G194" s="9" t="str">
        <f>IF(ISBLANK(A194)," ",INDIRECT(ADDRESS(MATCH(A194,'Form Responses 1'!A:A,0),5+MOD(ROW()-2,COUNTA('Form Responses 1'!$1:$1)-4),,TRUE,"Form Responses 1")))</f>
        <v>CUKUP BAIK</v>
      </c>
      <c r="H194" s="11" t="str">
        <f t="shared" si="3"/>
        <v>Rumdis Kepala Bkpuk (Drizal Fryantoni) No. 19 Lt.1</v>
      </c>
      <c r="I194" s="11" t="str">
        <f t="shared" si="4"/>
        <v>CLEANING SERVICE</v>
      </c>
      <c r="J194" s="11">
        <f t="array" ref="J194">IFERROR(INDEX(MASTER!B:B,MATCH(G194,MASTER!A:A,0))/100," ")</f>
        <v>0.89</v>
      </c>
      <c r="K194" s="9">
        <f t="shared" si="5"/>
        <v>4</v>
      </c>
      <c r="L194" s="9" t="str">
        <f t="shared" si="6"/>
        <v>2023 - WEEK 04</v>
      </c>
      <c r="M194" s="9" t="str">
        <f t="shared" si="7"/>
        <v>2023 - MONTH 01</v>
      </c>
      <c r="N194" s="11">
        <f t="shared" ref="N194:O194" si="203">IFERROR(AVERAGEIF(L:L,L194,$J:$J)," ")</f>
        <v>0.9324390244</v>
      </c>
      <c r="O194" s="11">
        <f t="shared" si="203"/>
        <v>0.9324390244</v>
      </c>
      <c r="P194" s="9" t="str">
        <f>IF(ISBLANK(A194)," ",IF(N194&gt;MASTER!$B$3/100,"SB",IF(N194&gt;MASTER!$B$4/100,"B",IF(N194&gt;MASTER!$B$5/100,"C","K"))))</f>
        <v>B</v>
      </c>
      <c r="Q194" s="9" t="str">
        <f>IF(ISBLANK(B194)," ",IF(O194&gt;MASTER!$B$3/100,"SB",IF(O194&gt;MASTER!$B$4/100,"B",IF(O194&gt;MASTER!$B$5/100,"C","K"))))</f>
        <v>B</v>
      </c>
    </row>
    <row r="195">
      <c r="A195" s="8">
        <f>INDIRECT(ADDRESS(2+QUOTIENT(ROW()-2,COUNTA('Form Responses 1'!$1:$1)-4),1,,TRUE,"Form Responses 1"))</f>
        <v>45034.63456</v>
      </c>
      <c r="B195" s="9" t="str">
        <f>INDIRECT(ADDRESS(2+QUOTIENT(ROW()-2,COUNTA('Form Responses 1'!$1:$1)-4),2,,TRUE,"Form Responses 1"))</f>
        <v>Dcremz11@gmail.com</v>
      </c>
      <c r="C195" s="9" t="str">
        <f>INDIRECT(ADDRESS(2+QUOTIENT(ROW()-2,COUNTA('Form Responses 1'!$1:$1)-4),3,,TRUE,"Form Responses 1"))</f>
        <v>Edi Karyadi</v>
      </c>
      <c r="D195" s="12">
        <f>INDIRECT(ADDRESS(2+QUOTIENT(ROW()-2,COUNTA('Form Responses 1'!$1:$1)-4),4,,TRUE,"Form Responses 1"))</f>
        <v>44951</v>
      </c>
      <c r="E195" s="10">
        <f t="shared" si="2"/>
        <v>3</v>
      </c>
      <c r="F195" s="9" t="str">
        <f>IF(ISBLANK(A195)," ",INDIRECT(ADDRESS(1,5+MOD(ROW()-2,COUNTA('Form Responses 1'!$1:$1)-4),,TRUE,"Form Responses 1")))</f>
        <v>Rumdis Kepala Bkpuk (Drizal Fryantoni) No. 19 Lt.1 [Dapur 1]</v>
      </c>
      <c r="G195" s="9" t="str">
        <f>IF(ISBLANK(A195)," ",INDIRECT(ADDRESS(MATCH(A195,'Form Responses 1'!A:A,0),5+MOD(ROW()-2,COUNTA('Form Responses 1'!$1:$1)-4),,TRUE,"Form Responses 1")))</f>
        <v>BAIK</v>
      </c>
      <c r="H195" s="11" t="str">
        <f t="shared" si="3"/>
        <v>Rumdis Kepala Bkpuk (Drizal Fryantoni) No. 19 Lt.1</v>
      </c>
      <c r="I195" s="11" t="str">
        <f t="shared" si="4"/>
        <v>CLEANING SERVICE</v>
      </c>
      <c r="J195" s="11">
        <f t="array" ref="J195">IFERROR(INDEX(MASTER!B:B,MATCH(G195,MASTER!A:A,0))/100," ")</f>
        <v>0.95</v>
      </c>
      <c r="K195" s="9">
        <f t="shared" si="5"/>
        <v>4</v>
      </c>
      <c r="L195" s="9" t="str">
        <f t="shared" si="6"/>
        <v>2023 - WEEK 04</v>
      </c>
      <c r="M195" s="9" t="str">
        <f t="shared" si="7"/>
        <v>2023 - MONTH 01</v>
      </c>
      <c r="N195" s="11">
        <f t="shared" ref="N195:O195" si="204">IFERROR(AVERAGEIF(L:L,L195,$J:$J)," ")</f>
        <v>0.9324390244</v>
      </c>
      <c r="O195" s="11">
        <f t="shared" si="204"/>
        <v>0.9324390244</v>
      </c>
      <c r="P195" s="9" t="str">
        <f>IF(ISBLANK(A195)," ",IF(N195&gt;MASTER!$B$3/100,"SB",IF(N195&gt;MASTER!$B$4/100,"B",IF(N195&gt;MASTER!$B$5/100,"C","K"))))</f>
        <v>B</v>
      </c>
      <c r="Q195" s="9" t="str">
        <f>IF(ISBLANK(B195)," ",IF(O195&gt;MASTER!$B$3/100,"SB",IF(O195&gt;MASTER!$B$4/100,"B",IF(O195&gt;MASTER!$B$5/100,"C","K"))))</f>
        <v>B</v>
      </c>
    </row>
    <row r="196">
      <c r="A196" s="8">
        <f>INDIRECT(ADDRESS(2+QUOTIENT(ROW()-2,COUNTA('Form Responses 1'!$1:$1)-4),1,,TRUE,"Form Responses 1"))</f>
        <v>45034.63456</v>
      </c>
      <c r="B196" s="9" t="str">
        <f>INDIRECT(ADDRESS(2+QUOTIENT(ROW()-2,COUNTA('Form Responses 1'!$1:$1)-4),2,,TRUE,"Form Responses 1"))</f>
        <v>Dcremz11@gmail.com</v>
      </c>
      <c r="C196" s="9" t="str">
        <f>INDIRECT(ADDRESS(2+QUOTIENT(ROW()-2,COUNTA('Form Responses 1'!$1:$1)-4),3,,TRUE,"Form Responses 1"))</f>
        <v>Edi Karyadi</v>
      </c>
      <c r="D196" s="12">
        <f>INDIRECT(ADDRESS(2+QUOTIENT(ROW()-2,COUNTA('Form Responses 1'!$1:$1)-4),4,,TRUE,"Form Responses 1"))</f>
        <v>44951</v>
      </c>
      <c r="E196" s="10">
        <f t="shared" si="2"/>
        <v>3</v>
      </c>
      <c r="F196" s="9" t="str">
        <f>IF(ISBLANK(A196)," ",INDIRECT(ADDRESS(1,5+MOD(ROW()-2,COUNTA('Form Responses 1'!$1:$1)-4),,TRUE,"Form Responses 1")))</f>
        <v>Rumdis Kepala Bkpuk (Drizal Fryantoni) No. 19 Lt.1 [Dapur 2]</v>
      </c>
      <c r="G196" s="9" t="str">
        <f>IF(ISBLANK(A196)," ",INDIRECT(ADDRESS(MATCH(A196,'Form Responses 1'!A:A,0),5+MOD(ROW()-2,COUNTA('Form Responses 1'!$1:$1)-4),,TRUE,"Form Responses 1")))</f>
        <v>BAIK</v>
      </c>
      <c r="H196" s="11" t="str">
        <f t="shared" si="3"/>
        <v>Rumdis Kepala Bkpuk (Drizal Fryantoni) No. 19 Lt.1</v>
      </c>
      <c r="I196" s="11" t="str">
        <f t="shared" si="4"/>
        <v>CLEANING SERVICE</v>
      </c>
      <c r="J196" s="11">
        <f t="array" ref="J196">IFERROR(INDEX(MASTER!B:B,MATCH(G196,MASTER!A:A,0))/100," ")</f>
        <v>0.95</v>
      </c>
      <c r="K196" s="9">
        <f t="shared" si="5"/>
        <v>4</v>
      </c>
      <c r="L196" s="9" t="str">
        <f t="shared" si="6"/>
        <v>2023 - WEEK 04</v>
      </c>
      <c r="M196" s="9" t="str">
        <f t="shared" si="7"/>
        <v>2023 - MONTH 01</v>
      </c>
      <c r="N196" s="11">
        <f t="shared" ref="N196:O196" si="205">IFERROR(AVERAGEIF(L:L,L196,$J:$J)," ")</f>
        <v>0.9324390244</v>
      </c>
      <c r="O196" s="11">
        <f t="shared" si="205"/>
        <v>0.9324390244</v>
      </c>
      <c r="P196" s="9" t="str">
        <f>IF(ISBLANK(A196)," ",IF(N196&gt;MASTER!$B$3/100,"SB",IF(N196&gt;MASTER!$B$4/100,"B",IF(N196&gt;MASTER!$B$5/100,"C","K"))))</f>
        <v>B</v>
      </c>
      <c r="Q196" s="9" t="str">
        <f>IF(ISBLANK(B196)," ",IF(O196&gt;MASTER!$B$3/100,"SB",IF(O196&gt;MASTER!$B$4/100,"B",IF(O196&gt;MASTER!$B$5/100,"C","K"))))</f>
        <v>B</v>
      </c>
    </row>
    <row r="197">
      <c r="A197" s="8">
        <f>INDIRECT(ADDRESS(2+QUOTIENT(ROW()-2,COUNTA('Form Responses 1'!$1:$1)-4),1,,TRUE,"Form Responses 1"))</f>
        <v>45034.63456</v>
      </c>
      <c r="B197" s="9" t="str">
        <f>INDIRECT(ADDRESS(2+QUOTIENT(ROW()-2,COUNTA('Form Responses 1'!$1:$1)-4),2,,TRUE,"Form Responses 1"))</f>
        <v>Dcremz11@gmail.com</v>
      </c>
      <c r="C197" s="9" t="str">
        <f>INDIRECT(ADDRESS(2+QUOTIENT(ROW()-2,COUNTA('Form Responses 1'!$1:$1)-4),3,,TRUE,"Form Responses 1"))</f>
        <v>Edi Karyadi</v>
      </c>
      <c r="D197" s="12">
        <f>INDIRECT(ADDRESS(2+QUOTIENT(ROW()-2,COUNTA('Form Responses 1'!$1:$1)-4),4,,TRUE,"Form Responses 1"))</f>
        <v>44951</v>
      </c>
      <c r="E197" s="10">
        <f t="shared" si="2"/>
        <v>3</v>
      </c>
      <c r="F197" s="9" t="str">
        <f>IF(ISBLANK(A197)," ",INDIRECT(ADDRESS(1,5+MOD(ROW()-2,COUNTA('Form Responses 1'!$1:$1)-4),,TRUE,"Form Responses 1")))</f>
        <v>Rumdis Kepala Bkpuk (Drizal Fryantoni) No. 19 Lt.1 [Halaman Depan ]</v>
      </c>
      <c r="G197" s="9" t="str">
        <f>IF(ISBLANK(A197)," ",INDIRECT(ADDRESS(MATCH(A197,'Form Responses 1'!A:A,0),5+MOD(ROW()-2,COUNTA('Form Responses 1'!$1:$1)-4),,TRUE,"Form Responses 1")))</f>
        <v>BAIK</v>
      </c>
      <c r="H197" s="11" t="str">
        <f t="shared" si="3"/>
        <v>Rumdis Kepala Bkpuk (Drizal Fryantoni) No. 19 Lt.1</v>
      </c>
      <c r="I197" s="11" t="str">
        <f t="shared" si="4"/>
        <v>CLEANING SERVICE</v>
      </c>
      <c r="J197" s="11">
        <f t="array" ref="J197">IFERROR(INDEX(MASTER!B:B,MATCH(G197,MASTER!A:A,0))/100," ")</f>
        <v>0.95</v>
      </c>
      <c r="K197" s="9">
        <f t="shared" si="5"/>
        <v>4</v>
      </c>
      <c r="L197" s="9" t="str">
        <f t="shared" si="6"/>
        <v>2023 - WEEK 04</v>
      </c>
      <c r="M197" s="9" t="str">
        <f t="shared" si="7"/>
        <v>2023 - MONTH 01</v>
      </c>
      <c r="N197" s="11">
        <f t="shared" ref="N197:O197" si="206">IFERROR(AVERAGEIF(L:L,L197,$J:$J)," ")</f>
        <v>0.9324390244</v>
      </c>
      <c r="O197" s="11">
        <f t="shared" si="206"/>
        <v>0.9324390244</v>
      </c>
      <c r="P197" s="9" t="str">
        <f>IF(ISBLANK(A197)," ",IF(N197&gt;MASTER!$B$3/100,"SB",IF(N197&gt;MASTER!$B$4/100,"B",IF(N197&gt;MASTER!$B$5/100,"C","K"))))</f>
        <v>B</v>
      </c>
      <c r="Q197" s="9" t="str">
        <f>IF(ISBLANK(B197)," ",IF(O197&gt;MASTER!$B$3/100,"SB",IF(O197&gt;MASTER!$B$4/100,"B",IF(O197&gt;MASTER!$B$5/100,"C","K"))))</f>
        <v>B</v>
      </c>
    </row>
    <row r="198">
      <c r="A198" s="8">
        <f>INDIRECT(ADDRESS(2+QUOTIENT(ROW()-2,COUNTA('Form Responses 1'!$1:$1)-4),1,,TRUE,"Form Responses 1"))</f>
        <v>45034.63456</v>
      </c>
      <c r="B198" s="9" t="str">
        <f>INDIRECT(ADDRESS(2+QUOTIENT(ROW()-2,COUNTA('Form Responses 1'!$1:$1)-4),2,,TRUE,"Form Responses 1"))</f>
        <v>Dcremz11@gmail.com</v>
      </c>
      <c r="C198" s="9" t="str">
        <f>INDIRECT(ADDRESS(2+QUOTIENT(ROW()-2,COUNTA('Form Responses 1'!$1:$1)-4),3,,TRUE,"Form Responses 1"))</f>
        <v>Edi Karyadi</v>
      </c>
      <c r="D198" s="12">
        <f>INDIRECT(ADDRESS(2+QUOTIENT(ROW()-2,COUNTA('Form Responses 1'!$1:$1)-4),4,,TRUE,"Form Responses 1"))</f>
        <v>44951</v>
      </c>
      <c r="E198" s="10">
        <f t="shared" si="2"/>
        <v>3</v>
      </c>
      <c r="F198" s="9" t="str">
        <f>IF(ISBLANK(A198)," ",INDIRECT(ADDRESS(1,5+MOD(ROW()-2,COUNTA('Form Responses 1'!$1:$1)-4),,TRUE,"Form Responses 1")))</f>
        <v>Rumdis Kepala Bkpuk (Drizal Fryantoni) No. 19 Lt.1 [Halaman Belakang]</v>
      </c>
      <c r="G198" s="9" t="str">
        <f>IF(ISBLANK(A198)," ",INDIRECT(ADDRESS(MATCH(A198,'Form Responses 1'!A:A,0),5+MOD(ROW()-2,COUNTA('Form Responses 1'!$1:$1)-4),,TRUE,"Form Responses 1")))</f>
        <v>BAIK</v>
      </c>
      <c r="H198" s="11" t="str">
        <f t="shared" si="3"/>
        <v>Rumdis Kepala Bkpuk (Drizal Fryantoni) No. 19 Lt.1</v>
      </c>
      <c r="I198" s="11" t="str">
        <f t="shared" si="4"/>
        <v>CLEANING SERVICE</v>
      </c>
      <c r="J198" s="11">
        <f t="array" ref="J198">IFERROR(INDEX(MASTER!B:B,MATCH(G198,MASTER!A:A,0))/100," ")</f>
        <v>0.95</v>
      </c>
      <c r="K198" s="9">
        <f t="shared" si="5"/>
        <v>4</v>
      </c>
      <c r="L198" s="9" t="str">
        <f t="shared" si="6"/>
        <v>2023 - WEEK 04</v>
      </c>
      <c r="M198" s="9" t="str">
        <f t="shared" si="7"/>
        <v>2023 - MONTH 01</v>
      </c>
      <c r="N198" s="11">
        <f t="shared" ref="N198:O198" si="207">IFERROR(AVERAGEIF(L:L,L198,$J:$J)," ")</f>
        <v>0.9324390244</v>
      </c>
      <c r="O198" s="11">
        <f t="shared" si="207"/>
        <v>0.9324390244</v>
      </c>
      <c r="P198" s="9" t="str">
        <f>IF(ISBLANK(A198)," ",IF(N198&gt;MASTER!$B$3/100,"SB",IF(N198&gt;MASTER!$B$4/100,"B",IF(N198&gt;MASTER!$B$5/100,"C","K"))))</f>
        <v>B</v>
      </c>
      <c r="Q198" s="9" t="str">
        <f>IF(ISBLANK(B198)," ",IF(O198&gt;MASTER!$B$3/100,"SB",IF(O198&gt;MASTER!$B$4/100,"B",IF(O198&gt;MASTER!$B$5/100,"C","K"))))</f>
        <v>B</v>
      </c>
    </row>
    <row r="199">
      <c r="A199" s="8">
        <f>INDIRECT(ADDRESS(2+QUOTIENT(ROW()-2,COUNTA('Form Responses 1'!$1:$1)-4),1,,TRUE,"Form Responses 1"))</f>
        <v>45034.63456</v>
      </c>
      <c r="B199" s="9" t="str">
        <f>INDIRECT(ADDRESS(2+QUOTIENT(ROW()-2,COUNTA('Form Responses 1'!$1:$1)-4),2,,TRUE,"Form Responses 1"))</f>
        <v>Dcremz11@gmail.com</v>
      </c>
      <c r="C199" s="9" t="str">
        <f>INDIRECT(ADDRESS(2+QUOTIENT(ROW()-2,COUNTA('Form Responses 1'!$1:$1)-4),3,,TRUE,"Form Responses 1"))</f>
        <v>Edi Karyadi</v>
      </c>
      <c r="D199" s="12">
        <f>INDIRECT(ADDRESS(2+QUOTIENT(ROW()-2,COUNTA('Form Responses 1'!$1:$1)-4),4,,TRUE,"Form Responses 1"))</f>
        <v>44951</v>
      </c>
      <c r="E199" s="10">
        <f t="shared" si="2"/>
        <v>3</v>
      </c>
      <c r="F199" s="9" t="str">
        <f>IF(ISBLANK(A199)," ",INDIRECT(ADDRESS(1,5+MOD(ROW()-2,COUNTA('Form Responses 1'!$1:$1)-4),,TRUE,"Form Responses 1")))</f>
        <v>Rumdis Kepala Bkpuk (Drizal Fryantoni) No. 19 Lt.2 [Kamar 1]</v>
      </c>
      <c r="G199" s="9" t="str">
        <f>IF(ISBLANK(A199)," ",INDIRECT(ADDRESS(MATCH(A199,'Form Responses 1'!A:A,0),5+MOD(ROW()-2,COUNTA('Form Responses 1'!$1:$1)-4),,TRUE,"Form Responses 1")))</f>
        <v>BAIK</v>
      </c>
      <c r="H199" s="11" t="str">
        <f t="shared" si="3"/>
        <v>Rumdis Kepala Bkpuk (Drizal Fryantoni) No. 19 Lt.2</v>
      </c>
      <c r="I199" s="11" t="str">
        <f t="shared" si="4"/>
        <v>CLEANING SERVICE</v>
      </c>
      <c r="J199" s="11">
        <f t="array" ref="J199">IFERROR(INDEX(MASTER!B:B,MATCH(G199,MASTER!A:A,0))/100," ")</f>
        <v>0.95</v>
      </c>
      <c r="K199" s="9">
        <f t="shared" si="5"/>
        <v>4</v>
      </c>
      <c r="L199" s="9" t="str">
        <f t="shared" si="6"/>
        <v>2023 - WEEK 04</v>
      </c>
      <c r="M199" s="9" t="str">
        <f t="shared" si="7"/>
        <v>2023 - MONTH 01</v>
      </c>
      <c r="N199" s="11">
        <f t="shared" ref="N199:O199" si="208">IFERROR(AVERAGEIF(L:L,L199,$J:$J)," ")</f>
        <v>0.9324390244</v>
      </c>
      <c r="O199" s="11">
        <f t="shared" si="208"/>
        <v>0.9324390244</v>
      </c>
      <c r="P199" s="9" t="str">
        <f>IF(ISBLANK(A199)," ",IF(N199&gt;MASTER!$B$3/100,"SB",IF(N199&gt;MASTER!$B$4/100,"B",IF(N199&gt;MASTER!$B$5/100,"C","K"))))</f>
        <v>B</v>
      </c>
      <c r="Q199" s="9" t="str">
        <f>IF(ISBLANK(B199)," ",IF(O199&gt;MASTER!$B$3/100,"SB",IF(O199&gt;MASTER!$B$4/100,"B",IF(O199&gt;MASTER!$B$5/100,"C","K"))))</f>
        <v>B</v>
      </c>
    </row>
    <row r="200">
      <c r="A200" s="8">
        <f>INDIRECT(ADDRESS(2+QUOTIENT(ROW()-2,COUNTA('Form Responses 1'!$1:$1)-4),1,,TRUE,"Form Responses 1"))</f>
        <v>45034.63456</v>
      </c>
      <c r="B200" s="9" t="str">
        <f>INDIRECT(ADDRESS(2+QUOTIENT(ROW()-2,COUNTA('Form Responses 1'!$1:$1)-4),2,,TRUE,"Form Responses 1"))</f>
        <v>Dcremz11@gmail.com</v>
      </c>
      <c r="C200" s="9" t="str">
        <f>INDIRECT(ADDRESS(2+QUOTIENT(ROW()-2,COUNTA('Form Responses 1'!$1:$1)-4),3,,TRUE,"Form Responses 1"))</f>
        <v>Edi Karyadi</v>
      </c>
      <c r="D200" s="12">
        <f>INDIRECT(ADDRESS(2+QUOTIENT(ROW()-2,COUNTA('Form Responses 1'!$1:$1)-4),4,,TRUE,"Form Responses 1"))</f>
        <v>44951</v>
      </c>
      <c r="E200" s="10">
        <f t="shared" si="2"/>
        <v>3</v>
      </c>
      <c r="F200" s="9" t="str">
        <f>IF(ISBLANK(A200)," ",INDIRECT(ADDRESS(1,5+MOD(ROW()-2,COUNTA('Form Responses 1'!$1:$1)-4),,TRUE,"Form Responses 1")))</f>
        <v>Rumdis Kepala Bkpuk (Drizal Fryantoni) No. 19 Lt.2 [Kamar 2]</v>
      </c>
      <c r="G200" s="9" t="str">
        <f>IF(ISBLANK(A200)," ",INDIRECT(ADDRESS(MATCH(A200,'Form Responses 1'!A:A,0),5+MOD(ROW()-2,COUNTA('Form Responses 1'!$1:$1)-4),,TRUE,"Form Responses 1")))</f>
        <v>BAIK</v>
      </c>
      <c r="H200" s="11" t="str">
        <f t="shared" si="3"/>
        <v>Rumdis Kepala Bkpuk (Drizal Fryantoni) No. 19 Lt.2</v>
      </c>
      <c r="I200" s="11" t="str">
        <f t="shared" si="4"/>
        <v>CLEANING SERVICE</v>
      </c>
      <c r="J200" s="11">
        <f t="array" ref="J200">IFERROR(INDEX(MASTER!B:B,MATCH(G200,MASTER!A:A,0))/100," ")</f>
        <v>0.95</v>
      </c>
      <c r="K200" s="9">
        <f t="shared" si="5"/>
        <v>4</v>
      </c>
      <c r="L200" s="9" t="str">
        <f t="shared" si="6"/>
        <v>2023 - WEEK 04</v>
      </c>
      <c r="M200" s="9" t="str">
        <f t="shared" si="7"/>
        <v>2023 - MONTH 01</v>
      </c>
      <c r="N200" s="11">
        <f t="shared" ref="N200:O200" si="209">IFERROR(AVERAGEIF(L:L,L200,$J:$J)," ")</f>
        <v>0.9324390244</v>
      </c>
      <c r="O200" s="11">
        <f t="shared" si="209"/>
        <v>0.9324390244</v>
      </c>
      <c r="P200" s="9" t="str">
        <f>IF(ISBLANK(A200)," ",IF(N200&gt;MASTER!$B$3/100,"SB",IF(N200&gt;MASTER!$B$4/100,"B",IF(N200&gt;MASTER!$B$5/100,"C","K"))))</f>
        <v>B</v>
      </c>
      <c r="Q200" s="9" t="str">
        <f>IF(ISBLANK(B200)," ",IF(O200&gt;MASTER!$B$3/100,"SB",IF(O200&gt;MASTER!$B$4/100,"B",IF(O200&gt;MASTER!$B$5/100,"C","K"))))</f>
        <v>B</v>
      </c>
    </row>
    <row r="201">
      <c r="A201" s="8">
        <f>INDIRECT(ADDRESS(2+QUOTIENT(ROW()-2,COUNTA('Form Responses 1'!$1:$1)-4),1,,TRUE,"Form Responses 1"))</f>
        <v>45034.63456</v>
      </c>
      <c r="B201" s="9" t="str">
        <f>INDIRECT(ADDRESS(2+QUOTIENT(ROW()-2,COUNTA('Form Responses 1'!$1:$1)-4),2,,TRUE,"Form Responses 1"))</f>
        <v>Dcremz11@gmail.com</v>
      </c>
      <c r="C201" s="9" t="str">
        <f>INDIRECT(ADDRESS(2+QUOTIENT(ROW()-2,COUNTA('Form Responses 1'!$1:$1)-4),3,,TRUE,"Form Responses 1"))</f>
        <v>Edi Karyadi</v>
      </c>
      <c r="D201" s="12">
        <f>INDIRECT(ADDRESS(2+QUOTIENT(ROW()-2,COUNTA('Form Responses 1'!$1:$1)-4),4,,TRUE,"Form Responses 1"))</f>
        <v>44951</v>
      </c>
      <c r="E201" s="10">
        <f t="shared" si="2"/>
        <v>3</v>
      </c>
      <c r="F201" s="9" t="str">
        <f>IF(ISBLANK(A201)," ",INDIRECT(ADDRESS(1,5+MOD(ROW()-2,COUNTA('Form Responses 1'!$1:$1)-4),,TRUE,"Form Responses 1")))</f>
        <v>Rumdis Kepala Bkpuk (Drizal Fryantoni) No. 19 Lt.2 [Kamar 3]</v>
      </c>
      <c r="G201" s="9" t="str">
        <f>IF(ISBLANK(A201)," ",INDIRECT(ADDRESS(MATCH(A201,'Form Responses 1'!A:A,0),5+MOD(ROW()-2,COUNTA('Form Responses 1'!$1:$1)-4),,TRUE,"Form Responses 1")))</f>
        <v>BAIK</v>
      </c>
      <c r="H201" s="11" t="str">
        <f t="shared" si="3"/>
        <v>Rumdis Kepala Bkpuk (Drizal Fryantoni) No. 19 Lt.2</v>
      </c>
      <c r="I201" s="11" t="str">
        <f t="shared" si="4"/>
        <v>CLEANING SERVICE</v>
      </c>
      <c r="J201" s="11">
        <f t="array" ref="J201">IFERROR(INDEX(MASTER!B:B,MATCH(G201,MASTER!A:A,0))/100," ")</f>
        <v>0.95</v>
      </c>
      <c r="K201" s="9">
        <f t="shared" si="5"/>
        <v>4</v>
      </c>
      <c r="L201" s="9" t="str">
        <f t="shared" si="6"/>
        <v>2023 - WEEK 04</v>
      </c>
      <c r="M201" s="9" t="str">
        <f t="shared" si="7"/>
        <v>2023 - MONTH 01</v>
      </c>
      <c r="N201" s="11">
        <f t="shared" ref="N201:O201" si="210">IFERROR(AVERAGEIF(L:L,L201,$J:$J)," ")</f>
        <v>0.9324390244</v>
      </c>
      <c r="O201" s="11">
        <f t="shared" si="210"/>
        <v>0.9324390244</v>
      </c>
      <c r="P201" s="9" t="str">
        <f>IF(ISBLANK(A201)," ",IF(N201&gt;MASTER!$B$3/100,"SB",IF(N201&gt;MASTER!$B$4/100,"B",IF(N201&gt;MASTER!$B$5/100,"C","K"))))</f>
        <v>B</v>
      </c>
      <c r="Q201" s="9" t="str">
        <f>IF(ISBLANK(B201)," ",IF(O201&gt;MASTER!$B$3/100,"SB",IF(O201&gt;MASTER!$B$4/100,"B",IF(O201&gt;MASTER!$B$5/100,"C","K"))))</f>
        <v>B</v>
      </c>
    </row>
    <row r="202">
      <c r="A202" s="8">
        <f>INDIRECT(ADDRESS(2+QUOTIENT(ROW()-2,COUNTA('Form Responses 1'!$1:$1)-4),1,,TRUE,"Form Responses 1"))</f>
        <v>45034.63456</v>
      </c>
      <c r="B202" s="9" t="str">
        <f>INDIRECT(ADDRESS(2+QUOTIENT(ROW()-2,COUNTA('Form Responses 1'!$1:$1)-4),2,,TRUE,"Form Responses 1"))</f>
        <v>Dcremz11@gmail.com</v>
      </c>
      <c r="C202" s="9" t="str">
        <f>INDIRECT(ADDRESS(2+QUOTIENT(ROW()-2,COUNTA('Form Responses 1'!$1:$1)-4),3,,TRUE,"Form Responses 1"))</f>
        <v>Edi Karyadi</v>
      </c>
      <c r="D202" s="12">
        <f>INDIRECT(ADDRESS(2+QUOTIENT(ROW()-2,COUNTA('Form Responses 1'!$1:$1)-4),4,,TRUE,"Form Responses 1"))</f>
        <v>44951</v>
      </c>
      <c r="E202" s="10">
        <f t="shared" si="2"/>
        <v>3</v>
      </c>
      <c r="F202" s="9" t="str">
        <f>IF(ISBLANK(A202)," ",INDIRECT(ADDRESS(1,5+MOD(ROW()-2,COUNTA('Form Responses 1'!$1:$1)-4),,TRUE,"Form Responses 1")))</f>
        <v>Rumdis Kepala Bkpuk (Drizal Fryantoni) No. 19 Lt.2 [Kamar Mandi 1]</v>
      </c>
      <c r="G202" s="9" t="str">
        <f>IF(ISBLANK(A202)," ",INDIRECT(ADDRESS(MATCH(A202,'Form Responses 1'!A:A,0),5+MOD(ROW()-2,COUNTA('Form Responses 1'!$1:$1)-4),,TRUE,"Form Responses 1")))</f>
        <v>CUKUP BAIK</v>
      </c>
      <c r="H202" s="11" t="str">
        <f t="shared" si="3"/>
        <v>Rumdis Kepala Bkpuk (Drizal Fryantoni) No. 19 Lt.2</v>
      </c>
      <c r="I202" s="11" t="str">
        <f t="shared" si="4"/>
        <v>CLEANING SERVICE</v>
      </c>
      <c r="J202" s="11">
        <f t="array" ref="J202">IFERROR(INDEX(MASTER!B:B,MATCH(G202,MASTER!A:A,0))/100," ")</f>
        <v>0.89</v>
      </c>
      <c r="K202" s="9">
        <f t="shared" si="5"/>
        <v>4</v>
      </c>
      <c r="L202" s="9" t="str">
        <f t="shared" si="6"/>
        <v>2023 - WEEK 04</v>
      </c>
      <c r="M202" s="9" t="str">
        <f t="shared" si="7"/>
        <v>2023 - MONTH 01</v>
      </c>
      <c r="N202" s="11">
        <f t="shared" ref="N202:O202" si="211">IFERROR(AVERAGEIF(L:L,L202,$J:$J)," ")</f>
        <v>0.9324390244</v>
      </c>
      <c r="O202" s="11">
        <f t="shared" si="211"/>
        <v>0.9324390244</v>
      </c>
      <c r="P202" s="9" t="str">
        <f>IF(ISBLANK(A202)," ",IF(N202&gt;MASTER!$B$3/100,"SB",IF(N202&gt;MASTER!$B$4/100,"B",IF(N202&gt;MASTER!$B$5/100,"C","K"))))</f>
        <v>B</v>
      </c>
      <c r="Q202" s="9" t="str">
        <f>IF(ISBLANK(B202)," ",IF(O202&gt;MASTER!$B$3/100,"SB",IF(O202&gt;MASTER!$B$4/100,"B",IF(O202&gt;MASTER!$B$5/100,"C","K"))))</f>
        <v>B</v>
      </c>
    </row>
    <row r="203">
      <c r="A203" s="8">
        <f>INDIRECT(ADDRESS(2+QUOTIENT(ROW()-2,COUNTA('Form Responses 1'!$1:$1)-4),1,,TRUE,"Form Responses 1"))</f>
        <v>45034.63456</v>
      </c>
      <c r="B203" s="9" t="str">
        <f>INDIRECT(ADDRESS(2+QUOTIENT(ROW()-2,COUNTA('Form Responses 1'!$1:$1)-4),2,,TRUE,"Form Responses 1"))</f>
        <v>Dcremz11@gmail.com</v>
      </c>
      <c r="C203" s="9" t="str">
        <f>INDIRECT(ADDRESS(2+QUOTIENT(ROW()-2,COUNTA('Form Responses 1'!$1:$1)-4),3,,TRUE,"Form Responses 1"))</f>
        <v>Edi Karyadi</v>
      </c>
      <c r="D203" s="12">
        <f>INDIRECT(ADDRESS(2+QUOTIENT(ROW()-2,COUNTA('Form Responses 1'!$1:$1)-4),4,,TRUE,"Form Responses 1"))</f>
        <v>44951</v>
      </c>
      <c r="E203" s="10">
        <f t="shared" si="2"/>
        <v>3</v>
      </c>
      <c r="F203" s="9" t="str">
        <f>IF(ISBLANK(A203)," ",INDIRECT(ADDRESS(1,5+MOD(ROW()-2,COUNTA('Form Responses 1'!$1:$1)-4),,TRUE,"Form Responses 1")))</f>
        <v>Rumdis Kepala Bkpuk (Drizal Fryantoni) No. 19 Lt.2 [Kamar Mandi 2]</v>
      </c>
      <c r="G203" s="9" t="str">
        <f>IF(ISBLANK(A203)," ",INDIRECT(ADDRESS(MATCH(A203,'Form Responses 1'!A:A,0),5+MOD(ROW()-2,COUNTA('Form Responses 1'!$1:$1)-4),,TRUE,"Form Responses 1")))</f>
        <v>CUKUP BAIK</v>
      </c>
      <c r="H203" s="11" t="str">
        <f t="shared" si="3"/>
        <v>Rumdis Kepala Bkpuk (Drizal Fryantoni) No. 19 Lt.2</v>
      </c>
      <c r="I203" s="11" t="str">
        <f t="shared" si="4"/>
        <v>CLEANING SERVICE</v>
      </c>
      <c r="J203" s="11">
        <f t="array" ref="J203">IFERROR(INDEX(MASTER!B:B,MATCH(G203,MASTER!A:A,0))/100," ")</f>
        <v>0.89</v>
      </c>
      <c r="K203" s="9">
        <f t="shared" si="5"/>
        <v>4</v>
      </c>
      <c r="L203" s="9" t="str">
        <f t="shared" si="6"/>
        <v>2023 - WEEK 04</v>
      </c>
      <c r="M203" s="9" t="str">
        <f t="shared" si="7"/>
        <v>2023 - MONTH 01</v>
      </c>
      <c r="N203" s="11">
        <f t="shared" ref="N203:O203" si="212">IFERROR(AVERAGEIF(L:L,L203,$J:$J)," ")</f>
        <v>0.9324390244</v>
      </c>
      <c r="O203" s="11">
        <f t="shared" si="212"/>
        <v>0.9324390244</v>
      </c>
      <c r="P203" s="9" t="str">
        <f>IF(ISBLANK(A203)," ",IF(N203&gt;MASTER!$B$3/100,"SB",IF(N203&gt;MASTER!$B$4/100,"B",IF(N203&gt;MASTER!$B$5/100,"C","K"))))</f>
        <v>B</v>
      </c>
      <c r="Q203" s="9" t="str">
        <f>IF(ISBLANK(B203)," ",IF(O203&gt;MASTER!$B$3/100,"SB",IF(O203&gt;MASTER!$B$4/100,"B",IF(O203&gt;MASTER!$B$5/100,"C","K"))))</f>
        <v>B</v>
      </c>
    </row>
    <row r="204">
      <c r="A204" s="8">
        <f>INDIRECT(ADDRESS(2+QUOTIENT(ROW()-2,COUNTA('Form Responses 1'!$1:$1)-4),1,,TRUE,"Form Responses 1"))</f>
        <v>45034.63456</v>
      </c>
      <c r="B204" s="9" t="str">
        <f>INDIRECT(ADDRESS(2+QUOTIENT(ROW()-2,COUNTA('Form Responses 1'!$1:$1)-4),2,,TRUE,"Form Responses 1"))</f>
        <v>Dcremz11@gmail.com</v>
      </c>
      <c r="C204" s="9" t="str">
        <f>INDIRECT(ADDRESS(2+QUOTIENT(ROW()-2,COUNTA('Form Responses 1'!$1:$1)-4),3,,TRUE,"Form Responses 1"))</f>
        <v>Edi Karyadi</v>
      </c>
      <c r="D204" s="12">
        <f>INDIRECT(ADDRESS(2+QUOTIENT(ROW()-2,COUNTA('Form Responses 1'!$1:$1)-4),4,,TRUE,"Form Responses 1"))</f>
        <v>44951</v>
      </c>
      <c r="E204" s="10">
        <f t="shared" si="2"/>
        <v>3</v>
      </c>
      <c r="F204" s="9" t="str">
        <f>IF(ISBLANK(A204)," ",INDIRECT(ADDRESS(1,5+MOD(ROW()-2,COUNTA('Form Responses 1'!$1:$1)-4),,TRUE,"Form Responses 1")))</f>
        <v>Rumdis Kepala Bkpuk (Drizal Fryantoni) No. 19 Lt.2 [Kamar Mandi 3]</v>
      </c>
      <c r="G204" s="9" t="str">
        <f>IF(ISBLANK(A204)," ",INDIRECT(ADDRESS(MATCH(A204,'Form Responses 1'!A:A,0),5+MOD(ROW()-2,COUNTA('Form Responses 1'!$1:$1)-4),,TRUE,"Form Responses 1")))</f>
        <v>CUKUP BAIK</v>
      </c>
      <c r="H204" s="11" t="str">
        <f t="shared" si="3"/>
        <v>Rumdis Kepala Bkpuk (Drizal Fryantoni) No. 19 Lt.2</v>
      </c>
      <c r="I204" s="11" t="str">
        <f t="shared" si="4"/>
        <v>CLEANING SERVICE</v>
      </c>
      <c r="J204" s="11">
        <f t="array" ref="J204">IFERROR(INDEX(MASTER!B:B,MATCH(G204,MASTER!A:A,0))/100," ")</f>
        <v>0.89</v>
      </c>
      <c r="K204" s="9">
        <f t="shared" si="5"/>
        <v>4</v>
      </c>
      <c r="L204" s="9" t="str">
        <f t="shared" si="6"/>
        <v>2023 - WEEK 04</v>
      </c>
      <c r="M204" s="9" t="str">
        <f t="shared" si="7"/>
        <v>2023 - MONTH 01</v>
      </c>
      <c r="N204" s="11">
        <f t="shared" ref="N204:O204" si="213">IFERROR(AVERAGEIF(L:L,L204,$J:$J)," ")</f>
        <v>0.9324390244</v>
      </c>
      <c r="O204" s="11">
        <f t="shared" si="213"/>
        <v>0.9324390244</v>
      </c>
      <c r="P204" s="9" t="str">
        <f>IF(ISBLANK(A204)," ",IF(N204&gt;MASTER!$B$3/100,"SB",IF(N204&gt;MASTER!$B$4/100,"B",IF(N204&gt;MASTER!$B$5/100,"C","K"))))</f>
        <v>B</v>
      </c>
      <c r="Q204" s="9" t="str">
        <f>IF(ISBLANK(B204)," ",IF(O204&gt;MASTER!$B$3/100,"SB",IF(O204&gt;MASTER!$B$4/100,"B",IF(O204&gt;MASTER!$B$5/100,"C","K"))))</f>
        <v>B</v>
      </c>
    </row>
    <row r="205">
      <c r="A205" s="8">
        <f>INDIRECT(ADDRESS(2+QUOTIENT(ROW()-2,COUNTA('Form Responses 1'!$1:$1)-4),1,,TRUE,"Form Responses 1"))</f>
        <v>45034.63456</v>
      </c>
      <c r="B205" s="9" t="str">
        <f>INDIRECT(ADDRESS(2+QUOTIENT(ROW()-2,COUNTA('Form Responses 1'!$1:$1)-4),2,,TRUE,"Form Responses 1"))</f>
        <v>Dcremz11@gmail.com</v>
      </c>
      <c r="C205" s="9" t="str">
        <f>INDIRECT(ADDRESS(2+QUOTIENT(ROW()-2,COUNTA('Form Responses 1'!$1:$1)-4),3,,TRUE,"Form Responses 1"))</f>
        <v>Edi Karyadi</v>
      </c>
      <c r="D205" s="12">
        <f>INDIRECT(ADDRESS(2+QUOTIENT(ROW()-2,COUNTA('Form Responses 1'!$1:$1)-4),4,,TRUE,"Form Responses 1"))</f>
        <v>44951</v>
      </c>
      <c r="E205" s="10">
        <f t="shared" si="2"/>
        <v>3</v>
      </c>
      <c r="F205" s="9" t="str">
        <f>IF(ISBLANK(A205)," ",INDIRECT(ADDRESS(1,5+MOD(ROW()-2,COUNTA('Form Responses 1'!$1:$1)-4),,TRUE,"Form Responses 1")))</f>
        <v>Rumdis Kepala Or Kebumian Dan Maritim (Ocky Karna Radjasa) No. 1B Lt.1 [Kamar 1]</v>
      </c>
      <c r="G205" s="9" t="str">
        <f>IF(ISBLANK(A205)," ",INDIRECT(ADDRESS(MATCH(A205,'Form Responses 1'!A:A,0),5+MOD(ROW()-2,COUNTA('Form Responses 1'!$1:$1)-4),,TRUE,"Form Responses 1")))</f>
        <v>BAIK</v>
      </c>
      <c r="H205" s="11" t="str">
        <f t="shared" si="3"/>
        <v>Rumdis Kepala Or Kebumian Dan Maritim (Ocky Karna Radjasa) No. 1B Lt.1</v>
      </c>
      <c r="I205" s="11" t="str">
        <f t="shared" si="4"/>
        <v>CLEANING SERVICE</v>
      </c>
      <c r="J205" s="11">
        <f t="array" ref="J205">IFERROR(INDEX(MASTER!B:B,MATCH(G205,MASTER!A:A,0))/100," ")</f>
        <v>0.95</v>
      </c>
      <c r="K205" s="9">
        <f t="shared" si="5"/>
        <v>4</v>
      </c>
      <c r="L205" s="9" t="str">
        <f t="shared" si="6"/>
        <v>2023 - WEEK 04</v>
      </c>
      <c r="M205" s="9" t="str">
        <f t="shared" si="7"/>
        <v>2023 - MONTH 01</v>
      </c>
      <c r="N205" s="11">
        <f t="shared" ref="N205:O205" si="214">IFERROR(AVERAGEIF(L:L,L205,$J:$J)," ")</f>
        <v>0.9324390244</v>
      </c>
      <c r="O205" s="11">
        <f t="shared" si="214"/>
        <v>0.9324390244</v>
      </c>
      <c r="P205" s="9" t="str">
        <f>IF(ISBLANK(A205)," ",IF(N205&gt;MASTER!$B$3/100,"SB",IF(N205&gt;MASTER!$B$4/100,"B",IF(N205&gt;MASTER!$B$5/100,"C","K"))))</f>
        <v>B</v>
      </c>
      <c r="Q205" s="9" t="str">
        <f>IF(ISBLANK(B205)," ",IF(O205&gt;MASTER!$B$3/100,"SB",IF(O205&gt;MASTER!$B$4/100,"B",IF(O205&gt;MASTER!$B$5/100,"C","K"))))</f>
        <v>B</v>
      </c>
    </row>
    <row r="206">
      <c r="A206" s="8">
        <f>INDIRECT(ADDRESS(2+QUOTIENT(ROW()-2,COUNTA('Form Responses 1'!$1:$1)-4),1,,TRUE,"Form Responses 1"))</f>
        <v>45034.63456</v>
      </c>
      <c r="B206" s="9" t="str">
        <f>INDIRECT(ADDRESS(2+QUOTIENT(ROW()-2,COUNTA('Form Responses 1'!$1:$1)-4),2,,TRUE,"Form Responses 1"))</f>
        <v>Dcremz11@gmail.com</v>
      </c>
      <c r="C206" s="9" t="str">
        <f>INDIRECT(ADDRESS(2+QUOTIENT(ROW()-2,COUNTA('Form Responses 1'!$1:$1)-4),3,,TRUE,"Form Responses 1"))</f>
        <v>Edi Karyadi</v>
      </c>
      <c r="D206" s="12">
        <f>INDIRECT(ADDRESS(2+QUOTIENT(ROW()-2,COUNTA('Form Responses 1'!$1:$1)-4),4,,TRUE,"Form Responses 1"))</f>
        <v>44951</v>
      </c>
      <c r="E206" s="10">
        <f t="shared" si="2"/>
        <v>3</v>
      </c>
      <c r="F206" s="9" t="str">
        <f>IF(ISBLANK(A206)," ",INDIRECT(ADDRESS(1,5+MOD(ROW()-2,COUNTA('Form Responses 1'!$1:$1)-4),,TRUE,"Form Responses 1")))</f>
        <v>Rumdis Kepala Or Kebumian Dan Maritim (Ocky Karna Radjasa) No. 1B Lt.1 [Kamar 2]</v>
      </c>
      <c r="G206" s="9" t="str">
        <f>IF(ISBLANK(A206)," ",INDIRECT(ADDRESS(MATCH(A206,'Form Responses 1'!A:A,0),5+MOD(ROW()-2,COUNTA('Form Responses 1'!$1:$1)-4),,TRUE,"Form Responses 1")))</f>
        <v>BAIK</v>
      </c>
      <c r="H206" s="11" t="str">
        <f t="shared" si="3"/>
        <v>Rumdis Kepala Or Kebumian Dan Maritim (Ocky Karna Radjasa) No. 1B Lt.1</v>
      </c>
      <c r="I206" s="11" t="str">
        <f t="shared" si="4"/>
        <v>CLEANING SERVICE</v>
      </c>
      <c r="J206" s="11">
        <f t="array" ref="J206">IFERROR(INDEX(MASTER!B:B,MATCH(G206,MASTER!A:A,0))/100," ")</f>
        <v>0.95</v>
      </c>
      <c r="K206" s="9">
        <f t="shared" si="5"/>
        <v>4</v>
      </c>
      <c r="L206" s="9" t="str">
        <f t="shared" si="6"/>
        <v>2023 - WEEK 04</v>
      </c>
      <c r="M206" s="9" t="str">
        <f t="shared" si="7"/>
        <v>2023 - MONTH 01</v>
      </c>
      <c r="N206" s="11">
        <f t="shared" ref="N206:O206" si="215">IFERROR(AVERAGEIF(L:L,L206,$J:$J)," ")</f>
        <v>0.9324390244</v>
      </c>
      <c r="O206" s="11">
        <f t="shared" si="215"/>
        <v>0.9324390244</v>
      </c>
      <c r="P206" s="9" t="str">
        <f>IF(ISBLANK(A206)," ",IF(N206&gt;MASTER!$B$3/100,"SB",IF(N206&gt;MASTER!$B$4/100,"B",IF(N206&gt;MASTER!$B$5/100,"C","K"))))</f>
        <v>B</v>
      </c>
      <c r="Q206" s="9" t="str">
        <f>IF(ISBLANK(B206)," ",IF(O206&gt;MASTER!$B$3/100,"SB",IF(O206&gt;MASTER!$B$4/100,"B",IF(O206&gt;MASTER!$B$5/100,"C","K"))))</f>
        <v>B</v>
      </c>
    </row>
    <row r="207">
      <c r="A207" s="8">
        <f>INDIRECT(ADDRESS(2+QUOTIENT(ROW()-2,COUNTA('Form Responses 1'!$1:$1)-4),1,,TRUE,"Form Responses 1"))</f>
        <v>45034.63456</v>
      </c>
      <c r="B207" s="9" t="str">
        <f>INDIRECT(ADDRESS(2+QUOTIENT(ROW()-2,COUNTA('Form Responses 1'!$1:$1)-4),2,,TRUE,"Form Responses 1"))</f>
        <v>Dcremz11@gmail.com</v>
      </c>
      <c r="C207" s="9" t="str">
        <f>INDIRECT(ADDRESS(2+QUOTIENT(ROW()-2,COUNTA('Form Responses 1'!$1:$1)-4),3,,TRUE,"Form Responses 1"))</f>
        <v>Edi Karyadi</v>
      </c>
      <c r="D207" s="12">
        <f>INDIRECT(ADDRESS(2+QUOTIENT(ROW()-2,COUNTA('Form Responses 1'!$1:$1)-4),4,,TRUE,"Form Responses 1"))</f>
        <v>44951</v>
      </c>
      <c r="E207" s="10">
        <f t="shared" si="2"/>
        <v>3</v>
      </c>
      <c r="F207" s="9" t="str">
        <f>IF(ISBLANK(A207)," ",INDIRECT(ADDRESS(1,5+MOD(ROW()-2,COUNTA('Form Responses 1'!$1:$1)-4),,TRUE,"Form Responses 1")))</f>
        <v>Rumdis Kepala Or Kebumian Dan Maritim (Ocky Karna Radjasa) No. 1B Lt.1 [Ruang Tamu]</v>
      </c>
      <c r="G207" s="9" t="str">
        <f>IF(ISBLANK(A207)," ",INDIRECT(ADDRESS(MATCH(A207,'Form Responses 1'!A:A,0),5+MOD(ROW()-2,COUNTA('Form Responses 1'!$1:$1)-4),,TRUE,"Form Responses 1")))</f>
        <v>BAIK</v>
      </c>
      <c r="H207" s="11" t="str">
        <f t="shared" si="3"/>
        <v>Rumdis Kepala Or Kebumian Dan Maritim (Ocky Karna Radjasa) No. 1B Lt.1</v>
      </c>
      <c r="I207" s="11" t="str">
        <f t="shared" si="4"/>
        <v>CLEANING SERVICE</v>
      </c>
      <c r="J207" s="11">
        <f t="array" ref="J207">IFERROR(INDEX(MASTER!B:B,MATCH(G207,MASTER!A:A,0))/100," ")</f>
        <v>0.95</v>
      </c>
      <c r="K207" s="9">
        <f t="shared" si="5"/>
        <v>4</v>
      </c>
      <c r="L207" s="9" t="str">
        <f t="shared" si="6"/>
        <v>2023 - WEEK 04</v>
      </c>
      <c r="M207" s="9" t="str">
        <f t="shared" si="7"/>
        <v>2023 - MONTH 01</v>
      </c>
      <c r="N207" s="11">
        <f t="shared" ref="N207:O207" si="216">IFERROR(AVERAGEIF(L:L,L207,$J:$J)," ")</f>
        <v>0.9324390244</v>
      </c>
      <c r="O207" s="11">
        <f t="shared" si="216"/>
        <v>0.9324390244</v>
      </c>
      <c r="P207" s="9" t="str">
        <f>IF(ISBLANK(A207)," ",IF(N207&gt;MASTER!$B$3/100,"SB",IF(N207&gt;MASTER!$B$4/100,"B",IF(N207&gt;MASTER!$B$5/100,"C","K"))))</f>
        <v>B</v>
      </c>
      <c r="Q207" s="9" t="str">
        <f>IF(ISBLANK(B207)," ",IF(O207&gt;MASTER!$B$3/100,"SB",IF(O207&gt;MASTER!$B$4/100,"B",IF(O207&gt;MASTER!$B$5/100,"C","K"))))</f>
        <v>B</v>
      </c>
    </row>
    <row r="208">
      <c r="A208" s="8">
        <f>INDIRECT(ADDRESS(2+QUOTIENT(ROW()-2,COUNTA('Form Responses 1'!$1:$1)-4),1,,TRUE,"Form Responses 1"))</f>
        <v>45034.63456</v>
      </c>
      <c r="B208" s="9" t="str">
        <f>INDIRECT(ADDRESS(2+QUOTIENT(ROW()-2,COUNTA('Form Responses 1'!$1:$1)-4),2,,TRUE,"Form Responses 1"))</f>
        <v>Dcremz11@gmail.com</v>
      </c>
      <c r="C208" s="9" t="str">
        <f>INDIRECT(ADDRESS(2+QUOTIENT(ROW()-2,COUNTA('Form Responses 1'!$1:$1)-4),3,,TRUE,"Form Responses 1"))</f>
        <v>Edi Karyadi</v>
      </c>
      <c r="D208" s="12">
        <f>INDIRECT(ADDRESS(2+QUOTIENT(ROW()-2,COUNTA('Form Responses 1'!$1:$1)-4),4,,TRUE,"Form Responses 1"))</f>
        <v>44951</v>
      </c>
      <c r="E208" s="10">
        <f t="shared" si="2"/>
        <v>3</v>
      </c>
      <c r="F208" s="9" t="str">
        <f>IF(ISBLANK(A208)," ",INDIRECT(ADDRESS(1,5+MOD(ROW()-2,COUNTA('Form Responses 1'!$1:$1)-4),,TRUE,"Form Responses 1")))</f>
        <v>Rumdis Kepala Or Kebumian Dan Maritim (Ocky Karna Radjasa) No. 1B Lt.1 [Ruang Tv]</v>
      </c>
      <c r="G208" s="9" t="str">
        <f>IF(ISBLANK(A208)," ",INDIRECT(ADDRESS(MATCH(A208,'Form Responses 1'!A:A,0),5+MOD(ROW()-2,COUNTA('Form Responses 1'!$1:$1)-4),,TRUE,"Form Responses 1")))</f>
        <v>BAIK</v>
      </c>
      <c r="H208" s="11" t="str">
        <f t="shared" si="3"/>
        <v>Rumdis Kepala Or Kebumian Dan Maritim (Ocky Karna Radjasa) No. 1B Lt.1</v>
      </c>
      <c r="I208" s="11" t="str">
        <f t="shared" si="4"/>
        <v>CLEANING SERVICE</v>
      </c>
      <c r="J208" s="11">
        <f t="array" ref="J208">IFERROR(INDEX(MASTER!B:B,MATCH(G208,MASTER!A:A,0))/100," ")</f>
        <v>0.95</v>
      </c>
      <c r="K208" s="9">
        <f t="shared" si="5"/>
        <v>4</v>
      </c>
      <c r="L208" s="9" t="str">
        <f t="shared" si="6"/>
        <v>2023 - WEEK 04</v>
      </c>
      <c r="M208" s="9" t="str">
        <f t="shared" si="7"/>
        <v>2023 - MONTH 01</v>
      </c>
      <c r="N208" s="11">
        <f t="shared" ref="N208:O208" si="217">IFERROR(AVERAGEIF(L:L,L208,$J:$J)," ")</f>
        <v>0.9324390244</v>
      </c>
      <c r="O208" s="11">
        <f t="shared" si="217"/>
        <v>0.9324390244</v>
      </c>
      <c r="P208" s="9" t="str">
        <f>IF(ISBLANK(A208)," ",IF(N208&gt;MASTER!$B$3/100,"SB",IF(N208&gt;MASTER!$B$4/100,"B",IF(N208&gt;MASTER!$B$5/100,"C","K"))))</f>
        <v>B</v>
      </c>
      <c r="Q208" s="9" t="str">
        <f>IF(ISBLANK(B208)," ",IF(O208&gt;MASTER!$B$3/100,"SB",IF(O208&gt;MASTER!$B$4/100,"B",IF(O208&gt;MASTER!$B$5/100,"C","K"))))</f>
        <v>B</v>
      </c>
    </row>
    <row r="209">
      <c r="A209" s="8">
        <f>INDIRECT(ADDRESS(2+QUOTIENT(ROW()-2,COUNTA('Form Responses 1'!$1:$1)-4),1,,TRUE,"Form Responses 1"))</f>
        <v>45034.63456</v>
      </c>
      <c r="B209" s="9" t="str">
        <f>INDIRECT(ADDRESS(2+QUOTIENT(ROW()-2,COUNTA('Form Responses 1'!$1:$1)-4),2,,TRUE,"Form Responses 1"))</f>
        <v>Dcremz11@gmail.com</v>
      </c>
      <c r="C209" s="9" t="str">
        <f>INDIRECT(ADDRESS(2+QUOTIENT(ROW()-2,COUNTA('Form Responses 1'!$1:$1)-4),3,,TRUE,"Form Responses 1"))</f>
        <v>Edi Karyadi</v>
      </c>
      <c r="D209" s="12">
        <f>INDIRECT(ADDRESS(2+QUOTIENT(ROW()-2,COUNTA('Form Responses 1'!$1:$1)-4),4,,TRUE,"Form Responses 1"))</f>
        <v>44951</v>
      </c>
      <c r="E209" s="10">
        <f t="shared" si="2"/>
        <v>3</v>
      </c>
      <c r="F209" s="9" t="str">
        <f>IF(ISBLANK(A209)," ",INDIRECT(ADDRESS(1,5+MOD(ROW()-2,COUNTA('Form Responses 1'!$1:$1)-4),,TRUE,"Form Responses 1")))</f>
        <v>Rumdis Kepala Or Kebumian Dan Maritim (Ocky Karna Radjasa) No. 1B Lt.1 [Ruang Makan]</v>
      </c>
      <c r="G209" s="9" t="str">
        <f>IF(ISBLANK(A209)," ",INDIRECT(ADDRESS(MATCH(A209,'Form Responses 1'!A:A,0),5+MOD(ROW()-2,COUNTA('Form Responses 1'!$1:$1)-4),,TRUE,"Form Responses 1")))</f>
        <v>BAIK</v>
      </c>
      <c r="H209" s="11" t="str">
        <f t="shared" si="3"/>
        <v>Rumdis Kepala Or Kebumian Dan Maritim (Ocky Karna Radjasa) No. 1B Lt.1</v>
      </c>
      <c r="I209" s="11" t="str">
        <f t="shared" si="4"/>
        <v>CLEANING SERVICE</v>
      </c>
      <c r="J209" s="11">
        <f t="array" ref="J209">IFERROR(INDEX(MASTER!B:B,MATCH(G209,MASTER!A:A,0))/100," ")</f>
        <v>0.95</v>
      </c>
      <c r="K209" s="9">
        <f t="shared" si="5"/>
        <v>4</v>
      </c>
      <c r="L209" s="9" t="str">
        <f t="shared" si="6"/>
        <v>2023 - WEEK 04</v>
      </c>
      <c r="M209" s="9" t="str">
        <f t="shared" si="7"/>
        <v>2023 - MONTH 01</v>
      </c>
      <c r="N209" s="11">
        <f t="shared" ref="N209:O209" si="218">IFERROR(AVERAGEIF(L:L,L209,$J:$J)," ")</f>
        <v>0.9324390244</v>
      </c>
      <c r="O209" s="11">
        <f t="shared" si="218"/>
        <v>0.9324390244</v>
      </c>
      <c r="P209" s="9" t="str">
        <f>IF(ISBLANK(A209)," ",IF(N209&gt;MASTER!$B$3/100,"SB",IF(N209&gt;MASTER!$B$4/100,"B",IF(N209&gt;MASTER!$B$5/100,"C","K"))))</f>
        <v>B</v>
      </c>
      <c r="Q209" s="9" t="str">
        <f>IF(ISBLANK(B209)," ",IF(O209&gt;MASTER!$B$3/100,"SB",IF(O209&gt;MASTER!$B$4/100,"B",IF(O209&gt;MASTER!$B$5/100,"C","K"))))</f>
        <v>B</v>
      </c>
    </row>
    <row r="210">
      <c r="A210" s="8">
        <f>INDIRECT(ADDRESS(2+QUOTIENT(ROW()-2,COUNTA('Form Responses 1'!$1:$1)-4),1,,TRUE,"Form Responses 1"))</f>
        <v>45034.63456</v>
      </c>
      <c r="B210" s="9" t="str">
        <f>INDIRECT(ADDRESS(2+QUOTIENT(ROW()-2,COUNTA('Form Responses 1'!$1:$1)-4),2,,TRUE,"Form Responses 1"))</f>
        <v>Dcremz11@gmail.com</v>
      </c>
      <c r="C210" s="9" t="str">
        <f>INDIRECT(ADDRESS(2+QUOTIENT(ROW()-2,COUNTA('Form Responses 1'!$1:$1)-4),3,,TRUE,"Form Responses 1"))</f>
        <v>Edi Karyadi</v>
      </c>
      <c r="D210" s="12">
        <f>INDIRECT(ADDRESS(2+QUOTIENT(ROW()-2,COUNTA('Form Responses 1'!$1:$1)-4),4,,TRUE,"Form Responses 1"))</f>
        <v>44951</v>
      </c>
      <c r="E210" s="10">
        <f t="shared" si="2"/>
        <v>3</v>
      </c>
      <c r="F210" s="9" t="str">
        <f>IF(ISBLANK(A210)," ",INDIRECT(ADDRESS(1,5+MOD(ROW()-2,COUNTA('Form Responses 1'!$1:$1)-4),,TRUE,"Form Responses 1")))</f>
        <v>Rumdis Kepala Or Kebumian Dan Maritim (Ocky Karna Radjasa) No. 1B Lt.1 [Dapur]</v>
      </c>
      <c r="G210" s="9" t="str">
        <f>IF(ISBLANK(A210)," ",INDIRECT(ADDRESS(MATCH(A210,'Form Responses 1'!A:A,0),5+MOD(ROW()-2,COUNTA('Form Responses 1'!$1:$1)-4),,TRUE,"Form Responses 1")))</f>
        <v>BAIK</v>
      </c>
      <c r="H210" s="11" t="str">
        <f t="shared" si="3"/>
        <v>Rumdis Kepala Or Kebumian Dan Maritim (Ocky Karna Radjasa) No. 1B Lt.1</v>
      </c>
      <c r="I210" s="11" t="str">
        <f t="shared" si="4"/>
        <v>CLEANING SERVICE</v>
      </c>
      <c r="J210" s="11">
        <f t="array" ref="J210">IFERROR(INDEX(MASTER!B:B,MATCH(G210,MASTER!A:A,0))/100," ")</f>
        <v>0.95</v>
      </c>
      <c r="K210" s="9">
        <f t="shared" si="5"/>
        <v>4</v>
      </c>
      <c r="L210" s="9" t="str">
        <f t="shared" si="6"/>
        <v>2023 - WEEK 04</v>
      </c>
      <c r="M210" s="9" t="str">
        <f t="shared" si="7"/>
        <v>2023 - MONTH 01</v>
      </c>
      <c r="N210" s="11">
        <f t="shared" ref="N210:O210" si="219">IFERROR(AVERAGEIF(L:L,L210,$J:$J)," ")</f>
        <v>0.9324390244</v>
      </c>
      <c r="O210" s="11">
        <f t="shared" si="219"/>
        <v>0.9324390244</v>
      </c>
      <c r="P210" s="9" t="str">
        <f>IF(ISBLANK(A210)," ",IF(N210&gt;MASTER!$B$3/100,"SB",IF(N210&gt;MASTER!$B$4/100,"B",IF(N210&gt;MASTER!$B$5/100,"C","K"))))</f>
        <v>B</v>
      </c>
      <c r="Q210" s="9" t="str">
        <f>IF(ISBLANK(B210)," ",IF(O210&gt;MASTER!$B$3/100,"SB",IF(O210&gt;MASTER!$B$4/100,"B",IF(O210&gt;MASTER!$B$5/100,"C","K"))))</f>
        <v>B</v>
      </c>
    </row>
    <row r="211">
      <c r="A211" s="8">
        <f>INDIRECT(ADDRESS(2+QUOTIENT(ROW()-2,COUNTA('Form Responses 1'!$1:$1)-4),1,,TRUE,"Form Responses 1"))</f>
        <v>45034.63456</v>
      </c>
      <c r="B211" s="9" t="str">
        <f>INDIRECT(ADDRESS(2+QUOTIENT(ROW()-2,COUNTA('Form Responses 1'!$1:$1)-4),2,,TRUE,"Form Responses 1"))</f>
        <v>Dcremz11@gmail.com</v>
      </c>
      <c r="C211" s="9" t="str">
        <f>INDIRECT(ADDRESS(2+QUOTIENT(ROW()-2,COUNTA('Form Responses 1'!$1:$1)-4),3,,TRUE,"Form Responses 1"))</f>
        <v>Edi Karyadi</v>
      </c>
      <c r="D211" s="12">
        <f>INDIRECT(ADDRESS(2+QUOTIENT(ROW()-2,COUNTA('Form Responses 1'!$1:$1)-4),4,,TRUE,"Form Responses 1"))</f>
        <v>44951</v>
      </c>
      <c r="E211" s="10">
        <f t="shared" si="2"/>
        <v>3</v>
      </c>
      <c r="F211" s="9" t="str">
        <f>IF(ISBLANK(A211)," ",INDIRECT(ADDRESS(1,5+MOD(ROW()-2,COUNTA('Form Responses 1'!$1:$1)-4),,TRUE,"Form Responses 1")))</f>
        <v>Rumdis Kepala Or Kebumian Dan Maritim (Ocky Karna Radjasa) No. 1B Lt.1 [Halaman Depan]</v>
      </c>
      <c r="G211" s="9" t="str">
        <f>IF(ISBLANK(A211)," ",INDIRECT(ADDRESS(MATCH(A211,'Form Responses 1'!A:A,0),5+MOD(ROW()-2,COUNTA('Form Responses 1'!$1:$1)-4),,TRUE,"Form Responses 1")))</f>
        <v>BAIK</v>
      </c>
      <c r="H211" s="11" t="str">
        <f t="shared" si="3"/>
        <v>Rumdis Kepala Or Kebumian Dan Maritim (Ocky Karna Radjasa) No. 1B Lt.1</v>
      </c>
      <c r="I211" s="11" t="str">
        <f t="shared" si="4"/>
        <v>CLEANING SERVICE</v>
      </c>
      <c r="J211" s="11">
        <f t="array" ref="J211">IFERROR(INDEX(MASTER!B:B,MATCH(G211,MASTER!A:A,0))/100," ")</f>
        <v>0.95</v>
      </c>
      <c r="K211" s="9">
        <f t="shared" si="5"/>
        <v>4</v>
      </c>
      <c r="L211" s="9" t="str">
        <f t="shared" si="6"/>
        <v>2023 - WEEK 04</v>
      </c>
      <c r="M211" s="9" t="str">
        <f t="shared" si="7"/>
        <v>2023 - MONTH 01</v>
      </c>
      <c r="N211" s="11">
        <f t="shared" ref="N211:O211" si="220">IFERROR(AVERAGEIF(L:L,L211,$J:$J)," ")</f>
        <v>0.9324390244</v>
      </c>
      <c r="O211" s="11">
        <f t="shared" si="220"/>
        <v>0.9324390244</v>
      </c>
      <c r="P211" s="9" t="str">
        <f>IF(ISBLANK(A211)," ",IF(N211&gt;MASTER!$B$3/100,"SB",IF(N211&gt;MASTER!$B$4/100,"B",IF(N211&gt;MASTER!$B$5/100,"C","K"))))</f>
        <v>B</v>
      </c>
      <c r="Q211" s="9" t="str">
        <f>IF(ISBLANK(B211)," ",IF(O211&gt;MASTER!$B$3/100,"SB",IF(O211&gt;MASTER!$B$4/100,"B",IF(O211&gt;MASTER!$B$5/100,"C","K"))))</f>
        <v>B</v>
      </c>
    </row>
    <row r="212">
      <c r="A212" s="8">
        <f>INDIRECT(ADDRESS(2+QUOTIENT(ROW()-2,COUNTA('Form Responses 1'!$1:$1)-4),1,,TRUE,"Form Responses 1"))</f>
        <v>45034.63456</v>
      </c>
      <c r="B212" s="9" t="str">
        <f>INDIRECT(ADDRESS(2+QUOTIENT(ROW()-2,COUNTA('Form Responses 1'!$1:$1)-4),2,,TRUE,"Form Responses 1"))</f>
        <v>Dcremz11@gmail.com</v>
      </c>
      <c r="C212" s="9" t="str">
        <f>INDIRECT(ADDRESS(2+QUOTIENT(ROW()-2,COUNTA('Form Responses 1'!$1:$1)-4),3,,TRUE,"Form Responses 1"))</f>
        <v>Edi Karyadi</v>
      </c>
      <c r="D212" s="12">
        <f>INDIRECT(ADDRESS(2+QUOTIENT(ROW()-2,COUNTA('Form Responses 1'!$1:$1)-4),4,,TRUE,"Form Responses 1"))</f>
        <v>44951</v>
      </c>
      <c r="E212" s="10">
        <f t="shared" si="2"/>
        <v>3</v>
      </c>
      <c r="F212" s="9" t="str">
        <f>IF(ISBLANK(A212)," ",INDIRECT(ADDRESS(1,5+MOD(ROW()-2,COUNTA('Form Responses 1'!$1:$1)-4),,TRUE,"Form Responses 1")))</f>
        <v>Rumdis Kepala Or Kebumian Dan Maritim (Ocky Karna Radjasa) No. 1B Lt.1 [Halaman Belakang]</v>
      </c>
      <c r="G212" s="9" t="str">
        <f>IF(ISBLANK(A212)," ",INDIRECT(ADDRESS(MATCH(A212,'Form Responses 1'!A:A,0),5+MOD(ROW()-2,COUNTA('Form Responses 1'!$1:$1)-4),,TRUE,"Form Responses 1")))</f>
        <v>BAIK</v>
      </c>
      <c r="H212" s="11" t="str">
        <f t="shared" si="3"/>
        <v>Rumdis Kepala Or Kebumian Dan Maritim (Ocky Karna Radjasa) No. 1B Lt.1</v>
      </c>
      <c r="I212" s="11" t="str">
        <f t="shared" si="4"/>
        <v>CLEANING SERVICE</v>
      </c>
      <c r="J212" s="11">
        <f t="array" ref="J212">IFERROR(INDEX(MASTER!B:B,MATCH(G212,MASTER!A:A,0))/100," ")</f>
        <v>0.95</v>
      </c>
      <c r="K212" s="9">
        <f t="shared" si="5"/>
        <v>4</v>
      </c>
      <c r="L212" s="9" t="str">
        <f t="shared" si="6"/>
        <v>2023 - WEEK 04</v>
      </c>
      <c r="M212" s="9" t="str">
        <f t="shared" si="7"/>
        <v>2023 - MONTH 01</v>
      </c>
      <c r="N212" s="11">
        <f t="shared" ref="N212:O212" si="221">IFERROR(AVERAGEIF(L:L,L212,$J:$J)," ")</f>
        <v>0.9324390244</v>
      </c>
      <c r="O212" s="11">
        <f t="shared" si="221"/>
        <v>0.9324390244</v>
      </c>
      <c r="P212" s="9" t="str">
        <f>IF(ISBLANK(A212)," ",IF(N212&gt;MASTER!$B$3/100,"SB",IF(N212&gt;MASTER!$B$4/100,"B",IF(N212&gt;MASTER!$B$5/100,"C","K"))))</f>
        <v>B</v>
      </c>
      <c r="Q212" s="9" t="str">
        <f>IF(ISBLANK(B212)," ",IF(O212&gt;MASTER!$B$3/100,"SB",IF(O212&gt;MASTER!$B$4/100,"B",IF(O212&gt;MASTER!$B$5/100,"C","K"))))</f>
        <v>B</v>
      </c>
    </row>
    <row r="213">
      <c r="A213" s="8">
        <f>INDIRECT(ADDRESS(2+QUOTIENT(ROW()-2,COUNTA('Form Responses 1'!$1:$1)-4),1,,TRUE,"Form Responses 1"))</f>
        <v>45034.63456</v>
      </c>
      <c r="B213" s="9" t="str">
        <f>INDIRECT(ADDRESS(2+QUOTIENT(ROW()-2,COUNTA('Form Responses 1'!$1:$1)-4),2,,TRUE,"Form Responses 1"))</f>
        <v>Dcremz11@gmail.com</v>
      </c>
      <c r="C213" s="9" t="str">
        <f>INDIRECT(ADDRESS(2+QUOTIENT(ROW()-2,COUNTA('Form Responses 1'!$1:$1)-4),3,,TRUE,"Form Responses 1"))</f>
        <v>Edi Karyadi</v>
      </c>
      <c r="D213" s="12">
        <f>INDIRECT(ADDRESS(2+QUOTIENT(ROW()-2,COUNTA('Form Responses 1'!$1:$1)-4),4,,TRUE,"Form Responses 1"))</f>
        <v>44951</v>
      </c>
      <c r="E213" s="10">
        <f t="shared" si="2"/>
        <v>3</v>
      </c>
      <c r="F213" s="9" t="str">
        <f>IF(ISBLANK(A213)," ",INDIRECT(ADDRESS(1,5+MOD(ROW()-2,COUNTA('Form Responses 1'!$1:$1)-4),,TRUE,"Form Responses 1")))</f>
        <v>Rumdis Kepala Or Kebumian Dan Maritim (Ocky Karna Radjasa) No. 1B Lt.1 [Kamar Mandi 1]</v>
      </c>
      <c r="G213" s="9" t="str">
        <f>IF(ISBLANK(A213)," ",INDIRECT(ADDRESS(MATCH(A213,'Form Responses 1'!A:A,0),5+MOD(ROW()-2,COUNTA('Form Responses 1'!$1:$1)-4),,TRUE,"Form Responses 1")))</f>
        <v>CUKUP BAIK</v>
      </c>
      <c r="H213" s="11" t="str">
        <f t="shared" si="3"/>
        <v>Rumdis Kepala Or Kebumian Dan Maritim (Ocky Karna Radjasa) No. 1B Lt.1</v>
      </c>
      <c r="I213" s="11" t="str">
        <f t="shared" si="4"/>
        <v>CLEANING SERVICE</v>
      </c>
      <c r="J213" s="11">
        <f t="array" ref="J213">IFERROR(INDEX(MASTER!B:B,MATCH(G213,MASTER!A:A,0))/100," ")</f>
        <v>0.89</v>
      </c>
      <c r="K213" s="9">
        <f t="shared" si="5"/>
        <v>4</v>
      </c>
      <c r="L213" s="9" t="str">
        <f t="shared" si="6"/>
        <v>2023 - WEEK 04</v>
      </c>
      <c r="M213" s="9" t="str">
        <f t="shared" si="7"/>
        <v>2023 - MONTH 01</v>
      </c>
      <c r="N213" s="11">
        <f t="shared" ref="N213:O213" si="222">IFERROR(AVERAGEIF(L:L,L213,$J:$J)," ")</f>
        <v>0.9324390244</v>
      </c>
      <c r="O213" s="11">
        <f t="shared" si="222"/>
        <v>0.9324390244</v>
      </c>
      <c r="P213" s="9" t="str">
        <f>IF(ISBLANK(A213)," ",IF(N213&gt;MASTER!$B$3/100,"SB",IF(N213&gt;MASTER!$B$4/100,"B",IF(N213&gt;MASTER!$B$5/100,"C","K"))))</f>
        <v>B</v>
      </c>
      <c r="Q213" s="9" t="str">
        <f>IF(ISBLANK(B213)," ",IF(O213&gt;MASTER!$B$3/100,"SB",IF(O213&gt;MASTER!$B$4/100,"B",IF(O213&gt;MASTER!$B$5/100,"C","K"))))</f>
        <v>B</v>
      </c>
    </row>
    <row r="214">
      <c r="A214" s="8">
        <f>INDIRECT(ADDRESS(2+QUOTIENT(ROW()-2,COUNTA('Form Responses 1'!$1:$1)-4),1,,TRUE,"Form Responses 1"))</f>
        <v>45034.63456</v>
      </c>
      <c r="B214" s="9" t="str">
        <f>INDIRECT(ADDRESS(2+QUOTIENT(ROW()-2,COUNTA('Form Responses 1'!$1:$1)-4),2,,TRUE,"Form Responses 1"))</f>
        <v>Dcremz11@gmail.com</v>
      </c>
      <c r="C214" s="9" t="str">
        <f>INDIRECT(ADDRESS(2+QUOTIENT(ROW()-2,COUNTA('Form Responses 1'!$1:$1)-4),3,,TRUE,"Form Responses 1"))</f>
        <v>Edi Karyadi</v>
      </c>
      <c r="D214" s="12">
        <f>INDIRECT(ADDRESS(2+QUOTIENT(ROW()-2,COUNTA('Form Responses 1'!$1:$1)-4),4,,TRUE,"Form Responses 1"))</f>
        <v>44951</v>
      </c>
      <c r="E214" s="10">
        <f t="shared" si="2"/>
        <v>3</v>
      </c>
      <c r="F214" s="9" t="str">
        <f>IF(ISBLANK(A214)," ",INDIRECT(ADDRESS(1,5+MOD(ROW()-2,COUNTA('Form Responses 1'!$1:$1)-4),,TRUE,"Form Responses 1")))</f>
        <v>Rumdis Kepala Or Kebumian Dan Maritim (Ocky Karna Radjasa) No. 1B Lt.1 [Kamar Mandi 2]</v>
      </c>
      <c r="G214" s="9" t="str">
        <f>IF(ISBLANK(A214)," ",INDIRECT(ADDRESS(MATCH(A214,'Form Responses 1'!A:A,0),5+MOD(ROW()-2,COUNTA('Form Responses 1'!$1:$1)-4),,TRUE,"Form Responses 1")))</f>
        <v>CUKUP BAIK</v>
      </c>
      <c r="H214" s="11" t="str">
        <f t="shared" si="3"/>
        <v>Rumdis Kepala Or Kebumian Dan Maritim (Ocky Karna Radjasa) No. 1B Lt.1</v>
      </c>
      <c r="I214" s="11" t="str">
        <f t="shared" si="4"/>
        <v>CLEANING SERVICE</v>
      </c>
      <c r="J214" s="11">
        <f t="array" ref="J214">IFERROR(INDEX(MASTER!B:B,MATCH(G214,MASTER!A:A,0))/100," ")</f>
        <v>0.89</v>
      </c>
      <c r="K214" s="9">
        <f t="shared" si="5"/>
        <v>4</v>
      </c>
      <c r="L214" s="9" t="str">
        <f t="shared" si="6"/>
        <v>2023 - WEEK 04</v>
      </c>
      <c r="M214" s="9" t="str">
        <f t="shared" si="7"/>
        <v>2023 - MONTH 01</v>
      </c>
      <c r="N214" s="11">
        <f t="shared" ref="N214:O214" si="223">IFERROR(AVERAGEIF(L:L,L214,$J:$J)," ")</f>
        <v>0.9324390244</v>
      </c>
      <c r="O214" s="11">
        <f t="shared" si="223"/>
        <v>0.9324390244</v>
      </c>
      <c r="P214" s="9" t="str">
        <f>IF(ISBLANK(A214)," ",IF(N214&gt;MASTER!$B$3/100,"SB",IF(N214&gt;MASTER!$B$4/100,"B",IF(N214&gt;MASTER!$B$5/100,"C","K"))))</f>
        <v>B</v>
      </c>
      <c r="Q214" s="9" t="str">
        <f>IF(ISBLANK(B214)," ",IF(O214&gt;MASTER!$B$3/100,"SB",IF(O214&gt;MASTER!$B$4/100,"B",IF(O214&gt;MASTER!$B$5/100,"C","K"))))</f>
        <v>B</v>
      </c>
    </row>
    <row r="215">
      <c r="A215" s="8">
        <f>INDIRECT(ADDRESS(2+QUOTIENT(ROW()-2,COUNTA('Form Responses 1'!$1:$1)-4),1,,TRUE,"Form Responses 1"))</f>
        <v>45034.63456</v>
      </c>
      <c r="B215" s="9" t="str">
        <f>INDIRECT(ADDRESS(2+QUOTIENT(ROW()-2,COUNTA('Form Responses 1'!$1:$1)-4),2,,TRUE,"Form Responses 1"))</f>
        <v>Dcremz11@gmail.com</v>
      </c>
      <c r="C215" s="9" t="str">
        <f>INDIRECT(ADDRESS(2+QUOTIENT(ROW()-2,COUNTA('Form Responses 1'!$1:$1)-4),3,,TRUE,"Form Responses 1"))</f>
        <v>Edi Karyadi</v>
      </c>
      <c r="D215" s="12">
        <f>INDIRECT(ADDRESS(2+QUOTIENT(ROW()-2,COUNTA('Form Responses 1'!$1:$1)-4),4,,TRUE,"Form Responses 1"))</f>
        <v>44951</v>
      </c>
      <c r="E215" s="10">
        <f t="shared" si="2"/>
        <v>3</v>
      </c>
      <c r="F215" s="9" t="str">
        <f>IF(ISBLANK(A215)," ",INDIRECT(ADDRESS(1,5+MOD(ROW()-2,COUNTA('Form Responses 1'!$1:$1)-4),,TRUE,"Form Responses 1")))</f>
        <v>Rumdis Kepala Or Kebumian Dan Maritim (Ocky Karna Radjasa) No. 1B Lt.2 [Kamar Tidur 1]</v>
      </c>
      <c r="G215" s="9" t="str">
        <f>IF(ISBLANK(A215)," ",INDIRECT(ADDRESS(MATCH(A215,'Form Responses 1'!A:A,0),5+MOD(ROW()-2,COUNTA('Form Responses 1'!$1:$1)-4),,TRUE,"Form Responses 1")))</f>
        <v>BAIK</v>
      </c>
      <c r="H215" s="11" t="str">
        <f t="shared" si="3"/>
        <v>Rumdis Kepala Or Kebumian Dan Maritim (Ocky Karna Radjasa) No. 1B Lt.2</v>
      </c>
      <c r="I215" s="11" t="str">
        <f t="shared" si="4"/>
        <v>CLEANING SERVICE</v>
      </c>
      <c r="J215" s="11">
        <f t="array" ref="J215">IFERROR(INDEX(MASTER!B:B,MATCH(G215,MASTER!A:A,0))/100," ")</f>
        <v>0.95</v>
      </c>
      <c r="K215" s="9">
        <f t="shared" si="5"/>
        <v>4</v>
      </c>
      <c r="L215" s="9" t="str">
        <f t="shared" si="6"/>
        <v>2023 - WEEK 04</v>
      </c>
      <c r="M215" s="9" t="str">
        <f t="shared" si="7"/>
        <v>2023 - MONTH 01</v>
      </c>
      <c r="N215" s="11">
        <f t="shared" ref="N215:O215" si="224">IFERROR(AVERAGEIF(L:L,L215,$J:$J)," ")</f>
        <v>0.9324390244</v>
      </c>
      <c r="O215" s="11">
        <f t="shared" si="224"/>
        <v>0.9324390244</v>
      </c>
      <c r="P215" s="9" t="str">
        <f>IF(ISBLANK(A215)," ",IF(N215&gt;MASTER!$B$3/100,"SB",IF(N215&gt;MASTER!$B$4/100,"B",IF(N215&gt;MASTER!$B$5/100,"C","K"))))</f>
        <v>B</v>
      </c>
      <c r="Q215" s="9" t="str">
        <f>IF(ISBLANK(B215)," ",IF(O215&gt;MASTER!$B$3/100,"SB",IF(O215&gt;MASTER!$B$4/100,"B",IF(O215&gt;MASTER!$B$5/100,"C","K"))))</f>
        <v>B</v>
      </c>
    </row>
    <row r="216">
      <c r="A216" s="8">
        <f>INDIRECT(ADDRESS(2+QUOTIENT(ROW()-2,COUNTA('Form Responses 1'!$1:$1)-4),1,,TRUE,"Form Responses 1"))</f>
        <v>45034.63456</v>
      </c>
      <c r="B216" s="9" t="str">
        <f>INDIRECT(ADDRESS(2+QUOTIENT(ROW()-2,COUNTA('Form Responses 1'!$1:$1)-4),2,,TRUE,"Form Responses 1"))</f>
        <v>Dcremz11@gmail.com</v>
      </c>
      <c r="C216" s="9" t="str">
        <f>INDIRECT(ADDRESS(2+QUOTIENT(ROW()-2,COUNTA('Form Responses 1'!$1:$1)-4),3,,TRUE,"Form Responses 1"))</f>
        <v>Edi Karyadi</v>
      </c>
      <c r="D216" s="12">
        <f>INDIRECT(ADDRESS(2+QUOTIENT(ROW()-2,COUNTA('Form Responses 1'!$1:$1)-4),4,,TRUE,"Form Responses 1"))</f>
        <v>44951</v>
      </c>
      <c r="E216" s="10">
        <f t="shared" si="2"/>
        <v>3</v>
      </c>
      <c r="F216" s="9" t="str">
        <f>IF(ISBLANK(A216)," ",INDIRECT(ADDRESS(1,5+MOD(ROW()-2,COUNTA('Form Responses 1'!$1:$1)-4),,TRUE,"Form Responses 1")))</f>
        <v>Rumdis Kepala Or Kebumian Dan Maritim (Ocky Karna Radjasa) No. 1B Lt.2 [Kamar Tidur 2]</v>
      </c>
      <c r="G216" s="9" t="str">
        <f>IF(ISBLANK(A216)," ",INDIRECT(ADDRESS(MATCH(A216,'Form Responses 1'!A:A,0),5+MOD(ROW()-2,COUNTA('Form Responses 1'!$1:$1)-4),,TRUE,"Form Responses 1")))</f>
        <v>BAIK</v>
      </c>
      <c r="H216" s="11" t="str">
        <f t="shared" si="3"/>
        <v>Rumdis Kepala Or Kebumian Dan Maritim (Ocky Karna Radjasa) No. 1B Lt.2</v>
      </c>
      <c r="I216" s="11" t="str">
        <f t="shared" si="4"/>
        <v>CLEANING SERVICE</v>
      </c>
      <c r="J216" s="11">
        <f t="array" ref="J216">IFERROR(INDEX(MASTER!B:B,MATCH(G216,MASTER!A:A,0))/100," ")</f>
        <v>0.95</v>
      </c>
      <c r="K216" s="9">
        <f t="shared" si="5"/>
        <v>4</v>
      </c>
      <c r="L216" s="9" t="str">
        <f t="shared" si="6"/>
        <v>2023 - WEEK 04</v>
      </c>
      <c r="M216" s="9" t="str">
        <f t="shared" si="7"/>
        <v>2023 - MONTH 01</v>
      </c>
      <c r="N216" s="11">
        <f t="shared" ref="N216:O216" si="225">IFERROR(AVERAGEIF(L:L,L216,$J:$J)," ")</f>
        <v>0.9324390244</v>
      </c>
      <c r="O216" s="11">
        <f t="shared" si="225"/>
        <v>0.9324390244</v>
      </c>
      <c r="P216" s="9" t="str">
        <f>IF(ISBLANK(A216)," ",IF(N216&gt;MASTER!$B$3/100,"SB",IF(N216&gt;MASTER!$B$4/100,"B",IF(N216&gt;MASTER!$B$5/100,"C","K"))))</f>
        <v>B</v>
      </c>
      <c r="Q216" s="9" t="str">
        <f>IF(ISBLANK(B216)," ",IF(O216&gt;MASTER!$B$3/100,"SB",IF(O216&gt;MASTER!$B$4/100,"B",IF(O216&gt;MASTER!$B$5/100,"C","K"))))</f>
        <v>B</v>
      </c>
    </row>
    <row r="217">
      <c r="A217" s="8">
        <f>INDIRECT(ADDRESS(2+QUOTIENT(ROW()-2,COUNTA('Form Responses 1'!$1:$1)-4),1,,TRUE,"Form Responses 1"))</f>
        <v>45034.63456</v>
      </c>
      <c r="B217" s="9" t="str">
        <f>INDIRECT(ADDRESS(2+QUOTIENT(ROW()-2,COUNTA('Form Responses 1'!$1:$1)-4),2,,TRUE,"Form Responses 1"))</f>
        <v>Dcremz11@gmail.com</v>
      </c>
      <c r="C217" s="9" t="str">
        <f>INDIRECT(ADDRESS(2+QUOTIENT(ROW()-2,COUNTA('Form Responses 1'!$1:$1)-4),3,,TRUE,"Form Responses 1"))</f>
        <v>Edi Karyadi</v>
      </c>
      <c r="D217" s="12">
        <f>INDIRECT(ADDRESS(2+QUOTIENT(ROW()-2,COUNTA('Form Responses 1'!$1:$1)-4),4,,TRUE,"Form Responses 1"))</f>
        <v>44951</v>
      </c>
      <c r="E217" s="10">
        <f t="shared" si="2"/>
        <v>3</v>
      </c>
      <c r="F217" s="9" t="str">
        <f>IF(ISBLANK(A217)," ",INDIRECT(ADDRESS(1,5+MOD(ROW()-2,COUNTA('Form Responses 1'!$1:$1)-4),,TRUE,"Form Responses 1")))</f>
        <v>Rumdis Kepala Or Kebumian Dan Maritim (Ocky Karna Radjasa) No. 1B Lt.2 [Kamar Tidur 3]</v>
      </c>
      <c r="G217" s="9" t="str">
        <f>IF(ISBLANK(A217)," ",INDIRECT(ADDRESS(MATCH(A217,'Form Responses 1'!A:A,0),5+MOD(ROW()-2,COUNTA('Form Responses 1'!$1:$1)-4),,TRUE,"Form Responses 1")))</f>
        <v>BAIK</v>
      </c>
      <c r="H217" s="11" t="str">
        <f t="shared" si="3"/>
        <v>Rumdis Kepala Or Kebumian Dan Maritim (Ocky Karna Radjasa) No. 1B Lt.2</v>
      </c>
      <c r="I217" s="11" t="str">
        <f t="shared" si="4"/>
        <v>CLEANING SERVICE</v>
      </c>
      <c r="J217" s="11">
        <f t="array" ref="J217">IFERROR(INDEX(MASTER!B:B,MATCH(G217,MASTER!A:A,0))/100," ")</f>
        <v>0.95</v>
      </c>
      <c r="K217" s="9">
        <f t="shared" si="5"/>
        <v>4</v>
      </c>
      <c r="L217" s="9" t="str">
        <f t="shared" si="6"/>
        <v>2023 - WEEK 04</v>
      </c>
      <c r="M217" s="9" t="str">
        <f t="shared" si="7"/>
        <v>2023 - MONTH 01</v>
      </c>
      <c r="N217" s="11">
        <f t="shared" ref="N217:O217" si="226">IFERROR(AVERAGEIF(L:L,L217,$J:$J)," ")</f>
        <v>0.9324390244</v>
      </c>
      <c r="O217" s="11">
        <f t="shared" si="226"/>
        <v>0.9324390244</v>
      </c>
      <c r="P217" s="9" t="str">
        <f>IF(ISBLANK(A217)," ",IF(N217&gt;MASTER!$B$3/100,"SB",IF(N217&gt;MASTER!$B$4/100,"B",IF(N217&gt;MASTER!$B$5/100,"C","K"))))</f>
        <v>B</v>
      </c>
      <c r="Q217" s="9" t="str">
        <f>IF(ISBLANK(B217)," ",IF(O217&gt;MASTER!$B$3/100,"SB",IF(O217&gt;MASTER!$B$4/100,"B",IF(O217&gt;MASTER!$B$5/100,"C","K"))))</f>
        <v>B</v>
      </c>
    </row>
    <row r="218">
      <c r="A218" s="8">
        <f>INDIRECT(ADDRESS(2+QUOTIENT(ROW()-2,COUNTA('Form Responses 1'!$1:$1)-4),1,,TRUE,"Form Responses 1"))</f>
        <v>45034.63456</v>
      </c>
      <c r="B218" s="9" t="str">
        <f>INDIRECT(ADDRESS(2+QUOTIENT(ROW()-2,COUNTA('Form Responses 1'!$1:$1)-4),2,,TRUE,"Form Responses 1"))</f>
        <v>Dcremz11@gmail.com</v>
      </c>
      <c r="C218" s="9" t="str">
        <f>INDIRECT(ADDRESS(2+QUOTIENT(ROW()-2,COUNTA('Form Responses 1'!$1:$1)-4),3,,TRUE,"Form Responses 1"))</f>
        <v>Edi Karyadi</v>
      </c>
      <c r="D218" s="12">
        <f>INDIRECT(ADDRESS(2+QUOTIENT(ROW()-2,COUNTA('Form Responses 1'!$1:$1)-4),4,,TRUE,"Form Responses 1"))</f>
        <v>44951</v>
      </c>
      <c r="E218" s="10">
        <f t="shared" si="2"/>
        <v>3</v>
      </c>
      <c r="F218" s="9" t="str">
        <f>IF(ISBLANK(A218)," ",INDIRECT(ADDRESS(1,5+MOD(ROW()-2,COUNTA('Form Responses 1'!$1:$1)-4),,TRUE,"Form Responses 1")))</f>
        <v>Rumdis Kepala Or Kebumian Dan Maritim (Ocky Karna Radjasa) No. 1B Lt.2 [Ruang Tengah]</v>
      </c>
      <c r="G218" s="9" t="str">
        <f>IF(ISBLANK(A218)," ",INDIRECT(ADDRESS(MATCH(A218,'Form Responses 1'!A:A,0),5+MOD(ROW()-2,COUNTA('Form Responses 1'!$1:$1)-4),,TRUE,"Form Responses 1")))</f>
        <v>BAIK</v>
      </c>
      <c r="H218" s="11" t="str">
        <f t="shared" si="3"/>
        <v>Rumdis Kepala Or Kebumian Dan Maritim (Ocky Karna Radjasa) No. 1B Lt.2</v>
      </c>
      <c r="I218" s="11" t="str">
        <f t="shared" si="4"/>
        <v>CLEANING SERVICE</v>
      </c>
      <c r="J218" s="11">
        <f t="array" ref="J218">IFERROR(INDEX(MASTER!B:B,MATCH(G218,MASTER!A:A,0))/100," ")</f>
        <v>0.95</v>
      </c>
      <c r="K218" s="9">
        <f t="shared" si="5"/>
        <v>4</v>
      </c>
      <c r="L218" s="9" t="str">
        <f t="shared" si="6"/>
        <v>2023 - WEEK 04</v>
      </c>
      <c r="M218" s="9" t="str">
        <f t="shared" si="7"/>
        <v>2023 - MONTH 01</v>
      </c>
      <c r="N218" s="11">
        <f t="shared" ref="N218:O218" si="227">IFERROR(AVERAGEIF(L:L,L218,$J:$J)," ")</f>
        <v>0.9324390244</v>
      </c>
      <c r="O218" s="11">
        <f t="shared" si="227"/>
        <v>0.9324390244</v>
      </c>
      <c r="P218" s="9" t="str">
        <f>IF(ISBLANK(A218)," ",IF(N218&gt;MASTER!$B$3/100,"SB",IF(N218&gt;MASTER!$B$4/100,"B",IF(N218&gt;MASTER!$B$5/100,"C","K"))))</f>
        <v>B</v>
      </c>
      <c r="Q218" s="9" t="str">
        <f>IF(ISBLANK(B218)," ",IF(O218&gt;MASTER!$B$3/100,"SB",IF(O218&gt;MASTER!$B$4/100,"B",IF(O218&gt;MASTER!$B$5/100,"C","K"))))</f>
        <v>B</v>
      </c>
    </row>
    <row r="219">
      <c r="A219" s="8">
        <f>INDIRECT(ADDRESS(2+QUOTIENT(ROW()-2,COUNTA('Form Responses 1'!$1:$1)-4),1,,TRUE,"Form Responses 1"))</f>
        <v>45034.63456</v>
      </c>
      <c r="B219" s="9" t="str">
        <f>INDIRECT(ADDRESS(2+QUOTIENT(ROW()-2,COUNTA('Form Responses 1'!$1:$1)-4),2,,TRUE,"Form Responses 1"))</f>
        <v>Dcremz11@gmail.com</v>
      </c>
      <c r="C219" s="9" t="str">
        <f>INDIRECT(ADDRESS(2+QUOTIENT(ROW()-2,COUNTA('Form Responses 1'!$1:$1)-4),3,,TRUE,"Form Responses 1"))</f>
        <v>Edi Karyadi</v>
      </c>
      <c r="D219" s="12">
        <f>INDIRECT(ADDRESS(2+QUOTIENT(ROW()-2,COUNTA('Form Responses 1'!$1:$1)-4),4,,TRUE,"Form Responses 1"))</f>
        <v>44951</v>
      </c>
      <c r="E219" s="10">
        <f t="shared" si="2"/>
        <v>3</v>
      </c>
      <c r="F219" s="9" t="str">
        <f>IF(ISBLANK(A219)," ",INDIRECT(ADDRESS(1,5+MOD(ROW()-2,COUNTA('Form Responses 1'!$1:$1)-4),,TRUE,"Form Responses 1")))</f>
        <v>Rumdis Kepala Or Kebumian Dan Maritim (Ocky Karna Radjasa) No. 1B Lt.2 [Kamar Mandi 1]</v>
      </c>
      <c r="G219" s="9" t="str">
        <f>IF(ISBLANK(A219)," ",INDIRECT(ADDRESS(MATCH(A219,'Form Responses 1'!A:A,0),5+MOD(ROW()-2,COUNTA('Form Responses 1'!$1:$1)-4),,TRUE,"Form Responses 1")))</f>
        <v>CUKUP BAIK</v>
      </c>
      <c r="H219" s="11" t="str">
        <f t="shared" si="3"/>
        <v>Rumdis Kepala Or Kebumian Dan Maritim (Ocky Karna Radjasa) No. 1B Lt.2</v>
      </c>
      <c r="I219" s="11" t="str">
        <f t="shared" si="4"/>
        <v>CLEANING SERVICE</v>
      </c>
      <c r="J219" s="11">
        <f t="array" ref="J219">IFERROR(INDEX(MASTER!B:B,MATCH(G219,MASTER!A:A,0))/100," ")</f>
        <v>0.89</v>
      </c>
      <c r="K219" s="9">
        <f t="shared" si="5"/>
        <v>4</v>
      </c>
      <c r="L219" s="9" t="str">
        <f t="shared" si="6"/>
        <v>2023 - WEEK 04</v>
      </c>
      <c r="M219" s="9" t="str">
        <f t="shared" si="7"/>
        <v>2023 - MONTH 01</v>
      </c>
      <c r="N219" s="11">
        <f t="shared" ref="N219:O219" si="228">IFERROR(AVERAGEIF(L:L,L219,$J:$J)," ")</f>
        <v>0.9324390244</v>
      </c>
      <c r="O219" s="11">
        <f t="shared" si="228"/>
        <v>0.9324390244</v>
      </c>
      <c r="P219" s="9" t="str">
        <f>IF(ISBLANK(A219)," ",IF(N219&gt;MASTER!$B$3/100,"SB",IF(N219&gt;MASTER!$B$4/100,"B",IF(N219&gt;MASTER!$B$5/100,"C","K"))))</f>
        <v>B</v>
      </c>
      <c r="Q219" s="9" t="str">
        <f>IF(ISBLANK(B219)," ",IF(O219&gt;MASTER!$B$3/100,"SB",IF(O219&gt;MASTER!$B$4/100,"B",IF(O219&gt;MASTER!$B$5/100,"C","K"))))</f>
        <v>B</v>
      </c>
    </row>
    <row r="220">
      <c r="A220" s="8">
        <f>INDIRECT(ADDRESS(2+QUOTIENT(ROW()-2,COUNTA('Form Responses 1'!$1:$1)-4),1,,TRUE,"Form Responses 1"))</f>
        <v>45034.63456</v>
      </c>
      <c r="B220" s="9" t="str">
        <f>INDIRECT(ADDRESS(2+QUOTIENT(ROW()-2,COUNTA('Form Responses 1'!$1:$1)-4),2,,TRUE,"Form Responses 1"))</f>
        <v>Dcremz11@gmail.com</v>
      </c>
      <c r="C220" s="9" t="str">
        <f>INDIRECT(ADDRESS(2+QUOTIENT(ROW()-2,COUNTA('Form Responses 1'!$1:$1)-4),3,,TRUE,"Form Responses 1"))</f>
        <v>Edi Karyadi</v>
      </c>
      <c r="D220" s="12">
        <f>INDIRECT(ADDRESS(2+QUOTIENT(ROW()-2,COUNTA('Form Responses 1'!$1:$1)-4),4,,TRUE,"Form Responses 1"))</f>
        <v>44951</v>
      </c>
      <c r="E220" s="10">
        <f t="shared" si="2"/>
        <v>3</v>
      </c>
      <c r="F220" s="9" t="str">
        <f>IF(ISBLANK(A220)," ",INDIRECT(ADDRESS(1,5+MOD(ROW()-2,COUNTA('Form Responses 1'!$1:$1)-4),,TRUE,"Form Responses 1")))</f>
        <v>Rumdis Kepala Or Kebumian Dan Maritim (Ocky Karna Radjasa) No. 1B Lt.2 [Kamar Mandi 2]</v>
      </c>
      <c r="G220" s="9" t="str">
        <f>IF(ISBLANK(A220)," ",INDIRECT(ADDRESS(MATCH(A220,'Form Responses 1'!A:A,0),5+MOD(ROW()-2,COUNTA('Form Responses 1'!$1:$1)-4),,TRUE,"Form Responses 1")))</f>
        <v>CUKUP BAIK</v>
      </c>
      <c r="H220" s="11" t="str">
        <f t="shared" si="3"/>
        <v>Rumdis Kepala Or Kebumian Dan Maritim (Ocky Karna Radjasa) No. 1B Lt.2</v>
      </c>
      <c r="I220" s="11" t="str">
        <f t="shared" si="4"/>
        <v>CLEANING SERVICE</v>
      </c>
      <c r="J220" s="11">
        <f t="array" ref="J220">IFERROR(INDEX(MASTER!B:B,MATCH(G220,MASTER!A:A,0))/100," ")</f>
        <v>0.89</v>
      </c>
      <c r="K220" s="9">
        <f t="shared" si="5"/>
        <v>4</v>
      </c>
      <c r="L220" s="9" t="str">
        <f t="shared" si="6"/>
        <v>2023 - WEEK 04</v>
      </c>
      <c r="M220" s="9" t="str">
        <f t="shared" si="7"/>
        <v>2023 - MONTH 01</v>
      </c>
      <c r="N220" s="11">
        <f t="shared" ref="N220:O220" si="229">IFERROR(AVERAGEIF(L:L,L220,$J:$J)," ")</f>
        <v>0.9324390244</v>
      </c>
      <c r="O220" s="11">
        <f t="shared" si="229"/>
        <v>0.9324390244</v>
      </c>
      <c r="P220" s="9" t="str">
        <f>IF(ISBLANK(A220)," ",IF(N220&gt;MASTER!$B$3/100,"SB",IF(N220&gt;MASTER!$B$4/100,"B",IF(N220&gt;MASTER!$B$5/100,"C","K"))))</f>
        <v>B</v>
      </c>
      <c r="Q220" s="9" t="str">
        <f>IF(ISBLANK(B220)," ",IF(O220&gt;MASTER!$B$3/100,"SB",IF(O220&gt;MASTER!$B$4/100,"B",IF(O220&gt;MASTER!$B$5/100,"C","K"))))</f>
        <v>B</v>
      </c>
    </row>
    <row r="221">
      <c r="A221" s="8">
        <f>INDIRECT(ADDRESS(2+QUOTIENT(ROW()-2,COUNTA('Form Responses 1'!$1:$1)-4),1,,TRUE,"Form Responses 1"))</f>
        <v>45034.63456</v>
      </c>
      <c r="B221" s="9" t="str">
        <f>INDIRECT(ADDRESS(2+QUOTIENT(ROW()-2,COUNTA('Form Responses 1'!$1:$1)-4),2,,TRUE,"Form Responses 1"))</f>
        <v>Dcremz11@gmail.com</v>
      </c>
      <c r="C221" s="9" t="str">
        <f>INDIRECT(ADDRESS(2+QUOTIENT(ROW()-2,COUNTA('Form Responses 1'!$1:$1)-4),3,,TRUE,"Form Responses 1"))</f>
        <v>Edi Karyadi</v>
      </c>
      <c r="D221" s="12">
        <f>INDIRECT(ADDRESS(2+QUOTIENT(ROW()-2,COUNTA('Form Responses 1'!$1:$1)-4),4,,TRUE,"Form Responses 1"))</f>
        <v>44951</v>
      </c>
      <c r="E221" s="10">
        <f t="shared" si="2"/>
        <v>3</v>
      </c>
      <c r="F221" s="9" t="str">
        <f>IF(ISBLANK(A221)," ",INDIRECT(ADDRESS(1,5+MOD(ROW()-2,COUNTA('Form Responses 1'!$1:$1)-4),,TRUE,"Form Responses 1")))</f>
        <v>Rumah Singgah No. 1A Lt.1 [Ruang Tamu]</v>
      </c>
      <c r="G221" s="9" t="str">
        <f>IF(ISBLANK(A221)," ",INDIRECT(ADDRESS(MATCH(A221,'Form Responses 1'!A:A,0),5+MOD(ROW()-2,COUNTA('Form Responses 1'!$1:$1)-4),,TRUE,"Form Responses 1")))</f>
        <v>BAIK</v>
      </c>
      <c r="H221" s="11" t="str">
        <f t="shared" si="3"/>
        <v>Rumah Singgah No. 1A Lt.1</v>
      </c>
      <c r="I221" s="11" t="str">
        <f t="shared" si="4"/>
        <v>CLEANING SERVICE</v>
      </c>
      <c r="J221" s="11">
        <f t="array" ref="J221">IFERROR(INDEX(MASTER!B:B,MATCH(G221,MASTER!A:A,0))/100," ")</f>
        <v>0.95</v>
      </c>
      <c r="K221" s="9">
        <f t="shared" si="5"/>
        <v>4</v>
      </c>
      <c r="L221" s="9" t="str">
        <f t="shared" si="6"/>
        <v>2023 - WEEK 04</v>
      </c>
      <c r="M221" s="9" t="str">
        <f t="shared" si="7"/>
        <v>2023 - MONTH 01</v>
      </c>
      <c r="N221" s="11">
        <f t="shared" ref="N221:O221" si="230">IFERROR(AVERAGEIF(L:L,L221,$J:$J)," ")</f>
        <v>0.9324390244</v>
      </c>
      <c r="O221" s="11">
        <f t="shared" si="230"/>
        <v>0.9324390244</v>
      </c>
      <c r="P221" s="9" t="str">
        <f>IF(ISBLANK(A221)," ",IF(N221&gt;MASTER!$B$3/100,"SB",IF(N221&gt;MASTER!$B$4/100,"B",IF(N221&gt;MASTER!$B$5/100,"C","K"))))</f>
        <v>B</v>
      </c>
      <c r="Q221" s="9" t="str">
        <f>IF(ISBLANK(B221)," ",IF(O221&gt;MASTER!$B$3/100,"SB",IF(O221&gt;MASTER!$B$4/100,"B",IF(O221&gt;MASTER!$B$5/100,"C","K"))))</f>
        <v>B</v>
      </c>
    </row>
    <row r="222">
      <c r="A222" s="8">
        <f>INDIRECT(ADDRESS(2+QUOTIENT(ROW()-2,COUNTA('Form Responses 1'!$1:$1)-4),1,,TRUE,"Form Responses 1"))</f>
        <v>45034.63456</v>
      </c>
      <c r="B222" s="9" t="str">
        <f>INDIRECT(ADDRESS(2+QUOTIENT(ROW()-2,COUNTA('Form Responses 1'!$1:$1)-4),2,,TRUE,"Form Responses 1"))</f>
        <v>Dcremz11@gmail.com</v>
      </c>
      <c r="C222" s="9" t="str">
        <f>INDIRECT(ADDRESS(2+QUOTIENT(ROW()-2,COUNTA('Form Responses 1'!$1:$1)-4),3,,TRUE,"Form Responses 1"))</f>
        <v>Edi Karyadi</v>
      </c>
      <c r="D222" s="12">
        <f>INDIRECT(ADDRESS(2+QUOTIENT(ROW()-2,COUNTA('Form Responses 1'!$1:$1)-4),4,,TRUE,"Form Responses 1"))</f>
        <v>44951</v>
      </c>
      <c r="E222" s="10">
        <f t="shared" si="2"/>
        <v>3</v>
      </c>
      <c r="F222" s="9" t="str">
        <f>IF(ISBLANK(A222)," ",INDIRECT(ADDRESS(1,5+MOD(ROW()-2,COUNTA('Form Responses 1'!$1:$1)-4),,TRUE,"Form Responses 1")))</f>
        <v>Rumah Singgah No. 1A Lt.1 [Ruang Tv]</v>
      </c>
      <c r="G222" s="9" t="str">
        <f>IF(ISBLANK(A222)," ",INDIRECT(ADDRESS(MATCH(A222,'Form Responses 1'!A:A,0),5+MOD(ROW()-2,COUNTA('Form Responses 1'!$1:$1)-4),,TRUE,"Form Responses 1")))</f>
        <v>BAIK</v>
      </c>
      <c r="H222" s="11" t="str">
        <f t="shared" si="3"/>
        <v>Rumah Singgah No. 1A Lt.1</v>
      </c>
      <c r="I222" s="11" t="str">
        <f t="shared" si="4"/>
        <v>CLEANING SERVICE</v>
      </c>
      <c r="J222" s="11">
        <f t="array" ref="J222">IFERROR(INDEX(MASTER!B:B,MATCH(G222,MASTER!A:A,0))/100," ")</f>
        <v>0.95</v>
      </c>
      <c r="K222" s="9">
        <f t="shared" si="5"/>
        <v>4</v>
      </c>
      <c r="L222" s="9" t="str">
        <f t="shared" si="6"/>
        <v>2023 - WEEK 04</v>
      </c>
      <c r="M222" s="9" t="str">
        <f t="shared" si="7"/>
        <v>2023 - MONTH 01</v>
      </c>
      <c r="N222" s="11">
        <f t="shared" ref="N222:O222" si="231">IFERROR(AVERAGEIF(L:L,L222,$J:$J)," ")</f>
        <v>0.9324390244</v>
      </c>
      <c r="O222" s="11">
        <f t="shared" si="231"/>
        <v>0.9324390244</v>
      </c>
      <c r="P222" s="9" t="str">
        <f>IF(ISBLANK(A222)," ",IF(N222&gt;MASTER!$B$3/100,"SB",IF(N222&gt;MASTER!$B$4/100,"B",IF(N222&gt;MASTER!$B$5/100,"C","K"))))</f>
        <v>B</v>
      </c>
      <c r="Q222" s="9" t="str">
        <f>IF(ISBLANK(B222)," ",IF(O222&gt;MASTER!$B$3/100,"SB",IF(O222&gt;MASTER!$B$4/100,"B",IF(O222&gt;MASTER!$B$5/100,"C","K"))))</f>
        <v>B</v>
      </c>
    </row>
    <row r="223">
      <c r="A223" s="8">
        <f>INDIRECT(ADDRESS(2+QUOTIENT(ROW()-2,COUNTA('Form Responses 1'!$1:$1)-4),1,,TRUE,"Form Responses 1"))</f>
        <v>45034.63456</v>
      </c>
      <c r="B223" s="9" t="str">
        <f>INDIRECT(ADDRESS(2+QUOTIENT(ROW()-2,COUNTA('Form Responses 1'!$1:$1)-4),2,,TRUE,"Form Responses 1"))</f>
        <v>Dcremz11@gmail.com</v>
      </c>
      <c r="C223" s="9" t="str">
        <f>INDIRECT(ADDRESS(2+QUOTIENT(ROW()-2,COUNTA('Form Responses 1'!$1:$1)-4),3,,TRUE,"Form Responses 1"))</f>
        <v>Edi Karyadi</v>
      </c>
      <c r="D223" s="12">
        <f>INDIRECT(ADDRESS(2+QUOTIENT(ROW()-2,COUNTA('Form Responses 1'!$1:$1)-4),4,,TRUE,"Form Responses 1"))</f>
        <v>44951</v>
      </c>
      <c r="E223" s="10">
        <f t="shared" si="2"/>
        <v>3</v>
      </c>
      <c r="F223" s="9" t="str">
        <f>IF(ISBLANK(A223)," ",INDIRECT(ADDRESS(1,5+MOD(ROW()-2,COUNTA('Form Responses 1'!$1:$1)-4),,TRUE,"Form Responses 1")))</f>
        <v>Rumah Singgah No. 1A Lt.1 [Kamar 1]</v>
      </c>
      <c r="G223" s="9" t="str">
        <f>IF(ISBLANK(A223)," ",INDIRECT(ADDRESS(MATCH(A223,'Form Responses 1'!A:A,0),5+MOD(ROW()-2,COUNTA('Form Responses 1'!$1:$1)-4),,TRUE,"Form Responses 1")))</f>
        <v>BAIK</v>
      </c>
      <c r="H223" s="11" t="str">
        <f t="shared" si="3"/>
        <v>Rumah Singgah No. 1A Lt.1</v>
      </c>
      <c r="I223" s="11" t="str">
        <f t="shared" si="4"/>
        <v>CLEANING SERVICE</v>
      </c>
      <c r="J223" s="11">
        <f t="array" ref="J223">IFERROR(INDEX(MASTER!B:B,MATCH(G223,MASTER!A:A,0))/100," ")</f>
        <v>0.95</v>
      </c>
      <c r="K223" s="9">
        <f t="shared" si="5"/>
        <v>4</v>
      </c>
      <c r="L223" s="9" t="str">
        <f t="shared" si="6"/>
        <v>2023 - WEEK 04</v>
      </c>
      <c r="M223" s="9" t="str">
        <f t="shared" si="7"/>
        <v>2023 - MONTH 01</v>
      </c>
      <c r="N223" s="11">
        <f t="shared" ref="N223:O223" si="232">IFERROR(AVERAGEIF(L:L,L223,$J:$J)," ")</f>
        <v>0.9324390244</v>
      </c>
      <c r="O223" s="11">
        <f t="shared" si="232"/>
        <v>0.9324390244</v>
      </c>
      <c r="P223" s="9" t="str">
        <f>IF(ISBLANK(A223)," ",IF(N223&gt;MASTER!$B$3/100,"SB",IF(N223&gt;MASTER!$B$4/100,"B",IF(N223&gt;MASTER!$B$5/100,"C","K"))))</f>
        <v>B</v>
      </c>
      <c r="Q223" s="9" t="str">
        <f>IF(ISBLANK(B223)," ",IF(O223&gt;MASTER!$B$3/100,"SB",IF(O223&gt;MASTER!$B$4/100,"B",IF(O223&gt;MASTER!$B$5/100,"C","K"))))</f>
        <v>B</v>
      </c>
    </row>
    <row r="224">
      <c r="A224" s="8">
        <f>INDIRECT(ADDRESS(2+QUOTIENT(ROW()-2,COUNTA('Form Responses 1'!$1:$1)-4),1,,TRUE,"Form Responses 1"))</f>
        <v>45034.63456</v>
      </c>
      <c r="B224" s="9" t="str">
        <f>INDIRECT(ADDRESS(2+QUOTIENT(ROW()-2,COUNTA('Form Responses 1'!$1:$1)-4),2,,TRUE,"Form Responses 1"))</f>
        <v>Dcremz11@gmail.com</v>
      </c>
      <c r="C224" s="9" t="str">
        <f>INDIRECT(ADDRESS(2+QUOTIENT(ROW()-2,COUNTA('Form Responses 1'!$1:$1)-4),3,,TRUE,"Form Responses 1"))</f>
        <v>Edi Karyadi</v>
      </c>
      <c r="D224" s="12">
        <f>INDIRECT(ADDRESS(2+QUOTIENT(ROW()-2,COUNTA('Form Responses 1'!$1:$1)-4),4,,TRUE,"Form Responses 1"))</f>
        <v>44951</v>
      </c>
      <c r="E224" s="10">
        <f t="shared" si="2"/>
        <v>3</v>
      </c>
      <c r="F224" s="9" t="str">
        <f>IF(ISBLANK(A224)," ",INDIRECT(ADDRESS(1,5+MOD(ROW()-2,COUNTA('Form Responses 1'!$1:$1)-4),,TRUE,"Form Responses 1")))</f>
        <v>Rumah Singgah No. 1A Lt.1 [Kamar 2]</v>
      </c>
      <c r="G224" s="9" t="str">
        <f>IF(ISBLANK(A224)," ",INDIRECT(ADDRESS(MATCH(A224,'Form Responses 1'!A:A,0),5+MOD(ROW()-2,COUNTA('Form Responses 1'!$1:$1)-4),,TRUE,"Form Responses 1")))</f>
        <v>BAIK</v>
      </c>
      <c r="H224" s="11" t="str">
        <f t="shared" si="3"/>
        <v>Rumah Singgah No. 1A Lt.1</v>
      </c>
      <c r="I224" s="11" t="str">
        <f t="shared" si="4"/>
        <v>CLEANING SERVICE</v>
      </c>
      <c r="J224" s="11">
        <f t="array" ref="J224">IFERROR(INDEX(MASTER!B:B,MATCH(G224,MASTER!A:A,0))/100," ")</f>
        <v>0.95</v>
      </c>
      <c r="K224" s="9">
        <f t="shared" si="5"/>
        <v>4</v>
      </c>
      <c r="L224" s="9" t="str">
        <f t="shared" si="6"/>
        <v>2023 - WEEK 04</v>
      </c>
      <c r="M224" s="9" t="str">
        <f t="shared" si="7"/>
        <v>2023 - MONTH 01</v>
      </c>
      <c r="N224" s="11">
        <f t="shared" ref="N224:O224" si="233">IFERROR(AVERAGEIF(L:L,L224,$J:$J)," ")</f>
        <v>0.9324390244</v>
      </c>
      <c r="O224" s="11">
        <f t="shared" si="233"/>
        <v>0.9324390244</v>
      </c>
      <c r="P224" s="9" t="str">
        <f>IF(ISBLANK(A224)," ",IF(N224&gt;MASTER!$B$3/100,"SB",IF(N224&gt;MASTER!$B$4/100,"B",IF(N224&gt;MASTER!$B$5/100,"C","K"))))</f>
        <v>B</v>
      </c>
      <c r="Q224" s="9" t="str">
        <f>IF(ISBLANK(B224)," ",IF(O224&gt;MASTER!$B$3/100,"SB",IF(O224&gt;MASTER!$B$4/100,"B",IF(O224&gt;MASTER!$B$5/100,"C","K"))))</f>
        <v>B</v>
      </c>
    </row>
    <row r="225">
      <c r="A225" s="8">
        <f>INDIRECT(ADDRESS(2+QUOTIENT(ROW()-2,COUNTA('Form Responses 1'!$1:$1)-4),1,,TRUE,"Form Responses 1"))</f>
        <v>45034.63456</v>
      </c>
      <c r="B225" s="9" t="str">
        <f>INDIRECT(ADDRESS(2+QUOTIENT(ROW()-2,COUNTA('Form Responses 1'!$1:$1)-4),2,,TRUE,"Form Responses 1"))</f>
        <v>Dcremz11@gmail.com</v>
      </c>
      <c r="C225" s="9" t="str">
        <f>INDIRECT(ADDRESS(2+QUOTIENT(ROW()-2,COUNTA('Form Responses 1'!$1:$1)-4),3,,TRUE,"Form Responses 1"))</f>
        <v>Edi Karyadi</v>
      </c>
      <c r="D225" s="12">
        <f>INDIRECT(ADDRESS(2+QUOTIENT(ROW()-2,COUNTA('Form Responses 1'!$1:$1)-4),4,,TRUE,"Form Responses 1"))</f>
        <v>44951</v>
      </c>
      <c r="E225" s="10">
        <f t="shared" si="2"/>
        <v>3</v>
      </c>
      <c r="F225" s="9" t="str">
        <f>IF(ISBLANK(A225)," ",INDIRECT(ADDRESS(1,5+MOD(ROW()-2,COUNTA('Form Responses 1'!$1:$1)-4),,TRUE,"Form Responses 1")))</f>
        <v>Rumah Singgah No. 1A Lt.1 [Ruang Makan]</v>
      </c>
      <c r="G225" s="9" t="str">
        <f>IF(ISBLANK(A225)," ",INDIRECT(ADDRESS(MATCH(A225,'Form Responses 1'!A:A,0),5+MOD(ROW()-2,COUNTA('Form Responses 1'!$1:$1)-4),,TRUE,"Form Responses 1")))</f>
        <v>BAIK</v>
      </c>
      <c r="H225" s="11" t="str">
        <f t="shared" si="3"/>
        <v>Rumah Singgah No. 1A Lt.1</v>
      </c>
      <c r="I225" s="11" t="str">
        <f t="shared" si="4"/>
        <v>CLEANING SERVICE</v>
      </c>
      <c r="J225" s="11">
        <f t="array" ref="J225">IFERROR(INDEX(MASTER!B:B,MATCH(G225,MASTER!A:A,0))/100," ")</f>
        <v>0.95</v>
      </c>
      <c r="K225" s="9">
        <f t="shared" si="5"/>
        <v>4</v>
      </c>
      <c r="L225" s="9" t="str">
        <f t="shared" si="6"/>
        <v>2023 - WEEK 04</v>
      </c>
      <c r="M225" s="9" t="str">
        <f t="shared" si="7"/>
        <v>2023 - MONTH 01</v>
      </c>
      <c r="N225" s="11">
        <f t="shared" ref="N225:O225" si="234">IFERROR(AVERAGEIF(L:L,L225,$J:$J)," ")</f>
        <v>0.9324390244</v>
      </c>
      <c r="O225" s="11">
        <f t="shared" si="234"/>
        <v>0.9324390244</v>
      </c>
      <c r="P225" s="9" t="str">
        <f>IF(ISBLANK(A225)," ",IF(N225&gt;MASTER!$B$3/100,"SB",IF(N225&gt;MASTER!$B$4/100,"B",IF(N225&gt;MASTER!$B$5/100,"C","K"))))</f>
        <v>B</v>
      </c>
      <c r="Q225" s="9" t="str">
        <f>IF(ISBLANK(B225)," ",IF(O225&gt;MASTER!$B$3/100,"SB",IF(O225&gt;MASTER!$B$4/100,"B",IF(O225&gt;MASTER!$B$5/100,"C","K"))))</f>
        <v>B</v>
      </c>
    </row>
    <row r="226">
      <c r="A226" s="8">
        <f>INDIRECT(ADDRESS(2+QUOTIENT(ROW()-2,COUNTA('Form Responses 1'!$1:$1)-4),1,,TRUE,"Form Responses 1"))</f>
        <v>45034.63456</v>
      </c>
      <c r="B226" s="9" t="str">
        <f>INDIRECT(ADDRESS(2+QUOTIENT(ROW()-2,COUNTA('Form Responses 1'!$1:$1)-4),2,,TRUE,"Form Responses 1"))</f>
        <v>Dcremz11@gmail.com</v>
      </c>
      <c r="C226" s="9" t="str">
        <f>INDIRECT(ADDRESS(2+QUOTIENT(ROW()-2,COUNTA('Form Responses 1'!$1:$1)-4),3,,TRUE,"Form Responses 1"))</f>
        <v>Edi Karyadi</v>
      </c>
      <c r="D226" s="12">
        <f>INDIRECT(ADDRESS(2+QUOTIENT(ROW()-2,COUNTA('Form Responses 1'!$1:$1)-4),4,,TRUE,"Form Responses 1"))</f>
        <v>44951</v>
      </c>
      <c r="E226" s="10">
        <f t="shared" si="2"/>
        <v>3</v>
      </c>
      <c r="F226" s="9" t="str">
        <f>IF(ISBLANK(A226)," ",INDIRECT(ADDRESS(1,5+MOD(ROW()-2,COUNTA('Form Responses 1'!$1:$1)-4),,TRUE,"Form Responses 1")))</f>
        <v>Rumah Singgah No. 1A Lt.1 [Kamar Mandi 1]</v>
      </c>
      <c r="G226" s="9" t="str">
        <f>IF(ISBLANK(A226)," ",INDIRECT(ADDRESS(MATCH(A226,'Form Responses 1'!A:A,0),5+MOD(ROW()-2,COUNTA('Form Responses 1'!$1:$1)-4),,TRUE,"Form Responses 1")))</f>
        <v>CUKUP BAIK</v>
      </c>
      <c r="H226" s="11" t="str">
        <f t="shared" si="3"/>
        <v>Rumah Singgah No. 1A Lt.1</v>
      </c>
      <c r="I226" s="11" t="str">
        <f t="shared" si="4"/>
        <v>CLEANING SERVICE</v>
      </c>
      <c r="J226" s="11">
        <f t="array" ref="J226">IFERROR(INDEX(MASTER!B:B,MATCH(G226,MASTER!A:A,0))/100," ")</f>
        <v>0.89</v>
      </c>
      <c r="K226" s="9">
        <f t="shared" si="5"/>
        <v>4</v>
      </c>
      <c r="L226" s="9" t="str">
        <f t="shared" si="6"/>
        <v>2023 - WEEK 04</v>
      </c>
      <c r="M226" s="9" t="str">
        <f t="shared" si="7"/>
        <v>2023 - MONTH 01</v>
      </c>
      <c r="N226" s="11">
        <f t="shared" ref="N226:O226" si="235">IFERROR(AVERAGEIF(L:L,L226,$J:$J)," ")</f>
        <v>0.9324390244</v>
      </c>
      <c r="O226" s="11">
        <f t="shared" si="235"/>
        <v>0.9324390244</v>
      </c>
      <c r="P226" s="9" t="str">
        <f>IF(ISBLANK(A226)," ",IF(N226&gt;MASTER!$B$3/100,"SB",IF(N226&gt;MASTER!$B$4/100,"B",IF(N226&gt;MASTER!$B$5/100,"C","K"))))</f>
        <v>B</v>
      </c>
      <c r="Q226" s="9" t="str">
        <f>IF(ISBLANK(B226)," ",IF(O226&gt;MASTER!$B$3/100,"SB",IF(O226&gt;MASTER!$B$4/100,"B",IF(O226&gt;MASTER!$B$5/100,"C","K"))))</f>
        <v>B</v>
      </c>
    </row>
    <row r="227">
      <c r="A227" s="8">
        <f>INDIRECT(ADDRESS(2+QUOTIENT(ROW()-2,COUNTA('Form Responses 1'!$1:$1)-4),1,,TRUE,"Form Responses 1"))</f>
        <v>45034.63456</v>
      </c>
      <c r="B227" s="9" t="str">
        <f>INDIRECT(ADDRESS(2+QUOTIENT(ROW()-2,COUNTA('Form Responses 1'!$1:$1)-4),2,,TRUE,"Form Responses 1"))</f>
        <v>Dcremz11@gmail.com</v>
      </c>
      <c r="C227" s="9" t="str">
        <f>INDIRECT(ADDRESS(2+QUOTIENT(ROW()-2,COUNTA('Form Responses 1'!$1:$1)-4),3,,TRUE,"Form Responses 1"))</f>
        <v>Edi Karyadi</v>
      </c>
      <c r="D227" s="12">
        <f>INDIRECT(ADDRESS(2+QUOTIENT(ROW()-2,COUNTA('Form Responses 1'!$1:$1)-4),4,,TRUE,"Form Responses 1"))</f>
        <v>44951</v>
      </c>
      <c r="E227" s="10">
        <f t="shared" si="2"/>
        <v>3</v>
      </c>
      <c r="F227" s="9" t="str">
        <f>IF(ISBLANK(A227)," ",INDIRECT(ADDRESS(1,5+MOD(ROW()-2,COUNTA('Form Responses 1'!$1:$1)-4),,TRUE,"Form Responses 1")))</f>
        <v>Rumah Singgah No. 1A Lt.1 [Kamar Mandi 2]</v>
      </c>
      <c r="G227" s="9" t="str">
        <f>IF(ISBLANK(A227)," ",INDIRECT(ADDRESS(MATCH(A227,'Form Responses 1'!A:A,0),5+MOD(ROW()-2,COUNTA('Form Responses 1'!$1:$1)-4),,TRUE,"Form Responses 1")))</f>
        <v>CUKUP BAIK</v>
      </c>
      <c r="H227" s="11" t="str">
        <f t="shared" si="3"/>
        <v>Rumah Singgah No. 1A Lt.1</v>
      </c>
      <c r="I227" s="11" t="str">
        <f t="shared" si="4"/>
        <v>CLEANING SERVICE</v>
      </c>
      <c r="J227" s="11">
        <f t="array" ref="J227">IFERROR(INDEX(MASTER!B:B,MATCH(G227,MASTER!A:A,0))/100," ")</f>
        <v>0.89</v>
      </c>
      <c r="K227" s="9">
        <f t="shared" si="5"/>
        <v>4</v>
      </c>
      <c r="L227" s="9" t="str">
        <f t="shared" si="6"/>
        <v>2023 - WEEK 04</v>
      </c>
      <c r="M227" s="9" t="str">
        <f t="shared" si="7"/>
        <v>2023 - MONTH 01</v>
      </c>
      <c r="N227" s="11">
        <f t="shared" ref="N227:O227" si="236">IFERROR(AVERAGEIF(L:L,L227,$J:$J)," ")</f>
        <v>0.9324390244</v>
      </c>
      <c r="O227" s="11">
        <f t="shared" si="236"/>
        <v>0.9324390244</v>
      </c>
      <c r="P227" s="9" t="str">
        <f>IF(ISBLANK(A227)," ",IF(N227&gt;MASTER!$B$3/100,"SB",IF(N227&gt;MASTER!$B$4/100,"B",IF(N227&gt;MASTER!$B$5/100,"C","K"))))</f>
        <v>B</v>
      </c>
      <c r="Q227" s="9" t="str">
        <f>IF(ISBLANK(B227)," ",IF(O227&gt;MASTER!$B$3/100,"SB",IF(O227&gt;MASTER!$B$4/100,"B",IF(O227&gt;MASTER!$B$5/100,"C","K"))))</f>
        <v>B</v>
      </c>
    </row>
    <row r="228">
      <c r="A228" s="8">
        <f>INDIRECT(ADDRESS(2+QUOTIENT(ROW()-2,COUNTA('Form Responses 1'!$1:$1)-4),1,,TRUE,"Form Responses 1"))</f>
        <v>45034.63456</v>
      </c>
      <c r="B228" s="9" t="str">
        <f>INDIRECT(ADDRESS(2+QUOTIENT(ROW()-2,COUNTA('Form Responses 1'!$1:$1)-4),2,,TRUE,"Form Responses 1"))</f>
        <v>Dcremz11@gmail.com</v>
      </c>
      <c r="C228" s="9" t="str">
        <f>INDIRECT(ADDRESS(2+QUOTIENT(ROW()-2,COUNTA('Form Responses 1'!$1:$1)-4),3,,TRUE,"Form Responses 1"))</f>
        <v>Edi Karyadi</v>
      </c>
      <c r="D228" s="12">
        <f>INDIRECT(ADDRESS(2+QUOTIENT(ROW()-2,COUNTA('Form Responses 1'!$1:$1)-4),4,,TRUE,"Form Responses 1"))</f>
        <v>44951</v>
      </c>
      <c r="E228" s="10">
        <f t="shared" si="2"/>
        <v>3</v>
      </c>
      <c r="F228" s="9" t="str">
        <f>IF(ISBLANK(A228)," ",INDIRECT(ADDRESS(1,5+MOD(ROW()-2,COUNTA('Form Responses 1'!$1:$1)-4),,TRUE,"Form Responses 1")))</f>
        <v>Rumah Singgah No. 1A Lt.1 [Halaman Depan]</v>
      </c>
      <c r="G228" s="9" t="str">
        <f>IF(ISBLANK(A228)," ",INDIRECT(ADDRESS(MATCH(A228,'Form Responses 1'!A:A,0),5+MOD(ROW()-2,COUNTA('Form Responses 1'!$1:$1)-4),,TRUE,"Form Responses 1")))</f>
        <v>BAIK</v>
      </c>
      <c r="H228" s="11" t="str">
        <f t="shared" si="3"/>
        <v>Rumah Singgah No. 1A Lt.1</v>
      </c>
      <c r="I228" s="11" t="str">
        <f t="shared" si="4"/>
        <v>CLEANING SERVICE</v>
      </c>
      <c r="J228" s="11">
        <f t="array" ref="J228">IFERROR(INDEX(MASTER!B:B,MATCH(G228,MASTER!A:A,0))/100," ")</f>
        <v>0.95</v>
      </c>
      <c r="K228" s="9">
        <f t="shared" si="5"/>
        <v>4</v>
      </c>
      <c r="L228" s="9" t="str">
        <f t="shared" si="6"/>
        <v>2023 - WEEK 04</v>
      </c>
      <c r="M228" s="9" t="str">
        <f t="shared" si="7"/>
        <v>2023 - MONTH 01</v>
      </c>
      <c r="N228" s="11">
        <f t="shared" ref="N228:O228" si="237">IFERROR(AVERAGEIF(L:L,L228,$J:$J)," ")</f>
        <v>0.9324390244</v>
      </c>
      <c r="O228" s="11">
        <f t="shared" si="237"/>
        <v>0.9324390244</v>
      </c>
      <c r="P228" s="9" t="str">
        <f>IF(ISBLANK(A228)," ",IF(N228&gt;MASTER!$B$3/100,"SB",IF(N228&gt;MASTER!$B$4/100,"B",IF(N228&gt;MASTER!$B$5/100,"C","K"))))</f>
        <v>B</v>
      </c>
      <c r="Q228" s="9" t="str">
        <f>IF(ISBLANK(B228)," ",IF(O228&gt;MASTER!$B$3/100,"SB",IF(O228&gt;MASTER!$B$4/100,"B",IF(O228&gt;MASTER!$B$5/100,"C","K"))))</f>
        <v>B</v>
      </c>
    </row>
    <row r="229">
      <c r="A229" s="8">
        <f>INDIRECT(ADDRESS(2+QUOTIENT(ROW()-2,COUNTA('Form Responses 1'!$1:$1)-4),1,,TRUE,"Form Responses 1"))</f>
        <v>45034.63456</v>
      </c>
      <c r="B229" s="9" t="str">
        <f>INDIRECT(ADDRESS(2+QUOTIENT(ROW()-2,COUNTA('Form Responses 1'!$1:$1)-4),2,,TRUE,"Form Responses 1"))</f>
        <v>Dcremz11@gmail.com</v>
      </c>
      <c r="C229" s="9" t="str">
        <f>INDIRECT(ADDRESS(2+QUOTIENT(ROW()-2,COUNTA('Form Responses 1'!$1:$1)-4),3,,TRUE,"Form Responses 1"))</f>
        <v>Edi Karyadi</v>
      </c>
      <c r="D229" s="12">
        <f>INDIRECT(ADDRESS(2+QUOTIENT(ROW()-2,COUNTA('Form Responses 1'!$1:$1)-4),4,,TRUE,"Form Responses 1"))</f>
        <v>44951</v>
      </c>
      <c r="E229" s="10">
        <f t="shared" si="2"/>
        <v>3</v>
      </c>
      <c r="F229" s="9" t="str">
        <f>IF(ISBLANK(A229)," ",INDIRECT(ADDRESS(1,5+MOD(ROW()-2,COUNTA('Form Responses 1'!$1:$1)-4),,TRUE,"Form Responses 1")))</f>
        <v>Rumah Singgah No. 1A Lt.1 [Halaman Belakang]</v>
      </c>
      <c r="G229" s="9" t="str">
        <f>IF(ISBLANK(A229)," ",INDIRECT(ADDRESS(MATCH(A229,'Form Responses 1'!A:A,0),5+MOD(ROW()-2,COUNTA('Form Responses 1'!$1:$1)-4),,TRUE,"Form Responses 1")))</f>
        <v>BAIK</v>
      </c>
      <c r="H229" s="11" t="str">
        <f t="shared" si="3"/>
        <v>Rumah Singgah No. 1A Lt.1</v>
      </c>
      <c r="I229" s="11" t="str">
        <f t="shared" si="4"/>
        <v>CLEANING SERVICE</v>
      </c>
      <c r="J229" s="11">
        <f t="array" ref="J229">IFERROR(INDEX(MASTER!B:B,MATCH(G229,MASTER!A:A,0))/100," ")</f>
        <v>0.95</v>
      </c>
      <c r="K229" s="9">
        <f t="shared" si="5"/>
        <v>4</v>
      </c>
      <c r="L229" s="9" t="str">
        <f t="shared" si="6"/>
        <v>2023 - WEEK 04</v>
      </c>
      <c r="M229" s="9" t="str">
        <f t="shared" si="7"/>
        <v>2023 - MONTH 01</v>
      </c>
      <c r="N229" s="11">
        <f t="shared" ref="N229:O229" si="238">IFERROR(AVERAGEIF(L:L,L229,$J:$J)," ")</f>
        <v>0.9324390244</v>
      </c>
      <c r="O229" s="11">
        <f t="shared" si="238"/>
        <v>0.9324390244</v>
      </c>
      <c r="P229" s="9" t="str">
        <f>IF(ISBLANK(A229)," ",IF(N229&gt;MASTER!$B$3/100,"SB",IF(N229&gt;MASTER!$B$4/100,"B",IF(N229&gt;MASTER!$B$5/100,"C","K"))))</f>
        <v>B</v>
      </c>
      <c r="Q229" s="9" t="str">
        <f>IF(ISBLANK(B229)," ",IF(O229&gt;MASTER!$B$3/100,"SB",IF(O229&gt;MASTER!$B$4/100,"B",IF(O229&gt;MASTER!$B$5/100,"C","K"))))</f>
        <v>B</v>
      </c>
    </row>
    <row r="230">
      <c r="A230" s="8">
        <f>INDIRECT(ADDRESS(2+QUOTIENT(ROW()-2,COUNTA('Form Responses 1'!$1:$1)-4),1,,TRUE,"Form Responses 1"))</f>
        <v>45034.63456</v>
      </c>
      <c r="B230" s="9" t="str">
        <f>INDIRECT(ADDRESS(2+QUOTIENT(ROW()-2,COUNTA('Form Responses 1'!$1:$1)-4),2,,TRUE,"Form Responses 1"))</f>
        <v>Dcremz11@gmail.com</v>
      </c>
      <c r="C230" s="9" t="str">
        <f>INDIRECT(ADDRESS(2+QUOTIENT(ROW()-2,COUNTA('Form Responses 1'!$1:$1)-4),3,,TRUE,"Form Responses 1"))</f>
        <v>Edi Karyadi</v>
      </c>
      <c r="D230" s="12">
        <f>INDIRECT(ADDRESS(2+QUOTIENT(ROW()-2,COUNTA('Form Responses 1'!$1:$1)-4),4,,TRUE,"Form Responses 1"))</f>
        <v>44951</v>
      </c>
      <c r="E230" s="10">
        <f t="shared" si="2"/>
        <v>3</v>
      </c>
      <c r="F230" s="9" t="str">
        <f>IF(ISBLANK(A230)," ",INDIRECT(ADDRESS(1,5+MOD(ROW()-2,COUNTA('Form Responses 1'!$1:$1)-4),,TRUE,"Form Responses 1")))</f>
        <v>Rumah Singgah No. 1A Lt.2 [Ruang Tengah]</v>
      </c>
      <c r="G230" s="9" t="str">
        <f>IF(ISBLANK(A230)," ",INDIRECT(ADDRESS(MATCH(A230,'Form Responses 1'!A:A,0),5+MOD(ROW()-2,COUNTA('Form Responses 1'!$1:$1)-4),,TRUE,"Form Responses 1")))</f>
        <v>BAIK</v>
      </c>
      <c r="H230" s="11" t="str">
        <f t="shared" si="3"/>
        <v>Rumah Singgah No. 1A Lt.2</v>
      </c>
      <c r="I230" s="11" t="str">
        <f t="shared" si="4"/>
        <v>CLEANING SERVICE</v>
      </c>
      <c r="J230" s="11">
        <f t="array" ref="J230">IFERROR(INDEX(MASTER!B:B,MATCH(G230,MASTER!A:A,0))/100," ")</f>
        <v>0.95</v>
      </c>
      <c r="K230" s="9">
        <f t="shared" si="5"/>
        <v>4</v>
      </c>
      <c r="L230" s="9" t="str">
        <f t="shared" si="6"/>
        <v>2023 - WEEK 04</v>
      </c>
      <c r="M230" s="9" t="str">
        <f t="shared" si="7"/>
        <v>2023 - MONTH 01</v>
      </c>
      <c r="N230" s="11">
        <f t="shared" ref="N230:O230" si="239">IFERROR(AVERAGEIF(L:L,L230,$J:$J)," ")</f>
        <v>0.9324390244</v>
      </c>
      <c r="O230" s="11">
        <f t="shared" si="239"/>
        <v>0.9324390244</v>
      </c>
      <c r="P230" s="9" t="str">
        <f>IF(ISBLANK(A230)," ",IF(N230&gt;MASTER!$B$3/100,"SB",IF(N230&gt;MASTER!$B$4/100,"B",IF(N230&gt;MASTER!$B$5/100,"C","K"))))</f>
        <v>B</v>
      </c>
      <c r="Q230" s="9" t="str">
        <f>IF(ISBLANK(B230)," ",IF(O230&gt;MASTER!$B$3/100,"SB",IF(O230&gt;MASTER!$B$4/100,"B",IF(O230&gt;MASTER!$B$5/100,"C","K"))))</f>
        <v>B</v>
      </c>
    </row>
    <row r="231">
      <c r="A231" s="8">
        <f>INDIRECT(ADDRESS(2+QUOTIENT(ROW()-2,COUNTA('Form Responses 1'!$1:$1)-4),1,,TRUE,"Form Responses 1"))</f>
        <v>45034.63456</v>
      </c>
      <c r="B231" s="9" t="str">
        <f>INDIRECT(ADDRESS(2+QUOTIENT(ROW()-2,COUNTA('Form Responses 1'!$1:$1)-4),2,,TRUE,"Form Responses 1"))</f>
        <v>Dcremz11@gmail.com</v>
      </c>
      <c r="C231" s="9" t="str">
        <f>INDIRECT(ADDRESS(2+QUOTIENT(ROW()-2,COUNTA('Form Responses 1'!$1:$1)-4),3,,TRUE,"Form Responses 1"))</f>
        <v>Edi Karyadi</v>
      </c>
      <c r="D231" s="12">
        <f>INDIRECT(ADDRESS(2+QUOTIENT(ROW()-2,COUNTA('Form Responses 1'!$1:$1)-4),4,,TRUE,"Form Responses 1"))</f>
        <v>44951</v>
      </c>
      <c r="E231" s="10">
        <f t="shared" si="2"/>
        <v>3</v>
      </c>
      <c r="F231" s="9" t="str">
        <f>IF(ISBLANK(A231)," ",INDIRECT(ADDRESS(1,5+MOD(ROW()-2,COUNTA('Form Responses 1'!$1:$1)-4),,TRUE,"Form Responses 1")))</f>
        <v>Rumah Singgah No. 1A Lt.2 [Kamar 1]</v>
      </c>
      <c r="G231" s="9" t="str">
        <f>IF(ISBLANK(A231)," ",INDIRECT(ADDRESS(MATCH(A231,'Form Responses 1'!A:A,0),5+MOD(ROW()-2,COUNTA('Form Responses 1'!$1:$1)-4),,TRUE,"Form Responses 1")))</f>
        <v>BAIK</v>
      </c>
      <c r="H231" s="11" t="str">
        <f t="shared" si="3"/>
        <v>Rumah Singgah No. 1A Lt.2</v>
      </c>
      <c r="I231" s="11" t="str">
        <f t="shared" si="4"/>
        <v>CLEANING SERVICE</v>
      </c>
      <c r="J231" s="11">
        <f t="array" ref="J231">IFERROR(INDEX(MASTER!B:B,MATCH(G231,MASTER!A:A,0))/100," ")</f>
        <v>0.95</v>
      </c>
      <c r="K231" s="9">
        <f t="shared" si="5"/>
        <v>4</v>
      </c>
      <c r="L231" s="9" t="str">
        <f t="shared" si="6"/>
        <v>2023 - WEEK 04</v>
      </c>
      <c r="M231" s="9" t="str">
        <f t="shared" si="7"/>
        <v>2023 - MONTH 01</v>
      </c>
      <c r="N231" s="11">
        <f t="shared" ref="N231:O231" si="240">IFERROR(AVERAGEIF(L:L,L231,$J:$J)," ")</f>
        <v>0.9324390244</v>
      </c>
      <c r="O231" s="11">
        <f t="shared" si="240"/>
        <v>0.9324390244</v>
      </c>
      <c r="P231" s="9" t="str">
        <f>IF(ISBLANK(A231)," ",IF(N231&gt;MASTER!$B$3/100,"SB",IF(N231&gt;MASTER!$B$4/100,"B",IF(N231&gt;MASTER!$B$5/100,"C","K"))))</f>
        <v>B</v>
      </c>
      <c r="Q231" s="9" t="str">
        <f>IF(ISBLANK(B231)," ",IF(O231&gt;MASTER!$B$3/100,"SB",IF(O231&gt;MASTER!$B$4/100,"B",IF(O231&gt;MASTER!$B$5/100,"C","K"))))</f>
        <v>B</v>
      </c>
    </row>
    <row r="232">
      <c r="A232" s="8">
        <f>INDIRECT(ADDRESS(2+QUOTIENT(ROW()-2,COUNTA('Form Responses 1'!$1:$1)-4),1,,TRUE,"Form Responses 1"))</f>
        <v>45034.63456</v>
      </c>
      <c r="B232" s="9" t="str">
        <f>INDIRECT(ADDRESS(2+QUOTIENT(ROW()-2,COUNTA('Form Responses 1'!$1:$1)-4),2,,TRUE,"Form Responses 1"))</f>
        <v>Dcremz11@gmail.com</v>
      </c>
      <c r="C232" s="9" t="str">
        <f>INDIRECT(ADDRESS(2+QUOTIENT(ROW()-2,COUNTA('Form Responses 1'!$1:$1)-4),3,,TRUE,"Form Responses 1"))</f>
        <v>Edi Karyadi</v>
      </c>
      <c r="D232" s="12">
        <f>INDIRECT(ADDRESS(2+QUOTIENT(ROW()-2,COUNTA('Form Responses 1'!$1:$1)-4),4,,TRUE,"Form Responses 1"))</f>
        <v>44951</v>
      </c>
      <c r="E232" s="10">
        <f t="shared" si="2"/>
        <v>3</v>
      </c>
      <c r="F232" s="9" t="str">
        <f>IF(ISBLANK(A232)," ",INDIRECT(ADDRESS(1,5+MOD(ROW()-2,COUNTA('Form Responses 1'!$1:$1)-4),,TRUE,"Form Responses 1")))</f>
        <v>Rumah Singgah No. 1A Lt.2 [Kamar 2]</v>
      </c>
      <c r="G232" s="9" t="str">
        <f>IF(ISBLANK(A232)," ",INDIRECT(ADDRESS(MATCH(A232,'Form Responses 1'!A:A,0),5+MOD(ROW()-2,COUNTA('Form Responses 1'!$1:$1)-4),,TRUE,"Form Responses 1")))</f>
        <v>BAIK</v>
      </c>
      <c r="H232" s="11" t="str">
        <f t="shared" si="3"/>
        <v>Rumah Singgah No. 1A Lt.2</v>
      </c>
      <c r="I232" s="11" t="str">
        <f t="shared" si="4"/>
        <v>CLEANING SERVICE</v>
      </c>
      <c r="J232" s="11">
        <f t="array" ref="J232">IFERROR(INDEX(MASTER!B:B,MATCH(G232,MASTER!A:A,0))/100," ")</f>
        <v>0.95</v>
      </c>
      <c r="K232" s="9">
        <f t="shared" si="5"/>
        <v>4</v>
      </c>
      <c r="L232" s="9" t="str">
        <f t="shared" si="6"/>
        <v>2023 - WEEK 04</v>
      </c>
      <c r="M232" s="9" t="str">
        <f t="shared" si="7"/>
        <v>2023 - MONTH 01</v>
      </c>
      <c r="N232" s="11">
        <f t="shared" ref="N232:O232" si="241">IFERROR(AVERAGEIF(L:L,L232,$J:$J)," ")</f>
        <v>0.9324390244</v>
      </c>
      <c r="O232" s="11">
        <f t="shared" si="241"/>
        <v>0.9324390244</v>
      </c>
      <c r="P232" s="9" t="str">
        <f>IF(ISBLANK(A232)," ",IF(N232&gt;MASTER!$B$3/100,"SB",IF(N232&gt;MASTER!$B$4/100,"B",IF(N232&gt;MASTER!$B$5/100,"C","K"))))</f>
        <v>B</v>
      </c>
      <c r="Q232" s="9" t="str">
        <f>IF(ISBLANK(B232)," ",IF(O232&gt;MASTER!$B$3/100,"SB",IF(O232&gt;MASTER!$B$4/100,"B",IF(O232&gt;MASTER!$B$5/100,"C","K"))))</f>
        <v>B</v>
      </c>
    </row>
    <row r="233">
      <c r="A233" s="8">
        <f>INDIRECT(ADDRESS(2+QUOTIENT(ROW()-2,COUNTA('Form Responses 1'!$1:$1)-4),1,,TRUE,"Form Responses 1"))</f>
        <v>45034.63456</v>
      </c>
      <c r="B233" s="9" t="str">
        <f>INDIRECT(ADDRESS(2+QUOTIENT(ROW()-2,COUNTA('Form Responses 1'!$1:$1)-4),2,,TRUE,"Form Responses 1"))</f>
        <v>Dcremz11@gmail.com</v>
      </c>
      <c r="C233" s="9" t="str">
        <f>INDIRECT(ADDRESS(2+QUOTIENT(ROW()-2,COUNTA('Form Responses 1'!$1:$1)-4),3,,TRUE,"Form Responses 1"))</f>
        <v>Edi Karyadi</v>
      </c>
      <c r="D233" s="12">
        <f>INDIRECT(ADDRESS(2+QUOTIENT(ROW()-2,COUNTA('Form Responses 1'!$1:$1)-4),4,,TRUE,"Form Responses 1"))</f>
        <v>44951</v>
      </c>
      <c r="E233" s="10">
        <f t="shared" si="2"/>
        <v>3</v>
      </c>
      <c r="F233" s="9" t="str">
        <f>IF(ISBLANK(A233)," ",INDIRECT(ADDRESS(1,5+MOD(ROW()-2,COUNTA('Form Responses 1'!$1:$1)-4),,TRUE,"Form Responses 1")))</f>
        <v>Rumah Singgah No. 1A Lt.2 [Kamar 3]</v>
      </c>
      <c r="G233" s="9" t="str">
        <f>IF(ISBLANK(A233)," ",INDIRECT(ADDRESS(MATCH(A233,'Form Responses 1'!A:A,0),5+MOD(ROW()-2,COUNTA('Form Responses 1'!$1:$1)-4),,TRUE,"Form Responses 1")))</f>
        <v>BAIK</v>
      </c>
      <c r="H233" s="11" t="str">
        <f t="shared" si="3"/>
        <v>Rumah Singgah No. 1A Lt.2</v>
      </c>
      <c r="I233" s="11" t="str">
        <f t="shared" si="4"/>
        <v>CLEANING SERVICE</v>
      </c>
      <c r="J233" s="11">
        <f t="array" ref="J233">IFERROR(INDEX(MASTER!B:B,MATCH(G233,MASTER!A:A,0))/100," ")</f>
        <v>0.95</v>
      </c>
      <c r="K233" s="9">
        <f t="shared" si="5"/>
        <v>4</v>
      </c>
      <c r="L233" s="9" t="str">
        <f t="shared" si="6"/>
        <v>2023 - WEEK 04</v>
      </c>
      <c r="M233" s="9" t="str">
        <f t="shared" si="7"/>
        <v>2023 - MONTH 01</v>
      </c>
      <c r="N233" s="11">
        <f t="shared" ref="N233:O233" si="242">IFERROR(AVERAGEIF(L:L,L233,$J:$J)," ")</f>
        <v>0.9324390244</v>
      </c>
      <c r="O233" s="11">
        <f t="shared" si="242"/>
        <v>0.9324390244</v>
      </c>
      <c r="P233" s="9" t="str">
        <f>IF(ISBLANK(A233)," ",IF(N233&gt;MASTER!$B$3/100,"SB",IF(N233&gt;MASTER!$B$4/100,"B",IF(N233&gt;MASTER!$B$5/100,"C","K"))))</f>
        <v>B</v>
      </c>
      <c r="Q233" s="9" t="str">
        <f>IF(ISBLANK(B233)," ",IF(O233&gt;MASTER!$B$3/100,"SB",IF(O233&gt;MASTER!$B$4/100,"B",IF(O233&gt;MASTER!$B$5/100,"C","K"))))</f>
        <v>B</v>
      </c>
    </row>
    <row r="234">
      <c r="A234" s="8">
        <f>INDIRECT(ADDRESS(2+QUOTIENT(ROW()-2,COUNTA('Form Responses 1'!$1:$1)-4),1,,TRUE,"Form Responses 1"))</f>
        <v>45034.63456</v>
      </c>
      <c r="B234" s="9" t="str">
        <f>INDIRECT(ADDRESS(2+QUOTIENT(ROW()-2,COUNTA('Form Responses 1'!$1:$1)-4),2,,TRUE,"Form Responses 1"))</f>
        <v>Dcremz11@gmail.com</v>
      </c>
      <c r="C234" s="9" t="str">
        <f>INDIRECT(ADDRESS(2+QUOTIENT(ROW()-2,COUNTA('Form Responses 1'!$1:$1)-4),3,,TRUE,"Form Responses 1"))</f>
        <v>Edi Karyadi</v>
      </c>
      <c r="D234" s="12">
        <f>INDIRECT(ADDRESS(2+QUOTIENT(ROW()-2,COUNTA('Form Responses 1'!$1:$1)-4),4,,TRUE,"Form Responses 1"))</f>
        <v>44951</v>
      </c>
      <c r="E234" s="10">
        <f t="shared" si="2"/>
        <v>3</v>
      </c>
      <c r="F234" s="9" t="str">
        <f>IF(ISBLANK(A234)," ",INDIRECT(ADDRESS(1,5+MOD(ROW()-2,COUNTA('Form Responses 1'!$1:$1)-4),,TRUE,"Form Responses 1")))</f>
        <v>Rumah Singgah No. 1A Lt.2 [Kamar Mandi 1]</v>
      </c>
      <c r="G234" s="9" t="str">
        <f>IF(ISBLANK(A234)," ",INDIRECT(ADDRESS(MATCH(A234,'Form Responses 1'!A:A,0),5+MOD(ROW()-2,COUNTA('Form Responses 1'!$1:$1)-4),,TRUE,"Form Responses 1")))</f>
        <v>CUKUP BAIK</v>
      </c>
      <c r="H234" s="11" t="str">
        <f t="shared" si="3"/>
        <v>Rumah Singgah No. 1A Lt.2</v>
      </c>
      <c r="I234" s="11" t="str">
        <f t="shared" si="4"/>
        <v>CLEANING SERVICE</v>
      </c>
      <c r="J234" s="11">
        <f t="array" ref="J234">IFERROR(INDEX(MASTER!B:B,MATCH(G234,MASTER!A:A,0))/100," ")</f>
        <v>0.89</v>
      </c>
      <c r="K234" s="9">
        <f t="shared" si="5"/>
        <v>4</v>
      </c>
      <c r="L234" s="9" t="str">
        <f t="shared" si="6"/>
        <v>2023 - WEEK 04</v>
      </c>
      <c r="M234" s="9" t="str">
        <f t="shared" si="7"/>
        <v>2023 - MONTH 01</v>
      </c>
      <c r="N234" s="11">
        <f t="shared" ref="N234:O234" si="243">IFERROR(AVERAGEIF(L:L,L234,$J:$J)," ")</f>
        <v>0.9324390244</v>
      </c>
      <c r="O234" s="11">
        <f t="shared" si="243"/>
        <v>0.9324390244</v>
      </c>
      <c r="P234" s="9" t="str">
        <f>IF(ISBLANK(A234)," ",IF(N234&gt;MASTER!$B$3/100,"SB",IF(N234&gt;MASTER!$B$4/100,"B",IF(N234&gt;MASTER!$B$5/100,"C","K"))))</f>
        <v>B</v>
      </c>
      <c r="Q234" s="9" t="str">
        <f>IF(ISBLANK(B234)," ",IF(O234&gt;MASTER!$B$3/100,"SB",IF(O234&gt;MASTER!$B$4/100,"B",IF(O234&gt;MASTER!$B$5/100,"C","K"))))</f>
        <v>B</v>
      </c>
    </row>
    <row r="235">
      <c r="A235" s="8">
        <f>INDIRECT(ADDRESS(2+QUOTIENT(ROW()-2,COUNTA('Form Responses 1'!$1:$1)-4),1,,TRUE,"Form Responses 1"))</f>
        <v>45034.63456</v>
      </c>
      <c r="B235" s="9" t="str">
        <f>INDIRECT(ADDRESS(2+QUOTIENT(ROW()-2,COUNTA('Form Responses 1'!$1:$1)-4),2,,TRUE,"Form Responses 1"))</f>
        <v>Dcremz11@gmail.com</v>
      </c>
      <c r="C235" s="9" t="str">
        <f>INDIRECT(ADDRESS(2+QUOTIENT(ROW()-2,COUNTA('Form Responses 1'!$1:$1)-4),3,,TRUE,"Form Responses 1"))</f>
        <v>Edi Karyadi</v>
      </c>
      <c r="D235" s="12">
        <f>INDIRECT(ADDRESS(2+QUOTIENT(ROW()-2,COUNTA('Form Responses 1'!$1:$1)-4),4,,TRUE,"Form Responses 1"))</f>
        <v>44951</v>
      </c>
      <c r="E235" s="10">
        <f t="shared" si="2"/>
        <v>3</v>
      </c>
      <c r="F235" s="9" t="str">
        <f>IF(ISBLANK(A235)," ",INDIRECT(ADDRESS(1,5+MOD(ROW()-2,COUNTA('Form Responses 1'!$1:$1)-4),,TRUE,"Form Responses 1")))</f>
        <v>Rumah Singgah No. 1A Lt.2 [Kamar Mandi 2]</v>
      </c>
      <c r="G235" s="9" t="str">
        <f>IF(ISBLANK(A235)," ",INDIRECT(ADDRESS(MATCH(A235,'Form Responses 1'!A:A,0),5+MOD(ROW()-2,COUNTA('Form Responses 1'!$1:$1)-4),,TRUE,"Form Responses 1")))</f>
        <v>CUKUP BAIK</v>
      </c>
      <c r="H235" s="11" t="str">
        <f t="shared" si="3"/>
        <v>Rumah Singgah No. 1A Lt.2</v>
      </c>
      <c r="I235" s="11" t="str">
        <f t="shared" si="4"/>
        <v>CLEANING SERVICE</v>
      </c>
      <c r="J235" s="11">
        <f t="array" ref="J235">IFERROR(INDEX(MASTER!B:B,MATCH(G235,MASTER!A:A,0))/100," ")</f>
        <v>0.89</v>
      </c>
      <c r="K235" s="9">
        <f t="shared" si="5"/>
        <v>4</v>
      </c>
      <c r="L235" s="9" t="str">
        <f t="shared" si="6"/>
        <v>2023 - WEEK 04</v>
      </c>
      <c r="M235" s="9" t="str">
        <f t="shared" si="7"/>
        <v>2023 - MONTH 01</v>
      </c>
      <c r="N235" s="11">
        <f t="shared" ref="N235:O235" si="244">IFERROR(AVERAGEIF(L:L,L235,$J:$J)," ")</f>
        <v>0.9324390244</v>
      </c>
      <c r="O235" s="11">
        <f t="shared" si="244"/>
        <v>0.9324390244</v>
      </c>
      <c r="P235" s="9" t="str">
        <f>IF(ISBLANK(A235)," ",IF(N235&gt;MASTER!$B$3/100,"SB",IF(N235&gt;MASTER!$B$4/100,"B",IF(N235&gt;MASTER!$B$5/100,"C","K"))))</f>
        <v>B</v>
      </c>
      <c r="Q235" s="9" t="str">
        <f>IF(ISBLANK(B235)," ",IF(O235&gt;MASTER!$B$3/100,"SB",IF(O235&gt;MASTER!$B$4/100,"B",IF(O235&gt;MASTER!$B$5/100,"C","K"))))</f>
        <v>B</v>
      </c>
    </row>
    <row r="236">
      <c r="A236" s="8">
        <f>INDIRECT(ADDRESS(2+QUOTIENT(ROW()-2,COUNTA('Form Responses 1'!$1:$1)-4),1,,TRUE,"Form Responses 1"))</f>
        <v>45034.63456</v>
      </c>
      <c r="B236" s="9" t="str">
        <f>INDIRECT(ADDRESS(2+QUOTIENT(ROW()-2,COUNTA('Form Responses 1'!$1:$1)-4),2,,TRUE,"Form Responses 1"))</f>
        <v>Dcremz11@gmail.com</v>
      </c>
      <c r="C236" s="9" t="str">
        <f>INDIRECT(ADDRESS(2+QUOTIENT(ROW()-2,COUNTA('Form Responses 1'!$1:$1)-4),3,,TRUE,"Form Responses 1"))</f>
        <v>Edi Karyadi</v>
      </c>
      <c r="D236" s="12">
        <f>INDIRECT(ADDRESS(2+QUOTIENT(ROW()-2,COUNTA('Form Responses 1'!$1:$1)-4),4,,TRUE,"Form Responses 1"))</f>
        <v>44951</v>
      </c>
      <c r="E236" s="10">
        <f t="shared" si="2"/>
        <v>3</v>
      </c>
      <c r="F236" s="9" t="str">
        <f>IF(ISBLANK(A236)," ",INDIRECT(ADDRESS(1,5+MOD(ROW()-2,COUNTA('Form Responses 1'!$1:$1)-4),,TRUE,"Form Responses 1")))</f>
        <v>Rumah Dinas Brin (Ex Kepala Lipi) [Ruang Tamu]</v>
      </c>
      <c r="G236" s="9" t="str">
        <f>IF(ISBLANK(A236)," ",INDIRECT(ADDRESS(MATCH(A236,'Form Responses 1'!A:A,0),5+MOD(ROW()-2,COUNTA('Form Responses 1'!$1:$1)-4),,TRUE,"Form Responses 1")))</f>
        <v>BAIK</v>
      </c>
      <c r="H236" s="11" t="str">
        <f t="shared" si="3"/>
        <v>Rumah Dinas Brin (Ex Kepala Lipi)</v>
      </c>
      <c r="I236" s="11" t="str">
        <f t="shared" si="4"/>
        <v>CLEANING SERVICE</v>
      </c>
      <c r="J236" s="11">
        <f t="array" ref="J236">IFERROR(INDEX(MASTER!B:B,MATCH(G236,MASTER!A:A,0))/100," ")</f>
        <v>0.95</v>
      </c>
      <c r="K236" s="9">
        <f t="shared" si="5"/>
        <v>4</v>
      </c>
      <c r="L236" s="9" t="str">
        <f t="shared" si="6"/>
        <v>2023 - WEEK 04</v>
      </c>
      <c r="M236" s="9" t="str">
        <f t="shared" si="7"/>
        <v>2023 - MONTH 01</v>
      </c>
      <c r="N236" s="11">
        <f t="shared" ref="N236:O236" si="245">IFERROR(AVERAGEIF(L:L,L236,$J:$J)," ")</f>
        <v>0.9324390244</v>
      </c>
      <c r="O236" s="11">
        <f t="shared" si="245"/>
        <v>0.9324390244</v>
      </c>
      <c r="P236" s="9" t="str">
        <f>IF(ISBLANK(A236)," ",IF(N236&gt;MASTER!$B$3/100,"SB",IF(N236&gt;MASTER!$B$4/100,"B",IF(N236&gt;MASTER!$B$5/100,"C","K"))))</f>
        <v>B</v>
      </c>
      <c r="Q236" s="9" t="str">
        <f>IF(ISBLANK(B236)," ",IF(O236&gt;MASTER!$B$3/100,"SB",IF(O236&gt;MASTER!$B$4/100,"B",IF(O236&gt;MASTER!$B$5/100,"C","K"))))</f>
        <v>B</v>
      </c>
    </row>
    <row r="237">
      <c r="A237" s="8">
        <f>INDIRECT(ADDRESS(2+QUOTIENT(ROW()-2,COUNTA('Form Responses 1'!$1:$1)-4),1,,TRUE,"Form Responses 1"))</f>
        <v>45034.63456</v>
      </c>
      <c r="B237" s="9" t="str">
        <f>INDIRECT(ADDRESS(2+QUOTIENT(ROW()-2,COUNTA('Form Responses 1'!$1:$1)-4),2,,TRUE,"Form Responses 1"))</f>
        <v>Dcremz11@gmail.com</v>
      </c>
      <c r="C237" s="9" t="str">
        <f>INDIRECT(ADDRESS(2+QUOTIENT(ROW()-2,COUNTA('Form Responses 1'!$1:$1)-4),3,,TRUE,"Form Responses 1"))</f>
        <v>Edi Karyadi</v>
      </c>
      <c r="D237" s="12">
        <f>INDIRECT(ADDRESS(2+QUOTIENT(ROW()-2,COUNTA('Form Responses 1'!$1:$1)-4),4,,TRUE,"Form Responses 1"))</f>
        <v>44951</v>
      </c>
      <c r="E237" s="10">
        <f t="shared" si="2"/>
        <v>3</v>
      </c>
      <c r="F237" s="9" t="str">
        <f>IF(ISBLANK(A237)," ",INDIRECT(ADDRESS(1,5+MOD(ROW()-2,COUNTA('Form Responses 1'!$1:$1)-4),,TRUE,"Form Responses 1")))</f>
        <v>Rumah Dinas Brin (Ex Kepala Lipi) [Ruang Makan]</v>
      </c>
      <c r="G237" s="9" t="str">
        <f>IF(ISBLANK(A237)," ",INDIRECT(ADDRESS(MATCH(A237,'Form Responses 1'!A:A,0),5+MOD(ROW()-2,COUNTA('Form Responses 1'!$1:$1)-4),,TRUE,"Form Responses 1")))</f>
        <v>BAIK</v>
      </c>
      <c r="H237" s="11" t="str">
        <f t="shared" si="3"/>
        <v>Rumah Dinas Brin (Ex Kepala Lipi)</v>
      </c>
      <c r="I237" s="11" t="str">
        <f t="shared" si="4"/>
        <v>CLEANING SERVICE</v>
      </c>
      <c r="J237" s="11">
        <f t="array" ref="J237">IFERROR(INDEX(MASTER!B:B,MATCH(G237,MASTER!A:A,0))/100," ")</f>
        <v>0.95</v>
      </c>
      <c r="K237" s="9">
        <f t="shared" si="5"/>
        <v>4</v>
      </c>
      <c r="L237" s="9" t="str">
        <f t="shared" si="6"/>
        <v>2023 - WEEK 04</v>
      </c>
      <c r="M237" s="9" t="str">
        <f t="shared" si="7"/>
        <v>2023 - MONTH 01</v>
      </c>
      <c r="N237" s="11">
        <f t="shared" ref="N237:O237" si="246">IFERROR(AVERAGEIF(L:L,L237,$J:$J)," ")</f>
        <v>0.9324390244</v>
      </c>
      <c r="O237" s="11">
        <f t="shared" si="246"/>
        <v>0.9324390244</v>
      </c>
      <c r="P237" s="9" t="str">
        <f>IF(ISBLANK(A237)," ",IF(N237&gt;MASTER!$B$3/100,"SB",IF(N237&gt;MASTER!$B$4/100,"B",IF(N237&gt;MASTER!$B$5/100,"C","K"))))</f>
        <v>B</v>
      </c>
      <c r="Q237" s="9" t="str">
        <f>IF(ISBLANK(B237)," ",IF(O237&gt;MASTER!$B$3/100,"SB",IF(O237&gt;MASTER!$B$4/100,"B",IF(O237&gt;MASTER!$B$5/100,"C","K"))))</f>
        <v>B</v>
      </c>
    </row>
    <row r="238">
      <c r="A238" s="8">
        <f>INDIRECT(ADDRESS(2+QUOTIENT(ROW()-2,COUNTA('Form Responses 1'!$1:$1)-4),1,,TRUE,"Form Responses 1"))</f>
        <v>45034.63456</v>
      </c>
      <c r="B238" s="9" t="str">
        <f>INDIRECT(ADDRESS(2+QUOTIENT(ROW()-2,COUNTA('Form Responses 1'!$1:$1)-4),2,,TRUE,"Form Responses 1"))</f>
        <v>Dcremz11@gmail.com</v>
      </c>
      <c r="C238" s="9" t="str">
        <f>INDIRECT(ADDRESS(2+QUOTIENT(ROW()-2,COUNTA('Form Responses 1'!$1:$1)-4),3,,TRUE,"Form Responses 1"))</f>
        <v>Edi Karyadi</v>
      </c>
      <c r="D238" s="12">
        <f>INDIRECT(ADDRESS(2+QUOTIENT(ROW()-2,COUNTA('Form Responses 1'!$1:$1)-4),4,,TRUE,"Form Responses 1"))</f>
        <v>44951</v>
      </c>
      <c r="E238" s="10">
        <f t="shared" si="2"/>
        <v>3</v>
      </c>
      <c r="F238" s="9" t="str">
        <f>IF(ISBLANK(A238)," ",INDIRECT(ADDRESS(1,5+MOD(ROW()-2,COUNTA('Form Responses 1'!$1:$1)-4),,TRUE,"Form Responses 1")))</f>
        <v>Rumah Dinas Brin (Ex Kepala Lipi) [Kamar Tidur 1]</v>
      </c>
      <c r="G238" s="9" t="str">
        <f>IF(ISBLANK(A238)," ",INDIRECT(ADDRESS(MATCH(A238,'Form Responses 1'!A:A,0),5+MOD(ROW()-2,COUNTA('Form Responses 1'!$1:$1)-4),,TRUE,"Form Responses 1")))</f>
        <v>BAIK</v>
      </c>
      <c r="H238" s="11" t="str">
        <f t="shared" si="3"/>
        <v>Rumah Dinas Brin (Ex Kepala Lipi)</v>
      </c>
      <c r="I238" s="11" t="str">
        <f t="shared" si="4"/>
        <v>CLEANING SERVICE</v>
      </c>
      <c r="J238" s="11">
        <f t="array" ref="J238">IFERROR(INDEX(MASTER!B:B,MATCH(G238,MASTER!A:A,0))/100," ")</f>
        <v>0.95</v>
      </c>
      <c r="K238" s="9">
        <f t="shared" si="5"/>
        <v>4</v>
      </c>
      <c r="L238" s="9" t="str">
        <f t="shared" si="6"/>
        <v>2023 - WEEK 04</v>
      </c>
      <c r="M238" s="9" t="str">
        <f t="shared" si="7"/>
        <v>2023 - MONTH 01</v>
      </c>
      <c r="N238" s="11">
        <f t="shared" ref="N238:O238" si="247">IFERROR(AVERAGEIF(L:L,L238,$J:$J)," ")</f>
        <v>0.9324390244</v>
      </c>
      <c r="O238" s="11">
        <f t="shared" si="247"/>
        <v>0.9324390244</v>
      </c>
      <c r="P238" s="9" t="str">
        <f>IF(ISBLANK(A238)," ",IF(N238&gt;MASTER!$B$3/100,"SB",IF(N238&gt;MASTER!$B$4/100,"B",IF(N238&gt;MASTER!$B$5/100,"C","K"))))</f>
        <v>B</v>
      </c>
      <c r="Q238" s="9" t="str">
        <f>IF(ISBLANK(B238)," ",IF(O238&gt;MASTER!$B$3/100,"SB",IF(O238&gt;MASTER!$B$4/100,"B",IF(O238&gt;MASTER!$B$5/100,"C","K"))))</f>
        <v>B</v>
      </c>
    </row>
    <row r="239">
      <c r="A239" s="8">
        <f>INDIRECT(ADDRESS(2+QUOTIENT(ROW()-2,COUNTA('Form Responses 1'!$1:$1)-4),1,,TRUE,"Form Responses 1"))</f>
        <v>45034.63456</v>
      </c>
      <c r="B239" s="9" t="str">
        <f>INDIRECT(ADDRESS(2+QUOTIENT(ROW()-2,COUNTA('Form Responses 1'!$1:$1)-4),2,,TRUE,"Form Responses 1"))</f>
        <v>Dcremz11@gmail.com</v>
      </c>
      <c r="C239" s="9" t="str">
        <f>INDIRECT(ADDRESS(2+QUOTIENT(ROW()-2,COUNTA('Form Responses 1'!$1:$1)-4),3,,TRUE,"Form Responses 1"))</f>
        <v>Edi Karyadi</v>
      </c>
      <c r="D239" s="12">
        <f>INDIRECT(ADDRESS(2+QUOTIENT(ROW()-2,COUNTA('Form Responses 1'!$1:$1)-4),4,,TRUE,"Form Responses 1"))</f>
        <v>44951</v>
      </c>
      <c r="E239" s="10">
        <f t="shared" si="2"/>
        <v>3</v>
      </c>
      <c r="F239" s="9" t="str">
        <f>IF(ISBLANK(A239)," ",INDIRECT(ADDRESS(1,5+MOD(ROW()-2,COUNTA('Form Responses 1'!$1:$1)-4),,TRUE,"Form Responses 1")))</f>
        <v>Rumah Dinas Brin (Ex Kepala Lipi) [Kamar Tidur 2]</v>
      </c>
      <c r="G239" s="9" t="str">
        <f>IF(ISBLANK(A239)," ",INDIRECT(ADDRESS(MATCH(A239,'Form Responses 1'!A:A,0),5+MOD(ROW()-2,COUNTA('Form Responses 1'!$1:$1)-4),,TRUE,"Form Responses 1")))</f>
        <v>BAIK</v>
      </c>
      <c r="H239" s="11" t="str">
        <f t="shared" si="3"/>
        <v>Rumah Dinas Brin (Ex Kepala Lipi)</v>
      </c>
      <c r="I239" s="11" t="str">
        <f t="shared" si="4"/>
        <v>CLEANING SERVICE</v>
      </c>
      <c r="J239" s="11">
        <f t="array" ref="J239">IFERROR(INDEX(MASTER!B:B,MATCH(G239,MASTER!A:A,0))/100," ")</f>
        <v>0.95</v>
      </c>
      <c r="K239" s="9">
        <f t="shared" si="5"/>
        <v>4</v>
      </c>
      <c r="L239" s="9" t="str">
        <f t="shared" si="6"/>
        <v>2023 - WEEK 04</v>
      </c>
      <c r="M239" s="9" t="str">
        <f t="shared" si="7"/>
        <v>2023 - MONTH 01</v>
      </c>
      <c r="N239" s="11">
        <f t="shared" ref="N239:O239" si="248">IFERROR(AVERAGEIF(L:L,L239,$J:$J)," ")</f>
        <v>0.9324390244</v>
      </c>
      <c r="O239" s="11">
        <f t="shared" si="248"/>
        <v>0.9324390244</v>
      </c>
      <c r="P239" s="9" t="str">
        <f>IF(ISBLANK(A239)," ",IF(N239&gt;MASTER!$B$3/100,"SB",IF(N239&gt;MASTER!$B$4/100,"B",IF(N239&gt;MASTER!$B$5/100,"C","K"))))</f>
        <v>B</v>
      </c>
      <c r="Q239" s="9" t="str">
        <f>IF(ISBLANK(B239)," ",IF(O239&gt;MASTER!$B$3/100,"SB",IF(O239&gt;MASTER!$B$4/100,"B",IF(O239&gt;MASTER!$B$5/100,"C","K"))))</f>
        <v>B</v>
      </c>
    </row>
    <row r="240">
      <c r="A240" s="8">
        <f>INDIRECT(ADDRESS(2+QUOTIENT(ROW()-2,COUNTA('Form Responses 1'!$1:$1)-4),1,,TRUE,"Form Responses 1"))</f>
        <v>45034.63456</v>
      </c>
      <c r="B240" s="9" t="str">
        <f>INDIRECT(ADDRESS(2+QUOTIENT(ROW()-2,COUNTA('Form Responses 1'!$1:$1)-4),2,,TRUE,"Form Responses 1"))</f>
        <v>Dcremz11@gmail.com</v>
      </c>
      <c r="C240" s="9" t="str">
        <f>INDIRECT(ADDRESS(2+QUOTIENT(ROW()-2,COUNTA('Form Responses 1'!$1:$1)-4),3,,TRUE,"Form Responses 1"))</f>
        <v>Edi Karyadi</v>
      </c>
      <c r="D240" s="12">
        <f>INDIRECT(ADDRESS(2+QUOTIENT(ROW()-2,COUNTA('Form Responses 1'!$1:$1)-4),4,,TRUE,"Form Responses 1"))</f>
        <v>44951</v>
      </c>
      <c r="E240" s="10">
        <f t="shared" si="2"/>
        <v>3</v>
      </c>
      <c r="F240" s="9" t="str">
        <f>IF(ISBLANK(A240)," ",INDIRECT(ADDRESS(1,5+MOD(ROW()-2,COUNTA('Form Responses 1'!$1:$1)-4),,TRUE,"Form Responses 1")))</f>
        <v>Rumah Dinas Brin (Ex Kepala Lipi) [Kamar Tidur 3]</v>
      </c>
      <c r="G240" s="9" t="str">
        <f>IF(ISBLANK(A240)," ",INDIRECT(ADDRESS(MATCH(A240,'Form Responses 1'!A:A,0),5+MOD(ROW()-2,COUNTA('Form Responses 1'!$1:$1)-4),,TRUE,"Form Responses 1")))</f>
        <v>BAIK</v>
      </c>
      <c r="H240" s="11" t="str">
        <f t="shared" si="3"/>
        <v>Rumah Dinas Brin (Ex Kepala Lipi)</v>
      </c>
      <c r="I240" s="11" t="str">
        <f t="shared" si="4"/>
        <v>CLEANING SERVICE</v>
      </c>
      <c r="J240" s="11">
        <f t="array" ref="J240">IFERROR(INDEX(MASTER!B:B,MATCH(G240,MASTER!A:A,0))/100," ")</f>
        <v>0.95</v>
      </c>
      <c r="K240" s="9">
        <f t="shared" si="5"/>
        <v>4</v>
      </c>
      <c r="L240" s="9" t="str">
        <f t="shared" si="6"/>
        <v>2023 - WEEK 04</v>
      </c>
      <c r="M240" s="9" t="str">
        <f t="shared" si="7"/>
        <v>2023 - MONTH 01</v>
      </c>
      <c r="N240" s="11">
        <f t="shared" ref="N240:O240" si="249">IFERROR(AVERAGEIF(L:L,L240,$J:$J)," ")</f>
        <v>0.9324390244</v>
      </c>
      <c r="O240" s="11">
        <f t="shared" si="249"/>
        <v>0.9324390244</v>
      </c>
      <c r="P240" s="9" t="str">
        <f>IF(ISBLANK(A240)," ",IF(N240&gt;MASTER!$B$3/100,"SB",IF(N240&gt;MASTER!$B$4/100,"B",IF(N240&gt;MASTER!$B$5/100,"C","K"))))</f>
        <v>B</v>
      </c>
      <c r="Q240" s="9" t="str">
        <f>IF(ISBLANK(B240)," ",IF(O240&gt;MASTER!$B$3/100,"SB",IF(O240&gt;MASTER!$B$4/100,"B",IF(O240&gt;MASTER!$B$5/100,"C","K"))))</f>
        <v>B</v>
      </c>
    </row>
    <row r="241">
      <c r="A241" s="8">
        <f>INDIRECT(ADDRESS(2+QUOTIENT(ROW()-2,COUNTA('Form Responses 1'!$1:$1)-4),1,,TRUE,"Form Responses 1"))</f>
        <v>45034.63456</v>
      </c>
      <c r="B241" s="9" t="str">
        <f>INDIRECT(ADDRESS(2+QUOTIENT(ROW()-2,COUNTA('Form Responses 1'!$1:$1)-4),2,,TRUE,"Form Responses 1"))</f>
        <v>Dcremz11@gmail.com</v>
      </c>
      <c r="C241" s="9" t="str">
        <f>INDIRECT(ADDRESS(2+QUOTIENT(ROW()-2,COUNTA('Form Responses 1'!$1:$1)-4),3,,TRUE,"Form Responses 1"))</f>
        <v>Edi Karyadi</v>
      </c>
      <c r="D241" s="12">
        <f>INDIRECT(ADDRESS(2+QUOTIENT(ROW()-2,COUNTA('Form Responses 1'!$1:$1)-4),4,,TRUE,"Form Responses 1"))</f>
        <v>44951</v>
      </c>
      <c r="E241" s="10">
        <f t="shared" si="2"/>
        <v>3</v>
      </c>
      <c r="F241" s="9" t="str">
        <f>IF(ISBLANK(A241)," ",INDIRECT(ADDRESS(1,5+MOD(ROW()-2,COUNTA('Form Responses 1'!$1:$1)-4),,TRUE,"Form Responses 1")))</f>
        <v>Rumah Dinas Brin (Ex Kepala Lipi) [Ruang Strika]</v>
      </c>
      <c r="G241" s="9" t="str">
        <f>IF(ISBLANK(A241)," ",INDIRECT(ADDRESS(MATCH(A241,'Form Responses 1'!A:A,0),5+MOD(ROW()-2,COUNTA('Form Responses 1'!$1:$1)-4),,TRUE,"Form Responses 1")))</f>
        <v>BAIK</v>
      </c>
      <c r="H241" s="11" t="str">
        <f t="shared" si="3"/>
        <v>Rumah Dinas Brin (Ex Kepala Lipi)</v>
      </c>
      <c r="I241" s="11" t="str">
        <f t="shared" si="4"/>
        <v>CLEANING SERVICE</v>
      </c>
      <c r="J241" s="11">
        <f t="array" ref="J241">IFERROR(INDEX(MASTER!B:B,MATCH(G241,MASTER!A:A,0))/100," ")</f>
        <v>0.95</v>
      </c>
      <c r="K241" s="9">
        <f t="shared" si="5"/>
        <v>4</v>
      </c>
      <c r="L241" s="9" t="str">
        <f t="shared" si="6"/>
        <v>2023 - WEEK 04</v>
      </c>
      <c r="M241" s="9" t="str">
        <f t="shared" si="7"/>
        <v>2023 - MONTH 01</v>
      </c>
      <c r="N241" s="11">
        <f t="shared" ref="N241:O241" si="250">IFERROR(AVERAGEIF(L:L,L241,$J:$J)," ")</f>
        <v>0.9324390244</v>
      </c>
      <c r="O241" s="11">
        <f t="shared" si="250"/>
        <v>0.9324390244</v>
      </c>
      <c r="P241" s="9" t="str">
        <f>IF(ISBLANK(A241)," ",IF(N241&gt;MASTER!$B$3/100,"SB",IF(N241&gt;MASTER!$B$4/100,"B",IF(N241&gt;MASTER!$B$5/100,"C","K"))))</f>
        <v>B</v>
      </c>
      <c r="Q241" s="9" t="str">
        <f>IF(ISBLANK(B241)," ",IF(O241&gt;MASTER!$B$3/100,"SB",IF(O241&gt;MASTER!$B$4/100,"B",IF(O241&gt;MASTER!$B$5/100,"C","K"))))</f>
        <v>B</v>
      </c>
    </row>
    <row r="242">
      <c r="A242" s="8">
        <f>INDIRECT(ADDRESS(2+QUOTIENT(ROW()-2,COUNTA('Form Responses 1'!$1:$1)-4),1,,TRUE,"Form Responses 1"))</f>
        <v>45034.63456</v>
      </c>
      <c r="B242" s="9" t="str">
        <f>INDIRECT(ADDRESS(2+QUOTIENT(ROW()-2,COUNTA('Form Responses 1'!$1:$1)-4),2,,TRUE,"Form Responses 1"))</f>
        <v>Dcremz11@gmail.com</v>
      </c>
      <c r="C242" s="9" t="str">
        <f>INDIRECT(ADDRESS(2+QUOTIENT(ROW()-2,COUNTA('Form Responses 1'!$1:$1)-4),3,,TRUE,"Form Responses 1"))</f>
        <v>Edi Karyadi</v>
      </c>
      <c r="D242" s="12">
        <f>INDIRECT(ADDRESS(2+QUOTIENT(ROW()-2,COUNTA('Form Responses 1'!$1:$1)-4),4,,TRUE,"Form Responses 1"))</f>
        <v>44951</v>
      </c>
      <c r="E242" s="10">
        <f t="shared" si="2"/>
        <v>3</v>
      </c>
      <c r="F242" s="9" t="str">
        <f>IF(ISBLANK(A242)," ",INDIRECT(ADDRESS(1,5+MOD(ROW()-2,COUNTA('Form Responses 1'!$1:$1)-4),,TRUE,"Form Responses 1")))</f>
        <v>Rumah Dinas Brin (Ex Kepala Lipi) [Dapur]</v>
      </c>
      <c r="G242" s="9" t="str">
        <f>IF(ISBLANK(A242)," ",INDIRECT(ADDRESS(MATCH(A242,'Form Responses 1'!A:A,0),5+MOD(ROW()-2,COUNTA('Form Responses 1'!$1:$1)-4),,TRUE,"Form Responses 1")))</f>
        <v>BAIK</v>
      </c>
      <c r="H242" s="11" t="str">
        <f t="shared" si="3"/>
        <v>Rumah Dinas Brin (Ex Kepala Lipi)</v>
      </c>
      <c r="I242" s="11" t="str">
        <f t="shared" si="4"/>
        <v>CLEANING SERVICE</v>
      </c>
      <c r="J242" s="11">
        <f t="array" ref="J242">IFERROR(INDEX(MASTER!B:B,MATCH(G242,MASTER!A:A,0))/100," ")</f>
        <v>0.95</v>
      </c>
      <c r="K242" s="9">
        <f t="shared" si="5"/>
        <v>4</v>
      </c>
      <c r="L242" s="9" t="str">
        <f t="shared" si="6"/>
        <v>2023 - WEEK 04</v>
      </c>
      <c r="M242" s="9" t="str">
        <f t="shared" si="7"/>
        <v>2023 - MONTH 01</v>
      </c>
      <c r="N242" s="11">
        <f t="shared" ref="N242:O242" si="251">IFERROR(AVERAGEIF(L:L,L242,$J:$J)," ")</f>
        <v>0.9324390244</v>
      </c>
      <c r="O242" s="11">
        <f t="shared" si="251"/>
        <v>0.9324390244</v>
      </c>
      <c r="P242" s="9" t="str">
        <f>IF(ISBLANK(A242)," ",IF(N242&gt;MASTER!$B$3/100,"SB",IF(N242&gt;MASTER!$B$4/100,"B",IF(N242&gt;MASTER!$B$5/100,"C","K"))))</f>
        <v>B</v>
      </c>
      <c r="Q242" s="9" t="str">
        <f>IF(ISBLANK(B242)," ",IF(O242&gt;MASTER!$B$3/100,"SB",IF(O242&gt;MASTER!$B$4/100,"B",IF(O242&gt;MASTER!$B$5/100,"C","K"))))</f>
        <v>B</v>
      </c>
    </row>
    <row r="243">
      <c r="A243" s="8">
        <f>INDIRECT(ADDRESS(2+QUOTIENT(ROW()-2,COUNTA('Form Responses 1'!$1:$1)-4),1,,TRUE,"Form Responses 1"))</f>
        <v>45034.63456</v>
      </c>
      <c r="B243" s="9" t="str">
        <f>INDIRECT(ADDRESS(2+QUOTIENT(ROW()-2,COUNTA('Form Responses 1'!$1:$1)-4),2,,TRUE,"Form Responses 1"))</f>
        <v>Dcremz11@gmail.com</v>
      </c>
      <c r="C243" s="9" t="str">
        <f>INDIRECT(ADDRESS(2+QUOTIENT(ROW()-2,COUNTA('Form Responses 1'!$1:$1)-4),3,,TRUE,"Form Responses 1"))</f>
        <v>Edi Karyadi</v>
      </c>
      <c r="D243" s="12">
        <f>INDIRECT(ADDRESS(2+QUOTIENT(ROW()-2,COUNTA('Form Responses 1'!$1:$1)-4),4,,TRUE,"Form Responses 1"))</f>
        <v>44951</v>
      </c>
      <c r="E243" s="10">
        <f t="shared" si="2"/>
        <v>3</v>
      </c>
      <c r="F243" s="9" t="str">
        <f>IF(ISBLANK(A243)," ",INDIRECT(ADDRESS(1,5+MOD(ROW()-2,COUNTA('Form Responses 1'!$1:$1)-4),,TRUE,"Form Responses 1")))</f>
        <v>Rumah Dinas Brin (Ex Kepala Lipi) [Kamar Mandi 1]</v>
      </c>
      <c r="G243" s="9" t="str">
        <f>IF(ISBLANK(A243)," ",INDIRECT(ADDRESS(MATCH(A243,'Form Responses 1'!A:A,0),5+MOD(ROW()-2,COUNTA('Form Responses 1'!$1:$1)-4),,TRUE,"Form Responses 1")))</f>
        <v>CUKUP BAIK</v>
      </c>
      <c r="H243" s="11" t="str">
        <f t="shared" si="3"/>
        <v>Rumah Dinas Brin (Ex Kepala Lipi)</v>
      </c>
      <c r="I243" s="11" t="str">
        <f t="shared" si="4"/>
        <v>CLEANING SERVICE</v>
      </c>
      <c r="J243" s="11">
        <f t="array" ref="J243">IFERROR(INDEX(MASTER!B:B,MATCH(G243,MASTER!A:A,0))/100," ")</f>
        <v>0.89</v>
      </c>
      <c r="K243" s="9">
        <f t="shared" si="5"/>
        <v>4</v>
      </c>
      <c r="L243" s="9" t="str">
        <f t="shared" si="6"/>
        <v>2023 - WEEK 04</v>
      </c>
      <c r="M243" s="9" t="str">
        <f t="shared" si="7"/>
        <v>2023 - MONTH 01</v>
      </c>
      <c r="N243" s="11">
        <f t="shared" ref="N243:O243" si="252">IFERROR(AVERAGEIF(L:L,L243,$J:$J)," ")</f>
        <v>0.9324390244</v>
      </c>
      <c r="O243" s="11">
        <f t="shared" si="252"/>
        <v>0.9324390244</v>
      </c>
      <c r="P243" s="9" t="str">
        <f>IF(ISBLANK(A243)," ",IF(N243&gt;MASTER!$B$3/100,"SB",IF(N243&gt;MASTER!$B$4/100,"B",IF(N243&gt;MASTER!$B$5/100,"C","K"))))</f>
        <v>B</v>
      </c>
      <c r="Q243" s="9" t="str">
        <f>IF(ISBLANK(B243)," ",IF(O243&gt;MASTER!$B$3/100,"SB",IF(O243&gt;MASTER!$B$4/100,"B",IF(O243&gt;MASTER!$B$5/100,"C","K"))))</f>
        <v>B</v>
      </c>
    </row>
    <row r="244">
      <c r="A244" s="8">
        <f>INDIRECT(ADDRESS(2+QUOTIENT(ROW()-2,COUNTA('Form Responses 1'!$1:$1)-4),1,,TRUE,"Form Responses 1"))</f>
        <v>45034.63456</v>
      </c>
      <c r="B244" s="9" t="str">
        <f>INDIRECT(ADDRESS(2+QUOTIENT(ROW()-2,COUNTA('Form Responses 1'!$1:$1)-4),2,,TRUE,"Form Responses 1"))</f>
        <v>Dcremz11@gmail.com</v>
      </c>
      <c r="C244" s="9" t="str">
        <f>INDIRECT(ADDRESS(2+QUOTIENT(ROW()-2,COUNTA('Form Responses 1'!$1:$1)-4),3,,TRUE,"Form Responses 1"))</f>
        <v>Edi Karyadi</v>
      </c>
      <c r="D244" s="12">
        <f>INDIRECT(ADDRESS(2+QUOTIENT(ROW()-2,COUNTA('Form Responses 1'!$1:$1)-4),4,,TRUE,"Form Responses 1"))</f>
        <v>44951</v>
      </c>
      <c r="E244" s="10">
        <f t="shared" si="2"/>
        <v>3</v>
      </c>
      <c r="F244" s="9" t="str">
        <f>IF(ISBLANK(A244)," ",INDIRECT(ADDRESS(1,5+MOD(ROW()-2,COUNTA('Form Responses 1'!$1:$1)-4),,TRUE,"Form Responses 1")))</f>
        <v>Rumah Dinas Brin (Ex Kepala Lipi) [Kamar Mandi 2]</v>
      </c>
      <c r="G244" s="9" t="str">
        <f>IF(ISBLANK(A244)," ",INDIRECT(ADDRESS(MATCH(A244,'Form Responses 1'!A:A,0),5+MOD(ROW()-2,COUNTA('Form Responses 1'!$1:$1)-4),,TRUE,"Form Responses 1")))</f>
        <v>CUKUP BAIK</v>
      </c>
      <c r="H244" s="11" t="str">
        <f t="shared" si="3"/>
        <v>Rumah Dinas Brin (Ex Kepala Lipi)</v>
      </c>
      <c r="I244" s="11" t="str">
        <f t="shared" si="4"/>
        <v>CLEANING SERVICE</v>
      </c>
      <c r="J244" s="11">
        <f t="array" ref="J244">IFERROR(INDEX(MASTER!B:B,MATCH(G244,MASTER!A:A,0))/100," ")</f>
        <v>0.89</v>
      </c>
      <c r="K244" s="9">
        <f t="shared" si="5"/>
        <v>4</v>
      </c>
      <c r="L244" s="9" t="str">
        <f t="shared" si="6"/>
        <v>2023 - WEEK 04</v>
      </c>
      <c r="M244" s="9" t="str">
        <f t="shared" si="7"/>
        <v>2023 - MONTH 01</v>
      </c>
      <c r="N244" s="11">
        <f t="shared" ref="N244:O244" si="253">IFERROR(AVERAGEIF(L:L,L244,$J:$J)," ")</f>
        <v>0.9324390244</v>
      </c>
      <c r="O244" s="11">
        <f t="shared" si="253"/>
        <v>0.9324390244</v>
      </c>
      <c r="P244" s="9" t="str">
        <f>IF(ISBLANK(A244)," ",IF(N244&gt;MASTER!$B$3/100,"SB",IF(N244&gt;MASTER!$B$4/100,"B",IF(N244&gt;MASTER!$B$5/100,"C","K"))))</f>
        <v>B</v>
      </c>
      <c r="Q244" s="9" t="str">
        <f>IF(ISBLANK(B244)," ",IF(O244&gt;MASTER!$B$3/100,"SB",IF(O244&gt;MASTER!$B$4/100,"B",IF(O244&gt;MASTER!$B$5/100,"C","K"))))</f>
        <v>B</v>
      </c>
    </row>
    <row r="245">
      <c r="A245" s="8">
        <f>INDIRECT(ADDRESS(2+QUOTIENT(ROW()-2,COUNTA('Form Responses 1'!$1:$1)-4),1,,TRUE,"Form Responses 1"))</f>
        <v>45034.63456</v>
      </c>
      <c r="B245" s="9" t="str">
        <f>INDIRECT(ADDRESS(2+QUOTIENT(ROW()-2,COUNTA('Form Responses 1'!$1:$1)-4),2,,TRUE,"Form Responses 1"))</f>
        <v>Dcremz11@gmail.com</v>
      </c>
      <c r="C245" s="9" t="str">
        <f>INDIRECT(ADDRESS(2+QUOTIENT(ROW()-2,COUNTA('Form Responses 1'!$1:$1)-4),3,,TRUE,"Form Responses 1"))</f>
        <v>Edi Karyadi</v>
      </c>
      <c r="D245" s="12">
        <f>INDIRECT(ADDRESS(2+QUOTIENT(ROW()-2,COUNTA('Form Responses 1'!$1:$1)-4),4,,TRUE,"Form Responses 1"))</f>
        <v>44951</v>
      </c>
      <c r="E245" s="10">
        <f t="shared" si="2"/>
        <v>3</v>
      </c>
      <c r="F245" s="9" t="str">
        <f>IF(ISBLANK(A245)," ",INDIRECT(ADDRESS(1,5+MOD(ROW()-2,COUNTA('Form Responses 1'!$1:$1)-4),,TRUE,"Form Responses 1")))</f>
        <v>Rumah Dinas Brin (Ex Kepala Lipi) [Kamar Mandi 3]</v>
      </c>
      <c r="G245" s="9" t="str">
        <f>IF(ISBLANK(A245)," ",INDIRECT(ADDRESS(MATCH(A245,'Form Responses 1'!A:A,0),5+MOD(ROW()-2,COUNTA('Form Responses 1'!$1:$1)-4),,TRUE,"Form Responses 1")))</f>
        <v>CUKUP BAIK</v>
      </c>
      <c r="H245" s="11" t="str">
        <f t="shared" si="3"/>
        <v>Rumah Dinas Brin (Ex Kepala Lipi)</v>
      </c>
      <c r="I245" s="11" t="str">
        <f t="shared" si="4"/>
        <v>CLEANING SERVICE</v>
      </c>
      <c r="J245" s="11">
        <f t="array" ref="J245">IFERROR(INDEX(MASTER!B:B,MATCH(G245,MASTER!A:A,0))/100," ")</f>
        <v>0.89</v>
      </c>
      <c r="K245" s="9">
        <f t="shared" si="5"/>
        <v>4</v>
      </c>
      <c r="L245" s="9" t="str">
        <f t="shared" si="6"/>
        <v>2023 - WEEK 04</v>
      </c>
      <c r="M245" s="9" t="str">
        <f t="shared" si="7"/>
        <v>2023 - MONTH 01</v>
      </c>
      <c r="N245" s="11">
        <f t="shared" ref="N245:O245" si="254">IFERROR(AVERAGEIF(L:L,L245,$J:$J)," ")</f>
        <v>0.9324390244</v>
      </c>
      <c r="O245" s="11">
        <f t="shared" si="254"/>
        <v>0.9324390244</v>
      </c>
      <c r="P245" s="9" t="str">
        <f>IF(ISBLANK(A245)," ",IF(N245&gt;MASTER!$B$3/100,"SB",IF(N245&gt;MASTER!$B$4/100,"B",IF(N245&gt;MASTER!$B$5/100,"C","K"))))</f>
        <v>B</v>
      </c>
      <c r="Q245" s="9" t="str">
        <f>IF(ISBLANK(B245)," ",IF(O245&gt;MASTER!$B$3/100,"SB",IF(O245&gt;MASTER!$B$4/100,"B",IF(O245&gt;MASTER!$B$5/100,"C","K"))))</f>
        <v>B</v>
      </c>
    </row>
    <row r="246">
      <c r="A246" s="8">
        <f>INDIRECT(ADDRESS(2+QUOTIENT(ROW()-2,COUNTA('Form Responses 1'!$1:$1)-4),1,,TRUE,"Form Responses 1"))</f>
        <v>45034.63456</v>
      </c>
      <c r="B246" s="9" t="str">
        <f>INDIRECT(ADDRESS(2+QUOTIENT(ROW()-2,COUNTA('Form Responses 1'!$1:$1)-4),2,,TRUE,"Form Responses 1"))</f>
        <v>Dcremz11@gmail.com</v>
      </c>
      <c r="C246" s="9" t="str">
        <f>INDIRECT(ADDRESS(2+QUOTIENT(ROW()-2,COUNTA('Form Responses 1'!$1:$1)-4),3,,TRUE,"Form Responses 1"))</f>
        <v>Edi Karyadi</v>
      </c>
      <c r="D246" s="12">
        <f>INDIRECT(ADDRESS(2+QUOTIENT(ROW()-2,COUNTA('Form Responses 1'!$1:$1)-4),4,,TRUE,"Form Responses 1"))</f>
        <v>44951</v>
      </c>
      <c r="E246" s="10">
        <f t="shared" si="2"/>
        <v>3</v>
      </c>
      <c r="F246" s="9" t="str">
        <f>IF(ISBLANK(A246)," ",INDIRECT(ADDRESS(1,5+MOD(ROW()-2,COUNTA('Form Responses 1'!$1:$1)-4),,TRUE,"Form Responses 1")))</f>
        <v>Rumah Dinas Brin (Ex Kepala Lipi) [Halaman Depan]</v>
      </c>
      <c r="G246" s="9" t="str">
        <f>IF(ISBLANK(A246)," ",INDIRECT(ADDRESS(MATCH(A246,'Form Responses 1'!A:A,0),5+MOD(ROW()-2,COUNTA('Form Responses 1'!$1:$1)-4),,TRUE,"Form Responses 1")))</f>
        <v>BAIK</v>
      </c>
      <c r="H246" s="11" t="str">
        <f t="shared" si="3"/>
        <v>Rumah Dinas Brin (Ex Kepala Lipi)</v>
      </c>
      <c r="I246" s="11" t="str">
        <f t="shared" si="4"/>
        <v>CLEANING SERVICE</v>
      </c>
      <c r="J246" s="11">
        <f t="array" ref="J246">IFERROR(INDEX(MASTER!B:B,MATCH(G246,MASTER!A:A,0))/100," ")</f>
        <v>0.95</v>
      </c>
      <c r="K246" s="9">
        <f t="shared" si="5"/>
        <v>4</v>
      </c>
      <c r="L246" s="9" t="str">
        <f t="shared" si="6"/>
        <v>2023 - WEEK 04</v>
      </c>
      <c r="M246" s="9" t="str">
        <f t="shared" si="7"/>
        <v>2023 - MONTH 01</v>
      </c>
      <c r="N246" s="11">
        <f t="shared" ref="N246:O246" si="255">IFERROR(AVERAGEIF(L:L,L246,$J:$J)," ")</f>
        <v>0.9324390244</v>
      </c>
      <c r="O246" s="11">
        <f t="shared" si="255"/>
        <v>0.9324390244</v>
      </c>
      <c r="P246" s="9" t="str">
        <f>IF(ISBLANK(A246)," ",IF(N246&gt;MASTER!$B$3/100,"SB",IF(N246&gt;MASTER!$B$4/100,"B",IF(N246&gt;MASTER!$B$5/100,"C","K"))))</f>
        <v>B</v>
      </c>
      <c r="Q246" s="9" t="str">
        <f>IF(ISBLANK(B246)," ",IF(O246&gt;MASTER!$B$3/100,"SB",IF(O246&gt;MASTER!$B$4/100,"B",IF(O246&gt;MASTER!$B$5/100,"C","K"))))</f>
        <v>B</v>
      </c>
    </row>
    <row r="247">
      <c r="A247" s="8">
        <f>INDIRECT(ADDRESS(2+QUOTIENT(ROW()-2,COUNTA('Form Responses 1'!$1:$1)-4),1,,TRUE,"Form Responses 1"))</f>
        <v>45034.63456</v>
      </c>
      <c r="B247" s="9" t="str">
        <f>INDIRECT(ADDRESS(2+QUOTIENT(ROW()-2,COUNTA('Form Responses 1'!$1:$1)-4),2,,TRUE,"Form Responses 1"))</f>
        <v>Dcremz11@gmail.com</v>
      </c>
      <c r="C247" s="9" t="str">
        <f>INDIRECT(ADDRESS(2+QUOTIENT(ROW()-2,COUNTA('Form Responses 1'!$1:$1)-4),3,,TRUE,"Form Responses 1"))</f>
        <v>Edi Karyadi</v>
      </c>
      <c r="D247" s="12">
        <f>INDIRECT(ADDRESS(2+QUOTIENT(ROW()-2,COUNTA('Form Responses 1'!$1:$1)-4),4,,TRUE,"Form Responses 1"))</f>
        <v>44951</v>
      </c>
      <c r="E247" s="10">
        <f t="shared" si="2"/>
        <v>3</v>
      </c>
      <c r="F247" s="9" t="str">
        <f>IF(ISBLANK(A247)," ",INDIRECT(ADDRESS(1,5+MOD(ROW()-2,COUNTA('Form Responses 1'!$1:$1)-4),,TRUE,"Form Responses 1")))</f>
        <v>Rumah Dinas Brin (Ex Kepala Lipi) [Halaman Belakang]</v>
      </c>
      <c r="G247" s="9" t="str">
        <f>IF(ISBLANK(A247)," ",INDIRECT(ADDRESS(MATCH(A247,'Form Responses 1'!A:A,0),5+MOD(ROW()-2,COUNTA('Form Responses 1'!$1:$1)-4),,TRUE,"Form Responses 1")))</f>
        <v>BAIK</v>
      </c>
      <c r="H247" s="11" t="str">
        <f t="shared" si="3"/>
        <v>Rumah Dinas Brin (Ex Kepala Lipi)</v>
      </c>
      <c r="I247" s="11" t="str">
        <f t="shared" si="4"/>
        <v>CLEANING SERVICE</v>
      </c>
      <c r="J247" s="11">
        <f t="array" ref="J247">IFERROR(INDEX(MASTER!B:B,MATCH(G247,MASTER!A:A,0))/100," ")</f>
        <v>0.95</v>
      </c>
      <c r="K247" s="9">
        <f t="shared" si="5"/>
        <v>4</v>
      </c>
      <c r="L247" s="9" t="str">
        <f t="shared" si="6"/>
        <v>2023 - WEEK 04</v>
      </c>
      <c r="M247" s="9" t="str">
        <f t="shared" si="7"/>
        <v>2023 - MONTH 01</v>
      </c>
      <c r="N247" s="11">
        <f t="shared" ref="N247:O247" si="256">IFERROR(AVERAGEIF(L:L,L247,$J:$J)," ")</f>
        <v>0.9324390244</v>
      </c>
      <c r="O247" s="11">
        <f t="shared" si="256"/>
        <v>0.9324390244</v>
      </c>
      <c r="P247" s="9" t="str">
        <f>IF(ISBLANK(A247)," ",IF(N247&gt;MASTER!$B$3/100,"SB",IF(N247&gt;MASTER!$B$4/100,"B",IF(N247&gt;MASTER!$B$5/100,"C","K"))))</f>
        <v>B</v>
      </c>
      <c r="Q247" s="9" t="str">
        <f>IF(ISBLANK(B247)," ",IF(O247&gt;MASTER!$B$3/100,"SB",IF(O247&gt;MASTER!$B$4/100,"B",IF(O247&gt;MASTER!$B$5/100,"C","K"))))</f>
        <v>B</v>
      </c>
    </row>
    <row r="248">
      <c r="A248" s="8">
        <f>INDIRECT(ADDRESS(2+QUOTIENT(ROW()-2,COUNTA('Form Responses 1'!$1:$1)-4),1,,TRUE,"Form Responses 1"))</f>
        <v>45034.6358</v>
      </c>
      <c r="B248" s="9" t="str">
        <f>INDIRECT(ADDRESS(2+QUOTIENT(ROW()-2,COUNTA('Form Responses 1'!$1:$1)-4),2,,TRUE,"Form Responses 1"))</f>
        <v>dcremz11@gmail.com</v>
      </c>
      <c r="C248" s="9" t="str">
        <f>INDIRECT(ADDRESS(2+QUOTIENT(ROW()-2,COUNTA('Form Responses 1'!$1:$1)-4),3,,TRUE,"Form Responses 1"))</f>
        <v>Edi Karyadi</v>
      </c>
      <c r="D248" s="12">
        <f>INDIRECT(ADDRESS(2+QUOTIENT(ROW()-2,COUNTA('Form Responses 1'!$1:$1)-4),4,,TRUE,"Form Responses 1"))</f>
        <v>44982</v>
      </c>
      <c r="E248" s="10">
        <f t="shared" si="2"/>
        <v>6</v>
      </c>
      <c r="F248" s="9" t="str">
        <f>IF(ISBLANK(A248)," ",INDIRECT(ADDRESS(1,5+MOD(ROW()-2,COUNTA('Form Responses 1'!$1:$1)-4),,TRUE,"Form Responses 1")))</f>
        <v>Security [Security Functions]</v>
      </c>
      <c r="G248" s="9" t="str">
        <f>IF(ISBLANK(A248)," ",INDIRECT(ADDRESS(MATCH(A248,'Form Responses 1'!A:A,0),5+MOD(ROW()-2,COUNTA('Form Responses 1'!$1:$1)-4),,TRUE,"Form Responses 1")))</f>
        <v>BAIK</v>
      </c>
      <c r="H248" s="11" t="str">
        <f t="shared" si="3"/>
        <v>Security</v>
      </c>
      <c r="I248" s="11" t="str">
        <f t="shared" si="4"/>
        <v>SECURITY SERVICE</v>
      </c>
      <c r="J248" s="11">
        <f t="array" ref="J248">IFERROR(INDEX(MASTER!B:B,MATCH(G248,MASTER!A:A,0))/100," ")</f>
        <v>0.95</v>
      </c>
      <c r="K248" s="9">
        <f t="shared" si="5"/>
        <v>8</v>
      </c>
      <c r="L248" s="9" t="str">
        <f t="shared" si="6"/>
        <v>2023 - WEEK 08</v>
      </c>
      <c r="M248" s="9" t="str">
        <f t="shared" si="7"/>
        <v>2023 - MONTH 02</v>
      </c>
      <c r="N248" s="11">
        <f t="shared" ref="N248:O248" si="257">IFERROR(AVERAGEIF(L:L,L248,$J:$J)," ")</f>
        <v>0.936097561</v>
      </c>
      <c r="O248" s="11">
        <f t="shared" si="257"/>
        <v>0.936097561</v>
      </c>
      <c r="P248" s="9" t="str">
        <f>IF(ISBLANK(A248)," ",IF(N248&gt;MASTER!$B$3/100,"SB",IF(N248&gt;MASTER!$B$4/100,"B",IF(N248&gt;MASTER!$B$5/100,"C","K"))))</f>
        <v>B</v>
      </c>
      <c r="Q248" s="9" t="str">
        <f>IF(ISBLANK(B248)," ",IF(O248&gt;MASTER!$B$3/100,"SB",IF(O248&gt;MASTER!$B$4/100,"B",IF(O248&gt;MASTER!$B$5/100,"C","K"))))</f>
        <v>B</v>
      </c>
    </row>
    <row r="249">
      <c r="A249" s="8">
        <f>INDIRECT(ADDRESS(2+QUOTIENT(ROW()-2,COUNTA('Form Responses 1'!$1:$1)-4),1,,TRUE,"Form Responses 1"))</f>
        <v>45034.6358</v>
      </c>
      <c r="B249" s="9" t="str">
        <f>INDIRECT(ADDRESS(2+QUOTIENT(ROW()-2,COUNTA('Form Responses 1'!$1:$1)-4),2,,TRUE,"Form Responses 1"))</f>
        <v>dcremz11@gmail.com</v>
      </c>
      <c r="C249" s="9" t="str">
        <f>INDIRECT(ADDRESS(2+QUOTIENT(ROW()-2,COUNTA('Form Responses 1'!$1:$1)-4),3,,TRUE,"Form Responses 1"))</f>
        <v>Edi Karyadi</v>
      </c>
      <c r="D249" s="12">
        <f>INDIRECT(ADDRESS(2+QUOTIENT(ROW()-2,COUNTA('Form Responses 1'!$1:$1)-4),4,,TRUE,"Form Responses 1"))</f>
        <v>44982</v>
      </c>
      <c r="E249" s="10">
        <f t="shared" si="2"/>
        <v>6</v>
      </c>
      <c r="F249" s="9" t="str">
        <f>IF(ISBLANK(A249)," ",INDIRECT(ADDRESS(1,5+MOD(ROW()-2,COUNTA('Form Responses 1'!$1:$1)-4),,TRUE,"Form Responses 1")))</f>
        <v>Driver [Driving Safety]</v>
      </c>
      <c r="G249" s="9" t="str">
        <f>IF(ISBLANK(A249)," ",INDIRECT(ADDRESS(MATCH(A249,'Form Responses 1'!A:A,0),5+MOD(ROW()-2,COUNTA('Form Responses 1'!$1:$1)-4),,TRUE,"Form Responses 1")))</f>
        <v>BAIK</v>
      </c>
      <c r="H249" s="11" t="str">
        <f t="shared" si="3"/>
        <v>Driver</v>
      </c>
      <c r="I249" s="11" t="str">
        <f t="shared" si="4"/>
        <v>LABOR SERVICE</v>
      </c>
      <c r="J249" s="11">
        <f t="array" ref="J249">IFERROR(INDEX(MASTER!B:B,MATCH(G249,MASTER!A:A,0))/100," ")</f>
        <v>0.95</v>
      </c>
      <c r="K249" s="9">
        <f t="shared" si="5"/>
        <v>8</v>
      </c>
      <c r="L249" s="9" t="str">
        <f t="shared" si="6"/>
        <v>2023 - WEEK 08</v>
      </c>
      <c r="M249" s="9" t="str">
        <f t="shared" si="7"/>
        <v>2023 - MONTH 02</v>
      </c>
      <c r="N249" s="11">
        <f t="shared" ref="N249:O249" si="258">IFERROR(AVERAGEIF(L:L,L249,$J:$J)," ")</f>
        <v>0.936097561</v>
      </c>
      <c r="O249" s="11">
        <f t="shared" si="258"/>
        <v>0.936097561</v>
      </c>
      <c r="P249" s="9" t="str">
        <f>IF(ISBLANK(A249)," ",IF(N249&gt;MASTER!$B$3/100,"SB",IF(N249&gt;MASTER!$B$4/100,"B",IF(N249&gt;MASTER!$B$5/100,"C","K"))))</f>
        <v>B</v>
      </c>
      <c r="Q249" s="9" t="str">
        <f>IF(ISBLANK(B249)," ",IF(O249&gt;MASTER!$B$3/100,"SB",IF(O249&gt;MASTER!$B$4/100,"B",IF(O249&gt;MASTER!$B$5/100,"C","K"))))</f>
        <v>B</v>
      </c>
    </row>
    <row r="250">
      <c r="A250" s="8">
        <f>INDIRECT(ADDRESS(2+QUOTIENT(ROW()-2,COUNTA('Form Responses 1'!$1:$1)-4),1,,TRUE,"Form Responses 1"))</f>
        <v>45034.6358</v>
      </c>
      <c r="B250" s="9" t="str">
        <f>INDIRECT(ADDRESS(2+QUOTIENT(ROW()-2,COUNTA('Form Responses 1'!$1:$1)-4),2,,TRUE,"Form Responses 1"))</f>
        <v>dcremz11@gmail.com</v>
      </c>
      <c r="C250" s="9" t="str">
        <f>INDIRECT(ADDRESS(2+QUOTIENT(ROW()-2,COUNTA('Form Responses 1'!$1:$1)-4),3,,TRUE,"Form Responses 1"))</f>
        <v>Edi Karyadi</v>
      </c>
      <c r="D250" s="12">
        <f>INDIRECT(ADDRESS(2+QUOTIENT(ROW()-2,COUNTA('Form Responses 1'!$1:$1)-4),4,,TRUE,"Form Responses 1"))</f>
        <v>44982</v>
      </c>
      <c r="E250" s="10">
        <f t="shared" si="2"/>
        <v>6</v>
      </c>
      <c r="F250" s="9" t="str">
        <f>IF(ISBLANK(A250)," ",INDIRECT(ADDRESS(1,5+MOD(ROW()-2,COUNTA('Form Responses 1'!$1:$1)-4),,TRUE,"Form Responses 1")))</f>
        <v>Driver [ Attendance]</v>
      </c>
      <c r="G250" s="9" t="str">
        <f>IF(ISBLANK(A250)," ",INDIRECT(ADDRESS(MATCH(A250,'Form Responses 1'!A:A,0),5+MOD(ROW()-2,COUNTA('Form Responses 1'!$1:$1)-4),,TRUE,"Form Responses 1")))</f>
        <v>BAIK</v>
      </c>
      <c r="H250" s="11" t="str">
        <f t="shared" si="3"/>
        <v>Driver</v>
      </c>
      <c r="I250" s="11" t="str">
        <f t="shared" si="4"/>
        <v>LABOR SERVICE</v>
      </c>
      <c r="J250" s="11">
        <f t="array" ref="J250">IFERROR(INDEX(MASTER!B:B,MATCH(G250,MASTER!A:A,0))/100," ")</f>
        <v>0.95</v>
      </c>
      <c r="K250" s="9">
        <f t="shared" si="5"/>
        <v>8</v>
      </c>
      <c r="L250" s="9" t="str">
        <f t="shared" si="6"/>
        <v>2023 - WEEK 08</v>
      </c>
      <c r="M250" s="9" t="str">
        <f t="shared" si="7"/>
        <v>2023 - MONTH 02</v>
      </c>
      <c r="N250" s="11">
        <f t="shared" ref="N250:O250" si="259">IFERROR(AVERAGEIF(L:L,L250,$J:$J)," ")</f>
        <v>0.936097561</v>
      </c>
      <c r="O250" s="11">
        <f t="shared" si="259"/>
        <v>0.936097561</v>
      </c>
      <c r="P250" s="9" t="str">
        <f>IF(ISBLANK(A250)," ",IF(N250&gt;MASTER!$B$3/100,"SB",IF(N250&gt;MASTER!$B$4/100,"B",IF(N250&gt;MASTER!$B$5/100,"C","K"))))</f>
        <v>B</v>
      </c>
      <c r="Q250" s="9" t="str">
        <f>IF(ISBLANK(B250)," ",IF(O250&gt;MASTER!$B$3/100,"SB",IF(O250&gt;MASTER!$B$4/100,"B",IF(O250&gt;MASTER!$B$5/100,"C","K"))))</f>
        <v>B</v>
      </c>
    </row>
    <row r="251">
      <c r="A251" s="8">
        <f>INDIRECT(ADDRESS(2+QUOTIENT(ROW()-2,COUNTA('Form Responses 1'!$1:$1)-4),1,,TRUE,"Form Responses 1"))</f>
        <v>45034.6358</v>
      </c>
      <c r="B251" s="9" t="str">
        <f>INDIRECT(ADDRESS(2+QUOTIENT(ROW()-2,COUNTA('Form Responses 1'!$1:$1)-4),2,,TRUE,"Form Responses 1"))</f>
        <v>dcremz11@gmail.com</v>
      </c>
      <c r="C251" s="9" t="str">
        <f>INDIRECT(ADDRESS(2+QUOTIENT(ROW()-2,COUNTA('Form Responses 1'!$1:$1)-4),3,,TRUE,"Form Responses 1"))</f>
        <v>Edi Karyadi</v>
      </c>
      <c r="D251" s="12">
        <f>INDIRECT(ADDRESS(2+QUOTIENT(ROW()-2,COUNTA('Form Responses 1'!$1:$1)-4),4,,TRUE,"Form Responses 1"))</f>
        <v>44982</v>
      </c>
      <c r="E251" s="10">
        <f t="shared" si="2"/>
        <v>6</v>
      </c>
      <c r="F251" s="9" t="str">
        <f>IF(ISBLANK(A251)," ",INDIRECT(ADDRESS(1,5+MOD(ROW()-2,COUNTA('Form Responses 1'!$1:$1)-4),,TRUE,"Form Responses 1")))</f>
        <v>Mess Gatsu [Ruang Tamu]</v>
      </c>
      <c r="G251" s="9" t="str">
        <f>IF(ISBLANK(A251)," ",INDIRECT(ADDRESS(MATCH(A251,'Form Responses 1'!A:A,0),5+MOD(ROW()-2,COUNTA('Form Responses 1'!$1:$1)-4),,TRUE,"Form Responses 1")))</f>
        <v>BAIK</v>
      </c>
      <c r="H251" s="11" t="str">
        <f t="shared" si="3"/>
        <v>Mess Gatsu</v>
      </c>
      <c r="I251" s="11" t="str">
        <f t="shared" si="4"/>
        <v>CLEANING SERVICE</v>
      </c>
      <c r="J251" s="11">
        <f t="array" ref="J251">IFERROR(INDEX(MASTER!B:B,MATCH(G251,MASTER!A:A,0))/100," ")</f>
        <v>0.95</v>
      </c>
      <c r="K251" s="9">
        <f t="shared" si="5"/>
        <v>8</v>
      </c>
      <c r="L251" s="9" t="str">
        <f t="shared" si="6"/>
        <v>2023 - WEEK 08</v>
      </c>
      <c r="M251" s="9" t="str">
        <f t="shared" si="7"/>
        <v>2023 - MONTH 02</v>
      </c>
      <c r="N251" s="11">
        <f t="shared" ref="N251:O251" si="260">IFERROR(AVERAGEIF(L:L,L251,$J:$J)," ")</f>
        <v>0.936097561</v>
      </c>
      <c r="O251" s="11">
        <f t="shared" si="260"/>
        <v>0.936097561</v>
      </c>
      <c r="P251" s="9" t="str">
        <f>IF(ISBLANK(A251)," ",IF(N251&gt;MASTER!$B$3/100,"SB",IF(N251&gt;MASTER!$B$4/100,"B",IF(N251&gt;MASTER!$B$5/100,"C","K"))))</f>
        <v>B</v>
      </c>
      <c r="Q251" s="9" t="str">
        <f>IF(ISBLANK(B251)," ",IF(O251&gt;MASTER!$B$3/100,"SB",IF(O251&gt;MASTER!$B$4/100,"B",IF(O251&gt;MASTER!$B$5/100,"C","K"))))</f>
        <v>B</v>
      </c>
    </row>
    <row r="252">
      <c r="A252" s="8">
        <f>INDIRECT(ADDRESS(2+QUOTIENT(ROW()-2,COUNTA('Form Responses 1'!$1:$1)-4),1,,TRUE,"Form Responses 1"))</f>
        <v>45034.6358</v>
      </c>
      <c r="B252" s="9" t="str">
        <f>INDIRECT(ADDRESS(2+QUOTIENT(ROW()-2,COUNTA('Form Responses 1'!$1:$1)-4),2,,TRUE,"Form Responses 1"))</f>
        <v>dcremz11@gmail.com</v>
      </c>
      <c r="C252" s="9" t="str">
        <f>INDIRECT(ADDRESS(2+QUOTIENT(ROW()-2,COUNTA('Form Responses 1'!$1:$1)-4),3,,TRUE,"Form Responses 1"))</f>
        <v>Edi Karyadi</v>
      </c>
      <c r="D252" s="12">
        <f>INDIRECT(ADDRESS(2+QUOTIENT(ROW()-2,COUNTA('Form Responses 1'!$1:$1)-4),4,,TRUE,"Form Responses 1"))</f>
        <v>44982</v>
      </c>
      <c r="E252" s="10">
        <f t="shared" si="2"/>
        <v>6</v>
      </c>
      <c r="F252" s="9" t="str">
        <f>IF(ISBLANK(A252)," ",INDIRECT(ADDRESS(1,5+MOD(ROW()-2,COUNTA('Form Responses 1'!$1:$1)-4),,TRUE,"Form Responses 1")))</f>
        <v>Mess Gatsu [Ruang Makan]</v>
      </c>
      <c r="G252" s="9" t="str">
        <f>IF(ISBLANK(A252)," ",INDIRECT(ADDRESS(MATCH(A252,'Form Responses 1'!A:A,0),5+MOD(ROW()-2,COUNTA('Form Responses 1'!$1:$1)-4),,TRUE,"Form Responses 1")))</f>
        <v>BAIK</v>
      </c>
      <c r="H252" s="11" t="str">
        <f t="shared" si="3"/>
        <v>Mess Gatsu</v>
      </c>
      <c r="I252" s="11" t="str">
        <f t="shared" si="4"/>
        <v>CLEANING SERVICE</v>
      </c>
      <c r="J252" s="11">
        <f t="array" ref="J252">IFERROR(INDEX(MASTER!B:B,MATCH(G252,MASTER!A:A,0))/100," ")</f>
        <v>0.95</v>
      </c>
      <c r="K252" s="9">
        <f t="shared" si="5"/>
        <v>8</v>
      </c>
      <c r="L252" s="9" t="str">
        <f t="shared" si="6"/>
        <v>2023 - WEEK 08</v>
      </c>
      <c r="M252" s="9" t="str">
        <f t="shared" si="7"/>
        <v>2023 - MONTH 02</v>
      </c>
      <c r="N252" s="11">
        <f t="shared" ref="N252:O252" si="261">IFERROR(AVERAGEIF(L:L,L252,$J:$J)," ")</f>
        <v>0.936097561</v>
      </c>
      <c r="O252" s="11">
        <f t="shared" si="261"/>
        <v>0.936097561</v>
      </c>
      <c r="P252" s="9" t="str">
        <f>IF(ISBLANK(A252)," ",IF(N252&gt;MASTER!$B$3/100,"SB",IF(N252&gt;MASTER!$B$4/100,"B",IF(N252&gt;MASTER!$B$5/100,"C","K"))))</f>
        <v>B</v>
      </c>
      <c r="Q252" s="9" t="str">
        <f>IF(ISBLANK(B252)," ",IF(O252&gt;MASTER!$B$3/100,"SB",IF(O252&gt;MASTER!$B$4/100,"B",IF(O252&gt;MASTER!$B$5/100,"C","K"))))</f>
        <v>B</v>
      </c>
    </row>
    <row r="253">
      <c r="A253" s="8">
        <f>INDIRECT(ADDRESS(2+QUOTIENT(ROW()-2,COUNTA('Form Responses 1'!$1:$1)-4),1,,TRUE,"Form Responses 1"))</f>
        <v>45034.6358</v>
      </c>
      <c r="B253" s="9" t="str">
        <f>INDIRECT(ADDRESS(2+QUOTIENT(ROW()-2,COUNTA('Form Responses 1'!$1:$1)-4),2,,TRUE,"Form Responses 1"))</f>
        <v>dcremz11@gmail.com</v>
      </c>
      <c r="C253" s="9" t="str">
        <f>INDIRECT(ADDRESS(2+QUOTIENT(ROW()-2,COUNTA('Form Responses 1'!$1:$1)-4),3,,TRUE,"Form Responses 1"))</f>
        <v>Edi Karyadi</v>
      </c>
      <c r="D253" s="12">
        <f>INDIRECT(ADDRESS(2+QUOTIENT(ROW()-2,COUNTA('Form Responses 1'!$1:$1)-4),4,,TRUE,"Form Responses 1"))</f>
        <v>44982</v>
      </c>
      <c r="E253" s="10">
        <f t="shared" si="2"/>
        <v>6</v>
      </c>
      <c r="F253" s="9" t="str">
        <f>IF(ISBLANK(A253)," ",INDIRECT(ADDRESS(1,5+MOD(ROW()-2,COUNTA('Form Responses 1'!$1:$1)-4),,TRUE,"Form Responses 1")))</f>
        <v>Mess Gatsu [Ruang Kerja]</v>
      </c>
      <c r="G253" s="9" t="str">
        <f>IF(ISBLANK(A253)," ",INDIRECT(ADDRESS(MATCH(A253,'Form Responses 1'!A:A,0),5+MOD(ROW()-2,COUNTA('Form Responses 1'!$1:$1)-4),,TRUE,"Form Responses 1")))</f>
        <v>BAIK</v>
      </c>
      <c r="H253" s="11" t="str">
        <f t="shared" si="3"/>
        <v>Mess Gatsu</v>
      </c>
      <c r="I253" s="11" t="str">
        <f t="shared" si="4"/>
        <v>CLEANING SERVICE</v>
      </c>
      <c r="J253" s="11">
        <f t="array" ref="J253">IFERROR(INDEX(MASTER!B:B,MATCH(G253,MASTER!A:A,0))/100," ")</f>
        <v>0.95</v>
      </c>
      <c r="K253" s="9">
        <f t="shared" si="5"/>
        <v>8</v>
      </c>
      <c r="L253" s="9" t="str">
        <f t="shared" si="6"/>
        <v>2023 - WEEK 08</v>
      </c>
      <c r="M253" s="9" t="str">
        <f t="shared" si="7"/>
        <v>2023 - MONTH 02</v>
      </c>
      <c r="N253" s="11">
        <f t="shared" ref="N253:O253" si="262">IFERROR(AVERAGEIF(L:L,L253,$J:$J)," ")</f>
        <v>0.936097561</v>
      </c>
      <c r="O253" s="11">
        <f t="shared" si="262"/>
        <v>0.936097561</v>
      </c>
      <c r="P253" s="9" t="str">
        <f>IF(ISBLANK(A253)," ",IF(N253&gt;MASTER!$B$3/100,"SB",IF(N253&gt;MASTER!$B$4/100,"B",IF(N253&gt;MASTER!$B$5/100,"C","K"))))</f>
        <v>B</v>
      </c>
      <c r="Q253" s="9" t="str">
        <f>IF(ISBLANK(B253)," ",IF(O253&gt;MASTER!$B$3/100,"SB",IF(O253&gt;MASTER!$B$4/100,"B",IF(O253&gt;MASTER!$B$5/100,"C","K"))))</f>
        <v>B</v>
      </c>
    </row>
    <row r="254">
      <c r="A254" s="8">
        <f>INDIRECT(ADDRESS(2+QUOTIENT(ROW()-2,COUNTA('Form Responses 1'!$1:$1)-4),1,,TRUE,"Form Responses 1"))</f>
        <v>45034.6358</v>
      </c>
      <c r="B254" s="9" t="str">
        <f>INDIRECT(ADDRESS(2+QUOTIENT(ROW()-2,COUNTA('Form Responses 1'!$1:$1)-4),2,,TRUE,"Form Responses 1"))</f>
        <v>dcremz11@gmail.com</v>
      </c>
      <c r="C254" s="9" t="str">
        <f>INDIRECT(ADDRESS(2+QUOTIENT(ROW()-2,COUNTA('Form Responses 1'!$1:$1)-4),3,,TRUE,"Form Responses 1"))</f>
        <v>Edi Karyadi</v>
      </c>
      <c r="D254" s="12">
        <f>INDIRECT(ADDRESS(2+QUOTIENT(ROW()-2,COUNTA('Form Responses 1'!$1:$1)-4),4,,TRUE,"Form Responses 1"))</f>
        <v>44982</v>
      </c>
      <c r="E254" s="10">
        <f t="shared" si="2"/>
        <v>6</v>
      </c>
      <c r="F254" s="9" t="str">
        <f>IF(ISBLANK(A254)," ",INDIRECT(ADDRESS(1,5+MOD(ROW()-2,COUNTA('Form Responses 1'!$1:$1)-4),,TRUE,"Form Responses 1")))</f>
        <v>Mess Gatsu [Kamar Tidur 1]</v>
      </c>
      <c r="G254" s="9" t="str">
        <f>IF(ISBLANK(A254)," ",INDIRECT(ADDRESS(MATCH(A254,'Form Responses 1'!A:A,0),5+MOD(ROW()-2,COUNTA('Form Responses 1'!$1:$1)-4),,TRUE,"Form Responses 1")))</f>
        <v>BAIK</v>
      </c>
      <c r="H254" s="11" t="str">
        <f t="shared" si="3"/>
        <v>Mess Gatsu</v>
      </c>
      <c r="I254" s="11" t="str">
        <f t="shared" si="4"/>
        <v>CLEANING SERVICE</v>
      </c>
      <c r="J254" s="11">
        <f t="array" ref="J254">IFERROR(INDEX(MASTER!B:B,MATCH(G254,MASTER!A:A,0))/100," ")</f>
        <v>0.95</v>
      </c>
      <c r="K254" s="9">
        <f t="shared" si="5"/>
        <v>8</v>
      </c>
      <c r="L254" s="9" t="str">
        <f t="shared" si="6"/>
        <v>2023 - WEEK 08</v>
      </c>
      <c r="M254" s="9" t="str">
        <f t="shared" si="7"/>
        <v>2023 - MONTH 02</v>
      </c>
      <c r="N254" s="11">
        <f t="shared" ref="N254:O254" si="263">IFERROR(AVERAGEIF(L:L,L254,$J:$J)," ")</f>
        <v>0.936097561</v>
      </c>
      <c r="O254" s="11">
        <f t="shared" si="263"/>
        <v>0.936097561</v>
      </c>
      <c r="P254" s="9" t="str">
        <f>IF(ISBLANK(A254)," ",IF(N254&gt;MASTER!$B$3/100,"SB",IF(N254&gt;MASTER!$B$4/100,"B",IF(N254&gt;MASTER!$B$5/100,"C","K"))))</f>
        <v>B</v>
      </c>
      <c r="Q254" s="9" t="str">
        <f>IF(ISBLANK(B254)," ",IF(O254&gt;MASTER!$B$3/100,"SB",IF(O254&gt;MASTER!$B$4/100,"B",IF(O254&gt;MASTER!$B$5/100,"C","K"))))</f>
        <v>B</v>
      </c>
    </row>
    <row r="255">
      <c r="A255" s="8">
        <f>INDIRECT(ADDRESS(2+QUOTIENT(ROW()-2,COUNTA('Form Responses 1'!$1:$1)-4),1,,TRUE,"Form Responses 1"))</f>
        <v>45034.6358</v>
      </c>
      <c r="B255" s="9" t="str">
        <f>INDIRECT(ADDRESS(2+QUOTIENT(ROW()-2,COUNTA('Form Responses 1'!$1:$1)-4),2,,TRUE,"Form Responses 1"))</f>
        <v>dcremz11@gmail.com</v>
      </c>
      <c r="C255" s="9" t="str">
        <f>INDIRECT(ADDRESS(2+QUOTIENT(ROW()-2,COUNTA('Form Responses 1'!$1:$1)-4),3,,TRUE,"Form Responses 1"))</f>
        <v>Edi Karyadi</v>
      </c>
      <c r="D255" s="12">
        <f>INDIRECT(ADDRESS(2+QUOTIENT(ROW()-2,COUNTA('Form Responses 1'!$1:$1)-4),4,,TRUE,"Form Responses 1"))</f>
        <v>44982</v>
      </c>
      <c r="E255" s="10">
        <f t="shared" si="2"/>
        <v>6</v>
      </c>
      <c r="F255" s="9" t="str">
        <f>IF(ISBLANK(A255)," ",INDIRECT(ADDRESS(1,5+MOD(ROW()-2,COUNTA('Form Responses 1'!$1:$1)-4),,TRUE,"Form Responses 1")))</f>
        <v>Mess Gatsu [Kamar Tidur 2]</v>
      </c>
      <c r="G255" s="9" t="str">
        <f>IF(ISBLANK(A255)," ",INDIRECT(ADDRESS(MATCH(A255,'Form Responses 1'!A:A,0),5+MOD(ROW()-2,COUNTA('Form Responses 1'!$1:$1)-4),,TRUE,"Form Responses 1")))</f>
        <v>BAIK</v>
      </c>
      <c r="H255" s="11" t="str">
        <f t="shared" si="3"/>
        <v>Mess Gatsu</v>
      </c>
      <c r="I255" s="11" t="str">
        <f t="shared" si="4"/>
        <v>CLEANING SERVICE</v>
      </c>
      <c r="J255" s="11">
        <f t="array" ref="J255">IFERROR(INDEX(MASTER!B:B,MATCH(G255,MASTER!A:A,0))/100," ")</f>
        <v>0.95</v>
      </c>
      <c r="K255" s="9">
        <f t="shared" si="5"/>
        <v>8</v>
      </c>
      <c r="L255" s="9" t="str">
        <f t="shared" si="6"/>
        <v>2023 - WEEK 08</v>
      </c>
      <c r="M255" s="9" t="str">
        <f t="shared" si="7"/>
        <v>2023 - MONTH 02</v>
      </c>
      <c r="N255" s="11">
        <f t="shared" ref="N255:O255" si="264">IFERROR(AVERAGEIF(L:L,L255,$J:$J)," ")</f>
        <v>0.936097561</v>
      </c>
      <c r="O255" s="11">
        <f t="shared" si="264"/>
        <v>0.936097561</v>
      </c>
      <c r="P255" s="9" t="str">
        <f>IF(ISBLANK(A255)," ",IF(N255&gt;MASTER!$B$3/100,"SB",IF(N255&gt;MASTER!$B$4/100,"B",IF(N255&gt;MASTER!$B$5/100,"C","K"))))</f>
        <v>B</v>
      </c>
      <c r="Q255" s="9" t="str">
        <f>IF(ISBLANK(B255)," ",IF(O255&gt;MASTER!$B$3/100,"SB",IF(O255&gt;MASTER!$B$4/100,"B",IF(O255&gt;MASTER!$B$5/100,"C","K"))))</f>
        <v>B</v>
      </c>
    </row>
    <row r="256">
      <c r="A256" s="8">
        <f>INDIRECT(ADDRESS(2+QUOTIENT(ROW()-2,COUNTA('Form Responses 1'!$1:$1)-4),1,,TRUE,"Form Responses 1"))</f>
        <v>45034.6358</v>
      </c>
      <c r="B256" s="9" t="str">
        <f>INDIRECT(ADDRESS(2+QUOTIENT(ROW()-2,COUNTA('Form Responses 1'!$1:$1)-4),2,,TRUE,"Form Responses 1"))</f>
        <v>dcremz11@gmail.com</v>
      </c>
      <c r="C256" s="9" t="str">
        <f>INDIRECT(ADDRESS(2+QUOTIENT(ROW()-2,COUNTA('Form Responses 1'!$1:$1)-4),3,,TRUE,"Form Responses 1"))</f>
        <v>Edi Karyadi</v>
      </c>
      <c r="D256" s="12">
        <f>INDIRECT(ADDRESS(2+QUOTIENT(ROW()-2,COUNTA('Form Responses 1'!$1:$1)-4),4,,TRUE,"Form Responses 1"))</f>
        <v>44982</v>
      </c>
      <c r="E256" s="10">
        <f t="shared" si="2"/>
        <v>6</v>
      </c>
      <c r="F256" s="9" t="str">
        <f>IF(ISBLANK(A256)," ",INDIRECT(ADDRESS(1,5+MOD(ROW()-2,COUNTA('Form Responses 1'!$1:$1)-4),,TRUE,"Form Responses 1")))</f>
        <v>Mess Gatsu [Kamar Tidur 3]</v>
      </c>
      <c r="G256" s="9" t="str">
        <f>IF(ISBLANK(A256)," ",INDIRECT(ADDRESS(MATCH(A256,'Form Responses 1'!A:A,0),5+MOD(ROW()-2,COUNTA('Form Responses 1'!$1:$1)-4),,TRUE,"Form Responses 1")))</f>
        <v>BAIK</v>
      </c>
      <c r="H256" s="11" t="str">
        <f t="shared" si="3"/>
        <v>Mess Gatsu</v>
      </c>
      <c r="I256" s="11" t="str">
        <f t="shared" si="4"/>
        <v>CLEANING SERVICE</v>
      </c>
      <c r="J256" s="11">
        <f t="array" ref="J256">IFERROR(INDEX(MASTER!B:B,MATCH(G256,MASTER!A:A,0))/100," ")</f>
        <v>0.95</v>
      </c>
      <c r="K256" s="9">
        <f t="shared" si="5"/>
        <v>8</v>
      </c>
      <c r="L256" s="9" t="str">
        <f t="shared" si="6"/>
        <v>2023 - WEEK 08</v>
      </c>
      <c r="M256" s="9" t="str">
        <f t="shared" si="7"/>
        <v>2023 - MONTH 02</v>
      </c>
      <c r="N256" s="11">
        <f t="shared" ref="N256:O256" si="265">IFERROR(AVERAGEIF(L:L,L256,$J:$J)," ")</f>
        <v>0.936097561</v>
      </c>
      <c r="O256" s="11">
        <f t="shared" si="265"/>
        <v>0.936097561</v>
      </c>
      <c r="P256" s="9" t="str">
        <f>IF(ISBLANK(A256)," ",IF(N256&gt;MASTER!$B$3/100,"SB",IF(N256&gt;MASTER!$B$4/100,"B",IF(N256&gt;MASTER!$B$5/100,"C","K"))))</f>
        <v>B</v>
      </c>
      <c r="Q256" s="9" t="str">
        <f>IF(ISBLANK(B256)," ",IF(O256&gt;MASTER!$B$3/100,"SB",IF(O256&gt;MASTER!$B$4/100,"B",IF(O256&gt;MASTER!$B$5/100,"C","K"))))</f>
        <v>B</v>
      </c>
    </row>
    <row r="257">
      <c r="A257" s="8">
        <f>INDIRECT(ADDRESS(2+QUOTIENT(ROW()-2,COUNTA('Form Responses 1'!$1:$1)-4),1,,TRUE,"Form Responses 1"))</f>
        <v>45034.6358</v>
      </c>
      <c r="B257" s="9" t="str">
        <f>INDIRECT(ADDRESS(2+QUOTIENT(ROW()-2,COUNTA('Form Responses 1'!$1:$1)-4),2,,TRUE,"Form Responses 1"))</f>
        <v>dcremz11@gmail.com</v>
      </c>
      <c r="C257" s="9" t="str">
        <f>INDIRECT(ADDRESS(2+QUOTIENT(ROW()-2,COUNTA('Form Responses 1'!$1:$1)-4),3,,TRUE,"Form Responses 1"))</f>
        <v>Edi Karyadi</v>
      </c>
      <c r="D257" s="12">
        <f>INDIRECT(ADDRESS(2+QUOTIENT(ROW()-2,COUNTA('Form Responses 1'!$1:$1)-4),4,,TRUE,"Form Responses 1"))</f>
        <v>44982</v>
      </c>
      <c r="E257" s="10">
        <f t="shared" si="2"/>
        <v>6</v>
      </c>
      <c r="F257" s="9" t="str">
        <f>IF(ISBLANK(A257)," ",INDIRECT(ADDRESS(1,5+MOD(ROW()-2,COUNTA('Form Responses 1'!$1:$1)-4),,TRUE,"Form Responses 1")))</f>
        <v>Mess Gatsu [Kamar Tidur 4]</v>
      </c>
      <c r="G257" s="9" t="str">
        <f>IF(ISBLANK(A257)," ",INDIRECT(ADDRESS(MATCH(A257,'Form Responses 1'!A:A,0),5+MOD(ROW()-2,COUNTA('Form Responses 1'!$1:$1)-4),,TRUE,"Form Responses 1")))</f>
        <v>BAIK</v>
      </c>
      <c r="H257" s="11" t="str">
        <f t="shared" si="3"/>
        <v>Mess Gatsu</v>
      </c>
      <c r="I257" s="11" t="str">
        <f t="shared" si="4"/>
        <v>CLEANING SERVICE</v>
      </c>
      <c r="J257" s="11">
        <f t="array" ref="J257">IFERROR(INDEX(MASTER!B:B,MATCH(G257,MASTER!A:A,0))/100," ")</f>
        <v>0.95</v>
      </c>
      <c r="K257" s="9">
        <f t="shared" si="5"/>
        <v>8</v>
      </c>
      <c r="L257" s="9" t="str">
        <f t="shared" si="6"/>
        <v>2023 - WEEK 08</v>
      </c>
      <c r="M257" s="9" t="str">
        <f t="shared" si="7"/>
        <v>2023 - MONTH 02</v>
      </c>
      <c r="N257" s="11">
        <f t="shared" ref="N257:O257" si="266">IFERROR(AVERAGEIF(L:L,L257,$J:$J)," ")</f>
        <v>0.936097561</v>
      </c>
      <c r="O257" s="11">
        <f t="shared" si="266"/>
        <v>0.936097561</v>
      </c>
      <c r="P257" s="9" t="str">
        <f>IF(ISBLANK(A257)," ",IF(N257&gt;MASTER!$B$3/100,"SB",IF(N257&gt;MASTER!$B$4/100,"B",IF(N257&gt;MASTER!$B$5/100,"C","K"))))</f>
        <v>B</v>
      </c>
      <c r="Q257" s="9" t="str">
        <f>IF(ISBLANK(B257)," ",IF(O257&gt;MASTER!$B$3/100,"SB",IF(O257&gt;MASTER!$B$4/100,"B",IF(O257&gt;MASTER!$B$5/100,"C","K"))))</f>
        <v>B</v>
      </c>
    </row>
    <row r="258">
      <c r="A258" s="8">
        <f>INDIRECT(ADDRESS(2+QUOTIENT(ROW()-2,COUNTA('Form Responses 1'!$1:$1)-4),1,,TRUE,"Form Responses 1"))</f>
        <v>45034.6358</v>
      </c>
      <c r="B258" s="9" t="str">
        <f>INDIRECT(ADDRESS(2+QUOTIENT(ROW()-2,COUNTA('Form Responses 1'!$1:$1)-4),2,,TRUE,"Form Responses 1"))</f>
        <v>dcremz11@gmail.com</v>
      </c>
      <c r="C258" s="9" t="str">
        <f>INDIRECT(ADDRESS(2+QUOTIENT(ROW()-2,COUNTA('Form Responses 1'!$1:$1)-4),3,,TRUE,"Form Responses 1"))</f>
        <v>Edi Karyadi</v>
      </c>
      <c r="D258" s="12">
        <f>INDIRECT(ADDRESS(2+QUOTIENT(ROW()-2,COUNTA('Form Responses 1'!$1:$1)-4),4,,TRUE,"Form Responses 1"))</f>
        <v>44982</v>
      </c>
      <c r="E258" s="10">
        <f t="shared" si="2"/>
        <v>6</v>
      </c>
      <c r="F258" s="9" t="str">
        <f>IF(ISBLANK(A258)," ",INDIRECT(ADDRESS(1,5+MOD(ROW()-2,COUNTA('Form Responses 1'!$1:$1)-4),,TRUE,"Form Responses 1")))</f>
        <v>Mess Gatsu [Kamar Tidur 5]</v>
      </c>
      <c r="G258" s="9" t="str">
        <f>IF(ISBLANK(A258)," ",INDIRECT(ADDRESS(MATCH(A258,'Form Responses 1'!A:A,0),5+MOD(ROW()-2,COUNTA('Form Responses 1'!$1:$1)-4),,TRUE,"Form Responses 1")))</f>
        <v>BAIK</v>
      </c>
      <c r="H258" s="11" t="str">
        <f t="shared" si="3"/>
        <v>Mess Gatsu</v>
      </c>
      <c r="I258" s="11" t="str">
        <f t="shared" si="4"/>
        <v>CLEANING SERVICE</v>
      </c>
      <c r="J258" s="11">
        <f t="array" ref="J258">IFERROR(INDEX(MASTER!B:B,MATCH(G258,MASTER!A:A,0))/100," ")</f>
        <v>0.95</v>
      </c>
      <c r="K258" s="9">
        <f t="shared" si="5"/>
        <v>8</v>
      </c>
      <c r="L258" s="9" t="str">
        <f t="shared" si="6"/>
        <v>2023 - WEEK 08</v>
      </c>
      <c r="M258" s="9" t="str">
        <f t="shared" si="7"/>
        <v>2023 - MONTH 02</v>
      </c>
      <c r="N258" s="11">
        <f t="shared" ref="N258:O258" si="267">IFERROR(AVERAGEIF(L:L,L258,$J:$J)," ")</f>
        <v>0.936097561</v>
      </c>
      <c r="O258" s="11">
        <f t="shared" si="267"/>
        <v>0.936097561</v>
      </c>
      <c r="P258" s="9" t="str">
        <f>IF(ISBLANK(A258)," ",IF(N258&gt;MASTER!$B$3/100,"SB",IF(N258&gt;MASTER!$B$4/100,"B",IF(N258&gt;MASTER!$B$5/100,"C","K"))))</f>
        <v>B</v>
      </c>
      <c r="Q258" s="9" t="str">
        <f>IF(ISBLANK(B258)," ",IF(O258&gt;MASTER!$B$3/100,"SB",IF(O258&gt;MASTER!$B$4/100,"B",IF(O258&gt;MASTER!$B$5/100,"C","K"))))</f>
        <v>B</v>
      </c>
    </row>
    <row r="259">
      <c r="A259" s="8">
        <f>INDIRECT(ADDRESS(2+QUOTIENT(ROW()-2,COUNTA('Form Responses 1'!$1:$1)-4),1,,TRUE,"Form Responses 1"))</f>
        <v>45034.6358</v>
      </c>
      <c r="B259" s="9" t="str">
        <f>INDIRECT(ADDRESS(2+QUOTIENT(ROW()-2,COUNTA('Form Responses 1'!$1:$1)-4),2,,TRUE,"Form Responses 1"))</f>
        <v>dcremz11@gmail.com</v>
      </c>
      <c r="C259" s="9" t="str">
        <f>INDIRECT(ADDRESS(2+QUOTIENT(ROW()-2,COUNTA('Form Responses 1'!$1:$1)-4),3,,TRUE,"Form Responses 1"))</f>
        <v>Edi Karyadi</v>
      </c>
      <c r="D259" s="12">
        <f>INDIRECT(ADDRESS(2+QUOTIENT(ROW()-2,COUNTA('Form Responses 1'!$1:$1)-4),4,,TRUE,"Form Responses 1"))</f>
        <v>44982</v>
      </c>
      <c r="E259" s="10">
        <f t="shared" si="2"/>
        <v>6</v>
      </c>
      <c r="F259" s="9" t="str">
        <f>IF(ISBLANK(A259)," ",INDIRECT(ADDRESS(1,5+MOD(ROW()-2,COUNTA('Form Responses 1'!$1:$1)-4),,TRUE,"Form Responses 1")))</f>
        <v>Mess Gatsu [Kamar Tidur 6]</v>
      </c>
      <c r="G259" s="9" t="str">
        <f>IF(ISBLANK(A259)," ",INDIRECT(ADDRESS(MATCH(A259,'Form Responses 1'!A:A,0),5+MOD(ROW()-2,COUNTA('Form Responses 1'!$1:$1)-4),,TRUE,"Form Responses 1")))</f>
        <v>BAIK</v>
      </c>
      <c r="H259" s="11" t="str">
        <f t="shared" si="3"/>
        <v>Mess Gatsu</v>
      </c>
      <c r="I259" s="11" t="str">
        <f t="shared" si="4"/>
        <v>CLEANING SERVICE</v>
      </c>
      <c r="J259" s="11">
        <f t="array" ref="J259">IFERROR(INDEX(MASTER!B:B,MATCH(G259,MASTER!A:A,0))/100," ")</f>
        <v>0.95</v>
      </c>
      <c r="K259" s="9">
        <f t="shared" si="5"/>
        <v>8</v>
      </c>
      <c r="L259" s="9" t="str">
        <f t="shared" si="6"/>
        <v>2023 - WEEK 08</v>
      </c>
      <c r="M259" s="9" t="str">
        <f t="shared" si="7"/>
        <v>2023 - MONTH 02</v>
      </c>
      <c r="N259" s="11">
        <f t="shared" ref="N259:O259" si="268">IFERROR(AVERAGEIF(L:L,L259,$J:$J)," ")</f>
        <v>0.936097561</v>
      </c>
      <c r="O259" s="11">
        <f t="shared" si="268"/>
        <v>0.936097561</v>
      </c>
      <c r="P259" s="9" t="str">
        <f>IF(ISBLANK(A259)," ",IF(N259&gt;MASTER!$B$3/100,"SB",IF(N259&gt;MASTER!$B$4/100,"B",IF(N259&gt;MASTER!$B$5/100,"C","K"))))</f>
        <v>B</v>
      </c>
      <c r="Q259" s="9" t="str">
        <f>IF(ISBLANK(B259)," ",IF(O259&gt;MASTER!$B$3/100,"SB",IF(O259&gt;MASTER!$B$4/100,"B",IF(O259&gt;MASTER!$B$5/100,"C","K"))))</f>
        <v>B</v>
      </c>
    </row>
    <row r="260">
      <c r="A260" s="8">
        <f>INDIRECT(ADDRESS(2+QUOTIENT(ROW()-2,COUNTA('Form Responses 1'!$1:$1)-4),1,,TRUE,"Form Responses 1"))</f>
        <v>45034.6358</v>
      </c>
      <c r="B260" s="9" t="str">
        <f>INDIRECT(ADDRESS(2+QUOTIENT(ROW()-2,COUNTA('Form Responses 1'!$1:$1)-4),2,,TRUE,"Form Responses 1"))</f>
        <v>dcremz11@gmail.com</v>
      </c>
      <c r="C260" s="9" t="str">
        <f>INDIRECT(ADDRESS(2+QUOTIENT(ROW()-2,COUNTA('Form Responses 1'!$1:$1)-4),3,,TRUE,"Form Responses 1"))</f>
        <v>Edi Karyadi</v>
      </c>
      <c r="D260" s="12">
        <f>INDIRECT(ADDRESS(2+QUOTIENT(ROW()-2,COUNTA('Form Responses 1'!$1:$1)-4),4,,TRUE,"Form Responses 1"))</f>
        <v>44982</v>
      </c>
      <c r="E260" s="10">
        <f t="shared" si="2"/>
        <v>6</v>
      </c>
      <c r="F260" s="9" t="str">
        <f>IF(ISBLANK(A260)," ",INDIRECT(ADDRESS(1,5+MOD(ROW()-2,COUNTA('Form Responses 1'!$1:$1)-4),,TRUE,"Form Responses 1")))</f>
        <v>Mess Gatsu [Kamar mandi 1]</v>
      </c>
      <c r="G260" s="9" t="str">
        <f>IF(ISBLANK(A260)," ",INDIRECT(ADDRESS(MATCH(A260,'Form Responses 1'!A:A,0),5+MOD(ROW()-2,COUNTA('Form Responses 1'!$1:$1)-4),,TRUE,"Form Responses 1")))</f>
        <v>CUKUP BAIK</v>
      </c>
      <c r="H260" s="11" t="str">
        <f t="shared" si="3"/>
        <v>Mess Gatsu</v>
      </c>
      <c r="I260" s="11" t="str">
        <f t="shared" si="4"/>
        <v>CLEANING SERVICE</v>
      </c>
      <c r="J260" s="11">
        <f t="array" ref="J260">IFERROR(INDEX(MASTER!B:B,MATCH(G260,MASTER!A:A,0))/100," ")</f>
        <v>0.89</v>
      </c>
      <c r="K260" s="9">
        <f t="shared" si="5"/>
        <v>8</v>
      </c>
      <c r="L260" s="9" t="str">
        <f t="shared" si="6"/>
        <v>2023 - WEEK 08</v>
      </c>
      <c r="M260" s="9" t="str">
        <f t="shared" si="7"/>
        <v>2023 - MONTH 02</v>
      </c>
      <c r="N260" s="11">
        <f t="shared" ref="N260:O260" si="269">IFERROR(AVERAGEIF(L:L,L260,$J:$J)," ")</f>
        <v>0.936097561</v>
      </c>
      <c r="O260" s="11">
        <f t="shared" si="269"/>
        <v>0.936097561</v>
      </c>
      <c r="P260" s="9" t="str">
        <f>IF(ISBLANK(A260)," ",IF(N260&gt;MASTER!$B$3/100,"SB",IF(N260&gt;MASTER!$B$4/100,"B",IF(N260&gt;MASTER!$B$5/100,"C","K"))))</f>
        <v>B</v>
      </c>
      <c r="Q260" s="9" t="str">
        <f>IF(ISBLANK(B260)," ",IF(O260&gt;MASTER!$B$3/100,"SB",IF(O260&gt;MASTER!$B$4/100,"B",IF(O260&gt;MASTER!$B$5/100,"C","K"))))</f>
        <v>B</v>
      </c>
    </row>
    <row r="261">
      <c r="A261" s="8">
        <f>INDIRECT(ADDRESS(2+QUOTIENT(ROW()-2,COUNTA('Form Responses 1'!$1:$1)-4),1,,TRUE,"Form Responses 1"))</f>
        <v>45034.6358</v>
      </c>
      <c r="B261" s="9" t="str">
        <f>INDIRECT(ADDRESS(2+QUOTIENT(ROW()-2,COUNTA('Form Responses 1'!$1:$1)-4),2,,TRUE,"Form Responses 1"))</f>
        <v>dcremz11@gmail.com</v>
      </c>
      <c r="C261" s="9" t="str">
        <f>INDIRECT(ADDRESS(2+QUOTIENT(ROW()-2,COUNTA('Form Responses 1'!$1:$1)-4),3,,TRUE,"Form Responses 1"))</f>
        <v>Edi Karyadi</v>
      </c>
      <c r="D261" s="12">
        <f>INDIRECT(ADDRESS(2+QUOTIENT(ROW()-2,COUNTA('Form Responses 1'!$1:$1)-4),4,,TRUE,"Form Responses 1"))</f>
        <v>44982</v>
      </c>
      <c r="E261" s="10">
        <f t="shared" si="2"/>
        <v>6</v>
      </c>
      <c r="F261" s="9" t="str">
        <f>IF(ISBLANK(A261)," ",INDIRECT(ADDRESS(1,5+MOD(ROW()-2,COUNTA('Form Responses 1'!$1:$1)-4),,TRUE,"Form Responses 1")))</f>
        <v>Mess Gatsu [Kamar mandi 2]</v>
      </c>
      <c r="G261" s="9" t="str">
        <f>IF(ISBLANK(A261)," ",INDIRECT(ADDRESS(MATCH(A261,'Form Responses 1'!A:A,0),5+MOD(ROW()-2,COUNTA('Form Responses 1'!$1:$1)-4),,TRUE,"Form Responses 1")))</f>
        <v>CUKUP BAIK</v>
      </c>
      <c r="H261" s="11" t="str">
        <f t="shared" si="3"/>
        <v>Mess Gatsu</v>
      </c>
      <c r="I261" s="11" t="str">
        <f t="shared" si="4"/>
        <v>CLEANING SERVICE</v>
      </c>
      <c r="J261" s="11">
        <f t="array" ref="J261">IFERROR(INDEX(MASTER!B:B,MATCH(G261,MASTER!A:A,0))/100," ")</f>
        <v>0.89</v>
      </c>
      <c r="K261" s="9">
        <f t="shared" si="5"/>
        <v>8</v>
      </c>
      <c r="L261" s="9" t="str">
        <f t="shared" si="6"/>
        <v>2023 - WEEK 08</v>
      </c>
      <c r="M261" s="9" t="str">
        <f t="shared" si="7"/>
        <v>2023 - MONTH 02</v>
      </c>
      <c r="N261" s="11">
        <f t="shared" ref="N261:O261" si="270">IFERROR(AVERAGEIF(L:L,L261,$J:$J)," ")</f>
        <v>0.936097561</v>
      </c>
      <c r="O261" s="11">
        <f t="shared" si="270"/>
        <v>0.936097561</v>
      </c>
      <c r="P261" s="9" t="str">
        <f>IF(ISBLANK(A261)," ",IF(N261&gt;MASTER!$B$3/100,"SB",IF(N261&gt;MASTER!$B$4/100,"B",IF(N261&gt;MASTER!$B$5/100,"C","K"))))</f>
        <v>B</v>
      </c>
      <c r="Q261" s="9" t="str">
        <f>IF(ISBLANK(B261)," ",IF(O261&gt;MASTER!$B$3/100,"SB",IF(O261&gt;MASTER!$B$4/100,"B",IF(O261&gt;MASTER!$B$5/100,"C","K"))))</f>
        <v>B</v>
      </c>
    </row>
    <row r="262">
      <c r="A262" s="8">
        <f>INDIRECT(ADDRESS(2+QUOTIENT(ROW()-2,COUNTA('Form Responses 1'!$1:$1)-4),1,,TRUE,"Form Responses 1"))</f>
        <v>45034.6358</v>
      </c>
      <c r="B262" s="9" t="str">
        <f>INDIRECT(ADDRESS(2+QUOTIENT(ROW()-2,COUNTA('Form Responses 1'!$1:$1)-4),2,,TRUE,"Form Responses 1"))</f>
        <v>dcremz11@gmail.com</v>
      </c>
      <c r="C262" s="9" t="str">
        <f>INDIRECT(ADDRESS(2+QUOTIENT(ROW()-2,COUNTA('Form Responses 1'!$1:$1)-4),3,,TRUE,"Form Responses 1"))</f>
        <v>Edi Karyadi</v>
      </c>
      <c r="D262" s="12">
        <f>INDIRECT(ADDRESS(2+QUOTIENT(ROW()-2,COUNTA('Form Responses 1'!$1:$1)-4),4,,TRUE,"Form Responses 1"))</f>
        <v>44982</v>
      </c>
      <c r="E262" s="10">
        <f t="shared" si="2"/>
        <v>6</v>
      </c>
      <c r="F262" s="9" t="str">
        <f>IF(ISBLANK(A262)," ",INDIRECT(ADDRESS(1,5+MOD(ROW()-2,COUNTA('Form Responses 1'!$1:$1)-4),,TRUE,"Form Responses 1")))</f>
        <v>Mess Gatsu [Kamar mandi 3]</v>
      </c>
      <c r="G262" s="9" t="str">
        <f>IF(ISBLANK(A262)," ",INDIRECT(ADDRESS(MATCH(A262,'Form Responses 1'!A:A,0),5+MOD(ROW()-2,COUNTA('Form Responses 1'!$1:$1)-4),,TRUE,"Form Responses 1")))</f>
        <v>CUKUP BAIK</v>
      </c>
      <c r="H262" s="11" t="str">
        <f t="shared" si="3"/>
        <v>Mess Gatsu</v>
      </c>
      <c r="I262" s="11" t="str">
        <f t="shared" si="4"/>
        <v>CLEANING SERVICE</v>
      </c>
      <c r="J262" s="11">
        <f t="array" ref="J262">IFERROR(INDEX(MASTER!B:B,MATCH(G262,MASTER!A:A,0))/100," ")</f>
        <v>0.89</v>
      </c>
      <c r="K262" s="9">
        <f t="shared" si="5"/>
        <v>8</v>
      </c>
      <c r="L262" s="9" t="str">
        <f t="shared" si="6"/>
        <v>2023 - WEEK 08</v>
      </c>
      <c r="M262" s="9" t="str">
        <f t="shared" si="7"/>
        <v>2023 - MONTH 02</v>
      </c>
      <c r="N262" s="11">
        <f t="shared" ref="N262:O262" si="271">IFERROR(AVERAGEIF(L:L,L262,$J:$J)," ")</f>
        <v>0.936097561</v>
      </c>
      <c r="O262" s="11">
        <f t="shared" si="271"/>
        <v>0.936097561</v>
      </c>
      <c r="P262" s="9" t="str">
        <f>IF(ISBLANK(A262)," ",IF(N262&gt;MASTER!$B$3/100,"SB",IF(N262&gt;MASTER!$B$4/100,"B",IF(N262&gt;MASTER!$B$5/100,"C","K"))))</f>
        <v>B</v>
      </c>
      <c r="Q262" s="9" t="str">
        <f>IF(ISBLANK(B262)," ",IF(O262&gt;MASTER!$B$3/100,"SB",IF(O262&gt;MASTER!$B$4/100,"B",IF(O262&gt;MASTER!$B$5/100,"C","K"))))</f>
        <v>B</v>
      </c>
    </row>
    <row r="263">
      <c r="A263" s="8">
        <f>INDIRECT(ADDRESS(2+QUOTIENT(ROW()-2,COUNTA('Form Responses 1'!$1:$1)-4),1,,TRUE,"Form Responses 1"))</f>
        <v>45034.6358</v>
      </c>
      <c r="B263" s="9" t="str">
        <f>INDIRECT(ADDRESS(2+QUOTIENT(ROW()-2,COUNTA('Form Responses 1'!$1:$1)-4),2,,TRUE,"Form Responses 1"))</f>
        <v>dcremz11@gmail.com</v>
      </c>
      <c r="C263" s="9" t="str">
        <f>INDIRECT(ADDRESS(2+QUOTIENT(ROW()-2,COUNTA('Form Responses 1'!$1:$1)-4),3,,TRUE,"Form Responses 1"))</f>
        <v>Edi Karyadi</v>
      </c>
      <c r="D263" s="12">
        <f>INDIRECT(ADDRESS(2+QUOTIENT(ROW()-2,COUNTA('Form Responses 1'!$1:$1)-4),4,,TRUE,"Form Responses 1"))</f>
        <v>44982</v>
      </c>
      <c r="E263" s="10">
        <f t="shared" si="2"/>
        <v>6</v>
      </c>
      <c r="F263" s="9" t="str">
        <f>IF(ISBLANK(A263)," ",INDIRECT(ADDRESS(1,5+MOD(ROW()-2,COUNTA('Form Responses 1'!$1:$1)-4),,TRUE,"Form Responses 1")))</f>
        <v>Mess Gatsu [Kamar mandi 4]</v>
      </c>
      <c r="G263" s="9" t="str">
        <f>IF(ISBLANK(A263)," ",INDIRECT(ADDRESS(MATCH(A263,'Form Responses 1'!A:A,0),5+MOD(ROW()-2,COUNTA('Form Responses 1'!$1:$1)-4),,TRUE,"Form Responses 1")))</f>
        <v>CUKUP BAIK</v>
      </c>
      <c r="H263" s="11" t="str">
        <f t="shared" si="3"/>
        <v>Mess Gatsu</v>
      </c>
      <c r="I263" s="11" t="str">
        <f t="shared" si="4"/>
        <v>CLEANING SERVICE</v>
      </c>
      <c r="J263" s="11">
        <f t="array" ref="J263">IFERROR(INDEX(MASTER!B:B,MATCH(G263,MASTER!A:A,0))/100," ")</f>
        <v>0.89</v>
      </c>
      <c r="K263" s="9">
        <f t="shared" si="5"/>
        <v>8</v>
      </c>
      <c r="L263" s="9" t="str">
        <f t="shared" si="6"/>
        <v>2023 - WEEK 08</v>
      </c>
      <c r="M263" s="9" t="str">
        <f t="shared" si="7"/>
        <v>2023 - MONTH 02</v>
      </c>
      <c r="N263" s="11">
        <f t="shared" ref="N263:O263" si="272">IFERROR(AVERAGEIF(L:L,L263,$J:$J)," ")</f>
        <v>0.936097561</v>
      </c>
      <c r="O263" s="11">
        <f t="shared" si="272"/>
        <v>0.936097561</v>
      </c>
      <c r="P263" s="9" t="str">
        <f>IF(ISBLANK(A263)," ",IF(N263&gt;MASTER!$B$3/100,"SB",IF(N263&gt;MASTER!$B$4/100,"B",IF(N263&gt;MASTER!$B$5/100,"C","K"))))</f>
        <v>B</v>
      </c>
      <c r="Q263" s="9" t="str">
        <f>IF(ISBLANK(B263)," ",IF(O263&gt;MASTER!$B$3/100,"SB",IF(O263&gt;MASTER!$B$4/100,"B",IF(O263&gt;MASTER!$B$5/100,"C","K"))))</f>
        <v>B</v>
      </c>
    </row>
    <row r="264">
      <c r="A264" s="8">
        <f>INDIRECT(ADDRESS(2+QUOTIENT(ROW()-2,COUNTA('Form Responses 1'!$1:$1)-4),1,,TRUE,"Form Responses 1"))</f>
        <v>45034.6358</v>
      </c>
      <c r="B264" s="9" t="str">
        <f>INDIRECT(ADDRESS(2+QUOTIENT(ROW()-2,COUNTA('Form Responses 1'!$1:$1)-4),2,,TRUE,"Form Responses 1"))</f>
        <v>dcremz11@gmail.com</v>
      </c>
      <c r="C264" s="9" t="str">
        <f>INDIRECT(ADDRESS(2+QUOTIENT(ROW()-2,COUNTA('Form Responses 1'!$1:$1)-4),3,,TRUE,"Form Responses 1"))</f>
        <v>Edi Karyadi</v>
      </c>
      <c r="D264" s="12">
        <f>INDIRECT(ADDRESS(2+QUOTIENT(ROW()-2,COUNTA('Form Responses 1'!$1:$1)-4),4,,TRUE,"Form Responses 1"))</f>
        <v>44982</v>
      </c>
      <c r="E264" s="10">
        <f t="shared" si="2"/>
        <v>6</v>
      </c>
      <c r="F264" s="9" t="str">
        <f>IF(ISBLANK(A264)," ",INDIRECT(ADDRESS(1,5+MOD(ROW()-2,COUNTA('Form Responses 1'!$1:$1)-4),,TRUE,"Form Responses 1")))</f>
        <v>Mess Gatsu [Kamar mandi 5]</v>
      </c>
      <c r="G264" s="9" t="str">
        <f>IF(ISBLANK(A264)," ",INDIRECT(ADDRESS(MATCH(A264,'Form Responses 1'!A:A,0),5+MOD(ROW()-2,COUNTA('Form Responses 1'!$1:$1)-4),,TRUE,"Form Responses 1")))</f>
        <v>CUKUP BAIK</v>
      </c>
      <c r="H264" s="11" t="str">
        <f t="shared" si="3"/>
        <v>Mess Gatsu</v>
      </c>
      <c r="I264" s="11" t="str">
        <f t="shared" si="4"/>
        <v>CLEANING SERVICE</v>
      </c>
      <c r="J264" s="11">
        <f t="array" ref="J264">IFERROR(INDEX(MASTER!B:B,MATCH(G264,MASTER!A:A,0))/100," ")</f>
        <v>0.89</v>
      </c>
      <c r="K264" s="9">
        <f t="shared" si="5"/>
        <v>8</v>
      </c>
      <c r="L264" s="9" t="str">
        <f t="shared" si="6"/>
        <v>2023 - WEEK 08</v>
      </c>
      <c r="M264" s="9" t="str">
        <f t="shared" si="7"/>
        <v>2023 - MONTH 02</v>
      </c>
      <c r="N264" s="11">
        <f t="shared" ref="N264:O264" si="273">IFERROR(AVERAGEIF(L:L,L264,$J:$J)," ")</f>
        <v>0.936097561</v>
      </c>
      <c r="O264" s="11">
        <f t="shared" si="273"/>
        <v>0.936097561</v>
      </c>
      <c r="P264" s="9" t="str">
        <f>IF(ISBLANK(A264)," ",IF(N264&gt;MASTER!$B$3/100,"SB",IF(N264&gt;MASTER!$B$4/100,"B",IF(N264&gt;MASTER!$B$5/100,"C","K"))))</f>
        <v>B</v>
      </c>
      <c r="Q264" s="9" t="str">
        <f>IF(ISBLANK(B264)," ",IF(O264&gt;MASTER!$B$3/100,"SB",IF(O264&gt;MASTER!$B$4/100,"B",IF(O264&gt;MASTER!$B$5/100,"C","K"))))</f>
        <v>B</v>
      </c>
    </row>
    <row r="265">
      <c r="A265" s="8">
        <f>INDIRECT(ADDRESS(2+QUOTIENT(ROW()-2,COUNTA('Form Responses 1'!$1:$1)-4),1,,TRUE,"Form Responses 1"))</f>
        <v>45034.6358</v>
      </c>
      <c r="B265" s="9" t="str">
        <f>INDIRECT(ADDRESS(2+QUOTIENT(ROW()-2,COUNTA('Form Responses 1'!$1:$1)-4),2,,TRUE,"Form Responses 1"))</f>
        <v>dcremz11@gmail.com</v>
      </c>
      <c r="C265" s="9" t="str">
        <f>INDIRECT(ADDRESS(2+QUOTIENT(ROW()-2,COUNTA('Form Responses 1'!$1:$1)-4),3,,TRUE,"Form Responses 1"))</f>
        <v>Edi Karyadi</v>
      </c>
      <c r="D265" s="12">
        <f>INDIRECT(ADDRESS(2+QUOTIENT(ROW()-2,COUNTA('Form Responses 1'!$1:$1)-4),4,,TRUE,"Form Responses 1"))</f>
        <v>44982</v>
      </c>
      <c r="E265" s="10">
        <f t="shared" si="2"/>
        <v>6</v>
      </c>
      <c r="F265" s="9" t="str">
        <f>IF(ISBLANK(A265)," ",INDIRECT(ADDRESS(1,5+MOD(ROW()-2,COUNTA('Form Responses 1'!$1:$1)-4),,TRUE,"Form Responses 1")))</f>
        <v>Mess Gatsu [Kamar mandi 6]</v>
      </c>
      <c r="G265" s="9" t="str">
        <f>IF(ISBLANK(A265)," ",INDIRECT(ADDRESS(MATCH(A265,'Form Responses 1'!A:A,0),5+MOD(ROW()-2,COUNTA('Form Responses 1'!$1:$1)-4),,TRUE,"Form Responses 1")))</f>
        <v>CUKUP BAIK</v>
      </c>
      <c r="H265" s="11" t="str">
        <f t="shared" si="3"/>
        <v>Mess Gatsu</v>
      </c>
      <c r="I265" s="11" t="str">
        <f t="shared" si="4"/>
        <v>CLEANING SERVICE</v>
      </c>
      <c r="J265" s="11">
        <f t="array" ref="J265">IFERROR(INDEX(MASTER!B:B,MATCH(G265,MASTER!A:A,0))/100," ")</f>
        <v>0.89</v>
      </c>
      <c r="K265" s="9">
        <f t="shared" si="5"/>
        <v>8</v>
      </c>
      <c r="L265" s="9" t="str">
        <f t="shared" si="6"/>
        <v>2023 - WEEK 08</v>
      </c>
      <c r="M265" s="9" t="str">
        <f t="shared" si="7"/>
        <v>2023 - MONTH 02</v>
      </c>
      <c r="N265" s="11">
        <f t="shared" ref="N265:O265" si="274">IFERROR(AVERAGEIF(L:L,L265,$J:$J)," ")</f>
        <v>0.936097561</v>
      </c>
      <c r="O265" s="11">
        <f t="shared" si="274"/>
        <v>0.936097561</v>
      </c>
      <c r="P265" s="9" t="str">
        <f>IF(ISBLANK(A265)," ",IF(N265&gt;MASTER!$B$3/100,"SB",IF(N265&gt;MASTER!$B$4/100,"B",IF(N265&gt;MASTER!$B$5/100,"C","K"))))</f>
        <v>B</v>
      </c>
      <c r="Q265" s="9" t="str">
        <f>IF(ISBLANK(B265)," ",IF(O265&gt;MASTER!$B$3/100,"SB",IF(O265&gt;MASTER!$B$4/100,"B",IF(O265&gt;MASTER!$B$5/100,"C","K"))))</f>
        <v>B</v>
      </c>
    </row>
    <row r="266">
      <c r="A266" s="8">
        <f>INDIRECT(ADDRESS(2+QUOTIENT(ROW()-2,COUNTA('Form Responses 1'!$1:$1)-4),1,,TRUE,"Form Responses 1"))</f>
        <v>45034.6358</v>
      </c>
      <c r="B266" s="9" t="str">
        <f>INDIRECT(ADDRESS(2+QUOTIENT(ROW()-2,COUNTA('Form Responses 1'!$1:$1)-4),2,,TRUE,"Form Responses 1"))</f>
        <v>dcremz11@gmail.com</v>
      </c>
      <c r="C266" s="9" t="str">
        <f>INDIRECT(ADDRESS(2+QUOTIENT(ROW()-2,COUNTA('Form Responses 1'!$1:$1)-4),3,,TRUE,"Form Responses 1"))</f>
        <v>Edi Karyadi</v>
      </c>
      <c r="D266" s="12">
        <f>INDIRECT(ADDRESS(2+QUOTIENT(ROW()-2,COUNTA('Form Responses 1'!$1:$1)-4),4,,TRUE,"Form Responses 1"))</f>
        <v>44982</v>
      </c>
      <c r="E266" s="10">
        <f t="shared" si="2"/>
        <v>6</v>
      </c>
      <c r="F266" s="9" t="str">
        <f>IF(ISBLANK(A266)," ",INDIRECT(ADDRESS(1,5+MOD(ROW()-2,COUNTA('Form Responses 1'!$1:$1)-4),,TRUE,"Form Responses 1")))</f>
        <v>Mess Gatsu [Kamar mandi 7]</v>
      </c>
      <c r="G266" s="9" t="str">
        <f>IF(ISBLANK(A266)," ",INDIRECT(ADDRESS(MATCH(A266,'Form Responses 1'!A:A,0),5+MOD(ROW()-2,COUNTA('Form Responses 1'!$1:$1)-4),,TRUE,"Form Responses 1")))</f>
        <v>CUKUP BAIK</v>
      </c>
      <c r="H266" s="11" t="str">
        <f t="shared" si="3"/>
        <v>Mess Gatsu</v>
      </c>
      <c r="I266" s="11" t="str">
        <f t="shared" si="4"/>
        <v>CLEANING SERVICE</v>
      </c>
      <c r="J266" s="11">
        <f t="array" ref="J266">IFERROR(INDEX(MASTER!B:B,MATCH(G266,MASTER!A:A,0))/100," ")</f>
        <v>0.89</v>
      </c>
      <c r="K266" s="9">
        <f t="shared" si="5"/>
        <v>8</v>
      </c>
      <c r="L266" s="9" t="str">
        <f t="shared" si="6"/>
        <v>2023 - WEEK 08</v>
      </c>
      <c r="M266" s="9" t="str">
        <f t="shared" si="7"/>
        <v>2023 - MONTH 02</v>
      </c>
      <c r="N266" s="11">
        <f t="shared" ref="N266:O266" si="275">IFERROR(AVERAGEIF(L:L,L266,$J:$J)," ")</f>
        <v>0.936097561</v>
      </c>
      <c r="O266" s="11">
        <f t="shared" si="275"/>
        <v>0.936097561</v>
      </c>
      <c r="P266" s="9" t="str">
        <f>IF(ISBLANK(A266)," ",IF(N266&gt;MASTER!$B$3/100,"SB",IF(N266&gt;MASTER!$B$4/100,"B",IF(N266&gt;MASTER!$B$5/100,"C","K"))))</f>
        <v>B</v>
      </c>
      <c r="Q266" s="9" t="str">
        <f>IF(ISBLANK(B266)," ",IF(O266&gt;MASTER!$B$3/100,"SB",IF(O266&gt;MASTER!$B$4/100,"B",IF(O266&gt;MASTER!$B$5/100,"C","K"))))</f>
        <v>B</v>
      </c>
    </row>
    <row r="267">
      <c r="A267" s="8">
        <f>INDIRECT(ADDRESS(2+QUOTIENT(ROW()-2,COUNTA('Form Responses 1'!$1:$1)-4),1,,TRUE,"Form Responses 1"))</f>
        <v>45034.6358</v>
      </c>
      <c r="B267" s="9" t="str">
        <f>INDIRECT(ADDRESS(2+QUOTIENT(ROW()-2,COUNTA('Form Responses 1'!$1:$1)-4),2,,TRUE,"Form Responses 1"))</f>
        <v>dcremz11@gmail.com</v>
      </c>
      <c r="C267" s="9" t="str">
        <f>INDIRECT(ADDRESS(2+QUOTIENT(ROW()-2,COUNTA('Form Responses 1'!$1:$1)-4),3,,TRUE,"Form Responses 1"))</f>
        <v>Edi Karyadi</v>
      </c>
      <c r="D267" s="12">
        <f>INDIRECT(ADDRESS(2+QUOTIENT(ROW()-2,COUNTA('Form Responses 1'!$1:$1)-4),4,,TRUE,"Form Responses 1"))</f>
        <v>44982</v>
      </c>
      <c r="E267" s="10">
        <f t="shared" si="2"/>
        <v>6</v>
      </c>
      <c r="F267" s="9" t="str">
        <f>IF(ISBLANK(A267)," ",INDIRECT(ADDRESS(1,5+MOD(ROW()-2,COUNTA('Form Responses 1'!$1:$1)-4),,TRUE,"Form Responses 1")))</f>
        <v>Mess Gatsu [Toilet]</v>
      </c>
      <c r="G267" s="9" t="str">
        <f>IF(ISBLANK(A267)," ",INDIRECT(ADDRESS(MATCH(A267,'Form Responses 1'!A:A,0),5+MOD(ROW()-2,COUNTA('Form Responses 1'!$1:$1)-4),,TRUE,"Form Responses 1")))</f>
        <v>CUKUP BAIK</v>
      </c>
      <c r="H267" s="11" t="str">
        <f t="shared" si="3"/>
        <v>Mess Gatsu</v>
      </c>
      <c r="I267" s="11" t="str">
        <f t="shared" si="4"/>
        <v>CLEANING SERVICE</v>
      </c>
      <c r="J267" s="11">
        <f t="array" ref="J267">IFERROR(INDEX(MASTER!B:B,MATCH(G267,MASTER!A:A,0))/100," ")</f>
        <v>0.89</v>
      </c>
      <c r="K267" s="9">
        <f t="shared" si="5"/>
        <v>8</v>
      </c>
      <c r="L267" s="9" t="str">
        <f t="shared" si="6"/>
        <v>2023 - WEEK 08</v>
      </c>
      <c r="M267" s="9" t="str">
        <f t="shared" si="7"/>
        <v>2023 - MONTH 02</v>
      </c>
      <c r="N267" s="11">
        <f t="shared" ref="N267:O267" si="276">IFERROR(AVERAGEIF(L:L,L267,$J:$J)," ")</f>
        <v>0.936097561</v>
      </c>
      <c r="O267" s="11">
        <f t="shared" si="276"/>
        <v>0.936097561</v>
      </c>
      <c r="P267" s="9" t="str">
        <f>IF(ISBLANK(A267)," ",IF(N267&gt;MASTER!$B$3/100,"SB",IF(N267&gt;MASTER!$B$4/100,"B",IF(N267&gt;MASTER!$B$5/100,"C","K"))))</f>
        <v>B</v>
      </c>
      <c r="Q267" s="9" t="str">
        <f>IF(ISBLANK(B267)," ",IF(O267&gt;MASTER!$B$3/100,"SB",IF(O267&gt;MASTER!$B$4/100,"B",IF(O267&gt;MASTER!$B$5/100,"C","K"))))</f>
        <v>B</v>
      </c>
    </row>
    <row r="268">
      <c r="A268" s="8">
        <f>INDIRECT(ADDRESS(2+QUOTIENT(ROW()-2,COUNTA('Form Responses 1'!$1:$1)-4),1,,TRUE,"Form Responses 1"))</f>
        <v>45034.6358</v>
      </c>
      <c r="B268" s="9" t="str">
        <f>INDIRECT(ADDRESS(2+QUOTIENT(ROW()-2,COUNTA('Form Responses 1'!$1:$1)-4),2,,TRUE,"Form Responses 1"))</f>
        <v>dcremz11@gmail.com</v>
      </c>
      <c r="C268" s="9" t="str">
        <f>INDIRECT(ADDRESS(2+QUOTIENT(ROW()-2,COUNTA('Form Responses 1'!$1:$1)-4),3,,TRUE,"Form Responses 1"))</f>
        <v>Edi Karyadi</v>
      </c>
      <c r="D268" s="12">
        <f>INDIRECT(ADDRESS(2+QUOTIENT(ROW()-2,COUNTA('Form Responses 1'!$1:$1)-4),4,,TRUE,"Form Responses 1"))</f>
        <v>44982</v>
      </c>
      <c r="E268" s="10">
        <f t="shared" si="2"/>
        <v>6</v>
      </c>
      <c r="F268" s="9" t="str">
        <f>IF(ISBLANK(A268)," ",INDIRECT(ADDRESS(1,5+MOD(ROW()-2,COUNTA('Form Responses 1'!$1:$1)-4),,TRUE,"Form Responses 1")))</f>
        <v>Mess Gatsu [Halaman Depan ]</v>
      </c>
      <c r="G268" s="9" t="str">
        <f>IF(ISBLANK(A268)," ",INDIRECT(ADDRESS(MATCH(A268,'Form Responses 1'!A:A,0),5+MOD(ROW()-2,COUNTA('Form Responses 1'!$1:$1)-4),,TRUE,"Form Responses 1")))</f>
        <v>BAIK</v>
      </c>
      <c r="H268" s="11" t="str">
        <f t="shared" si="3"/>
        <v>Mess Gatsu</v>
      </c>
      <c r="I268" s="11" t="str">
        <f t="shared" si="4"/>
        <v>CLEANING SERVICE</v>
      </c>
      <c r="J268" s="11">
        <f t="array" ref="J268">IFERROR(INDEX(MASTER!B:B,MATCH(G268,MASTER!A:A,0))/100," ")</f>
        <v>0.95</v>
      </c>
      <c r="K268" s="9">
        <f t="shared" si="5"/>
        <v>8</v>
      </c>
      <c r="L268" s="9" t="str">
        <f t="shared" si="6"/>
        <v>2023 - WEEK 08</v>
      </c>
      <c r="M268" s="9" t="str">
        <f t="shared" si="7"/>
        <v>2023 - MONTH 02</v>
      </c>
      <c r="N268" s="11">
        <f t="shared" ref="N268:O268" si="277">IFERROR(AVERAGEIF(L:L,L268,$J:$J)," ")</f>
        <v>0.936097561</v>
      </c>
      <c r="O268" s="11">
        <f t="shared" si="277"/>
        <v>0.936097561</v>
      </c>
      <c r="P268" s="9" t="str">
        <f>IF(ISBLANK(A268)," ",IF(N268&gt;MASTER!$B$3/100,"SB",IF(N268&gt;MASTER!$B$4/100,"B",IF(N268&gt;MASTER!$B$5/100,"C","K"))))</f>
        <v>B</v>
      </c>
      <c r="Q268" s="9" t="str">
        <f>IF(ISBLANK(B268)," ",IF(O268&gt;MASTER!$B$3/100,"SB",IF(O268&gt;MASTER!$B$4/100,"B",IF(O268&gt;MASTER!$B$5/100,"C","K"))))</f>
        <v>B</v>
      </c>
    </row>
    <row r="269">
      <c r="A269" s="8">
        <f>INDIRECT(ADDRESS(2+QUOTIENT(ROW()-2,COUNTA('Form Responses 1'!$1:$1)-4),1,,TRUE,"Form Responses 1"))</f>
        <v>45034.6358</v>
      </c>
      <c r="B269" s="9" t="str">
        <f>INDIRECT(ADDRESS(2+QUOTIENT(ROW()-2,COUNTA('Form Responses 1'!$1:$1)-4),2,,TRUE,"Form Responses 1"))</f>
        <v>dcremz11@gmail.com</v>
      </c>
      <c r="C269" s="9" t="str">
        <f>INDIRECT(ADDRESS(2+QUOTIENT(ROW()-2,COUNTA('Form Responses 1'!$1:$1)-4),3,,TRUE,"Form Responses 1"))</f>
        <v>Edi Karyadi</v>
      </c>
      <c r="D269" s="12">
        <f>INDIRECT(ADDRESS(2+QUOTIENT(ROW()-2,COUNTA('Form Responses 1'!$1:$1)-4),4,,TRUE,"Form Responses 1"))</f>
        <v>44982</v>
      </c>
      <c r="E269" s="10">
        <f t="shared" si="2"/>
        <v>6</v>
      </c>
      <c r="F269" s="9" t="str">
        <f>IF(ISBLANK(A269)," ",INDIRECT(ADDRESS(1,5+MOD(ROW()-2,COUNTA('Form Responses 1'!$1:$1)-4),,TRUE,"Form Responses 1")))</f>
        <v>Mess Gatsu [Halaman Belakang]</v>
      </c>
      <c r="G269" s="9" t="str">
        <f>IF(ISBLANK(A269)," ",INDIRECT(ADDRESS(MATCH(A269,'Form Responses 1'!A:A,0),5+MOD(ROW()-2,COUNTA('Form Responses 1'!$1:$1)-4),,TRUE,"Form Responses 1")))</f>
        <v>BAIK</v>
      </c>
      <c r="H269" s="11" t="str">
        <f t="shared" si="3"/>
        <v>Mess Gatsu</v>
      </c>
      <c r="I269" s="11" t="str">
        <f t="shared" si="4"/>
        <v>CLEANING SERVICE</v>
      </c>
      <c r="J269" s="11">
        <f t="array" ref="J269">IFERROR(INDEX(MASTER!B:B,MATCH(G269,MASTER!A:A,0))/100," ")</f>
        <v>0.95</v>
      </c>
      <c r="K269" s="9">
        <f t="shared" si="5"/>
        <v>8</v>
      </c>
      <c r="L269" s="9" t="str">
        <f t="shared" si="6"/>
        <v>2023 - WEEK 08</v>
      </c>
      <c r="M269" s="9" t="str">
        <f t="shared" si="7"/>
        <v>2023 - MONTH 02</v>
      </c>
      <c r="N269" s="11">
        <f t="shared" ref="N269:O269" si="278">IFERROR(AVERAGEIF(L:L,L269,$J:$J)," ")</f>
        <v>0.936097561</v>
      </c>
      <c r="O269" s="11">
        <f t="shared" si="278"/>
        <v>0.936097561</v>
      </c>
      <c r="P269" s="9" t="str">
        <f>IF(ISBLANK(A269)," ",IF(N269&gt;MASTER!$B$3/100,"SB",IF(N269&gt;MASTER!$B$4/100,"B",IF(N269&gt;MASTER!$B$5/100,"C","K"))))</f>
        <v>B</v>
      </c>
      <c r="Q269" s="9" t="str">
        <f>IF(ISBLANK(B269)," ",IF(O269&gt;MASTER!$B$3/100,"SB",IF(O269&gt;MASTER!$B$4/100,"B",IF(O269&gt;MASTER!$B$5/100,"C","K"))))</f>
        <v>B</v>
      </c>
    </row>
    <row r="270">
      <c r="A270" s="8">
        <f>INDIRECT(ADDRESS(2+QUOTIENT(ROW()-2,COUNTA('Form Responses 1'!$1:$1)-4),1,,TRUE,"Form Responses 1"))</f>
        <v>45034.6358</v>
      </c>
      <c r="B270" s="9" t="str">
        <f>INDIRECT(ADDRESS(2+QUOTIENT(ROW()-2,COUNTA('Form Responses 1'!$1:$1)-4),2,,TRUE,"Form Responses 1"))</f>
        <v>dcremz11@gmail.com</v>
      </c>
      <c r="C270" s="9" t="str">
        <f>INDIRECT(ADDRESS(2+QUOTIENT(ROW()-2,COUNTA('Form Responses 1'!$1:$1)-4),3,,TRUE,"Form Responses 1"))</f>
        <v>Edi Karyadi</v>
      </c>
      <c r="D270" s="12">
        <f>INDIRECT(ADDRESS(2+QUOTIENT(ROW()-2,COUNTA('Form Responses 1'!$1:$1)-4),4,,TRUE,"Form Responses 1"))</f>
        <v>44982</v>
      </c>
      <c r="E270" s="10">
        <f t="shared" si="2"/>
        <v>6</v>
      </c>
      <c r="F270" s="9" t="str">
        <f>IF(ISBLANK(A270)," ",INDIRECT(ADDRESS(1,5+MOD(ROW()-2,COUNTA('Form Responses 1'!$1:$1)-4),,TRUE,"Form Responses 1")))</f>
        <v>Rumdis Kepala Bkpuk (Drizal Fryantoni) No. 19 Lt.1 [Ruang tamu]</v>
      </c>
      <c r="G270" s="9" t="str">
        <f>IF(ISBLANK(A270)," ",INDIRECT(ADDRESS(MATCH(A270,'Form Responses 1'!A:A,0),5+MOD(ROW()-2,COUNTA('Form Responses 1'!$1:$1)-4),,TRUE,"Form Responses 1")))</f>
        <v>BAIK</v>
      </c>
      <c r="H270" s="11" t="str">
        <f t="shared" si="3"/>
        <v>Rumdis Kepala Bkpuk (Drizal Fryantoni) No. 19 Lt.1</v>
      </c>
      <c r="I270" s="11" t="str">
        <f t="shared" si="4"/>
        <v>CLEANING SERVICE</v>
      </c>
      <c r="J270" s="11">
        <f t="array" ref="J270">IFERROR(INDEX(MASTER!B:B,MATCH(G270,MASTER!A:A,0))/100," ")</f>
        <v>0.95</v>
      </c>
      <c r="K270" s="9">
        <f t="shared" si="5"/>
        <v>8</v>
      </c>
      <c r="L270" s="9" t="str">
        <f t="shared" si="6"/>
        <v>2023 - WEEK 08</v>
      </c>
      <c r="M270" s="9" t="str">
        <f t="shared" si="7"/>
        <v>2023 - MONTH 02</v>
      </c>
      <c r="N270" s="11">
        <f t="shared" ref="N270:O270" si="279">IFERROR(AVERAGEIF(L:L,L270,$J:$J)," ")</f>
        <v>0.936097561</v>
      </c>
      <c r="O270" s="11">
        <f t="shared" si="279"/>
        <v>0.936097561</v>
      </c>
      <c r="P270" s="9" t="str">
        <f>IF(ISBLANK(A270)," ",IF(N270&gt;MASTER!$B$3/100,"SB",IF(N270&gt;MASTER!$B$4/100,"B",IF(N270&gt;MASTER!$B$5/100,"C","K"))))</f>
        <v>B</v>
      </c>
      <c r="Q270" s="9" t="str">
        <f>IF(ISBLANK(B270)," ",IF(O270&gt;MASTER!$B$3/100,"SB",IF(O270&gt;MASTER!$B$4/100,"B",IF(O270&gt;MASTER!$B$5/100,"C","K"))))</f>
        <v>B</v>
      </c>
    </row>
    <row r="271">
      <c r="A271" s="8">
        <f>INDIRECT(ADDRESS(2+QUOTIENT(ROW()-2,COUNTA('Form Responses 1'!$1:$1)-4),1,,TRUE,"Form Responses 1"))</f>
        <v>45034.6358</v>
      </c>
      <c r="B271" s="9" t="str">
        <f>INDIRECT(ADDRESS(2+QUOTIENT(ROW()-2,COUNTA('Form Responses 1'!$1:$1)-4),2,,TRUE,"Form Responses 1"))</f>
        <v>dcremz11@gmail.com</v>
      </c>
      <c r="C271" s="9" t="str">
        <f>INDIRECT(ADDRESS(2+QUOTIENT(ROW()-2,COUNTA('Form Responses 1'!$1:$1)-4),3,,TRUE,"Form Responses 1"))</f>
        <v>Edi Karyadi</v>
      </c>
      <c r="D271" s="12">
        <f>INDIRECT(ADDRESS(2+QUOTIENT(ROW()-2,COUNTA('Form Responses 1'!$1:$1)-4),4,,TRUE,"Form Responses 1"))</f>
        <v>44982</v>
      </c>
      <c r="E271" s="10">
        <f t="shared" si="2"/>
        <v>6</v>
      </c>
      <c r="F271" s="9" t="str">
        <f>IF(ISBLANK(A271)," ",INDIRECT(ADDRESS(1,5+MOD(ROW()-2,COUNTA('Form Responses 1'!$1:$1)-4),,TRUE,"Form Responses 1")))</f>
        <v>Rumdis Kepala Bkpuk (Drizal Fryantoni) No. 19 Lt.1 [Ruang kerja]</v>
      </c>
      <c r="G271" s="9" t="str">
        <f>IF(ISBLANK(A271)," ",INDIRECT(ADDRESS(MATCH(A271,'Form Responses 1'!A:A,0),5+MOD(ROW()-2,COUNTA('Form Responses 1'!$1:$1)-4),,TRUE,"Form Responses 1")))</f>
        <v>BAIK</v>
      </c>
      <c r="H271" s="11" t="str">
        <f t="shared" si="3"/>
        <v>Rumdis Kepala Bkpuk (Drizal Fryantoni) No. 19 Lt.1</v>
      </c>
      <c r="I271" s="11" t="str">
        <f t="shared" si="4"/>
        <v>CLEANING SERVICE</v>
      </c>
      <c r="J271" s="11">
        <f t="array" ref="J271">IFERROR(INDEX(MASTER!B:B,MATCH(G271,MASTER!A:A,0))/100," ")</f>
        <v>0.95</v>
      </c>
      <c r="K271" s="9">
        <f t="shared" si="5"/>
        <v>8</v>
      </c>
      <c r="L271" s="9" t="str">
        <f t="shared" si="6"/>
        <v>2023 - WEEK 08</v>
      </c>
      <c r="M271" s="9" t="str">
        <f t="shared" si="7"/>
        <v>2023 - MONTH 02</v>
      </c>
      <c r="N271" s="11">
        <f t="shared" ref="N271:O271" si="280">IFERROR(AVERAGEIF(L:L,L271,$J:$J)," ")</f>
        <v>0.936097561</v>
      </c>
      <c r="O271" s="11">
        <f t="shared" si="280"/>
        <v>0.936097561</v>
      </c>
      <c r="P271" s="9" t="str">
        <f>IF(ISBLANK(A271)," ",IF(N271&gt;MASTER!$B$3/100,"SB",IF(N271&gt;MASTER!$B$4/100,"B",IF(N271&gt;MASTER!$B$5/100,"C","K"))))</f>
        <v>B</v>
      </c>
      <c r="Q271" s="9" t="str">
        <f>IF(ISBLANK(B271)," ",IF(O271&gt;MASTER!$B$3/100,"SB",IF(O271&gt;MASTER!$B$4/100,"B",IF(O271&gt;MASTER!$B$5/100,"C","K"))))</f>
        <v>B</v>
      </c>
    </row>
    <row r="272">
      <c r="A272" s="8">
        <f>INDIRECT(ADDRESS(2+QUOTIENT(ROW()-2,COUNTA('Form Responses 1'!$1:$1)-4),1,,TRUE,"Form Responses 1"))</f>
        <v>45034.6358</v>
      </c>
      <c r="B272" s="9" t="str">
        <f>INDIRECT(ADDRESS(2+QUOTIENT(ROW()-2,COUNTA('Form Responses 1'!$1:$1)-4),2,,TRUE,"Form Responses 1"))</f>
        <v>dcremz11@gmail.com</v>
      </c>
      <c r="C272" s="9" t="str">
        <f>INDIRECT(ADDRESS(2+QUOTIENT(ROW()-2,COUNTA('Form Responses 1'!$1:$1)-4),3,,TRUE,"Form Responses 1"))</f>
        <v>Edi Karyadi</v>
      </c>
      <c r="D272" s="12">
        <f>INDIRECT(ADDRESS(2+QUOTIENT(ROW()-2,COUNTA('Form Responses 1'!$1:$1)-4),4,,TRUE,"Form Responses 1"))</f>
        <v>44982</v>
      </c>
      <c r="E272" s="10">
        <f t="shared" si="2"/>
        <v>6</v>
      </c>
      <c r="F272" s="9" t="str">
        <f>IF(ISBLANK(A272)," ",INDIRECT(ADDRESS(1,5+MOD(ROW()-2,COUNTA('Form Responses 1'!$1:$1)-4),,TRUE,"Form Responses 1")))</f>
        <v>Rumdis Kepala Bkpuk (Drizal Fryantoni) No. 19 Lt.1 [kamar 1]</v>
      </c>
      <c r="G272" s="9" t="str">
        <f>IF(ISBLANK(A272)," ",INDIRECT(ADDRESS(MATCH(A272,'Form Responses 1'!A:A,0),5+MOD(ROW()-2,COUNTA('Form Responses 1'!$1:$1)-4),,TRUE,"Form Responses 1")))</f>
        <v>BAIK</v>
      </c>
      <c r="H272" s="11" t="str">
        <f t="shared" si="3"/>
        <v>Rumdis Kepala Bkpuk (Drizal Fryantoni) No. 19 Lt.1</v>
      </c>
      <c r="I272" s="11" t="str">
        <f t="shared" si="4"/>
        <v>CLEANING SERVICE</v>
      </c>
      <c r="J272" s="11">
        <f t="array" ref="J272">IFERROR(INDEX(MASTER!B:B,MATCH(G272,MASTER!A:A,0))/100," ")</f>
        <v>0.95</v>
      </c>
      <c r="K272" s="9">
        <f t="shared" si="5"/>
        <v>8</v>
      </c>
      <c r="L272" s="9" t="str">
        <f t="shared" si="6"/>
        <v>2023 - WEEK 08</v>
      </c>
      <c r="M272" s="9" t="str">
        <f t="shared" si="7"/>
        <v>2023 - MONTH 02</v>
      </c>
      <c r="N272" s="11">
        <f t="shared" ref="N272:O272" si="281">IFERROR(AVERAGEIF(L:L,L272,$J:$J)," ")</f>
        <v>0.936097561</v>
      </c>
      <c r="O272" s="11">
        <f t="shared" si="281"/>
        <v>0.936097561</v>
      </c>
      <c r="P272" s="9" t="str">
        <f>IF(ISBLANK(A272)," ",IF(N272&gt;MASTER!$B$3/100,"SB",IF(N272&gt;MASTER!$B$4/100,"B",IF(N272&gt;MASTER!$B$5/100,"C","K"))))</f>
        <v>B</v>
      </c>
      <c r="Q272" s="9" t="str">
        <f>IF(ISBLANK(B272)," ",IF(O272&gt;MASTER!$B$3/100,"SB",IF(O272&gt;MASTER!$B$4/100,"B",IF(O272&gt;MASTER!$B$5/100,"C","K"))))</f>
        <v>B</v>
      </c>
    </row>
    <row r="273">
      <c r="A273" s="8">
        <f>INDIRECT(ADDRESS(2+QUOTIENT(ROW()-2,COUNTA('Form Responses 1'!$1:$1)-4),1,,TRUE,"Form Responses 1"))</f>
        <v>45034.6358</v>
      </c>
      <c r="B273" s="9" t="str">
        <f>INDIRECT(ADDRESS(2+QUOTIENT(ROW()-2,COUNTA('Form Responses 1'!$1:$1)-4),2,,TRUE,"Form Responses 1"))</f>
        <v>dcremz11@gmail.com</v>
      </c>
      <c r="C273" s="9" t="str">
        <f>INDIRECT(ADDRESS(2+QUOTIENT(ROW()-2,COUNTA('Form Responses 1'!$1:$1)-4),3,,TRUE,"Form Responses 1"))</f>
        <v>Edi Karyadi</v>
      </c>
      <c r="D273" s="12">
        <f>INDIRECT(ADDRESS(2+QUOTIENT(ROW()-2,COUNTA('Form Responses 1'!$1:$1)-4),4,,TRUE,"Form Responses 1"))</f>
        <v>44982</v>
      </c>
      <c r="E273" s="10">
        <f t="shared" si="2"/>
        <v>6</v>
      </c>
      <c r="F273" s="9" t="str">
        <f>IF(ISBLANK(A273)," ",INDIRECT(ADDRESS(1,5+MOD(ROW()-2,COUNTA('Form Responses 1'!$1:$1)-4),,TRUE,"Form Responses 1")))</f>
        <v>Rumdis Kepala Bkpuk (Drizal Fryantoni) No. 19 Lt.1 [kamar 2]</v>
      </c>
      <c r="G273" s="9" t="str">
        <f>IF(ISBLANK(A273)," ",INDIRECT(ADDRESS(MATCH(A273,'Form Responses 1'!A:A,0),5+MOD(ROW()-2,COUNTA('Form Responses 1'!$1:$1)-4),,TRUE,"Form Responses 1")))</f>
        <v>BAIK</v>
      </c>
      <c r="H273" s="11" t="str">
        <f t="shared" si="3"/>
        <v>Rumdis Kepala Bkpuk (Drizal Fryantoni) No. 19 Lt.1</v>
      </c>
      <c r="I273" s="11" t="str">
        <f t="shared" si="4"/>
        <v>CLEANING SERVICE</v>
      </c>
      <c r="J273" s="11">
        <f t="array" ref="J273">IFERROR(INDEX(MASTER!B:B,MATCH(G273,MASTER!A:A,0))/100," ")</f>
        <v>0.95</v>
      </c>
      <c r="K273" s="9">
        <f t="shared" si="5"/>
        <v>8</v>
      </c>
      <c r="L273" s="9" t="str">
        <f t="shared" si="6"/>
        <v>2023 - WEEK 08</v>
      </c>
      <c r="M273" s="9" t="str">
        <f t="shared" si="7"/>
        <v>2023 - MONTH 02</v>
      </c>
      <c r="N273" s="11">
        <f t="shared" ref="N273:O273" si="282">IFERROR(AVERAGEIF(L:L,L273,$J:$J)," ")</f>
        <v>0.936097561</v>
      </c>
      <c r="O273" s="11">
        <f t="shared" si="282"/>
        <v>0.936097561</v>
      </c>
      <c r="P273" s="9" t="str">
        <f>IF(ISBLANK(A273)," ",IF(N273&gt;MASTER!$B$3/100,"SB",IF(N273&gt;MASTER!$B$4/100,"B",IF(N273&gt;MASTER!$B$5/100,"C","K"))))</f>
        <v>B</v>
      </c>
      <c r="Q273" s="9" t="str">
        <f>IF(ISBLANK(B273)," ",IF(O273&gt;MASTER!$B$3/100,"SB",IF(O273&gt;MASTER!$B$4/100,"B",IF(O273&gt;MASTER!$B$5/100,"C","K"))))</f>
        <v>B</v>
      </c>
    </row>
    <row r="274">
      <c r="A274" s="8">
        <f>INDIRECT(ADDRESS(2+QUOTIENT(ROW()-2,COUNTA('Form Responses 1'!$1:$1)-4),1,,TRUE,"Form Responses 1"))</f>
        <v>45034.6358</v>
      </c>
      <c r="B274" s="9" t="str">
        <f>INDIRECT(ADDRESS(2+QUOTIENT(ROW()-2,COUNTA('Form Responses 1'!$1:$1)-4),2,,TRUE,"Form Responses 1"))</f>
        <v>dcremz11@gmail.com</v>
      </c>
      <c r="C274" s="9" t="str">
        <f>INDIRECT(ADDRESS(2+QUOTIENT(ROW()-2,COUNTA('Form Responses 1'!$1:$1)-4),3,,TRUE,"Form Responses 1"))</f>
        <v>Edi Karyadi</v>
      </c>
      <c r="D274" s="12">
        <f>INDIRECT(ADDRESS(2+QUOTIENT(ROW()-2,COUNTA('Form Responses 1'!$1:$1)-4),4,,TRUE,"Form Responses 1"))</f>
        <v>44982</v>
      </c>
      <c r="E274" s="10">
        <f t="shared" si="2"/>
        <v>6</v>
      </c>
      <c r="F274" s="9" t="str">
        <f>IF(ISBLANK(A274)," ",INDIRECT(ADDRESS(1,5+MOD(ROW()-2,COUNTA('Form Responses 1'!$1:$1)-4),,TRUE,"Form Responses 1")))</f>
        <v>Rumdis Kepala Bkpuk (Drizal Fryantoni) No. 19 Lt.1 [Ruang kerja]</v>
      </c>
      <c r="G274" s="9" t="str">
        <f>IF(ISBLANK(A274)," ",INDIRECT(ADDRESS(MATCH(A274,'Form Responses 1'!A:A,0),5+MOD(ROW()-2,COUNTA('Form Responses 1'!$1:$1)-4),,TRUE,"Form Responses 1")))</f>
        <v>BAIK</v>
      </c>
      <c r="H274" s="11" t="str">
        <f t="shared" si="3"/>
        <v>Rumdis Kepala Bkpuk (Drizal Fryantoni) No. 19 Lt.1</v>
      </c>
      <c r="I274" s="11" t="str">
        <f t="shared" si="4"/>
        <v>CLEANING SERVICE</v>
      </c>
      <c r="J274" s="11">
        <f t="array" ref="J274">IFERROR(INDEX(MASTER!B:B,MATCH(G274,MASTER!A:A,0))/100," ")</f>
        <v>0.95</v>
      </c>
      <c r="K274" s="9">
        <f t="shared" si="5"/>
        <v>8</v>
      </c>
      <c r="L274" s="9" t="str">
        <f t="shared" si="6"/>
        <v>2023 - WEEK 08</v>
      </c>
      <c r="M274" s="9" t="str">
        <f t="shared" si="7"/>
        <v>2023 - MONTH 02</v>
      </c>
      <c r="N274" s="11">
        <f t="shared" ref="N274:O274" si="283">IFERROR(AVERAGEIF(L:L,L274,$J:$J)," ")</f>
        <v>0.936097561</v>
      </c>
      <c r="O274" s="11">
        <f t="shared" si="283"/>
        <v>0.936097561</v>
      </c>
      <c r="P274" s="9" t="str">
        <f>IF(ISBLANK(A274)," ",IF(N274&gt;MASTER!$B$3/100,"SB",IF(N274&gt;MASTER!$B$4/100,"B",IF(N274&gt;MASTER!$B$5/100,"C","K"))))</f>
        <v>B</v>
      </c>
      <c r="Q274" s="9" t="str">
        <f>IF(ISBLANK(B274)," ",IF(O274&gt;MASTER!$B$3/100,"SB",IF(O274&gt;MASTER!$B$4/100,"B",IF(O274&gt;MASTER!$B$5/100,"C","K"))))</f>
        <v>B</v>
      </c>
    </row>
    <row r="275">
      <c r="A275" s="8">
        <f>INDIRECT(ADDRESS(2+QUOTIENT(ROW()-2,COUNTA('Form Responses 1'!$1:$1)-4),1,,TRUE,"Form Responses 1"))</f>
        <v>45034.6358</v>
      </c>
      <c r="B275" s="9" t="str">
        <f>INDIRECT(ADDRESS(2+QUOTIENT(ROW()-2,COUNTA('Form Responses 1'!$1:$1)-4),2,,TRUE,"Form Responses 1"))</f>
        <v>dcremz11@gmail.com</v>
      </c>
      <c r="C275" s="9" t="str">
        <f>INDIRECT(ADDRESS(2+QUOTIENT(ROW()-2,COUNTA('Form Responses 1'!$1:$1)-4),3,,TRUE,"Form Responses 1"))</f>
        <v>Edi Karyadi</v>
      </c>
      <c r="D275" s="12">
        <f>INDIRECT(ADDRESS(2+QUOTIENT(ROW()-2,COUNTA('Form Responses 1'!$1:$1)-4),4,,TRUE,"Form Responses 1"))</f>
        <v>44982</v>
      </c>
      <c r="E275" s="10">
        <f t="shared" si="2"/>
        <v>6</v>
      </c>
      <c r="F275" s="9" t="str">
        <f>IF(ISBLANK(A275)," ",INDIRECT(ADDRESS(1,5+MOD(ROW()-2,COUNTA('Form Responses 1'!$1:$1)-4),,TRUE,"Form Responses 1")))</f>
        <v>Rumdis Kepala Bkpuk (Drizal Fryantoni) No. 19 Lt.1 [Kamar mandi 1]</v>
      </c>
      <c r="G275" s="9" t="str">
        <f>IF(ISBLANK(A275)," ",INDIRECT(ADDRESS(MATCH(A275,'Form Responses 1'!A:A,0),5+MOD(ROW()-2,COUNTA('Form Responses 1'!$1:$1)-4),,TRUE,"Form Responses 1")))</f>
        <v>CUKUP BAIK</v>
      </c>
      <c r="H275" s="11" t="str">
        <f t="shared" si="3"/>
        <v>Rumdis Kepala Bkpuk (Drizal Fryantoni) No. 19 Lt.1</v>
      </c>
      <c r="I275" s="11" t="str">
        <f t="shared" si="4"/>
        <v>CLEANING SERVICE</v>
      </c>
      <c r="J275" s="11">
        <f t="array" ref="J275">IFERROR(INDEX(MASTER!B:B,MATCH(G275,MASTER!A:A,0))/100," ")</f>
        <v>0.89</v>
      </c>
      <c r="K275" s="9">
        <f t="shared" si="5"/>
        <v>8</v>
      </c>
      <c r="L275" s="9" t="str">
        <f t="shared" si="6"/>
        <v>2023 - WEEK 08</v>
      </c>
      <c r="M275" s="9" t="str">
        <f t="shared" si="7"/>
        <v>2023 - MONTH 02</v>
      </c>
      <c r="N275" s="11">
        <f t="shared" ref="N275:O275" si="284">IFERROR(AVERAGEIF(L:L,L275,$J:$J)," ")</f>
        <v>0.936097561</v>
      </c>
      <c r="O275" s="11">
        <f t="shared" si="284"/>
        <v>0.936097561</v>
      </c>
      <c r="P275" s="9" t="str">
        <f>IF(ISBLANK(A275)," ",IF(N275&gt;MASTER!$B$3/100,"SB",IF(N275&gt;MASTER!$B$4/100,"B",IF(N275&gt;MASTER!$B$5/100,"C","K"))))</f>
        <v>B</v>
      </c>
      <c r="Q275" s="9" t="str">
        <f>IF(ISBLANK(B275)," ",IF(O275&gt;MASTER!$B$3/100,"SB",IF(O275&gt;MASTER!$B$4/100,"B",IF(O275&gt;MASTER!$B$5/100,"C","K"))))</f>
        <v>B</v>
      </c>
    </row>
    <row r="276">
      <c r="A276" s="8">
        <f>INDIRECT(ADDRESS(2+QUOTIENT(ROW()-2,COUNTA('Form Responses 1'!$1:$1)-4),1,,TRUE,"Form Responses 1"))</f>
        <v>45034.6358</v>
      </c>
      <c r="B276" s="9" t="str">
        <f>INDIRECT(ADDRESS(2+QUOTIENT(ROW()-2,COUNTA('Form Responses 1'!$1:$1)-4),2,,TRUE,"Form Responses 1"))</f>
        <v>dcremz11@gmail.com</v>
      </c>
      <c r="C276" s="9" t="str">
        <f>INDIRECT(ADDRESS(2+QUOTIENT(ROW()-2,COUNTA('Form Responses 1'!$1:$1)-4),3,,TRUE,"Form Responses 1"))</f>
        <v>Edi Karyadi</v>
      </c>
      <c r="D276" s="12">
        <f>INDIRECT(ADDRESS(2+QUOTIENT(ROW()-2,COUNTA('Form Responses 1'!$1:$1)-4),4,,TRUE,"Form Responses 1"))</f>
        <v>44982</v>
      </c>
      <c r="E276" s="10">
        <f t="shared" si="2"/>
        <v>6</v>
      </c>
      <c r="F276" s="9" t="str">
        <f>IF(ISBLANK(A276)," ",INDIRECT(ADDRESS(1,5+MOD(ROW()-2,COUNTA('Form Responses 1'!$1:$1)-4),,TRUE,"Form Responses 1")))</f>
        <v>Rumdis Kepala Bkpuk (Drizal Fryantoni) No. 19 Lt.1 [Kamar mandi 2]</v>
      </c>
      <c r="G276" s="9" t="str">
        <f>IF(ISBLANK(A276)," ",INDIRECT(ADDRESS(MATCH(A276,'Form Responses 1'!A:A,0),5+MOD(ROW()-2,COUNTA('Form Responses 1'!$1:$1)-4),,TRUE,"Form Responses 1")))</f>
        <v>CUKUP BAIK</v>
      </c>
      <c r="H276" s="11" t="str">
        <f t="shared" si="3"/>
        <v>Rumdis Kepala Bkpuk (Drizal Fryantoni) No. 19 Lt.1</v>
      </c>
      <c r="I276" s="11" t="str">
        <f t="shared" si="4"/>
        <v>CLEANING SERVICE</v>
      </c>
      <c r="J276" s="11">
        <f t="array" ref="J276">IFERROR(INDEX(MASTER!B:B,MATCH(G276,MASTER!A:A,0))/100," ")</f>
        <v>0.89</v>
      </c>
      <c r="K276" s="9">
        <f t="shared" si="5"/>
        <v>8</v>
      </c>
      <c r="L276" s="9" t="str">
        <f t="shared" si="6"/>
        <v>2023 - WEEK 08</v>
      </c>
      <c r="M276" s="9" t="str">
        <f t="shared" si="7"/>
        <v>2023 - MONTH 02</v>
      </c>
      <c r="N276" s="11">
        <f t="shared" ref="N276:O276" si="285">IFERROR(AVERAGEIF(L:L,L276,$J:$J)," ")</f>
        <v>0.936097561</v>
      </c>
      <c r="O276" s="11">
        <f t="shared" si="285"/>
        <v>0.936097561</v>
      </c>
      <c r="P276" s="9" t="str">
        <f>IF(ISBLANK(A276)," ",IF(N276&gt;MASTER!$B$3/100,"SB",IF(N276&gt;MASTER!$B$4/100,"B",IF(N276&gt;MASTER!$B$5/100,"C","K"))))</f>
        <v>B</v>
      </c>
      <c r="Q276" s="9" t="str">
        <f>IF(ISBLANK(B276)," ",IF(O276&gt;MASTER!$B$3/100,"SB",IF(O276&gt;MASTER!$B$4/100,"B",IF(O276&gt;MASTER!$B$5/100,"C","K"))))</f>
        <v>B</v>
      </c>
    </row>
    <row r="277">
      <c r="A277" s="8">
        <f>INDIRECT(ADDRESS(2+QUOTIENT(ROW()-2,COUNTA('Form Responses 1'!$1:$1)-4),1,,TRUE,"Form Responses 1"))</f>
        <v>45034.6358</v>
      </c>
      <c r="B277" s="9" t="str">
        <f>INDIRECT(ADDRESS(2+QUOTIENT(ROW()-2,COUNTA('Form Responses 1'!$1:$1)-4),2,,TRUE,"Form Responses 1"))</f>
        <v>dcremz11@gmail.com</v>
      </c>
      <c r="C277" s="9" t="str">
        <f>INDIRECT(ADDRESS(2+QUOTIENT(ROW()-2,COUNTA('Form Responses 1'!$1:$1)-4),3,,TRUE,"Form Responses 1"))</f>
        <v>Edi Karyadi</v>
      </c>
      <c r="D277" s="12">
        <f>INDIRECT(ADDRESS(2+QUOTIENT(ROW()-2,COUNTA('Form Responses 1'!$1:$1)-4),4,,TRUE,"Form Responses 1"))</f>
        <v>44982</v>
      </c>
      <c r="E277" s="10">
        <f t="shared" si="2"/>
        <v>6</v>
      </c>
      <c r="F277" s="9" t="str">
        <f>IF(ISBLANK(A277)," ",INDIRECT(ADDRESS(1,5+MOD(ROW()-2,COUNTA('Form Responses 1'!$1:$1)-4),,TRUE,"Form Responses 1")))</f>
        <v>Rumdis Kepala Bkpuk (Drizal Fryantoni) No. 19 Lt.1 [Dapur 1]</v>
      </c>
      <c r="G277" s="9" t="str">
        <f>IF(ISBLANK(A277)," ",INDIRECT(ADDRESS(MATCH(A277,'Form Responses 1'!A:A,0),5+MOD(ROW()-2,COUNTA('Form Responses 1'!$1:$1)-4),,TRUE,"Form Responses 1")))</f>
        <v>BAIK</v>
      </c>
      <c r="H277" s="11" t="str">
        <f t="shared" si="3"/>
        <v>Rumdis Kepala Bkpuk (Drizal Fryantoni) No. 19 Lt.1</v>
      </c>
      <c r="I277" s="11" t="str">
        <f t="shared" si="4"/>
        <v>CLEANING SERVICE</v>
      </c>
      <c r="J277" s="11">
        <f t="array" ref="J277">IFERROR(INDEX(MASTER!B:B,MATCH(G277,MASTER!A:A,0))/100," ")</f>
        <v>0.95</v>
      </c>
      <c r="K277" s="9">
        <f t="shared" si="5"/>
        <v>8</v>
      </c>
      <c r="L277" s="9" t="str">
        <f t="shared" si="6"/>
        <v>2023 - WEEK 08</v>
      </c>
      <c r="M277" s="9" t="str">
        <f t="shared" si="7"/>
        <v>2023 - MONTH 02</v>
      </c>
      <c r="N277" s="11">
        <f t="shared" ref="N277:O277" si="286">IFERROR(AVERAGEIF(L:L,L277,$J:$J)," ")</f>
        <v>0.936097561</v>
      </c>
      <c r="O277" s="11">
        <f t="shared" si="286"/>
        <v>0.936097561</v>
      </c>
      <c r="P277" s="9" t="str">
        <f>IF(ISBLANK(A277)," ",IF(N277&gt;MASTER!$B$3/100,"SB",IF(N277&gt;MASTER!$B$4/100,"B",IF(N277&gt;MASTER!$B$5/100,"C","K"))))</f>
        <v>B</v>
      </c>
      <c r="Q277" s="9" t="str">
        <f>IF(ISBLANK(B277)," ",IF(O277&gt;MASTER!$B$3/100,"SB",IF(O277&gt;MASTER!$B$4/100,"B",IF(O277&gt;MASTER!$B$5/100,"C","K"))))</f>
        <v>B</v>
      </c>
    </row>
    <row r="278">
      <c r="A278" s="8">
        <f>INDIRECT(ADDRESS(2+QUOTIENT(ROW()-2,COUNTA('Form Responses 1'!$1:$1)-4),1,,TRUE,"Form Responses 1"))</f>
        <v>45034.6358</v>
      </c>
      <c r="B278" s="9" t="str">
        <f>INDIRECT(ADDRESS(2+QUOTIENT(ROW()-2,COUNTA('Form Responses 1'!$1:$1)-4),2,,TRUE,"Form Responses 1"))</f>
        <v>dcremz11@gmail.com</v>
      </c>
      <c r="C278" s="9" t="str">
        <f>INDIRECT(ADDRESS(2+QUOTIENT(ROW()-2,COUNTA('Form Responses 1'!$1:$1)-4),3,,TRUE,"Form Responses 1"))</f>
        <v>Edi Karyadi</v>
      </c>
      <c r="D278" s="12">
        <f>INDIRECT(ADDRESS(2+QUOTIENT(ROW()-2,COUNTA('Form Responses 1'!$1:$1)-4),4,,TRUE,"Form Responses 1"))</f>
        <v>44982</v>
      </c>
      <c r="E278" s="10">
        <f t="shared" si="2"/>
        <v>6</v>
      </c>
      <c r="F278" s="9" t="str">
        <f>IF(ISBLANK(A278)," ",INDIRECT(ADDRESS(1,5+MOD(ROW()-2,COUNTA('Form Responses 1'!$1:$1)-4),,TRUE,"Form Responses 1")))</f>
        <v>Rumdis Kepala Bkpuk (Drizal Fryantoni) No. 19 Lt.1 [Dapur 2]</v>
      </c>
      <c r="G278" s="9" t="str">
        <f>IF(ISBLANK(A278)," ",INDIRECT(ADDRESS(MATCH(A278,'Form Responses 1'!A:A,0),5+MOD(ROW()-2,COUNTA('Form Responses 1'!$1:$1)-4),,TRUE,"Form Responses 1")))</f>
        <v>BAIK</v>
      </c>
      <c r="H278" s="11" t="str">
        <f t="shared" si="3"/>
        <v>Rumdis Kepala Bkpuk (Drizal Fryantoni) No. 19 Lt.1</v>
      </c>
      <c r="I278" s="11" t="str">
        <f t="shared" si="4"/>
        <v>CLEANING SERVICE</v>
      </c>
      <c r="J278" s="11">
        <f t="array" ref="J278">IFERROR(INDEX(MASTER!B:B,MATCH(G278,MASTER!A:A,0))/100," ")</f>
        <v>0.95</v>
      </c>
      <c r="K278" s="9">
        <f t="shared" si="5"/>
        <v>8</v>
      </c>
      <c r="L278" s="9" t="str">
        <f t="shared" si="6"/>
        <v>2023 - WEEK 08</v>
      </c>
      <c r="M278" s="9" t="str">
        <f t="shared" si="7"/>
        <v>2023 - MONTH 02</v>
      </c>
      <c r="N278" s="11">
        <f t="shared" ref="N278:O278" si="287">IFERROR(AVERAGEIF(L:L,L278,$J:$J)," ")</f>
        <v>0.936097561</v>
      </c>
      <c r="O278" s="11">
        <f t="shared" si="287"/>
        <v>0.936097561</v>
      </c>
      <c r="P278" s="9" t="str">
        <f>IF(ISBLANK(A278)," ",IF(N278&gt;MASTER!$B$3/100,"SB",IF(N278&gt;MASTER!$B$4/100,"B",IF(N278&gt;MASTER!$B$5/100,"C","K"))))</f>
        <v>B</v>
      </c>
      <c r="Q278" s="9" t="str">
        <f>IF(ISBLANK(B278)," ",IF(O278&gt;MASTER!$B$3/100,"SB",IF(O278&gt;MASTER!$B$4/100,"B",IF(O278&gt;MASTER!$B$5/100,"C","K"))))</f>
        <v>B</v>
      </c>
    </row>
    <row r="279">
      <c r="A279" s="8">
        <f>INDIRECT(ADDRESS(2+QUOTIENT(ROW()-2,COUNTA('Form Responses 1'!$1:$1)-4),1,,TRUE,"Form Responses 1"))</f>
        <v>45034.6358</v>
      </c>
      <c r="B279" s="9" t="str">
        <f>INDIRECT(ADDRESS(2+QUOTIENT(ROW()-2,COUNTA('Form Responses 1'!$1:$1)-4),2,,TRUE,"Form Responses 1"))</f>
        <v>dcremz11@gmail.com</v>
      </c>
      <c r="C279" s="9" t="str">
        <f>INDIRECT(ADDRESS(2+QUOTIENT(ROW()-2,COUNTA('Form Responses 1'!$1:$1)-4),3,,TRUE,"Form Responses 1"))</f>
        <v>Edi Karyadi</v>
      </c>
      <c r="D279" s="12">
        <f>INDIRECT(ADDRESS(2+QUOTIENT(ROW()-2,COUNTA('Form Responses 1'!$1:$1)-4),4,,TRUE,"Form Responses 1"))</f>
        <v>44982</v>
      </c>
      <c r="E279" s="10">
        <f t="shared" si="2"/>
        <v>6</v>
      </c>
      <c r="F279" s="9" t="str">
        <f>IF(ISBLANK(A279)," ",INDIRECT(ADDRESS(1,5+MOD(ROW()-2,COUNTA('Form Responses 1'!$1:$1)-4),,TRUE,"Form Responses 1")))</f>
        <v>Rumdis Kepala Bkpuk (Drizal Fryantoni) No. 19 Lt.1 [Halaman Depan ]</v>
      </c>
      <c r="G279" s="9" t="str">
        <f>IF(ISBLANK(A279)," ",INDIRECT(ADDRESS(MATCH(A279,'Form Responses 1'!A:A,0),5+MOD(ROW()-2,COUNTA('Form Responses 1'!$1:$1)-4),,TRUE,"Form Responses 1")))</f>
        <v>BAIK</v>
      </c>
      <c r="H279" s="11" t="str">
        <f t="shared" si="3"/>
        <v>Rumdis Kepala Bkpuk (Drizal Fryantoni) No. 19 Lt.1</v>
      </c>
      <c r="I279" s="11" t="str">
        <f t="shared" si="4"/>
        <v>CLEANING SERVICE</v>
      </c>
      <c r="J279" s="11">
        <f t="array" ref="J279">IFERROR(INDEX(MASTER!B:B,MATCH(G279,MASTER!A:A,0))/100," ")</f>
        <v>0.95</v>
      </c>
      <c r="K279" s="9">
        <f t="shared" si="5"/>
        <v>8</v>
      </c>
      <c r="L279" s="9" t="str">
        <f t="shared" si="6"/>
        <v>2023 - WEEK 08</v>
      </c>
      <c r="M279" s="9" t="str">
        <f t="shared" si="7"/>
        <v>2023 - MONTH 02</v>
      </c>
      <c r="N279" s="11">
        <f t="shared" ref="N279:O279" si="288">IFERROR(AVERAGEIF(L:L,L279,$J:$J)," ")</f>
        <v>0.936097561</v>
      </c>
      <c r="O279" s="11">
        <f t="shared" si="288"/>
        <v>0.936097561</v>
      </c>
      <c r="P279" s="9" t="str">
        <f>IF(ISBLANK(A279)," ",IF(N279&gt;MASTER!$B$3/100,"SB",IF(N279&gt;MASTER!$B$4/100,"B",IF(N279&gt;MASTER!$B$5/100,"C","K"))))</f>
        <v>B</v>
      </c>
      <c r="Q279" s="9" t="str">
        <f>IF(ISBLANK(B279)," ",IF(O279&gt;MASTER!$B$3/100,"SB",IF(O279&gt;MASTER!$B$4/100,"B",IF(O279&gt;MASTER!$B$5/100,"C","K"))))</f>
        <v>B</v>
      </c>
    </row>
    <row r="280">
      <c r="A280" s="8">
        <f>INDIRECT(ADDRESS(2+QUOTIENT(ROW()-2,COUNTA('Form Responses 1'!$1:$1)-4),1,,TRUE,"Form Responses 1"))</f>
        <v>45034.6358</v>
      </c>
      <c r="B280" s="9" t="str">
        <f>INDIRECT(ADDRESS(2+QUOTIENT(ROW()-2,COUNTA('Form Responses 1'!$1:$1)-4),2,,TRUE,"Form Responses 1"))</f>
        <v>dcremz11@gmail.com</v>
      </c>
      <c r="C280" s="9" t="str">
        <f>INDIRECT(ADDRESS(2+QUOTIENT(ROW()-2,COUNTA('Form Responses 1'!$1:$1)-4),3,,TRUE,"Form Responses 1"))</f>
        <v>Edi Karyadi</v>
      </c>
      <c r="D280" s="12">
        <f>INDIRECT(ADDRESS(2+QUOTIENT(ROW()-2,COUNTA('Form Responses 1'!$1:$1)-4),4,,TRUE,"Form Responses 1"))</f>
        <v>44982</v>
      </c>
      <c r="E280" s="10">
        <f t="shared" si="2"/>
        <v>6</v>
      </c>
      <c r="F280" s="9" t="str">
        <f>IF(ISBLANK(A280)," ",INDIRECT(ADDRESS(1,5+MOD(ROW()-2,COUNTA('Form Responses 1'!$1:$1)-4),,TRUE,"Form Responses 1")))</f>
        <v>Rumdis Kepala Bkpuk (Drizal Fryantoni) No. 19 Lt.1 [Halaman Belakang]</v>
      </c>
      <c r="G280" s="9" t="str">
        <f>IF(ISBLANK(A280)," ",INDIRECT(ADDRESS(MATCH(A280,'Form Responses 1'!A:A,0),5+MOD(ROW()-2,COUNTA('Form Responses 1'!$1:$1)-4),,TRUE,"Form Responses 1")))</f>
        <v>BAIK</v>
      </c>
      <c r="H280" s="11" t="str">
        <f t="shared" si="3"/>
        <v>Rumdis Kepala Bkpuk (Drizal Fryantoni) No. 19 Lt.1</v>
      </c>
      <c r="I280" s="11" t="str">
        <f t="shared" si="4"/>
        <v>CLEANING SERVICE</v>
      </c>
      <c r="J280" s="11">
        <f t="array" ref="J280">IFERROR(INDEX(MASTER!B:B,MATCH(G280,MASTER!A:A,0))/100," ")</f>
        <v>0.95</v>
      </c>
      <c r="K280" s="9">
        <f t="shared" si="5"/>
        <v>8</v>
      </c>
      <c r="L280" s="9" t="str">
        <f t="shared" si="6"/>
        <v>2023 - WEEK 08</v>
      </c>
      <c r="M280" s="9" t="str">
        <f t="shared" si="7"/>
        <v>2023 - MONTH 02</v>
      </c>
      <c r="N280" s="11">
        <f t="shared" ref="N280:O280" si="289">IFERROR(AVERAGEIF(L:L,L280,$J:$J)," ")</f>
        <v>0.936097561</v>
      </c>
      <c r="O280" s="11">
        <f t="shared" si="289"/>
        <v>0.936097561</v>
      </c>
      <c r="P280" s="9" t="str">
        <f>IF(ISBLANK(A280)," ",IF(N280&gt;MASTER!$B$3/100,"SB",IF(N280&gt;MASTER!$B$4/100,"B",IF(N280&gt;MASTER!$B$5/100,"C","K"))))</f>
        <v>B</v>
      </c>
      <c r="Q280" s="9" t="str">
        <f>IF(ISBLANK(B280)," ",IF(O280&gt;MASTER!$B$3/100,"SB",IF(O280&gt;MASTER!$B$4/100,"B",IF(O280&gt;MASTER!$B$5/100,"C","K"))))</f>
        <v>B</v>
      </c>
    </row>
    <row r="281">
      <c r="A281" s="8">
        <f>INDIRECT(ADDRESS(2+QUOTIENT(ROW()-2,COUNTA('Form Responses 1'!$1:$1)-4),1,,TRUE,"Form Responses 1"))</f>
        <v>45034.6358</v>
      </c>
      <c r="B281" s="9" t="str">
        <f>INDIRECT(ADDRESS(2+QUOTIENT(ROW()-2,COUNTA('Form Responses 1'!$1:$1)-4),2,,TRUE,"Form Responses 1"))</f>
        <v>dcremz11@gmail.com</v>
      </c>
      <c r="C281" s="9" t="str">
        <f>INDIRECT(ADDRESS(2+QUOTIENT(ROW()-2,COUNTA('Form Responses 1'!$1:$1)-4),3,,TRUE,"Form Responses 1"))</f>
        <v>Edi Karyadi</v>
      </c>
      <c r="D281" s="12">
        <f>INDIRECT(ADDRESS(2+QUOTIENT(ROW()-2,COUNTA('Form Responses 1'!$1:$1)-4),4,,TRUE,"Form Responses 1"))</f>
        <v>44982</v>
      </c>
      <c r="E281" s="10">
        <f t="shared" si="2"/>
        <v>6</v>
      </c>
      <c r="F281" s="9" t="str">
        <f>IF(ISBLANK(A281)," ",INDIRECT(ADDRESS(1,5+MOD(ROW()-2,COUNTA('Form Responses 1'!$1:$1)-4),,TRUE,"Form Responses 1")))</f>
        <v>Rumdis Kepala Bkpuk (Drizal Fryantoni) No. 19 Lt.2 [Kamar 1]</v>
      </c>
      <c r="G281" s="9" t="str">
        <f>IF(ISBLANK(A281)," ",INDIRECT(ADDRESS(MATCH(A281,'Form Responses 1'!A:A,0),5+MOD(ROW()-2,COUNTA('Form Responses 1'!$1:$1)-4),,TRUE,"Form Responses 1")))</f>
        <v>BAIK</v>
      </c>
      <c r="H281" s="11" t="str">
        <f t="shared" si="3"/>
        <v>Rumdis Kepala Bkpuk (Drizal Fryantoni) No. 19 Lt.2</v>
      </c>
      <c r="I281" s="11" t="str">
        <f t="shared" si="4"/>
        <v>CLEANING SERVICE</v>
      </c>
      <c r="J281" s="11">
        <f t="array" ref="J281">IFERROR(INDEX(MASTER!B:B,MATCH(G281,MASTER!A:A,0))/100," ")</f>
        <v>0.95</v>
      </c>
      <c r="K281" s="9">
        <f t="shared" si="5"/>
        <v>8</v>
      </c>
      <c r="L281" s="9" t="str">
        <f t="shared" si="6"/>
        <v>2023 - WEEK 08</v>
      </c>
      <c r="M281" s="9" t="str">
        <f t="shared" si="7"/>
        <v>2023 - MONTH 02</v>
      </c>
      <c r="N281" s="11">
        <f t="shared" ref="N281:O281" si="290">IFERROR(AVERAGEIF(L:L,L281,$J:$J)," ")</f>
        <v>0.936097561</v>
      </c>
      <c r="O281" s="11">
        <f t="shared" si="290"/>
        <v>0.936097561</v>
      </c>
      <c r="P281" s="9" t="str">
        <f>IF(ISBLANK(A281)," ",IF(N281&gt;MASTER!$B$3/100,"SB",IF(N281&gt;MASTER!$B$4/100,"B",IF(N281&gt;MASTER!$B$5/100,"C","K"))))</f>
        <v>B</v>
      </c>
      <c r="Q281" s="9" t="str">
        <f>IF(ISBLANK(B281)," ",IF(O281&gt;MASTER!$B$3/100,"SB",IF(O281&gt;MASTER!$B$4/100,"B",IF(O281&gt;MASTER!$B$5/100,"C","K"))))</f>
        <v>B</v>
      </c>
    </row>
    <row r="282">
      <c r="A282" s="8">
        <f>INDIRECT(ADDRESS(2+QUOTIENT(ROW()-2,COUNTA('Form Responses 1'!$1:$1)-4),1,,TRUE,"Form Responses 1"))</f>
        <v>45034.6358</v>
      </c>
      <c r="B282" s="9" t="str">
        <f>INDIRECT(ADDRESS(2+QUOTIENT(ROW()-2,COUNTA('Form Responses 1'!$1:$1)-4),2,,TRUE,"Form Responses 1"))</f>
        <v>dcremz11@gmail.com</v>
      </c>
      <c r="C282" s="9" t="str">
        <f>INDIRECT(ADDRESS(2+QUOTIENT(ROW()-2,COUNTA('Form Responses 1'!$1:$1)-4),3,,TRUE,"Form Responses 1"))</f>
        <v>Edi Karyadi</v>
      </c>
      <c r="D282" s="12">
        <f>INDIRECT(ADDRESS(2+QUOTIENT(ROW()-2,COUNTA('Form Responses 1'!$1:$1)-4),4,,TRUE,"Form Responses 1"))</f>
        <v>44982</v>
      </c>
      <c r="E282" s="10">
        <f t="shared" si="2"/>
        <v>6</v>
      </c>
      <c r="F282" s="9" t="str">
        <f>IF(ISBLANK(A282)," ",INDIRECT(ADDRESS(1,5+MOD(ROW()-2,COUNTA('Form Responses 1'!$1:$1)-4),,TRUE,"Form Responses 1")))</f>
        <v>Rumdis Kepala Bkpuk (Drizal Fryantoni) No. 19 Lt.2 [Kamar 2]</v>
      </c>
      <c r="G282" s="9" t="str">
        <f>IF(ISBLANK(A282)," ",INDIRECT(ADDRESS(MATCH(A282,'Form Responses 1'!A:A,0),5+MOD(ROW()-2,COUNTA('Form Responses 1'!$1:$1)-4),,TRUE,"Form Responses 1")))</f>
        <v>BAIK</v>
      </c>
      <c r="H282" s="11" t="str">
        <f t="shared" si="3"/>
        <v>Rumdis Kepala Bkpuk (Drizal Fryantoni) No. 19 Lt.2</v>
      </c>
      <c r="I282" s="11" t="str">
        <f t="shared" si="4"/>
        <v>CLEANING SERVICE</v>
      </c>
      <c r="J282" s="11">
        <f t="array" ref="J282">IFERROR(INDEX(MASTER!B:B,MATCH(G282,MASTER!A:A,0))/100," ")</f>
        <v>0.95</v>
      </c>
      <c r="K282" s="9">
        <f t="shared" si="5"/>
        <v>8</v>
      </c>
      <c r="L282" s="9" t="str">
        <f t="shared" si="6"/>
        <v>2023 - WEEK 08</v>
      </c>
      <c r="M282" s="9" t="str">
        <f t="shared" si="7"/>
        <v>2023 - MONTH 02</v>
      </c>
      <c r="N282" s="11">
        <f t="shared" ref="N282:O282" si="291">IFERROR(AVERAGEIF(L:L,L282,$J:$J)," ")</f>
        <v>0.936097561</v>
      </c>
      <c r="O282" s="11">
        <f t="shared" si="291"/>
        <v>0.936097561</v>
      </c>
      <c r="P282" s="9" t="str">
        <f>IF(ISBLANK(A282)," ",IF(N282&gt;MASTER!$B$3/100,"SB",IF(N282&gt;MASTER!$B$4/100,"B",IF(N282&gt;MASTER!$B$5/100,"C","K"))))</f>
        <v>B</v>
      </c>
      <c r="Q282" s="9" t="str">
        <f>IF(ISBLANK(B282)," ",IF(O282&gt;MASTER!$B$3/100,"SB",IF(O282&gt;MASTER!$B$4/100,"B",IF(O282&gt;MASTER!$B$5/100,"C","K"))))</f>
        <v>B</v>
      </c>
    </row>
    <row r="283">
      <c r="A283" s="8">
        <f>INDIRECT(ADDRESS(2+QUOTIENT(ROW()-2,COUNTA('Form Responses 1'!$1:$1)-4),1,,TRUE,"Form Responses 1"))</f>
        <v>45034.6358</v>
      </c>
      <c r="B283" s="9" t="str">
        <f>INDIRECT(ADDRESS(2+QUOTIENT(ROW()-2,COUNTA('Form Responses 1'!$1:$1)-4),2,,TRUE,"Form Responses 1"))</f>
        <v>dcremz11@gmail.com</v>
      </c>
      <c r="C283" s="9" t="str">
        <f>INDIRECT(ADDRESS(2+QUOTIENT(ROW()-2,COUNTA('Form Responses 1'!$1:$1)-4),3,,TRUE,"Form Responses 1"))</f>
        <v>Edi Karyadi</v>
      </c>
      <c r="D283" s="12">
        <f>INDIRECT(ADDRESS(2+QUOTIENT(ROW()-2,COUNTA('Form Responses 1'!$1:$1)-4),4,,TRUE,"Form Responses 1"))</f>
        <v>44982</v>
      </c>
      <c r="E283" s="10">
        <f t="shared" si="2"/>
        <v>6</v>
      </c>
      <c r="F283" s="9" t="str">
        <f>IF(ISBLANK(A283)," ",INDIRECT(ADDRESS(1,5+MOD(ROW()-2,COUNTA('Form Responses 1'!$1:$1)-4),,TRUE,"Form Responses 1")))</f>
        <v>Rumdis Kepala Bkpuk (Drizal Fryantoni) No. 19 Lt.2 [Kamar 3]</v>
      </c>
      <c r="G283" s="9" t="str">
        <f>IF(ISBLANK(A283)," ",INDIRECT(ADDRESS(MATCH(A283,'Form Responses 1'!A:A,0),5+MOD(ROW()-2,COUNTA('Form Responses 1'!$1:$1)-4),,TRUE,"Form Responses 1")))</f>
        <v>BAIK</v>
      </c>
      <c r="H283" s="11" t="str">
        <f t="shared" si="3"/>
        <v>Rumdis Kepala Bkpuk (Drizal Fryantoni) No. 19 Lt.2</v>
      </c>
      <c r="I283" s="11" t="str">
        <f t="shared" si="4"/>
        <v>CLEANING SERVICE</v>
      </c>
      <c r="J283" s="11">
        <f t="array" ref="J283">IFERROR(INDEX(MASTER!B:B,MATCH(G283,MASTER!A:A,0))/100," ")</f>
        <v>0.95</v>
      </c>
      <c r="K283" s="9">
        <f t="shared" si="5"/>
        <v>8</v>
      </c>
      <c r="L283" s="9" t="str">
        <f t="shared" si="6"/>
        <v>2023 - WEEK 08</v>
      </c>
      <c r="M283" s="9" t="str">
        <f t="shared" si="7"/>
        <v>2023 - MONTH 02</v>
      </c>
      <c r="N283" s="11">
        <f t="shared" ref="N283:O283" si="292">IFERROR(AVERAGEIF(L:L,L283,$J:$J)," ")</f>
        <v>0.936097561</v>
      </c>
      <c r="O283" s="11">
        <f t="shared" si="292"/>
        <v>0.936097561</v>
      </c>
      <c r="P283" s="9" t="str">
        <f>IF(ISBLANK(A283)," ",IF(N283&gt;MASTER!$B$3/100,"SB",IF(N283&gt;MASTER!$B$4/100,"B",IF(N283&gt;MASTER!$B$5/100,"C","K"))))</f>
        <v>B</v>
      </c>
      <c r="Q283" s="9" t="str">
        <f>IF(ISBLANK(B283)," ",IF(O283&gt;MASTER!$B$3/100,"SB",IF(O283&gt;MASTER!$B$4/100,"B",IF(O283&gt;MASTER!$B$5/100,"C","K"))))</f>
        <v>B</v>
      </c>
    </row>
    <row r="284">
      <c r="A284" s="8">
        <f>INDIRECT(ADDRESS(2+QUOTIENT(ROW()-2,COUNTA('Form Responses 1'!$1:$1)-4),1,,TRUE,"Form Responses 1"))</f>
        <v>45034.6358</v>
      </c>
      <c r="B284" s="9" t="str">
        <f>INDIRECT(ADDRESS(2+QUOTIENT(ROW()-2,COUNTA('Form Responses 1'!$1:$1)-4),2,,TRUE,"Form Responses 1"))</f>
        <v>dcremz11@gmail.com</v>
      </c>
      <c r="C284" s="9" t="str">
        <f>INDIRECT(ADDRESS(2+QUOTIENT(ROW()-2,COUNTA('Form Responses 1'!$1:$1)-4),3,,TRUE,"Form Responses 1"))</f>
        <v>Edi Karyadi</v>
      </c>
      <c r="D284" s="12">
        <f>INDIRECT(ADDRESS(2+QUOTIENT(ROW()-2,COUNTA('Form Responses 1'!$1:$1)-4),4,,TRUE,"Form Responses 1"))</f>
        <v>44982</v>
      </c>
      <c r="E284" s="10">
        <f t="shared" si="2"/>
        <v>6</v>
      </c>
      <c r="F284" s="9" t="str">
        <f>IF(ISBLANK(A284)," ",INDIRECT(ADDRESS(1,5+MOD(ROW()-2,COUNTA('Form Responses 1'!$1:$1)-4),,TRUE,"Form Responses 1")))</f>
        <v>Rumdis Kepala Bkpuk (Drizal Fryantoni) No. 19 Lt.2 [Kamar Mandi 1]</v>
      </c>
      <c r="G284" s="9" t="str">
        <f>IF(ISBLANK(A284)," ",INDIRECT(ADDRESS(MATCH(A284,'Form Responses 1'!A:A,0),5+MOD(ROW()-2,COUNTA('Form Responses 1'!$1:$1)-4),,TRUE,"Form Responses 1")))</f>
        <v>CUKUP BAIK</v>
      </c>
      <c r="H284" s="11" t="str">
        <f t="shared" si="3"/>
        <v>Rumdis Kepala Bkpuk (Drizal Fryantoni) No. 19 Lt.2</v>
      </c>
      <c r="I284" s="11" t="str">
        <f t="shared" si="4"/>
        <v>CLEANING SERVICE</v>
      </c>
      <c r="J284" s="11">
        <f t="array" ref="J284">IFERROR(INDEX(MASTER!B:B,MATCH(G284,MASTER!A:A,0))/100," ")</f>
        <v>0.89</v>
      </c>
      <c r="K284" s="9">
        <f t="shared" si="5"/>
        <v>8</v>
      </c>
      <c r="L284" s="9" t="str">
        <f t="shared" si="6"/>
        <v>2023 - WEEK 08</v>
      </c>
      <c r="M284" s="9" t="str">
        <f t="shared" si="7"/>
        <v>2023 - MONTH 02</v>
      </c>
      <c r="N284" s="11">
        <f t="shared" ref="N284:O284" si="293">IFERROR(AVERAGEIF(L:L,L284,$J:$J)," ")</f>
        <v>0.936097561</v>
      </c>
      <c r="O284" s="11">
        <f t="shared" si="293"/>
        <v>0.936097561</v>
      </c>
      <c r="P284" s="9" t="str">
        <f>IF(ISBLANK(A284)," ",IF(N284&gt;MASTER!$B$3/100,"SB",IF(N284&gt;MASTER!$B$4/100,"B",IF(N284&gt;MASTER!$B$5/100,"C","K"))))</f>
        <v>B</v>
      </c>
      <c r="Q284" s="9" t="str">
        <f>IF(ISBLANK(B284)," ",IF(O284&gt;MASTER!$B$3/100,"SB",IF(O284&gt;MASTER!$B$4/100,"B",IF(O284&gt;MASTER!$B$5/100,"C","K"))))</f>
        <v>B</v>
      </c>
    </row>
    <row r="285">
      <c r="A285" s="8">
        <f>INDIRECT(ADDRESS(2+QUOTIENT(ROW()-2,COUNTA('Form Responses 1'!$1:$1)-4),1,,TRUE,"Form Responses 1"))</f>
        <v>45034.6358</v>
      </c>
      <c r="B285" s="9" t="str">
        <f>INDIRECT(ADDRESS(2+QUOTIENT(ROW()-2,COUNTA('Form Responses 1'!$1:$1)-4),2,,TRUE,"Form Responses 1"))</f>
        <v>dcremz11@gmail.com</v>
      </c>
      <c r="C285" s="9" t="str">
        <f>INDIRECT(ADDRESS(2+QUOTIENT(ROW()-2,COUNTA('Form Responses 1'!$1:$1)-4),3,,TRUE,"Form Responses 1"))</f>
        <v>Edi Karyadi</v>
      </c>
      <c r="D285" s="12">
        <f>INDIRECT(ADDRESS(2+QUOTIENT(ROW()-2,COUNTA('Form Responses 1'!$1:$1)-4),4,,TRUE,"Form Responses 1"))</f>
        <v>44982</v>
      </c>
      <c r="E285" s="10">
        <f t="shared" si="2"/>
        <v>6</v>
      </c>
      <c r="F285" s="9" t="str">
        <f>IF(ISBLANK(A285)," ",INDIRECT(ADDRESS(1,5+MOD(ROW()-2,COUNTA('Form Responses 1'!$1:$1)-4),,TRUE,"Form Responses 1")))</f>
        <v>Rumdis Kepala Bkpuk (Drizal Fryantoni) No. 19 Lt.2 [Kamar Mandi 2]</v>
      </c>
      <c r="G285" s="9" t="str">
        <f>IF(ISBLANK(A285)," ",INDIRECT(ADDRESS(MATCH(A285,'Form Responses 1'!A:A,0),5+MOD(ROW()-2,COUNTA('Form Responses 1'!$1:$1)-4),,TRUE,"Form Responses 1")))</f>
        <v>CUKUP BAIK</v>
      </c>
      <c r="H285" s="11" t="str">
        <f t="shared" si="3"/>
        <v>Rumdis Kepala Bkpuk (Drizal Fryantoni) No. 19 Lt.2</v>
      </c>
      <c r="I285" s="11" t="str">
        <f t="shared" si="4"/>
        <v>CLEANING SERVICE</v>
      </c>
      <c r="J285" s="11">
        <f t="array" ref="J285">IFERROR(INDEX(MASTER!B:B,MATCH(G285,MASTER!A:A,0))/100," ")</f>
        <v>0.89</v>
      </c>
      <c r="K285" s="9">
        <f t="shared" si="5"/>
        <v>8</v>
      </c>
      <c r="L285" s="9" t="str">
        <f t="shared" si="6"/>
        <v>2023 - WEEK 08</v>
      </c>
      <c r="M285" s="9" t="str">
        <f t="shared" si="7"/>
        <v>2023 - MONTH 02</v>
      </c>
      <c r="N285" s="11">
        <f t="shared" ref="N285:O285" si="294">IFERROR(AVERAGEIF(L:L,L285,$J:$J)," ")</f>
        <v>0.936097561</v>
      </c>
      <c r="O285" s="11">
        <f t="shared" si="294"/>
        <v>0.936097561</v>
      </c>
      <c r="P285" s="9" t="str">
        <f>IF(ISBLANK(A285)," ",IF(N285&gt;MASTER!$B$3/100,"SB",IF(N285&gt;MASTER!$B$4/100,"B",IF(N285&gt;MASTER!$B$5/100,"C","K"))))</f>
        <v>B</v>
      </c>
      <c r="Q285" s="9" t="str">
        <f>IF(ISBLANK(B285)," ",IF(O285&gt;MASTER!$B$3/100,"SB",IF(O285&gt;MASTER!$B$4/100,"B",IF(O285&gt;MASTER!$B$5/100,"C","K"))))</f>
        <v>B</v>
      </c>
    </row>
    <row r="286">
      <c r="A286" s="8">
        <f>INDIRECT(ADDRESS(2+QUOTIENT(ROW()-2,COUNTA('Form Responses 1'!$1:$1)-4),1,,TRUE,"Form Responses 1"))</f>
        <v>45034.6358</v>
      </c>
      <c r="B286" s="9" t="str">
        <f>INDIRECT(ADDRESS(2+QUOTIENT(ROW()-2,COUNTA('Form Responses 1'!$1:$1)-4),2,,TRUE,"Form Responses 1"))</f>
        <v>dcremz11@gmail.com</v>
      </c>
      <c r="C286" s="9" t="str">
        <f>INDIRECT(ADDRESS(2+QUOTIENT(ROW()-2,COUNTA('Form Responses 1'!$1:$1)-4),3,,TRUE,"Form Responses 1"))</f>
        <v>Edi Karyadi</v>
      </c>
      <c r="D286" s="12">
        <f>INDIRECT(ADDRESS(2+QUOTIENT(ROW()-2,COUNTA('Form Responses 1'!$1:$1)-4),4,,TRUE,"Form Responses 1"))</f>
        <v>44982</v>
      </c>
      <c r="E286" s="10">
        <f t="shared" si="2"/>
        <v>6</v>
      </c>
      <c r="F286" s="9" t="str">
        <f>IF(ISBLANK(A286)," ",INDIRECT(ADDRESS(1,5+MOD(ROW()-2,COUNTA('Form Responses 1'!$1:$1)-4),,TRUE,"Form Responses 1")))</f>
        <v>Rumdis Kepala Bkpuk (Drizal Fryantoni) No. 19 Lt.2 [Kamar Mandi 3]</v>
      </c>
      <c r="G286" s="9" t="str">
        <f>IF(ISBLANK(A286)," ",INDIRECT(ADDRESS(MATCH(A286,'Form Responses 1'!A:A,0),5+MOD(ROW()-2,COUNTA('Form Responses 1'!$1:$1)-4),,TRUE,"Form Responses 1")))</f>
        <v>CUKUP BAIK</v>
      </c>
      <c r="H286" s="11" t="str">
        <f t="shared" si="3"/>
        <v>Rumdis Kepala Bkpuk (Drizal Fryantoni) No. 19 Lt.2</v>
      </c>
      <c r="I286" s="11" t="str">
        <f t="shared" si="4"/>
        <v>CLEANING SERVICE</v>
      </c>
      <c r="J286" s="11">
        <f t="array" ref="J286">IFERROR(INDEX(MASTER!B:B,MATCH(G286,MASTER!A:A,0))/100," ")</f>
        <v>0.89</v>
      </c>
      <c r="K286" s="9">
        <f t="shared" si="5"/>
        <v>8</v>
      </c>
      <c r="L286" s="9" t="str">
        <f t="shared" si="6"/>
        <v>2023 - WEEK 08</v>
      </c>
      <c r="M286" s="9" t="str">
        <f t="shared" si="7"/>
        <v>2023 - MONTH 02</v>
      </c>
      <c r="N286" s="11">
        <f t="shared" ref="N286:O286" si="295">IFERROR(AVERAGEIF(L:L,L286,$J:$J)," ")</f>
        <v>0.936097561</v>
      </c>
      <c r="O286" s="11">
        <f t="shared" si="295"/>
        <v>0.936097561</v>
      </c>
      <c r="P286" s="9" t="str">
        <f>IF(ISBLANK(A286)," ",IF(N286&gt;MASTER!$B$3/100,"SB",IF(N286&gt;MASTER!$B$4/100,"B",IF(N286&gt;MASTER!$B$5/100,"C","K"))))</f>
        <v>B</v>
      </c>
      <c r="Q286" s="9" t="str">
        <f>IF(ISBLANK(B286)," ",IF(O286&gt;MASTER!$B$3/100,"SB",IF(O286&gt;MASTER!$B$4/100,"B",IF(O286&gt;MASTER!$B$5/100,"C","K"))))</f>
        <v>B</v>
      </c>
    </row>
    <row r="287">
      <c r="A287" s="8">
        <f>INDIRECT(ADDRESS(2+QUOTIENT(ROW()-2,COUNTA('Form Responses 1'!$1:$1)-4),1,,TRUE,"Form Responses 1"))</f>
        <v>45034.6358</v>
      </c>
      <c r="B287" s="9" t="str">
        <f>INDIRECT(ADDRESS(2+QUOTIENT(ROW()-2,COUNTA('Form Responses 1'!$1:$1)-4),2,,TRUE,"Form Responses 1"))</f>
        <v>dcremz11@gmail.com</v>
      </c>
      <c r="C287" s="9" t="str">
        <f>INDIRECT(ADDRESS(2+QUOTIENT(ROW()-2,COUNTA('Form Responses 1'!$1:$1)-4),3,,TRUE,"Form Responses 1"))</f>
        <v>Edi Karyadi</v>
      </c>
      <c r="D287" s="12">
        <f>INDIRECT(ADDRESS(2+QUOTIENT(ROW()-2,COUNTA('Form Responses 1'!$1:$1)-4),4,,TRUE,"Form Responses 1"))</f>
        <v>44982</v>
      </c>
      <c r="E287" s="10">
        <f t="shared" si="2"/>
        <v>6</v>
      </c>
      <c r="F287" s="9" t="str">
        <f>IF(ISBLANK(A287)," ",INDIRECT(ADDRESS(1,5+MOD(ROW()-2,COUNTA('Form Responses 1'!$1:$1)-4),,TRUE,"Form Responses 1")))</f>
        <v>Rumdis Kepala Or Kebumian Dan Maritim (Ocky Karna Radjasa) No. 1B Lt.1 [Kamar 1]</v>
      </c>
      <c r="G287" s="9" t="str">
        <f>IF(ISBLANK(A287)," ",INDIRECT(ADDRESS(MATCH(A287,'Form Responses 1'!A:A,0),5+MOD(ROW()-2,COUNTA('Form Responses 1'!$1:$1)-4),,TRUE,"Form Responses 1")))</f>
        <v>BAIK</v>
      </c>
      <c r="H287" s="11" t="str">
        <f t="shared" si="3"/>
        <v>Rumdis Kepala Or Kebumian Dan Maritim (Ocky Karna Radjasa) No. 1B Lt.1</v>
      </c>
      <c r="I287" s="11" t="str">
        <f t="shared" si="4"/>
        <v>CLEANING SERVICE</v>
      </c>
      <c r="J287" s="11">
        <f t="array" ref="J287">IFERROR(INDEX(MASTER!B:B,MATCH(G287,MASTER!A:A,0))/100," ")</f>
        <v>0.95</v>
      </c>
      <c r="K287" s="9">
        <f t="shared" si="5"/>
        <v>8</v>
      </c>
      <c r="L287" s="9" t="str">
        <f t="shared" si="6"/>
        <v>2023 - WEEK 08</v>
      </c>
      <c r="M287" s="9" t="str">
        <f t="shared" si="7"/>
        <v>2023 - MONTH 02</v>
      </c>
      <c r="N287" s="11">
        <f t="shared" ref="N287:O287" si="296">IFERROR(AVERAGEIF(L:L,L287,$J:$J)," ")</f>
        <v>0.936097561</v>
      </c>
      <c r="O287" s="11">
        <f t="shared" si="296"/>
        <v>0.936097561</v>
      </c>
      <c r="P287" s="9" t="str">
        <f>IF(ISBLANK(A287)," ",IF(N287&gt;MASTER!$B$3/100,"SB",IF(N287&gt;MASTER!$B$4/100,"B",IF(N287&gt;MASTER!$B$5/100,"C","K"))))</f>
        <v>B</v>
      </c>
      <c r="Q287" s="9" t="str">
        <f>IF(ISBLANK(B287)," ",IF(O287&gt;MASTER!$B$3/100,"SB",IF(O287&gt;MASTER!$B$4/100,"B",IF(O287&gt;MASTER!$B$5/100,"C","K"))))</f>
        <v>B</v>
      </c>
    </row>
    <row r="288">
      <c r="A288" s="8">
        <f>INDIRECT(ADDRESS(2+QUOTIENT(ROW()-2,COUNTA('Form Responses 1'!$1:$1)-4),1,,TRUE,"Form Responses 1"))</f>
        <v>45034.6358</v>
      </c>
      <c r="B288" s="9" t="str">
        <f>INDIRECT(ADDRESS(2+QUOTIENT(ROW()-2,COUNTA('Form Responses 1'!$1:$1)-4),2,,TRUE,"Form Responses 1"))</f>
        <v>dcremz11@gmail.com</v>
      </c>
      <c r="C288" s="9" t="str">
        <f>INDIRECT(ADDRESS(2+QUOTIENT(ROW()-2,COUNTA('Form Responses 1'!$1:$1)-4),3,,TRUE,"Form Responses 1"))</f>
        <v>Edi Karyadi</v>
      </c>
      <c r="D288" s="12">
        <f>INDIRECT(ADDRESS(2+QUOTIENT(ROW()-2,COUNTA('Form Responses 1'!$1:$1)-4),4,,TRUE,"Form Responses 1"))</f>
        <v>44982</v>
      </c>
      <c r="E288" s="10">
        <f t="shared" si="2"/>
        <v>6</v>
      </c>
      <c r="F288" s="9" t="str">
        <f>IF(ISBLANK(A288)," ",INDIRECT(ADDRESS(1,5+MOD(ROW()-2,COUNTA('Form Responses 1'!$1:$1)-4),,TRUE,"Form Responses 1")))</f>
        <v>Rumdis Kepala Or Kebumian Dan Maritim (Ocky Karna Radjasa) No. 1B Lt.1 [Kamar 2]</v>
      </c>
      <c r="G288" s="9" t="str">
        <f>IF(ISBLANK(A288)," ",INDIRECT(ADDRESS(MATCH(A288,'Form Responses 1'!A:A,0),5+MOD(ROW()-2,COUNTA('Form Responses 1'!$1:$1)-4),,TRUE,"Form Responses 1")))</f>
        <v>BAIK</v>
      </c>
      <c r="H288" s="11" t="str">
        <f t="shared" si="3"/>
        <v>Rumdis Kepala Or Kebumian Dan Maritim (Ocky Karna Radjasa) No. 1B Lt.1</v>
      </c>
      <c r="I288" s="11" t="str">
        <f t="shared" si="4"/>
        <v>CLEANING SERVICE</v>
      </c>
      <c r="J288" s="11">
        <f t="array" ref="J288">IFERROR(INDEX(MASTER!B:B,MATCH(G288,MASTER!A:A,0))/100," ")</f>
        <v>0.95</v>
      </c>
      <c r="K288" s="9">
        <f t="shared" si="5"/>
        <v>8</v>
      </c>
      <c r="L288" s="9" t="str">
        <f t="shared" si="6"/>
        <v>2023 - WEEK 08</v>
      </c>
      <c r="M288" s="9" t="str">
        <f t="shared" si="7"/>
        <v>2023 - MONTH 02</v>
      </c>
      <c r="N288" s="11">
        <f t="shared" ref="N288:O288" si="297">IFERROR(AVERAGEIF(L:L,L288,$J:$J)," ")</f>
        <v>0.936097561</v>
      </c>
      <c r="O288" s="11">
        <f t="shared" si="297"/>
        <v>0.936097561</v>
      </c>
      <c r="P288" s="9" t="str">
        <f>IF(ISBLANK(A288)," ",IF(N288&gt;MASTER!$B$3/100,"SB",IF(N288&gt;MASTER!$B$4/100,"B",IF(N288&gt;MASTER!$B$5/100,"C","K"))))</f>
        <v>B</v>
      </c>
      <c r="Q288" s="9" t="str">
        <f>IF(ISBLANK(B288)," ",IF(O288&gt;MASTER!$B$3/100,"SB",IF(O288&gt;MASTER!$B$4/100,"B",IF(O288&gt;MASTER!$B$5/100,"C","K"))))</f>
        <v>B</v>
      </c>
    </row>
    <row r="289">
      <c r="A289" s="8">
        <f>INDIRECT(ADDRESS(2+QUOTIENT(ROW()-2,COUNTA('Form Responses 1'!$1:$1)-4),1,,TRUE,"Form Responses 1"))</f>
        <v>45034.6358</v>
      </c>
      <c r="B289" s="9" t="str">
        <f>INDIRECT(ADDRESS(2+QUOTIENT(ROW()-2,COUNTA('Form Responses 1'!$1:$1)-4),2,,TRUE,"Form Responses 1"))</f>
        <v>dcremz11@gmail.com</v>
      </c>
      <c r="C289" s="9" t="str">
        <f>INDIRECT(ADDRESS(2+QUOTIENT(ROW()-2,COUNTA('Form Responses 1'!$1:$1)-4),3,,TRUE,"Form Responses 1"))</f>
        <v>Edi Karyadi</v>
      </c>
      <c r="D289" s="12">
        <f>INDIRECT(ADDRESS(2+QUOTIENT(ROW()-2,COUNTA('Form Responses 1'!$1:$1)-4),4,,TRUE,"Form Responses 1"))</f>
        <v>44982</v>
      </c>
      <c r="E289" s="10">
        <f t="shared" si="2"/>
        <v>6</v>
      </c>
      <c r="F289" s="9" t="str">
        <f>IF(ISBLANK(A289)," ",INDIRECT(ADDRESS(1,5+MOD(ROW()-2,COUNTA('Form Responses 1'!$1:$1)-4),,TRUE,"Form Responses 1")))</f>
        <v>Rumdis Kepala Or Kebumian Dan Maritim (Ocky Karna Radjasa) No. 1B Lt.1 [Ruang Tamu]</v>
      </c>
      <c r="G289" s="9" t="str">
        <f>IF(ISBLANK(A289)," ",INDIRECT(ADDRESS(MATCH(A289,'Form Responses 1'!A:A,0),5+MOD(ROW()-2,COUNTA('Form Responses 1'!$1:$1)-4),,TRUE,"Form Responses 1")))</f>
        <v>BAIK</v>
      </c>
      <c r="H289" s="11" t="str">
        <f t="shared" si="3"/>
        <v>Rumdis Kepala Or Kebumian Dan Maritim (Ocky Karna Radjasa) No. 1B Lt.1</v>
      </c>
      <c r="I289" s="11" t="str">
        <f t="shared" si="4"/>
        <v>CLEANING SERVICE</v>
      </c>
      <c r="J289" s="11">
        <f t="array" ref="J289">IFERROR(INDEX(MASTER!B:B,MATCH(G289,MASTER!A:A,0))/100," ")</f>
        <v>0.95</v>
      </c>
      <c r="K289" s="9">
        <f t="shared" si="5"/>
        <v>8</v>
      </c>
      <c r="L289" s="9" t="str">
        <f t="shared" si="6"/>
        <v>2023 - WEEK 08</v>
      </c>
      <c r="M289" s="9" t="str">
        <f t="shared" si="7"/>
        <v>2023 - MONTH 02</v>
      </c>
      <c r="N289" s="11">
        <f t="shared" ref="N289:O289" si="298">IFERROR(AVERAGEIF(L:L,L289,$J:$J)," ")</f>
        <v>0.936097561</v>
      </c>
      <c r="O289" s="11">
        <f t="shared" si="298"/>
        <v>0.936097561</v>
      </c>
      <c r="P289" s="9" t="str">
        <f>IF(ISBLANK(A289)," ",IF(N289&gt;MASTER!$B$3/100,"SB",IF(N289&gt;MASTER!$B$4/100,"B",IF(N289&gt;MASTER!$B$5/100,"C","K"))))</f>
        <v>B</v>
      </c>
      <c r="Q289" s="9" t="str">
        <f>IF(ISBLANK(B289)," ",IF(O289&gt;MASTER!$B$3/100,"SB",IF(O289&gt;MASTER!$B$4/100,"B",IF(O289&gt;MASTER!$B$5/100,"C","K"))))</f>
        <v>B</v>
      </c>
    </row>
    <row r="290">
      <c r="A290" s="8">
        <f>INDIRECT(ADDRESS(2+QUOTIENT(ROW()-2,COUNTA('Form Responses 1'!$1:$1)-4),1,,TRUE,"Form Responses 1"))</f>
        <v>45034.6358</v>
      </c>
      <c r="B290" s="9" t="str">
        <f>INDIRECT(ADDRESS(2+QUOTIENT(ROW()-2,COUNTA('Form Responses 1'!$1:$1)-4),2,,TRUE,"Form Responses 1"))</f>
        <v>dcremz11@gmail.com</v>
      </c>
      <c r="C290" s="9" t="str">
        <f>INDIRECT(ADDRESS(2+QUOTIENT(ROW()-2,COUNTA('Form Responses 1'!$1:$1)-4),3,,TRUE,"Form Responses 1"))</f>
        <v>Edi Karyadi</v>
      </c>
      <c r="D290" s="12">
        <f>INDIRECT(ADDRESS(2+QUOTIENT(ROW()-2,COUNTA('Form Responses 1'!$1:$1)-4),4,,TRUE,"Form Responses 1"))</f>
        <v>44982</v>
      </c>
      <c r="E290" s="10">
        <f t="shared" si="2"/>
        <v>6</v>
      </c>
      <c r="F290" s="9" t="str">
        <f>IF(ISBLANK(A290)," ",INDIRECT(ADDRESS(1,5+MOD(ROW()-2,COUNTA('Form Responses 1'!$1:$1)-4),,TRUE,"Form Responses 1")))</f>
        <v>Rumdis Kepala Or Kebumian Dan Maritim (Ocky Karna Radjasa) No. 1B Lt.1 [Ruang Tv]</v>
      </c>
      <c r="G290" s="9" t="str">
        <f>IF(ISBLANK(A290)," ",INDIRECT(ADDRESS(MATCH(A290,'Form Responses 1'!A:A,0),5+MOD(ROW()-2,COUNTA('Form Responses 1'!$1:$1)-4),,TRUE,"Form Responses 1")))</f>
        <v>BAIK</v>
      </c>
      <c r="H290" s="11" t="str">
        <f t="shared" si="3"/>
        <v>Rumdis Kepala Or Kebumian Dan Maritim (Ocky Karna Radjasa) No. 1B Lt.1</v>
      </c>
      <c r="I290" s="11" t="str">
        <f t="shared" si="4"/>
        <v>CLEANING SERVICE</v>
      </c>
      <c r="J290" s="11">
        <f t="array" ref="J290">IFERROR(INDEX(MASTER!B:B,MATCH(G290,MASTER!A:A,0))/100," ")</f>
        <v>0.95</v>
      </c>
      <c r="K290" s="9">
        <f t="shared" si="5"/>
        <v>8</v>
      </c>
      <c r="L290" s="9" t="str">
        <f t="shared" si="6"/>
        <v>2023 - WEEK 08</v>
      </c>
      <c r="M290" s="9" t="str">
        <f t="shared" si="7"/>
        <v>2023 - MONTH 02</v>
      </c>
      <c r="N290" s="11">
        <f t="shared" ref="N290:O290" si="299">IFERROR(AVERAGEIF(L:L,L290,$J:$J)," ")</f>
        <v>0.936097561</v>
      </c>
      <c r="O290" s="11">
        <f t="shared" si="299"/>
        <v>0.936097561</v>
      </c>
      <c r="P290" s="9" t="str">
        <f>IF(ISBLANK(A290)," ",IF(N290&gt;MASTER!$B$3/100,"SB",IF(N290&gt;MASTER!$B$4/100,"B",IF(N290&gt;MASTER!$B$5/100,"C","K"))))</f>
        <v>B</v>
      </c>
      <c r="Q290" s="9" t="str">
        <f>IF(ISBLANK(B290)," ",IF(O290&gt;MASTER!$B$3/100,"SB",IF(O290&gt;MASTER!$B$4/100,"B",IF(O290&gt;MASTER!$B$5/100,"C","K"))))</f>
        <v>B</v>
      </c>
    </row>
    <row r="291">
      <c r="A291" s="8">
        <f>INDIRECT(ADDRESS(2+QUOTIENT(ROW()-2,COUNTA('Form Responses 1'!$1:$1)-4),1,,TRUE,"Form Responses 1"))</f>
        <v>45034.6358</v>
      </c>
      <c r="B291" s="9" t="str">
        <f>INDIRECT(ADDRESS(2+QUOTIENT(ROW()-2,COUNTA('Form Responses 1'!$1:$1)-4),2,,TRUE,"Form Responses 1"))</f>
        <v>dcremz11@gmail.com</v>
      </c>
      <c r="C291" s="9" t="str">
        <f>INDIRECT(ADDRESS(2+QUOTIENT(ROW()-2,COUNTA('Form Responses 1'!$1:$1)-4),3,,TRUE,"Form Responses 1"))</f>
        <v>Edi Karyadi</v>
      </c>
      <c r="D291" s="12">
        <f>INDIRECT(ADDRESS(2+QUOTIENT(ROW()-2,COUNTA('Form Responses 1'!$1:$1)-4),4,,TRUE,"Form Responses 1"))</f>
        <v>44982</v>
      </c>
      <c r="E291" s="10">
        <f t="shared" si="2"/>
        <v>6</v>
      </c>
      <c r="F291" s="9" t="str">
        <f>IF(ISBLANK(A291)," ",INDIRECT(ADDRESS(1,5+MOD(ROW()-2,COUNTA('Form Responses 1'!$1:$1)-4),,TRUE,"Form Responses 1")))</f>
        <v>Rumdis Kepala Or Kebumian Dan Maritim (Ocky Karna Radjasa) No. 1B Lt.1 [Ruang Makan]</v>
      </c>
      <c r="G291" s="9" t="str">
        <f>IF(ISBLANK(A291)," ",INDIRECT(ADDRESS(MATCH(A291,'Form Responses 1'!A:A,0),5+MOD(ROW()-2,COUNTA('Form Responses 1'!$1:$1)-4),,TRUE,"Form Responses 1")))</f>
        <v>BAIK</v>
      </c>
      <c r="H291" s="11" t="str">
        <f t="shared" si="3"/>
        <v>Rumdis Kepala Or Kebumian Dan Maritim (Ocky Karna Radjasa) No. 1B Lt.1</v>
      </c>
      <c r="I291" s="11" t="str">
        <f t="shared" si="4"/>
        <v>CLEANING SERVICE</v>
      </c>
      <c r="J291" s="11">
        <f t="array" ref="J291">IFERROR(INDEX(MASTER!B:B,MATCH(G291,MASTER!A:A,0))/100," ")</f>
        <v>0.95</v>
      </c>
      <c r="K291" s="9">
        <f t="shared" si="5"/>
        <v>8</v>
      </c>
      <c r="L291" s="9" t="str">
        <f t="shared" si="6"/>
        <v>2023 - WEEK 08</v>
      </c>
      <c r="M291" s="9" t="str">
        <f t="shared" si="7"/>
        <v>2023 - MONTH 02</v>
      </c>
      <c r="N291" s="11">
        <f t="shared" ref="N291:O291" si="300">IFERROR(AVERAGEIF(L:L,L291,$J:$J)," ")</f>
        <v>0.936097561</v>
      </c>
      <c r="O291" s="11">
        <f t="shared" si="300"/>
        <v>0.936097561</v>
      </c>
      <c r="P291" s="9" t="str">
        <f>IF(ISBLANK(A291)," ",IF(N291&gt;MASTER!$B$3/100,"SB",IF(N291&gt;MASTER!$B$4/100,"B",IF(N291&gt;MASTER!$B$5/100,"C","K"))))</f>
        <v>B</v>
      </c>
      <c r="Q291" s="9" t="str">
        <f>IF(ISBLANK(B291)," ",IF(O291&gt;MASTER!$B$3/100,"SB",IF(O291&gt;MASTER!$B$4/100,"B",IF(O291&gt;MASTER!$B$5/100,"C","K"))))</f>
        <v>B</v>
      </c>
    </row>
    <row r="292">
      <c r="A292" s="8">
        <f>INDIRECT(ADDRESS(2+QUOTIENT(ROW()-2,COUNTA('Form Responses 1'!$1:$1)-4),1,,TRUE,"Form Responses 1"))</f>
        <v>45034.6358</v>
      </c>
      <c r="B292" s="9" t="str">
        <f>INDIRECT(ADDRESS(2+QUOTIENT(ROW()-2,COUNTA('Form Responses 1'!$1:$1)-4),2,,TRUE,"Form Responses 1"))</f>
        <v>dcremz11@gmail.com</v>
      </c>
      <c r="C292" s="9" t="str">
        <f>INDIRECT(ADDRESS(2+QUOTIENT(ROW()-2,COUNTA('Form Responses 1'!$1:$1)-4),3,,TRUE,"Form Responses 1"))</f>
        <v>Edi Karyadi</v>
      </c>
      <c r="D292" s="12">
        <f>INDIRECT(ADDRESS(2+QUOTIENT(ROW()-2,COUNTA('Form Responses 1'!$1:$1)-4),4,,TRUE,"Form Responses 1"))</f>
        <v>44982</v>
      </c>
      <c r="E292" s="10">
        <f t="shared" si="2"/>
        <v>6</v>
      </c>
      <c r="F292" s="9" t="str">
        <f>IF(ISBLANK(A292)," ",INDIRECT(ADDRESS(1,5+MOD(ROW()-2,COUNTA('Form Responses 1'!$1:$1)-4),,TRUE,"Form Responses 1")))</f>
        <v>Rumdis Kepala Or Kebumian Dan Maritim (Ocky Karna Radjasa) No. 1B Lt.1 [Dapur]</v>
      </c>
      <c r="G292" s="9" t="str">
        <f>IF(ISBLANK(A292)," ",INDIRECT(ADDRESS(MATCH(A292,'Form Responses 1'!A:A,0),5+MOD(ROW()-2,COUNTA('Form Responses 1'!$1:$1)-4),,TRUE,"Form Responses 1")))</f>
        <v>BAIK</v>
      </c>
      <c r="H292" s="11" t="str">
        <f t="shared" si="3"/>
        <v>Rumdis Kepala Or Kebumian Dan Maritim (Ocky Karna Radjasa) No. 1B Lt.1</v>
      </c>
      <c r="I292" s="11" t="str">
        <f t="shared" si="4"/>
        <v>CLEANING SERVICE</v>
      </c>
      <c r="J292" s="11">
        <f t="array" ref="J292">IFERROR(INDEX(MASTER!B:B,MATCH(G292,MASTER!A:A,0))/100," ")</f>
        <v>0.95</v>
      </c>
      <c r="K292" s="9">
        <f t="shared" si="5"/>
        <v>8</v>
      </c>
      <c r="L292" s="9" t="str">
        <f t="shared" si="6"/>
        <v>2023 - WEEK 08</v>
      </c>
      <c r="M292" s="9" t="str">
        <f t="shared" si="7"/>
        <v>2023 - MONTH 02</v>
      </c>
      <c r="N292" s="11">
        <f t="shared" ref="N292:O292" si="301">IFERROR(AVERAGEIF(L:L,L292,$J:$J)," ")</f>
        <v>0.936097561</v>
      </c>
      <c r="O292" s="11">
        <f t="shared" si="301"/>
        <v>0.936097561</v>
      </c>
      <c r="P292" s="9" t="str">
        <f>IF(ISBLANK(A292)," ",IF(N292&gt;MASTER!$B$3/100,"SB",IF(N292&gt;MASTER!$B$4/100,"B",IF(N292&gt;MASTER!$B$5/100,"C","K"))))</f>
        <v>B</v>
      </c>
      <c r="Q292" s="9" t="str">
        <f>IF(ISBLANK(B292)," ",IF(O292&gt;MASTER!$B$3/100,"SB",IF(O292&gt;MASTER!$B$4/100,"B",IF(O292&gt;MASTER!$B$5/100,"C","K"))))</f>
        <v>B</v>
      </c>
    </row>
    <row r="293">
      <c r="A293" s="8">
        <f>INDIRECT(ADDRESS(2+QUOTIENT(ROW()-2,COUNTA('Form Responses 1'!$1:$1)-4),1,,TRUE,"Form Responses 1"))</f>
        <v>45034.6358</v>
      </c>
      <c r="B293" s="9" t="str">
        <f>INDIRECT(ADDRESS(2+QUOTIENT(ROW()-2,COUNTA('Form Responses 1'!$1:$1)-4),2,,TRUE,"Form Responses 1"))</f>
        <v>dcremz11@gmail.com</v>
      </c>
      <c r="C293" s="9" t="str">
        <f>INDIRECT(ADDRESS(2+QUOTIENT(ROW()-2,COUNTA('Form Responses 1'!$1:$1)-4),3,,TRUE,"Form Responses 1"))</f>
        <v>Edi Karyadi</v>
      </c>
      <c r="D293" s="12">
        <f>INDIRECT(ADDRESS(2+QUOTIENT(ROW()-2,COUNTA('Form Responses 1'!$1:$1)-4),4,,TRUE,"Form Responses 1"))</f>
        <v>44982</v>
      </c>
      <c r="E293" s="10">
        <f t="shared" si="2"/>
        <v>6</v>
      </c>
      <c r="F293" s="9" t="str">
        <f>IF(ISBLANK(A293)," ",INDIRECT(ADDRESS(1,5+MOD(ROW()-2,COUNTA('Form Responses 1'!$1:$1)-4),,TRUE,"Form Responses 1")))</f>
        <v>Rumdis Kepala Or Kebumian Dan Maritim (Ocky Karna Radjasa) No. 1B Lt.1 [Halaman Depan]</v>
      </c>
      <c r="G293" s="9" t="str">
        <f>IF(ISBLANK(A293)," ",INDIRECT(ADDRESS(MATCH(A293,'Form Responses 1'!A:A,0),5+MOD(ROW()-2,COUNTA('Form Responses 1'!$1:$1)-4),,TRUE,"Form Responses 1")))</f>
        <v>BAIK</v>
      </c>
      <c r="H293" s="11" t="str">
        <f t="shared" si="3"/>
        <v>Rumdis Kepala Or Kebumian Dan Maritim (Ocky Karna Radjasa) No. 1B Lt.1</v>
      </c>
      <c r="I293" s="11" t="str">
        <f t="shared" si="4"/>
        <v>CLEANING SERVICE</v>
      </c>
      <c r="J293" s="11">
        <f t="array" ref="J293">IFERROR(INDEX(MASTER!B:B,MATCH(G293,MASTER!A:A,0))/100," ")</f>
        <v>0.95</v>
      </c>
      <c r="K293" s="9">
        <f t="shared" si="5"/>
        <v>8</v>
      </c>
      <c r="L293" s="9" t="str">
        <f t="shared" si="6"/>
        <v>2023 - WEEK 08</v>
      </c>
      <c r="M293" s="9" t="str">
        <f t="shared" si="7"/>
        <v>2023 - MONTH 02</v>
      </c>
      <c r="N293" s="11">
        <f t="shared" ref="N293:O293" si="302">IFERROR(AVERAGEIF(L:L,L293,$J:$J)," ")</f>
        <v>0.936097561</v>
      </c>
      <c r="O293" s="11">
        <f t="shared" si="302"/>
        <v>0.936097561</v>
      </c>
      <c r="P293" s="9" t="str">
        <f>IF(ISBLANK(A293)," ",IF(N293&gt;MASTER!$B$3/100,"SB",IF(N293&gt;MASTER!$B$4/100,"B",IF(N293&gt;MASTER!$B$5/100,"C","K"))))</f>
        <v>B</v>
      </c>
      <c r="Q293" s="9" t="str">
        <f>IF(ISBLANK(B293)," ",IF(O293&gt;MASTER!$B$3/100,"SB",IF(O293&gt;MASTER!$B$4/100,"B",IF(O293&gt;MASTER!$B$5/100,"C","K"))))</f>
        <v>B</v>
      </c>
    </row>
    <row r="294">
      <c r="A294" s="8">
        <f>INDIRECT(ADDRESS(2+QUOTIENT(ROW()-2,COUNTA('Form Responses 1'!$1:$1)-4),1,,TRUE,"Form Responses 1"))</f>
        <v>45034.6358</v>
      </c>
      <c r="B294" s="9" t="str">
        <f>INDIRECT(ADDRESS(2+QUOTIENT(ROW()-2,COUNTA('Form Responses 1'!$1:$1)-4),2,,TRUE,"Form Responses 1"))</f>
        <v>dcremz11@gmail.com</v>
      </c>
      <c r="C294" s="9" t="str">
        <f>INDIRECT(ADDRESS(2+QUOTIENT(ROW()-2,COUNTA('Form Responses 1'!$1:$1)-4),3,,TRUE,"Form Responses 1"))</f>
        <v>Edi Karyadi</v>
      </c>
      <c r="D294" s="12">
        <f>INDIRECT(ADDRESS(2+QUOTIENT(ROW()-2,COUNTA('Form Responses 1'!$1:$1)-4),4,,TRUE,"Form Responses 1"))</f>
        <v>44982</v>
      </c>
      <c r="E294" s="10">
        <f t="shared" si="2"/>
        <v>6</v>
      </c>
      <c r="F294" s="9" t="str">
        <f>IF(ISBLANK(A294)," ",INDIRECT(ADDRESS(1,5+MOD(ROW()-2,COUNTA('Form Responses 1'!$1:$1)-4),,TRUE,"Form Responses 1")))</f>
        <v>Rumdis Kepala Or Kebumian Dan Maritim (Ocky Karna Radjasa) No. 1B Lt.1 [Halaman Belakang]</v>
      </c>
      <c r="G294" s="9" t="str">
        <f>IF(ISBLANK(A294)," ",INDIRECT(ADDRESS(MATCH(A294,'Form Responses 1'!A:A,0),5+MOD(ROW()-2,COUNTA('Form Responses 1'!$1:$1)-4),,TRUE,"Form Responses 1")))</f>
        <v>BAIK</v>
      </c>
      <c r="H294" s="11" t="str">
        <f t="shared" si="3"/>
        <v>Rumdis Kepala Or Kebumian Dan Maritim (Ocky Karna Radjasa) No. 1B Lt.1</v>
      </c>
      <c r="I294" s="11" t="str">
        <f t="shared" si="4"/>
        <v>CLEANING SERVICE</v>
      </c>
      <c r="J294" s="11">
        <f t="array" ref="J294">IFERROR(INDEX(MASTER!B:B,MATCH(G294,MASTER!A:A,0))/100," ")</f>
        <v>0.95</v>
      </c>
      <c r="K294" s="9">
        <f t="shared" si="5"/>
        <v>8</v>
      </c>
      <c r="L294" s="9" t="str">
        <f t="shared" si="6"/>
        <v>2023 - WEEK 08</v>
      </c>
      <c r="M294" s="9" t="str">
        <f t="shared" si="7"/>
        <v>2023 - MONTH 02</v>
      </c>
      <c r="N294" s="11">
        <f t="shared" ref="N294:O294" si="303">IFERROR(AVERAGEIF(L:L,L294,$J:$J)," ")</f>
        <v>0.936097561</v>
      </c>
      <c r="O294" s="11">
        <f t="shared" si="303"/>
        <v>0.936097561</v>
      </c>
      <c r="P294" s="9" t="str">
        <f>IF(ISBLANK(A294)," ",IF(N294&gt;MASTER!$B$3/100,"SB",IF(N294&gt;MASTER!$B$4/100,"B",IF(N294&gt;MASTER!$B$5/100,"C","K"))))</f>
        <v>B</v>
      </c>
      <c r="Q294" s="9" t="str">
        <f>IF(ISBLANK(B294)," ",IF(O294&gt;MASTER!$B$3/100,"SB",IF(O294&gt;MASTER!$B$4/100,"B",IF(O294&gt;MASTER!$B$5/100,"C","K"))))</f>
        <v>B</v>
      </c>
    </row>
    <row r="295">
      <c r="A295" s="8">
        <f>INDIRECT(ADDRESS(2+QUOTIENT(ROW()-2,COUNTA('Form Responses 1'!$1:$1)-4),1,,TRUE,"Form Responses 1"))</f>
        <v>45034.6358</v>
      </c>
      <c r="B295" s="9" t="str">
        <f>INDIRECT(ADDRESS(2+QUOTIENT(ROW()-2,COUNTA('Form Responses 1'!$1:$1)-4),2,,TRUE,"Form Responses 1"))</f>
        <v>dcremz11@gmail.com</v>
      </c>
      <c r="C295" s="9" t="str">
        <f>INDIRECT(ADDRESS(2+QUOTIENT(ROW()-2,COUNTA('Form Responses 1'!$1:$1)-4),3,,TRUE,"Form Responses 1"))</f>
        <v>Edi Karyadi</v>
      </c>
      <c r="D295" s="12">
        <f>INDIRECT(ADDRESS(2+QUOTIENT(ROW()-2,COUNTA('Form Responses 1'!$1:$1)-4),4,,TRUE,"Form Responses 1"))</f>
        <v>44982</v>
      </c>
      <c r="E295" s="10">
        <f t="shared" si="2"/>
        <v>6</v>
      </c>
      <c r="F295" s="9" t="str">
        <f>IF(ISBLANK(A295)," ",INDIRECT(ADDRESS(1,5+MOD(ROW()-2,COUNTA('Form Responses 1'!$1:$1)-4),,TRUE,"Form Responses 1")))</f>
        <v>Rumdis Kepala Or Kebumian Dan Maritim (Ocky Karna Radjasa) No. 1B Lt.1 [Kamar Mandi 1]</v>
      </c>
      <c r="G295" s="9" t="str">
        <f>IF(ISBLANK(A295)," ",INDIRECT(ADDRESS(MATCH(A295,'Form Responses 1'!A:A,0),5+MOD(ROW()-2,COUNTA('Form Responses 1'!$1:$1)-4),,TRUE,"Form Responses 1")))</f>
        <v>CUKUP BAIK</v>
      </c>
      <c r="H295" s="11" t="str">
        <f t="shared" si="3"/>
        <v>Rumdis Kepala Or Kebumian Dan Maritim (Ocky Karna Radjasa) No. 1B Lt.1</v>
      </c>
      <c r="I295" s="11" t="str">
        <f t="shared" si="4"/>
        <v>CLEANING SERVICE</v>
      </c>
      <c r="J295" s="11">
        <f t="array" ref="J295">IFERROR(INDEX(MASTER!B:B,MATCH(G295,MASTER!A:A,0))/100," ")</f>
        <v>0.89</v>
      </c>
      <c r="K295" s="9">
        <f t="shared" si="5"/>
        <v>8</v>
      </c>
      <c r="L295" s="9" t="str">
        <f t="shared" si="6"/>
        <v>2023 - WEEK 08</v>
      </c>
      <c r="M295" s="9" t="str">
        <f t="shared" si="7"/>
        <v>2023 - MONTH 02</v>
      </c>
      <c r="N295" s="11">
        <f t="shared" ref="N295:O295" si="304">IFERROR(AVERAGEIF(L:L,L295,$J:$J)," ")</f>
        <v>0.936097561</v>
      </c>
      <c r="O295" s="11">
        <f t="shared" si="304"/>
        <v>0.936097561</v>
      </c>
      <c r="P295" s="9" t="str">
        <f>IF(ISBLANK(A295)," ",IF(N295&gt;MASTER!$B$3/100,"SB",IF(N295&gt;MASTER!$B$4/100,"B",IF(N295&gt;MASTER!$B$5/100,"C","K"))))</f>
        <v>B</v>
      </c>
      <c r="Q295" s="9" t="str">
        <f>IF(ISBLANK(B295)," ",IF(O295&gt;MASTER!$B$3/100,"SB",IF(O295&gt;MASTER!$B$4/100,"B",IF(O295&gt;MASTER!$B$5/100,"C","K"))))</f>
        <v>B</v>
      </c>
    </row>
    <row r="296">
      <c r="A296" s="8">
        <f>INDIRECT(ADDRESS(2+QUOTIENT(ROW()-2,COUNTA('Form Responses 1'!$1:$1)-4),1,,TRUE,"Form Responses 1"))</f>
        <v>45034.6358</v>
      </c>
      <c r="B296" s="9" t="str">
        <f>INDIRECT(ADDRESS(2+QUOTIENT(ROW()-2,COUNTA('Form Responses 1'!$1:$1)-4),2,,TRUE,"Form Responses 1"))</f>
        <v>dcremz11@gmail.com</v>
      </c>
      <c r="C296" s="9" t="str">
        <f>INDIRECT(ADDRESS(2+QUOTIENT(ROW()-2,COUNTA('Form Responses 1'!$1:$1)-4),3,,TRUE,"Form Responses 1"))</f>
        <v>Edi Karyadi</v>
      </c>
      <c r="D296" s="12">
        <f>INDIRECT(ADDRESS(2+QUOTIENT(ROW()-2,COUNTA('Form Responses 1'!$1:$1)-4),4,,TRUE,"Form Responses 1"))</f>
        <v>44982</v>
      </c>
      <c r="E296" s="10">
        <f t="shared" si="2"/>
        <v>6</v>
      </c>
      <c r="F296" s="9" t="str">
        <f>IF(ISBLANK(A296)," ",INDIRECT(ADDRESS(1,5+MOD(ROW()-2,COUNTA('Form Responses 1'!$1:$1)-4),,TRUE,"Form Responses 1")))</f>
        <v>Rumdis Kepala Or Kebumian Dan Maritim (Ocky Karna Radjasa) No. 1B Lt.1 [Kamar Mandi 2]</v>
      </c>
      <c r="G296" s="9" t="str">
        <f>IF(ISBLANK(A296)," ",INDIRECT(ADDRESS(MATCH(A296,'Form Responses 1'!A:A,0),5+MOD(ROW()-2,COUNTA('Form Responses 1'!$1:$1)-4),,TRUE,"Form Responses 1")))</f>
        <v>CUKUP BAIK</v>
      </c>
      <c r="H296" s="11" t="str">
        <f t="shared" si="3"/>
        <v>Rumdis Kepala Or Kebumian Dan Maritim (Ocky Karna Radjasa) No. 1B Lt.1</v>
      </c>
      <c r="I296" s="11" t="str">
        <f t="shared" si="4"/>
        <v>CLEANING SERVICE</v>
      </c>
      <c r="J296" s="11">
        <f t="array" ref="J296">IFERROR(INDEX(MASTER!B:B,MATCH(G296,MASTER!A:A,0))/100," ")</f>
        <v>0.89</v>
      </c>
      <c r="K296" s="9">
        <f t="shared" si="5"/>
        <v>8</v>
      </c>
      <c r="L296" s="9" t="str">
        <f t="shared" si="6"/>
        <v>2023 - WEEK 08</v>
      </c>
      <c r="M296" s="9" t="str">
        <f t="shared" si="7"/>
        <v>2023 - MONTH 02</v>
      </c>
      <c r="N296" s="11">
        <f t="shared" ref="N296:O296" si="305">IFERROR(AVERAGEIF(L:L,L296,$J:$J)," ")</f>
        <v>0.936097561</v>
      </c>
      <c r="O296" s="11">
        <f t="shared" si="305"/>
        <v>0.936097561</v>
      </c>
      <c r="P296" s="9" t="str">
        <f>IF(ISBLANK(A296)," ",IF(N296&gt;MASTER!$B$3/100,"SB",IF(N296&gt;MASTER!$B$4/100,"B",IF(N296&gt;MASTER!$B$5/100,"C","K"))))</f>
        <v>B</v>
      </c>
      <c r="Q296" s="9" t="str">
        <f>IF(ISBLANK(B296)," ",IF(O296&gt;MASTER!$B$3/100,"SB",IF(O296&gt;MASTER!$B$4/100,"B",IF(O296&gt;MASTER!$B$5/100,"C","K"))))</f>
        <v>B</v>
      </c>
    </row>
    <row r="297">
      <c r="A297" s="8">
        <f>INDIRECT(ADDRESS(2+QUOTIENT(ROW()-2,COUNTA('Form Responses 1'!$1:$1)-4),1,,TRUE,"Form Responses 1"))</f>
        <v>45034.6358</v>
      </c>
      <c r="B297" s="9" t="str">
        <f>INDIRECT(ADDRESS(2+QUOTIENT(ROW()-2,COUNTA('Form Responses 1'!$1:$1)-4),2,,TRUE,"Form Responses 1"))</f>
        <v>dcremz11@gmail.com</v>
      </c>
      <c r="C297" s="9" t="str">
        <f>INDIRECT(ADDRESS(2+QUOTIENT(ROW()-2,COUNTA('Form Responses 1'!$1:$1)-4),3,,TRUE,"Form Responses 1"))</f>
        <v>Edi Karyadi</v>
      </c>
      <c r="D297" s="12">
        <f>INDIRECT(ADDRESS(2+QUOTIENT(ROW()-2,COUNTA('Form Responses 1'!$1:$1)-4),4,,TRUE,"Form Responses 1"))</f>
        <v>44982</v>
      </c>
      <c r="E297" s="10">
        <f t="shared" si="2"/>
        <v>6</v>
      </c>
      <c r="F297" s="9" t="str">
        <f>IF(ISBLANK(A297)," ",INDIRECT(ADDRESS(1,5+MOD(ROW()-2,COUNTA('Form Responses 1'!$1:$1)-4),,TRUE,"Form Responses 1")))</f>
        <v>Rumdis Kepala Or Kebumian Dan Maritim (Ocky Karna Radjasa) No. 1B Lt.2 [Kamar Tidur 1]</v>
      </c>
      <c r="G297" s="9" t="str">
        <f>IF(ISBLANK(A297)," ",INDIRECT(ADDRESS(MATCH(A297,'Form Responses 1'!A:A,0),5+MOD(ROW()-2,COUNTA('Form Responses 1'!$1:$1)-4),,TRUE,"Form Responses 1")))</f>
        <v>BAIK</v>
      </c>
      <c r="H297" s="11" t="str">
        <f t="shared" si="3"/>
        <v>Rumdis Kepala Or Kebumian Dan Maritim (Ocky Karna Radjasa) No. 1B Lt.2</v>
      </c>
      <c r="I297" s="11" t="str">
        <f t="shared" si="4"/>
        <v>CLEANING SERVICE</v>
      </c>
      <c r="J297" s="11">
        <f t="array" ref="J297">IFERROR(INDEX(MASTER!B:B,MATCH(G297,MASTER!A:A,0))/100," ")</f>
        <v>0.95</v>
      </c>
      <c r="K297" s="9">
        <f t="shared" si="5"/>
        <v>8</v>
      </c>
      <c r="L297" s="9" t="str">
        <f t="shared" si="6"/>
        <v>2023 - WEEK 08</v>
      </c>
      <c r="M297" s="9" t="str">
        <f t="shared" si="7"/>
        <v>2023 - MONTH 02</v>
      </c>
      <c r="N297" s="11">
        <f t="shared" ref="N297:O297" si="306">IFERROR(AVERAGEIF(L:L,L297,$J:$J)," ")</f>
        <v>0.936097561</v>
      </c>
      <c r="O297" s="11">
        <f t="shared" si="306"/>
        <v>0.936097561</v>
      </c>
      <c r="P297" s="9" t="str">
        <f>IF(ISBLANK(A297)," ",IF(N297&gt;MASTER!$B$3/100,"SB",IF(N297&gt;MASTER!$B$4/100,"B",IF(N297&gt;MASTER!$B$5/100,"C","K"))))</f>
        <v>B</v>
      </c>
      <c r="Q297" s="9" t="str">
        <f>IF(ISBLANK(B297)," ",IF(O297&gt;MASTER!$B$3/100,"SB",IF(O297&gt;MASTER!$B$4/100,"B",IF(O297&gt;MASTER!$B$5/100,"C","K"))))</f>
        <v>B</v>
      </c>
    </row>
    <row r="298">
      <c r="A298" s="8">
        <f>INDIRECT(ADDRESS(2+QUOTIENT(ROW()-2,COUNTA('Form Responses 1'!$1:$1)-4),1,,TRUE,"Form Responses 1"))</f>
        <v>45034.6358</v>
      </c>
      <c r="B298" s="9" t="str">
        <f>INDIRECT(ADDRESS(2+QUOTIENT(ROW()-2,COUNTA('Form Responses 1'!$1:$1)-4),2,,TRUE,"Form Responses 1"))</f>
        <v>dcremz11@gmail.com</v>
      </c>
      <c r="C298" s="9" t="str">
        <f>INDIRECT(ADDRESS(2+QUOTIENT(ROW()-2,COUNTA('Form Responses 1'!$1:$1)-4),3,,TRUE,"Form Responses 1"))</f>
        <v>Edi Karyadi</v>
      </c>
      <c r="D298" s="12">
        <f>INDIRECT(ADDRESS(2+QUOTIENT(ROW()-2,COUNTA('Form Responses 1'!$1:$1)-4),4,,TRUE,"Form Responses 1"))</f>
        <v>44982</v>
      </c>
      <c r="E298" s="10">
        <f t="shared" si="2"/>
        <v>6</v>
      </c>
      <c r="F298" s="9" t="str">
        <f>IF(ISBLANK(A298)," ",INDIRECT(ADDRESS(1,5+MOD(ROW()-2,COUNTA('Form Responses 1'!$1:$1)-4),,TRUE,"Form Responses 1")))</f>
        <v>Rumdis Kepala Or Kebumian Dan Maritim (Ocky Karna Radjasa) No. 1B Lt.2 [Kamar Tidur 2]</v>
      </c>
      <c r="G298" s="9" t="str">
        <f>IF(ISBLANK(A298)," ",INDIRECT(ADDRESS(MATCH(A298,'Form Responses 1'!A:A,0),5+MOD(ROW()-2,COUNTA('Form Responses 1'!$1:$1)-4),,TRUE,"Form Responses 1")))</f>
        <v>BAIK</v>
      </c>
      <c r="H298" s="11" t="str">
        <f t="shared" si="3"/>
        <v>Rumdis Kepala Or Kebumian Dan Maritim (Ocky Karna Radjasa) No. 1B Lt.2</v>
      </c>
      <c r="I298" s="11" t="str">
        <f t="shared" si="4"/>
        <v>CLEANING SERVICE</v>
      </c>
      <c r="J298" s="11">
        <f t="array" ref="J298">IFERROR(INDEX(MASTER!B:B,MATCH(G298,MASTER!A:A,0))/100," ")</f>
        <v>0.95</v>
      </c>
      <c r="K298" s="9">
        <f t="shared" si="5"/>
        <v>8</v>
      </c>
      <c r="L298" s="9" t="str">
        <f t="shared" si="6"/>
        <v>2023 - WEEK 08</v>
      </c>
      <c r="M298" s="9" t="str">
        <f t="shared" si="7"/>
        <v>2023 - MONTH 02</v>
      </c>
      <c r="N298" s="11">
        <f t="shared" ref="N298:O298" si="307">IFERROR(AVERAGEIF(L:L,L298,$J:$J)," ")</f>
        <v>0.936097561</v>
      </c>
      <c r="O298" s="11">
        <f t="shared" si="307"/>
        <v>0.936097561</v>
      </c>
      <c r="P298" s="9" t="str">
        <f>IF(ISBLANK(A298)," ",IF(N298&gt;MASTER!$B$3/100,"SB",IF(N298&gt;MASTER!$B$4/100,"B",IF(N298&gt;MASTER!$B$5/100,"C","K"))))</f>
        <v>B</v>
      </c>
      <c r="Q298" s="9" t="str">
        <f>IF(ISBLANK(B298)," ",IF(O298&gt;MASTER!$B$3/100,"SB",IF(O298&gt;MASTER!$B$4/100,"B",IF(O298&gt;MASTER!$B$5/100,"C","K"))))</f>
        <v>B</v>
      </c>
    </row>
    <row r="299">
      <c r="A299" s="8">
        <f>INDIRECT(ADDRESS(2+QUOTIENT(ROW()-2,COUNTA('Form Responses 1'!$1:$1)-4),1,,TRUE,"Form Responses 1"))</f>
        <v>45034.6358</v>
      </c>
      <c r="B299" s="9" t="str">
        <f>INDIRECT(ADDRESS(2+QUOTIENT(ROW()-2,COUNTA('Form Responses 1'!$1:$1)-4),2,,TRUE,"Form Responses 1"))</f>
        <v>dcremz11@gmail.com</v>
      </c>
      <c r="C299" s="9" t="str">
        <f>INDIRECT(ADDRESS(2+QUOTIENT(ROW()-2,COUNTA('Form Responses 1'!$1:$1)-4),3,,TRUE,"Form Responses 1"))</f>
        <v>Edi Karyadi</v>
      </c>
      <c r="D299" s="12">
        <f>INDIRECT(ADDRESS(2+QUOTIENT(ROW()-2,COUNTA('Form Responses 1'!$1:$1)-4),4,,TRUE,"Form Responses 1"))</f>
        <v>44982</v>
      </c>
      <c r="E299" s="10">
        <f t="shared" si="2"/>
        <v>6</v>
      </c>
      <c r="F299" s="9" t="str">
        <f>IF(ISBLANK(A299)," ",INDIRECT(ADDRESS(1,5+MOD(ROW()-2,COUNTA('Form Responses 1'!$1:$1)-4),,TRUE,"Form Responses 1")))</f>
        <v>Rumdis Kepala Or Kebumian Dan Maritim (Ocky Karna Radjasa) No. 1B Lt.2 [Kamar Tidur 3]</v>
      </c>
      <c r="G299" s="9" t="str">
        <f>IF(ISBLANK(A299)," ",INDIRECT(ADDRESS(MATCH(A299,'Form Responses 1'!A:A,0),5+MOD(ROW()-2,COUNTA('Form Responses 1'!$1:$1)-4),,TRUE,"Form Responses 1")))</f>
        <v>BAIK</v>
      </c>
      <c r="H299" s="11" t="str">
        <f t="shared" si="3"/>
        <v>Rumdis Kepala Or Kebumian Dan Maritim (Ocky Karna Radjasa) No. 1B Lt.2</v>
      </c>
      <c r="I299" s="11" t="str">
        <f t="shared" si="4"/>
        <v>CLEANING SERVICE</v>
      </c>
      <c r="J299" s="11">
        <f t="array" ref="J299">IFERROR(INDEX(MASTER!B:B,MATCH(G299,MASTER!A:A,0))/100," ")</f>
        <v>0.95</v>
      </c>
      <c r="K299" s="9">
        <f t="shared" si="5"/>
        <v>8</v>
      </c>
      <c r="L299" s="9" t="str">
        <f t="shared" si="6"/>
        <v>2023 - WEEK 08</v>
      </c>
      <c r="M299" s="9" t="str">
        <f t="shared" si="7"/>
        <v>2023 - MONTH 02</v>
      </c>
      <c r="N299" s="11">
        <f t="shared" ref="N299:O299" si="308">IFERROR(AVERAGEIF(L:L,L299,$J:$J)," ")</f>
        <v>0.936097561</v>
      </c>
      <c r="O299" s="11">
        <f t="shared" si="308"/>
        <v>0.936097561</v>
      </c>
      <c r="P299" s="9" t="str">
        <f>IF(ISBLANK(A299)," ",IF(N299&gt;MASTER!$B$3/100,"SB",IF(N299&gt;MASTER!$B$4/100,"B",IF(N299&gt;MASTER!$B$5/100,"C","K"))))</f>
        <v>B</v>
      </c>
      <c r="Q299" s="9" t="str">
        <f>IF(ISBLANK(B299)," ",IF(O299&gt;MASTER!$B$3/100,"SB",IF(O299&gt;MASTER!$B$4/100,"B",IF(O299&gt;MASTER!$B$5/100,"C","K"))))</f>
        <v>B</v>
      </c>
    </row>
    <row r="300">
      <c r="A300" s="8">
        <f>INDIRECT(ADDRESS(2+QUOTIENT(ROW()-2,COUNTA('Form Responses 1'!$1:$1)-4),1,,TRUE,"Form Responses 1"))</f>
        <v>45034.6358</v>
      </c>
      <c r="B300" s="9" t="str">
        <f>INDIRECT(ADDRESS(2+QUOTIENT(ROW()-2,COUNTA('Form Responses 1'!$1:$1)-4),2,,TRUE,"Form Responses 1"))</f>
        <v>dcremz11@gmail.com</v>
      </c>
      <c r="C300" s="9" t="str">
        <f>INDIRECT(ADDRESS(2+QUOTIENT(ROW()-2,COUNTA('Form Responses 1'!$1:$1)-4),3,,TRUE,"Form Responses 1"))</f>
        <v>Edi Karyadi</v>
      </c>
      <c r="D300" s="12">
        <f>INDIRECT(ADDRESS(2+QUOTIENT(ROW()-2,COUNTA('Form Responses 1'!$1:$1)-4),4,,TRUE,"Form Responses 1"))</f>
        <v>44982</v>
      </c>
      <c r="E300" s="10">
        <f t="shared" si="2"/>
        <v>6</v>
      </c>
      <c r="F300" s="9" t="str">
        <f>IF(ISBLANK(A300)," ",INDIRECT(ADDRESS(1,5+MOD(ROW()-2,COUNTA('Form Responses 1'!$1:$1)-4),,TRUE,"Form Responses 1")))</f>
        <v>Rumdis Kepala Or Kebumian Dan Maritim (Ocky Karna Radjasa) No. 1B Lt.2 [Ruang Tengah]</v>
      </c>
      <c r="G300" s="9" t="str">
        <f>IF(ISBLANK(A300)," ",INDIRECT(ADDRESS(MATCH(A300,'Form Responses 1'!A:A,0),5+MOD(ROW()-2,COUNTA('Form Responses 1'!$1:$1)-4),,TRUE,"Form Responses 1")))</f>
        <v>BAIK</v>
      </c>
      <c r="H300" s="11" t="str">
        <f t="shared" si="3"/>
        <v>Rumdis Kepala Or Kebumian Dan Maritim (Ocky Karna Radjasa) No. 1B Lt.2</v>
      </c>
      <c r="I300" s="11" t="str">
        <f t="shared" si="4"/>
        <v>CLEANING SERVICE</v>
      </c>
      <c r="J300" s="11">
        <f t="array" ref="J300">IFERROR(INDEX(MASTER!B:B,MATCH(G300,MASTER!A:A,0))/100," ")</f>
        <v>0.95</v>
      </c>
      <c r="K300" s="9">
        <f t="shared" si="5"/>
        <v>8</v>
      </c>
      <c r="L300" s="9" t="str">
        <f t="shared" si="6"/>
        <v>2023 - WEEK 08</v>
      </c>
      <c r="M300" s="9" t="str">
        <f t="shared" si="7"/>
        <v>2023 - MONTH 02</v>
      </c>
      <c r="N300" s="11">
        <f t="shared" ref="N300:O300" si="309">IFERROR(AVERAGEIF(L:L,L300,$J:$J)," ")</f>
        <v>0.936097561</v>
      </c>
      <c r="O300" s="11">
        <f t="shared" si="309"/>
        <v>0.936097561</v>
      </c>
      <c r="P300" s="9" t="str">
        <f>IF(ISBLANK(A300)," ",IF(N300&gt;MASTER!$B$3/100,"SB",IF(N300&gt;MASTER!$B$4/100,"B",IF(N300&gt;MASTER!$B$5/100,"C","K"))))</f>
        <v>B</v>
      </c>
      <c r="Q300" s="9" t="str">
        <f>IF(ISBLANK(B300)," ",IF(O300&gt;MASTER!$B$3/100,"SB",IF(O300&gt;MASTER!$B$4/100,"B",IF(O300&gt;MASTER!$B$5/100,"C","K"))))</f>
        <v>B</v>
      </c>
    </row>
    <row r="301">
      <c r="A301" s="8">
        <f>INDIRECT(ADDRESS(2+QUOTIENT(ROW()-2,COUNTA('Form Responses 1'!$1:$1)-4),1,,TRUE,"Form Responses 1"))</f>
        <v>45034.6358</v>
      </c>
      <c r="B301" s="9" t="str">
        <f>INDIRECT(ADDRESS(2+QUOTIENT(ROW()-2,COUNTA('Form Responses 1'!$1:$1)-4),2,,TRUE,"Form Responses 1"))</f>
        <v>dcremz11@gmail.com</v>
      </c>
      <c r="C301" s="9" t="str">
        <f>INDIRECT(ADDRESS(2+QUOTIENT(ROW()-2,COUNTA('Form Responses 1'!$1:$1)-4),3,,TRUE,"Form Responses 1"))</f>
        <v>Edi Karyadi</v>
      </c>
      <c r="D301" s="12">
        <f>INDIRECT(ADDRESS(2+QUOTIENT(ROW()-2,COUNTA('Form Responses 1'!$1:$1)-4),4,,TRUE,"Form Responses 1"))</f>
        <v>44982</v>
      </c>
      <c r="E301" s="10">
        <f t="shared" si="2"/>
        <v>6</v>
      </c>
      <c r="F301" s="9" t="str">
        <f>IF(ISBLANK(A301)," ",INDIRECT(ADDRESS(1,5+MOD(ROW()-2,COUNTA('Form Responses 1'!$1:$1)-4),,TRUE,"Form Responses 1")))</f>
        <v>Rumdis Kepala Or Kebumian Dan Maritim (Ocky Karna Radjasa) No. 1B Lt.2 [Kamar Mandi 1]</v>
      </c>
      <c r="G301" s="9" t="str">
        <f>IF(ISBLANK(A301)," ",INDIRECT(ADDRESS(MATCH(A301,'Form Responses 1'!A:A,0),5+MOD(ROW()-2,COUNTA('Form Responses 1'!$1:$1)-4),,TRUE,"Form Responses 1")))</f>
        <v>CUKUP BAIK</v>
      </c>
      <c r="H301" s="11" t="str">
        <f t="shared" si="3"/>
        <v>Rumdis Kepala Or Kebumian Dan Maritim (Ocky Karna Radjasa) No. 1B Lt.2</v>
      </c>
      <c r="I301" s="11" t="str">
        <f t="shared" si="4"/>
        <v>CLEANING SERVICE</v>
      </c>
      <c r="J301" s="11">
        <f t="array" ref="J301">IFERROR(INDEX(MASTER!B:B,MATCH(G301,MASTER!A:A,0))/100," ")</f>
        <v>0.89</v>
      </c>
      <c r="K301" s="9">
        <f t="shared" si="5"/>
        <v>8</v>
      </c>
      <c r="L301" s="9" t="str">
        <f t="shared" si="6"/>
        <v>2023 - WEEK 08</v>
      </c>
      <c r="M301" s="9" t="str">
        <f t="shared" si="7"/>
        <v>2023 - MONTH 02</v>
      </c>
      <c r="N301" s="11">
        <f t="shared" ref="N301:O301" si="310">IFERROR(AVERAGEIF(L:L,L301,$J:$J)," ")</f>
        <v>0.936097561</v>
      </c>
      <c r="O301" s="11">
        <f t="shared" si="310"/>
        <v>0.936097561</v>
      </c>
      <c r="P301" s="9" t="str">
        <f>IF(ISBLANK(A301)," ",IF(N301&gt;MASTER!$B$3/100,"SB",IF(N301&gt;MASTER!$B$4/100,"B",IF(N301&gt;MASTER!$B$5/100,"C","K"))))</f>
        <v>B</v>
      </c>
      <c r="Q301" s="9" t="str">
        <f>IF(ISBLANK(B301)," ",IF(O301&gt;MASTER!$B$3/100,"SB",IF(O301&gt;MASTER!$B$4/100,"B",IF(O301&gt;MASTER!$B$5/100,"C","K"))))</f>
        <v>B</v>
      </c>
    </row>
    <row r="302">
      <c r="A302" s="8">
        <f>INDIRECT(ADDRESS(2+QUOTIENT(ROW()-2,COUNTA('Form Responses 1'!$1:$1)-4),1,,TRUE,"Form Responses 1"))</f>
        <v>45034.6358</v>
      </c>
      <c r="B302" s="9" t="str">
        <f>INDIRECT(ADDRESS(2+QUOTIENT(ROW()-2,COUNTA('Form Responses 1'!$1:$1)-4),2,,TRUE,"Form Responses 1"))</f>
        <v>dcremz11@gmail.com</v>
      </c>
      <c r="C302" s="9" t="str">
        <f>INDIRECT(ADDRESS(2+QUOTIENT(ROW()-2,COUNTA('Form Responses 1'!$1:$1)-4),3,,TRUE,"Form Responses 1"))</f>
        <v>Edi Karyadi</v>
      </c>
      <c r="D302" s="12">
        <f>INDIRECT(ADDRESS(2+QUOTIENT(ROW()-2,COUNTA('Form Responses 1'!$1:$1)-4),4,,TRUE,"Form Responses 1"))</f>
        <v>44982</v>
      </c>
      <c r="E302" s="10">
        <f t="shared" si="2"/>
        <v>6</v>
      </c>
      <c r="F302" s="9" t="str">
        <f>IF(ISBLANK(A302)," ",INDIRECT(ADDRESS(1,5+MOD(ROW()-2,COUNTA('Form Responses 1'!$1:$1)-4),,TRUE,"Form Responses 1")))</f>
        <v>Rumdis Kepala Or Kebumian Dan Maritim (Ocky Karna Radjasa) No. 1B Lt.2 [Kamar Mandi 2]</v>
      </c>
      <c r="G302" s="9" t="str">
        <f>IF(ISBLANK(A302)," ",INDIRECT(ADDRESS(MATCH(A302,'Form Responses 1'!A:A,0),5+MOD(ROW()-2,COUNTA('Form Responses 1'!$1:$1)-4),,TRUE,"Form Responses 1")))</f>
        <v>CUKUP BAIK</v>
      </c>
      <c r="H302" s="11" t="str">
        <f t="shared" si="3"/>
        <v>Rumdis Kepala Or Kebumian Dan Maritim (Ocky Karna Radjasa) No. 1B Lt.2</v>
      </c>
      <c r="I302" s="11" t="str">
        <f t="shared" si="4"/>
        <v>CLEANING SERVICE</v>
      </c>
      <c r="J302" s="11">
        <f t="array" ref="J302">IFERROR(INDEX(MASTER!B:B,MATCH(G302,MASTER!A:A,0))/100," ")</f>
        <v>0.89</v>
      </c>
      <c r="K302" s="9">
        <f t="shared" si="5"/>
        <v>8</v>
      </c>
      <c r="L302" s="9" t="str">
        <f t="shared" si="6"/>
        <v>2023 - WEEK 08</v>
      </c>
      <c r="M302" s="9" t="str">
        <f t="shared" si="7"/>
        <v>2023 - MONTH 02</v>
      </c>
      <c r="N302" s="11">
        <f t="shared" ref="N302:O302" si="311">IFERROR(AVERAGEIF(L:L,L302,$J:$J)," ")</f>
        <v>0.936097561</v>
      </c>
      <c r="O302" s="11">
        <f t="shared" si="311"/>
        <v>0.936097561</v>
      </c>
      <c r="P302" s="9" t="str">
        <f>IF(ISBLANK(A302)," ",IF(N302&gt;MASTER!$B$3/100,"SB",IF(N302&gt;MASTER!$B$4/100,"B",IF(N302&gt;MASTER!$B$5/100,"C","K"))))</f>
        <v>B</v>
      </c>
      <c r="Q302" s="9" t="str">
        <f>IF(ISBLANK(B302)," ",IF(O302&gt;MASTER!$B$3/100,"SB",IF(O302&gt;MASTER!$B$4/100,"B",IF(O302&gt;MASTER!$B$5/100,"C","K"))))</f>
        <v>B</v>
      </c>
    </row>
    <row r="303">
      <c r="A303" s="8">
        <f>INDIRECT(ADDRESS(2+QUOTIENT(ROW()-2,COUNTA('Form Responses 1'!$1:$1)-4),1,,TRUE,"Form Responses 1"))</f>
        <v>45034.6358</v>
      </c>
      <c r="B303" s="9" t="str">
        <f>INDIRECT(ADDRESS(2+QUOTIENT(ROW()-2,COUNTA('Form Responses 1'!$1:$1)-4),2,,TRUE,"Form Responses 1"))</f>
        <v>dcremz11@gmail.com</v>
      </c>
      <c r="C303" s="9" t="str">
        <f>INDIRECT(ADDRESS(2+QUOTIENT(ROW()-2,COUNTA('Form Responses 1'!$1:$1)-4),3,,TRUE,"Form Responses 1"))</f>
        <v>Edi Karyadi</v>
      </c>
      <c r="D303" s="12">
        <f>INDIRECT(ADDRESS(2+QUOTIENT(ROW()-2,COUNTA('Form Responses 1'!$1:$1)-4),4,,TRUE,"Form Responses 1"))</f>
        <v>44982</v>
      </c>
      <c r="E303" s="10">
        <f t="shared" si="2"/>
        <v>6</v>
      </c>
      <c r="F303" s="9" t="str">
        <f>IF(ISBLANK(A303)," ",INDIRECT(ADDRESS(1,5+MOD(ROW()-2,COUNTA('Form Responses 1'!$1:$1)-4),,TRUE,"Form Responses 1")))</f>
        <v>Rumah Singgah No. 1A Lt.1 [Ruang Tamu]</v>
      </c>
      <c r="G303" s="9" t="str">
        <f>IF(ISBLANK(A303)," ",INDIRECT(ADDRESS(MATCH(A303,'Form Responses 1'!A:A,0),5+MOD(ROW()-2,COUNTA('Form Responses 1'!$1:$1)-4),,TRUE,"Form Responses 1")))</f>
        <v>BAIK</v>
      </c>
      <c r="H303" s="11" t="str">
        <f t="shared" si="3"/>
        <v>Rumah Singgah No. 1A Lt.1</v>
      </c>
      <c r="I303" s="11" t="str">
        <f t="shared" si="4"/>
        <v>CLEANING SERVICE</v>
      </c>
      <c r="J303" s="11">
        <f t="array" ref="J303">IFERROR(INDEX(MASTER!B:B,MATCH(G303,MASTER!A:A,0))/100," ")</f>
        <v>0.95</v>
      </c>
      <c r="K303" s="9">
        <f t="shared" si="5"/>
        <v>8</v>
      </c>
      <c r="L303" s="9" t="str">
        <f t="shared" si="6"/>
        <v>2023 - WEEK 08</v>
      </c>
      <c r="M303" s="9" t="str">
        <f t="shared" si="7"/>
        <v>2023 - MONTH 02</v>
      </c>
      <c r="N303" s="11">
        <f t="shared" ref="N303:O303" si="312">IFERROR(AVERAGEIF(L:L,L303,$J:$J)," ")</f>
        <v>0.936097561</v>
      </c>
      <c r="O303" s="11">
        <f t="shared" si="312"/>
        <v>0.936097561</v>
      </c>
      <c r="P303" s="9" t="str">
        <f>IF(ISBLANK(A303)," ",IF(N303&gt;MASTER!$B$3/100,"SB",IF(N303&gt;MASTER!$B$4/100,"B",IF(N303&gt;MASTER!$B$5/100,"C","K"))))</f>
        <v>B</v>
      </c>
      <c r="Q303" s="9" t="str">
        <f>IF(ISBLANK(B303)," ",IF(O303&gt;MASTER!$B$3/100,"SB",IF(O303&gt;MASTER!$B$4/100,"B",IF(O303&gt;MASTER!$B$5/100,"C","K"))))</f>
        <v>B</v>
      </c>
    </row>
    <row r="304">
      <c r="A304" s="8">
        <f>INDIRECT(ADDRESS(2+QUOTIENT(ROW()-2,COUNTA('Form Responses 1'!$1:$1)-4),1,,TRUE,"Form Responses 1"))</f>
        <v>45034.6358</v>
      </c>
      <c r="B304" s="9" t="str">
        <f>INDIRECT(ADDRESS(2+QUOTIENT(ROW()-2,COUNTA('Form Responses 1'!$1:$1)-4),2,,TRUE,"Form Responses 1"))</f>
        <v>dcremz11@gmail.com</v>
      </c>
      <c r="C304" s="9" t="str">
        <f>INDIRECT(ADDRESS(2+QUOTIENT(ROW()-2,COUNTA('Form Responses 1'!$1:$1)-4),3,,TRUE,"Form Responses 1"))</f>
        <v>Edi Karyadi</v>
      </c>
      <c r="D304" s="12">
        <f>INDIRECT(ADDRESS(2+QUOTIENT(ROW()-2,COUNTA('Form Responses 1'!$1:$1)-4),4,,TRUE,"Form Responses 1"))</f>
        <v>44982</v>
      </c>
      <c r="E304" s="10">
        <f t="shared" si="2"/>
        <v>6</v>
      </c>
      <c r="F304" s="9" t="str">
        <f>IF(ISBLANK(A304)," ",INDIRECT(ADDRESS(1,5+MOD(ROW()-2,COUNTA('Form Responses 1'!$1:$1)-4),,TRUE,"Form Responses 1")))</f>
        <v>Rumah Singgah No. 1A Lt.1 [Ruang Tv]</v>
      </c>
      <c r="G304" s="9" t="str">
        <f>IF(ISBLANK(A304)," ",INDIRECT(ADDRESS(MATCH(A304,'Form Responses 1'!A:A,0),5+MOD(ROW()-2,COUNTA('Form Responses 1'!$1:$1)-4),,TRUE,"Form Responses 1")))</f>
        <v>BAIK</v>
      </c>
      <c r="H304" s="11" t="str">
        <f t="shared" si="3"/>
        <v>Rumah Singgah No. 1A Lt.1</v>
      </c>
      <c r="I304" s="11" t="str">
        <f t="shared" si="4"/>
        <v>CLEANING SERVICE</v>
      </c>
      <c r="J304" s="11">
        <f t="array" ref="J304">IFERROR(INDEX(MASTER!B:B,MATCH(G304,MASTER!A:A,0))/100," ")</f>
        <v>0.95</v>
      </c>
      <c r="K304" s="9">
        <f t="shared" si="5"/>
        <v>8</v>
      </c>
      <c r="L304" s="9" t="str">
        <f t="shared" si="6"/>
        <v>2023 - WEEK 08</v>
      </c>
      <c r="M304" s="9" t="str">
        <f t="shared" si="7"/>
        <v>2023 - MONTH 02</v>
      </c>
      <c r="N304" s="11">
        <f t="shared" ref="N304:O304" si="313">IFERROR(AVERAGEIF(L:L,L304,$J:$J)," ")</f>
        <v>0.936097561</v>
      </c>
      <c r="O304" s="11">
        <f t="shared" si="313"/>
        <v>0.936097561</v>
      </c>
      <c r="P304" s="9" t="str">
        <f>IF(ISBLANK(A304)," ",IF(N304&gt;MASTER!$B$3/100,"SB",IF(N304&gt;MASTER!$B$4/100,"B",IF(N304&gt;MASTER!$B$5/100,"C","K"))))</f>
        <v>B</v>
      </c>
      <c r="Q304" s="9" t="str">
        <f>IF(ISBLANK(B304)," ",IF(O304&gt;MASTER!$B$3/100,"SB",IF(O304&gt;MASTER!$B$4/100,"B",IF(O304&gt;MASTER!$B$5/100,"C","K"))))</f>
        <v>B</v>
      </c>
    </row>
    <row r="305">
      <c r="A305" s="8">
        <f>INDIRECT(ADDRESS(2+QUOTIENT(ROW()-2,COUNTA('Form Responses 1'!$1:$1)-4),1,,TRUE,"Form Responses 1"))</f>
        <v>45034.6358</v>
      </c>
      <c r="B305" s="9" t="str">
        <f>INDIRECT(ADDRESS(2+QUOTIENT(ROW()-2,COUNTA('Form Responses 1'!$1:$1)-4),2,,TRUE,"Form Responses 1"))</f>
        <v>dcremz11@gmail.com</v>
      </c>
      <c r="C305" s="9" t="str">
        <f>INDIRECT(ADDRESS(2+QUOTIENT(ROW()-2,COUNTA('Form Responses 1'!$1:$1)-4),3,,TRUE,"Form Responses 1"))</f>
        <v>Edi Karyadi</v>
      </c>
      <c r="D305" s="12">
        <f>INDIRECT(ADDRESS(2+QUOTIENT(ROW()-2,COUNTA('Form Responses 1'!$1:$1)-4),4,,TRUE,"Form Responses 1"))</f>
        <v>44982</v>
      </c>
      <c r="E305" s="10">
        <f t="shared" si="2"/>
        <v>6</v>
      </c>
      <c r="F305" s="9" t="str">
        <f>IF(ISBLANK(A305)," ",INDIRECT(ADDRESS(1,5+MOD(ROW()-2,COUNTA('Form Responses 1'!$1:$1)-4),,TRUE,"Form Responses 1")))</f>
        <v>Rumah Singgah No. 1A Lt.1 [Kamar 1]</v>
      </c>
      <c r="G305" s="9" t="str">
        <f>IF(ISBLANK(A305)," ",INDIRECT(ADDRESS(MATCH(A305,'Form Responses 1'!A:A,0),5+MOD(ROW()-2,COUNTA('Form Responses 1'!$1:$1)-4),,TRUE,"Form Responses 1")))</f>
        <v>BAIK</v>
      </c>
      <c r="H305" s="11" t="str">
        <f t="shared" si="3"/>
        <v>Rumah Singgah No. 1A Lt.1</v>
      </c>
      <c r="I305" s="11" t="str">
        <f t="shared" si="4"/>
        <v>CLEANING SERVICE</v>
      </c>
      <c r="J305" s="11">
        <f t="array" ref="J305">IFERROR(INDEX(MASTER!B:B,MATCH(G305,MASTER!A:A,0))/100," ")</f>
        <v>0.95</v>
      </c>
      <c r="K305" s="9">
        <f t="shared" si="5"/>
        <v>8</v>
      </c>
      <c r="L305" s="9" t="str">
        <f t="shared" si="6"/>
        <v>2023 - WEEK 08</v>
      </c>
      <c r="M305" s="9" t="str">
        <f t="shared" si="7"/>
        <v>2023 - MONTH 02</v>
      </c>
      <c r="N305" s="11">
        <f t="shared" ref="N305:O305" si="314">IFERROR(AVERAGEIF(L:L,L305,$J:$J)," ")</f>
        <v>0.936097561</v>
      </c>
      <c r="O305" s="11">
        <f t="shared" si="314"/>
        <v>0.936097561</v>
      </c>
      <c r="P305" s="9" t="str">
        <f>IF(ISBLANK(A305)," ",IF(N305&gt;MASTER!$B$3/100,"SB",IF(N305&gt;MASTER!$B$4/100,"B",IF(N305&gt;MASTER!$B$5/100,"C","K"))))</f>
        <v>B</v>
      </c>
      <c r="Q305" s="9" t="str">
        <f>IF(ISBLANK(B305)," ",IF(O305&gt;MASTER!$B$3/100,"SB",IF(O305&gt;MASTER!$B$4/100,"B",IF(O305&gt;MASTER!$B$5/100,"C","K"))))</f>
        <v>B</v>
      </c>
    </row>
    <row r="306">
      <c r="A306" s="8">
        <f>INDIRECT(ADDRESS(2+QUOTIENT(ROW()-2,COUNTA('Form Responses 1'!$1:$1)-4),1,,TRUE,"Form Responses 1"))</f>
        <v>45034.6358</v>
      </c>
      <c r="B306" s="9" t="str">
        <f>INDIRECT(ADDRESS(2+QUOTIENT(ROW()-2,COUNTA('Form Responses 1'!$1:$1)-4),2,,TRUE,"Form Responses 1"))</f>
        <v>dcremz11@gmail.com</v>
      </c>
      <c r="C306" s="9" t="str">
        <f>INDIRECT(ADDRESS(2+QUOTIENT(ROW()-2,COUNTA('Form Responses 1'!$1:$1)-4),3,,TRUE,"Form Responses 1"))</f>
        <v>Edi Karyadi</v>
      </c>
      <c r="D306" s="12">
        <f>INDIRECT(ADDRESS(2+QUOTIENT(ROW()-2,COUNTA('Form Responses 1'!$1:$1)-4),4,,TRUE,"Form Responses 1"))</f>
        <v>44982</v>
      </c>
      <c r="E306" s="10">
        <f t="shared" si="2"/>
        <v>6</v>
      </c>
      <c r="F306" s="9" t="str">
        <f>IF(ISBLANK(A306)," ",INDIRECT(ADDRESS(1,5+MOD(ROW()-2,COUNTA('Form Responses 1'!$1:$1)-4),,TRUE,"Form Responses 1")))</f>
        <v>Rumah Singgah No. 1A Lt.1 [Kamar 2]</v>
      </c>
      <c r="G306" s="9" t="str">
        <f>IF(ISBLANK(A306)," ",INDIRECT(ADDRESS(MATCH(A306,'Form Responses 1'!A:A,0),5+MOD(ROW()-2,COUNTA('Form Responses 1'!$1:$1)-4),,TRUE,"Form Responses 1")))</f>
        <v>BAIK</v>
      </c>
      <c r="H306" s="11" t="str">
        <f t="shared" si="3"/>
        <v>Rumah Singgah No. 1A Lt.1</v>
      </c>
      <c r="I306" s="11" t="str">
        <f t="shared" si="4"/>
        <v>CLEANING SERVICE</v>
      </c>
      <c r="J306" s="11">
        <f t="array" ref="J306">IFERROR(INDEX(MASTER!B:B,MATCH(G306,MASTER!A:A,0))/100," ")</f>
        <v>0.95</v>
      </c>
      <c r="K306" s="9">
        <f t="shared" si="5"/>
        <v>8</v>
      </c>
      <c r="L306" s="9" t="str">
        <f t="shared" si="6"/>
        <v>2023 - WEEK 08</v>
      </c>
      <c r="M306" s="9" t="str">
        <f t="shared" si="7"/>
        <v>2023 - MONTH 02</v>
      </c>
      <c r="N306" s="11">
        <f t="shared" ref="N306:O306" si="315">IFERROR(AVERAGEIF(L:L,L306,$J:$J)," ")</f>
        <v>0.936097561</v>
      </c>
      <c r="O306" s="11">
        <f t="shared" si="315"/>
        <v>0.936097561</v>
      </c>
      <c r="P306" s="9" t="str">
        <f>IF(ISBLANK(A306)," ",IF(N306&gt;MASTER!$B$3/100,"SB",IF(N306&gt;MASTER!$B$4/100,"B",IF(N306&gt;MASTER!$B$5/100,"C","K"))))</f>
        <v>B</v>
      </c>
      <c r="Q306" s="9" t="str">
        <f>IF(ISBLANK(B306)," ",IF(O306&gt;MASTER!$B$3/100,"SB",IF(O306&gt;MASTER!$B$4/100,"B",IF(O306&gt;MASTER!$B$5/100,"C","K"))))</f>
        <v>B</v>
      </c>
    </row>
    <row r="307">
      <c r="A307" s="8">
        <f>INDIRECT(ADDRESS(2+QUOTIENT(ROW()-2,COUNTA('Form Responses 1'!$1:$1)-4),1,,TRUE,"Form Responses 1"))</f>
        <v>45034.6358</v>
      </c>
      <c r="B307" s="9" t="str">
        <f>INDIRECT(ADDRESS(2+QUOTIENT(ROW()-2,COUNTA('Form Responses 1'!$1:$1)-4),2,,TRUE,"Form Responses 1"))</f>
        <v>dcremz11@gmail.com</v>
      </c>
      <c r="C307" s="9" t="str">
        <f>INDIRECT(ADDRESS(2+QUOTIENT(ROW()-2,COUNTA('Form Responses 1'!$1:$1)-4),3,,TRUE,"Form Responses 1"))</f>
        <v>Edi Karyadi</v>
      </c>
      <c r="D307" s="12">
        <f>INDIRECT(ADDRESS(2+QUOTIENT(ROW()-2,COUNTA('Form Responses 1'!$1:$1)-4),4,,TRUE,"Form Responses 1"))</f>
        <v>44982</v>
      </c>
      <c r="E307" s="10">
        <f t="shared" si="2"/>
        <v>6</v>
      </c>
      <c r="F307" s="9" t="str">
        <f>IF(ISBLANK(A307)," ",INDIRECT(ADDRESS(1,5+MOD(ROW()-2,COUNTA('Form Responses 1'!$1:$1)-4),,TRUE,"Form Responses 1")))</f>
        <v>Rumah Singgah No. 1A Lt.1 [Ruang Makan]</v>
      </c>
      <c r="G307" s="9" t="str">
        <f>IF(ISBLANK(A307)," ",INDIRECT(ADDRESS(MATCH(A307,'Form Responses 1'!A:A,0),5+MOD(ROW()-2,COUNTA('Form Responses 1'!$1:$1)-4),,TRUE,"Form Responses 1")))</f>
        <v>BAIK</v>
      </c>
      <c r="H307" s="11" t="str">
        <f t="shared" si="3"/>
        <v>Rumah Singgah No. 1A Lt.1</v>
      </c>
      <c r="I307" s="11" t="str">
        <f t="shared" si="4"/>
        <v>CLEANING SERVICE</v>
      </c>
      <c r="J307" s="11">
        <f t="array" ref="J307">IFERROR(INDEX(MASTER!B:B,MATCH(G307,MASTER!A:A,0))/100," ")</f>
        <v>0.95</v>
      </c>
      <c r="K307" s="9">
        <f t="shared" si="5"/>
        <v>8</v>
      </c>
      <c r="L307" s="9" t="str">
        <f t="shared" si="6"/>
        <v>2023 - WEEK 08</v>
      </c>
      <c r="M307" s="9" t="str">
        <f t="shared" si="7"/>
        <v>2023 - MONTH 02</v>
      </c>
      <c r="N307" s="11">
        <f t="shared" ref="N307:O307" si="316">IFERROR(AVERAGEIF(L:L,L307,$J:$J)," ")</f>
        <v>0.936097561</v>
      </c>
      <c r="O307" s="11">
        <f t="shared" si="316"/>
        <v>0.936097561</v>
      </c>
      <c r="P307" s="9" t="str">
        <f>IF(ISBLANK(A307)," ",IF(N307&gt;MASTER!$B$3/100,"SB",IF(N307&gt;MASTER!$B$4/100,"B",IF(N307&gt;MASTER!$B$5/100,"C","K"))))</f>
        <v>B</v>
      </c>
      <c r="Q307" s="9" t="str">
        <f>IF(ISBLANK(B307)," ",IF(O307&gt;MASTER!$B$3/100,"SB",IF(O307&gt;MASTER!$B$4/100,"B",IF(O307&gt;MASTER!$B$5/100,"C","K"))))</f>
        <v>B</v>
      </c>
    </row>
    <row r="308">
      <c r="A308" s="8">
        <f>INDIRECT(ADDRESS(2+QUOTIENT(ROW()-2,COUNTA('Form Responses 1'!$1:$1)-4),1,,TRUE,"Form Responses 1"))</f>
        <v>45034.6358</v>
      </c>
      <c r="B308" s="9" t="str">
        <f>INDIRECT(ADDRESS(2+QUOTIENT(ROW()-2,COUNTA('Form Responses 1'!$1:$1)-4),2,,TRUE,"Form Responses 1"))</f>
        <v>dcremz11@gmail.com</v>
      </c>
      <c r="C308" s="9" t="str">
        <f>INDIRECT(ADDRESS(2+QUOTIENT(ROW()-2,COUNTA('Form Responses 1'!$1:$1)-4),3,,TRUE,"Form Responses 1"))</f>
        <v>Edi Karyadi</v>
      </c>
      <c r="D308" s="12">
        <f>INDIRECT(ADDRESS(2+QUOTIENT(ROW()-2,COUNTA('Form Responses 1'!$1:$1)-4),4,,TRUE,"Form Responses 1"))</f>
        <v>44982</v>
      </c>
      <c r="E308" s="10">
        <f t="shared" si="2"/>
        <v>6</v>
      </c>
      <c r="F308" s="9" t="str">
        <f>IF(ISBLANK(A308)," ",INDIRECT(ADDRESS(1,5+MOD(ROW()-2,COUNTA('Form Responses 1'!$1:$1)-4),,TRUE,"Form Responses 1")))</f>
        <v>Rumah Singgah No. 1A Lt.1 [Kamar Mandi 1]</v>
      </c>
      <c r="G308" s="9" t="str">
        <f>IF(ISBLANK(A308)," ",INDIRECT(ADDRESS(MATCH(A308,'Form Responses 1'!A:A,0),5+MOD(ROW()-2,COUNTA('Form Responses 1'!$1:$1)-4),,TRUE,"Form Responses 1")))</f>
        <v>CUKUP BAIK</v>
      </c>
      <c r="H308" s="11" t="str">
        <f t="shared" si="3"/>
        <v>Rumah Singgah No. 1A Lt.1</v>
      </c>
      <c r="I308" s="11" t="str">
        <f t="shared" si="4"/>
        <v>CLEANING SERVICE</v>
      </c>
      <c r="J308" s="11">
        <f t="array" ref="J308">IFERROR(INDEX(MASTER!B:B,MATCH(G308,MASTER!A:A,0))/100," ")</f>
        <v>0.89</v>
      </c>
      <c r="K308" s="9">
        <f t="shared" si="5"/>
        <v>8</v>
      </c>
      <c r="L308" s="9" t="str">
        <f t="shared" si="6"/>
        <v>2023 - WEEK 08</v>
      </c>
      <c r="M308" s="9" t="str">
        <f t="shared" si="7"/>
        <v>2023 - MONTH 02</v>
      </c>
      <c r="N308" s="11">
        <f t="shared" ref="N308:O308" si="317">IFERROR(AVERAGEIF(L:L,L308,$J:$J)," ")</f>
        <v>0.936097561</v>
      </c>
      <c r="O308" s="11">
        <f t="shared" si="317"/>
        <v>0.936097561</v>
      </c>
      <c r="P308" s="9" t="str">
        <f>IF(ISBLANK(A308)," ",IF(N308&gt;MASTER!$B$3/100,"SB",IF(N308&gt;MASTER!$B$4/100,"B",IF(N308&gt;MASTER!$B$5/100,"C","K"))))</f>
        <v>B</v>
      </c>
      <c r="Q308" s="9" t="str">
        <f>IF(ISBLANK(B308)," ",IF(O308&gt;MASTER!$B$3/100,"SB",IF(O308&gt;MASTER!$B$4/100,"B",IF(O308&gt;MASTER!$B$5/100,"C","K"))))</f>
        <v>B</v>
      </c>
    </row>
    <row r="309">
      <c r="A309" s="8">
        <f>INDIRECT(ADDRESS(2+QUOTIENT(ROW()-2,COUNTA('Form Responses 1'!$1:$1)-4),1,,TRUE,"Form Responses 1"))</f>
        <v>45034.6358</v>
      </c>
      <c r="B309" s="9" t="str">
        <f>INDIRECT(ADDRESS(2+QUOTIENT(ROW()-2,COUNTA('Form Responses 1'!$1:$1)-4),2,,TRUE,"Form Responses 1"))</f>
        <v>dcremz11@gmail.com</v>
      </c>
      <c r="C309" s="9" t="str">
        <f>INDIRECT(ADDRESS(2+QUOTIENT(ROW()-2,COUNTA('Form Responses 1'!$1:$1)-4),3,,TRUE,"Form Responses 1"))</f>
        <v>Edi Karyadi</v>
      </c>
      <c r="D309" s="12">
        <f>INDIRECT(ADDRESS(2+QUOTIENT(ROW()-2,COUNTA('Form Responses 1'!$1:$1)-4),4,,TRUE,"Form Responses 1"))</f>
        <v>44982</v>
      </c>
      <c r="E309" s="10">
        <f t="shared" si="2"/>
        <v>6</v>
      </c>
      <c r="F309" s="9" t="str">
        <f>IF(ISBLANK(A309)," ",INDIRECT(ADDRESS(1,5+MOD(ROW()-2,COUNTA('Form Responses 1'!$1:$1)-4),,TRUE,"Form Responses 1")))</f>
        <v>Rumah Singgah No. 1A Lt.1 [Kamar Mandi 2]</v>
      </c>
      <c r="G309" s="9" t="str">
        <f>IF(ISBLANK(A309)," ",INDIRECT(ADDRESS(MATCH(A309,'Form Responses 1'!A:A,0),5+MOD(ROW()-2,COUNTA('Form Responses 1'!$1:$1)-4),,TRUE,"Form Responses 1")))</f>
        <v>CUKUP BAIK</v>
      </c>
      <c r="H309" s="11" t="str">
        <f t="shared" si="3"/>
        <v>Rumah Singgah No. 1A Lt.1</v>
      </c>
      <c r="I309" s="11" t="str">
        <f t="shared" si="4"/>
        <v>CLEANING SERVICE</v>
      </c>
      <c r="J309" s="11">
        <f t="array" ref="J309">IFERROR(INDEX(MASTER!B:B,MATCH(G309,MASTER!A:A,0))/100," ")</f>
        <v>0.89</v>
      </c>
      <c r="K309" s="9">
        <f t="shared" si="5"/>
        <v>8</v>
      </c>
      <c r="L309" s="9" t="str">
        <f t="shared" si="6"/>
        <v>2023 - WEEK 08</v>
      </c>
      <c r="M309" s="9" t="str">
        <f t="shared" si="7"/>
        <v>2023 - MONTH 02</v>
      </c>
      <c r="N309" s="11">
        <f t="shared" ref="N309:O309" si="318">IFERROR(AVERAGEIF(L:L,L309,$J:$J)," ")</f>
        <v>0.936097561</v>
      </c>
      <c r="O309" s="11">
        <f t="shared" si="318"/>
        <v>0.936097561</v>
      </c>
      <c r="P309" s="9" t="str">
        <f>IF(ISBLANK(A309)," ",IF(N309&gt;MASTER!$B$3/100,"SB",IF(N309&gt;MASTER!$B$4/100,"B",IF(N309&gt;MASTER!$B$5/100,"C","K"))))</f>
        <v>B</v>
      </c>
      <c r="Q309" s="9" t="str">
        <f>IF(ISBLANK(B309)," ",IF(O309&gt;MASTER!$B$3/100,"SB",IF(O309&gt;MASTER!$B$4/100,"B",IF(O309&gt;MASTER!$B$5/100,"C","K"))))</f>
        <v>B</v>
      </c>
    </row>
    <row r="310">
      <c r="A310" s="8">
        <f>INDIRECT(ADDRESS(2+QUOTIENT(ROW()-2,COUNTA('Form Responses 1'!$1:$1)-4),1,,TRUE,"Form Responses 1"))</f>
        <v>45034.6358</v>
      </c>
      <c r="B310" s="9" t="str">
        <f>INDIRECT(ADDRESS(2+QUOTIENT(ROW()-2,COUNTA('Form Responses 1'!$1:$1)-4),2,,TRUE,"Form Responses 1"))</f>
        <v>dcremz11@gmail.com</v>
      </c>
      <c r="C310" s="9" t="str">
        <f>INDIRECT(ADDRESS(2+QUOTIENT(ROW()-2,COUNTA('Form Responses 1'!$1:$1)-4),3,,TRUE,"Form Responses 1"))</f>
        <v>Edi Karyadi</v>
      </c>
      <c r="D310" s="12">
        <f>INDIRECT(ADDRESS(2+QUOTIENT(ROW()-2,COUNTA('Form Responses 1'!$1:$1)-4),4,,TRUE,"Form Responses 1"))</f>
        <v>44982</v>
      </c>
      <c r="E310" s="10">
        <f t="shared" si="2"/>
        <v>6</v>
      </c>
      <c r="F310" s="9" t="str">
        <f>IF(ISBLANK(A310)," ",INDIRECT(ADDRESS(1,5+MOD(ROW()-2,COUNTA('Form Responses 1'!$1:$1)-4),,TRUE,"Form Responses 1")))</f>
        <v>Rumah Singgah No. 1A Lt.1 [Halaman Depan]</v>
      </c>
      <c r="G310" s="9" t="str">
        <f>IF(ISBLANK(A310)," ",INDIRECT(ADDRESS(MATCH(A310,'Form Responses 1'!A:A,0),5+MOD(ROW()-2,COUNTA('Form Responses 1'!$1:$1)-4),,TRUE,"Form Responses 1")))</f>
        <v>BAIK</v>
      </c>
      <c r="H310" s="11" t="str">
        <f t="shared" si="3"/>
        <v>Rumah Singgah No. 1A Lt.1</v>
      </c>
      <c r="I310" s="11" t="str">
        <f t="shared" si="4"/>
        <v>CLEANING SERVICE</v>
      </c>
      <c r="J310" s="11">
        <f t="array" ref="J310">IFERROR(INDEX(MASTER!B:B,MATCH(G310,MASTER!A:A,0))/100," ")</f>
        <v>0.95</v>
      </c>
      <c r="K310" s="9">
        <f t="shared" si="5"/>
        <v>8</v>
      </c>
      <c r="L310" s="9" t="str">
        <f t="shared" si="6"/>
        <v>2023 - WEEK 08</v>
      </c>
      <c r="M310" s="9" t="str">
        <f t="shared" si="7"/>
        <v>2023 - MONTH 02</v>
      </c>
      <c r="N310" s="11">
        <f t="shared" ref="N310:O310" si="319">IFERROR(AVERAGEIF(L:L,L310,$J:$J)," ")</f>
        <v>0.936097561</v>
      </c>
      <c r="O310" s="11">
        <f t="shared" si="319"/>
        <v>0.936097561</v>
      </c>
      <c r="P310" s="9" t="str">
        <f>IF(ISBLANK(A310)," ",IF(N310&gt;MASTER!$B$3/100,"SB",IF(N310&gt;MASTER!$B$4/100,"B",IF(N310&gt;MASTER!$B$5/100,"C","K"))))</f>
        <v>B</v>
      </c>
      <c r="Q310" s="9" t="str">
        <f>IF(ISBLANK(B310)," ",IF(O310&gt;MASTER!$B$3/100,"SB",IF(O310&gt;MASTER!$B$4/100,"B",IF(O310&gt;MASTER!$B$5/100,"C","K"))))</f>
        <v>B</v>
      </c>
    </row>
    <row r="311">
      <c r="A311" s="8">
        <f>INDIRECT(ADDRESS(2+QUOTIENT(ROW()-2,COUNTA('Form Responses 1'!$1:$1)-4),1,,TRUE,"Form Responses 1"))</f>
        <v>45034.6358</v>
      </c>
      <c r="B311" s="9" t="str">
        <f>INDIRECT(ADDRESS(2+QUOTIENT(ROW()-2,COUNTA('Form Responses 1'!$1:$1)-4),2,,TRUE,"Form Responses 1"))</f>
        <v>dcremz11@gmail.com</v>
      </c>
      <c r="C311" s="9" t="str">
        <f>INDIRECT(ADDRESS(2+QUOTIENT(ROW()-2,COUNTA('Form Responses 1'!$1:$1)-4),3,,TRUE,"Form Responses 1"))</f>
        <v>Edi Karyadi</v>
      </c>
      <c r="D311" s="12">
        <f>INDIRECT(ADDRESS(2+QUOTIENT(ROW()-2,COUNTA('Form Responses 1'!$1:$1)-4),4,,TRUE,"Form Responses 1"))</f>
        <v>44982</v>
      </c>
      <c r="E311" s="10">
        <f t="shared" si="2"/>
        <v>6</v>
      </c>
      <c r="F311" s="9" t="str">
        <f>IF(ISBLANK(A311)," ",INDIRECT(ADDRESS(1,5+MOD(ROW()-2,COUNTA('Form Responses 1'!$1:$1)-4),,TRUE,"Form Responses 1")))</f>
        <v>Rumah Singgah No. 1A Lt.1 [Halaman Belakang]</v>
      </c>
      <c r="G311" s="9" t="str">
        <f>IF(ISBLANK(A311)," ",INDIRECT(ADDRESS(MATCH(A311,'Form Responses 1'!A:A,0),5+MOD(ROW()-2,COUNTA('Form Responses 1'!$1:$1)-4),,TRUE,"Form Responses 1")))</f>
        <v>BAIK</v>
      </c>
      <c r="H311" s="11" t="str">
        <f t="shared" si="3"/>
        <v>Rumah Singgah No. 1A Lt.1</v>
      </c>
      <c r="I311" s="11" t="str">
        <f t="shared" si="4"/>
        <v>CLEANING SERVICE</v>
      </c>
      <c r="J311" s="11">
        <f t="array" ref="J311">IFERROR(INDEX(MASTER!B:B,MATCH(G311,MASTER!A:A,0))/100," ")</f>
        <v>0.95</v>
      </c>
      <c r="K311" s="9">
        <f t="shared" si="5"/>
        <v>8</v>
      </c>
      <c r="L311" s="9" t="str">
        <f t="shared" si="6"/>
        <v>2023 - WEEK 08</v>
      </c>
      <c r="M311" s="9" t="str">
        <f t="shared" si="7"/>
        <v>2023 - MONTH 02</v>
      </c>
      <c r="N311" s="11">
        <f t="shared" ref="N311:O311" si="320">IFERROR(AVERAGEIF(L:L,L311,$J:$J)," ")</f>
        <v>0.936097561</v>
      </c>
      <c r="O311" s="11">
        <f t="shared" si="320"/>
        <v>0.936097561</v>
      </c>
      <c r="P311" s="9" t="str">
        <f>IF(ISBLANK(A311)," ",IF(N311&gt;MASTER!$B$3/100,"SB",IF(N311&gt;MASTER!$B$4/100,"B",IF(N311&gt;MASTER!$B$5/100,"C","K"))))</f>
        <v>B</v>
      </c>
      <c r="Q311" s="9" t="str">
        <f>IF(ISBLANK(B311)," ",IF(O311&gt;MASTER!$B$3/100,"SB",IF(O311&gt;MASTER!$B$4/100,"B",IF(O311&gt;MASTER!$B$5/100,"C","K"))))</f>
        <v>B</v>
      </c>
    </row>
    <row r="312">
      <c r="A312" s="8">
        <f>INDIRECT(ADDRESS(2+QUOTIENT(ROW()-2,COUNTA('Form Responses 1'!$1:$1)-4),1,,TRUE,"Form Responses 1"))</f>
        <v>45034.6358</v>
      </c>
      <c r="B312" s="9" t="str">
        <f>INDIRECT(ADDRESS(2+QUOTIENT(ROW()-2,COUNTA('Form Responses 1'!$1:$1)-4),2,,TRUE,"Form Responses 1"))</f>
        <v>dcremz11@gmail.com</v>
      </c>
      <c r="C312" s="9" t="str">
        <f>INDIRECT(ADDRESS(2+QUOTIENT(ROW()-2,COUNTA('Form Responses 1'!$1:$1)-4),3,,TRUE,"Form Responses 1"))</f>
        <v>Edi Karyadi</v>
      </c>
      <c r="D312" s="12">
        <f>INDIRECT(ADDRESS(2+QUOTIENT(ROW()-2,COUNTA('Form Responses 1'!$1:$1)-4),4,,TRUE,"Form Responses 1"))</f>
        <v>44982</v>
      </c>
      <c r="E312" s="10">
        <f t="shared" si="2"/>
        <v>6</v>
      </c>
      <c r="F312" s="9" t="str">
        <f>IF(ISBLANK(A312)," ",INDIRECT(ADDRESS(1,5+MOD(ROW()-2,COUNTA('Form Responses 1'!$1:$1)-4),,TRUE,"Form Responses 1")))</f>
        <v>Rumah Singgah No. 1A Lt.2 [Ruang Tengah]</v>
      </c>
      <c r="G312" s="9" t="str">
        <f>IF(ISBLANK(A312)," ",INDIRECT(ADDRESS(MATCH(A312,'Form Responses 1'!A:A,0),5+MOD(ROW()-2,COUNTA('Form Responses 1'!$1:$1)-4),,TRUE,"Form Responses 1")))</f>
        <v>BAIK</v>
      </c>
      <c r="H312" s="11" t="str">
        <f t="shared" si="3"/>
        <v>Rumah Singgah No. 1A Lt.2</v>
      </c>
      <c r="I312" s="11" t="str">
        <f t="shared" si="4"/>
        <v>CLEANING SERVICE</v>
      </c>
      <c r="J312" s="11">
        <f t="array" ref="J312">IFERROR(INDEX(MASTER!B:B,MATCH(G312,MASTER!A:A,0))/100," ")</f>
        <v>0.95</v>
      </c>
      <c r="K312" s="9">
        <f t="shared" si="5"/>
        <v>8</v>
      </c>
      <c r="L312" s="9" t="str">
        <f t="shared" si="6"/>
        <v>2023 - WEEK 08</v>
      </c>
      <c r="M312" s="9" t="str">
        <f t="shared" si="7"/>
        <v>2023 - MONTH 02</v>
      </c>
      <c r="N312" s="11">
        <f t="shared" ref="N312:O312" si="321">IFERROR(AVERAGEIF(L:L,L312,$J:$J)," ")</f>
        <v>0.936097561</v>
      </c>
      <c r="O312" s="11">
        <f t="shared" si="321"/>
        <v>0.936097561</v>
      </c>
      <c r="P312" s="9" t="str">
        <f>IF(ISBLANK(A312)," ",IF(N312&gt;MASTER!$B$3/100,"SB",IF(N312&gt;MASTER!$B$4/100,"B",IF(N312&gt;MASTER!$B$5/100,"C","K"))))</f>
        <v>B</v>
      </c>
      <c r="Q312" s="9" t="str">
        <f>IF(ISBLANK(B312)," ",IF(O312&gt;MASTER!$B$3/100,"SB",IF(O312&gt;MASTER!$B$4/100,"B",IF(O312&gt;MASTER!$B$5/100,"C","K"))))</f>
        <v>B</v>
      </c>
    </row>
    <row r="313">
      <c r="A313" s="8">
        <f>INDIRECT(ADDRESS(2+QUOTIENT(ROW()-2,COUNTA('Form Responses 1'!$1:$1)-4),1,,TRUE,"Form Responses 1"))</f>
        <v>45034.6358</v>
      </c>
      <c r="B313" s="9" t="str">
        <f>INDIRECT(ADDRESS(2+QUOTIENT(ROW()-2,COUNTA('Form Responses 1'!$1:$1)-4),2,,TRUE,"Form Responses 1"))</f>
        <v>dcremz11@gmail.com</v>
      </c>
      <c r="C313" s="9" t="str">
        <f>INDIRECT(ADDRESS(2+QUOTIENT(ROW()-2,COUNTA('Form Responses 1'!$1:$1)-4),3,,TRUE,"Form Responses 1"))</f>
        <v>Edi Karyadi</v>
      </c>
      <c r="D313" s="12">
        <f>INDIRECT(ADDRESS(2+QUOTIENT(ROW()-2,COUNTA('Form Responses 1'!$1:$1)-4),4,,TRUE,"Form Responses 1"))</f>
        <v>44982</v>
      </c>
      <c r="E313" s="10">
        <f t="shared" si="2"/>
        <v>6</v>
      </c>
      <c r="F313" s="9" t="str">
        <f>IF(ISBLANK(A313)," ",INDIRECT(ADDRESS(1,5+MOD(ROW()-2,COUNTA('Form Responses 1'!$1:$1)-4),,TRUE,"Form Responses 1")))</f>
        <v>Rumah Singgah No. 1A Lt.2 [Kamar 1]</v>
      </c>
      <c r="G313" s="9" t="str">
        <f>IF(ISBLANK(A313)," ",INDIRECT(ADDRESS(MATCH(A313,'Form Responses 1'!A:A,0),5+MOD(ROW()-2,COUNTA('Form Responses 1'!$1:$1)-4),,TRUE,"Form Responses 1")))</f>
        <v>BAIK</v>
      </c>
      <c r="H313" s="11" t="str">
        <f t="shared" si="3"/>
        <v>Rumah Singgah No. 1A Lt.2</v>
      </c>
      <c r="I313" s="11" t="str">
        <f t="shared" si="4"/>
        <v>CLEANING SERVICE</v>
      </c>
      <c r="J313" s="11">
        <f t="array" ref="J313">IFERROR(INDEX(MASTER!B:B,MATCH(G313,MASTER!A:A,0))/100," ")</f>
        <v>0.95</v>
      </c>
      <c r="K313" s="9">
        <f t="shared" si="5"/>
        <v>8</v>
      </c>
      <c r="L313" s="9" t="str">
        <f t="shared" si="6"/>
        <v>2023 - WEEK 08</v>
      </c>
      <c r="M313" s="9" t="str">
        <f t="shared" si="7"/>
        <v>2023 - MONTH 02</v>
      </c>
      <c r="N313" s="11">
        <f t="shared" ref="N313:O313" si="322">IFERROR(AVERAGEIF(L:L,L313,$J:$J)," ")</f>
        <v>0.936097561</v>
      </c>
      <c r="O313" s="11">
        <f t="shared" si="322"/>
        <v>0.936097561</v>
      </c>
      <c r="P313" s="9" t="str">
        <f>IF(ISBLANK(A313)," ",IF(N313&gt;MASTER!$B$3/100,"SB",IF(N313&gt;MASTER!$B$4/100,"B",IF(N313&gt;MASTER!$B$5/100,"C","K"))))</f>
        <v>B</v>
      </c>
      <c r="Q313" s="9" t="str">
        <f>IF(ISBLANK(B313)," ",IF(O313&gt;MASTER!$B$3/100,"SB",IF(O313&gt;MASTER!$B$4/100,"B",IF(O313&gt;MASTER!$B$5/100,"C","K"))))</f>
        <v>B</v>
      </c>
    </row>
    <row r="314">
      <c r="A314" s="8">
        <f>INDIRECT(ADDRESS(2+QUOTIENT(ROW()-2,COUNTA('Form Responses 1'!$1:$1)-4),1,,TRUE,"Form Responses 1"))</f>
        <v>45034.6358</v>
      </c>
      <c r="B314" s="9" t="str">
        <f>INDIRECT(ADDRESS(2+QUOTIENT(ROW()-2,COUNTA('Form Responses 1'!$1:$1)-4),2,,TRUE,"Form Responses 1"))</f>
        <v>dcremz11@gmail.com</v>
      </c>
      <c r="C314" s="9" t="str">
        <f>INDIRECT(ADDRESS(2+QUOTIENT(ROW()-2,COUNTA('Form Responses 1'!$1:$1)-4),3,,TRUE,"Form Responses 1"))</f>
        <v>Edi Karyadi</v>
      </c>
      <c r="D314" s="12">
        <f>INDIRECT(ADDRESS(2+QUOTIENT(ROW()-2,COUNTA('Form Responses 1'!$1:$1)-4),4,,TRUE,"Form Responses 1"))</f>
        <v>44982</v>
      </c>
      <c r="E314" s="10">
        <f t="shared" si="2"/>
        <v>6</v>
      </c>
      <c r="F314" s="9" t="str">
        <f>IF(ISBLANK(A314)," ",INDIRECT(ADDRESS(1,5+MOD(ROW()-2,COUNTA('Form Responses 1'!$1:$1)-4),,TRUE,"Form Responses 1")))</f>
        <v>Rumah Singgah No. 1A Lt.2 [Kamar 2]</v>
      </c>
      <c r="G314" s="9" t="str">
        <f>IF(ISBLANK(A314)," ",INDIRECT(ADDRESS(MATCH(A314,'Form Responses 1'!A:A,0),5+MOD(ROW()-2,COUNTA('Form Responses 1'!$1:$1)-4),,TRUE,"Form Responses 1")))</f>
        <v>BAIK</v>
      </c>
      <c r="H314" s="11" t="str">
        <f t="shared" si="3"/>
        <v>Rumah Singgah No. 1A Lt.2</v>
      </c>
      <c r="I314" s="11" t="str">
        <f t="shared" si="4"/>
        <v>CLEANING SERVICE</v>
      </c>
      <c r="J314" s="11">
        <f t="array" ref="J314">IFERROR(INDEX(MASTER!B:B,MATCH(G314,MASTER!A:A,0))/100," ")</f>
        <v>0.95</v>
      </c>
      <c r="K314" s="9">
        <f t="shared" si="5"/>
        <v>8</v>
      </c>
      <c r="L314" s="9" t="str">
        <f t="shared" si="6"/>
        <v>2023 - WEEK 08</v>
      </c>
      <c r="M314" s="9" t="str">
        <f t="shared" si="7"/>
        <v>2023 - MONTH 02</v>
      </c>
      <c r="N314" s="11">
        <f t="shared" ref="N314:O314" si="323">IFERROR(AVERAGEIF(L:L,L314,$J:$J)," ")</f>
        <v>0.936097561</v>
      </c>
      <c r="O314" s="11">
        <f t="shared" si="323"/>
        <v>0.936097561</v>
      </c>
      <c r="P314" s="9" t="str">
        <f>IF(ISBLANK(A314)," ",IF(N314&gt;MASTER!$B$3/100,"SB",IF(N314&gt;MASTER!$B$4/100,"B",IF(N314&gt;MASTER!$B$5/100,"C","K"))))</f>
        <v>B</v>
      </c>
      <c r="Q314" s="9" t="str">
        <f>IF(ISBLANK(B314)," ",IF(O314&gt;MASTER!$B$3/100,"SB",IF(O314&gt;MASTER!$B$4/100,"B",IF(O314&gt;MASTER!$B$5/100,"C","K"))))</f>
        <v>B</v>
      </c>
    </row>
    <row r="315">
      <c r="A315" s="8">
        <f>INDIRECT(ADDRESS(2+QUOTIENT(ROW()-2,COUNTA('Form Responses 1'!$1:$1)-4),1,,TRUE,"Form Responses 1"))</f>
        <v>45034.6358</v>
      </c>
      <c r="B315" s="9" t="str">
        <f>INDIRECT(ADDRESS(2+QUOTIENT(ROW()-2,COUNTA('Form Responses 1'!$1:$1)-4),2,,TRUE,"Form Responses 1"))</f>
        <v>dcremz11@gmail.com</v>
      </c>
      <c r="C315" s="9" t="str">
        <f>INDIRECT(ADDRESS(2+QUOTIENT(ROW()-2,COUNTA('Form Responses 1'!$1:$1)-4),3,,TRUE,"Form Responses 1"))</f>
        <v>Edi Karyadi</v>
      </c>
      <c r="D315" s="12">
        <f>INDIRECT(ADDRESS(2+QUOTIENT(ROW()-2,COUNTA('Form Responses 1'!$1:$1)-4),4,,TRUE,"Form Responses 1"))</f>
        <v>44982</v>
      </c>
      <c r="E315" s="10">
        <f t="shared" si="2"/>
        <v>6</v>
      </c>
      <c r="F315" s="9" t="str">
        <f>IF(ISBLANK(A315)," ",INDIRECT(ADDRESS(1,5+MOD(ROW()-2,COUNTA('Form Responses 1'!$1:$1)-4),,TRUE,"Form Responses 1")))</f>
        <v>Rumah Singgah No. 1A Lt.2 [Kamar 3]</v>
      </c>
      <c r="G315" s="9" t="str">
        <f>IF(ISBLANK(A315)," ",INDIRECT(ADDRESS(MATCH(A315,'Form Responses 1'!A:A,0),5+MOD(ROW()-2,COUNTA('Form Responses 1'!$1:$1)-4),,TRUE,"Form Responses 1")))</f>
        <v>BAIK</v>
      </c>
      <c r="H315" s="11" t="str">
        <f t="shared" si="3"/>
        <v>Rumah Singgah No. 1A Lt.2</v>
      </c>
      <c r="I315" s="11" t="str">
        <f t="shared" si="4"/>
        <v>CLEANING SERVICE</v>
      </c>
      <c r="J315" s="11">
        <f t="array" ref="J315">IFERROR(INDEX(MASTER!B:B,MATCH(G315,MASTER!A:A,0))/100," ")</f>
        <v>0.95</v>
      </c>
      <c r="K315" s="9">
        <f t="shared" si="5"/>
        <v>8</v>
      </c>
      <c r="L315" s="9" t="str">
        <f t="shared" si="6"/>
        <v>2023 - WEEK 08</v>
      </c>
      <c r="M315" s="9" t="str">
        <f t="shared" si="7"/>
        <v>2023 - MONTH 02</v>
      </c>
      <c r="N315" s="11">
        <f t="shared" ref="N315:O315" si="324">IFERROR(AVERAGEIF(L:L,L315,$J:$J)," ")</f>
        <v>0.936097561</v>
      </c>
      <c r="O315" s="11">
        <f t="shared" si="324"/>
        <v>0.936097561</v>
      </c>
      <c r="P315" s="9" t="str">
        <f>IF(ISBLANK(A315)," ",IF(N315&gt;MASTER!$B$3/100,"SB",IF(N315&gt;MASTER!$B$4/100,"B",IF(N315&gt;MASTER!$B$5/100,"C","K"))))</f>
        <v>B</v>
      </c>
      <c r="Q315" s="9" t="str">
        <f>IF(ISBLANK(B315)," ",IF(O315&gt;MASTER!$B$3/100,"SB",IF(O315&gt;MASTER!$B$4/100,"B",IF(O315&gt;MASTER!$B$5/100,"C","K"))))</f>
        <v>B</v>
      </c>
    </row>
    <row r="316">
      <c r="A316" s="8">
        <f>INDIRECT(ADDRESS(2+QUOTIENT(ROW()-2,COUNTA('Form Responses 1'!$1:$1)-4),1,,TRUE,"Form Responses 1"))</f>
        <v>45034.6358</v>
      </c>
      <c r="B316" s="9" t="str">
        <f>INDIRECT(ADDRESS(2+QUOTIENT(ROW()-2,COUNTA('Form Responses 1'!$1:$1)-4),2,,TRUE,"Form Responses 1"))</f>
        <v>dcremz11@gmail.com</v>
      </c>
      <c r="C316" s="9" t="str">
        <f>INDIRECT(ADDRESS(2+QUOTIENT(ROW()-2,COUNTA('Form Responses 1'!$1:$1)-4),3,,TRUE,"Form Responses 1"))</f>
        <v>Edi Karyadi</v>
      </c>
      <c r="D316" s="12">
        <f>INDIRECT(ADDRESS(2+QUOTIENT(ROW()-2,COUNTA('Form Responses 1'!$1:$1)-4),4,,TRUE,"Form Responses 1"))</f>
        <v>44982</v>
      </c>
      <c r="E316" s="10">
        <f t="shared" si="2"/>
        <v>6</v>
      </c>
      <c r="F316" s="9" t="str">
        <f>IF(ISBLANK(A316)," ",INDIRECT(ADDRESS(1,5+MOD(ROW()-2,COUNTA('Form Responses 1'!$1:$1)-4),,TRUE,"Form Responses 1")))</f>
        <v>Rumah Singgah No. 1A Lt.2 [Kamar Mandi 1]</v>
      </c>
      <c r="G316" s="9" t="str">
        <f>IF(ISBLANK(A316)," ",INDIRECT(ADDRESS(MATCH(A316,'Form Responses 1'!A:A,0),5+MOD(ROW()-2,COUNTA('Form Responses 1'!$1:$1)-4),,TRUE,"Form Responses 1")))</f>
        <v>BAIK</v>
      </c>
      <c r="H316" s="11" t="str">
        <f t="shared" si="3"/>
        <v>Rumah Singgah No. 1A Lt.2</v>
      </c>
      <c r="I316" s="11" t="str">
        <f t="shared" si="4"/>
        <v>CLEANING SERVICE</v>
      </c>
      <c r="J316" s="11">
        <f t="array" ref="J316">IFERROR(INDEX(MASTER!B:B,MATCH(G316,MASTER!A:A,0))/100," ")</f>
        <v>0.95</v>
      </c>
      <c r="K316" s="9">
        <f t="shared" si="5"/>
        <v>8</v>
      </c>
      <c r="L316" s="9" t="str">
        <f t="shared" si="6"/>
        <v>2023 - WEEK 08</v>
      </c>
      <c r="M316" s="9" t="str">
        <f t="shared" si="7"/>
        <v>2023 - MONTH 02</v>
      </c>
      <c r="N316" s="11">
        <f t="shared" ref="N316:O316" si="325">IFERROR(AVERAGEIF(L:L,L316,$J:$J)," ")</f>
        <v>0.936097561</v>
      </c>
      <c r="O316" s="11">
        <f t="shared" si="325"/>
        <v>0.936097561</v>
      </c>
      <c r="P316" s="9" t="str">
        <f>IF(ISBLANK(A316)," ",IF(N316&gt;MASTER!$B$3/100,"SB",IF(N316&gt;MASTER!$B$4/100,"B",IF(N316&gt;MASTER!$B$5/100,"C","K"))))</f>
        <v>B</v>
      </c>
      <c r="Q316" s="9" t="str">
        <f>IF(ISBLANK(B316)," ",IF(O316&gt;MASTER!$B$3/100,"SB",IF(O316&gt;MASTER!$B$4/100,"B",IF(O316&gt;MASTER!$B$5/100,"C","K"))))</f>
        <v>B</v>
      </c>
    </row>
    <row r="317">
      <c r="A317" s="8">
        <f>INDIRECT(ADDRESS(2+QUOTIENT(ROW()-2,COUNTA('Form Responses 1'!$1:$1)-4),1,,TRUE,"Form Responses 1"))</f>
        <v>45034.6358</v>
      </c>
      <c r="B317" s="9" t="str">
        <f>INDIRECT(ADDRESS(2+QUOTIENT(ROW()-2,COUNTA('Form Responses 1'!$1:$1)-4),2,,TRUE,"Form Responses 1"))</f>
        <v>dcremz11@gmail.com</v>
      </c>
      <c r="C317" s="9" t="str">
        <f>INDIRECT(ADDRESS(2+QUOTIENT(ROW()-2,COUNTA('Form Responses 1'!$1:$1)-4),3,,TRUE,"Form Responses 1"))</f>
        <v>Edi Karyadi</v>
      </c>
      <c r="D317" s="12">
        <f>INDIRECT(ADDRESS(2+QUOTIENT(ROW()-2,COUNTA('Form Responses 1'!$1:$1)-4),4,,TRUE,"Form Responses 1"))</f>
        <v>44982</v>
      </c>
      <c r="E317" s="10">
        <f t="shared" si="2"/>
        <v>6</v>
      </c>
      <c r="F317" s="9" t="str">
        <f>IF(ISBLANK(A317)," ",INDIRECT(ADDRESS(1,5+MOD(ROW()-2,COUNTA('Form Responses 1'!$1:$1)-4),,TRUE,"Form Responses 1")))</f>
        <v>Rumah Singgah No. 1A Lt.2 [Kamar Mandi 2]</v>
      </c>
      <c r="G317" s="9" t="str">
        <f>IF(ISBLANK(A317)," ",INDIRECT(ADDRESS(MATCH(A317,'Form Responses 1'!A:A,0),5+MOD(ROW()-2,COUNTA('Form Responses 1'!$1:$1)-4),,TRUE,"Form Responses 1")))</f>
        <v>BAIK</v>
      </c>
      <c r="H317" s="11" t="str">
        <f t="shared" si="3"/>
        <v>Rumah Singgah No. 1A Lt.2</v>
      </c>
      <c r="I317" s="11" t="str">
        <f t="shared" si="4"/>
        <v>CLEANING SERVICE</v>
      </c>
      <c r="J317" s="11">
        <f t="array" ref="J317">IFERROR(INDEX(MASTER!B:B,MATCH(G317,MASTER!A:A,0))/100," ")</f>
        <v>0.95</v>
      </c>
      <c r="K317" s="9">
        <f t="shared" si="5"/>
        <v>8</v>
      </c>
      <c r="L317" s="9" t="str">
        <f t="shared" si="6"/>
        <v>2023 - WEEK 08</v>
      </c>
      <c r="M317" s="9" t="str">
        <f t="shared" si="7"/>
        <v>2023 - MONTH 02</v>
      </c>
      <c r="N317" s="11">
        <f t="shared" ref="N317:O317" si="326">IFERROR(AVERAGEIF(L:L,L317,$J:$J)," ")</f>
        <v>0.936097561</v>
      </c>
      <c r="O317" s="11">
        <f t="shared" si="326"/>
        <v>0.936097561</v>
      </c>
      <c r="P317" s="9" t="str">
        <f>IF(ISBLANK(A317)," ",IF(N317&gt;MASTER!$B$3/100,"SB",IF(N317&gt;MASTER!$B$4/100,"B",IF(N317&gt;MASTER!$B$5/100,"C","K"))))</f>
        <v>B</v>
      </c>
      <c r="Q317" s="9" t="str">
        <f>IF(ISBLANK(B317)," ",IF(O317&gt;MASTER!$B$3/100,"SB",IF(O317&gt;MASTER!$B$4/100,"B",IF(O317&gt;MASTER!$B$5/100,"C","K"))))</f>
        <v>B</v>
      </c>
    </row>
    <row r="318">
      <c r="A318" s="8">
        <f>INDIRECT(ADDRESS(2+QUOTIENT(ROW()-2,COUNTA('Form Responses 1'!$1:$1)-4),1,,TRUE,"Form Responses 1"))</f>
        <v>45034.6358</v>
      </c>
      <c r="B318" s="9" t="str">
        <f>INDIRECT(ADDRESS(2+QUOTIENT(ROW()-2,COUNTA('Form Responses 1'!$1:$1)-4),2,,TRUE,"Form Responses 1"))</f>
        <v>dcremz11@gmail.com</v>
      </c>
      <c r="C318" s="9" t="str">
        <f>INDIRECT(ADDRESS(2+QUOTIENT(ROW()-2,COUNTA('Form Responses 1'!$1:$1)-4),3,,TRUE,"Form Responses 1"))</f>
        <v>Edi Karyadi</v>
      </c>
      <c r="D318" s="12">
        <f>INDIRECT(ADDRESS(2+QUOTIENT(ROW()-2,COUNTA('Form Responses 1'!$1:$1)-4),4,,TRUE,"Form Responses 1"))</f>
        <v>44982</v>
      </c>
      <c r="E318" s="10">
        <f t="shared" si="2"/>
        <v>6</v>
      </c>
      <c r="F318" s="9" t="str">
        <f>IF(ISBLANK(A318)," ",INDIRECT(ADDRESS(1,5+MOD(ROW()-2,COUNTA('Form Responses 1'!$1:$1)-4),,TRUE,"Form Responses 1")))</f>
        <v>Rumah Dinas Brin (Ex Kepala Lipi) [Ruang Tamu]</v>
      </c>
      <c r="G318" s="9" t="str">
        <f>IF(ISBLANK(A318)," ",INDIRECT(ADDRESS(MATCH(A318,'Form Responses 1'!A:A,0),5+MOD(ROW()-2,COUNTA('Form Responses 1'!$1:$1)-4),,TRUE,"Form Responses 1")))</f>
        <v>BAIK</v>
      </c>
      <c r="H318" s="11" t="str">
        <f t="shared" si="3"/>
        <v>Rumah Dinas Brin (Ex Kepala Lipi)</v>
      </c>
      <c r="I318" s="11" t="str">
        <f t="shared" si="4"/>
        <v>CLEANING SERVICE</v>
      </c>
      <c r="J318" s="11">
        <f t="array" ref="J318">IFERROR(INDEX(MASTER!B:B,MATCH(G318,MASTER!A:A,0))/100," ")</f>
        <v>0.95</v>
      </c>
      <c r="K318" s="9">
        <f t="shared" si="5"/>
        <v>8</v>
      </c>
      <c r="L318" s="9" t="str">
        <f t="shared" si="6"/>
        <v>2023 - WEEK 08</v>
      </c>
      <c r="M318" s="9" t="str">
        <f t="shared" si="7"/>
        <v>2023 - MONTH 02</v>
      </c>
      <c r="N318" s="11">
        <f t="shared" ref="N318:O318" si="327">IFERROR(AVERAGEIF(L:L,L318,$J:$J)," ")</f>
        <v>0.936097561</v>
      </c>
      <c r="O318" s="11">
        <f t="shared" si="327"/>
        <v>0.936097561</v>
      </c>
      <c r="P318" s="9" t="str">
        <f>IF(ISBLANK(A318)," ",IF(N318&gt;MASTER!$B$3/100,"SB",IF(N318&gt;MASTER!$B$4/100,"B",IF(N318&gt;MASTER!$B$5/100,"C","K"))))</f>
        <v>B</v>
      </c>
      <c r="Q318" s="9" t="str">
        <f>IF(ISBLANK(B318)," ",IF(O318&gt;MASTER!$B$3/100,"SB",IF(O318&gt;MASTER!$B$4/100,"B",IF(O318&gt;MASTER!$B$5/100,"C","K"))))</f>
        <v>B</v>
      </c>
    </row>
    <row r="319">
      <c r="A319" s="8">
        <f>INDIRECT(ADDRESS(2+QUOTIENT(ROW()-2,COUNTA('Form Responses 1'!$1:$1)-4),1,,TRUE,"Form Responses 1"))</f>
        <v>45034.6358</v>
      </c>
      <c r="B319" s="9" t="str">
        <f>INDIRECT(ADDRESS(2+QUOTIENT(ROW()-2,COUNTA('Form Responses 1'!$1:$1)-4),2,,TRUE,"Form Responses 1"))</f>
        <v>dcremz11@gmail.com</v>
      </c>
      <c r="C319" s="9" t="str">
        <f>INDIRECT(ADDRESS(2+QUOTIENT(ROW()-2,COUNTA('Form Responses 1'!$1:$1)-4),3,,TRUE,"Form Responses 1"))</f>
        <v>Edi Karyadi</v>
      </c>
      <c r="D319" s="12">
        <f>INDIRECT(ADDRESS(2+QUOTIENT(ROW()-2,COUNTA('Form Responses 1'!$1:$1)-4),4,,TRUE,"Form Responses 1"))</f>
        <v>44982</v>
      </c>
      <c r="E319" s="10">
        <f t="shared" si="2"/>
        <v>6</v>
      </c>
      <c r="F319" s="9" t="str">
        <f>IF(ISBLANK(A319)," ",INDIRECT(ADDRESS(1,5+MOD(ROW()-2,COUNTA('Form Responses 1'!$1:$1)-4),,TRUE,"Form Responses 1")))</f>
        <v>Rumah Dinas Brin (Ex Kepala Lipi) [Ruang Makan]</v>
      </c>
      <c r="G319" s="9" t="str">
        <f>IF(ISBLANK(A319)," ",INDIRECT(ADDRESS(MATCH(A319,'Form Responses 1'!A:A,0),5+MOD(ROW()-2,COUNTA('Form Responses 1'!$1:$1)-4),,TRUE,"Form Responses 1")))</f>
        <v>BAIK</v>
      </c>
      <c r="H319" s="11" t="str">
        <f t="shared" si="3"/>
        <v>Rumah Dinas Brin (Ex Kepala Lipi)</v>
      </c>
      <c r="I319" s="11" t="str">
        <f t="shared" si="4"/>
        <v>CLEANING SERVICE</v>
      </c>
      <c r="J319" s="11">
        <f t="array" ref="J319">IFERROR(INDEX(MASTER!B:B,MATCH(G319,MASTER!A:A,0))/100," ")</f>
        <v>0.95</v>
      </c>
      <c r="K319" s="9">
        <f t="shared" si="5"/>
        <v>8</v>
      </c>
      <c r="L319" s="9" t="str">
        <f t="shared" si="6"/>
        <v>2023 - WEEK 08</v>
      </c>
      <c r="M319" s="9" t="str">
        <f t="shared" si="7"/>
        <v>2023 - MONTH 02</v>
      </c>
      <c r="N319" s="11">
        <f t="shared" ref="N319:O319" si="328">IFERROR(AVERAGEIF(L:L,L319,$J:$J)," ")</f>
        <v>0.936097561</v>
      </c>
      <c r="O319" s="11">
        <f t="shared" si="328"/>
        <v>0.936097561</v>
      </c>
      <c r="P319" s="9" t="str">
        <f>IF(ISBLANK(A319)," ",IF(N319&gt;MASTER!$B$3/100,"SB",IF(N319&gt;MASTER!$B$4/100,"B",IF(N319&gt;MASTER!$B$5/100,"C","K"))))</f>
        <v>B</v>
      </c>
      <c r="Q319" s="9" t="str">
        <f>IF(ISBLANK(B319)," ",IF(O319&gt;MASTER!$B$3/100,"SB",IF(O319&gt;MASTER!$B$4/100,"B",IF(O319&gt;MASTER!$B$5/100,"C","K"))))</f>
        <v>B</v>
      </c>
    </row>
    <row r="320">
      <c r="A320" s="8">
        <f>INDIRECT(ADDRESS(2+QUOTIENT(ROW()-2,COUNTA('Form Responses 1'!$1:$1)-4),1,,TRUE,"Form Responses 1"))</f>
        <v>45034.6358</v>
      </c>
      <c r="B320" s="9" t="str">
        <f>INDIRECT(ADDRESS(2+QUOTIENT(ROW()-2,COUNTA('Form Responses 1'!$1:$1)-4),2,,TRUE,"Form Responses 1"))</f>
        <v>dcremz11@gmail.com</v>
      </c>
      <c r="C320" s="9" t="str">
        <f>INDIRECT(ADDRESS(2+QUOTIENT(ROW()-2,COUNTA('Form Responses 1'!$1:$1)-4),3,,TRUE,"Form Responses 1"))</f>
        <v>Edi Karyadi</v>
      </c>
      <c r="D320" s="12">
        <f>INDIRECT(ADDRESS(2+QUOTIENT(ROW()-2,COUNTA('Form Responses 1'!$1:$1)-4),4,,TRUE,"Form Responses 1"))</f>
        <v>44982</v>
      </c>
      <c r="E320" s="10">
        <f t="shared" si="2"/>
        <v>6</v>
      </c>
      <c r="F320" s="9" t="str">
        <f>IF(ISBLANK(A320)," ",INDIRECT(ADDRESS(1,5+MOD(ROW()-2,COUNTA('Form Responses 1'!$1:$1)-4),,TRUE,"Form Responses 1")))</f>
        <v>Rumah Dinas Brin (Ex Kepala Lipi) [Kamar Tidur 1]</v>
      </c>
      <c r="G320" s="9" t="str">
        <f>IF(ISBLANK(A320)," ",INDIRECT(ADDRESS(MATCH(A320,'Form Responses 1'!A:A,0),5+MOD(ROW()-2,COUNTA('Form Responses 1'!$1:$1)-4),,TRUE,"Form Responses 1")))</f>
        <v>BAIK</v>
      </c>
      <c r="H320" s="11" t="str">
        <f t="shared" si="3"/>
        <v>Rumah Dinas Brin (Ex Kepala Lipi)</v>
      </c>
      <c r="I320" s="11" t="str">
        <f t="shared" si="4"/>
        <v>CLEANING SERVICE</v>
      </c>
      <c r="J320" s="11">
        <f t="array" ref="J320">IFERROR(INDEX(MASTER!B:B,MATCH(G320,MASTER!A:A,0))/100," ")</f>
        <v>0.95</v>
      </c>
      <c r="K320" s="9">
        <f t="shared" si="5"/>
        <v>8</v>
      </c>
      <c r="L320" s="9" t="str">
        <f t="shared" si="6"/>
        <v>2023 - WEEK 08</v>
      </c>
      <c r="M320" s="9" t="str">
        <f t="shared" si="7"/>
        <v>2023 - MONTH 02</v>
      </c>
      <c r="N320" s="11">
        <f t="shared" ref="N320:O320" si="329">IFERROR(AVERAGEIF(L:L,L320,$J:$J)," ")</f>
        <v>0.936097561</v>
      </c>
      <c r="O320" s="11">
        <f t="shared" si="329"/>
        <v>0.936097561</v>
      </c>
      <c r="P320" s="9" t="str">
        <f>IF(ISBLANK(A320)," ",IF(N320&gt;MASTER!$B$3/100,"SB",IF(N320&gt;MASTER!$B$4/100,"B",IF(N320&gt;MASTER!$B$5/100,"C","K"))))</f>
        <v>B</v>
      </c>
      <c r="Q320" s="9" t="str">
        <f>IF(ISBLANK(B320)," ",IF(O320&gt;MASTER!$B$3/100,"SB",IF(O320&gt;MASTER!$B$4/100,"B",IF(O320&gt;MASTER!$B$5/100,"C","K"))))</f>
        <v>B</v>
      </c>
    </row>
    <row r="321">
      <c r="A321" s="8">
        <f>INDIRECT(ADDRESS(2+QUOTIENT(ROW()-2,COUNTA('Form Responses 1'!$1:$1)-4),1,,TRUE,"Form Responses 1"))</f>
        <v>45034.6358</v>
      </c>
      <c r="B321" s="9" t="str">
        <f>INDIRECT(ADDRESS(2+QUOTIENT(ROW()-2,COUNTA('Form Responses 1'!$1:$1)-4),2,,TRUE,"Form Responses 1"))</f>
        <v>dcremz11@gmail.com</v>
      </c>
      <c r="C321" s="9" t="str">
        <f>INDIRECT(ADDRESS(2+QUOTIENT(ROW()-2,COUNTA('Form Responses 1'!$1:$1)-4),3,,TRUE,"Form Responses 1"))</f>
        <v>Edi Karyadi</v>
      </c>
      <c r="D321" s="12">
        <f>INDIRECT(ADDRESS(2+QUOTIENT(ROW()-2,COUNTA('Form Responses 1'!$1:$1)-4),4,,TRUE,"Form Responses 1"))</f>
        <v>44982</v>
      </c>
      <c r="E321" s="10">
        <f t="shared" si="2"/>
        <v>6</v>
      </c>
      <c r="F321" s="9" t="str">
        <f>IF(ISBLANK(A321)," ",INDIRECT(ADDRESS(1,5+MOD(ROW()-2,COUNTA('Form Responses 1'!$1:$1)-4),,TRUE,"Form Responses 1")))</f>
        <v>Rumah Dinas Brin (Ex Kepala Lipi) [Kamar Tidur 2]</v>
      </c>
      <c r="G321" s="9" t="str">
        <f>IF(ISBLANK(A321)," ",INDIRECT(ADDRESS(MATCH(A321,'Form Responses 1'!A:A,0),5+MOD(ROW()-2,COUNTA('Form Responses 1'!$1:$1)-4),,TRUE,"Form Responses 1")))</f>
        <v>BAIK</v>
      </c>
      <c r="H321" s="11" t="str">
        <f t="shared" si="3"/>
        <v>Rumah Dinas Brin (Ex Kepala Lipi)</v>
      </c>
      <c r="I321" s="11" t="str">
        <f t="shared" si="4"/>
        <v>CLEANING SERVICE</v>
      </c>
      <c r="J321" s="11">
        <f t="array" ref="J321">IFERROR(INDEX(MASTER!B:B,MATCH(G321,MASTER!A:A,0))/100," ")</f>
        <v>0.95</v>
      </c>
      <c r="K321" s="9">
        <f t="shared" si="5"/>
        <v>8</v>
      </c>
      <c r="L321" s="9" t="str">
        <f t="shared" si="6"/>
        <v>2023 - WEEK 08</v>
      </c>
      <c r="M321" s="9" t="str">
        <f t="shared" si="7"/>
        <v>2023 - MONTH 02</v>
      </c>
      <c r="N321" s="11">
        <f t="shared" ref="N321:O321" si="330">IFERROR(AVERAGEIF(L:L,L321,$J:$J)," ")</f>
        <v>0.936097561</v>
      </c>
      <c r="O321" s="11">
        <f t="shared" si="330"/>
        <v>0.936097561</v>
      </c>
      <c r="P321" s="9" t="str">
        <f>IF(ISBLANK(A321)," ",IF(N321&gt;MASTER!$B$3/100,"SB",IF(N321&gt;MASTER!$B$4/100,"B",IF(N321&gt;MASTER!$B$5/100,"C","K"))))</f>
        <v>B</v>
      </c>
      <c r="Q321" s="9" t="str">
        <f>IF(ISBLANK(B321)," ",IF(O321&gt;MASTER!$B$3/100,"SB",IF(O321&gt;MASTER!$B$4/100,"B",IF(O321&gt;MASTER!$B$5/100,"C","K"))))</f>
        <v>B</v>
      </c>
    </row>
    <row r="322">
      <c r="A322" s="8">
        <f>INDIRECT(ADDRESS(2+QUOTIENT(ROW()-2,COUNTA('Form Responses 1'!$1:$1)-4),1,,TRUE,"Form Responses 1"))</f>
        <v>45034.6358</v>
      </c>
      <c r="B322" s="9" t="str">
        <f>INDIRECT(ADDRESS(2+QUOTIENT(ROW()-2,COUNTA('Form Responses 1'!$1:$1)-4),2,,TRUE,"Form Responses 1"))</f>
        <v>dcremz11@gmail.com</v>
      </c>
      <c r="C322" s="9" t="str">
        <f>INDIRECT(ADDRESS(2+QUOTIENT(ROW()-2,COUNTA('Form Responses 1'!$1:$1)-4),3,,TRUE,"Form Responses 1"))</f>
        <v>Edi Karyadi</v>
      </c>
      <c r="D322" s="12">
        <f>INDIRECT(ADDRESS(2+QUOTIENT(ROW()-2,COUNTA('Form Responses 1'!$1:$1)-4),4,,TRUE,"Form Responses 1"))</f>
        <v>44982</v>
      </c>
      <c r="E322" s="10">
        <f t="shared" si="2"/>
        <v>6</v>
      </c>
      <c r="F322" s="9" t="str">
        <f>IF(ISBLANK(A322)," ",INDIRECT(ADDRESS(1,5+MOD(ROW()-2,COUNTA('Form Responses 1'!$1:$1)-4),,TRUE,"Form Responses 1")))</f>
        <v>Rumah Dinas Brin (Ex Kepala Lipi) [Kamar Tidur 3]</v>
      </c>
      <c r="G322" s="9" t="str">
        <f>IF(ISBLANK(A322)," ",INDIRECT(ADDRESS(MATCH(A322,'Form Responses 1'!A:A,0),5+MOD(ROW()-2,COUNTA('Form Responses 1'!$1:$1)-4),,TRUE,"Form Responses 1")))</f>
        <v>BAIK</v>
      </c>
      <c r="H322" s="11" t="str">
        <f t="shared" si="3"/>
        <v>Rumah Dinas Brin (Ex Kepala Lipi)</v>
      </c>
      <c r="I322" s="11" t="str">
        <f t="shared" si="4"/>
        <v>CLEANING SERVICE</v>
      </c>
      <c r="J322" s="11">
        <f t="array" ref="J322">IFERROR(INDEX(MASTER!B:B,MATCH(G322,MASTER!A:A,0))/100," ")</f>
        <v>0.95</v>
      </c>
      <c r="K322" s="9">
        <f t="shared" si="5"/>
        <v>8</v>
      </c>
      <c r="L322" s="9" t="str">
        <f t="shared" si="6"/>
        <v>2023 - WEEK 08</v>
      </c>
      <c r="M322" s="9" t="str">
        <f t="shared" si="7"/>
        <v>2023 - MONTH 02</v>
      </c>
      <c r="N322" s="11">
        <f t="shared" ref="N322:O322" si="331">IFERROR(AVERAGEIF(L:L,L322,$J:$J)," ")</f>
        <v>0.936097561</v>
      </c>
      <c r="O322" s="11">
        <f t="shared" si="331"/>
        <v>0.936097561</v>
      </c>
      <c r="P322" s="9" t="str">
        <f>IF(ISBLANK(A322)," ",IF(N322&gt;MASTER!$B$3/100,"SB",IF(N322&gt;MASTER!$B$4/100,"B",IF(N322&gt;MASTER!$B$5/100,"C","K"))))</f>
        <v>B</v>
      </c>
      <c r="Q322" s="9" t="str">
        <f>IF(ISBLANK(B322)," ",IF(O322&gt;MASTER!$B$3/100,"SB",IF(O322&gt;MASTER!$B$4/100,"B",IF(O322&gt;MASTER!$B$5/100,"C","K"))))</f>
        <v>B</v>
      </c>
    </row>
    <row r="323">
      <c r="A323" s="8">
        <f>INDIRECT(ADDRESS(2+QUOTIENT(ROW()-2,COUNTA('Form Responses 1'!$1:$1)-4),1,,TRUE,"Form Responses 1"))</f>
        <v>45034.6358</v>
      </c>
      <c r="B323" s="9" t="str">
        <f>INDIRECT(ADDRESS(2+QUOTIENT(ROW()-2,COUNTA('Form Responses 1'!$1:$1)-4),2,,TRUE,"Form Responses 1"))</f>
        <v>dcremz11@gmail.com</v>
      </c>
      <c r="C323" s="9" t="str">
        <f>INDIRECT(ADDRESS(2+QUOTIENT(ROW()-2,COUNTA('Form Responses 1'!$1:$1)-4),3,,TRUE,"Form Responses 1"))</f>
        <v>Edi Karyadi</v>
      </c>
      <c r="D323" s="12">
        <f>INDIRECT(ADDRESS(2+QUOTIENT(ROW()-2,COUNTA('Form Responses 1'!$1:$1)-4),4,,TRUE,"Form Responses 1"))</f>
        <v>44982</v>
      </c>
      <c r="E323" s="10">
        <f t="shared" si="2"/>
        <v>6</v>
      </c>
      <c r="F323" s="9" t="str">
        <f>IF(ISBLANK(A323)," ",INDIRECT(ADDRESS(1,5+MOD(ROW()-2,COUNTA('Form Responses 1'!$1:$1)-4),,TRUE,"Form Responses 1")))</f>
        <v>Rumah Dinas Brin (Ex Kepala Lipi) [Ruang Strika]</v>
      </c>
      <c r="G323" s="9" t="str">
        <f>IF(ISBLANK(A323)," ",INDIRECT(ADDRESS(MATCH(A323,'Form Responses 1'!A:A,0),5+MOD(ROW()-2,COUNTA('Form Responses 1'!$1:$1)-4),,TRUE,"Form Responses 1")))</f>
        <v>BAIK</v>
      </c>
      <c r="H323" s="11" t="str">
        <f t="shared" si="3"/>
        <v>Rumah Dinas Brin (Ex Kepala Lipi)</v>
      </c>
      <c r="I323" s="11" t="str">
        <f t="shared" si="4"/>
        <v>CLEANING SERVICE</v>
      </c>
      <c r="J323" s="11">
        <f t="array" ref="J323">IFERROR(INDEX(MASTER!B:B,MATCH(G323,MASTER!A:A,0))/100," ")</f>
        <v>0.95</v>
      </c>
      <c r="K323" s="9">
        <f t="shared" si="5"/>
        <v>8</v>
      </c>
      <c r="L323" s="9" t="str">
        <f t="shared" si="6"/>
        <v>2023 - WEEK 08</v>
      </c>
      <c r="M323" s="9" t="str">
        <f t="shared" si="7"/>
        <v>2023 - MONTH 02</v>
      </c>
      <c r="N323" s="11">
        <f t="shared" ref="N323:O323" si="332">IFERROR(AVERAGEIF(L:L,L323,$J:$J)," ")</f>
        <v>0.936097561</v>
      </c>
      <c r="O323" s="11">
        <f t="shared" si="332"/>
        <v>0.936097561</v>
      </c>
      <c r="P323" s="9" t="str">
        <f>IF(ISBLANK(A323)," ",IF(N323&gt;MASTER!$B$3/100,"SB",IF(N323&gt;MASTER!$B$4/100,"B",IF(N323&gt;MASTER!$B$5/100,"C","K"))))</f>
        <v>B</v>
      </c>
      <c r="Q323" s="9" t="str">
        <f>IF(ISBLANK(B323)," ",IF(O323&gt;MASTER!$B$3/100,"SB",IF(O323&gt;MASTER!$B$4/100,"B",IF(O323&gt;MASTER!$B$5/100,"C","K"))))</f>
        <v>B</v>
      </c>
    </row>
    <row r="324">
      <c r="A324" s="8">
        <f>INDIRECT(ADDRESS(2+QUOTIENT(ROW()-2,COUNTA('Form Responses 1'!$1:$1)-4),1,,TRUE,"Form Responses 1"))</f>
        <v>45034.6358</v>
      </c>
      <c r="B324" s="9" t="str">
        <f>INDIRECT(ADDRESS(2+QUOTIENT(ROW()-2,COUNTA('Form Responses 1'!$1:$1)-4),2,,TRUE,"Form Responses 1"))</f>
        <v>dcremz11@gmail.com</v>
      </c>
      <c r="C324" s="9" t="str">
        <f>INDIRECT(ADDRESS(2+QUOTIENT(ROW()-2,COUNTA('Form Responses 1'!$1:$1)-4),3,,TRUE,"Form Responses 1"))</f>
        <v>Edi Karyadi</v>
      </c>
      <c r="D324" s="12">
        <f>INDIRECT(ADDRESS(2+QUOTIENT(ROW()-2,COUNTA('Form Responses 1'!$1:$1)-4),4,,TRUE,"Form Responses 1"))</f>
        <v>44982</v>
      </c>
      <c r="E324" s="10">
        <f t="shared" si="2"/>
        <v>6</v>
      </c>
      <c r="F324" s="9" t="str">
        <f>IF(ISBLANK(A324)," ",INDIRECT(ADDRESS(1,5+MOD(ROW()-2,COUNTA('Form Responses 1'!$1:$1)-4),,TRUE,"Form Responses 1")))</f>
        <v>Rumah Dinas Brin (Ex Kepala Lipi) [Dapur]</v>
      </c>
      <c r="G324" s="9" t="str">
        <f>IF(ISBLANK(A324)," ",INDIRECT(ADDRESS(MATCH(A324,'Form Responses 1'!A:A,0),5+MOD(ROW()-2,COUNTA('Form Responses 1'!$1:$1)-4),,TRUE,"Form Responses 1")))</f>
        <v>BAIK</v>
      </c>
      <c r="H324" s="11" t="str">
        <f t="shared" si="3"/>
        <v>Rumah Dinas Brin (Ex Kepala Lipi)</v>
      </c>
      <c r="I324" s="11" t="str">
        <f t="shared" si="4"/>
        <v>CLEANING SERVICE</v>
      </c>
      <c r="J324" s="11">
        <f t="array" ref="J324">IFERROR(INDEX(MASTER!B:B,MATCH(G324,MASTER!A:A,0))/100," ")</f>
        <v>0.95</v>
      </c>
      <c r="K324" s="9">
        <f t="shared" si="5"/>
        <v>8</v>
      </c>
      <c r="L324" s="9" t="str">
        <f t="shared" si="6"/>
        <v>2023 - WEEK 08</v>
      </c>
      <c r="M324" s="9" t="str">
        <f t="shared" si="7"/>
        <v>2023 - MONTH 02</v>
      </c>
      <c r="N324" s="11">
        <f t="shared" ref="N324:O324" si="333">IFERROR(AVERAGEIF(L:L,L324,$J:$J)," ")</f>
        <v>0.936097561</v>
      </c>
      <c r="O324" s="11">
        <f t="shared" si="333"/>
        <v>0.936097561</v>
      </c>
      <c r="P324" s="9" t="str">
        <f>IF(ISBLANK(A324)," ",IF(N324&gt;MASTER!$B$3/100,"SB",IF(N324&gt;MASTER!$B$4/100,"B",IF(N324&gt;MASTER!$B$5/100,"C","K"))))</f>
        <v>B</v>
      </c>
      <c r="Q324" s="9" t="str">
        <f>IF(ISBLANK(B324)," ",IF(O324&gt;MASTER!$B$3/100,"SB",IF(O324&gt;MASTER!$B$4/100,"B",IF(O324&gt;MASTER!$B$5/100,"C","K"))))</f>
        <v>B</v>
      </c>
    </row>
    <row r="325">
      <c r="A325" s="8">
        <f>INDIRECT(ADDRESS(2+QUOTIENT(ROW()-2,COUNTA('Form Responses 1'!$1:$1)-4),1,,TRUE,"Form Responses 1"))</f>
        <v>45034.6358</v>
      </c>
      <c r="B325" s="9" t="str">
        <f>INDIRECT(ADDRESS(2+QUOTIENT(ROW()-2,COUNTA('Form Responses 1'!$1:$1)-4),2,,TRUE,"Form Responses 1"))</f>
        <v>dcremz11@gmail.com</v>
      </c>
      <c r="C325" s="9" t="str">
        <f>INDIRECT(ADDRESS(2+QUOTIENT(ROW()-2,COUNTA('Form Responses 1'!$1:$1)-4),3,,TRUE,"Form Responses 1"))</f>
        <v>Edi Karyadi</v>
      </c>
      <c r="D325" s="12">
        <f>INDIRECT(ADDRESS(2+QUOTIENT(ROW()-2,COUNTA('Form Responses 1'!$1:$1)-4),4,,TRUE,"Form Responses 1"))</f>
        <v>44982</v>
      </c>
      <c r="E325" s="10">
        <f t="shared" si="2"/>
        <v>6</v>
      </c>
      <c r="F325" s="9" t="str">
        <f>IF(ISBLANK(A325)," ",INDIRECT(ADDRESS(1,5+MOD(ROW()-2,COUNTA('Form Responses 1'!$1:$1)-4),,TRUE,"Form Responses 1")))</f>
        <v>Rumah Dinas Brin (Ex Kepala Lipi) [Kamar Mandi 1]</v>
      </c>
      <c r="G325" s="9" t="str">
        <f>IF(ISBLANK(A325)," ",INDIRECT(ADDRESS(MATCH(A325,'Form Responses 1'!A:A,0),5+MOD(ROW()-2,COUNTA('Form Responses 1'!$1:$1)-4),,TRUE,"Form Responses 1")))</f>
        <v>BAIK</v>
      </c>
      <c r="H325" s="11" t="str">
        <f t="shared" si="3"/>
        <v>Rumah Dinas Brin (Ex Kepala Lipi)</v>
      </c>
      <c r="I325" s="11" t="str">
        <f t="shared" si="4"/>
        <v>CLEANING SERVICE</v>
      </c>
      <c r="J325" s="11">
        <f t="array" ref="J325">IFERROR(INDEX(MASTER!B:B,MATCH(G325,MASTER!A:A,0))/100," ")</f>
        <v>0.95</v>
      </c>
      <c r="K325" s="9">
        <f t="shared" si="5"/>
        <v>8</v>
      </c>
      <c r="L325" s="9" t="str">
        <f t="shared" si="6"/>
        <v>2023 - WEEK 08</v>
      </c>
      <c r="M325" s="9" t="str">
        <f t="shared" si="7"/>
        <v>2023 - MONTH 02</v>
      </c>
      <c r="N325" s="11">
        <f t="shared" ref="N325:O325" si="334">IFERROR(AVERAGEIF(L:L,L325,$J:$J)," ")</f>
        <v>0.936097561</v>
      </c>
      <c r="O325" s="11">
        <f t="shared" si="334"/>
        <v>0.936097561</v>
      </c>
      <c r="P325" s="9" t="str">
        <f>IF(ISBLANK(A325)," ",IF(N325&gt;MASTER!$B$3/100,"SB",IF(N325&gt;MASTER!$B$4/100,"B",IF(N325&gt;MASTER!$B$5/100,"C","K"))))</f>
        <v>B</v>
      </c>
      <c r="Q325" s="9" t="str">
        <f>IF(ISBLANK(B325)," ",IF(O325&gt;MASTER!$B$3/100,"SB",IF(O325&gt;MASTER!$B$4/100,"B",IF(O325&gt;MASTER!$B$5/100,"C","K"))))</f>
        <v>B</v>
      </c>
    </row>
    <row r="326">
      <c r="A326" s="8">
        <f>INDIRECT(ADDRESS(2+QUOTIENT(ROW()-2,COUNTA('Form Responses 1'!$1:$1)-4),1,,TRUE,"Form Responses 1"))</f>
        <v>45034.6358</v>
      </c>
      <c r="B326" s="9" t="str">
        <f>INDIRECT(ADDRESS(2+QUOTIENT(ROW()-2,COUNTA('Form Responses 1'!$1:$1)-4),2,,TRUE,"Form Responses 1"))</f>
        <v>dcremz11@gmail.com</v>
      </c>
      <c r="C326" s="9" t="str">
        <f>INDIRECT(ADDRESS(2+QUOTIENT(ROW()-2,COUNTA('Form Responses 1'!$1:$1)-4),3,,TRUE,"Form Responses 1"))</f>
        <v>Edi Karyadi</v>
      </c>
      <c r="D326" s="12">
        <f>INDIRECT(ADDRESS(2+QUOTIENT(ROW()-2,COUNTA('Form Responses 1'!$1:$1)-4),4,,TRUE,"Form Responses 1"))</f>
        <v>44982</v>
      </c>
      <c r="E326" s="10">
        <f t="shared" si="2"/>
        <v>6</v>
      </c>
      <c r="F326" s="9" t="str">
        <f>IF(ISBLANK(A326)," ",INDIRECT(ADDRESS(1,5+MOD(ROW()-2,COUNTA('Form Responses 1'!$1:$1)-4),,TRUE,"Form Responses 1")))</f>
        <v>Rumah Dinas Brin (Ex Kepala Lipi) [Kamar Mandi 2]</v>
      </c>
      <c r="G326" s="9" t="str">
        <f>IF(ISBLANK(A326)," ",INDIRECT(ADDRESS(MATCH(A326,'Form Responses 1'!A:A,0),5+MOD(ROW()-2,COUNTA('Form Responses 1'!$1:$1)-4),,TRUE,"Form Responses 1")))</f>
        <v>BAIK</v>
      </c>
      <c r="H326" s="11" t="str">
        <f t="shared" si="3"/>
        <v>Rumah Dinas Brin (Ex Kepala Lipi)</v>
      </c>
      <c r="I326" s="11" t="str">
        <f t="shared" si="4"/>
        <v>CLEANING SERVICE</v>
      </c>
      <c r="J326" s="11">
        <f t="array" ref="J326">IFERROR(INDEX(MASTER!B:B,MATCH(G326,MASTER!A:A,0))/100," ")</f>
        <v>0.95</v>
      </c>
      <c r="K326" s="9">
        <f t="shared" si="5"/>
        <v>8</v>
      </c>
      <c r="L326" s="9" t="str">
        <f t="shared" si="6"/>
        <v>2023 - WEEK 08</v>
      </c>
      <c r="M326" s="9" t="str">
        <f t="shared" si="7"/>
        <v>2023 - MONTH 02</v>
      </c>
      <c r="N326" s="11">
        <f t="shared" ref="N326:O326" si="335">IFERROR(AVERAGEIF(L:L,L326,$J:$J)," ")</f>
        <v>0.936097561</v>
      </c>
      <c r="O326" s="11">
        <f t="shared" si="335"/>
        <v>0.936097561</v>
      </c>
      <c r="P326" s="9" t="str">
        <f>IF(ISBLANK(A326)," ",IF(N326&gt;MASTER!$B$3/100,"SB",IF(N326&gt;MASTER!$B$4/100,"B",IF(N326&gt;MASTER!$B$5/100,"C","K"))))</f>
        <v>B</v>
      </c>
      <c r="Q326" s="9" t="str">
        <f>IF(ISBLANK(B326)," ",IF(O326&gt;MASTER!$B$3/100,"SB",IF(O326&gt;MASTER!$B$4/100,"B",IF(O326&gt;MASTER!$B$5/100,"C","K"))))</f>
        <v>B</v>
      </c>
    </row>
    <row r="327">
      <c r="A327" s="8">
        <f>INDIRECT(ADDRESS(2+QUOTIENT(ROW()-2,COUNTA('Form Responses 1'!$1:$1)-4),1,,TRUE,"Form Responses 1"))</f>
        <v>45034.6358</v>
      </c>
      <c r="B327" s="9" t="str">
        <f>INDIRECT(ADDRESS(2+QUOTIENT(ROW()-2,COUNTA('Form Responses 1'!$1:$1)-4),2,,TRUE,"Form Responses 1"))</f>
        <v>dcremz11@gmail.com</v>
      </c>
      <c r="C327" s="9" t="str">
        <f>INDIRECT(ADDRESS(2+QUOTIENT(ROW()-2,COUNTA('Form Responses 1'!$1:$1)-4),3,,TRUE,"Form Responses 1"))</f>
        <v>Edi Karyadi</v>
      </c>
      <c r="D327" s="12">
        <f>INDIRECT(ADDRESS(2+QUOTIENT(ROW()-2,COUNTA('Form Responses 1'!$1:$1)-4),4,,TRUE,"Form Responses 1"))</f>
        <v>44982</v>
      </c>
      <c r="E327" s="10">
        <f t="shared" si="2"/>
        <v>6</v>
      </c>
      <c r="F327" s="9" t="str">
        <f>IF(ISBLANK(A327)," ",INDIRECT(ADDRESS(1,5+MOD(ROW()-2,COUNTA('Form Responses 1'!$1:$1)-4),,TRUE,"Form Responses 1")))</f>
        <v>Rumah Dinas Brin (Ex Kepala Lipi) [Kamar Mandi 3]</v>
      </c>
      <c r="G327" s="9" t="str">
        <f>IF(ISBLANK(A327)," ",INDIRECT(ADDRESS(MATCH(A327,'Form Responses 1'!A:A,0),5+MOD(ROW()-2,COUNTA('Form Responses 1'!$1:$1)-4),,TRUE,"Form Responses 1")))</f>
        <v>BAIK</v>
      </c>
      <c r="H327" s="11" t="str">
        <f t="shared" si="3"/>
        <v>Rumah Dinas Brin (Ex Kepala Lipi)</v>
      </c>
      <c r="I327" s="11" t="str">
        <f t="shared" si="4"/>
        <v>CLEANING SERVICE</v>
      </c>
      <c r="J327" s="11">
        <f t="array" ref="J327">IFERROR(INDEX(MASTER!B:B,MATCH(G327,MASTER!A:A,0))/100," ")</f>
        <v>0.95</v>
      </c>
      <c r="K327" s="9">
        <f t="shared" si="5"/>
        <v>8</v>
      </c>
      <c r="L327" s="9" t="str">
        <f t="shared" si="6"/>
        <v>2023 - WEEK 08</v>
      </c>
      <c r="M327" s="9" t="str">
        <f t="shared" si="7"/>
        <v>2023 - MONTH 02</v>
      </c>
      <c r="N327" s="11">
        <f t="shared" ref="N327:O327" si="336">IFERROR(AVERAGEIF(L:L,L327,$J:$J)," ")</f>
        <v>0.936097561</v>
      </c>
      <c r="O327" s="11">
        <f t="shared" si="336"/>
        <v>0.936097561</v>
      </c>
      <c r="P327" s="9" t="str">
        <f>IF(ISBLANK(A327)," ",IF(N327&gt;MASTER!$B$3/100,"SB",IF(N327&gt;MASTER!$B$4/100,"B",IF(N327&gt;MASTER!$B$5/100,"C","K"))))</f>
        <v>B</v>
      </c>
      <c r="Q327" s="9" t="str">
        <f>IF(ISBLANK(B327)," ",IF(O327&gt;MASTER!$B$3/100,"SB",IF(O327&gt;MASTER!$B$4/100,"B",IF(O327&gt;MASTER!$B$5/100,"C","K"))))</f>
        <v>B</v>
      </c>
    </row>
    <row r="328">
      <c r="A328" s="8">
        <f>INDIRECT(ADDRESS(2+QUOTIENT(ROW()-2,COUNTA('Form Responses 1'!$1:$1)-4),1,,TRUE,"Form Responses 1"))</f>
        <v>45034.6358</v>
      </c>
      <c r="B328" s="9" t="str">
        <f>INDIRECT(ADDRESS(2+QUOTIENT(ROW()-2,COUNTA('Form Responses 1'!$1:$1)-4),2,,TRUE,"Form Responses 1"))</f>
        <v>dcremz11@gmail.com</v>
      </c>
      <c r="C328" s="9" t="str">
        <f>INDIRECT(ADDRESS(2+QUOTIENT(ROW()-2,COUNTA('Form Responses 1'!$1:$1)-4),3,,TRUE,"Form Responses 1"))</f>
        <v>Edi Karyadi</v>
      </c>
      <c r="D328" s="12">
        <f>INDIRECT(ADDRESS(2+QUOTIENT(ROW()-2,COUNTA('Form Responses 1'!$1:$1)-4),4,,TRUE,"Form Responses 1"))</f>
        <v>44982</v>
      </c>
      <c r="E328" s="10">
        <f t="shared" si="2"/>
        <v>6</v>
      </c>
      <c r="F328" s="9" t="str">
        <f>IF(ISBLANK(A328)," ",INDIRECT(ADDRESS(1,5+MOD(ROW()-2,COUNTA('Form Responses 1'!$1:$1)-4),,TRUE,"Form Responses 1")))</f>
        <v>Rumah Dinas Brin (Ex Kepala Lipi) [Halaman Depan]</v>
      </c>
      <c r="G328" s="9" t="str">
        <f>IF(ISBLANK(A328)," ",INDIRECT(ADDRESS(MATCH(A328,'Form Responses 1'!A:A,0),5+MOD(ROW()-2,COUNTA('Form Responses 1'!$1:$1)-4),,TRUE,"Form Responses 1")))</f>
        <v>BAIK</v>
      </c>
      <c r="H328" s="11" t="str">
        <f t="shared" si="3"/>
        <v>Rumah Dinas Brin (Ex Kepala Lipi)</v>
      </c>
      <c r="I328" s="11" t="str">
        <f t="shared" si="4"/>
        <v>CLEANING SERVICE</v>
      </c>
      <c r="J328" s="11">
        <f t="array" ref="J328">IFERROR(INDEX(MASTER!B:B,MATCH(G328,MASTER!A:A,0))/100," ")</f>
        <v>0.95</v>
      </c>
      <c r="K328" s="9">
        <f t="shared" si="5"/>
        <v>8</v>
      </c>
      <c r="L328" s="9" t="str">
        <f t="shared" si="6"/>
        <v>2023 - WEEK 08</v>
      </c>
      <c r="M328" s="9" t="str">
        <f t="shared" si="7"/>
        <v>2023 - MONTH 02</v>
      </c>
      <c r="N328" s="11">
        <f t="shared" ref="N328:O328" si="337">IFERROR(AVERAGEIF(L:L,L328,$J:$J)," ")</f>
        <v>0.936097561</v>
      </c>
      <c r="O328" s="11">
        <f t="shared" si="337"/>
        <v>0.936097561</v>
      </c>
      <c r="P328" s="9" t="str">
        <f>IF(ISBLANK(A328)," ",IF(N328&gt;MASTER!$B$3/100,"SB",IF(N328&gt;MASTER!$B$4/100,"B",IF(N328&gt;MASTER!$B$5/100,"C","K"))))</f>
        <v>B</v>
      </c>
      <c r="Q328" s="9" t="str">
        <f>IF(ISBLANK(B328)," ",IF(O328&gt;MASTER!$B$3/100,"SB",IF(O328&gt;MASTER!$B$4/100,"B",IF(O328&gt;MASTER!$B$5/100,"C","K"))))</f>
        <v>B</v>
      </c>
    </row>
    <row r="329">
      <c r="A329" s="8">
        <f>INDIRECT(ADDRESS(2+QUOTIENT(ROW()-2,COUNTA('Form Responses 1'!$1:$1)-4),1,,TRUE,"Form Responses 1"))</f>
        <v>45034.6358</v>
      </c>
      <c r="B329" s="9" t="str">
        <f>INDIRECT(ADDRESS(2+QUOTIENT(ROW()-2,COUNTA('Form Responses 1'!$1:$1)-4),2,,TRUE,"Form Responses 1"))</f>
        <v>dcremz11@gmail.com</v>
      </c>
      <c r="C329" s="9" t="str">
        <f>INDIRECT(ADDRESS(2+QUOTIENT(ROW()-2,COUNTA('Form Responses 1'!$1:$1)-4),3,,TRUE,"Form Responses 1"))</f>
        <v>Edi Karyadi</v>
      </c>
      <c r="D329" s="12">
        <f>INDIRECT(ADDRESS(2+QUOTIENT(ROW()-2,COUNTA('Form Responses 1'!$1:$1)-4),4,,TRUE,"Form Responses 1"))</f>
        <v>44982</v>
      </c>
      <c r="E329" s="10">
        <f t="shared" si="2"/>
        <v>6</v>
      </c>
      <c r="F329" s="9" t="str">
        <f>IF(ISBLANK(A329)," ",INDIRECT(ADDRESS(1,5+MOD(ROW()-2,COUNTA('Form Responses 1'!$1:$1)-4),,TRUE,"Form Responses 1")))</f>
        <v>Rumah Dinas Brin (Ex Kepala Lipi) [Halaman Belakang]</v>
      </c>
      <c r="G329" s="9" t="str">
        <f>IF(ISBLANK(A329)," ",INDIRECT(ADDRESS(MATCH(A329,'Form Responses 1'!A:A,0),5+MOD(ROW()-2,COUNTA('Form Responses 1'!$1:$1)-4),,TRUE,"Form Responses 1")))</f>
        <v>BAIK</v>
      </c>
      <c r="H329" s="11" t="str">
        <f t="shared" si="3"/>
        <v>Rumah Dinas Brin (Ex Kepala Lipi)</v>
      </c>
      <c r="I329" s="11" t="str">
        <f t="shared" si="4"/>
        <v>CLEANING SERVICE</v>
      </c>
      <c r="J329" s="11">
        <f t="array" ref="J329">IFERROR(INDEX(MASTER!B:B,MATCH(G329,MASTER!A:A,0))/100," ")</f>
        <v>0.95</v>
      </c>
      <c r="K329" s="9">
        <f t="shared" si="5"/>
        <v>8</v>
      </c>
      <c r="L329" s="9" t="str">
        <f t="shared" si="6"/>
        <v>2023 - WEEK 08</v>
      </c>
      <c r="M329" s="9" t="str">
        <f t="shared" si="7"/>
        <v>2023 - MONTH 02</v>
      </c>
      <c r="N329" s="11">
        <f t="shared" ref="N329:O329" si="338">IFERROR(AVERAGEIF(L:L,L329,$J:$J)," ")</f>
        <v>0.936097561</v>
      </c>
      <c r="O329" s="11">
        <f t="shared" si="338"/>
        <v>0.936097561</v>
      </c>
      <c r="P329" s="9" t="str">
        <f>IF(ISBLANK(A329)," ",IF(N329&gt;MASTER!$B$3/100,"SB",IF(N329&gt;MASTER!$B$4/100,"B",IF(N329&gt;MASTER!$B$5/100,"C","K"))))</f>
        <v>B</v>
      </c>
      <c r="Q329" s="9" t="str">
        <f>IF(ISBLANK(B329)," ",IF(O329&gt;MASTER!$B$3/100,"SB",IF(O329&gt;MASTER!$B$4/100,"B",IF(O329&gt;MASTER!$B$5/100,"C","K"))))</f>
        <v>B</v>
      </c>
    </row>
    <row r="330">
      <c r="A330" s="8">
        <f>INDIRECT(ADDRESS(2+QUOTIENT(ROW()-2,COUNTA('Form Responses 1'!$1:$1)-4),1,,TRUE,"Form Responses 1"))</f>
        <v>45034.63796</v>
      </c>
      <c r="B330" s="9" t="str">
        <f>INDIRECT(ADDRESS(2+QUOTIENT(ROW()-2,COUNTA('Form Responses 1'!$1:$1)-4),2,,TRUE,"Form Responses 1"))</f>
        <v>dcremz11@gmail.com</v>
      </c>
      <c r="C330" s="9" t="str">
        <f>INDIRECT(ADDRESS(2+QUOTIENT(ROW()-2,COUNTA('Form Responses 1'!$1:$1)-4),3,,TRUE,"Form Responses 1"))</f>
        <v>Edi Karyadi</v>
      </c>
      <c r="D330" s="12">
        <f>INDIRECT(ADDRESS(2+QUOTIENT(ROW()-2,COUNTA('Form Responses 1'!$1:$1)-4),4,,TRUE,"Form Responses 1"))</f>
        <v>45010</v>
      </c>
      <c r="E330" s="10">
        <f t="shared" si="2"/>
        <v>6</v>
      </c>
      <c r="F330" s="9" t="str">
        <f>IF(ISBLANK(A330)," ",INDIRECT(ADDRESS(1,5+MOD(ROW()-2,COUNTA('Form Responses 1'!$1:$1)-4),,TRUE,"Form Responses 1")))</f>
        <v>Security [Security Functions]</v>
      </c>
      <c r="G330" s="9" t="str">
        <f>IF(ISBLANK(A330)," ",INDIRECT(ADDRESS(MATCH(A330,'Form Responses 1'!A:A,0),5+MOD(ROW()-2,COUNTA('Form Responses 1'!$1:$1)-4),,TRUE,"Form Responses 1")))</f>
        <v>BAIK</v>
      </c>
      <c r="H330" s="11" t="str">
        <f t="shared" si="3"/>
        <v>Security</v>
      </c>
      <c r="I330" s="11" t="str">
        <f t="shared" si="4"/>
        <v>SECURITY SERVICE</v>
      </c>
      <c r="J330" s="11">
        <f t="array" ref="J330">IFERROR(INDEX(MASTER!B:B,MATCH(G330,MASTER!A:A,0))/100," ")</f>
        <v>0.95</v>
      </c>
      <c r="K330" s="9">
        <f t="shared" si="5"/>
        <v>12</v>
      </c>
      <c r="L330" s="9" t="str">
        <f t="shared" si="6"/>
        <v>2023 - WEEK 12</v>
      </c>
      <c r="M330" s="9" t="str">
        <f t="shared" si="7"/>
        <v>2023 - MONTH 03</v>
      </c>
      <c r="N330" s="11">
        <f t="shared" ref="N330:O330" si="339">IFERROR(AVERAGEIF(L:L,L330,$J:$J)," ")</f>
        <v>0.95</v>
      </c>
      <c r="O330" s="11">
        <f t="shared" si="339"/>
        <v>0.95</v>
      </c>
      <c r="P330" s="9" t="str">
        <f>IF(ISBLANK(A330)," ",IF(N330&gt;MASTER!$B$3/100,"SB",IF(N330&gt;MASTER!$B$4/100,"B",IF(N330&gt;MASTER!$B$5/100,"C","K"))))</f>
        <v>SB</v>
      </c>
      <c r="Q330" s="9" t="str">
        <f>IF(ISBLANK(B330)," ",IF(O330&gt;MASTER!$B$3/100,"SB",IF(O330&gt;MASTER!$B$4/100,"B",IF(O330&gt;MASTER!$B$5/100,"C","K"))))</f>
        <v>SB</v>
      </c>
    </row>
    <row r="331">
      <c r="A331" s="8">
        <f>INDIRECT(ADDRESS(2+QUOTIENT(ROW()-2,COUNTA('Form Responses 1'!$1:$1)-4),1,,TRUE,"Form Responses 1"))</f>
        <v>45034.63796</v>
      </c>
      <c r="B331" s="9" t="str">
        <f>INDIRECT(ADDRESS(2+QUOTIENT(ROW()-2,COUNTA('Form Responses 1'!$1:$1)-4),2,,TRUE,"Form Responses 1"))</f>
        <v>dcremz11@gmail.com</v>
      </c>
      <c r="C331" s="9" t="str">
        <f>INDIRECT(ADDRESS(2+QUOTIENT(ROW()-2,COUNTA('Form Responses 1'!$1:$1)-4),3,,TRUE,"Form Responses 1"))</f>
        <v>Edi Karyadi</v>
      </c>
      <c r="D331" s="12">
        <f>INDIRECT(ADDRESS(2+QUOTIENT(ROW()-2,COUNTA('Form Responses 1'!$1:$1)-4),4,,TRUE,"Form Responses 1"))</f>
        <v>45010</v>
      </c>
      <c r="E331" s="10">
        <f t="shared" si="2"/>
        <v>6</v>
      </c>
      <c r="F331" s="9" t="str">
        <f>IF(ISBLANK(A331)," ",INDIRECT(ADDRESS(1,5+MOD(ROW()-2,COUNTA('Form Responses 1'!$1:$1)-4),,TRUE,"Form Responses 1")))</f>
        <v>Driver [Driving Safety]</v>
      </c>
      <c r="G331" s="9" t="str">
        <f>IF(ISBLANK(A331)," ",INDIRECT(ADDRESS(MATCH(A331,'Form Responses 1'!A:A,0),5+MOD(ROW()-2,COUNTA('Form Responses 1'!$1:$1)-4),,TRUE,"Form Responses 1")))</f>
        <v>BAIK</v>
      </c>
      <c r="H331" s="11" t="str">
        <f t="shared" si="3"/>
        <v>Driver</v>
      </c>
      <c r="I331" s="11" t="str">
        <f t="shared" si="4"/>
        <v>LABOR SERVICE</v>
      </c>
      <c r="J331" s="11">
        <f t="array" ref="J331">IFERROR(INDEX(MASTER!B:B,MATCH(G331,MASTER!A:A,0))/100," ")</f>
        <v>0.95</v>
      </c>
      <c r="K331" s="9">
        <f t="shared" si="5"/>
        <v>12</v>
      </c>
      <c r="L331" s="9" t="str">
        <f t="shared" si="6"/>
        <v>2023 - WEEK 12</v>
      </c>
      <c r="M331" s="9" t="str">
        <f t="shared" si="7"/>
        <v>2023 - MONTH 03</v>
      </c>
      <c r="N331" s="11">
        <f t="shared" ref="N331:O331" si="340">IFERROR(AVERAGEIF(L:L,L331,$J:$J)," ")</f>
        <v>0.95</v>
      </c>
      <c r="O331" s="11">
        <f t="shared" si="340"/>
        <v>0.95</v>
      </c>
      <c r="P331" s="9" t="str">
        <f>IF(ISBLANK(A331)," ",IF(N331&gt;MASTER!$B$3/100,"SB",IF(N331&gt;MASTER!$B$4/100,"B",IF(N331&gt;MASTER!$B$5/100,"C","K"))))</f>
        <v>SB</v>
      </c>
      <c r="Q331" s="9" t="str">
        <f>IF(ISBLANK(B331)," ",IF(O331&gt;MASTER!$B$3/100,"SB",IF(O331&gt;MASTER!$B$4/100,"B",IF(O331&gt;MASTER!$B$5/100,"C","K"))))</f>
        <v>SB</v>
      </c>
    </row>
    <row r="332">
      <c r="A332" s="8">
        <f>INDIRECT(ADDRESS(2+QUOTIENT(ROW()-2,COUNTA('Form Responses 1'!$1:$1)-4),1,,TRUE,"Form Responses 1"))</f>
        <v>45034.63796</v>
      </c>
      <c r="B332" s="9" t="str">
        <f>INDIRECT(ADDRESS(2+QUOTIENT(ROW()-2,COUNTA('Form Responses 1'!$1:$1)-4),2,,TRUE,"Form Responses 1"))</f>
        <v>dcremz11@gmail.com</v>
      </c>
      <c r="C332" s="9" t="str">
        <f>INDIRECT(ADDRESS(2+QUOTIENT(ROW()-2,COUNTA('Form Responses 1'!$1:$1)-4),3,,TRUE,"Form Responses 1"))</f>
        <v>Edi Karyadi</v>
      </c>
      <c r="D332" s="12">
        <f>INDIRECT(ADDRESS(2+QUOTIENT(ROW()-2,COUNTA('Form Responses 1'!$1:$1)-4),4,,TRUE,"Form Responses 1"))</f>
        <v>45010</v>
      </c>
      <c r="E332" s="10">
        <f t="shared" si="2"/>
        <v>6</v>
      </c>
      <c r="F332" s="9" t="str">
        <f>IF(ISBLANK(A332)," ",INDIRECT(ADDRESS(1,5+MOD(ROW()-2,COUNTA('Form Responses 1'!$1:$1)-4),,TRUE,"Form Responses 1")))</f>
        <v>Driver [ Attendance]</v>
      </c>
      <c r="G332" s="9" t="str">
        <f>IF(ISBLANK(A332)," ",INDIRECT(ADDRESS(MATCH(A332,'Form Responses 1'!A:A,0),5+MOD(ROW()-2,COUNTA('Form Responses 1'!$1:$1)-4),,TRUE,"Form Responses 1")))</f>
        <v>BAIK</v>
      </c>
      <c r="H332" s="11" t="str">
        <f t="shared" si="3"/>
        <v>Driver</v>
      </c>
      <c r="I332" s="11" t="str">
        <f t="shared" si="4"/>
        <v>LABOR SERVICE</v>
      </c>
      <c r="J332" s="11">
        <f t="array" ref="J332">IFERROR(INDEX(MASTER!B:B,MATCH(G332,MASTER!A:A,0))/100," ")</f>
        <v>0.95</v>
      </c>
      <c r="K332" s="9">
        <f t="shared" si="5"/>
        <v>12</v>
      </c>
      <c r="L332" s="9" t="str">
        <f t="shared" si="6"/>
        <v>2023 - WEEK 12</v>
      </c>
      <c r="M332" s="9" t="str">
        <f t="shared" si="7"/>
        <v>2023 - MONTH 03</v>
      </c>
      <c r="N332" s="11">
        <f t="shared" ref="N332:O332" si="341">IFERROR(AVERAGEIF(L:L,L332,$J:$J)," ")</f>
        <v>0.95</v>
      </c>
      <c r="O332" s="11">
        <f t="shared" si="341"/>
        <v>0.95</v>
      </c>
      <c r="P332" s="9" t="str">
        <f>IF(ISBLANK(A332)," ",IF(N332&gt;MASTER!$B$3/100,"SB",IF(N332&gt;MASTER!$B$4/100,"B",IF(N332&gt;MASTER!$B$5/100,"C","K"))))</f>
        <v>SB</v>
      </c>
      <c r="Q332" s="9" t="str">
        <f>IF(ISBLANK(B332)," ",IF(O332&gt;MASTER!$B$3/100,"SB",IF(O332&gt;MASTER!$B$4/100,"B",IF(O332&gt;MASTER!$B$5/100,"C","K"))))</f>
        <v>SB</v>
      </c>
    </row>
    <row r="333">
      <c r="A333" s="8">
        <f>INDIRECT(ADDRESS(2+QUOTIENT(ROW()-2,COUNTA('Form Responses 1'!$1:$1)-4),1,,TRUE,"Form Responses 1"))</f>
        <v>45034.63796</v>
      </c>
      <c r="B333" s="9" t="str">
        <f>INDIRECT(ADDRESS(2+QUOTIENT(ROW()-2,COUNTA('Form Responses 1'!$1:$1)-4),2,,TRUE,"Form Responses 1"))</f>
        <v>dcremz11@gmail.com</v>
      </c>
      <c r="C333" s="9" t="str">
        <f>INDIRECT(ADDRESS(2+QUOTIENT(ROW()-2,COUNTA('Form Responses 1'!$1:$1)-4),3,,TRUE,"Form Responses 1"))</f>
        <v>Edi Karyadi</v>
      </c>
      <c r="D333" s="12">
        <f>INDIRECT(ADDRESS(2+QUOTIENT(ROW()-2,COUNTA('Form Responses 1'!$1:$1)-4),4,,TRUE,"Form Responses 1"))</f>
        <v>45010</v>
      </c>
      <c r="E333" s="10">
        <f t="shared" si="2"/>
        <v>6</v>
      </c>
      <c r="F333" s="9" t="str">
        <f>IF(ISBLANK(A333)," ",INDIRECT(ADDRESS(1,5+MOD(ROW()-2,COUNTA('Form Responses 1'!$1:$1)-4),,TRUE,"Form Responses 1")))</f>
        <v>Mess Gatsu [Ruang Tamu]</v>
      </c>
      <c r="G333" s="9" t="str">
        <f>IF(ISBLANK(A333)," ",INDIRECT(ADDRESS(MATCH(A333,'Form Responses 1'!A:A,0),5+MOD(ROW()-2,COUNTA('Form Responses 1'!$1:$1)-4),,TRUE,"Form Responses 1")))</f>
        <v>BAIK</v>
      </c>
      <c r="H333" s="11" t="str">
        <f t="shared" si="3"/>
        <v>Mess Gatsu</v>
      </c>
      <c r="I333" s="11" t="str">
        <f t="shared" si="4"/>
        <v>CLEANING SERVICE</v>
      </c>
      <c r="J333" s="11">
        <f t="array" ref="J333">IFERROR(INDEX(MASTER!B:B,MATCH(G333,MASTER!A:A,0))/100," ")</f>
        <v>0.95</v>
      </c>
      <c r="K333" s="9">
        <f t="shared" si="5"/>
        <v>12</v>
      </c>
      <c r="L333" s="9" t="str">
        <f t="shared" si="6"/>
        <v>2023 - WEEK 12</v>
      </c>
      <c r="M333" s="9" t="str">
        <f t="shared" si="7"/>
        <v>2023 - MONTH 03</v>
      </c>
      <c r="N333" s="11">
        <f t="shared" ref="N333:O333" si="342">IFERROR(AVERAGEIF(L:L,L333,$J:$J)," ")</f>
        <v>0.95</v>
      </c>
      <c r="O333" s="11">
        <f t="shared" si="342"/>
        <v>0.95</v>
      </c>
      <c r="P333" s="9" t="str">
        <f>IF(ISBLANK(A333)," ",IF(N333&gt;MASTER!$B$3/100,"SB",IF(N333&gt;MASTER!$B$4/100,"B",IF(N333&gt;MASTER!$B$5/100,"C","K"))))</f>
        <v>SB</v>
      </c>
      <c r="Q333" s="9" t="str">
        <f>IF(ISBLANK(B333)," ",IF(O333&gt;MASTER!$B$3/100,"SB",IF(O333&gt;MASTER!$B$4/100,"B",IF(O333&gt;MASTER!$B$5/100,"C","K"))))</f>
        <v>SB</v>
      </c>
    </row>
    <row r="334">
      <c r="A334" s="8">
        <f>INDIRECT(ADDRESS(2+QUOTIENT(ROW()-2,COUNTA('Form Responses 1'!$1:$1)-4),1,,TRUE,"Form Responses 1"))</f>
        <v>45034.63796</v>
      </c>
      <c r="B334" s="9" t="str">
        <f>INDIRECT(ADDRESS(2+QUOTIENT(ROW()-2,COUNTA('Form Responses 1'!$1:$1)-4),2,,TRUE,"Form Responses 1"))</f>
        <v>dcremz11@gmail.com</v>
      </c>
      <c r="C334" s="9" t="str">
        <f>INDIRECT(ADDRESS(2+QUOTIENT(ROW()-2,COUNTA('Form Responses 1'!$1:$1)-4),3,,TRUE,"Form Responses 1"))</f>
        <v>Edi Karyadi</v>
      </c>
      <c r="D334" s="12">
        <f>INDIRECT(ADDRESS(2+QUOTIENT(ROW()-2,COUNTA('Form Responses 1'!$1:$1)-4),4,,TRUE,"Form Responses 1"))</f>
        <v>45010</v>
      </c>
      <c r="E334" s="10">
        <f t="shared" si="2"/>
        <v>6</v>
      </c>
      <c r="F334" s="9" t="str">
        <f>IF(ISBLANK(A334)," ",INDIRECT(ADDRESS(1,5+MOD(ROW()-2,COUNTA('Form Responses 1'!$1:$1)-4),,TRUE,"Form Responses 1")))</f>
        <v>Mess Gatsu [Ruang Makan]</v>
      </c>
      <c r="G334" s="9" t="str">
        <f>IF(ISBLANK(A334)," ",INDIRECT(ADDRESS(MATCH(A334,'Form Responses 1'!A:A,0),5+MOD(ROW()-2,COUNTA('Form Responses 1'!$1:$1)-4),,TRUE,"Form Responses 1")))</f>
        <v>BAIK</v>
      </c>
      <c r="H334" s="11" t="str">
        <f t="shared" si="3"/>
        <v>Mess Gatsu</v>
      </c>
      <c r="I334" s="11" t="str">
        <f t="shared" si="4"/>
        <v>CLEANING SERVICE</v>
      </c>
      <c r="J334" s="11">
        <f t="array" ref="J334">IFERROR(INDEX(MASTER!B:B,MATCH(G334,MASTER!A:A,0))/100," ")</f>
        <v>0.95</v>
      </c>
      <c r="K334" s="9">
        <f t="shared" si="5"/>
        <v>12</v>
      </c>
      <c r="L334" s="9" t="str">
        <f t="shared" si="6"/>
        <v>2023 - WEEK 12</v>
      </c>
      <c r="M334" s="9" t="str">
        <f t="shared" si="7"/>
        <v>2023 - MONTH 03</v>
      </c>
      <c r="N334" s="11">
        <f t="shared" ref="N334:O334" si="343">IFERROR(AVERAGEIF(L:L,L334,$J:$J)," ")</f>
        <v>0.95</v>
      </c>
      <c r="O334" s="11">
        <f t="shared" si="343"/>
        <v>0.95</v>
      </c>
      <c r="P334" s="9" t="str">
        <f>IF(ISBLANK(A334)," ",IF(N334&gt;MASTER!$B$3/100,"SB",IF(N334&gt;MASTER!$B$4/100,"B",IF(N334&gt;MASTER!$B$5/100,"C","K"))))</f>
        <v>SB</v>
      </c>
      <c r="Q334" s="9" t="str">
        <f>IF(ISBLANK(B334)," ",IF(O334&gt;MASTER!$B$3/100,"SB",IF(O334&gt;MASTER!$B$4/100,"B",IF(O334&gt;MASTER!$B$5/100,"C","K"))))</f>
        <v>SB</v>
      </c>
    </row>
    <row r="335">
      <c r="A335" s="8">
        <f>INDIRECT(ADDRESS(2+QUOTIENT(ROW()-2,COUNTA('Form Responses 1'!$1:$1)-4),1,,TRUE,"Form Responses 1"))</f>
        <v>45034.63796</v>
      </c>
      <c r="B335" s="9" t="str">
        <f>INDIRECT(ADDRESS(2+QUOTIENT(ROW()-2,COUNTA('Form Responses 1'!$1:$1)-4),2,,TRUE,"Form Responses 1"))</f>
        <v>dcremz11@gmail.com</v>
      </c>
      <c r="C335" s="9" t="str">
        <f>INDIRECT(ADDRESS(2+QUOTIENT(ROW()-2,COUNTA('Form Responses 1'!$1:$1)-4),3,,TRUE,"Form Responses 1"))</f>
        <v>Edi Karyadi</v>
      </c>
      <c r="D335" s="12">
        <f>INDIRECT(ADDRESS(2+QUOTIENT(ROW()-2,COUNTA('Form Responses 1'!$1:$1)-4),4,,TRUE,"Form Responses 1"))</f>
        <v>45010</v>
      </c>
      <c r="E335" s="10">
        <f t="shared" si="2"/>
        <v>6</v>
      </c>
      <c r="F335" s="9" t="str">
        <f>IF(ISBLANK(A335)," ",INDIRECT(ADDRESS(1,5+MOD(ROW()-2,COUNTA('Form Responses 1'!$1:$1)-4),,TRUE,"Form Responses 1")))</f>
        <v>Mess Gatsu [Ruang Kerja]</v>
      </c>
      <c r="G335" s="9" t="str">
        <f>IF(ISBLANK(A335)," ",INDIRECT(ADDRESS(MATCH(A335,'Form Responses 1'!A:A,0),5+MOD(ROW()-2,COUNTA('Form Responses 1'!$1:$1)-4),,TRUE,"Form Responses 1")))</f>
        <v>BAIK</v>
      </c>
      <c r="H335" s="11" t="str">
        <f t="shared" si="3"/>
        <v>Mess Gatsu</v>
      </c>
      <c r="I335" s="11" t="str">
        <f t="shared" si="4"/>
        <v>CLEANING SERVICE</v>
      </c>
      <c r="J335" s="11">
        <f t="array" ref="J335">IFERROR(INDEX(MASTER!B:B,MATCH(G335,MASTER!A:A,0))/100," ")</f>
        <v>0.95</v>
      </c>
      <c r="K335" s="9">
        <f t="shared" si="5"/>
        <v>12</v>
      </c>
      <c r="L335" s="9" t="str">
        <f t="shared" si="6"/>
        <v>2023 - WEEK 12</v>
      </c>
      <c r="M335" s="9" t="str">
        <f t="shared" si="7"/>
        <v>2023 - MONTH 03</v>
      </c>
      <c r="N335" s="11">
        <f t="shared" ref="N335:O335" si="344">IFERROR(AVERAGEIF(L:L,L335,$J:$J)," ")</f>
        <v>0.95</v>
      </c>
      <c r="O335" s="11">
        <f t="shared" si="344"/>
        <v>0.95</v>
      </c>
      <c r="P335" s="9" t="str">
        <f>IF(ISBLANK(A335)," ",IF(N335&gt;MASTER!$B$3/100,"SB",IF(N335&gt;MASTER!$B$4/100,"B",IF(N335&gt;MASTER!$B$5/100,"C","K"))))</f>
        <v>SB</v>
      </c>
      <c r="Q335" s="9" t="str">
        <f>IF(ISBLANK(B335)," ",IF(O335&gt;MASTER!$B$3/100,"SB",IF(O335&gt;MASTER!$B$4/100,"B",IF(O335&gt;MASTER!$B$5/100,"C","K"))))</f>
        <v>SB</v>
      </c>
    </row>
    <row r="336">
      <c r="A336" s="8">
        <f>INDIRECT(ADDRESS(2+QUOTIENT(ROW()-2,COUNTA('Form Responses 1'!$1:$1)-4),1,,TRUE,"Form Responses 1"))</f>
        <v>45034.63796</v>
      </c>
      <c r="B336" s="9" t="str">
        <f>INDIRECT(ADDRESS(2+QUOTIENT(ROW()-2,COUNTA('Form Responses 1'!$1:$1)-4),2,,TRUE,"Form Responses 1"))</f>
        <v>dcremz11@gmail.com</v>
      </c>
      <c r="C336" s="9" t="str">
        <f>INDIRECT(ADDRESS(2+QUOTIENT(ROW()-2,COUNTA('Form Responses 1'!$1:$1)-4),3,,TRUE,"Form Responses 1"))</f>
        <v>Edi Karyadi</v>
      </c>
      <c r="D336" s="12">
        <f>INDIRECT(ADDRESS(2+QUOTIENT(ROW()-2,COUNTA('Form Responses 1'!$1:$1)-4),4,,TRUE,"Form Responses 1"))</f>
        <v>45010</v>
      </c>
      <c r="E336" s="10">
        <f t="shared" si="2"/>
        <v>6</v>
      </c>
      <c r="F336" s="9" t="str">
        <f>IF(ISBLANK(A336)," ",INDIRECT(ADDRESS(1,5+MOD(ROW()-2,COUNTA('Form Responses 1'!$1:$1)-4),,TRUE,"Form Responses 1")))</f>
        <v>Mess Gatsu [Kamar Tidur 1]</v>
      </c>
      <c r="G336" s="9" t="str">
        <f>IF(ISBLANK(A336)," ",INDIRECT(ADDRESS(MATCH(A336,'Form Responses 1'!A:A,0),5+MOD(ROW()-2,COUNTA('Form Responses 1'!$1:$1)-4),,TRUE,"Form Responses 1")))</f>
        <v>BAIK</v>
      </c>
      <c r="H336" s="11" t="str">
        <f t="shared" si="3"/>
        <v>Mess Gatsu</v>
      </c>
      <c r="I336" s="11" t="str">
        <f t="shared" si="4"/>
        <v>CLEANING SERVICE</v>
      </c>
      <c r="J336" s="11">
        <f t="array" ref="J336">IFERROR(INDEX(MASTER!B:B,MATCH(G336,MASTER!A:A,0))/100," ")</f>
        <v>0.95</v>
      </c>
      <c r="K336" s="9">
        <f t="shared" si="5"/>
        <v>12</v>
      </c>
      <c r="L336" s="9" t="str">
        <f t="shared" si="6"/>
        <v>2023 - WEEK 12</v>
      </c>
      <c r="M336" s="9" t="str">
        <f t="shared" si="7"/>
        <v>2023 - MONTH 03</v>
      </c>
      <c r="N336" s="11">
        <f t="shared" ref="N336:O336" si="345">IFERROR(AVERAGEIF(L:L,L336,$J:$J)," ")</f>
        <v>0.95</v>
      </c>
      <c r="O336" s="11">
        <f t="shared" si="345"/>
        <v>0.95</v>
      </c>
      <c r="P336" s="9" t="str">
        <f>IF(ISBLANK(A336)," ",IF(N336&gt;MASTER!$B$3/100,"SB",IF(N336&gt;MASTER!$B$4/100,"B",IF(N336&gt;MASTER!$B$5/100,"C","K"))))</f>
        <v>SB</v>
      </c>
      <c r="Q336" s="9" t="str">
        <f>IF(ISBLANK(B336)," ",IF(O336&gt;MASTER!$B$3/100,"SB",IF(O336&gt;MASTER!$B$4/100,"B",IF(O336&gt;MASTER!$B$5/100,"C","K"))))</f>
        <v>SB</v>
      </c>
    </row>
    <row r="337">
      <c r="A337" s="8">
        <f>INDIRECT(ADDRESS(2+QUOTIENT(ROW()-2,COUNTA('Form Responses 1'!$1:$1)-4),1,,TRUE,"Form Responses 1"))</f>
        <v>45034.63796</v>
      </c>
      <c r="B337" s="9" t="str">
        <f>INDIRECT(ADDRESS(2+QUOTIENT(ROW()-2,COUNTA('Form Responses 1'!$1:$1)-4),2,,TRUE,"Form Responses 1"))</f>
        <v>dcremz11@gmail.com</v>
      </c>
      <c r="C337" s="9" t="str">
        <f>INDIRECT(ADDRESS(2+QUOTIENT(ROW()-2,COUNTA('Form Responses 1'!$1:$1)-4),3,,TRUE,"Form Responses 1"))</f>
        <v>Edi Karyadi</v>
      </c>
      <c r="D337" s="12">
        <f>INDIRECT(ADDRESS(2+QUOTIENT(ROW()-2,COUNTA('Form Responses 1'!$1:$1)-4),4,,TRUE,"Form Responses 1"))</f>
        <v>45010</v>
      </c>
      <c r="E337" s="10">
        <f t="shared" si="2"/>
        <v>6</v>
      </c>
      <c r="F337" s="9" t="str">
        <f>IF(ISBLANK(A337)," ",INDIRECT(ADDRESS(1,5+MOD(ROW()-2,COUNTA('Form Responses 1'!$1:$1)-4),,TRUE,"Form Responses 1")))</f>
        <v>Mess Gatsu [Kamar Tidur 2]</v>
      </c>
      <c r="G337" s="9" t="str">
        <f>IF(ISBLANK(A337)," ",INDIRECT(ADDRESS(MATCH(A337,'Form Responses 1'!A:A,0),5+MOD(ROW()-2,COUNTA('Form Responses 1'!$1:$1)-4),,TRUE,"Form Responses 1")))</f>
        <v>BAIK</v>
      </c>
      <c r="H337" s="11" t="str">
        <f t="shared" si="3"/>
        <v>Mess Gatsu</v>
      </c>
      <c r="I337" s="11" t="str">
        <f t="shared" si="4"/>
        <v>CLEANING SERVICE</v>
      </c>
      <c r="J337" s="11">
        <f t="array" ref="J337">IFERROR(INDEX(MASTER!B:B,MATCH(G337,MASTER!A:A,0))/100," ")</f>
        <v>0.95</v>
      </c>
      <c r="K337" s="9">
        <f t="shared" si="5"/>
        <v>12</v>
      </c>
      <c r="L337" s="9" t="str">
        <f t="shared" si="6"/>
        <v>2023 - WEEK 12</v>
      </c>
      <c r="M337" s="9" t="str">
        <f t="shared" si="7"/>
        <v>2023 - MONTH 03</v>
      </c>
      <c r="N337" s="11">
        <f t="shared" ref="N337:O337" si="346">IFERROR(AVERAGEIF(L:L,L337,$J:$J)," ")</f>
        <v>0.95</v>
      </c>
      <c r="O337" s="11">
        <f t="shared" si="346"/>
        <v>0.95</v>
      </c>
      <c r="P337" s="9" t="str">
        <f>IF(ISBLANK(A337)," ",IF(N337&gt;MASTER!$B$3/100,"SB",IF(N337&gt;MASTER!$B$4/100,"B",IF(N337&gt;MASTER!$B$5/100,"C","K"))))</f>
        <v>SB</v>
      </c>
      <c r="Q337" s="9" t="str">
        <f>IF(ISBLANK(B337)," ",IF(O337&gt;MASTER!$B$3/100,"SB",IF(O337&gt;MASTER!$B$4/100,"B",IF(O337&gt;MASTER!$B$5/100,"C","K"))))</f>
        <v>SB</v>
      </c>
    </row>
    <row r="338">
      <c r="A338" s="8">
        <f>INDIRECT(ADDRESS(2+QUOTIENT(ROW()-2,COUNTA('Form Responses 1'!$1:$1)-4),1,,TRUE,"Form Responses 1"))</f>
        <v>45034.63796</v>
      </c>
      <c r="B338" s="9" t="str">
        <f>INDIRECT(ADDRESS(2+QUOTIENT(ROW()-2,COUNTA('Form Responses 1'!$1:$1)-4),2,,TRUE,"Form Responses 1"))</f>
        <v>dcremz11@gmail.com</v>
      </c>
      <c r="C338" s="9" t="str">
        <f>INDIRECT(ADDRESS(2+QUOTIENT(ROW()-2,COUNTA('Form Responses 1'!$1:$1)-4),3,,TRUE,"Form Responses 1"))</f>
        <v>Edi Karyadi</v>
      </c>
      <c r="D338" s="12">
        <f>INDIRECT(ADDRESS(2+QUOTIENT(ROW()-2,COUNTA('Form Responses 1'!$1:$1)-4),4,,TRUE,"Form Responses 1"))</f>
        <v>45010</v>
      </c>
      <c r="E338" s="10">
        <f t="shared" si="2"/>
        <v>6</v>
      </c>
      <c r="F338" s="9" t="str">
        <f>IF(ISBLANK(A338)," ",INDIRECT(ADDRESS(1,5+MOD(ROW()-2,COUNTA('Form Responses 1'!$1:$1)-4),,TRUE,"Form Responses 1")))</f>
        <v>Mess Gatsu [Kamar Tidur 3]</v>
      </c>
      <c r="G338" s="9" t="str">
        <f>IF(ISBLANK(A338)," ",INDIRECT(ADDRESS(MATCH(A338,'Form Responses 1'!A:A,0),5+MOD(ROW()-2,COUNTA('Form Responses 1'!$1:$1)-4),,TRUE,"Form Responses 1")))</f>
        <v>BAIK</v>
      </c>
      <c r="H338" s="11" t="str">
        <f t="shared" si="3"/>
        <v>Mess Gatsu</v>
      </c>
      <c r="I338" s="11" t="str">
        <f t="shared" si="4"/>
        <v>CLEANING SERVICE</v>
      </c>
      <c r="J338" s="11">
        <f t="array" ref="J338">IFERROR(INDEX(MASTER!B:B,MATCH(G338,MASTER!A:A,0))/100," ")</f>
        <v>0.95</v>
      </c>
      <c r="K338" s="9">
        <f t="shared" si="5"/>
        <v>12</v>
      </c>
      <c r="L338" s="9" t="str">
        <f t="shared" si="6"/>
        <v>2023 - WEEK 12</v>
      </c>
      <c r="M338" s="9" t="str">
        <f t="shared" si="7"/>
        <v>2023 - MONTH 03</v>
      </c>
      <c r="N338" s="11">
        <f t="shared" ref="N338:O338" si="347">IFERROR(AVERAGEIF(L:L,L338,$J:$J)," ")</f>
        <v>0.95</v>
      </c>
      <c r="O338" s="11">
        <f t="shared" si="347"/>
        <v>0.95</v>
      </c>
      <c r="P338" s="9" t="str">
        <f>IF(ISBLANK(A338)," ",IF(N338&gt;MASTER!$B$3/100,"SB",IF(N338&gt;MASTER!$B$4/100,"B",IF(N338&gt;MASTER!$B$5/100,"C","K"))))</f>
        <v>SB</v>
      </c>
      <c r="Q338" s="9" t="str">
        <f>IF(ISBLANK(B338)," ",IF(O338&gt;MASTER!$B$3/100,"SB",IF(O338&gt;MASTER!$B$4/100,"B",IF(O338&gt;MASTER!$B$5/100,"C","K"))))</f>
        <v>SB</v>
      </c>
    </row>
    <row r="339">
      <c r="A339" s="8">
        <f>INDIRECT(ADDRESS(2+QUOTIENT(ROW()-2,COUNTA('Form Responses 1'!$1:$1)-4),1,,TRUE,"Form Responses 1"))</f>
        <v>45034.63796</v>
      </c>
      <c r="B339" s="9" t="str">
        <f>INDIRECT(ADDRESS(2+QUOTIENT(ROW()-2,COUNTA('Form Responses 1'!$1:$1)-4),2,,TRUE,"Form Responses 1"))</f>
        <v>dcremz11@gmail.com</v>
      </c>
      <c r="C339" s="9" t="str">
        <f>INDIRECT(ADDRESS(2+QUOTIENT(ROW()-2,COUNTA('Form Responses 1'!$1:$1)-4),3,,TRUE,"Form Responses 1"))</f>
        <v>Edi Karyadi</v>
      </c>
      <c r="D339" s="12">
        <f>INDIRECT(ADDRESS(2+QUOTIENT(ROW()-2,COUNTA('Form Responses 1'!$1:$1)-4),4,,TRUE,"Form Responses 1"))</f>
        <v>45010</v>
      </c>
      <c r="E339" s="10">
        <f t="shared" si="2"/>
        <v>6</v>
      </c>
      <c r="F339" s="9" t="str">
        <f>IF(ISBLANK(A339)," ",INDIRECT(ADDRESS(1,5+MOD(ROW()-2,COUNTA('Form Responses 1'!$1:$1)-4),,TRUE,"Form Responses 1")))</f>
        <v>Mess Gatsu [Kamar Tidur 4]</v>
      </c>
      <c r="G339" s="9" t="str">
        <f>IF(ISBLANK(A339)," ",INDIRECT(ADDRESS(MATCH(A339,'Form Responses 1'!A:A,0),5+MOD(ROW()-2,COUNTA('Form Responses 1'!$1:$1)-4),,TRUE,"Form Responses 1")))</f>
        <v>BAIK</v>
      </c>
      <c r="H339" s="11" t="str">
        <f t="shared" si="3"/>
        <v>Mess Gatsu</v>
      </c>
      <c r="I339" s="11" t="str">
        <f t="shared" si="4"/>
        <v>CLEANING SERVICE</v>
      </c>
      <c r="J339" s="11">
        <f t="array" ref="J339">IFERROR(INDEX(MASTER!B:B,MATCH(G339,MASTER!A:A,0))/100," ")</f>
        <v>0.95</v>
      </c>
      <c r="K339" s="9">
        <f t="shared" si="5"/>
        <v>12</v>
      </c>
      <c r="L339" s="9" t="str">
        <f t="shared" si="6"/>
        <v>2023 - WEEK 12</v>
      </c>
      <c r="M339" s="9" t="str">
        <f t="shared" si="7"/>
        <v>2023 - MONTH 03</v>
      </c>
      <c r="N339" s="11">
        <f t="shared" ref="N339:O339" si="348">IFERROR(AVERAGEIF(L:L,L339,$J:$J)," ")</f>
        <v>0.95</v>
      </c>
      <c r="O339" s="11">
        <f t="shared" si="348"/>
        <v>0.95</v>
      </c>
      <c r="P339" s="9" t="str">
        <f>IF(ISBLANK(A339)," ",IF(N339&gt;MASTER!$B$3/100,"SB",IF(N339&gt;MASTER!$B$4/100,"B",IF(N339&gt;MASTER!$B$5/100,"C","K"))))</f>
        <v>SB</v>
      </c>
      <c r="Q339" s="9" t="str">
        <f>IF(ISBLANK(B339)," ",IF(O339&gt;MASTER!$B$3/100,"SB",IF(O339&gt;MASTER!$B$4/100,"B",IF(O339&gt;MASTER!$B$5/100,"C","K"))))</f>
        <v>SB</v>
      </c>
    </row>
    <row r="340">
      <c r="A340" s="8">
        <f>INDIRECT(ADDRESS(2+QUOTIENT(ROW()-2,COUNTA('Form Responses 1'!$1:$1)-4),1,,TRUE,"Form Responses 1"))</f>
        <v>45034.63796</v>
      </c>
      <c r="B340" s="9" t="str">
        <f>INDIRECT(ADDRESS(2+QUOTIENT(ROW()-2,COUNTA('Form Responses 1'!$1:$1)-4),2,,TRUE,"Form Responses 1"))</f>
        <v>dcremz11@gmail.com</v>
      </c>
      <c r="C340" s="9" t="str">
        <f>INDIRECT(ADDRESS(2+QUOTIENT(ROW()-2,COUNTA('Form Responses 1'!$1:$1)-4),3,,TRUE,"Form Responses 1"))</f>
        <v>Edi Karyadi</v>
      </c>
      <c r="D340" s="12">
        <f>INDIRECT(ADDRESS(2+QUOTIENT(ROW()-2,COUNTA('Form Responses 1'!$1:$1)-4),4,,TRUE,"Form Responses 1"))</f>
        <v>45010</v>
      </c>
      <c r="E340" s="10">
        <f t="shared" si="2"/>
        <v>6</v>
      </c>
      <c r="F340" s="9" t="str">
        <f>IF(ISBLANK(A340)," ",INDIRECT(ADDRESS(1,5+MOD(ROW()-2,COUNTA('Form Responses 1'!$1:$1)-4),,TRUE,"Form Responses 1")))</f>
        <v>Mess Gatsu [Kamar Tidur 5]</v>
      </c>
      <c r="G340" s="9" t="str">
        <f>IF(ISBLANK(A340)," ",INDIRECT(ADDRESS(MATCH(A340,'Form Responses 1'!A:A,0),5+MOD(ROW()-2,COUNTA('Form Responses 1'!$1:$1)-4),,TRUE,"Form Responses 1")))</f>
        <v>BAIK</v>
      </c>
      <c r="H340" s="11" t="str">
        <f t="shared" si="3"/>
        <v>Mess Gatsu</v>
      </c>
      <c r="I340" s="11" t="str">
        <f t="shared" si="4"/>
        <v>CLEANING SERVICE</v>
      </c>
      <c r="J340" s="11">
        <f t="array" ref="J340">IFERROR(INDEX(MASTER!B:B,MATCH(G340,MASTER!A:A,0))/100," ")</f>
        <v>0.95</v>
      </c>
      <c r="K340" s="9">
        <f t="shared" si="5"/>
        <v>12</v>
      </c>
      <c r="L340" s="9" t="str">
        <f t="shared" si="6"/>
        <v>2023 - WEEK 12</v>
      </c>
      <c r="M340" s="9" t="str">
        <f t="shared" si="7"/>
        <v>2023 - MONTH 03</v>
      </c>
      <c r="N340" s="11">
        <f t="shared" ref="N340:O340" si="349">IFERROR(AVERAGEIF(L:L,L340,$J:$J)," ")</f>
        <v>0.95</v>
      </c>
      <c r="O340" s="11">
        <f t="shared" si="349"/>
        <v>0.95</v>
      </c>
      <c r="P340" s="9" t="str">
        <f>IF(ISBLANK(A340)," ",IF(N340&gt;MASTER!$B$3/100,"SB",IF(N340&gt;MASTER!$B$4/100,"B",IF(N340&gt;MASTER!$B$5/100,"C","K"))))</f>
        <v>SB</v>
      </c>
      <c r="Q340" s="9" t="str">
        <f>IF(ISBLANK(B340)," ",IF(O340&gt;MASTER!$B$3/100,"SB",IF(O340&gt;MASTER!$B$4/100,"B",IF(O340&gt;MASTER!$B$5/100,"C","K"))))</f>
        <v>SB</v>
      </c>
    </row>
    <row r="341">
      <c r="A341" s="8">
        <f>INDIRECT(ADDRESS(2+QUOTIENT(ROW()-2,COUNTA('Form Responses 1'!$1:$1)-4),1,,TRUE,"Form Responses 1"))</f>
        <v>45034.63796</v>
      </c>
      <c r="B341" s="9" t="str">
        <f>INDIRECT(ADDRESS(2+QUOTIENT(ROW()-2,COUNTA('Form Responses 1'!$1:$1)-4),2,,TRUE,"Form Responses 1"))</f>
        <v>dcremz11@gmail.com</v>
      </c>
      <c r="C341" s="9" t="str">
        <f>INDIRECT(ADDRESS(2+QUOTIENT(ROW()-2,COUNTA('Form Responses 1'!$1:$1)-4),3,,TRUE,"Form Responses 1"))</f>
        <v>Edi Karyadi</v>
      </c>
      <c r="D341" s="12">
        <f>INDIRECT(ADDRESS(2+QUOTIENT(ROW()-2,COUNTA('Form Responses 1'!$1:$1)-4),4,,TRUE,"Form Responses 1"))</f>
        <v>45010</v>
      </c>
      <c r="E341" s="10">
        <f t="shared" si="2"/>
        <v>6</v>
      </c>
      <c r="F341" s="9" t="str">
        <f>IF(ISBLANK(A341)," ",INDIRECT(ADDRESS(1,5+MOD(ROW()-2,COUNTA('Form Responses 1'!$1:$1)-4),,TRUE,"Form Responses 1")))</f>
        <v>Mess Gatsu [Kamar Tidur 6]</v>
      </c>
      <c r="G341" s="9" t="str">
        <f>IF(ISBLANK(A341)," ",INDIRECT(ADDRESS(MATCH(A341,'Form Responses 1'!A:A,0),5+MOD(ROW()-2,COUNTA('Form Responses 1'!$1:$1)-4),,TRUE,"Form Responses 1")))</f>
        <v>BAIK</v>
      </c>
      <c r="H341" s="11" t="str">
        <f t="shared" si="3"/>
        <v>Mess Gatsu</v>
      </c>
      <c r="I341" s="11" t="str">
        <f t="shared" si="4"/>
        <v>CLEANING SERVICE</v>
      </c>
      <c r="J341" s="11">
        <f t="array" ref="J341">IFERROR(INDEX(MASTER!B:B,MATCH(G341,MASTER!A:A,0))/100," ")</f>
        <v>0.95</v>
      </c>
      <c r="K341" s="9">
        <f t="shared" si="5"/>
        <v>12</v>
      </c>
      <c r="L341" s="9" t="str">
        <f t="shared" si="6"/>
        <v>2023 - WEEK 12</v>
      </c>
      <c r="M341" s="9" t="str">
        <f t="shared" si="7"/>
        <v>2023 - MONTH 03</v>
      </c>
      <c r="N341" s="11">
        <f t="shared" ref="N341:O341" si="350">IFERROR(AVERAGEIF(L:L,L341,$J:$J)," ")</f>
        <v>0.95</v>
      </c>
      <c r="O341" s="11">
        <f t="shared" si="350"/>
        <v>0.95</v>
      </c>
      <c r="P341" s="9" t="str">
        <f>IF(ISBLANK(A341)," ",IF(N341&gt;MASTER!$B$3/100,"SB",IF(N341&gt;MASTER!$B$4/100,"B",IF(N341&gt;MASTER!$B$5/100,"C","K"))))</f>
        <v>SB</v>
      </c>
      <c r="Q341" s="9" t="str">
        <f>IF(ISBLANK(B341)," ",IF(O341&gt;MASTER!$B$3/100,"SB",IF(O341&gt;MASTER!$B$4/100,"B",IF(O341&gt;MASTER!$B$5/100,"C","K"))))</f>
        <v>SB</v>
      </c>
    </row>
    <row r="342">
      <c r="A342" s="8">
        <f>INDIRECT(ADDRESS(2+QUOTIENT(ROW()-2,COUNTA('Form Responses 1'!$1:$1)-4),1,,TRUE,"Form Responses 1"))</f>
        <v>45034.63796</v>
      </c>
      <c r="B342" s="9" t="str">
        <f>INDIRECT(ADDRESS(2+QUOTIENT(ROW()-2,COUNTA('Form Responses 1'!$1:$1)-4),2,,TRUE,"Form Responses 1"))</f>
        <v>dcremz11@gmail.com</v>
      </c>
      <c r="C342" s="9" t="str">
        <f>INDIRECT(ADDRESS(2+QUOTIENT(ROW()-2,COUNTA('Form Responses 1'!$1:$1)-4),3,,TRUE,"Form Responses 1"))</f>
        <v>Edi Karyadi</v>
      </c>
      <c r="D342" s="12">
        <f>INDIRECT(ADDRESS(2+QUOTIENT(ROW()-2,COUNTA('Form Responses 1'!$1:$1)-4),4,,TRUE,"Form Responses 1"))</f>
        <v>45010</v>
      </c>
      <c r="E342" s="10">
        <f t="shared" si="2"/>
        <v>6</v>
      </c>
      <c r="F342" s="9" t="str">
        <f>IF(ISBLANK(A342)," ",INDIRECT(ADDRESS(1,5+MOD(ROW()-2,COUNTA('Form Responses 1'!$1:$1)-4),,TRUE,"Form Responses 1")))</f>
        <v>Mess Gatsu [Kamar mandi 1]</v>
      </c>
      <c r="G342" s="9" t="str">
        <f>IF(ISBLANK(A342)," ",INDIRECT(ADDRESS(MATCH(A342,'Form Responses 1'!A:A,0),5+MOD(ROW()-2,COUNTA('Form Responses 1'!$1:$1)-4),,TRUE,"Form Responses 1")))</f>
        <v>BAIK</v>
      </c>
      <c r="H342" s="11" t="str">
        <f t="shared" si="3"/>
        <v>Mess Gatsu</v>
      </c>
      <c r="I342" s="11" t="str">
        <f t="shared" si="4"/>
        <v>CLEANING SERVICE</v>
      </c>
      <c r="J342" s="11">
        <f t="array" ref="J342">IFERROR(INDEX(MASTER!B:B,MATCH(G342,MASTER!A:A,0))/100," ")</f>
        <v>0.95</v>
      </c>
      <c r="K342" s="9">
        <f t="shared" si="5"/>
        <v>12</v>
      </c>
      <c r="L342" s="9" t="str">
        <f t="shared" si="6"/>
        <v>2023 - WEEK 12</v>
      </c>
      <c r="M342" s="9" t="str">
        <f t="shared" si="7"/>
        <v>2023 - MONTH 03</v>
      </c>
      <c r="N342" s="11">
        <f t="shared" ref="N342:O342" si="351">IFERROR(AVERAGEIF(L:L,L342,$J:$J)," ")</f>
        <v>0.95</v>
      </c>
      <c r="O342" s="11">
        <f t="shared" si="351"/>
        <v>0.95</v>
      </c>
      <c r="P342" s="9" t="str">
        <f>IF(ISBLANK(A342)," ",IF(N342&gt;MASTER!$B$3/100,"SB",IF(N342&gt;MASTER!$B$4/100,"B",IF(N342&gt;MASTER!$B$5/100,"C","K"))))</f>
        <v>SB</v>
      </c>
      <c r="Q342" s="9" t="str">
        <f>IF(ISBLANK(B342)," ",IF(O342&gt;MASTER!$B$3/100,"SB",IF(O342&gt;MASTER!$B$4/100,"B",IF(O342&gt;MASTER!$B$5/100,"C","K"))))</f>
        <v>SB</v>
      </c>
    </row>
    <row r="343">
      <c r="A343" s="8">
        <f>INDIRECT(ADDRESS(2+QUOTIENT(ROW()-2,COUNTA('Form Responses 1'!$1:$1)-4),1,,TRUE,"Form Responses 1"))</f>
        <v>45034.63796</v>
      </c>
      <c r="B343" s="9" t="str">
        <f>INDIRECT(ADDRESS(2+QUOTIENT(ROW()-2,COUNTA('Form Responses 1'!$1:$1)-4),2,,TRUE,"Form Responses 1"))</f>
        <v>dcremz11@gmail.com</v>
      </c>
      <c r="C343" s="9" t="str">
        <f>INDIRECT(ADDRESS(2+QUOTIENT(ROW()-2,COUNTA('Form Responses 1'!$1:$1)-4),3,,TRUE,"Form Responses 1"))</f>
        <v>Edi Karyadi</v>
      </c>
      <c r="D343" s="12">
        <f>INDIRECT(ADDRESS(2+QUOTIENT(ROW()-2,COUNTA('Form Responses 1'!$1:$1)-4),4,,TRUE,"Form Responses 1"))</f>
        <v>45010</v>
      </c>
      <c r="E343" s="10">
        <f t="shared" si="2"/>
        <v>6</v>
      </c>
      <c r="F343" s="9" t="str">
        <f>IF(ISBLANK(A343)," ",INDIRECT(ADDRESS(1,5+MOD(ROW()-2,COUNTA('Form Responses 1'!$1:$1)-4),,TRUE,"Form Responses 1")))</f>
        <v>Mess Gatsu [Kamar mandi 2]</v>
      </c>
      <c r="G343" s="9" t="str">
        <f>IF(ISBLANK(A343)," ",INDIRECT(ADDRESS(MATCH(A343,'Form Responses 1'!A:A,0),5+MOD(ROW()-2,COUNTA('Form Responses 1'!$1:$1)-4),,TRUE,"Form Responses 1")))</f>
        <v>BAIK</v>
      </c>
      <c r="H343" s="11" t="str">
        <f t="shared" si="3"/>
        <v>Mess Gatsu</v>
      </c>
      <c r="I343" s="11" t="str">
        <f t="shared" si="4"/>
        <v>CLEANING SERVICE</v>
      </c>
      <c r="J343" s="11">
        <f t="array" ref="J343">IFERROR(INDEX(MASTER!B:B,MATCH(G343,MASTER!A:A,0))/100," ")</f>
        <v>0.95</v>
      </c>
      <c r="K343" s="9">
        <f t="shared" si="5"/>
        <v>12</v>
      </c>
      <c r="L343" s="9" t="str">
        <f t="shared" si="6"/>
        <v>2023 - WEEK 12</v>
      </c>
      <c r="M343" s="9" t="str">
        <f t="shared" si="7"/>
        <v>2023 - MONTH 03</v>
      </c>
      <c r="N343" s="11">
        <f t="shared" ref="N343:O343" si="352">IFERROR(AVERAGEIF(L:L,L343,$J:$J)," ")</f>
        <v>0.95</v>
      </c>
      <c r="O343" s="11">
        <f t="shared" si="352"/>
        <v>0.95</v>
      </c>
      <c r="P343" s="9" t="str">
        <f>IF(ISBLANK(A343)," ",IF(N343&gt;MASTER!$B$3/100,"SB",IF(N343&gt;MASTER!$B$4/100,"B",IF(N343&gt;MASTER!$B$5/100,"C","K"))))</f>
        <v>SB</v>
      </c>
      <c r="Q343" s="9" t="str">
        <f>IF(ISBLANK(B343)," ",IF(O343&gt;MASTER!$B$3/100,"SB",IF(O343&gt;MASTER!$B$4/100,"B",IF(O343&gt;MASTER!$B$5/100,"C","K"))))</f>
        <v>SB</v>
      </c>
    </row>
    <row r="344">
      <c r="A344" s="8">
        <f>INDIRECT(ADDRESS(2+QUOTIENT(ROW()-2,COUNTA('Form Responses 1'!$1:$1)-4),1,,TRUE,"Form Responses 1"))</f>
        <v>45034.63796</v>
      </c>
      <c r="B344" s="9" t="str">
        <f>INDIRECT(ADDRESS(2+QUOTIENT(ROW()-2,COUNTA('Form Responses 1'!$1:$1)-4),2,,TRUE,"Form Responses 1"))</f>
        <v>dcremz11@gmail.com</v>
      </c>
      <c r="C344" s="9" t="str">
        <f>INDIRECT(ADDRESS(2+QUOTIENT(ROW()-2,COUNTA('Form Responses 1'!$1:$1)-4),3,,TRUE,"Form Responses 1"))</f>
        <v>Edi Karyadi</v>
      </c>
      <c r="D344" s="12">
        <f>INDIRECT(ADDRESS(2+QUOTIENT(ROW()-2,COUNTA('Form Responses 1'!$1:$1)-4),4,,TRUE,"Form Responses 1"))</f>
        <v>45010</v>
      </c>
      <c r="E344" s="10">
        <f t="shared" si="2"/>
        <v>6</v>
      </c>
      <c r="F344" s="9" t="str">
        <f>IF(ISBLANK(A344)," ",INDIRECT(ADDRESS(1,5+MOD(ROW()-2,COUNTA('Form Responses 1'!$1:$1)-4),,TRUE,"Form Responses 1")))</f>
        <v>Mess Gatsu [Kamar mandi 3]</v>
      </c>
      <c r="G344" s="9" t="str">
        <f>IF(ISBLANK(A344)," ",INDIRECT(ADDRESS(MATCH(A344,'Form Responses 1'!A:A,0),5+MOD(ROW()-2,COUNTA('Form Responses 1'!$1:$1)-4),,TRUE,"Form Responses 1")))</f>
        <v>BAIK</v>
      </c>
      <c r="H344" s="11" t="str">
        <f t="shared" si="3"/>
        <v>Mess Gatsu</v>
      </c>
      <c r="I344" s="11" t="str">
        <f t="shared" si="4"/>
        <v>CLEANING SERVICE</v>
      </c>
      <c r="J344" s="11">
        <f t="array" ref="J344">IFERROR(INDEX(MASTER!B:B,MATCH(G344,MASTER!A:A,0))/100," ")</f>
        <v>0.95</v>
      </c>
      <c r="K344" s="9">
        <f t="shared" si="5"/>
        <v>12</v>
      </c>
      <c r="L344" s="9" t="str">
        <f t="shared" si="6"/>
        <v>2023 - WEEK 12</v>
      </c>
      <c r="M344" s="9" t="str">
        <f t="shared" si="7"/>
        <v>2023 - MONTH 03</v>
      </c>
      <c r="N344" s="11">
        <f t="shared" ref="N344:O344" si="353">IFERROR(AVERAGEIF(L:L,L344,$J:$J)," ")</f>
        <v>0.95</v>
      </c>
      <c r="O344" s="11">
        <f t="shared" si="353"/>
        <v>0.95</v>
      </c>
      <c r="P344" s="9" t="str">
        <f>IF(ISBLANK(A344)," ",IF(N344&gt;MASTER!$B$3/100,"SB",IF(N344&gt;MASTER!$B$4/100,"B",IF(N344&gt;MASTER!$B$5/100,"C","K"))))</f>
        <v>SB</v>
      </c>
      <c r="Q344" s="9" t="str">
        <f>IF(ISBLANK(B344)," ",IF(O344&gt;MASTER!$B$3/100,"SB",IF(O344&gt;MASTER!$B$4/100,"B",IF(O344&gt;MASTER!$B$5/100,"C","K"))))</f>
        <v>SB</v>
      </c>
    </row>
    <row r="345">
      <c r="A345" s="8">
        <f>INDIRECT(ADDRESS(2+QUOTIENT(ROW()-2,COUNTA('Form Responses 1'!$1:$1)-4),1,,TRUE,"Form Responses 1"))</f>
        <v>45034.63796</v>
      </c>
      <c r="B345" s="9" t="str">
        <f>INDIRECT(ADDRESS(2+QUOTIENT(ROW()-2,COUNTA('Form Responses 1'!$1:$1)-4),2,,TRUE,"Form Responses 1"))</f>
        <v>dcremz11@gmail.com</v>
      </c>
      <c r="C345" s="9" t="str">
        <f>INDIRECT(ADDRESS(2+QUOTIENT(ROW()-2,COUNTA('Form Responses 1'!$1:$1)-4),3,,TRUE,"Form Responses 1"))</f>
        <v>Edi Karyadi</v>
      </c>
      <c r="D345" s="12">
        <f>INDIRECT(ADDRESS(2+QUOTIENT(ROW()-2,COUNTA('Form Responses 1'!$1:$1)-4),4,,TRUE,"Form Responses 1"))</f>
        <v>45010</v>
      </c>
      <c r="E345" s="10">
        <f t="shared" si="2"/>
        <v>6</v>
      </c>
      <c r="F345" s="9" t="str">
        <f>IF(ISBLANK(A345)," ",INDIRECT(ADDRESS(1,5+MOD(ROW()-2,COUNTA('Form Responses 1'!$1:$1)-4),,TRUE,"Form Responses 1")))</f>
        <v>Mess Gatsu [Kamar mandi 4]</v>
      </c>
      <c r="G345" s="9" t="str">
        <f>IF(ISBLANK(A345)," ",INDIRECT(ADDRESS(MATCH(A345,'Form Responses 1'!A:A,0),5+MOD(ROW()-2,COUNTA('Form Responses 1'!$1:$1)-4),,TRUE,"Form Responses 1")))</f>
        <v>BAIK</v>
      </c>
      <c r="H345" s="11" t="str">
        <f t="shared" si="3"/>
        <v>Mess Gatsu</v>
      </c>
      <c r="I345" s="11" t="str">
        <f t="shared" si="4"/>
        <v>CLEANING SERVICE</v>
      </c>
      <c r="J345" s="11">
        <f t="array" ref="J345">IFERROR(INDEX(MASTER!B:B,MATCH(G345,MASTER!A:A,0))/100," ")</f>
        <v>0.95</v>
      </c>
      <c r="K345" s="9">
        <f t="shared" si="5"/>
        <v>12</v>
      </c>
      <c r="L345" s="9" t="str">
        <f t="shared" si="6"/>
        <v>2023 - WEEK 12</v>
      </c>
      <c r="M345" s="9" t="str">
        <f t="shared" si="7"/>
        <v>2023 - MONTH 03</v>
      </c>
      <c r="N345" s="11">
        <f t="shared" ref="N345:O345" si="354">IFERROR(AVERAGEIF(L:L,L345,$J:$J)," ")</f>
        <v>0.95</v>
      </c>
      <c r="O345" s="11">
        <f t="shared" si="354"/>
        <v>0.95</v>
      </c>
      <c r="P345" s="9" t="str">
        <f>IF(ISBLANK(A345)," ",IF(N345&gt;MASTER!$B$3/100,"SB",IF(N345&gt;MASTER!$B$4/100,"B",IF(N345&gt;MASTER!$B$5/100,"C","K"))))</f>
        <v>SB</v>
      </c>
      <c r="Q345" s="9" t="str">
        <f>IF(ISBLANK(B345)," ",IF(O345&gt;MASTER!$B$3/100,"SB",IF(O345&gt;MASTER!$B$4/100,"B",IF(O345&gt;MASTER!$B$5/100,"C","K"))))</f>
        <v>SB</v>
      </c>
    </row>
    <row r="346">
      <c r="A346" s="8">
        <f>INDIRECT(ADDRESS(2+QUOTIENT(ROW()-2,COUNTA('Form Responses 1'!$1:$1)-4),1,,TRUE,"Form Responses 1"))</f>
        <v>45034.63796</v>
      </c>
      <c r="B346" s="9" t="str">
        <f>INDIRECT(ADDRESS(2+QUOTIENT(ROW()-2,COUNTA('Form Responses 1'!$1:$1)-4),2,,TRUE,"Form Responses 1"))</f>
        <v>dcremz11@gmail.com</v>
      </c>
      <c r="C346" s="9" t="str">
        <f>INDIRECT(ADDRESS(2+QUOTIENT(ROW()-2,COUNTA('Form Responses 1'!$1:$1)-4),3,,TRUE,"Form Responses 1"))</f>
        <v>Edi Karyadi</v>
      </c>
      <c r="D346" s="12">
        <f>INDIRECT(ADDRESS(2+QUOTIENT(ROW()-2,COUNTA('Form Responses 1'!$1:$1)-4),4,,TRUE,"Form Responses 1"))</f>
        <v>45010</v>
      </c>
      <c r="E346" s="10">
        <f t="shared" si="2"/>
        <v>6</v>
      </c>
      <c r="F346" s="9" t="str">
        <f>IF(ISBLANK(A346)," ",INDIRECT(ADDRESS(1,5+MOD(ROW()-2,COUNTA('Form Responses 1'!$1:$1)-4),,TRUE,"Form Responses 1")))</f>
        <v>Mess Gatsu [Kamar mandi 5]</v>
      </c>
      <c r="G346" s="9" t="str">
        <f>IF(ISBLANK(A346)," ",INDIRECT(ADDRESS(MATCH(A346,'Form Responses 1'!A:A,0),5+MOD(ROW()-2,COUNTA('Form Responses 1'!$1:$1)-4),,TRUE,"Form Responses 1")))</f>
        <v>BAIK</v>
      </c>
      <c r="H346" s="11" t="str">
        <f t="shared" si="3"/>
        <v>Mess Gatsu</v>
      </c>
      <c r="I346" s="11" t="str">
        <f t="shared" si="4"/>
        <v>CLEANING SERVICE</v>
      </c>
      <c r="J346" s="11">
        <f t="array" ref="J346">IFERROR(INDEX(MASTER!B:B,MATCH(G346,MASTER!A:A,0))/100," ")</f>
        <v>0.95</v>
      </c>
      <c r="K346" s="9">
        <f t="shared" si="5"/>
        <v>12</v>
      </c>
      <c r="L346" s="9" t="str">
        <f t="shared" si="6"/>
        <v>2023 - WEEK 12</v>
      </c>
      <c r="M346" s="9" t="str">
        <f t="shared" si="7"/>
        <v>2023 - MONTH 03</v>
      </c>
      <c r="N346" s="11">
        <f t="shared" ref="N346:O346" si="355">IFERROR(AVERAGEIF(L:L,L346,$J:$J)," ")</f>
        <v>0.95</v>
      </c>
      <c r="O346" s="11">
        <f t="shared" si="355"/>
        <v>0.95</v>
      </c>
      <c r="P346" s="9" t="str">
        <f>IF(ISBLANK(A346)," ",IF(N346&gt;MASTER!$B$3/100,"SB",IF(N346&gt;MASTER!$B$4/100,"B",IF(N346&gt;MASTER!$B$5/100,"C","K"))))</f>
        <v>SB</v>
      </c>
      <c r="Q346" s="9" t="str">
        <f>IF(ISBLANK(B346)," ",IF(O346&gt;MASTER!$B$3/100,"SB",IF(O346&gt;MASTER!$B$4/100,"B",IF(O346&gt;MASTER!$B$5/100,"C","K"))))</f>
        <v>SB</v>
      </c>
    </row>
    <row r="347">
      <c r="A347" s="8">
        <f>INDIRECT(ADDRESS(2+QUOTIENT(ROW()-2,COUNTA('Form Responses 1'!$1:$1)-4),1,,TRUE,"Form Responses 1"))</f>
        <v>45034.63796</v>
      </c>
      <c r="B347" s="9" t="str">
        <f>INDIRECT(ADDRESS(2+QUOTIENT(ROW()-2,COUNTA('Form Responses 1'!$1:$1)-4),2,,TRUE,"Form Responses 1"))</f>
        <v>dcremz11@gmail.com</v>
      </c>
      <c r="C347" s="9" t="str">
        <f>INDIRECT(ADDRESS(2+QUOTIENT(ROW()-2,COUNTA('Form Responses 1'!$1:$1)-4),3,,TRUE,"Form Responses 1"))</f>
        <v>Edi Karyadi</v>
      </c>
      <c r="D347" s="12">
        <f>INDIRECT(ADDRESS(2+QUOTIENT(ROW()-2,COUNTA('Form Responses 1'!$1:$1)-4),4,,TRUE,"Form Responses 1"))</f>
        <v>45010</v>
      </c>
      <c r="E347" s="10">
        <f t="shared" si="2"/>
        <v>6</v>
      </c>
      <c r="F347" s="9" t="str">
        <f>IF(ISBLANK(A347)," ",INDIRECT(ADDRESS(1,5+MOD(ROW()-2,COUNTA('Form Responses 1'!$1:$1)-4),,TRUE,"Form Responses 1")))</f>
        <v>Mess Gatsu [Kamar mandi 6]</v>
      </c>
      <c r="G347" s="9" t="str">
        <f>IF(ISBLANK(A347)," ",INDIRECT(ADDRESS(MATCH(A347,'Form Responses 1'!A:A,0),5+MOD(ROW()-2,COUNTA('Form Responses 1'!$1:$1)-4),,TRUE,"Form Responses 1")))</f>
        <v>BAIK</v>
      </c>
      <c r="H347" s="11" t="str">
        <f t="shared" si="3"/>
        <v>Mess Gatsu</v>
      </c>
      <c r="I347" s="11" t="str">
        <f t="shared" si="4"/>
        <v>CLEANING SERVICE</v>
      </c>
      <c r="J347" s="11">
        <f t="array" ref="J347">IFERROR(INDEX(MASTER!B:B,MATCH(G347,MASTER!A:A,0))/100," ")</f>
        <v>0.95</v>
      </c>
      <c r="K347" s="9">
        <f t="shared" si="5"/>
        <v>12</v>
      </c>
      <c r="L347" s="9" t="str">
        <f t="shared" si="6"/>
        <v>2023 - WEEK 12</v>
      </c>
      <c r="M347" s="9" t="str">
        <f t="shared" si="7"/>
        <v>2023 - MONTH 03</v>
      </c>
      <c r="N347" s="11">
        <f t="shared" ref="N347:O347" si="356">IFERROR(AVERAGEIF(L:L,L347,$J:$J)," ")</f>
        <v>0.95</v>
      </c>
      <c r="O347" s="11">
        <f t="shared" si="356"/>
        <v>0.95</v>
      </c>
      <c r="P347" s="9" t="str">
        <f>IF(ISBLANK(A347)," ",IF(N347&gt;MASTER!$B$3/100,"SB",IF(N347&gt;MASTER!$B$4/100,"B",IF(N347&gt;MASTER!$B$5/100,"C","K"))))</f>
        <v>SB</v>
      </c>
      <c r="Q347" s="9" t="str">
        <f>IF(ISBLANK(B347)," ",IF(O347&gt;MASTER!$B$3/100,"SB",IF(O347&gt;MASTER!$B$4/100,"B",IF(O347&gt;MASTER!$B$5/100,"C","K"))))</f>
        <v>SB</v>
      </c>
    </row>
    <row r="348">
      <c r="A348" s="8">
        <f>INDIRECT(ADDRESS(2+QUOTIENT(ROW()-2,COUNTA('Form Responses 1'!$1:$1)-4),1,,TRUE,"Form Responses 1"))</f>
        <v>45034.63796</v>
      </c>
      <c r="B348" s="9" t="str">
        <f>INDIRECT(ADDRESS(2+QUOTIENT(ROW()-2,COUNTA('Form Responses 1'!$1:$1)-4),2,,TRUE,"Form Responses 1"))</f>
        <v>dcremz11@gmail.com</v>
      </c>
      <c r="C348" s="9" t="str">
        <f>INDIRECT(ADDRESS(2+QUOTIENT(ROW()-2,COUNTA('Form Responses 1'!$1:$1)-4),3,,TRUE,"Form Responses 1"))</f>
        <v>Edi Karyadi</v>
      </c>
      <c r="D348" s="12">
        <f>INDIRECT(ADDRESS(2+QUOTIENT(ROW()-2,COUNTA('Form Responses 1'!$1:$1)-4),4,,TRUE,"Form Responses 1"))</f>
        <v>45010</v>
      </c>
      <c r="E348" s="10">
        <f t="shared" si="2"/>
        <v>6</v>
      </c>
      <c r="F348" s="9" t="str">
        <f>IF(ISBLANK(A348)," ",INDIRECT(ADDRESS(1,5+MOD(ROW()-2,COUNTA('Form Responses 1'!$1:$1)-4),,TRUE,"Form Responses 1")))</f>
        <v>Mess Gatsu [Kamar mandi 7]</v>
      </c>
      <c r="G348" s="9" t="str">
        <f>IF(ISBLANK(A348)," ",INDIRECT(ADDRESS(MATCH(A348,'Form Responses 1'!A:A,0),5+MOD(ROW()-2,COUNTA('Form Responses 1'!$1:$1)-4),,TRUE,"Form Responses 1")))</f>
        <v>BAIK</v>
      </c>
      <c r="H348" s="11" t="str">
        <f t="shared" si="3"/>
        <v>Mess Gatsu</v>
      </c>
      <c r="I348" s="11" t="str">
        <f t="shared" si="4"/>
        <v>CLEANING SERVICE</v>
      </c>
      <c r="J348" s="11">
        <f t="array" ref="J348">IFERROR(INDEX(MASTER!B:B,MATCH(G348,MASTER!A:A,0))/100," ")</f>
        <v>0.95</v>
      </c>
      <c r="K348" s="9">
        <f t="shared" si="5"/>
        <v>12</v>
      </c>
      <c r="L348" s="9" t="str">
        <f t="shared" si="6"/>
        <v>2023 - WEEK 12</v>
      </c>
      <c r="M348" s="9" t="str">
        <f t="shared" si="7"/>
        <v>2023 - MONTH 03</v>
      </c>
      <c r="N348" s="11">
        <f t="shared" ref="N348:O348" si="357">IFERROR(AVERAGEIF(L:L,L348,$J:$J)," ")</f>
        <v>0.95</v>
      </c>
      <c r="O348" s="11">
        <f t="shared" si="357"/>
        <v>0.95</v>
      </c>
      <c r="P348" s="9" t="str">
        <f>IF(ISBLANK(A348)," ",IF(N348&gt;MASTER!$B$3/100,"SB",IF(N348&gt;MASTER!$B$4/100,"B",IF(N348&gt;MASTER!$B$5/100,"C","K"))))</f>
        <v>SB</v>
      </c>
      <c r="Q348" s="9" t="str">
        <f>IF(ISBLANK(B348)," ",IF(O348&gt;MASTER!$B$3/100,"SB",IF(O348&gt;MASTER!$B$4/100,"B",IF(O348&gt;MASTER!$B$5/100,"C","K"))))</f>
        <v>SB</v>
      </c>
    </row>
    <row r="349">
      <c r="A349" s="8">
        <f>INDIRECT(ADDRESS(2+QUOTIENT(ROW()-2,COUNTA('Form Responses 1'!$1:$1)-4),1,,TRUE,"Form Responses 1"))</f>
        <v>45034.63796</v>
      </c>
      <c r="B349" s="9" t="str">
        <f>INDIRECT(ADDRESS(2+QUOTIENT(ROW()-2,COUNTA('Form Responses 1'!$1:$1)-4),2,,TRUE,"Form Responses 1"))</f>
        <v>dcremz11@gmail.com</v>
      </c>
      <c r="C349" s="9" t="str">
        <f>INDIRECT(ADDRESS(2+QUOTIENT(ROW()-2,COUNTA('Form Responses 1'!$1:$1)-4),3,,TRUE,"Form Responses 1"))</f>
        <v>Edi Karyadi</v>
      </c>
      <c r="D349" s="12">
        <f>INDIRECT(ADDRESS(2+QUOTIENT(ROW()-2,COUNTA('Form Responses 1'!$1:$1)-4),4,,TRUE,"Form Responses 1"))</f>
        <v>45010</v>
      </c>
      <c r="E349" s="10">
        <f t="shared" si="2"/>
        <v>6</v>
      </c>
      <c r="F349" s="9" t="str">
        <f>IF(ISBLANK(A349)," ",INDIRECT(ADDRESS(1,5+MOD(ROW()-2,COUNTA('Form Responses 1'!$1:$1)-4),,TRUE,"Form Responses 1")))</f>
        <v>Mess Gatsu [Toilet]</v>
      </c>
      <c r="G349" s="9" t="str">
        <f>IF(ISBLANK(A349)," ",INDIRECT(ADDRESS(MATCH(A349,'Form Responses 1'!A:A,0),5+MOD(ROW()-2,COUNTA('Form Responses 1'!$1:$1)-4),,TRUE,"Form Responses 1")))</f>
        <v>BAIK</v>
      </c>
      <c r="H349" s="11" t="str">
        <f t="shared" si="3"/>
        <v>Mess Gatsu</v>
      </c>
      <c r="I349" s="11" t="str">
        <f t="shared" si="4"/>
        <v>CLEANING SERVICE</v>
      </c>
      <c r="J349" s="11">
        <f t="array" ref="J349">IFERROR(INDEX(MASTER!B:B,MATCH(G349,MASTER!A:A,0))/100," ")</f>
        <v>0.95</v>
      </c>
      <c r="K349" s="9">
        <f t="shared" si="5"/>
        <v>12</v>
      </c>
      <c r="L349" s="9" t="str">
        <f t="shared" si="6"/>
        <v>2023 - WEEK 12</v>
      </c>
      <c r="M349" s="9" t="str">
        <f t="shared" si="7"/>
        <v>2023 - MONTH 03</v>
      </c>
      <c r="N349" s="11">
        <f t="shared" ref="N349:O349" si="358">IFERROR(AVERAGEIF(L:L,L349,$J:$J)," ")</f>
        <v>0.95</v>
      </c>
      <c r="O349" s="11">
        <f t="shared" si="358"/>
        <v>0.95</v>
      </c>
      <c r="P349" s="9" t="str">
        <f>IF(ISBLANK(A349)," ",IF(N349&gt;MASTER!$B$3/100,"SB",IF(N349&gt;MASTER!$B$4/100,"B",IF(N349&gt;MASTER!$B$5/100,"C","K"))))</f>
        <v>SB</v>
      </c>
      <c r="Q349" s="9" t="str">
        <f>IF(ISBLANK(B349)," ",IF(O349&gt;MASTER!$B$3/100,"SB",IF(O349&gt;MASTER!$B$4/100,"B",IF(O349&gt;MASTER!$B$5/100,"C","K"))))</f>
        <v>SB</v>
      </c>
    </row>
    <row r="350">
      <c r="A350" s="8">
        <f>INDIRECT(ADDRESS(2+QUOTIENT(ROW()-2,COUNTA('Form Responses 1'!$1:$1)-4),1,,TRUE,"Form Responses 1"))</f>
        <v>45034.63796</v>
      </c>
      <c r="B350" s="9" t="str">
        <f>INDIRECT(ADDRESS(2+QUOTIENT(ROW()-2,COUNTA('Form Responses 1'!$1:$1)-4),2,,TRUE,"Form Responses 1"))</f>
        <v>dcremz11@gmail.com</v>
      </c>
      <c r="C350" s="9" t="str">
        <f>INDIRECT(ADDRESS(2+QUOTIENT(ROW()-2,COUNTA('Form Responses 1'!$1:$1)-4),3,,TRUE,"Form Responses 1"))</f>
        <v>Edi Karyadi</v>
      </c>
      <c r="D350" s="12">
        <f>INDIRECT(ADDRESS(2+QUOTIENT(ROW()-2,COUNTA('Form Responses 1'!$1:$1)-4),4,,TRUE,"Form Responses 1"))</f>
        <v>45010</v>
      </c>
      <c r="E350" s="10">
        <f t="shared" si="2"/>
        <v>6</v>
      </c>
      <c r="F350" s="9" t="str">
        <f>IF(ISBLANK(A350)," ",INDIRECT(ADDRESS(1,5+MOD(ROW()-2,COUNTA('Form Responses 1'!$1:$1)-4),,TRUE,"Form Responses 1")))</f>
        <v>Mess Gatsu [Halaman Depan ]</v>
      </c>
      <c r="G350" s="9" t="str">
        <f>IF(ISBLANK(A350)," ",INDIRECT(ADDRESS(MATCH(A350,'Form Responses 1'!A:A,0),5+MOD(ROW()-2,COUNTA('Form Responses 1'!$1:$1)-4),,TRUE,"Form Responses 1")))</f>
        <v>BAIK</v>
      </c>
      <c r="H350" s="11" t="str">
        <f t="shared" si="3"/>
        <v>Mess Gatsu</v>
      </c>
      <c r="I350" s="11" t="str">
        <f t="shared" si="4"/>
        <v>CLEANING SERVICE</v>
      </c>
      <c r="J350" s="11">
        <f t="array" ref="J350">IFERROR(INDEX(MASTER!B:B,MATCH(G350,MASTER!A:A,0))/100," ")</f>
        <v>0.95</v>
      </c>
      <c r="K350" s="9">
        <f t="shared" si="5"/>
        <v>12</v>
      </c>
      <c r="L350" s="9" t="str">
        <f t="shared" si="6"/>
        <v>2023 - WEEK 12</v>
      </c>
      <c r="M350" s="9" t="str">
        <f t="shared" si="7"/>
        <v>2023 - MONTH 03</v>
      </c>
      <c r="N350" s="11">
        <f t="shared" ref="N350:O350" si="359">IFERROR(AVERAGEIF(L:L,L350,$J:$J)," ")</f>
        <v>0.95</v>
      </c>
      <c r="O350" s="11">
        <f t="shared" si="359"/>
        <v>0.95</v>
      </c>
      <c r="P350" s="9" t="str">
        <f>IF(ISBLANK(A350)," ",IF(N350&gt;MASTER!$B$3/100,"SB",IF(N350&gt;MASTER!$B$4/100,"B",IF(N350&gt;MASTER!$B$5/100,"C","K"))))</f>
        <v>SB</v>
      </c>
      <c r="Q350" s="9" t="str">
        <f>IF(ISBLANK(B350)," ",IF(O350&gt;MASTER!$B$3/100,"SB",IF(O350&gt;MASTER!$B$4/100,"B",IF(O350&gt;MASTER!$B$5/100,"C","K"))))</f>
        <v>SB</v>
      </c>
    </row>
    <row r="351">
      <c r="A351" s="8">
        <f>INDIRECT(ADDRESS(2+QUOTIENT(ROW()-2,COUNTA('Form Responses 1'!$1:$1)-4),1,,TRUE,"Form Responses 1"))</f>
        <v>45034.63796</v>
      </c>
      <c r="B351" s="9" t="str">
        <f>INDIRECT(ADDRESS(2+QUOTIENT(ROW()-2,COUNTA('Form Responses 1'!$1:$1)-4),2,,TRUE,"Form Responses 1"))</f>
        <v>dcremz11@gmail.com</v>
      </c>
      <c r="C351" s="9" t="str">
        <f>INDIRECT(ADDRESS(2+QUOTIENT(ROW()-2,COUNTA('Form Responses 1'!$1:$1)-4),3,,TRUE,"Form Responses 1"))</f>
        <v>Edi Karyadi</v>
      </c>
      <c r="D351" s="12">
        <f>INDIRECT(ADDRESS(2+QUOTIENT(ROW()-2,COUNTA('Form Responses 1'!$1:$1)-4),4,,TRUE,"Form Responses 1"))</f>
        <v>45010</v>
      </c>
      <c r="E351" s="10">
        <f t="shared" si="2"/>
        <v>6</v>
      </c>
      <c r="F351" s="9" t="str">
        <f>IF(ISBLANK(A351)," ",INDIRECT(ADDRESS(1,5+MOD(ROW()-2,COUNTA('Form Responses 1'!$1:$1)-4),,TRUE,"Form Responses 1")))</f>
        <v>Mess Gatsu [Halaman Belakang]</v>
      </c>
      <c r="G351" s="9" t="str">
        <f>IF(ISBLANK(A351)," ",INDIRECT(ADDRESS(MATCH(A351,'Form Responses 1'!A:A,0),5+MOD(ROW()-2,COUNTA('Form Responses 1'!$1:$1)-4),,TRUE,"Form Responses 1")))</f>
        <v>BAIK</v>
      </c>
      <c r="H351" s="11" t="str">
        <f t="shared" si="3"/>
        <v>Mess Gatsu</v>
      </c>
      <c r="I351" s="11" t="str">
        <f t="shared" si="4"/>
        <v>CLEANING SERVICE</v>
      </c>
      <c r="J351" s="11">
        <f t="array" ref="J351">IFERROR(INDEX(MASTER!B:B,MATCH(G351,MASTER!A:A,0))/100," ")</f>
        <v>0.95</v>
      </c>
      <c r="K351" s="9">
        <f t="shared" si="5"/>
        <v>12</v>
      </c>
      <c r="L351" s="9" t="str">
        <f t="shared" si="6"/>
        <v>2023 - WEEK 12</v>
      </c>
      <c r="M351" s="9" t="str">
        <f t="shared" si="7"/>
        <v>2023 - MONTH 03</v>
      </c>
      <c r="N351" s="11">
        <f t="shared" ref="N351:O351" si="360">IFERROR(AVERAGEIF(L:L,L351,$J:$J)," ")</f>
        <v>0.95</v>
      </c>
      <c r="O351" s="11">
        <f t="shared" si="360"/>
        <v>0.95</v>
      </c>
      <c r="P351" s="9" t="str">
        <f>IF(ISBLANK(A351)," ",IF(N351&gt;MASTER!$B$3/100,"SB",IF(N351&gt;MASTER!$B$4/100,"B",IF(N351&gt;MASTER!$B$5/100,"C","K"))))</f>
        <v>SB</v>
      </c>
      <c r="Q351" s="9" t="str">
        <f>IF(ISBLANK(B351)," ",IF(O351&gt;MASTER!$B$3/100,"SB",IF(O351&gt;MASTER!$B$4/100,"B",IF(O351&gt;MASTER!$B$5/100,"C","K"))))</f>
        <v>SB</v>
      </c>
    </row>
    <row r="352">
      <c r="A352" s="8">
        <f>INDIRECT(ADDRESS(2+QUOTIENT(ROW()-2,COUNTA('Form Responses 1'!$1:$1)-4),1,,TRUE,"Form Responses 1"))</f>
        <v>45034.63796</v>
      </c>
      <c r="B352" s="9" t="str">
        <f>INDIRECT(ADDRESS(2+QUOTIENT(ROW()-2,COUNTA('Form Responses 1'!$1:$1)-4),2,,TRUE,"Form Responses 1"))</f>
        <v>dcremz11@gmail.com</v>
      </c>
      <c r="C352" s="9" t="str">
        <f>INDIRECT(ADDRESS(2+QUOTIENT(ROW()-2,COUNTA('Form Responses 1'!$1:$1)-4),3,,TRUE,"Form Responses 1"))</f>
        <v>Edi Karyadi</v>
      </c>
      <c r="D352" s="12">
        <f>INDIRECT(ADDRESS(2+QUOTIENT(ROW()-2,COUNTA('Form Responses 1'!$1:$1)-4),4,,TRUE,"Form Responses 1"))</f>
        <v>45010</v>
      </c>
      <c r="E352" s="10">
        <f t="shared" si="2"/>
        <v>6</v>
      </c>
      <c r="F352" s="9" t="str">
        <f>IF(ISBLANK(A352)," ",INDIRECT(ADDRESS(1,5+MOD(ROW()-2,COUNTA('Form Responses 1'!$1:$1)-4),,TRUE,"Form Responses 1")))</f>
        <v>Rumdis Kepala Bkpuk (Drizal Fryantoni) No. 19 Lt.1 [Ruang tamu]</v>
      </c>
      <c r="G352" s="9" t="str">
        <f>IF(ISBLANK(A352)," ",INDIRECT(ADDRESS(MATCH(A352,'Form Responses 1'!A:A,0),5+MOD(ROW()-2,COUNTA('Form Responses 1'!$1:$1)-4),,TRUE,"Form Responses 1")))</f>
        <v>BAIK</v>
      </c>
      <c r="H352" s="11" t="str">
        <f t="shared" si="3"/>
        <v>Rumdis Kepala Bkpuk (Drizal Fryantoni) No. 19 Lt.1</v>
      </c>
      <c r="I352" s="11" t="str">
        <f t="shared" si="4"/>
        <v>CLEANING SERVICE</v>
      </c>
      <c r="J352" s="11">
        <f t="array" ref="J352">IFERROR(INDEX(MASTER!B:B,MATCH(G352,MASTER!A:A,0))/100," ")</f>
        <v>0.95</v>
      </c>
      <c r="K352" s="9">
        <f t="shared" si="5"/>
        <v>12</v>
      </c>
      <c r="L352" s="9" t="str">
        <f t="shared" si="6"/>
        <v>2023 - WEEK 12</v>
      </c>
      <c r="M352" s="9" t="str">
        <f t="shared" si="7"/>
        <v>2023 - MONTH 03</v>
      </c>
      <c r="N352" s="11">
        <f t="shared" ref="N352:O352" si="361">IFERROR(AVERAGEIF(L:L,L352,$J:$J)," ")</f>
        <v>0.95</v>
      </c>
      <c r="O352" s="11">
        <f t="shared" si="361"/>
        <v>0.95</v>
      </c>
      <c r="P352" s="9" t="str">
        <f>IF(ISBLANK(A352)," ",IF(N352&gt;MASTER!$B$3/100,"SB",IF(N352&gt;MASTER!$B$4/100,"B",IF(N352&gt;MASTER!$B$5/100,"C","K"))))</f>
        <v>SB</v>
      </c>
      <c r="Q352" s="9" t="str">
        <f>IF(ISBLANK(B352)," ",IF(O352&gt;MASTER!$B$3/100,"SB",IF(O352&gt;MASTER!$B$4/100,"B",IF(O352&gt;MASTER!$B$5/100,"C","K"))))</f>
        <v>SB</v>
      </c>
    </row>
    <row r="353">
      <c r="A353" s="8">
        <f>INDIRECT(ADDRESS(2+QUOTIENT(ROW()-2,COUNTA('Form Responses 1'!$1:$1)-4),1,,TRUE,"Form Responses 1"))</f>
        <v>45034.63796</v>
      </c>
      <c r="B353" s="9" t="str">
        <f>INDIRECT(ADDRESS(2+QUOTIENT(ROW()-2,COUNTA('Form Responses 1'!$1:$1)-4),2,,TRUE,"Form Responses 1"))</f>
        <v>dcremz11@gmail.com</v>
      </c>
      <c r="C353" s="9" t="str">
        <f>INDIRECT(ADDRESS(2+QUOTIENT(ROW()-2,COUNTA('Form Responses 1'!$1:$1)-4),3,,TRUE,"Form Responses 1"))</f>
        <v>Edi Karyadi</v>
      </c>
      <c r="D353" s="12">
        <f>INDIRECT(ADDRESS(2+QUOTIENT(ROW()-2,COUNTA('Form Responses 1'!$1:$1)-4),4,,TRUE,"Form Responses 1"))</f>
        <v>45010</v>
      </c>
      <c r="E353" s="10">
        <f t="shared" si="2"/>
        <v>6</v>
      </c>
      <c r="F353" s="9" t="str">
        <f>IF(ISBLANK(A353)," ",INDIRECT(ADDRESS(1,5+MOD(ROW()-2,COUNTA('Form Responses 1'!$1:$1)-4),,TRUE,"Form Responses 1")))</f>
        <v>Rumdis Kepala Bkpuk (Drizal Fryantoni) No. 19 Lt.1 [Ruang kerja]</v>
      </c>
      <c r="G353" s="9" t="str">
        <f>IF(ISBLANK(A353)," ",INDIRECT(ADDRESS(MATCH(A353,'Form Responses 1'!A:A,0),5+MOD(ROW()-2,COUNTA('Form Responses 1'!$1:$1)-4),,TRUE,"Form Responses 1")))</f>
        <v>BAIK</v>
      </c>
      <c r="H353" s="11" t="str">
        <f t="shared" si="3"/>
        <v>Rumdis Kepala Bkpuk (Drizal Fryantoni) No. 19 Lt.1</v>
      </c>
      <c r="I353" s="11" t="str">
        <f t="shared" si="4"/>
        <v>CLEANING SERVICE</v>
      </c>
      <c r="J353" s="11">
        <f t="array" ref="J353">IFERROR(INDEX(MASTER!B:B,MATCH(G353,MASTER!A:A,0))/100," ")</f>
        <v>0.95</v>
      </c>
      <c r="K353" s="9">
        <f t="shared" si="5"/>
        <v>12</v>
      </c>
      <c r="L353" s="9" t="str">
        <f t="shared" si="6"/>
        <v>2023 - WEEK 12</v>
      </c>
      <c r="M353" s="9" t="str">
        <f t="shared" si="7"/>
        <v>2023 - MONTH 03</v>
      </c>
      <c r="N353" s="11">
        <f t="shared" ref="N353:O353" si="362">IFERROR(AVERAGEIF(L:L,L353,$J:$J)," ")</f>
        <v>0.95</v>
      </c>
      <c r="O353" s="11">
        <f t="shared" si="362"/>
        <v>0.95</v>
      </c>
      <c r="P353" s="9" t="str">
        <f>IF(ISBLANK(A353)," ",IF(N353&gt;MASTER!$B$3/100,"SB",IF(N353&gt;MASTER!$B$4/100,"B",IF(N353&gt;MASTER!$B$5/100,"C","K"))))</f>
        <v>SB</v>
      </c>
      <c r="Q353" s="9" t="str">
        <f>IF(ISBLANK(B353)," ",IF(O353&gt;MASTER!$B$3/100,"SB",IF(O353&gt;MASTER!$B$4/100,"B",IF(O353&gt;MASTER!$B$5/100,"C","K"))))</f>
        <v>SB</v>
      </c>
    </row>
    <row r="354">
      <c r="A354" s="8">
        <f>INDIRECT(ADDRESS(2+QUOTIENT(ROW()-2,COUNTA('Form Responses 1'!$1:$1)-4),1,,TRUE,"Form Responses 1"))</f>
        <v>45034.63796</v>
      </c>
      <c r="B354" s="9" t="str">
        <f>INDIRECT(ADDRESS(2+QUOTIENT(ROW()-2,COUNTA('Form Responses 1'!$1:$1)-4),2,,TRUE,"Form Responses 1"))</f>
        <v>dcremz11@gmail.com</v>
      </c>
      <c r="C354" s="9" t="str">
        <f>INDIRECT(ADDRESS(2+QUOTIENT(ROW()-2,COUNTA('Form Responses 1'!$1:$1)-4),3,,TRUE,"Form Responses 1"))</f>
        <v>Edi Karyadi</v>
      </c>
      <c r="D354" s="12">
        <f>INDIRECT(ADDRESS(2+QUOTIENT(ROW()-2,COUNTA('Form Responses 1'!$1:$1)-4),4,,TRUE,"Form Responses 1"))</f>
        <v>45010</v>
      </c>
      <c r="E354" s="10">
        <f t="shared" si="2"/>
        <v>6</v>
      </c>
      <c r="F354" s="9" t="str">
        <f>IF(ISBLANK(A354)," ",INDIRECT(ADDRESS(1,5+MOD(ROW()-2,COUNTA('Form Responses 1'!$1:$1)-4),,TRUE,"Form Responses 1")))</f>
        <v>Rumdis Kepala Bkpuk (Drizal Fryantoni) No. 19 Lt.1 [kamar 1]</v>
      </c>
      <c r="G354" s="9" t="str">
        <f>IF(ISBLANK(A354)," ",INDIRECT(ADDRESS(MATCH(A354,'Form Responses 1'!A:A,0),5+MOD(ROW()-2,COUNTA('Form Responses 1'!$1:$1)-4),,TRUE,"Form Responses 1")))</f>
        <v>BAIK</v>
      </c>
      <c r="H354" s="11" t="str">
        <f t="shared" si="3"/>
        <v>Rumdis Kepala Bkpuk (Drizal Fryantoni) No. 19 Lt.1</v>
      </c>
      <c r="I354" s="11" t="str">
        <f t="shared" si="4"/>
        <v>CLEANING SERVICE</v>
      </c>
      <c r="J354" s="11">
        <f t="array" ref="J354">IFERROR(INDEX(MASTER!B:B,MATCH(G354,MASTER!A:A,0))/100," ")</f>
        <v>0.95</v>
      </c>
      <c r="K354" s="9">
        <f t="shared" si="5"/>
        <v>12</v>
      </c>
      <c r="L354" s="9" t="str">
        <f t="shared" si="6"/>
        <v>2023 - WEEK 12</v>
      </c>
      <c r="M354" s="9" t="str">
        <f t="shared" si="7"/>
        <v>2023 - MONTH 03</v>
      </c>
      <c r="N354" s="11">
        <f t="shared" ref="N354:O354" si="363">IFERROR(AVERAGEIF(L:L,L354,$J:$J)," ")</f>
        <v>0.95</v>
      </c>
      <c r="O354" s="11">
        <f t="shared" si="363"/>
        <v>0.95</v>
      </c>
      <c r="P354" s="9" t="str">
        <f>IF(ISBLANK(A354)," ",IF(N354&gt;MASTER!$B$3/100,"SB",IF(N354&gt;MASTER!$B$4/100,"B",IF(N354&gt;MASTER!$B$5/100,"C","K"))))</f>
        <v>SB</v>
      </c>
      <c r="Q354" s="9" t="str">
        <f>IF(ISBLANK(B354)," ",IF(O354&gt;MASTER!$B$3/100,"SB",IF(O354&gt;MASTER!$B$4/100,"B",IF(O354&gt;MASTER!$B$5/100,"C","K"))))</f>
        <v>SB</v>
      </c>
    </row>
    <row r="355">
      <c r="A355" s="8">
        <f>INDIRECT(ADDRESS(2+QUOTIENT(ROW()-2,COUNTA('Form Responses 1'!$1:$1)-4),1,,TRUE,"Form Responses 1"))</f>
        <v>45034.63796</v>
      </c>
      <c r="B355" s="9" t="str">
        <f>INDIRECT(ADDRESS(2+QUOTIENT(ROW()-2,COUNTA('Form Responses 1'!$1:$1)-4),2,,TRUE,"Form Responses 1"))</f>
        <v>dcremz11@gmail.com</v>
      </c>
      <c r="C355" s="9" t="str">
        <f>INDIRECT(ADDRESS(2+QUOTIENT(ROW()-2,COUNTA('Form Responses 1'!$1:$1)-4),3,,TRUE,"Form Responses 1"))</f>
        <v>Edi Karyadi</v>
      </c>
      <c r="D355" s="12">
        <f>INDIRECT(ADDRESS(2+QUOTIENT(ROW()-2,COUNTA('Form Responses 1'!$1:$1)-4),4,,TRUE,"Form Responses 1"))</f>
        <v>45010</v>
      </c>
      <c r="E355" s="10">
        <f t="shared" si="2"/>
        <v>6</v>
      </c>
      <c r="F355" s="9" t="str">
        <f>IF(ISBLANK(A355)," ",INDIRECT(ADDRESS(1,5+MOD(ROW()-2,COUNTA('Form Responses 1'!$1:$1)-4),,TRUE,"Form Responses 1")))</f>
        <v>Rumdis Kepala Bkpuk (Drizal Fryantoni) No. 19 Lt.1 [kamar 2]</v>
      </c>
      <c r="G355" s="9" t="str">
        <f>IF(ISBLANK(A355)," ",INDIRECT(ADDRESS(MATCH(A355,'Form Responses 1'!A:A,0),5+MOD(ROW()-2,COUNTA('Form Responses 1'!$1:$1)-4),,TRUE,"Form Responses 1")))</f>
        <v>BAIK</v>
      </c>
      <c r="H355" s="11" t="str">
        <f t="shared" si="3"/>
        <v>Rumdis Kepala Bkpuk (Drizal Fryantoni) No. 19 Lt.1</v>
      </c>
      <c r="I355" s="11" t="str">
        <f t="shared" si="4"/>
        <v>CLEANING SERVICE</v>
      </c>
      <c r="J355" s="11">
        <f t="array" ref="J355">IFERROR(INDEX(MASTER!B:B,MATCH(G355,MASTER!A:A,0))/100," ")</f>
        <v>0.95</v>
      </c>
      <c r="K355" s="9">
        <f t="shared" si="5"/>
        <v>12</v>
      </c>
      <c r="L355" s="9" t="str">
        <f t="shared" si="6"/>
        <v>2023 - WEEK 12</v>
      </c>
      <c r="M355" s="9" t="str">
        <f t="shared" si="7"/>
        <v>2023 - MONTH 03</v>
      </c>
      <c r="N355" s="11">
        <f t="shared" ref="N355:O355" si="364">IFERROR(AVERAGEIF(L:L,L355,$J:$J)," ")</f>
        <v>0.95</v>
      </c>
      <c r="O355" s="11">
        <f t="shared" si="364"/>
        <v>0.95</v>
      </c>
      <c r="P355" s="9" t="str">
        <f>IF(ISBLANK(A355)," ",IF(N355&gt;MASTER!$B$3/100,"SB",IF(N355&gt;MASTER!$B$4/100,"B",IF(N355&gt;MASTER!$B$5/100,"C","K"))))</f>
        <v>SB</v>
      </c>
      <c r="Q355" s="9" t="str">
        <f>IF(ISBLANK(B355)," ",IF(O355&gt;MASTER!$B$3/100,"SB",IF(O355&gt;MASTER!$B$4/100,"B",IF(O355&gt;MASTER!$B$5/100,"C","K"))))</f>
        <v>SB</v>
      </c>
    </row>
    <row r="356">
      <c r="A356" s="8">
        <f>INDIRECT(ADDRESS(2+QUOTIENT(ROW()-2,COUNTA('Form Responses 1'!$1:$1)-4),1,,TRUE,"Form Responses 1"))</f>
        <v>45034.63796</v>
      </c>
      <c r="B356" s="9" t="str">
        <f>INDIRECT(ADDRESS(2+QUOTIENT(ROW()-2,COUNTA('Form Responses 1'!$1:$1)-4),2,,TRUE,"Form Responses 1"))</f>
        <v>dcremz11@gmail.com</v>
      </c>
      <c r="C356" s="9" t="str">
        <f>INDIRECT(ADDRESS(2+QUOTIENT(ROW()-2,COUNTA('Form Responses 1'!$1:$1)-4),3,,TRUE,"Form Responses 1"))</f>
        <v>Edi Karyadi</v>
      </c>
      <c r="D356" s="12">
        <f>INDIRECT(ADDRESS(2+QUOTIENT(ROW()-2,COUNTA('Form Responses 1'!$1:$1)-4),4,,TRUE,"Form Responses 1"))</f>
        <v>45010</v>
      </c>
      <c r="E356" s="10">
        <f t="shared" si="2"/>
        <v>6</v>
      </c>
      <c r="F356" s="9" t="str">
        <f>IF(ISBLANK(A356)," ",INDIRECT(ADDRESS(1,5+MOD(ROW()-2,COUNTA('Form Responses 1'!$1:$1)-4),,TRUE,"Form Responses 1")))</f>
        <v>Rumdis Kepala Bkpuk (Drizal Fryantoni) No. 19 Lt.1 [Ruang kerja]</v>
      </c>
      <c r="G356" s="9" t="str">
        <f>IF(ISBLANK(A356)," ",INDIRECT(ADDRESS(MATCH(A356,'Form Responses 1'!A:A,0),5+MOD(ROW()-2,COUNTA('Form Responses 1'!$1:$1)-4),,TRUE,"Form Responses 1")))</f>
        <v>BAIK</v>
      </c>
      <c r="H356" s="11" t="str">
        <f t="shared" si="3"/>
        <v>Rumdis Kepala Bkpuk (Drizal Fryantoni) No. 19 Lt.1</v>
      </c>
      <c r="I356" s="11" t="str">
        <f t="shared" si="4"/>
        <v>CLEANING SERVICE</v>
      </c>
      <c r="J356" s="11">
        <f t="array" ref="J356">IFERROR(INDEX(MASTER!B:B,MATCH(G356,MASTER!A:A,0))/100," ")</f>
        <v>0.95</v>
      </c>
      <c r="K356" s="9">
        <f t="shared" si="5"/>
        <v>12</v>
      </c>
      <c r="L356" s="9" t="str">
        <f t="shared" si="6"/>
        <v>2023 - WEEK 12</v>
      </c>
      <c r="M356" s="9" t="str">
        <f t="shared" si="7"/>
        <v>2023 - MONTH 03</v>
      </c>
      <c r="N356" s="11">
        <f t="shared" ref="N356:O356" si="365">IFERROR(AVERAGEIF(L:L,L356,$J:$J)," ")</f>
        <v>0.95</v>
      </c>
      <c r="O356" s="11">
        <f t="shared" si="365"/>
        <v>0.95</v>
      </c>
      <c r="P356" s="9" t="str">
        <f>IF(ISBLANK(A356)," ",IF(N356&gt;MASTER!$B$3/100,"SB",IF(N356&gt;MASTER!$B$4/100,"B",IF(N356&gt;MASTER!$B$5/100,"C","K"))))</f>
        <v>SB</v>
      </c>
      <c r="Q356" s="9" t="str">
        <f>IF(ISBLANK(B356)," ",IF(O356&gt;MASTER!$B$3/100,"SB",IF(O356&gt;MASTER!$B$4/100,"B",IF(O356&gt;MASTER!$B$5/100,"C","K"))))</f>
        <v>SB</v>
      </c>
    </row>
    <row r="357">
      <c r="A357" s="8">
        <f>INDIRECT(ADDRESS(2+QUOTIENT(ROW()-2,COUNTA('Form Responses 1'!$1:$1)-4),1,,TRUE,"Form Responses 1"))</f>
        <v>45034.63796</v>
      </c>
      <c r="B357" s="9" t="str">
        <f>INDIRECT(ADDRESS(2+QUOTIENT(ROW()-2,COUNTA('Form Responses 1'!$1:$1)-4),2,,TRUE,"Form Responses 1"))</f>
        <v>dcremz11@gmail.com</v>
      </c>
      <c r="C357" s="9" t="str">
        <f>INDIRECT(ADDRESS(2+QUOTIENT(ROW()-2,COUNTA('Form Responses 1'!$1:$1)-4),3,,TRUE,"Form Responses 1"))</f>
        <v>Edi Karyadi</v>
      </c>
      <c r="D357" s="12">
        <f>INDIRECT(ADDRESS(2+QUOTIENT(ROW()-2,COUNTA('Form Responses 1'!$1:$1)-4),4,,TRUE,"Form Responses 1"))</f>
        <v>45010</v>
      </c>
      <c r="E357" s="10">
        <f t="shared" si="2"/>
        <v>6</v>
      </c>
      <c r="F357" s="9" t="str">
        <f>IF(ISBLANK(A357)," ",INDIRECT(ADDRESS(1,5+MOD(ROW()-2,COUNTA('Form Responses 1'!$1:$1)-4),,TRUE,"Form Responses 1")))</f>
        <v>Rumdis Kepala Bkpuk (Drizal Fryantoni) No. 19 Lt.1 [Kamar mandi 1]</v>
      </c>
      <c r="G357" s="9" t="str">
        <f>IF(ISBLANK(A357)," ",INDIRECT(ADDRESS(MATCH(A357,'Form Responses 1'!A:A,0),5+MOD(ROW()-2,COUNTA('Form Responses 1'!$1:$1)-4),,TRUE,"Form Responses 1")))</f>
        <v>BAIK</v>
      </c>
      <c r="H357" s="11" t="str">
        <f t="shared" si="3"/>
        <v>Rumdis Kepala Bkpuk (Drizal Fryantoni) No. 19 Lt.1</v>
      </c>
      <c r="I357" s="11" t="str">
        <f t="shared" si="4"/>
        <v>CLEANING SERVICE</v>
      </c>
      <c r="J357" s="11">
        <f t="array" ref="J357">IFERROR(INDEX(MASTER!B:B,MATCH(G357,MASTER!A:A,0))/100," ")</f>
        <v>0.95</v>
      </c>
      <c r="K357" s="9">
        <f t="shared" si="5"/>
        <v>12</v>
      </c>
      <c r="L357" s="9" t="str">
        <f t="shared" si="6"/>
        <v>2023 - WEEK 12</v>
      </c>
      <c r="M357" s="9" t="str">
        <f t="shared" si="7"/>
        <v>2023 - MONTH 03</v>
      </c>
      <c r="N357" s="11">
        <f t="shared" ref="N357:O357" si="366">IFERROR(AVERAGEIF(L:L,L357,$J:$J)," ")</f>
        <v>0.95</v>
      </c>
      <c r="O357" s="11">
        <f t="shared" si="366"/>
        <v>0.95</v>
      </c>
      <c r="P357" s="9" t="str">
        <f>IF(ISBLANK(A357)," ",IF(N357&gt;MASTER!$B$3/100,"SB",IF(N357&gt;MASTER!$B$4/100,"B",IF(N357&gt;MASTER!$B$5/100,"C","K"))))</f>
        <v>SB</v>
      </c>
      <c r="Q357" s="9" t="str">
        <f>IF(ISBLANK(B357)," ",IF(O357&gt;MASTER!$B$3/100,"SB",IF(O357&gt;MASTER!$B$4/100,"B",IF(O357&gt;MASTER!$B$5/100,"C","K"))))</f>
        <v>SB</v>
      </c>
    </row>
    <row r="358">
      <c r="A358" s="8">
        <f>INDIRECT(ADDRESS(2+QUOTIENT(ROW()-2,COUNTA('Form Responses 1'!$1:$1)-4),1,,TRUE,"Form Responses 1"))</f>
        <v>45034.63796</v>
      </c>
      <c r="B358" s="9" t="str">
        <f>INDIRECT(ADDRESS(2+QUOTIENT(ROW()-2,COUNTA('Form Responses 1'!$1:$1)-4),2,,TRUE,"Form Responses 1"))</f>
        <v>dcremz11@gmail.com</v>
      </c>
      <c r="C358" s="9" t="str">
        <f>INDIRECT(ADDRESS(2+QUOTIENT(ROW()-2,COUNTA('Form Responses 1'!$1:$1)-4),3,,TRUE,"Form Responses 1"))</f>
        <v>Edi Karyadi</v>
      </c>
      <c r="D358" s="12">
        <f>INDIRECT(ADDRESS(2+QUOTIENT(ROW()-2,COUNTA('Form Responses 1'!$1:$1)-4),4,,TRUE,"Form Responses 1"))</f>
        <v>45010</v>
      </c>
      <c r="E358" s="10">
        <f t="shared" si="2"/>
        <v>6</v>
      </c>
      <c r="F358" s="9" t="str">
        <f>IF(ISBLANK(A358)," ",INDIRECT(ADDRESS(1,5+MOD(ROW()-2,COUNTA('Form Responses 1'!$1:$1)-4),,TRUE,"Form Responses 1")))</f>
        <v>Rumdis Kepala Bkpuk (Drizal Fryantoni) No. 19 Lt.1 [Kamar mandi 2]</v>
      </c>
      <c r="G358" s="9" t="str">
        <f>IF(ISBLANK(A358)," ",INDIRECT(ADDRESS(MATCH(A358,'Form Responses 1'!A:A,0),5+MOD(ROW()-2,COUNTA('Form Responses 1'!$1:$1)-4),,TRUE,"Form Responses 1")))</f>
        <v>BAIK</v>
      </c>
      <c r="H358" s="11" t="str">
        <f t="shared" si="3"/>
        <v>Rumdis Kepala Bkpuk (Drizal Fryantoni) No. 19 Lt.1</v>
      </c>
      <c r="I358" s="11" t="str">
        <f t="shared" si="4"/>
        <v>CLEANING SERVICE</v>
      </c>
      <c r="J358" s="11">
        <f t="array" ref="J358">IFERROR(INDEX(MASTER!B:B,MATCH(G358,MASTER!A:A,0))/100," ")</f>
        <v>0.95</v>
      </c>
      <c r="K358" s="9">
        <f t="shared" si="5"/>
        <v>12</v>
      </c>
      <c r="L358" s="9" t="str">
        <f t="shared" si="6"/>
        <v>2023 - WEEK 12</v>
      </c>
      <c r="M358" s="9" t="str">
        <f t="shared" si="7"/>
        <v>2023 - MONTH 03</v>
      </c>
      <c r="N358" s="11">
        <f t="shared" ref="N358:O358" si="367">IFERROR(AVERAGEIF(L:L,L358,$J:$J)," ")</f>
        <v>0.95</v>
      </c>
      <c r="O358" s="11">
        <f t="shared" si="367"/>
        <v>0.95</v>
      </c>
      <c r="P358" s="9" t="str">
        <f>IF(ISBLANK(A358)," ",IF(N358&gt;MASTER!$B$3/100,"SB",IF(N358&gt;MASTER!$B$4/100,"B",IF(N358&gt;MASTER!$B$5/100,"C","K"))))</f>
        <v>SB</v>
      </c>
      <c r="Q358" s="9" t="str">
        <f>IF(ISBLANK(B358)," ",IF(O358&gt;MASTER!$B$3/100,"SB",IF(O358&gt;MASTER!$B$4/100,"B",IF(O358&gt;MASTER!$B$5/100,"C","K"))))</f>
        <v>SB</v>
      </c>
    </row>
    <row r="359">
      <c r="A359" s="8">
        <f>INDIRECT(ADDRESS(2+QUOTIENT(ROW()-2,COUNTA('Form Responses 1'!$1:$1)-4),1,,TRUE,"Form Responses 1"))</f>
        <v>45034.63796</v>
      </c>
      <c r="B359" s="9" t="str">
        <f>INDIRECT(ADDRESS(2+QUOTIENT(ROW()-2,COUNTA('Form Responses 1'!$1:$1)-4),2,,TRUE,"Form Responses 1"))</f>
        <v>dcremz11@gmail.com</v>
      </c>
      <c r="C359" s="9" t="str">
        <f>INDIRECT(ADDRESS(2+QUOTIENT(ROW()-2,COUNTA('Form Responses 1'!$1:$1)-4),3,,TRUE,"Form Responses 1"))</f>
        <v>Edi Karyadi</v>
      </c>
      <c r="D359" s="12">
        <f>INDIRECT(ADDRESS(2+QUOTIENT(ROW()-2,COUNTA('Form Responses 1'!$1:$1)-4),4,,TRUE,"Form Responses 1"))</f>
        <v>45010</v>
      </c>
      <c r="E359" s="10">
        <f t="shared" si="2"/>
        <v>6</v>
      </c>
      <c r="F359" s="9" t="str">
        <f>IF(ISBLANK(A359)," ",INDIRECT(ADDRESS(1,5+MOD(ROW()-2,COUNTA('Form Responses 1'!$1:$1)-4),,TRUE,"Form Responses 1")))</f>
        <v>Rumdis Kepala Bkpuk (Drizal Fryantoni) No. 19 Lt.1 [Dapur 1]</v>
      </c>
      <c r="G359" s="9" t="str">
        <f>IF(ISBLANK(A359)," ",INDIRECT(ADDRESS(MATCH(A359,'Form Responses 1'!A:A,0),5+MOD(ROW()-2,COUNTA('Form Responses 1'!$1:$1)-4),,TRUE,"Form Responses 1")))</f>
        <v>BAIK</v>
      </c>
      <c r="H359" s="11" t="str">
        <f t="shared" si="3"/>
        <v>Rumdis Kepala Bkpuk (Drizal Fryantoni) No. 19 Lt.1</v>
      </c>
      <c r="I359" s="11" t="str">
        <f t="shared" si="4"/>
        <v>CLEANING SERVICE</v>
      </c>
      <c r="J359" s="11">
        <f t="array" ref="J359">IFERROR(INDEX(MASTER!B:B,MATCH(G359,MASTER!A:A,0))/100," ")</f>
        <v>0.95</v>
      </c>
      <c r="K359" s="9">
        <f t="shared" si="5"/>
        <v>12</v>
      </c>
      <c r="L359" s="9" t="str">
        <f t="shared" si="6"/>
        <v>2023 - WEEK 12</v>
      </c>
      <c r="M359" s="9" t="str">
        <f t="shared" si="7"/>
        <v>2023 - MONTH 03</v>
      </c>
      <c r="N359" s="11">
        <f t="shared" ref="N359:O359" si="368">IFERROR(AVERAGEIF(L:L,L359,$J:$J)," ")</f>
        <v>0.95</v>
      </c>
      <c r="O359" s="11">
        <f t="shared" si="368"/>
        <v>0.95</v>
      </c>
      <c r="P359" s="9" t="str">
        <f>IF(ISBLANK(A359)," ",IF(N359&gt;MASTER!$B$3/100,"SB",IF(N359&gt;MASTER!$B$4/100,"B",IF(N359&gt;MASTER!$B$5/100,"C","K"))))</f>
        <v>SB</v>
      </c>
      <c r="Q359" s="9" t="str">
        <f>IF(ISBLANK(B359)," ",IF(O359&gt;MASTER!$B$3/100,"SB",IF(O359&gt;MASTER!$B$4/100,"B",IF(O359&gt;MASTER!$B$5/100,"C","K"))))</f>
        <v>SB</v>
      </c>
    </row>
    <row r="360">
      <c r="A360" s="8">
        <f>INDIRECT(ADDRESS(2+QUOTIENT(ROW()-2,COUNTA('Form Responses 1'!$1:$1)-4),1,,TRUE,"Form Responses 1"))</f>
        <v>45034.63796</v>
      </c>
      <c r="B360" s="9" t="str">
        <f>INDIRECT(ADDRESS(2+QUOTIENT(ROW()-2,COUNTA('Form Responses 1'!$1:$1)-4),2,,TRUE,"Form Responses 1"))</f>
        <v>dcremz11@gmail.com</v>
      </c>
      <c r="C360" s="9" t="str">
        <f>INDIRECT(ADDRESS(2+QUOTIENT(ROW()-2,COUNTA('Form Responses 1'!$1:$1)-4),3,,TRUE,"Form Responses 1"))</f>
        <v>Edi Karyadi</v>
      </c>
      <c r="D360" s="12">
        <f>INDIRECT(ADDRESS(2+QUOTIENT(ROW()-2,COUNTA('Form Responses 1'!$1:$1)-4),4,,TRUE,"Form Responses 1"))</f>
        <v>45010</v>
      </c>
      <c r="E360" s="10">
        <f t="shared" si="2"/>
        <v>6</v>
      </c>
      <c r="F360" s="9" t="str">
        <f>IF(ISBLANK(A360)," ",INDIRECT(ADDRESS(1,5+MOD(ROW()-2,COUNTA('Form Responses 1'!$1:$1)-4),,TRUE,"Form Responses 1")))</f>
        <v>Rumdis Kepala Bkpuk (Drizal Fryantoni) No. 19 Lt.1 [Dapur 2]</v>
      </c>
      <c r="G360" s="9" t="str">
        <f>IF(ISBLANK(A360)," ",INDIRECT(ADDRESS(MATCH(A360,'Form Responses 1'!A:A,0),5+MOD(ROW()-2,COUNTA('Form Responses 1'!$1:$1)-4),,TRUE,"Form Responses 1")))</f>
        <v>BAIK</v>
      </c>
      <c r="H360" s="11" t="str">
        <f t="shared" si="3"/>
        <v>Rumdis Kepala Bkpuk (Drizal Fryantoni) No. 19 Lt.1</v>
      </c>
      <c r="I360" s="11" t="str">
        <f t="shared" si="4"/>
        <v>CLEANING SERVICE</v>
      </c>
      <c r="J360" s="11">
        <f t="array" ref="J360">IFERROR(INDEX(MASTER!B:B,MATCH(G360,MASTER!A:A,0))/100," ")</f>
        <v>0.95</v>
      </c>
      <c r="K360" s="9">
        <f t="shared" si="5"/>
        <v>12</v>
      </c>
      <c r="L360" s="9" t="str">
        <f t="shared" si="6"/>
        <v>2023 - WEEK 12</v>
      </c>
      <c r="M360" s="9" t="str">
        <f t="shared" si="7"/>
        <v>2023 - MONTH 03</v>
      </c>
      <c r="N360" s="11">
        <f t="shared" ref="N360:O360" si="369">IFERROR(AVERAGEIF(L:L,L360,$J:$J)," ")</f>
        <v>0.95</v>
      </c>
      <c r="O360" s="11">
        <f t="shared" si="369"/>
        <v>0.95</v>
      </c>
      <c r="P360" s="9" t="str">
        <f>IF(ISBLANK(A360)," ",IF(N360&gt;MASTER!$B$3/100,"SB",IF(N360&gt;MASTER!$B$4/100,"B",IF(N360&gt;MASTER!$B$5/100,"C","K"))))</f>
        <v>SB</v>
      </c>
      <c r="Q360" s="9" t="str">
        <f>IF(ISBLANK(B360)," ",IF(O360&gt;MASTER!$B$3/100,"SB",IF(O360&gt;MASTER!$B$4/100,"B",IF(O360&gt;MASTER!$B$5/100,"C","K"))))</f>
        <v>SB</v>
      </c>
    </row>
    <row r="361">
      <c r="A361" s="8">
        <f>INDIRECT(ADDRESS(2+QUOTIENT(ROW()-2,COUNTA('Form Responses 1'!$1:$1)-4),1,,TRUE,"Form Responses 1"))</f>
        <v>45034.63796</v>
      </c>
      <c r="B361" s="9" t="str">
        <f>INDIRECT(ADDRESS(2+QUOTIENT(ROW()-2,COUNTA('Form Responses 1'!$1:$1)-4),2,,TRUE,"Form Responses 1"))</f>
        <v>dcremz11@gmail.com</v>
      </c>
      <c r="C361" s="9" t="str">
        <f>INDIRECT(ADDRESS(2+QUOTIENT(ROW()-2,COUNTA('Form Responses 1'!$1:$1)-4),3,,TRUE,"Form Responses 1"))</f>
        <v>Edi Karyadi</v>
      </c>
      <c r="D361" s="12">
        <f>INDIRECT(ADDRESS(2+QUOTIENT(ROW()-2,COUNTA('Form Responses 1'!$1:$1)-4),4,,TRUE,"Form Responses 1"))</f>
        <v>45010</v>
      </c>
      <c r="E361" s="10">
        <f t="shared" si="2"/>
        <v>6</v>
      </c>
      <c r="F361" s="9" t="str">
        <f>IF(ISBLANK(A361)," ",INDIRECT(ADDRESS(1,5+MOD(ROW()-2,COUNTA('Form Responses 1'!$1:$1)-4),,TRUE,"Form Responses 1")))</f>
        <v>Rumdis Kepala Bkpuk (Drizal Fryantoni) No. 19 Lt.1 [Halaman Depan ]</v>
      </c>
      <c r="G361" s="9" t="str">
        <f>IF(ISBLANK(A361)," ",INDIRECT(ADDRESS(MATCH(A361,'Form Responses 1'!A:A,0),5+MOD(ROW()-2,COUNTA('Form Responses 1'!$1:$1)-4),,TRUE,"Form Responses 1")))</f>
        <v>BAIK</v>
      </c>
      <c r="H361" s="11" t="str">
        <f t="shared" si="3"/>
        <v>Rumdis Kepala Bkpuk (Drizal Fryantoni) No. 19 Lt.1</v>
      </c>
      <c r="I361" s="11" t="str">
        <f t="shared" si="4"/>
        <v>CLEANING SERVICE</v>
      </c>
      <c r="J361" s="11">
        <f t="array" ref="J361">IFERROR(INDEX(MASTER!B:B,MATCH(G361,MASTER!A:A,0))/100," ")</f>
        <v>0.95</v>
      </c>
      <c r="K361" s="9">
        <f t="shared" si="5"/>
        <v>12</v>
      </c>
      <c r="L361" s="9" t="str">
        <f t="shared" si="6"/>
        <v>2023 - WEEK 12</v>
      </c>
      <c r="M361" s="9" t="str">
        <f t="shared" si="7"/>
        <v>2023 - MONTH 03</v>
      </c>
      <c r="N361" s="11">
        <f t="shared" ref="N361:O361" si="370">IFERROR(AVERAGEIF(L:L,L361,$J:$J)," ")</f>
        <v>0.95</v>
      </c>
      <c r="O361" s="11">
        <f t="shared" si="370"/>
        <v>0.95</v>
      </c>
      <c r="P361" s="9" t="str">
        <f>IF(ISBLANK(A361)," ",IF(N361&gt;MASTER!$B$3/100,"SB",IF(N361&gt;MASTER!$B$4/100,"B",IF(N361&gt;MASTER!$B$5/100,"C","K"))))</f>
        <v>SB</v>
      </c>
      <c r="Q361" s="9" t="str">
        <f>IF(ISBLANK(B361)," ",IF(O361&gt;MASTER!$B$3/100,"SB",IF(O361&gt;MASTER!$B$4/100,"B",IF(O361&gt;MASTER!$B$5/100,"C","K"))))</f>
        <v>SB</v>
      </c>
    </row>
    <row r="362">
      <c r="A362" s="8">
        <f>INDIRECT(ADDRESS(2+QUOTIENT(ROW()-2,COUNTA('Form Responses 1'!$1:$1)-4),1,,TRUE,"Form Responses 1"))</f>
        <v>45034.63796</v>
      </c>
      <c r="B362" s="9" t="str">
        <f>INDIRECT(ADDRESS(2+QUOTIENT(ROW()-2,COUNTA('Form Responses 1'!$1:$1)-4),2,,TRUE,"Form Responses 1"))</f>
        <v>dcremz11@gmail.com</v>
      </c>
      <c r="C362" s="9" t="str">
        <f>INDIRECT(ADDRESS(2+QUOTIENT(ROW()-2,COUNTA('Form Responses 1'!$1:$1)-4),3,,TRUE,"Form Responses 1"))</f>
        <v>Edi Karyadi</v>
      </c>
      <c r="D362" s="12">
        <f>INDIRECT(ADDRESS(2+QUOTIENT(ROW()-2,COUNTA('Form Responses 1'!$1:$1)-4),4,,TRUE,"Form Responses 1"))</f>
        <v>45010</v>
      </c>
      <c r="E362" s="10">
        <f t="shared" si="2"/>
        <v>6</v>
      </c>
      <c r="F362" s="9" t="str">
        <f>IF(ISBLANK(A362)," ",INDIRECT(ADDRESS(1,5+MOD(ROW()-2,COUNTA('Form Responses 1'!$1:$1)-4),,TRUE,"Form Responses 1")))</f>
        <v>Rumdis Kepala Bkpuk (Drizal Fryantoni) No. 19 Lt.1 [Halaman Belakang]</v>
      </c>
      <c r="G362" s="9" t="str">
        <f>IF(ISBLANK(A362)," ",INDIRECT(ADDRESS(MATCH(A362,'Form Responses 1'!A:A,0),5+MOD(ROW()-2,COUNTA('Form Responses 1'!$1:$1)-4),,TRUE,"Form Responses 1")))</f>
        <v>BAIK</v>
      </c>
      <c r="H362" s="11" t="str">
        <f t="shared" si="3"/>
        <v>Rumdis Kepala Bkpuk (Drizal Fryantoni) No. 19 Lt.1</v>
      </c>
      <c r="I362" s="11" t="str">
        <f t="shared" si="4"/>
        <v>CLEANING SERVICE</v>
      </c>
      <c r="J362" s="11">
        <f t="array" ref="J362">IFERROR(INDEX(MASTER!B:B,MATCH(G362,MASTER!A:A,0))/100," ")</f>
        <v>0.95</v>
      </c>
      <c r="K362" s="9">
        <f t="shared" si="5"/>
        <v>12</v>
      </c>
      <c r="L362" s="9" t="str">
        <f t="shared" si="6"/>
        <v>2023 - WEEK 12</v>
      </c>
      <c r="M362" s="9" t="str">
        <f t="shared" si="7"/>
        <v>2023 - MONTH 03</v>
      </c>
      <c r="N362" s="11">
        <f t="shared" ref="N362:O362" si="371">IFERROR(AVERAGEIF(L:L,L362,$J:$J)," ")</f>
        <v>0.95</v>
      </c>
      <c r="O362" s="11">
        <f t="shared" si="371"/>
        <v>0.95</v>
      </c>
      <c r="P362" s="9" t="str">
        <f>IF(ISBLANK(A362)," ",IF(N362&gt;MASTER!$B$3/100,"SB",IF(N362&gt;MASTER!$B$4/100,"B",IF(N362&gt;MASTER!$B$5/100,"C","K"))))</f>
        <v>SB</v>
      </c>
      <c r="Q362" s="9" t="str">
        <f>IF(ISBLANK(B362)," ",IF(O362&gt;MASTER!$B$3/100,"SB",IF(O362&gt;MASTER!$B$4/100,"B",IF(O362&gt;MASTER!$B$5/100,"C","K"))))</f>
        <v>SB</v>
      </c>
    </row>
    <row r="363">
      <c r="A363" s="8">
        <f>INDIRECT(ADDRESS(2+QUOTIENT(ROW()-2,COUNTA('Form Responses 1'!$1:$1)-4),1,,TRUE,"Form Responses 1"))</f>
        <v>45034.63796</v>
      </c>
      <c r="B363" s="9" t="str">
        <f>INDIRECT(ADDRESS(2+QUOTIENT(ROW()-2,COUNTA('Form Responses 1'!$1:$1)-4),2,,TRUE,"Form Responses 1"))</f>
        <v>dcremz11@gmail.com</v>
      </c>
      <c r="C363" s="9" t="str">
        <f>INDIRECT(ADDRESS(2+QUOTIENT(ROW()-2,COUNTA('Form Responses 1'!$1:$1)-4),3,,TRUE,"Form Responses 1"))</f>
        <v>Edi Karyadi</v>
      </c>
      <c r="D363" s="12">
        <f>INDIRECT(ADDRESS(2+QUOTIENT(ROW()-2,COUNTA('Form Responses 1'!$1:$1)-4),4,,TRUE,"Form Responses 1"))</f>
        <v>45010</v>
      </c>
      <c r="E363" s="10">
        <f t="shared" si="2"/>
        <v>6</v>
      </c>
      <c r="F363" s="9" t="str">
        <f>IF(ISBLANK(A363)," ",INDIRECT(ADDRESS(1,5+MOD(ROW()-2,COUNTA('Form Responses 1'!$1:$1)-4),,TRUE,"Form Responses 1")))</f>
        <v>Rumdis Kepala Bkpuk (Drizal Fryantoni) No. 19 Lt.2 [Kamar 1]</v>
      </c>
      <c r="G363" s="9" t="str">
        <f>IF(ISBLANK(A363)," ",INDIRECT(ADDRESS(MATCH(A363,'Form Responses 1'!A:A,0),5+MOD(ROW()-2,COUNTA('Form Responses 1'!$1:$1)-4),,TRUE,"Form Responses 1")))</f>
        <v>BAIK</v>
      </c>
      <c r="H363" s="11" t="str">
        <f t="shared" si="3"/>
        <v>Rumdis Kepala Bkpuk (Drizal Fryantoni) No. 19 Lt.2</v>
      </c>
      <c r="I363" s="11" t="str">
        <f t="shared" si="4"/>
        <v>CLEANING SERVICE</v>
      </c>
      <c r="J363" s="11">
        <f t="array" ref="J363">IFERROR(INDEX(MASTER!B:B,MATCH(G363,MASTER!A:A,0))/100," ")</f>
        <v>0.95</v>
      </c>
      <c r="K363" s="9">
        <f t="shared" si="5"/>
        <v>12</v>
      </c>
      <c r="L363" s="9" t="str">
        <f t="shared" si="6"/>
        <v>2023 - WEEK 12</v>
      </c>
      <c r="M363" s="9" t="str">
        <f t="shared" si="7"/>
        <v>2023 - MONTH 03</v>
      </c>
      <c r="N363" s="11">
        <f t="shared" ref="N363:O363" si="372">IFERROR(AVERAGEIF(L:L,L363,$J:$J)," ")</f>
        <v>0.95</v>
      </c>
      <c r="O363" s="11">
        <f t="shared" si="372"/>
        <v>0.95</v>
      </c>
      <c r="P363" s="9" t="str">
        <f>IF(ISBLANK(A363)," ",IF(N363&gt;MASTER!$B$3/100,"SB",IF(N363&gt;MASTER!$B$4/100,"B",IF(N363&gt;MASTER!$B$5/100,"C","K"))))</f>
        <v>SB</v>
      </c>
      <c r="Q363" s="9" t="str">
        <f>IF(ISBLANK(B363)," ",IF(O363&gt;MASTER!$B$3/100,"SB",IF(O363&gt;MASTER!$B$4/100,"B",IF(O363&gt;MASTER!$B$5/100,"C","K"))))</f>
        <v>SB</v>
      </c>
    </row>
    <row r="364">
      <c r="A364" s="8">
        <f>INDIRECT(ADDRESS(2+QUOTIENT(ROW()-2,COUNTA('Form Responses 1'!$1:$1)-4),1,,TRUE,"Form Responses 1"))</f>
        <v>45034.63796</v>
      </c>
      <c r="B364" s="9" t="str">
        <f>INDIRECT(ADDRESS(2+QUOTIENT(ROW()-2,COUNTA('Form Responses 1'!$1:$1)-4),2,,TRUE,"Form Responses 1"))</f>
        <v>dcremz11@gmail.com</v>
      </c>
      <c r="C364" s="9" t="str">
        <f>INDIRECT(ADDRESS(2+QUOTIENT(ROW()-2,COUNTA('Form Responses 1'!$1:$1)-4),3,,TRUE,"Form Responses 1"))</f>
        <v>Edi Karyadi</v>
      </c>
      <c r="D364" s="12">
        <f>INDIRECT(ADDRESS(2+QUOTIENT(ROW()-2,COUNTA('Form Responses 1'!$1:$1)-4),4,,TRUE,"Form Responses 1"))</f>
        <v>45010</v>
      </c>
      <c r="E364" s="10">
        <f t="shared" si="2"/>
        <v>6</v>
      </c>
      <c r="F364" s="9" t="str">
        <f>IF(ISBLANK(A364)," ",INDIRECT(ADDRESS(1,5+MOD(ROW()-2,COUNTA('Form Responses 1'!$1:$1)-4),,TRUE,"Form Responses 1")))</f>
        <v>Rumdis Kepala Bkpuk (Drizal Fryantoni) No. 19 Lt.2 [Kamar 2]</v>
      </c>
      <c r="G364" s="9" t="str">
        <f>IF(ISBLANK(A364)," ",INDIRECT(ADDRESS(MATCH(A364,'Form Responses 1'!A:A,0),5+MOD(ROW()-2,COUNTA('Form Responses 1'!$1:$1)-4),,TRUE,"Form Responses 1")))</f>
        <v>BAIK</v>
      </c>
      <c r="H364" s="11" t="str">
        <f t="shared" si="3"/>
        <v>Rumdis Kepala Bkpuk (Drizal Fryantoni) No. 19 Lt.2</v>
      </c>
      <c r="I364" s="11" t="str">
        <f t="shared" si="4"/>
        <v>CLEANING SERVICE</v>
      </c>
      <c r="J364" s="11">
        <f t="array" ref="J364">IFERROR(INDEX(MASTER!B:B,MATCH(G364,MASTER!A:A,0))/100," ")</f>
        <v>0.95</v>
      </c>
      <c r="K364" s="9">
        <f t="shared" si="5"/>
        <v>12</v>
      </c>
      <c r="L364" s="9" t="str">
        <f t="shared" si="6"/>
        <v>2023 - WEEK 12</v>
      </c>
      <c r="M364" s="9" t="str">
        <f t="shared" si="7"/>
        <v>2023 - MONTH 03</v>
      </c>
      <c r="N364" s="11">
        <f t="shared" ref="N364:O364" si="373">IFERROR(AVERAGEIF(L:L,L364,$J:$J)," ")</f>
        <v>0.95</v>
      </c>
      <c r="O364" s="11">
        <f t="shared" si="373"/>
        <v>0.95</v>
      </c>
      <c r="P364" s="9" t="str">
        <f>IF(ISBLANK(A364)," ",IF(N364&gt;MASTER!$B$3/100,"SB",IF(N364&gt;MASTER!$B$4/100,"B",IF(N364&gt;MASTER!$B$5/100,"C","K"))))</f>
        <v>SB</v>
      </c>
      <c r="Q364" s="9" t="str">
        <f>IF(ISBLANK(B364)," ",IF(O364&gt;MASTER!$B$3/100,"SB",IF(O364&gt;MASTER!$B$4/100,"B",IF(O364&gt;MASTER!$B$5/100,"C","K"))))</f>
        <v>SB</v>
      </c>
    </row>
    <row r="365">
      <c r="A365" s="8">
        <f>INDIRECT(ADDRESS(2+QUOTIENT(ROW()-2,COUNTA('Form Responses 1'!$1:$1)-4),1,,TRUE,"Form Responses 1"))</f>
        <v>45034.63796</v>
      </c>
      <c r="B365" s="9" t="str">
        <f>INDIRECT(ADDRESS(2+QUOTIENT(ROW()-2,COUNTA('Form Responses 1'!$1:$1)-4),2,,TRUE,"Form Responses 1"))</f>
        <v>dcremz11@gmail.com</v>
      </c>
      <c r="C365" s="9" t="str">
        <f>INDIRECT(ADDRESS(2+QUOTIENT(ROW()-2,COUNTA('Form Responses 1'!$1:$1)-4),3,,TRUE,"Form Responses 1"))</f>
        <v>Edi Karyadi</v>
      </c>
      <c r="D365" s="12">
        <f>INDIRECT(ADDRESS(2+QUOTIENT(ROW()-2,COUNTA('Form Responses 1'!$1:$1)-4),4,,TRUE,"Form Responses 1"))</f>
        <v>45010</v>
      </c>
      <c r="E365" s="10">
        <f t="shared" si="2"/>
        <v>6</v>
      </c>
      <c r="F365" s="9" t="str">
        <f>IF(ISBLANK(A365)," ",INDIRECT(ADDRESS(1,5+MOD(ROW()-2,COUNTA('Form Responses 1'!$1:$1)-4),,TRUE,"Form Responses 1")))</f>
        <v>Rumdis Kepala Bkpuk (Drizal Fryantoni) No. 19 Lt.2 [Kamar 3]</v>
      </c>
      <c r="G365" s="9" t="str">
        <f>IF(ISBLANK(A365)," ",INDIRECT(ADDRESS(MATCH(A365,'Form Responses 1'!A:A,0),5+MOD(ROW()-2,COUNTA('Form Responses 1'!$1:$1)-4),,TRUE,"Form Responses 1")))</f>
        <v>BAIK</v>
      </c>
      <c r="H365" s="11" t="str">
        <f t="shared" si="3"/>
        <v>Rumdis Kepala Bkpuk (Drizal Fryantoni) No. 19 Lt.2</v>
      </c>
      <c r="I365" s="11" t="str">
        <f t="shared" si="4"/>
        <v>CLEANING SERVICE</v>
      </c>
      <c r="J365" s="11">
        <f t="array" ref="J365">IFERROR(INDEX(MASTER!B:B,MATCH(G365,MASTER!A:A,0))/100," ")</f>
        <v>0.95</v>
      </c>
      <c r="K365" s="9">
        <f t="shared" si="5"/>
        <v>12</v>
      </c>
      <c r="L365" s="9" t="str">
        <f t="shared" si="6"/>
        <v>2023 - WEEK 12</v>
      </c>
      <c r="M365" s="9" t="str">
        <f t="shared" si="7"/>
        <v>2023 - MONTH 03</v>
      </c>
      <c r="N365" s="11">
        <f t="shared" ref="N365:O365" si="374">IFERROR(AVERAGEIF(L:L,L365,$J:$J)," ")</f>
        <v>0.95</v>
      </c>
      <c r="O365" s="11">
        <f t="shared" si="374"/>
        <v>0.95</v>
      </c>
      <c r="P365" s="9" t="str">
        <f>IF(ISBLANK(A365)," ",IF(N365&gt;MASTER!$B$3/100,"SB",IF(N365&gt;MASTER!$B$4/100,"B",IF(N365&gt;MASTER!$B$5/100,"C","K"))))</f>
        <v>SB</v>
      </c>
      <c r="Q365" s="9" t="str">
        <f>IF(ISBLANK(B365)," ",IF(O365&gt;MASTER!$B$3/100,"SB",IF(O365&gt;MASTER!$B$4/100,"B",IF(O365&gt;MASTER!$B$5/100,"C","K"))))</f>
        <v>SB</v>
      </c>
    </row>
    <row r="366">
      <c r="A366" s="8">
        <f>INDIRECT(ADDRESS(2+QUOTIENT(ROW()-2,COUNTA('Form Responses 1'!$1:$1)-4),1,,TRUE,"Form Responses 1"))</f>
        <v>45034.63796</v>
      </c>
      <c r="B366" s="9" t="str">
        <f>INDIRECT(ADDRESS(2+QUOTIENT(ROW()-2,COUNTA('Form Responses 1'!$1:$1)-4),2,,TRUE,"Form Responses 1"))</f>
        <v>dcremz11@gmail.com</v>
      </c>
      <c r="C366" s="9" t="str">
        <f>INDIRECT(ADDRESS(2+QUOTIENT(ROW()-2,COUNTA('Form Responses 1'!$1:$1)-4),3,,TRUE,"Form Responses 1"))</f>
        <v>Edi Karyadi</v>
      </c>
      <c r="D366" s="12">
        <f>INDIRECT(ADDRESS(2+QUOTIENT(ROW()-2,COUNTA('Form Responses 1'!$1:$1)-4),4,,TRUE,"Form Responses 1"))</f>
        <v>45010</v>
      </c>
      <c r="E366" s="10">
        <f t="shared" si="2"/>
        <v>6</v>
      </c>
      <c r="F366" s="9" t="str">
        <f>IF(ISBLANK(A366)," ",INDIRECT(ADDRESS(1,5+MOD(ROW()-2,COUNTA('Form Responses 1'!$1:$1)-4),,TRUE,"Form Responses 1")))</f>
        <v>Rumdis Kepala Bkpuk (Drizal Fryantoni) No. 19 Lt.2 [Kamar Mandi 1]</v>
      </c>
      <c r="G366" s="9" t="str">
        <f>IF(ISBLANK(A366)," ",INDIRECT(ADDRESS(MATCH(A366,'Form Responses 1'!A:A,0),5+MOD(ROW()-2,COUNTA('Form Responses 1'!$1:$1)-4),,TRUE,"Form Responses 1")))</f>
        <v>BAIK</v>
      </c>
      <c r="H366" s="11" t="str">
        <f t="shared" si="3"/>
        <v>Rumdis Kepala Bkpuk (Drizal Fryantoni) No. 19 Lt.2</v>
      </c>
      <c r="I366" s="11" t="str">
        <f t="shared" si="4"/>
        <v>CLEANING SERVICE</v>
      </c>
      <c r="J366" s="11">
        <f t="array" ref="J366">IFERROR(INDEX(MASTER!B:B,MATCH(G366,MASTER!A:A,0))/100," ")</f>
        <v>0.95</v>
      </c>
      <c r="K366" s="9">
        <f t="shared" si="5"/>
        <v>12</v>
      </c>
      <c r="L366" s="9" t="str">
        <f t="shared" si="6"/>
        <v>2023 - WEEK 12</v>
      </c>
      <c r="M366" s="9" t="str">
        <f t="shared" si="7"/>
        <v>2023 - MONTH 03</v>
      </c>
      <c r="N366" s="11">
        <f t="shared" ref="N366:O366" si="375">IFERROR(AVERAGEIF(L:L,L366,$J:$J)," ")</f>
        <v>0.95</v>
      </c>
      <c r="O366" s="11">
        <f t="shared" si="375"/>
        <v>0.95</v>
      </c>
      <c r="P366" s="9" t="str">
        <f>IF(ISBLANK(A366)," ",IF(N366&gt;MASTER!$B$3/100,"SB",IF(N366&gt;MASTER!$B$4/100,"B",IF(N366&gt;MASTER!$B$5/100,"C","K"))))</f>
        <v>SB</v>
      </c>
      <c r="Q366" s="9" t="str">
        <f>IF(ISBLANK(B366)," ",IF(O366&gt;MASTER!$B$3/100,"SB",IF(O366&gt;MASTER!$B$4/100,"B",IF(O366&gt;MASTER!$B$5/100,"C","K"))))</f>
        <v>SB</v>
      </c>
    </row>
    <row r="367">
      <c r="A367" s="8">
        <f>INDIRECT(ADDRESS(2+QUOTIENT(ROW()-2,COUNTA('Form Responses 1'!$1:$1)-4),1,,TRUE,"Form Responses 1"))</f>
        <v>45034.63796</v>
      </c>
      <c r="B367" s="9" t="str">
        <f>INDIRECT(ADDRESS(2+QUOTIENT(ROW()-2,COUNTA('Form Responses 1'!$1:$1)-4),2,,TRUE,"Form Responses 1"))</f>
        <v>dcremz11@gmail.com</v>
      </c>
      <c r="C367" s="9" t="str">
        <f>INDIRECT(ADDRESS(2+QUOTIENT(ROW()-2,COUNTA('Form Responses 1'!$1:$1)-4),3,,TRUE,"Form Responses 1"))</f>
        <v>Edi Karyadi</v>
      </c>
      <c r="D367" s="12">
        <f>INDIRECT(ADDRESS(2+QUOTIENT(ROW()-2,COUNTA('Form Responses 1'!$1:$1)-4),4,,TRUE,"Form Responses 1"))</f>
        <v>45010</v>
      </c>
      <c r="E367" s="10">
        <f t="shared" si="2"/>
        <v>6</v>
      </c>
      <c r="F367" s="9" t="str">
        <f>IF(ISBLANK(A367)," ",INDIRECT(ADDRESS(1,5+MOD(ROW()-2,COUNTA('Form Responses 1'!$1:$1)-4),,TRUE,"Form Responses 1")))</f>
        <v>Rumdis Kepala Bkpuk (Drizal Fryantoni) No. 19 Lt.2 [Kamar Mandi 2]</v>
      </c>
      <c r="G367" s="9" t="str">
        <f>IF(ISBLANK(A367)," ",INDIRECT(ADDRESS(MATCH(A367,'Form Responses 1'!A:A,0),5+MOD(ROW()-2,COUNTA('Form Responses 1'!$1:$1)-4),,TRUE,"Form Responses 1")))</f>
        <v>BAIK</v>
      </c>
      <c r="H367" s="11" t="str">
        <f t="shared" si="3"/>
        <v>Rumdis Kepala Bkpuk (Drizal Fryantoni) No. 19 Lt.2</v>
      </c>
      <c r="I367" s="11" t="str">
        <f t="shared" si="4"/>
        <v>CLEANING SERVICE</v>
      </c>
      <c r="J367" s="11">
        <f t="array" ref="J367">IFERROR(INDEX(MASTER!B:B,MATCH(G367,MASTER!A:A,0))/100," ")</f>
        <v>0.95</v>
      </c>
      <c r="K367" s="9">
        <f t="shared" si="5"/>
        <v>12</v>
      </c>
      <c r="L367" s="9" t="str">
        <f t="shared" si="6"/>
        <v>2023 - WEEK 12</v>
      </c>
      <c r="M367" s="9" t="str">
        <f t="shared" si="7"/>
        <v>2023 - MONTH 03</v>
      </c>
      <c r="N367" s="11">
        <f t="shared" ref="N367:O367" si="376">IFERROR(AVERAGEIF(L:L,L367,$J:$J)," ")</f>
        <v>0.95</v>
      </c>
      <c r="O367" s="11">
        <f t="shared" si="376"/>
        <v>0.95</v>
      </c>
      <c r="P367" s="9" t="str">
        <f>IF(ISBLANK(A367)," ",IF(N367&gt;MASTER!$B$3/100,"SB",IF(N367&gt;MASTER!$B$4/100,"B",IF(N367&gt;MASTER!$B$5/100,"C","K"))))</f>
        <v>SB</v>
      </c>
      <c r="Q367" s="9" t="str">
        <f>IF(ISBLANK(B367)," ",IF(O367&gt;MASTER!$B$3/100,"SB",IF(O367&gt;MASTER!$B$4/100,"B",IF(O367&gt;MASTER!$B$5/100,"C","K"))))</f>
        <v>SB</v>
      </c>
    </row>
    <row r="368">
      <c r="A368" s="8">
        <f>INDIRECT(ADDRESS(2+QUOTIENT(ROW()-2,COUNTA('Form Responses 1'!$1:$1)-4),1,,TRUE,"Form Responses 1"))</f>
        <v>45034.63796</v>
      </c>
      <c r="B368" s="9" t="str">
        <f>INDIRECT(ADDRESS(2+QUOTIENT(ROW()-2,COUNTA('Form Responses 1'!$1:$1)-4),2,,TRUE,"Form Responses 1"))</f>
        <v>dcremz11@gmail.com</v>
      </c>
      <c r="C368" s="9" t="str">
        <f>INDIRECT(ADDRESS(2+QUOTIENT(ROW()-2,COUNTA('Form Responses 1'!$1:$1)-4),3,,TRUE,"Form Responses 1"))</f>
        <v>Edi Karyadi</v>
      </c>
      <c r="D368" s="12">
        <f>INDIRECT(ADDRESS(2+QUOTIENT(ROW()-2,COUNTA('Form Responses 1'!$1:$1)-4),4,,TRUE,"Form Responses 1"))</f>
        <v>45010</v>
      </c>
      <c r="E368" s="10">
        <f t="shared" si="2"/>
        <v>6</v>
      </c>
      <c r="F368" s="9" t="str">
        <f>IF(ISBLANK(A368)," ",INDIRECT(ADDRESS(1,5+MOD(ROW()-2,COUNTA('Form Responses 1'!$1:$1)-4),,TRUE,"Form Responses 1")))</f>
        <v>Rumdis Kepala Bkpuk (Drizal Fryantoni) No. 19 Lt.2 [Kamar Mandi 3]</v>
      </c>
      <c r="G368" s="9" t="str">
        <f>IF(ISBLANK(A368)," ",INDIRECT(ADDRESS(MATCH(A368,'Form Responses 1'!A:A,0),5+MOD(ROW()-2,COUNTA('Form Responses 1'!$1:$1)-4),,TRUE,"Form Responses 1")))</f>
        <v>BAIK</v>
      </c>
      <c r="H368" s="11" t="str">
        <f t="shared" si="3"/>
        <v>Rumdis Kepala Bkpuk (Drizal Fryantoni) No. 19 Lt.2</v>
      </c>
      <c r="I368" s="11" t="str">
        <f t="shared" si="4"/>
        <v>CLEANING SERVICE</v>
      </c>
      <c r="J368" s="11">
        <f t="array" ref="J368">IFERROR(INDEX(MASTER!B:B,MATCH(G368,MASTER!A:A,0))/100," ")</f>
        <v>0.95</v>
      </c>
      <c r="K368" s="9">
        <f t="shared" si="5"/>
        <v>12</v>
      </c>
      <c r="L368" s="9" t="str">
        <f t="shared" si="6"/>
        <v>2023 - WEEK 12</v>
      </c>
      <c r="M368" s="9" t="str">
        <f t="shared" si="7"/>
        <v>2023 - MONTH 03</v>
      </c>
      <c r="N368" s="11">
        <f t="shared" ref="N368:O368" si="377">IFERROR(AVERAGEIF(L:L,L368,$J:$J)," ")</f>
        <v>0.95</v>
      </c>
      <c r="O368" s="11">
        <f t="shared" si="377"/>
        <v>0.95</v>
      </c>
      <c r="P368" s="9" t="str">
        <f>IF(ISBLANK(A368)," ",IF(N368&gt;MASTER!$B$3/100,"SB",IF(N368&gt;MASTER!$B$4/100,"B",IF(N368&gt;MASTER!$B$5/100,"C","K"))))</f>
        <v>SB</v>
      </c>
      <c r="Q368" s="9" t="str">
        <f>IF(ISBLANK(B368)," ",IF(O368&gt;MASTER!$B$3/100,"SB",IF(O368&gt;MASTER!$B$4/100,"B",IF(O368&gt;MASTER!$B$5/100,"C","K"))))</f>
        <v>SB</v>
      </c>
    </row>
    <row r="369">
      <c r="A369" s="8">
        <f>INDIRECT(ADDRESS(2+QUOTIENT(ROW()-2,COUNTA('Form Responses 1'!$1:$1)-4),1,,TRUE,"Form Responses 1"))</f>
        <v>45034.63796</v>
      </c>
      <c r="B369" s="9" t="str">
        <f>INDIRECT(ADDRESS(2+QUOTIENT(ROW()-2,COUNTA('Form Responses 1'!$1:$1)-4),2,,TRUE,"Form Responses 1"))</f>
        <v>dcremz11@gmail.com</v>
      </c>
      <c r="C369" s="9" t="str">
        <f>INDIRECT(ADDRESS(2+QUOTIENT(ROW()-2,COUNTA('Form Responses 1'!$1:$1)-4),3,,TRUE,"Form Responses 1"))</f>
        <v>Edi Karyadi</v>
      </c>
      <c r="D369" s="12">
        <f>INDIRECT(ADDRESS(2+QUOTIENT(ROW()-2,COUNTA('Form Responses 1'!$1:$1)-4),4,,TRUE,"Form Responses 1"))</f>
        <v>45010</v>
      </c>
      <c r="E369" s="10">
        <f t="shared" si="2"/>
        <v>6</v>
      </c>
      <c r="F369" s="9" t="str">
        <f>IF(ISBLANK(A369)," ",INDIRECT(ADDRESS(1,5+MOD(ROW()-2,COUNTA('Form Responses 1'!$1:$1)-4),,TRUE,"Form Responses 1")))</f>
        <v>Rumdis Kepala Or Kebumian Dan Maritim (Ocky Karna Radjasa) No. 1B Lt.1 [Kamar 1]</v>
      </c>
      <c r="G369" s="9" t="str">
        <f>IF(ISBLANK(A369)," ",INDIRECT(ADDRESS(MATCH(A369,'Form Responses 1'!A:A,0),5+MOD(ROW()-2,COUNTA('Form Responses 1'!$1:$1)-4),,TRUE,"Form Responses 1")))</f>
        <v>BAIK</v>
      </c>
      <c r="H369" s="11" t="str">
        <f t="shared" si="3"/>
        <v>Rumdis Kepala Or Kebumian Dan Maritim (Ocky Karna Radjasa) No. 1B Lt.1</v>
      </c>
      <c r="I369" s="11" t="str">
        <f t="shared" si="4"/>
        <v>CLEANING SERVICE</v>
      </c>
      <c r="J369" s="11">
        <f t="array" ref="J369">IFERROR(INDEX(MASTER!B:B,MATCH(G369,MASTER!A:A,0))/100," ")</f>
        <v>0.95</v>
      </c>
      <c r="K369" s="9">
        <f t="shared" si="5"/>
        <v>12</v>
      </c>
      <c r="L369" s="9" t="str">
        <f t="shared" si="6"/>
        <v>2023 - WEEK 12</v>
      </c>
      <c r="M369" s="9" t="str">
        <f t="shared" si="7"/>
        <v>2023 - MONTH 03</v>
      </c>
      <c r="N369" s="11">
        <f t="shared" ref="N369:O369" si="378">IFERROR(AVERAGEIF(L:L,L369,$J:$J)," ")</f>
        <v>0.95</v>
      </c>
      <c r="O369" s="11">
        <f t="shared" si="378"/>
        <v>0.95</v>
      </c>
      <c r="P369" s="9" t="str">
        <f>IF(ISBLANK(A369)," ",IF(N369&gt;MASTER!$B$3/100,"SB",IF(N369&gt;MASTER!$B$4/100,"B",IF(N369&gt;MASTER!$B$5/100,"C","K"))))</f>
        <v>SB</v>
      </c>
      <c r="Q369" s="9" t="str">
        <f>IF(ISBLANK(B369)," ",IF(O369&gt;MASTER!$B$3/100,"SB",IF(O369&gt;MASTER!$B$4/100,"B",IF(O369&gt;MASTER!$B$5/100,"C","K"))))</f>
        <v>SB</v>
      </c>
    </row>
    <row r="370">
      <c r="A370" s="8">
        <f>INDIRECT(ADDRESS(2+QUOTIENT(ROW()-2,COUNTA('Form Responses 1'!$1:$1)-4),1,,TRUE,"Form Responses 1"))</f>
        <v>45034.63796</v>
      </c>
      <c r="B370" s="9" t="str">
        <f>INDIRECT(ADDRESS(2+QUOTIENT(ROW()-2,COUNTA('Form Responses 1'!$1:$1)-4),2,,TRUE,"Form Responses 1"))</f>
        <v>dcremz11@gmail.com</v>
      </c>
      <c r="C370" s="9" t="str">
        <f>INDIRECT(ADDRESS(2+QUOTIENT(ROW()-2,COUNTA('Form Responses 1'!$1:$1)-4),3,,TRUE,"Form Responses 1"))</f>
        <v>Edi Karyadi</v>
      </c>
      <c r="D370" s="12">
        <f>INDIRECT(ADDRESS(2+QUOTIENT(ROW()-2,COUNTA('Form Responses 1'!$1:$1)-4),4,,TRUE,"Form Responses 1"))</f>
        <v>45010</v>
      </c>
      <c r="E370" s="10">
        <f t="shared" si="2"/>
        <v>6</v>
      </c>
      <c r="F370" s="9" t="str">
        <f>IF(ISBLANK(A370)," ",INDIRECT(ADDRESS(1,5+MOD(ROW()-2,COUNTA('Form Responses 1'!$1:$1)-4),,TRUE,"Form Responses 1")))</f>
        <v>Rumdis Kepala Or Kebumian Dan Maritim (Ocky Karna Radjasa) No. 1B Lt.1 [Kamar 2]</v>
      </c>
      <c r="G370" s="9" t="str">
        <f>IF(ISBLANK(A370)," ",INDIRECT(ADDRESS(MATCH(A370,'Form Responses 1'!A:A,0),5+MOD(ROW()-2,COUNTA('Form Responses 1'!$1:$1)-4),,TRUE,"Form Responses 1")))</f>
        <v>BAIK</v>
      </c>
      <c r="H370" s="11" t="str">
        <f t="shared" si="3"/>
        <v>Rumdis Kepala Or Kebumian Dan Maritim (Ocky Karna Radjasa) No. 1B Lt.1</v>
      </c>
      <c r="I370" s="11" t="str">
        <f t="shared" si="4"/>
        <v>CLEANING SERVICE</v>
      </c>
      <c r="J370" s="11">
        <f t="array" ref="J370">IFERROR(INDEX(MASTER!B:B,MATCH(G370,MASTER!A:A,0))/100," ")</f>
        <v>0.95</v>
      </c>
      <c r="K370" s="9">
        <f t="shared" si="5"/>
        <v>12</v>
      </c>
      <c r="L370" s="9" t="str">
        <f t="shared" si="6"/>
        <v>2023 - WEEK 12</v>
      </c>
      <c r="M370" s="9" t="str">
        <f t="shared" si="7"/>
        <v>2023 - MONTH 03</v>
      </c>
      <c r="N370" s="11">
        <f t="shared" ref="N370:O370" si="379">IFERROR(AVERAGEIF(L:L,L370,$J:$J)," ")</f>
        <v>0.95</v>
      </c>
      <c r="O370" s="11">
        <f t="shared" si="379"/>
        <v>0.95</v>
      </c>
      <c r="P370" s="9" t="str">
        <f>IF(ISBLANK(A370)," ",IF(N370&gt;MASTER!$B$3/100,"SB",IF(N370&gt;MASTER!$B$4/100,"B",IF(N370&gt;MASTER!$B$5/100,"C","K"))))</f>
        <v>SB</v>
      </c>
      <c r="Q370" s="9" t="str">
        <f>IF(ISBLANK(B370)," ",IF(O370&gt;MASTER!$B$3/100,"SB",IF(O370&gt;MASTER!$B$4/100,"B",IF(O370&gt;MASTER!$B$5/100,"C","K"))))</f>
        <v>SB</v>
      </c>
    </row>
    <row r="371">
      <c r="A371" s="8">
        <f>INDIRECT(ADDRESS(2+QUOTIENT(ROW()-2,COUNTA('Form Responses 1'!$1:$1)-4),1,,TRUE,"Form Responses 1"))</f>
        <v>45034.63796</v>
      </c>
      <c r="B371" s="9" t="str">
        <f>INDIRECT(ADDRESS(2+QUOTIENT(ROW()-2,COUNTA('Form Responses 1'!$1:$1)-4),2,,TRUE,"Form Responses 1"))</f>
        <v>dcremz11@gmail.com</v>
      </c>
      <c r="C371" s="9" t="str">
        <f>INDIRECT(ADDRESS(2+QUOTIENT(ROW()-2,COUNTA('Form Responses 1'!$1:$1)-4),3,,TRUE,"Form Responses 1"))</f>
        <v>Edi Karyadi</v>
      </c>
      <c r="D371" s="12">
        <f>INDIRECT(ADDRESS(2+QUOTIENT(ROW()-2,COUNTA('Form Responses 1'!$1:$1)-4),4,,TRUE,"Form Responses 1"))</f>
        <v>45010</v>
      </c>
      <c r="E371" s="10">
        <f t="shared" si="2"/>
        <v>6</v>
      </c>
      <c r="F371" s="9" t="str">
        <f>IF(ISBLANK(A371)," ",INDIRECT(ADDRESS(1,5+MOD(ROW()-2,COUNTA('Form Responses 1'!$1:$1)-4),,TRUE,"Form Responses 1")))</f>
        <v>Rumdis Kepala Or Kebumian Dan Maritim (Ocky Karna Radjasa) No. 1B Lt.1 [Ruang Tamu]</v>
      </c>
      <c r="G371" s="9" t="str">
        <f>IF(ISBLANK(A371)," ",INDIRECT(ADDRESS(MATCH(A371,'Form Responses 1'!A:A,0),5+MOD(ROW()-2,COUNTA('Form Responses 1'!$1:$1)-4),,TRUE,"Form Responses 1")))</f>
        <v>BAIK</v>
      </c>
      <c r="H371" s="11" t="str">
        <f t="shared" si="3"/>
        <v>Rumdis Kepala Or Kebumian Dan Maritim (Ocky Karna Radjasa) No. 1B Lt.1</v>
      </c>
      <c r="I371" s="11" t="str">
        <f t="shared" si="4"/>
        <v>CLEANING SERVICE</v>
      </c>
      <c r="J371" s="11">
        <f t="array" ref="J371">IFERROR(INDEX(MASTER!B:B,MATCH(G371,MASTER!A:A,0))/100," ")</f>
        <v>0.95</v>
      </c>
      <c r="K371" s="9">
        <f t="shared" si="5"/>
        <v>12</v>
      </c>
      <c r="L371" s="9" t="str">
        <f t="shared" si="6"/>
        <v>2023 - WEEK 12</v>
      </c>
      <c r="M371" s="9" t="str">
        <f t="shared" si="7"/>
        <v>2023 - MONTH 03</v>
      </c>
      <c r="N371" s="11">
        <f t="shared" ref="N371:O371" si="380">IFERROR(AVERAGEIF(L:L,L371,$J:$J)," ")</f>
        <v>0.95</v>
      </c>
      <c r="O371" s="11">
        <f t="shared" si="380"/>
        <v>0.95</v>
      </c>
      <c r="P371" s="9" t="str">
        <f>IF(ISBLANK(A371)," ",IF(N371&gt;MASTER!$B$3/100,"SB",IF(N371&gt;MASTER!$B$4/100,"B",IF(N371&gt;MASTER!$B$5/100,"C","K"))))</f>
        <v>SB</v>
      </c>
      <c r="Q371" s="9" t="str">
        <f>IF(ISBLANK(B371)," ",IF(O371&gt;MASTER!$B$3/100,"SB",IF(O371&gt;MASTER!$B$4/100,"B",IF(O371&gt;MASTER!$B$5/100,"C","K"))))</f>
        <v>SB</v>
      </c>
    </row>
    <row r="372">
      <c r="A372" s="8">
        <f>INDIRECT(ADDRESS(2+QUOTIENT(ROW()-2,COUNTA('Form Responses 1'!$1:$1)-4),1,,TRUE,"Form Responses 1"))</f>
        <v>45034.63796</v>
      </c>
      <c r="B372" s="9" t="str">
        <f>INDIRECT(ADDRESS(2+QUOTIENT(ROW()-2,COUNTA('Form Responses 1'!$1:$1)-4),2,,TRUE,"Form Responses 1"))</f>
        <v>dcremz11@gmail.com</v>
      </c>
      <c r="C372" s="9" t="str">
        <f>INDIRECT(ADDRESS(2+QUOTIENT(ROW()-2,COUNTA('Form Responses 1'!$1:$1)-4),3,,TRUE,"Form Responses 1"))</f>
        <v>Edi Karyadi</v>
      </c>
      <c r="D372" s="12">
        <f>INDIRECT(ADDRESS(2+QUOTIENT(ROW()-2,COUNTA('Form Responses 1'!$1:$1)-4),4,,TRUE,"Form Responses 1"))</f>
        <v>45010</v>
      </c>
      <c r="E372" s="10">
        <f t="shared" si="2"/>
        <v>6</v>
      </c>
      <c r="F372" s="9" t="str">
        <f>IF(ISBLANK(A372)," ",INDIRECT(ADDRESS(1,5+MOD(ROW()-2,COUNTA('Form Responses 1'!$1:$1)-4),,TRUE,"Form Responses 1")))</f>
        <v>Rumdis Kepala Or Kebumian Dan Maritim (Ocky Karna Radjasa) No. 1B Lt.1 [Ruang Tv]</v>
      </c>
      <c r="G372" s="9" t="str">
        <f>IF(ISBLANK(A372)," ",INDIRECT(ADDRESS(MATCH(A372,'Form Responses 1'!A:A,0),5+MOD(ROW()-2,COUNTA('Form Responses 1'!$1:$1)-4),,TRUE,"Form Responses 1")))</f>
        <v>BAIK</v>
      </c>
      <c r="H372" s="11" t="str">
        <f t="shared" si="3"/>
        <v>Rumdis Kepala Or Kebumian Dan Maritim (Ocky Karna Radjasa) No. 1B Lt.1</v>
      </c>
      <c r="I372" s="11" t="str">
        <f t="shared" si="4"/>
        <v>CLEANING SERVICE</v>
      </c>
      <c r="J372" s="11">
        <f t="array" ref="J372">IFERROR(INDEX(MASTER!B:B,MATCH(G372,MASTER!A:A,0))/100," ")</f>
        <v>0.95</v>
      </c>
      <c r="K372" s="9">
        <f t="shared" si="5"/>
        <v>12</v>
      </c>
      <c r="L372" s="9" t="str">
        <f t="shared" si="6"/>
        <v>2023 - WEEK 12</v>
      </c>
      <c r="M372" s="9" t="str">
        <f t="shared" si="7"/>
        <v>2023 - MONTH 03</v>
      </c>
      <c r="N372" s="11">
        <f t="shared" ref="N372:O372" si="381">IFERROR(AVERAGEIF(L:L,L372,$J:$J)," ")</f>
        <v>0.95</v>
      </c>
      <c r="O372" s="11">
        <f t="shared" si="381"/>
        <v>0.95</v>
      </c>
      <c r="P372" s="9" t="str">
        <f>IF(ISBLANK(A372)," ",IF(N372&gt;MASTER!$B$3/100,"SB",IF(N372&gt;MASTER!$B$4/100,"B",IF(N372&gt;MASTER!$B$5/100,"C","K"))))</f>
        <v>SB</v>
      </c>
      <c r="Q372" s="9" t="str">
        <f>IF(ISBLANK(B372)," ",IF(O372&gt;MASTER!$B$3/100,"SB",IF(O372&gt;MASTER!$B$4/100,"B",IF(O372&gt;MASTER!$B$5/100,"C","K"))))</f>
        <v>SB</v>
      </c>
    </row>
    <row r="373">
      <c r="A373" s="8">
        <f>INDIRECT(ADDRESS(2+QUOTIENT(ROW()-2,COUNTA('Form Responses 1'!$1:$1)-4),1,,TRUE,"Form Responses 1"))</f>
        <v>45034.63796</v>
      </c>
      <c r="B373" s="9" t="str">
        <f>INDIRECT(ADDRESS(2+QUOTIENT(ROW()-2,COUNTA('Form Responses 1'!$1:$1)-4),2,,TRUE,"Form Responses 1"))</f>
        <v>dcremz11@gmail.com</v>
      </c>
      <c r="C373" s="9" t="str">
        <f>INDIRECT(ADDRESS(2+QUOTIENT(ROW()-2,COUNTA('Form Responses 1'!$1:$1)-4),3,,TRUE,"Form Responses 1"))</f>
        <v>Edi Karyadi</v>
      </c>
      <c r="D373" s="12">
        <f>INDIRECT(ADDRESS(2+QUOTIENT(ROW()-2,COUNTA('Form Responses 1'!$1:$1)-4),4,,TRUE,"Form Responses 1"))</f>
        <v>45010</v>
      </c>
      <c r="E373" s="10">
        <f t="shared" si="2"/>
        <v>6</v>
      </c>
      <c r="F373" s="9" t="str">
        <f>IF(ISBLANK(A373)," ",INDIRECT(ADDRESS(1,5+MOD(ROW()-2,COUNTA('Form Responses 1'!$1:$1)-4),,TRUE,"Form Responses 1")))</f>
        <v>Rumdis Kepala Or Kebumian Dan Maritim (Ocky Karna Radjasa) No. 1B Lt.1 [Ruang Makan]</v>
      </c>
      <c r="G373" s="9" t="str">
        <f>IF(ISBLANK(A373)," ",INDIRECT(ADDRESS(MATCH(A373,'Form Responses 1'!A:A,0),5+MOD(ROW()-2,COUNTA('Form Responses 1'!$1:$1)-4),,TRUE,"Form Responses 1")))</f>
        <v>BAIK</v>
      </c>
      <c r="H373" s="11" t="str">
        <f t="shared" si="3"/>
        <v>Rumdis Kepala Or Kebumian Dan Maritim (Ocky Karna Radjasa) No. 1B Lt.1</v>
      </c>
      <c r="I373" s="11" t="str">
        <f t="shared" si="4"/>
        <v>CLEANING SERVICE</v>
      </c>
      <c r="J373" s="11">
        <f t="array" ref="J373">IFERROR(INDEX(MASTER!B:B,MATCH(G373,MASTER!A:A,0))/100," ")</f>
        <v>0.95</v>
      </c>
      <c r="K373" s="9">
        <f t="shared" si="5"/>
        <v>12</v>
      </c>
      <c r="L373" s="9" t="str">
        <f t="shared" si="6"/>
        <v>2023 - WEEK 12</v>
      </c>
      <c r="M373" s="9" t="str">
        <f t="shared" si="7"/>
        <v>2023 - MONTH 03</v>
      </c>
      <c r="N373" s="11">
        <f t="shared" ref="N373:O373" si="382">IFERROR(AVERAGEIF(L:L,L373,$J:$J)," ")</f>
        <v>0.95</v>
      </c>
      <c r="O373" s="11">
        <f t="shared" si="382"/>
        <v>0.95</v>
      </c>
      <c r="P373" s="9" t="str">
        <f>IF(ISBLANK(A373)," ",IF(N373&gt;MASTER!$B$3/100,"SB",IF(N373&gt;MASTER!$B$4/100,"B",IF(N373&gt;MASTER!$B$5/100,"C","K"))))</f>
        <v>SB</v>
      </c>
      <c r="Q373" s="9" t="str">
        <f>IF(ISBLANK(B373)," ",IF(O373&gt;MASTER!$B$3/100,"SB",IF(O373&gt;MASTER!$B$4/100,"B",IF(O373&gt;MASTER!$B$5/100,"C","K"))))</f>
        <v>SB</v>
      </c>
    </row>
    <row r="374">
      <c r="A374" s="8">
        <f>INDIRECT(ADDRESS(2+QUOTIENT(ROW()-2,COUNTA('Form Responses 1'!$1:$1)-4),1,,TRUE,"Form Responses 1"))</f>
        <v>45034.63796</v>
      </c>
      <c r="B374" s="9" t="str">
        <f>INDIRECT(ADDRESS(2+QUOTIENT(ROW()-2,COUNTA('Form Responses 1'!$1:$1)-4),2,,TRUE,"Form Responses 1"))</f>
        <v>dcremz11@gmail.com</v>
      </c>
      <c r="C374" s="9" t="str">
        <f>INDIRECT(ADDRESS(2+QUOTIENT(ROW()-2,COUNTA('Form Responses 1'!$1:$1)-4),3,,TRUE,"Form Responses 1"))</f>
        <v>Edi Karyadi</v>
      </c>
      <c r="D374" s="12">
        <f>INDIRECT(ADDRESS(2+QUOTIENT(ROW()-2,COUNTA('Form Responses 1'!$1:$1)-4),4,,TRUE,"Form Responses 1"))</f>
        <v>45010</v>
      </c>
      <c r="E374" s="10">
        <f t="shared" si="2"/>
        <v>6</v>
      </c>
      <c r="F374" s="9" t="str">
        <f>IF(ISBLANK(A374)," ",INDIRECT(ADDRESS(1,5+MOD(ROW()-2,COUNTA('Form Responses 1'!$1:$1)-4),,TRUE,"Form Responses 1")))</f>
        <v>Rumdis Kepala Or Kebumian Dan Maritim (Ocky Karna Radjasa) No. 1B Lt.1 [Dapur]</v>
      </c>
      <c r="G374" s="9" t="str">
        <f>IF(ISBLANK(A374)," ",INDIRECT(ADDRESS(MATCH(A374,'Form Responses 1'!A:A,0),5+MOD(ROW()-2,COUNTA('Form Responses 1'!$1:$1)-4),,TRUE,"Form Responses 1")))</f>
        <v>BAIK</v>
      </c>
      <c r="H374" s="11" t="str">
        <f t="shared" si="3"/>
        <v>Rumdis Kepala Or Kebumian Dan Maritim (Ocky Karna Radjasa) No. 1B Lt.1</v>
      </c>
      <c r="I374" s="11" t="str">
        <f t="shared" si="4"/>
        <v>CLEANING SERVICE</v>
      </c>
      <c r="J374" s="11">
        <f t="array" ref="J374">IFERROR(INDEX(MASTER!B:B,MATCH(G374,MASTER!A:A,0))/100," ")</f>
        <v>0.95</v>
      </c>
      <c r="K374" s="9">
        <f t="shared" si="5"/>
        <v>12</v>
      </c>
      <c r="L374" s="9" t="str">
        <f t="shared" si="6"/>
        <v>2023 - WEEK 12</v>
      </c>
      <c r="M374" s="9" t="str">
        <f t="shared" si="7"/>
        <v>2023 - MONTH 03</v>
      </c>
      <c r="N374" s="11">
        <f t="shared" ref="N374:O374" si="383">IFERROR(AVERAGEIF(L:L,L374,$J:$J)," ")</f>
        <v>0.95</v>
      </c>
      <c r="O374" s="11">
        <f t="shared" si="383"/>
        <v>0.95</v>
      </c>
      <c r="P374" s="9" t="str">
        <f>IF(ISBLANK(A374)," ",IF(N374&gt;MASTER!$B$3/100,"SB",IF(N374&gt;MASTER!$B$4/100,"B",IF(N374&gt;MASTER!$B$5/100,"C","K"))))</f>
        <v>SB</v>
      </c>
      <c r="Q374" s="9" t="str">
        <f>IF(ISBLANK(B374)," ",IF(O374&gt;MASTER!$B$3/100,"SB",IF(O374&gt;MASTER!$B$4/100,"B",IF(O374&gt;MASTER!$B$5/100,"C","K"))))</f>
        <v>SB</v>
      </c>
    </row>
    <row r="375">
      <c r="A375" s="8">
        <f>INDIRECT(ADDRESS(2+QUOTIENT(ROW()-2,COUNTA('Form Responses 1'!$1:$1)-4),1,,TRUE,"Form Responses 1"))</f>
        <v>45034.63796</v>
      </c>
      <c r="B375" s="9" t="str">
        <f>INDIRECT(ADDRESS(2+QUOTIENT(ROW()-2,COUNTA('Form Responses 1'!$1:$1)-4),2,,TRUE,"Form Responses 1"))</f>
        <v>dcremz11@gmail.com</v>
      </c>
      <c r="C375" s="9" t="str">
        <f>INDIRECT(ADDRESS(2+QUOTIENT(ROW()-2,COUNTA('Form Responses 1'!$1:$1)-4),3,,TRUE,"Form Responses 1"))</f>
        <v>Edi Karyadi</v>
      </c>
      <c r="D375" s="12">
        <f>INDIRECT(ADDRESS(2+QUOTIENT(ROW()-2,COUNTA('Form Responses 1'!$1:$1)-4),4,,TRUE,"Form Responses 1"))</f>
        <v>45010</v>
      </c>
      <c r="E375" s="10">
        <f t="shared" si="2"/>
        <v>6</v>
      </c>
      <c r="F375" s="9" t="str">
        <f>IF(ISBLANK(A375)," ",INDIRECT(ADDRESS(1,5+MOD(ROW()-2,COUNTA('Form Responses 1'!$1:$1)-4),,TRUE,"Form Responses 1")))</f>
        <v>Rumdis Kepala Or Kebumian Dan Maritim (Ocky Karna Radjasa) No. 1B Lt.1 [Halaman Depan]</v>
      </c>
      <c r="G375" s="9" t="str">
        <f>IF(ISBLANK(A375)," ",INDIRECT(ADDRESS(MATCH(A375,'Form Responses 1'!A:A,0),5+MOD(ROW()-2,COUNTA('Form Responses 1'!$1:$1)-4),,TRUE,"Form Responses 1")))</f>
        <v>BAIK</v>
      </c>
      <c r="H375" s="11" t="str">
        <f t="shared" si="3"/>
        <v>Rumdis Kepala Or Kebumian Dan Maritim (Ocky Karna Radjasa) No. 1B Lt.1</v>
      </c>
      <c r="I375" s="11" t="str">
        <f t="shared" si="4"/>
        <v>CLEANING SERVICE</v>
      </c>
      <c r="J375" s="11">
        <f t="array" ref="J375">IFERROR(INDEX(MASTER!B:B,MATCH(G375,MASTER!A:A,0))/100," ")</f>
        <v>0.95</v>
      </c>
      <c r="K375" s="9">
        <f t="shared" si="5"/>
        <v>12</v>
      </c>
      <c r="L375" s="9" t="str">
        <f t="shared" si="6"/>
        <v>2023 - WEEK 12</v>
      </c>
      <c r="M375" s="9" t="str">
        <f t="shared" si="7"/>
        <v>2023 - MONTH 03</v>
      </c>
      <c r="N375" s="11">
        <f t="shared" ref="N375:O375" si="384">IFERROR(AVERAGEIF(L:L,L375,$J:$J)," ")</f>
        <v>0.95</v>
      </c>
      <c r="O375" s="11">
        <f t="shared" si="384"/>
        <v>0.95</v>
      </c>
      <c r="P375" s="9" t="str">
        <f>IF(ISBLANK(A375)," ",IF(N375&gt;MASTER!$B$3/100,"SB",IF(N375&gt;MASTER!$B$4/100,"B",IF(N375&gt;MASTER!$B$5/100,"C","K"))))</f>
        <v>SB</v>
      </c>
      <c r="Q375" s="9" t="str">
        <f>IF(ISBLANK(B375)," ",IF(O375&gt;MASTER!$B$3/100,"SB",IF(O375&gt;MASTER!$B$4/100,"B",IF(O375&gt;MASTER!$B$5/100,"C","K"))))</f>
        <v>SB</v>
      </c>
    </row>
    <row r="376">
      <c r="A376" s="8">
        <f>INDIRECT(ADDRESS(2+QUOTIENT(ROW()-2,COUNTA('Form Responses 1'!$1:$1)-4),1,,TRUE,"Form Responses 1"))</f>
        <v>45034.63796</v>
      </c>
      <c r="B376" s="9" t="str">
        <f>INDIRECT(ADDRESS(2+QUOTIENT(ROW()-2,COUNTA('Form Responses 1'!$1:$1)-4),2,,TRUE,"Form Responses 1"))</f>
        <v>dcremz11@gmail.com</v>
      </c>
      <c r="C376" s="9" t="str">
        <f>INDIRECT(ADDRESS(2+QUOTIENT(ROW()-2,COUNTA('Form Responses 1'!$1:$1)-4),3,,TRUE,"Form Responses 1"))</f>
        <v>Edi Karyadi</v>
      </c>
      <c r="D376" s="12">
        <f>INDIRECT(ADDRESS(2+QUOTIENT(ROW()-2,COUNTA('Form Responses 1'!$1:$1)-4),4,,TRUE,"Form Responses 1"))</f>
        <v>45010</v>
      </c>
      <c r="E376" s="10">
        <f t="shared" si="2"/>
        <v>6</v>
      </c>
      <c r="F376" s="9" t="str">
        <f>IF(ISBLANK(A376)," ",INDIRECT(ADDRESS(1,5+MOD(ROW()-2,COUNTA('Form Responses 1'!$1:$1)-4),,TRUE,"Form Responses 1")))</f>
        <v>Rumdis Kepala Or Kebumian Dan Maritim (Ocky Karna Radjasa) No. 1B Lt.1 [Halaman Belakang]</v>
      </c>
      <c r="G376" s="9" t="str">
        <f>IF(ISBLANK(A376)," ",INDIRECT(ADDRESS(MATCH(A376,'Form Responses 1'!A:A,0),5+MOD(ROW()-2,COUNTA('Form Responses 1'!$1:$1)-4),,TRUE,"Form Responses 1")))</f>
        <v>BAIK</v>
      </c>
      <c r="H376" s="11" t="str">
        <f t="shared" si="3"/>
        <v>Rumdis Kepala Or Kebumian Dan Maritim (Ocky Karna Radjasa) No. 1B Lt.1</v>
      </c>
      <c r="I376" s="11" t="str">
        <f t="shared" si="4"/>
        <v>CLEANING SERVICE</v>
      </c>
      <c r="J376" s="11">
        <f t="array" ref="J376">IFERROR(INDEX(MASTER!B:B,MATCH(G376,MASTER!A:A,0))/100," ")</f>
        <v>0.95</v>
      </c>
      <c r="K376" s="9">
        <f t="shared" si="5"/>
        <v>12</v>
      </c>
      <c r="L376" s="9" t="str">
        <f t="shared" si="6"/>
        <v>2023 - WEEK 12</v>
      </c>
      <c r="M376" s="9" t="str">
        <f t="shared" si="7"/>
        <v>2023 - MONTH 03</v>
      </c>
      <c r="N376" s="11">
        <f t="shared" ref="N376:O376" si="385">IFERROR(AVERAGEIF(L:L,L376,$J:$J)," ")</f>
        <v>0.95</v>
      </c>
      <c r="O376" s="11">
        <f t="shared" si="385"/>
        <v>0.95</v>
      </c>
      <c r="P376" s="9" t="str">
        <f>IF(ISBLANK(A376)," ",IF(N376&gt;MASTER!$B$3/100,"SB",IF(N376&gt;MASTER!$B$4/100,"B",IF(N376&gt;MASTER!$B$5/100,"C","K"))))</f>
        <v>SB</v>
      </c>
      <c r="Q376" s="9" t="str">
        <f>IF(ISBLANK(B376)," ",IF(O376&gt;MASTER!$B$3/100,"SB",IF(O376&gt;MASTER!$B$4/100,"B",IF(O376&gt;MASTER!$B$5/100,"C","K"))))</f>
        <v>SB</v>
      </c>
    </row>
    <row r="377">
      <c r="A377" s="8">
        <f>INDIRECT(ADDRESS(2+QUOTIENT(ROW()-2,COUNTA('Form Responses 1'!$1:$1)-4),1,,TRUE,"Form Responses 1"))</f>
        <v>45034.63796</v>
      </c>
      <c r="B377" s="9" t="str">
        <f>INDIRECT(ADDRESS(2+QUOTIENT(ROW()-2,COUNTA('Form Responses 1'!$1:$1)-4),2,,TRUE,"Form Responses 1"))</f>
        <v>dcremz11@gmail.com</v>
      </c>
      <c r="C377" s="9" t="str">
        <f>INDIRECT(ADDRESS(2+QUOTIENT(ROW()-2,COUNTA('Form Responses 1'!$1:$1)-4),3,,TRUE,"Form Responses 1"))</f>
        <v>Edi Karyadi</v>
      </c>
      <c r="D377" s="12">
        <f>INDIRECT(ADDRESS(2+QUOTIENT(ROW()-2,COUNTA('Form Responses 1'!$1:$1)-4),4,,TRUE,"Form Responses 1"))</f>
        <v>45010</v>
      </c>
      <c r="E377" s="10">
        <f t="shared" si="2"/>
        <v>6</v>
      </c>
      <c r="F377" s="9" t="str">
        <f>IF(ISBLANK(A377)," ",INDIRECT(ADDRESS(1,5+MOD(ROW()-2,COUNTA('Form Responses 1'!$1:$1)-4),,TRUE,"Form Responses 1")))</f>
        <v>Rumdis Kepala Or Kebumian Dan Maritim (Ocky Karna Radjasa) No. 1B Lt.1 [Kamar Mandi 1]</v>
      </c>
      <c r="G377" s="9" t="str">
        <f>IF(ISBLANK(A377)," ",INDIRECT(ADDRESS(MATCH(A377,'Form Responses 1'!A:A,0),5+MOD(ROW()-2,COUNTA('Form Responses 1'!$1:$1)-4),,TRUE,"Form Responses 1")))</f>
        <v>BAIK</v>
      </c>
      <c r="H377" s="11" t="str">
        <f t="shared" si="3"/>
        <v>Rumdis Kepala Or Kebumian Dan Maritim (Ocky Karna Radjasa) No. 1B Lt.1</v>
      </c>
      <c r="I377" s="11" t="str">
        <f t="shared" si="4"/>
        <v>CLEANING SERVICE</v>
      </c>
      <c r="J377" s="11">
        <f t="array" ref="J377">IFERROR(INDEX(MASTER!B:B,MATCH(G377,MASTER!A:A,0))/100," ")</f>
        <v>0.95</v>
      </c>
      <c r="K377" s="9">
        <f t="shared" si="5"/>
        <v>12</v>
      </c>
      <c r="L377" s="9" t="str">
        <f t="shared" si="6"/>
        <v>2023 - WEEK 12</v>
      </c>
      <c r="M377" s="9" t="str">
        <f t="shared" si="7"/>
        <v>2023 - MONTH 03</v>
      </c>
      <c r="N377" s="11">
        <f t="shared" ref="N377:O377" si="386">IFERROR(AVERAGEIF(L:L,L377,$J:$J)," ")</f>
        <v>0.95</v>
      </c>
      <c r="O377" s="11">
        <f t="shared" si="386"/>
        <v>0.95</v>
      </c>
      <c r="P377" s="9" t="str">
        <f>IF(ISBLANK(A377)," ",IF(N377&gt;MASTER!$B$3/100,"SB",IF(N377&gt;MASTER!$B$4/100,"B",IF(N377&gt;MASTER!$B$5/100,"C","K"))))</f>
        <v>SB</v>
      </c>
      <c r="Q377" s="9" t="str">
        <f>IF(ISBLANK(B377)," ",IF(O377&gt;MASTER!$B$3/100,"SB",IF(O377&gt;MASTER!$B$4/100,"B",IF(O377&gt;MASTER!$B$5/100,"C","K"))))</f>
        <v>SB</v>
      </c>
    </row>
    <row r="378">
      <c r="A378" s="8">
        <f>INDIRECT(ADDRESS(2+QUOTIENT(ROW()-2,COUNTA('Form Responses 1'!$1:$1)-4),1,,TRUE,"Form Responses 1"))</f>
        <v>45034.63796</v>
      </c>
      <c r="B378" s="9" t="str">
        <f>INDIRECT(ADDRESS(2+QUOTIENT(ROW()-2,COUNTA('Form Responses 1'!$1:$1)-4),2,,TRUE,"Form Responses 1"))</f>
        <v>dcremz11@gmail.com</v>
      </c>
      <c r="C378" s="9" t="str">
        <f>INDIRECT(ADDRESS(2+QUOTIENT(ROW()-2,COUNTA('Form Responses 1'!$1:$1)-4),3,,TRUE,"Form Responses 1"))</f>
        <v>Edi Karyadi</v>
      </c>
      <c r="D378" s="12">
        <f>INDIRECT(ADDRESS(2+QUOTIENT(ROW()-2,COUNTA('Form Responses 1'!$1:$1)-4),4,,TRUE,"Form Responses 1"))</f>
        <v>45010</v>
      </c>
      <c r="E378" s="10">
        <f t="shared" si="2"/>
        <v>6</v>
      </c>
      <c r="F378" s="9" t="str">
        <f>IF(ISBLANK(A378)," ",INDIRECT(ADDRESS(1,5+MOD(ROW()-2,COUNTA('Form Responses 1'!$1:$1)-4),,TRUE,"Form Responses 1")))</f>
        <v>Rumdis Kepala Or Kebumian Dan Maritim (Ocky Karna Radjasa) No. 1B Lt.1 [Kamar Mandi 2]</v>
      </c>
      <c r="G378" s="9" t="str">
        <f>IF(ISBLANK(A378)," ",INDIRECT(ADDRESS(MATCH(A378,'Form Responses 1'!A:A,0),5+MOD(ROW()-2,COUNTA('Form Responses 1'!$1:$1)-4),,TRUE,"Form Responses 1")))</f>
        <v>BAIK</v>
      </c>
      <c r="H378" s="11" t="str">
        <f t="shared" si="3"/>
        <v>Rumdis Kepala Or Kebumian Dan Maritim (Ocky Karna Radjasa) No. 1B Lt.1</v>
      </c>
      <c r="I378" s="11" t="str">
        <f t="shared" si="4"/>
        <v>CLEANING SERVICE</v>
      </c>
      <c r="J378" s="11">
        <f t="array" ref="J378">IFERROR(INDEX(MASTER!B:B,MATCH(G378,MASTER!A:A,0))/100," ")</f>
        <v>0.95</v>
      </c>
      <c r="K378" s="9">
        <f t="shared" si="5"/>
        <v>12</v>
      </c>
      <c r="L378" s="9" t="str">
        <f t="shared" si="6"/>
        <v>2023 - WEEK 12</v>
      </c>
      <c r="M378" s="9" t="str">
        <f t="shared" si="7"/>
        <v>2023 - MONTH 03</v>
      </c>
      <c r="N378" s="11">
        <f t="shared" ref="N378:O378" si="387">IFERROR(AVERAGEIF(L:L,L378,$J:$J)," ")</f>
        <v>0.95</v>
      </c>
      <c r="O378" s="11">
        <f t="shared" si="387"/>
        <v>0.95</v>
      </c>
      <c r="P378" s="9" t="str">
        <f>IF(ISBLANK(A378)," ",IF(N378&gt;MASTER!$B$3/100,"SB",IF(N378&gt;MASTER!$B$4/100,"B",IF(N378&gt;MASTER!$B$5/100,"C","K"))))</f>
        <v>SB</v>
      </c>
      <c r="Q378" s="9" t="str">
        <f>IF(ISBLANK(B378)," ",IF(O378&gt;MASTER!$B$3/100,"SB",IF(O378&gt;MASTER!$B$4/100,"B",IF(O378&gt;MASTER!$B$5/100,"C","K"))))</f>
        <v>SB</v>
      </c>
    </row>
    <row r="379">
      <c r="A379" s="8">
        <f>INDIRECT(ADDRESS(2+QUOTIENT(ROW()-2,COUNTA('Form Responses 1'!$1:$1)-4),1,,TRUE,"Form Responses 1"))</f>
        <v>45034.63796</v>
      </c>
      <c r="B379" s="9" t="str">
        <f>INDIRECT(ADDRESS(2+QUOTIENT(ROW()-2,COUNTA('Form Responses 1'!$1:$1)-4),2,,TRUE,"Form Responses 1"))</f>
        <v>dcremz11@gmail.com</v>
      </c>
      <c r="C379" s="9" t="str">
        <f>INDIRECT(ADDRESS(2+QUOTIENT(ROW()-2,COUNTA('Form Responses 1'!$1:$1)-4),3,,TRUE,"Form Responses 1"))</f>
        <v>Edi Karyadi</v>
      </c>
      <c r="D379" s="12">
        <f>INDIRECT(ADDRESS(2+QUOTIENT(ROW()-2,COUNTA('Form Responses 1'!$1:$1)-4),4,,TRUE,"Form Responses 1"))</f>
        <v>45010</v>
      </c>
      <c r="E379" s="10">
        <f t="shared" si="2"/>
        <v>6</v>
      </c>
      <c r="F379" s="9" t="str">
        <f>IF(ISBLANK(A379)," ",INDIRECT(ADDRESS(1,5+MOD(ROW()-2,COUNTA('Form Responses 1'!$1:$1)-4),,TRUE,"Form Responses 1")))</f>
        <v>Rumdis Kepala Or Kebumian Dan Maritim (Ocky Karna Radjasa) No. 1B Lt.2 [Kamar Tidur 1]</v>
      </c>
      <c r="G379" s="9" t="str">
        <f>IF(ISBLANK(A379)," ",INDIRECT(ADDRESS(MATCH(A379,'Form Responses 1'!A:A,0),5+MOD(ROW()-2,COUNTA('Form Responses 1'!$1:$1)-4),,TRUE,"Form Responses 1")))</f>
        <v>BAIK</v>
      </c>
      <c r="H379" s="11" t="str">
        <f t="shared" si="3"/>
        <v>Rumdis Kepala Or Kebumian Dan Maritim (Ocky Karna Radjasa) No. 1B Lt.2</v>
      </c>
      <c r="I379" s="11" t="str">
        <f t="shared" si="4"/>
        <v>CLEANING SERVICE</v>
      </c>
      <c r="J379" s="11">
        <f t="array" ref="J379">IFERROR(INDEX(MASTER!B:B,MATCH(G379,MASTER!A:A,0))/100," ")</f>
        <v>0.95</v>
      </c>
      <c r="K379" s="9">
        <f t="shared" si="5"/>
        <v>12</v>
      </c>
      <c r="L379" s="9" t="str">
        <f t="shared" si="6"/>
        <v>2023 - WEEK 12</v>
      </c>
      <c r="M379" s="9" t="str">
        <f t="shared" si="7"/>
        <v>2023 - MONTH 03</v>
      </c>
      <c r="N379" s="11">
        <f t="shared" ref="N379:O379" si="388">IFERROR(AVERAGEIF(L:L,L379,$J:$J)," ")</f>
        <v>0.95</v>
      </c>
      <c r="O379" s="11">
        <f t="shared" si="388"/>
        <v>0.95</v>
      </c>
      <c r="P379" s="9" t="str">
        <f>IF(ISBLANK(A379)," ",IF(N379&gt;MASTER!$B$3/100,"SB",IF(N379&gt;MASTER!$B$4/100,"B",IF(N379&gt;MASTER!$B$5/100,"C","K"))))</f>
        <v>SB</v>
      </c>
      <c r="Q379" s="9" t="str">
        <f>IF(ISBLANK(B379)," ",IF(O379&gt;MASTER!$B$3/100,"SB",IF(O379&gt;MASTER!$B$4/100,"B",IF(O379&gt;MASTER!$B$5/100,"C","K"))))</f>
        <v>SB</v>
      </c>
    </row>
    <row r="380">
      <c r="A380" s="8">
        <f>INDIRECT(ADDRESS(2+QUOTIENT(ROW()-2,COUNTA('Form Responses 1'!$1:$1)-4),1,,TRUE,"Form Responses 1"))</f>
        <v>45034.63796</v>
      </c>
      <c r="B380" s="9" t="str">
        <f>INDIRECT(ADDRESS(2+QUOTIENT(ROW()-2,COUNTA('Form Responses 1'!$1:$1)-4),2,,TRUE,"Form Responses 1"))</f>
        <v>dcremz11@gmail.com</v>
      </c>
      <c r="C380" s="9" t="str">
        <f>INDIRECT(ADDRESS(2+QUOTIENT(ROW()-2,COUNTA('Form Responses 1'!$1:$1)-4),3,,TRUE,"Form Responses 1"))</f>
        <v>Edi Karyadi</v>
      </c>
      <c r="D380" s="12">
        <f>INDIRECT(ADDRESS(2+QUOTIENT(ROW()-2,COUNTA('Form Responses 1'!$1:$1)-4),4,,TRUE,"Form Responses 1"))</f>
        <v>45010</v>
      </c>
      <c r="E380" s="10">
        <f t="shared" si="2"/>
        <v>6</v>
      </c>
      <c r="F380" s="9" t="str">
        <f>IF(ISBLANK(A380)," ",INDIRECT(ADDRESS(1,5+MOD(ROW()-2,COUNTA('Form Responses 1'!$1:$1)-4),,TRUE,"Form Responses 1")))</f>
        <v>Rumdis Kepala Or Kebumian Dan Maritim (Ocky Karna Radjasa) No. 1B Lt.2 [Kamar Tidur 2]</v>
      </c>
      <c r="G380" s="9" t="str">
        <f>IF(ISBLANK(A380)," ",INDIRECT(ADDRESS(MATCH(A380,'Form Responses 1'!A:A,0),5+MOD(ROW()-2,COUNTA('Form Responses 1'!$1:$1)-4),,TRUE,"Form Responses 1")))</f>
        <v>BAIK</v>
      </c>
      <c r="H380" s="11" t="str">
        <f t="shared" si="3"/>
        <v>Rumdis Kepala Or Kebumian Dan Maritim (Ocky Karna Radjasa) No. 1B Lt.2</v>
      </c>
      <c r="I380" s="11" t="str">
        <f t="shared" si="4"/>
        <v>CLEANING SERVICE</v>
      </c>
      <c r="J380" s="11">
        <f t="array" ref="J380">IFERROR(INDEX(MASTER!B:B,MATCH(G380,MASTER!A:A,0))/100," ")</f>
        <v>0.95</v>
      </c>
      <c r="K380" s="9">
        <f t="shared" si="5"/>
        <v>12</v>
      </c>
      <c r="L380" s="9" t="str">
        <f t="shared" si="6"/>
        <v>2023 - WEEK 12</v>
      </c>
      <c r="M380" s="9" t="str">
        <f t="shared" si="7"/>
        <v>2023 - MONTH 03</v>
      </c>
      <c r="N380" s="11">
        <f t="shared" ref="N380:O380" si="389">IFERROR(AVERAGEIF(L:L,L380,$J:$J)," ")</f>
        <v>0.95</v>
      </c>
      <c r="O380" s="11">
        <f t="shared" si="389"/>
        <v>0.95</v>
      </c>
      <c r="P380" s="9" t="str">
        <f>IF(ISBLANK(A380)," ",IF(N380&gt;MASTER!$B$3/100,"SB",IF(N380&gt;MASTER!$B$4/100,"B",IF(N380&gt;MASTER!$B$5/100,"C","K"))))</f>
        <v>SB</v>
      </c>
      <c r="Q380" s="9" t="str">
        <f>IF(ISBLANK(B380)," ",IF(O380&gt;MASTER!$B$3/100,"SB",IF(O380&gt;MASTER!$B$4/100,"B",IF(O380&gt;MASTER!$B$5/100,"C","K"))))</f>
        <v>SB</v>
      </c>
    </row>
    <row r="381">
      <c r="A381" s="8">
        <f>INDIRECT(ADDRESS(2+QUOTIENT(ROW()-2,COUNTA('Form Responses 1'!$1:$1)-4),1,,TRUE,"Form Responses 1"))</f>
        <v>45034.63796</v>
      </c>
      <c r="B381" s="9" t="str">
        <f>INDIRECT(ADDRESS(2+QUOTIENT(ROW()-2,COUNTA('Form Responses 1'!$1:$1)-4),2,,TRUE,"Form Responses 1"))</f>
        <v>dcremz11@gmail.com</v>
      </c>
      <c r="C381" s="9" t="str">
        <f>INDIRECT(ADDRESS(2+QUOTIENT(ROW()-2,COUNTA('Form Responses 1'!$1:$1)-4),3,,TRUE,"Form Responses 1"))</f>
        <v>Edi Karyadi</v>
      </c>
      <c r="D381" s="12">
        <f>INDIRECT(ADDRESS(2+QUOTIENT(ROW()-2,COUNTA('Form Responses 1'!$1:$1)-4),4,,TRUE,"Form Responses 1"))</f>
        <v>45010</v>
      </c>
      <c r="E381" s="10">
        <f t="shared" si="2"/>
        <v>6</v>
      </c>
      <c r="F381" s="9" t="str">
        <f>IF(ISBLANK(A381)," ",INDIRECT(ADDRESS(1,5+MOD(ROW()-2,COUNTA('Form Responses 1'!$1:$1)-4),,TRUE,"Form Responses 1")))</f>
        <v>Rumdis Kepala Or Kebumian Dan Maritim (Ocky Karna Radjasa) No. 1B Lt.2 [Kamar Tidur 3]</v>
      </c>
      <c r="G381" s="9" t="str">
        <f>IF(ISBLANK(A381)," ",INDIRECT(ADDRESS(MATCH(A381,'Form Responses 1'!A:A,0),5+MOD(ROW()-2,COUNTA('Form Responses 1'!$1:$1)-4),,TRUE,"Form Responses 1")))</f>
        <v>BAIK</v>
      </c>
      <c r="H381" s="11" t="str">
        <f t="shared" si="3"/>
        <v>Rumdis Kepala Or Kebumian Dan Maritim (Ocky Karna Radjasa) No. 1B Lt.2</v>
      </c>
      <c r="I381" s="11" t="str">
        <f t="shared" si="4"/>
        <v>CLEANING SERVICE</v>
      </c>
      <c r="J381" s="11">
        <f t="array" ref="J381">IFERROR(INDEX(MASTER!B:B,MATCH(G381,MASTER!A:A,0))/100," ")</f>
        <v>0.95</v>
      </c>
      <c r="K381" s="9">
        <f t="shared" si="5"/>
        <v>12</v>
      </c>
      <c r="L381" s="9" t="str">
        <f t="shared" si="6"/>
        <v>2023 - WEEK 12</v>
      </c>
      <c r="M381" s="9" t="str">
        <f t="shared" si="7"/>
        <v>2023 - MONTH 03</v>
      </c>
      <c r="N381" s="11">
        <f t="shared" ref="N381:O381" si="390">IFERROR(AVERAGEIF(L:L,L381,$J:$J)," ")</f>
        <v>0.95</v>
      </c>
      <c r="O381" s="11">
        <f t="shared" si="390"/>
        <v>0.95</v>
      </c>
      <c r="P381" s="9" t="str">
        <f>IF(ISBLANK(A381)," ",IF(N381&gt;MASTER!$B$3/100,"SB",IF(N381&gt;MASTER!$B$4/100,"B",IF(N381&gt;MASTER!$B$5/100,"C","K"))))</f>
        <v>SB</v>
      </c>
      <c r="Q381" s="9" t="str">
        <f>IF(ISBLANK(B381)," ",IF(O381&gt;MASTER!$B$3/100,"SB",IF(O381&gt;MASTER!$B$4/100,"B",IF(O381&gt;MASTER!$B$5/100,"C","K"))))</f>
        <v>SB</v>
      </c>
    </row>
    <row r="382">
      <c r="A382" s="8">
        <f>INDIRECT(ADDRESS(2+QUOTIENT(ROW()-2,COUNTA('Form Responses 1'!$1:$1)-4),1,,TRUE,"Form Responses 1"))</f>
        <v>45034.63796</v>
      </c>
      <c r="B382" s="9" t="str">
        <f>INDIRECT(ADDRESS(2+QUOTIENT(ROW()-2,COUNTA('Form Responses 1'!$1:$1)-4),2,,TRUE,"Form Responses 1"))</f>
        <v>dcremz11@gmail.com</v>
      </c>
      <c r="C382" s="9" t="str">
        <f>INDIRECT(ADDRESS(2+QUOTIENT(ROW()-2,COUNTA('Form Responses 1'!$1:$1)-4),3,,TRUE,"Form Responses 1"))</f>
        <v>Edi Karyadi</v>
      </c>
      <c r="D382" s="12">
        <f>INDIRECT(ADDRESS(2+QUOTIENT(ROW()-2,COUNTA('Form Responses 1'!$1:$1)-4),4,,TRUE,"Form Responses 1"))</f>
        <v>45010</v>
      </c>
      <c r="E382" s="10">
        <f t="shared" si="2"/>
        <v>6</v>
      </c>
      <c r="F382" s="9" t="str">
        <f>IF(ISBLANK(A382)," ",INDIRECT(ADDRESS(1,5+MOD(ROW()-2,COUNTA('Form Responses 1'!$1:$1)-4),,TRUE,"Form Responses 1")))</f>
        <v>Rumdis Kepala Or Kebumian Dan Maritim (Ocky Karna Radjasa) No. 1B Lt.2 [Ruang Tengah]</v>
      </c>
      <c r="G382" s="9" t="str">
        <f>IF(ISBLANK(A382)," ",INDIRECT(ADDRESS(MATCH(A382,'Form Responses 1'!A:A,0),5+MOD(ROW()-2,COUNTA('Form Responses 1'!$1:$1)-4),,TRUE,"Form Responses 1")))</f>
        <v>BAIK</v>
      </c>
      <c r="H382" s="11" t="str">
        <f t="shared" si="3"/>
        <v>Rumdis Kepala Or Kebumian Dan Maritim (Ocky Karna Radjasa) No. 1B Lt.2</v>
      </c>
      <c r="I382" s="11" t="str">
        <f t="shared" si="4"/>
        <v>CLEANING SERVICE</v>
      </c>
      <c r="J382" s="11">
        <f t="array" ref="J382">IFERROR(INDEX(MASTER!B:B,MATCH(G382,MASTER!A:A,0))/100," ")</f>
        <v>0.95</v>
      </c>
      <c r="K382" s="9">
        <f t="shared" si="5"/>
        <v>12</v>
      </c>
      <c r="L382" s="9" t="str">
        <f t="shared" si="6"/>
        <v>2023 - WEEK 12</v>
      </c>
      <c r="M382" s="9" t="str">
        <f t="shared" si="7"/>
        <v>2023 - MONTH 03</v>
      </c>
      <c r="N382" s="11">
        <f t="shared" ref="N382:O382" si="391">IFERROR(AVERAGEIF(L:L,L382,$J:$J)," ")</f>
        <v>0.95</v>
      </c>
      <c r="O382" s="11">
        <f t="shared" si="391"/>
        <v>0.95</v>
      </c>
      <c r="P382" s="9" t="str">
        <f>IF(ISBLANK(A382)," ",IF(N382&gt;MASTER!$B$3/100,"SB",IF(N382&gt;MASTER!$B$4/100,"B",IF(N382&gt;MASTER!$B$5/100,"C","K"))))</f>
        <v>SB</v>
      </c>
      <c r="Q382" s="9" t="str">
        <f>IF(ISBLANK(B382)," ",IF(O382&gt;MASTER!$B$3/100,"SB",IF(O382&gt;MASTER!$B$4/100,"B",IF(O382&gt;MASTER!$B$5/100,"C","K"))))</f>
        <v>SB</v>
      </c>
    </row>
    <row r="383">
      <c r="A383" s="8">
        <f>INDIRECT(ADDRESS(2+QUOTIENT(ROW()-2,COUNTA('Form Responses 1'!$1:$1)-4),1,,TRUE,"Form Responses 1"))</f>
        <v>45034.63796</v>
      </c>
      <c r="B383" s="9" t="str">
        <f>INDIRECT(ADDRESS(2+QUOTIENT(ROW()-2,COUNTA('Form Responses 1'!$1:$1)-4),2,,TRUE,"Form Responses 1"))</f>
        <v>dcremz11@gmail.com</v>
      </c>
      <c r="C383" s="9" t="str">
        <f>INDIRECT(ADDRESS(2+QUOTIENT(ROW()-2,COUNTA('Form Responses 1'!$1:$1)-4),3,,TRUE,"Form Responses 1"))</f>
        <v>Edi Karyadi</v>
      </c>
      <c r="D383" s="12">
        <f>INDIRECT(ADDRESS(2+QUOTIENT(ROW()-2,COUNTA('Form Responses 1'!$1:$1)-4),4,,TRUE,"Form Responses 1"))</f>
        <v>45010</v>
      </c>
      <c r="E383" s="10">
        <f t="shared" si="2"/>
        <v>6</v>
      </c>
      <c r="F383" s="9" t="str">
        <f>IF(ISBLANK(A383)," ",INDIRECT(ADDRESS(1,5+MOD(ROW()-2,COUNTA('Form Responses 1'!$1:$1)-4),,TRUE,"Form Responses 1")))</f>
        <v>Rumdis Kepala Or Kebumian Dan Maritim (Ocky Karna Radjasa) No. 1B Lt.2 [Kamar Mandi 1]</v>
      </c>
      <c r="G383" s="9" t="str">
        <f>IF(ISBLANK(A383)," ",INDIRECT(ADDRESS(MATCH(A383,'Form Responses 1'!A:A,0),5+MOD(ROW()-2,COUNTA('Form Responses 1'!$1:$1)-4),,TRUE,"Form Responses 1")))</f>
        <v>BAIK</v>
      </c>
      <c r="H383" s="11" t="str">
        <f t="shared" si="3"/>
        <v>Rumdis Kepala Or Kebumian Dan Maritim (Ocky Karna Radjasa) No. 1B Lt.2</v>
      </c>
      <c r="I383" s="11" t="str">
        <f t="shared" si="4"/>
        <v>CLEANING SERVICE</v>
      </c>
      <c r="J383" s="11">
        <f t="array" ref="J383">IFERROR(INDEX(MASTER!B:B,MATCH(G383,MASTER!A:A,0))/100," ")</f>
        <v>0.95</v>
      </c>
      <c r="K383" s="9">
        <f t="shared" si="5"/>
        <v>12</v>
      </c>
      <c r="L383" s="9" t="str">
        <f t="shared" si="6"/>
        <v>2023 - WEEK 12</v>
      </c>
      <c r="M383" s="9" t="str">
        <f t="shared" si="7"/>
        <v>2023 - MONTH 03</v>
      </c>
      <c r="N383" s="11">
        <f t="shared" ref="N383:O383" si="392">IFERROR(AVERAGEIF(L:L,L383,$J:$J)," ")</f>
        <v>0.95</v>
      </c>
      <c r="O383" s="11">
        <f t="shared" si="392"/>
        <v>0.95</v>
      </c>
      <c r="P383" s="9" t="str">
        <f>IF(ISBLANK(A383)," ",IF(N383&gt;MASTER!$B$3/100,"SB",IF(N383&gt;MASTER!$B$4/100,"B",IF(N383&gt;MASTER!$B$5/100,"C","K"))))</f>
        <v>SB</v>
      </c>
      <c r="Q383" s="9" t="str">
        <f>IF(ISBLANK(B383)," ",IF(O383&gt;MASTER!$B$3/100,"SB",IF(O383&gt;MASTER!$B$4/100,"B",IF(O383&gt;MASTER!$B$5/100,"C","K"))))</f>
        <v>SB</v>
      </c>
    </row>
    <row r="384">
      <c r="A384" s="8">
        <f>INDIRECT(ADDRESS(2+QUOTIENT(ROW()-2,COUNTA('Form Responses 1'!$1:$1)-4),1,,TRUE,"Form Responses 1"))</f>
        <v>45034.63796</v>
      </c>
      <c r="B384" s="9" t="str">
        <f>INDIRECT(ADDRESS(2+QUOTIENT(ROW()-2,COUNTA('Form Responses 1'!$1:$1)-4),2,,TRUE,"Form Responses 1"))</f>
        <v>dcremz11@gmail.com</v>
      </c>
      <c r="C384" s="9" t="str">
        <f>INDIRECT(ADDRESS(2+QUOTIENT(ROW()-2,COUNTA('Form Responses 1'!$1:$1)-4),3,,TRUE,"Form Responses 1"))</f>
        <v>Edi Karyadi</v>
      </c>
      <c r="D384" s="12">
        <f>INDIRECT(ADDRESS(2+QUOTIENT(ROW()-2,COUNTA('Form Responses 1'!$1:$1)-4),4,,TRUE,"Form Responses 1"))</f>
        <v>45010</v>
      </c>
      <c r="E384" s="10">
        <f t="shared" si="2"/>
        <v>6</v>
      </c>
      <c r="F384" s="9" t="str">
        <f>IF(ISBLANK(A384)," ",INDIRECT(ADDRESS(1,5+MOD(ROW()-2,COUNTA('Form Responses 1'!$1:$1)-4),,TRUE,"Form Responses 1")))</f>
        <v>Rumdis Kepala Or Kebumian Dan Maritim (Ocky Karna Radjasa) No. 1B Lt.2 [Kamar Mandi 2]</v>
      </c>
      <c r="G384" s="9" t="str">
        <f>IF(ISBLANK(A384)," ",INDIRECT(ADDRESS(MATCH(A384,'Form Responses 1'!A:A,0),5+MOD(ROW()-2,COUNTA('Form Responses 1'!$1:$1)-4),,TRUE,"Form Responses 1")))</f>
        <v>BAIK</v>
      </c>
      <c r="H384" s="11" t="str">
        <f t="shared" si="3"/>
        <v>Rumdis Kepala Or Kebumian Dan Maritim (Ocky Karna Radjasa) No. 1B Lt.2</v>
      </c>
      <c r="I384" s="11" t="str">
        <f t="shared" si="4"/>
        <v>CLEANING SERVICE</v>
      </c>
      <c r="J384" s="11">
        <f t="array" ref="J384">IFERROR(INDEX(MASTER!B:B,MATCH(G384,MASTER!A:A,0))/100," ")</f>
        <v>0.95</v>
      </c>
      <c r="K384" s="9">
        <f t="shared" si="5"/>
        <v>12</v>
      </c>
      <c r="L384" s="9" t="str">
        <f t="shared" si="6"/>
        <v>2023 - WEEK 12</v>
      </c>
      <c r="M384" s="9" t="str">
        <f t="shared" si="7"/>
        <v>2023 - MONTH 03</v>
      </c>
      <c r="N384" s="11">
        <f t="shared" ref="N384:O384" si="393">IFERROR(AVERAGEIF(L:L,L384,$J:$J)," ")</f>
        <v>0.95</v>
      </c>
      <c r="O384" s="11">
        <f t="shared" si="393"/>
        <v>0.95</v>
      </c>
      <c r="P384" s="9" t="str">
        <f>IF(ISBLANK(A384)," ",IF(N384&gt;MASTER!$B$3/100,"SB",IF(N384&gt;MASTER!$B$4/100,"B",IF(N384&gt;MASTER!$B$5/100,"C","K"))))</f>
        <v>SB</v>
      </c>
      <c r="Q384" s="9" t="str">
        <f>IF(ISBLANK(B384)," ",IF(O384&gt;MASTER!$B$3/100,"SB",IF(O384&gt;MASTER!$B$4/100,"B",IF(O384&gt;MASTER!$B$5/100,"C","K"))))</f>
        <v>SB</v>
      </c>
    </row>
    <row r="385">
      <c r="A385" s="8">
        <f>INDIRECT(ADDRESS(2+QUOTIENT(ROW()-2,COUNTA('Form Responses 1'!$1:$1)-4),1,,TRUE,"Form Responses 1"))</f>
        <v>45034.63796</v>
      </c>
      <c r="B385" s="9" t="str">
        <f>INDIRECT(ADDRESS(2+QUOTIENT(ROW()-2,COUNTA('Form Responses 1'!$1:$1)-4),2,,TRUE,"Form Responses 1"))</f>
        <v>dcremz11@gmail.com</v>
      </c>
      <c r="C385" s="9" t="str">
        <f>INDIRECT(ADDRESS(2+QUOTIENT(ROW()-2,COUNTA('Form Responses 1'!$1:$1)-4),3,,TRUE,"Form Responses 1"))</f>
        <v>Edi Karyadi</v>
      </c>
      <c r="D385" s="12">
        <f>INDIRECT(ADDRESS(2+QUOTIENT(ROW()-2,COUNTA('Form Responses 1'!$1:$1)-4),4,,TRUE,"Form Responses 1"))</f>
        <v>45010</v>
      </c>
      <c r="E385" s="10">
        <f t="shared" si="2"/>
        <v>6</v>
      </c>
      <c r="F385" s="9" t="str">
        <f>IF(ISBLANK(A385)," ",INDIRECT(ADDRESS(1,5+MOD(ROW()-2,COUNTA('Form Responses 1'!$1:$1)-4),,TRUE,"Form Responses 1")))</f>
        <v>Rumah Singgah No. 1A Lt.1 [Ruang Tamu]</v>
      </c>
      <c r="G385" s="9" t="str">
        <f>IF(ISBLANK(A385)," ",INDIRECT(ADDRESS(MATCH(A385,'Form Responses 1'!A:A,0),5+MOD(ROW()-2,COUNTA('Form Responses 1'!$1:$1)-4),,TRUE,"Form Responses 1")))</f>
        <v>BAIK</v>
      </c>
      <c r="H385" s="11" t="str">
        <f t="shared" si="3"/>
        <v>Rumah Singgah No. 1A Lt.1</v>
      </c>
      <c r="I385" s="11" t="str">
        <f t="shared" si="4"/>
        <v>CLEANING SERVICE</v>
      </c>
      <c r="J385" s="11">
        <f t="array" ref="J385">IFERROR(INDEX(MASTER!B:B,MATCH(G385,MASTER!A:A,0))/100," ")</f>
        <v>0.95</v>
      </c>
      <c r="K385" s="9">
        <f t="shared" si="5"/>
        <v>12</v>
      </c>
      <c r="L385" s="9" t="str">
        <f t="shared" si="6"/>
        <v>2023 - WEEK 12</v>
      </c>
      <c r="M385" s="9" t="str">
        <f t="shared" si="7"/>
        <v>2023 - MONTH 03</v>
      </c>
      <c r="N385" s="11">
        <f t="shared" ref="N385:O385" si="394">IFERROR(AVERAGEIF(L:L,L385,$J:$J)," ")</f>
        <v>0.95</v>
      </c>
      <c r="O385" s="11">
        <f t="shared" si="394"/>
        <v>0.95</v>
      </c>
      <c r="P385" s="9" t="str">
        <f>IF(ISBLANK(A385)," ",IF(N385&gt;MASTER!$B$3/100,"SB",IF(N385&gt;MASTER!$B$4/100,"B",IF(N385&gt;MASTER!$B$5/100,"C","K"))))</f>
        <v>SB</v>
      </c>
      <c r="Q385" s="9" t="str">
        <f>IF(ISBLANK(B385)," ",IF(O385&gt;MASTER!$B$3/100,"SB",IF(O385&gt;MASTER!$B$4/100,"B",IF(O385&gt;MASTER!$B$5/100,"C","K"))))</f>
        <v>SB</v>
      </c>
    </row>
    <row r="386">
      <c r="A386" s="8">
        <f>INDIRECT(ADDRESS(2+QUOTIENT(ROW()-2,COUNTA('Form Responses 1'!$1:$1)-4),1,,TRUE,"Form Responses 1"))</f>
        <v>45034.63796</v>
      </c>
      <c r="B386" s="9" t="str">
        <f>INDIRECT(ADDRESS(2+QUOTIENT(ROW()-2,COUNTA('Form Responses 1'!$1:$1)-4),2,,TRUE,"Form Responses 1"))</f>
        <v>dcremz11@gmail.com</v>
      </c>
      <c r="C386" s="9" t="str">
        <f>INDIRECT(ADDRESS(2+QUOTIENT(ROW()-2,COUNTA('Form Responses 1'!$1:$1)-4),3,,TRUE,"Form Responses 1"))</f>
        <v>Edi Karyadi</v>
      </c>
      <c r="D386" s="12">
        <f>INDIRECT(ADDRESS(2+QUOTIENT(ROW()-2,COUNTA('Form Responses 1'!$1:$1)-4),4,,TRUE,"Form Responses 1"))</f>
        <v>45010</v>
      </c>
      <c r="E386" s="10">
        <f t="shared" si="2"/>
        <v>6</v>
      </c>
      <c r="F386" s="9" t="str">
        <f>IF(ISBLANK(A386)," ",INDIRECT(ADDRESS(1,5+MOD(ROW()-2,COUNTA('Form Responses 1'!$1:$1)-4),,TRUE,"Form Responses 1")))</f>
        <v>Rumah Singgah No. 1A Lt.1 [Ruang Tv]</v>
      </c>
      <c r="G386" s="9" t="str">
        <f>IF(ISBLANK(A386)," ",INDIRECT(ADDRESS(MATCH(A386,'Form Responses 1'!A:A,0),5+MOD(ROW()-2,COUNTA('Form Responses 1'!$1:$1)-4),,TRUE,"Form Responses 1")))</f>
        <v>BAIK</v>
      </c>
      <c r="H386" s="11" t="str">
        <f t="shared" si="3"/>
        <v>Rumah Singgah No. 1A Lt.1</v>
      </c>
      <c r="I386" s="11" t="str">
        <f t="shared" si="4"/>
        <v>CLEANING SERVICE</v>
      </c>
      <c r="J386" s="11">
        <f t="array" ref="J386">IFERROR(INDEX(MASTER!B:B,MATCH(G386,MASTER!A:A,0))/100," ")</f>
        <v>0.95</v>
      </c>
      <c r="K386" s="9">
        <f t="shared" si="5"/>
        <v>12</v>
      </c>
      <c r="L386" s="9" t="str">
        <f t="shared" si="6"/>
        <v>2023 - WEEK 12</v>
      </c>
      <c r="M386" s="9" t="str">
        <f t="shared" si="7"/>
        <v>2023 - MONTH 03</v>
      </c>
      <c r="N386" s="11">
        <f t="shared" ref="N386:O386" si="395">IFERROR(AVERAGEIF(L:L,L386,$J:$J)," ")</f>
        <v>0.95</v>
      </c>
      <c r="O386" s="11">
        <f t="shared" si="395"/>
        <v>0.95</v>
      </c>
      <c r="P386" s="9" t="str">
        <f>IF(ISBLANK(A386)," ",IF(N386&gt;MASTER!$B$3/100,"SB",IF(N386&gt;MASTER!$B$4/100,"B",IF(N386&gt;MASTER!$B$5/100,"C","K"))))</f>
        <v>SB</v>
      </c>
      <c r="Q386" s="9" t="str">
        <f>IF(ISBLANK(B386)," ",IF(O386&gt;MASTER!$B$3/100,"SB",IF(O386&gt;MASTER!$B$4/100,"B",IF(O386&gt;MASTER!$B$5/100,"C","K"))))</f>
        <v>SB</v>
      </c>
    </row>
    <row r="387">
      <c r="A387" s="8">
        <f>INDIRECT(ADDRESS(2+QUOTIENT(ROW()-2,COUNTA('Form Responses 1'!$1:$1)-4),1,,TRUE,"Form Responses 1"))</f>
        <v>45034.63796</v>
      </c>
      <c r="B387" s="9" t="str">
        <f>INDIRECT(ADDRESS(2+QUOTIENT(ROW()-2,COUNTA('Form Responses 1'!$1:$1)-4),2,,TRUE,"Form Responses 1"))</f>
        <v>dcremz11@gmail.com</v>
      </c>
      <c r="C387" s="9" t="str">
        <f>INDIRECT(ADDRESS(2+QUOTIENT(ROW()-2,COUNTA('Form Responses 1'!$1:$1)-4),3,,TRUE,"Form Responses 1"))</f>
        <v>Edi Karyadi</v>
      </c>
      <c r="D387" s="12">
        <f>INDIRECT(ADDRESS(2+QUOTIENT(ROW()-2,COUNTA('Form Responses 1'!$1:$1)-4),4,,TRUE,"Form Responses 1"))</f>
        <v>45010</v>
      </c>
      <c r="E387" s="10">
        <f t="shared" si="2"/>
        <v>6</v>
      </c>
      <c r="F387" s="9" t="str">
        <f>IF(ISBLANK(A387)," ",INDIRECT(ADDRESS(1,5+MOD(ROW()-2,COUNTA('Form Responses 1'!$1:$1)-4),,TRUE,"Form Responses 1")))</f>
        <v>Rumah Singgah No. 1A Lt.1 [Kamar 1]</v>
      </c>
      <c r="G387" s="9" t="str">
        <f>IF(ISBLANK(A387)," ",INDIRECT(ADDRESS(MATCH(A387,'Form Responses 1'!A:A,0),5+MOD(ROW()-2,COUNTA('Form Responses 1'!$1:$1)-4),,TRUE,"Form Responses 1")))</f>
        <v>BAIK</v>
      </c>
      <c r="H387" s="11" t="str">
        <f t="shared" si="3"/>
        <v>Rumah Singgah No. 1A Lt.1</v>
      </c>
      <c r="I387" s="11" t="str">
        <f t="shared" si="4"/>
        <v>CLEANING SERVICE</v>
      </c>
      <c r="J387" s="11">
        <f t="array" ref="J387">IFERROR(INDEX(MASTER!B:B,MATCH(G387,MASTER!A:A,0))/100," ")</f>
        <v>0.95</v>
      </c>
      <c r="K387" s="9">
        <f t="shared" si="5"/>
        <v>12</v>
      </c>
      <c r="L387" s="9" t="str">
        <f t="shared" si="6"/>
        <v>2023 - WEEK 12</v>
      </c>
      <c r="M387" s="9" t="str">
        <f t="shared" si="7"/>
        <v>2023 - MONTH 03</v>
      </c>
      <c r="N387" s="11">
        <f t="shared" ref="N387:O387" si="396">IFERROR(AVERAGEIF(L:L,L387,$J:$J)," ")</f>
        <v>0.95</v>
      </c>
      <c r="O387" s="11">
        <f t="shared" si="396"/>
        <v>0.95</v>
      </c>
      <c r="P387" s="9" t="str">
        <f>IF(ISBLANK(A387)," ",IF(N387&gt;MASTER!$B$3/100,"SB",IF(N387&gt;MASTER!$B$4/100,"B",IF(N387&gt;MASTER!$B$5/100,"C","K"))))</f>
        <v>SB</v>
      </c>
      <c r="Q387" s="9" t="str">
        <f>IF(ISBLANK(B387)," ",IF(O387&gt;MASTER!$B$3/100,"SB",IF(O387&gt;MASTER!$B$4/100,"B",IF(O387&gt;MASTER!$B$5/100,"C","K"))))</f>
        <v>SB</v>
      </c>
    </row>
    <row r="388">
      <c r="A388" s="8">
        <f>INDIRECT(ADDRESS(2+QUOTIENT(ROW()-2,COUNTA('Form Responses 1'!$1:$1)-4),1,,TRUE,"Form Responses 1"))</f>
        <v>45034.63796</v>
      </c>
      <c r="B388" s="9" t="str">
        <f>INDIRECT(ADDRESS(2+QUOTIENT(ROW()-2,COUNTA('Form Responses 1'!$1:$1)-4),2,,TRUE,"Form Responses 1"))</f>
        <v>dcremz11@gmail.com</v>
      </c>
      <c r="C388" s="9" t="str">
        <f>INDIRECT(ADDRESS(2+QUOTIENT(ROW()-2,COUNTA('Form Responses 1'!$1:$1)-4),3,,TRUE,"Form Responses 1"))</f>
        <v>Edi Karyadi</v>
      </c>
      <c r="D388" s="12">
        <f>INDIRECT(ADDRESS(2+QUOTIENT(ROW()-2,COUNTA('Form Responses 1'!$1:$1)-4),4,,TRUE,"Form Responses 1"))</f>
        <v>45010</v>
      </c>
      <c r="E388" s="10">
        <f t="shared" si="2"/>
        <v>6</v>
      </c>
      <c r="F388" s="9" t="str">
        <f>IF(ISBLANK(A388)," ",INDIRECT(ADDRESS(1,5+MOD(ROW()-2,COUNTA('Form Responses 1'!$1:$1)-4),,TRUE,"Form Responses 1")))</f>
        <v>Rumah Singgah No. 1A Lt.1 [Kamar 2]</v>
      </c>
      <c r="G388" s="9" t="str">
        <f>IF(ISBLANK(A388)," ",INDIRECT(ADDRESS(MATCH(A388,'Form Responses 1'!A:A,0),5+MOD(ROW()-2,COUNTA('Form Responses 1'!$1:$1)-4),,TRUE,"Form Responses 1")))</f>
        <v>BAIK</v>
      </c>
      <c r="H388" s="11" t="str">
        <f t="shared" si="3"/>
        <v>Rumah Singgah No. 1A Lt.1</v>
      </c>
      <c r="I388" s="11" t="str">
        <f t="shared" si="4"/>
        <v>CLEANING SERVICE</v>
      </c>
      <c r="J388" s="11">
        <f t="array" ref="J388">IFERROR(INDEX(MASTER!B:B,MATCH(G388,MASTER!A:A,0))/100," ")</f>
        <v>0.95</v>
      </c>
      <c r="K388" s="9">
        <f t="shared" si="5"/>
        <v>12</v>
      </c>
      <c r="L388" s="9" t="str">
        <f t="shared" si="6"/>
        <v>2023 - WEEK 12</v>
      </c>
      <c r="M388" s="9" t="str">
        <f t="shared" si="7"/>
        <v>2023 - MONTH 03</v>
      </c>
      <c r="N388" s="11">
        <f t="shared" ref="N388:O388" si="397">IFERROR(AVERAGEIF(L:L,L388,$J:$J)," ")</f>
        <v>0.95</v>
      </c>
      <c r="O388" s="11">
        <f t="shared" si="397"/>
        <v>0.95</v>
      </c>
      <c r="P388" s="9" t="str">
        <f>IF(ISBLANK(A388)," ",IF(N388&gt;MASTER!$B$3/100,"SB",IF(N388&gt;MASTER!$B$4/100,"B",IF(N388&gt;MASTER!$B$5/100,"C","K"))))</f>
        <v>SB</v>
      </c>
      <c r="Q388" s="9" t="str">
        <f>IF(ISBLANK(B388)," ",IF(O388&gt;MASTER!$B$3/100,"SB",IF(O388&gt;MASTER!$B$4/100,"B",IF(O388&gt;MASTER!$B$5/100,"C","K"))))</f>
        <v>SB</v>
      </c>
    </row>
    <row r="389">
      <c r="A389" s="8">
        <f>INDIRECT(ADDRESS(2+QUOTIENT(ROW()-2,COUNTA('Form Responses 1'!$1:$1)-4),1,,TRUE,"Form Responses 1"))</f>
        <v>45034.63796</v>
      </c>
      <c r="B389" s="9" t="str">
        <f>INDIRECT(ADDRESS(2+QUOTIENT(ROW()-2,COUNTA('Form Responses 1'!$1:$1)-4),2,,TRUE,"Form Responses 1"))</f>
        <v>dcremz11@gmail.com</v>
      </c>
      <c r="C389" s="9" t="str">
        <f>INDIRECT(ADDRESS(2+QUOTIENT(ROW()-2,COUNTA('Form Responses 1'!$1:$1)-4),3,,TRUE,"Form Responses 1"))</f>
        <v>Edi Karyadi</v>
      </c>
      <c r="D389" s="12">
        <f>INDIRECT(ADDRESS(2+QUOTIENT(ROW()-2,COUNTA('Form Responses 1'!$1:$1)-4),4,,TRUE,"Form Responses 1"))</f>
        <v>45010</v>
      </c>
      <c r="E389" s="10">
        <f t="shared" si="2"/>
        <v>6</v>
      </c>
      <c r="F389" s="9" t="str">
        <f>IF(ISBLANK(A389)," ",INDIRECT(ADDRESS(1,5+MOD(ROW()-2,COUNTA('Form Responses 1'!$1:$1)-4),,TRUE,"Form Responses 1")))</f>
        <v>Rumah Singgah No. 1A Lt.1 [Ruang Makan]</v>
      </c>
      <c r="G389" s="9" t="str">
        <f>IF(ISBLANK(A389)," ",INDIRECT(ADDRESS(MATCH(A389,'Form Responses 1'!A:A,0),5+MOD(ROW()-2,COUNTA('Form Responses 1'!$1:$1)-4),,TRUE,"Form Responses 1")))</f>
        <v>BAIK</v>
      </c>
      <c r="H389" s="11" t="str">
        <f t="shared" si="3"/>
        <v>Rumah Singgah No. 1A Lt.1</v>
      </c>
      <c r="I389" s="11" t="str">
        <f t="shared" si="4"/>
        <v>CLEANING SERVICE</v>
      </c>
      <c r="J389" s="11">
        <f t="array" ref="J389">IFERROR(INDEX(MASTER!B:B,MATCH(G389,MASTER!A:A,0))/100," ")</f>
        <v>0.95</v>
      </c>
      <c r="K389" s="9">
        <f t="shared" si="5"/>
        <v>12</v>
      </c>
      <c r="L389" s="9" t="str">
        <f t="shared" si="6"/>
        <v>2023 - WEEK 12</v>
      </c>
      <c r="M389" s="9" t="str">
        <f t="shared" si="7"/>
        <v>2023 - MONTH 03</v>
      </c>
      <c r="N389" s="11">
        <f t="shared" ref="N389:O389" si="398">IFERROR(AVERAGEIF(L:L,L389,$J:$J)," ")</f>
        <v>0.95</v>
      </c>
      <c r="O389" s="11">
        <f t="shared" si="398"/>
        <v>0.95</v>
      </c>
      <c r="P389" s="9" t="str">
        <f>IF(ISBLANK(A389)," ",IF(N389&gt;MASTER!$B$3/100,"SB",IF(N389&gt;MASTER!$B$4/100,"B",IF(N389&gt;MASTER!$B$5/100,"C","K"))))</f>
        <v>SB</v>
      </c>
      <c r="Q389" s="9" t="str">
        <f>IF(ISBLANK(B389)," ",IF(O389&gt;MASTER!$B$3/100,"SB",IF(O389&gt;MASTER!$B$4/100,"B",IF(O389&gt;MASTER!$B$5/100,"C","K"))))</f>
        <v>SB</v>
      </c>
    </row>
    <row r="390">
      <c r="A390" s="8">
        <f>INDIRECT(ADDRESS(2+QUOTIENT(ROW()-2,COUNTA('Form Responses 1'!$1:$1)-4),1,,TRUE,"Form Responses 1"))</f>
        <v>45034.63796</v>
      </c>
      <c r="B390" s="9" t="str">
        <f>INDIRECT(ADDRESS(2+QUOTIENT(ROW()-2,COUNTA('Form Responses 1'!$1:$1)-4),2,,TRUE,"Form Responses 1"))</f>
        <v>dcremz11@gmail.com</v>
      </c>
      <c r="C390" s="9" t="str">
        <f>INDIRECT(ADDRESS(2+QUOTIENT(ROW()-2,COUNTA('Form Responses 1'!$1:$1)-4),3,,TRUE,"Form Responses 1"))</f>
        <v>Edi Karyadi</v>
      </c>
      <c r="D390" s="12">
        <f>INDIRECT(ADDRESS(2+QUOTIENT(ROW()-2,COUNTA('Form Responses 1'!$1:$1)-4),4,,TRUE,"Form Responses 1"))</f>
        <v>45010</v>
      </c>
      <c r="E390" s="10">
        <f t="shared" si="2"/>
        <v>6</v>
      </c>
      <c r="F390" s="9" t="str">
        <f>IF(ISBLANK(A390)," ",INDIRECT(ADDRESS(1,5+MOD(ROW()-2,COUNTA('Form Responses 1'!$1:$1)-4),,TRUE,"Form Responses 1")))</f>
        <v>Rumah Singgah No. 1A Lt.1 [Kamar Mandi 1]</v>
      </c>
      <c r="G390" s="9" t="str">
        <f>IF(ISBLANK(A390)," ",INDIRECT(ADDRESS(MATCH(A390,'Form Responses 1'!A:A,0),5+MOD(ROW()-2,COUNTA('Form Responses 1'!$1:$1)-4),,TRUE,"Form Responses 1")))</f>
        <v>BAIK</v>
      </c>
      <c r="H390" s="11" t="str">
        <f t="shared" si="3"/>
        <v>Rumah Singgah No. 1A Lt.1</v>
      </c>
      <c r="I390" s="11" t="str">
        <f t="shared" si="4"/>
        <v>CLEANING SERVICE</v>
      </c>
      <c r="J390" s="11">
        <f t="array" ref="J390">IFERROR(INDEX(MASTER!B:B,MATCH(G390,MASTER!A:A,0))/100," ")</f>
        <v>0.95</v>
      </c>
      <c r="K390" s="9">
        <f t="shared" si="5"/>
        <v>12</v>
      </c>
      <c r="L390" s="9" t="str">
        <f t="shared" si="6"/>
        <v>2023 - WEEK 12</v>
      </c>
      <c r="M390" s="9" t="str">
        <f t="shared" si="7"/>
        <v>2023 - MONTH 03</v>
      </c>
      <c r="N390" s="11">
        <f t="shared" ref="N390:O390" si="399">IFERROR(AVERAGEIF(L:L,L390,$J:$J)," ")</f>
        <v>0.95</v>
      </c>
      <c r="O390" s="11">
        <f t="shared" si="399"/>
        <v>0.95</v>
      </c>
      <c r="P390" s="9" t="str">
        <f>IF(ISBLANK(A390)," ",IF(N390&gt;MASTER!$B$3/100,"SB",IF(N390&gt;MASTER!$B$4/100,"B",IF(N390&gt;MASTER!$B$5/100,"C","K"))))</f>
        <v>SB</v>
      </c>
      <c r="Q390" s="9" t="str">
        <f>IF(ISBLANK(B390)," ",IF(O390&gt;MASTER!$B$3/100,"SB",IF(O390&gt;MASTER!$B$4/100,"B",IF(O390&gt;MASTER!$B$5/100,"C","K"))))</f>
        <v>SB</v>
      </c>
    </row>
    <row r="391">
      <c r="A391" s="8">
        <f>INDIRECT(ADDRESS(2+QUOTIENT(ROW()-2,COUNTA('Form Responses 1'!$1:$1)-4),1,,TRUE,"Form Responses 1"))</f>
        <v>45034.63796</v>
      </c>
      <c r="B391" s="9" t="str">
        <f>INDIRECT(ADDRESS(2+QUOTIENT(ROW()-2,COUNTA('Form Responses 1'!$1:$1)-4),2,,TRUE,"Form Responses 1"))</f>
        <v>dcremz11@gmail.com</v>
      </c>
      <c r="C391" s="9" t="str">
        <f>INDIRECT(ADDRESS(2+QUOTIENT(ROW()-2,COUNTA('Form Responses 1'!$1:$1)-4),3,,TRUE,"Form Responses 1"))</f>
        <v>Edi Karyadi</v>
      </c>
      <c r="D391" s="12">
        <f>INDIRECT(ADDRESS(2+QUOTIENT(ROW()-2,COUNTA('Form Responses 1'!$1:$1)-4),4,,TRUE,"Form Responses 1"))</f>
        <v>45010</v>
      </c>
      <c r="E391" s="10">
        <f t="shared" si="2"/>
        <v>6</v>
      </c>
      <c r="F391" s="9" t="str">
        <f>IF(ISBLANK(A391)," ",INDIRECT(ADDRESS(1,5+MOD(ROW()-2,COUNTA('Form Responses 1'!$1:$1)-4),,TRUE,"Form Responses 1")))</f>
        <v>Rumah Singgah No. 1A Lt.1 [Kamar Mandi 2]</v>
      </c>
      <c r="G391" s="9" t="str">
        <f>IF(ISBLANK(A391)," ",INDIRECT(ADDRESS(MATCH(A391,'Form Responses 1'!A:A,0),5+MOD(ROW()-2,COUNTA('Form Responses 1'!$1:$1)-4),,TRUE,"Form Responses 1")))</f>
        <v>BAIK</v>
      </c>
      <c r="H391" s="11" t="str">
        <f t="shared" si="3"/>
        <v>Rumah Singgah No. 1A Lt.1</v>
      </c>
      <c r="I391" s="11" t="str">
        <f t="shared" si="4"/>
        <v>CLEANING SERVICE</v>
      </c>
      <c r="J391" s="11">
        <f t="array" ref="J391">IFERROR(INDEX(MASTER!B:B,MATCH(G391,MASTER!A:A,0))/100," ")</f>
        <v>0.95</v>
      </c>
      <c r="K391" s="9">
        <f t="shared" si="5"/>
        <v>12</v>
      </c>
      <c r="L391" s="9" t="str">
        <f t="shared" si="6"/>
        <v>2023 - WEEK 12</v>
      </c>
      <c r="M391" s="9" t="str">
        <f t="shared" si="7"/>
        <v>2023 - MONTH 03</v>
      </c>
      <c r="N391" s="11">
        <f t="shared" ref="N391:O391" si="400">IFERROR(AVERAGEIF(L:L,L391,$J:$J)," ")</f>
        <v>0.95</v>
      </c>
      <c r="O391" s="11">
        <f t="shared" si="400"/>
        <v>0.95</v>
      </c>
      <c r="P391" s="9" t="str">
        <f>IF(ISBLANK(A391)," ",IF(N391&gt;MASTER!$B$3/100,"SB",IF(N391&gt;MASTER!$B$4/100,"B",IF(N391&gt;MASTER!$B$5/100,"C","K"))))</f>
        <v>SB</v>
      </c>
      <c r="Q391" s="9" t="str">
        <f>IF(ISBLANK(B391)," ",IF(O391&gt;MASTER!$B$3/100,"SB",IF(O391&gt;MASTER!$B$4/100,"B",IF(O391&gt;MASTER!$B$5/100,"C","K"))))</f>
        <v>SB</v>
      </c>
    </row>
    <row r="392">
      <c r="A392" s="8">
        <f>INDIRECT(ADDRESS(2+QUOTIENT(ROW()-2,COUNTA('Form Responses 1'!$1:$1)-4),1,,TRUE,"Form Responses 1"))</f>
        <v>45034.63796</v>
      </c>
      <c r="B392" s="9" t="str">
        <f>INDIRECT(ADDRESS(2+QUOTIENT(ROW()-2,COUNTA('Form Responses 1'!$1:$1)-4),2,,TRUE,"Form Responses 1"))</f>
        <v>dcremz11@gmail.com</v>
      </c>
      <c r="C392" s="9" t="str">
        <f>INDIRECT(ADDRESS(2+QUOTIENT(ROW()-2,COUNTA('Form Responses 1'!$1:$1)-4),3,,TRUE,"Form Responses 1"))</f>
        <v>Edi Karyadi</v>
      </c>
      <c r="D392" s="12">
        <f>INDIRECT(ADDRESS(2+QUOTIENT(ROW()-2,COUNTA('Form Responses 1'!$1:$1)-4),4,,TRUE,"Form Responses 1"))</f>
        <v>45010</v>
      </c>
      <c r="E392" s="10">
        <f t="shared" si="2"/>
        <v>6</v>
      </c>
      <c r="F392" s="9" t="str">
        <f>IF(ISBLANK(A392)," ",INDIRECT(ADDRESS(1,5+MOD(ROW()-2,COUNTA('Form Responses 1'!$1:$1)-4),,TRUE,"Form Responses 1")))</f>
        <v>Rumah Singgah No. 1A Lt.1 [Halaman Depan]</v>
      </c>
      <c r="G392" s="9" t="str">
        <f>IF(ISBLANK(A392)," ",INDIRECT(ADDRESS(MATCH(A392,'Form Responses 1'!A:A,0),5+MOD(ROW()-2,COUNTA('Form Responses 1'!$1:$1)-4),,TRUE,"Form Responses 1")))</f>
        <v>BAIK</v>
      </c>
      <c r="H392" s="11" t="str">
        <f t="shared" si="3"/>
        <v>Rumah Singgah No. 1A Lt.1</v>
      </c>
      <c r="I392" s="11" t="str">
        <f t="shared" si="4"/>
        <v>CLEANING SERVICE</v>
      </c>
      <c r="J392" s="11">
        <f t="array" ref="J392">IFERROR(INDEX(MASTER!B:B,MATCH(G392,MASTER!A:A,0))/100," ")</f>
        <v>0.95</v>
      </c>
      <c r="K392" s="9">
        <f t="shared" si="5"/>
        <v>12</v>
      </c>
      <c r="L392" s="9" t="str">
        <f t="shared" si="6"/>
        <v>2023 - WEEK 12</v>
      </c>
      <c r="M392" s="9" t="str">
        <f t="shared" si="7"/>
        <v>2023 - MONTH 03</v>
      </c>
      <c r="N392" s="11">
        <f t="shared" ref="N392:O392" si="401">IFERROR(AVERAGEIF(L:L,L392,$J:$J)," ")</f>
        <v>0.95</v>
      </c>
      <c r="O392" s="11">
        <f t="shared" si="401"/>
        <v>0.95</v>
      </c>
      <c r="P392" s="9" t="str">
        <f>IF(ISBLANK(A392)," ",IF(N392&gt;MASTER!$B$3/100,"SB",IF(N392&gt;MASTER!$B$4/100,"B",IF(N392&gt;MASTER!$B$5/100,"C","K"))))</f>
        <v>SB</v>
      </c>
      <c r="Q392" s="9" t="str">
        <f>IF(ISBLANK(B392)," ",IF(O392&gt;MASTER!$B$3/100,"SB",IF(O392&gt;MASTER!$B$4/100,"B",IF(O392&gt;MASTER!$B$5/100,"C","K"))))</f>
        <v>SB</v>
      </c>
    </row>
    <row r="393">
      <c r="A393" s="8">
        <f>INDIRECT(ADDRESS(2+QUOTIENT(ROW()-2,COUNTA('Form Responses 1'!$1:$1)-4),1,,TRUE,"Form Responses 1"))</f>
        <v>45034.63796</v>
      </c>
      <c r="B393" s="9" t="str">
        <f>INDIRECT(ADDRESS(2+QUOTIENT(ROW()-2,COUNTA('Form Responses 1'!$1:$1)-4),2,,TRUE,"Form Responses 1"))</f>
        <v>dcremz11@gmail.com</v>
      </c>
      <c r="C393" s="9" t="str">
        <f>INDIRECT(ADDRESS(2+QUOTIENT(ROW()-2,COUNTA('Form Responses 1'!$1:$1)-4),3,,TRUE,"Form Responses 1"))</f>
        <v>Edi Karyadi</v>
      </c>
      <c r="D393" s="12">
        <f>INDIRECT(ADDRESS(2+QUOTIENT(ROW()-2,COUNTA('Form Responses 1'!$1:$1)-4),4,,TRUE,"Form Responses 1"))</f>
        <v>45010</v>
      </c>
      <c r="E393" s="10">
        <f t="shared" si="2"/>
        <v>6</v>
      </c>
      <c r="F393" s="9" t="str">
        <f>IF(ISBLANK(A393)," ",INDIRECT(ADDRESS(1,5+MOD(ROW()-2,COUNTA('Form Responses 1'!$1:$1)-4),,TRUE,"Form Responses 1")))</f>
        <v>Rumah Singgah No. 1A Lt.1 [Halaman Belakang]</v>
      </c>
      <c r="G393" s="9" t="str">
        <f>IF(ISBLANK(A393)," ",INDIRECT(ADDRESS(MATCH(A393,'Form Responses 1'!A:A,0),5+MOD(ROW()-2,COUNTA('Form Responses 1'!$1:$1)-4),,TRUE,"Form Responses 1")))</f>
        <v>BAIK</v>
      </c>
      <c r="H393" s="11" t="str">
        <f t="shared" si="3"/>
        <v>Rumah Singgah No. 1A Lt.1</v>
      </c>
      <c r="I393" s="11" t="str">
        <f t="shared" si="4"/>
        <v>CLEANING SERVICE</v>
      </c>
      <c r="J393" s="11">
        <f t="array" ref="J393">IFERROR(INDEX(MASTER!B:B,MATCH(G393,MASTER!A:A,0))/100," ")</f>
        <v>0.95</v>
      </c>
      <c r="K393" s="9">
        <f t="shared" si="5"/>
        <v>12</v>
      </c>
      <c r="L393" s="9" t="str">
        <f t="shared" si="6"/>
        <v>2023 - WEEK 12</v>
      </c>
      <c r="M393" s="9" t="str">
        <f t="shared" si="7"/>
        <v>2023 - MONTH 03</v>
      </c>
      <c r="N393" s="11">
        <f t="shared" ref="N393:O393" si="402">IFERROR(AVERAGEIF(L:L,L393,$J:$J)," ")</f>
        <v>0.95</v>
      </c>
      <c r="O393" s="11">
        <f t="shared" si="402"/>
        <v>0.95</v>
      </c>
      <c r="P393" s="9" t="str">
        <f>IF(ISBLANK(A393)," ",IF(N393&gt;MASTER!$B$3/100,"SB",IF(N393&gt;MASTER!$B$4/100,"B",IF(N393&gt;MASTER!$B$5/100,"C","K"))))</f>
        <v>SB</v>
      </c>
      <c r="Q393" s="9" t="str">
        <f>IF(ISBLANK(B393)," ",IF(O393&gt;MASTER!$B$3/100,"SB",IF(O393&gt;MASTER!$B$4/100,"B",IF(O393&gt;MASTER!$B$5/100,"C","K"))))</f>
        <v>SB</v>
      </c>
    </row>
    <row r="394">
      <c r="A394" s="8">
        <f>INDIRECT(ADDRESS(2+QUOTIENT(ROW()-2,COUNTA('Form Responses 1'!$1:$1)-4),1,,TRUE,"Form Responses 1"))</f>
        <v>45034.63796</v>
      </c>
      <c r="B394" s="9" t="str">
        <f>INDIRECT(ADDRESS(2+QUOTIENT(ROW()-2,COUNTA('Form Responses 1'!$1:$1)-4),2,,TRUE,"Form Responses 1"))</f>
        <v>dcremz11@gmail.com</v>
      </c>
      <c r="C394" s="9" t="str">
        <f>INDIRECT(ADDRESS(2+QUOTIENT(ROW()-2,COUNTA('Form Responses 1'!$1:$1)-4),3,,TRUE,"Form Responses 1"))</f>
        <v>Edi Karyadi</v>
      </c>
      <c r="D394" s="12">
        <f>INDIRECT(ADDRESS(2+QUOTIENT(ROW()-2,COUNTA('Form Responses 1'!$1:$1)-4),4,,TRUE,"Form Responses 1"))</f>
        <v>45010</v>
      </c>
      <c r="E394" s="10">
        <f t="shared" si="2"/>
        <v>6</v>
      </c>
      <c r="F394" s="9" t="str">
        <f>IF(ISBLANK(A394)," ",INDIRECT(ADDRESS(1,5+MOD(ROW()-2,COUNTA('Form Responses 1'!$1:$1)-4),,TRUE,"Form Responses 1")))</f>
        <v>Rumah Singgah No. 1A Lt.2 [Ruang Tengah]</v>
      </c>
      <c r="G394" s="9" t="str">
        <f>IF(ISBLANK(A394)," ",INDIRECT(ADDRESS(MATCH(A394,'Form Responses 1'!A:A,0),5+MOD(ROW()-2,COUNTA('Form Responses 1'!$1:$1)-4),,TRUE,"Form Responses 1")))</f>
        <v>BAIK</v>
      </c>
      <c r="H394" s="11" t="str">
        <f t="shared" si="3"/>
        <v>Rumah Singgah No. 1A Lt.2</v>
      </c>
      <c r="I394" s="11" t="str">
        <f t="shared" si="4"/>
        <v>CLEANING SERVICE</v>
      </c>
      <c r="J394" s="11">
        <f t="array" ref="J394">IFERROR(INDEX(MASTER!B:B,MATCH(G394,MASTER!A:A,0))/100," ")</f>
        <v>0.95</v>
      </c>
      <c r="K394" s="9">
        <f t="shared" si="5"/>
        <v>12</v>
      </c>
      <c r="L394" s="9" t="str">
        <f t="shared" si="6"/>
        <v>2023 - WEEK 12</v>
      </c>
      <c r="M394" s="9" t="str">
        <f t="shared" si="7"/>
        <v>2023 - MONTH 03</v>
      </c>
      <c r="N394" s="11">
        <f t="shared" ref="N394:O394" si="403">IFERROR(AVERAGEIF(L:L,L394,$J:$J)," ")</f>
        <v>0.95</v>
      </c>
      <c r="O394" s="11">
        <f t="shared" si="403"/>
        <v>0.95</v>
      </c>
      <c r="P394" s="9" t="str">
        <f>IF(ISBLANK(A394)," ",IF(N394&gt;MASTER!$B$3/100,"SB",IF(N394&gt;MASTER!$B$4/100,"B",IF(N394&gt;MASTER!$B$5/100,"C","K"))))</f>
        <v>SB</v>
      </c>
      <c r="Q394" s="9" t="str">
        <f>IF(ISBLANK(B394)," ",IF(O394&gt;MASTER!$B$3/100,"SB",IF(O394&gt;MASTER!$B$4/100,"B",IF(O394&gt;MASTER!$B$5/100,"C","K"))))</f>
        <v>SB</v>
      </c>
    </row>
    <row r="395">
      <c r="A395" s="8">
        <f>INDIRECT(ADDRESS(2+QUOTIENT(ROW()-2,COUNTA('Form Responses 1'!$1:$1)-4),1,,TRUE,"Form Responses 1"))</f>
        <v>45034.63796</v>
      </c>
      <c r="B395" s="9" t="str">
        <f>INDIRECT(ADDRESS(2+QUOTIENT(ROW()-2,COUNTA('Form Responses 1'!$1:$1)-4),2,,TRUE,"Form Responses 1"))</f>
        <v>dcremz11@gmail.com</v>
      </c>
      <c r="C395" s="9" t="str">
        <f>INDIRECT(ADDRESS(2+QUOTIENT(ROW()-2,COUNTA('Form Responses 1'!$1:$1)-4),3,,TRUE,"Form Responses 1"))</f>
        <v>Edi Karyadi</v>
      </c>
      <c r="D395" s="12">
        <f>INDIRECT(ADDRESS(2+QUOTIENT(ROW()-2,COUNTA('Form Responses 1'!$1:$1)-4),4,,TRUE,"Form Responses 1"))</f>
        <v>45010</v>
      </c>
      <c r="E395" s="10">
        <f t="shared" si="2"/>
        <v>6</v>
      </c>
      <c r="F395" s="9" t="str">
        <f>IF(ISBLANK(A395)," ",INDIRECT(ADDRESS(1,5+MOD(ROW()-2,COUNTA('Form Responses 1'!$1:$1)-4),,TRUE,"Form Responses 1")))</f>
        <v>Rumah Singgah No. 1A Lt.2 [Kamar 1]</v>
      </c>
      <c r="G395" s="9" t="str">
        <f>IF(ISBLANK(A395)," ",INDIRECT(ADDRESS(MATCH(A395,'Form Responses 1'!A:A,0),5+MOD(ROW()-2,COUNTA('Form Responses 1'!$1:$1)-4),,TRUE,"Form Responses 1")))</f>
        <v>BAIK</v>
      </c>
      <c r="H395" s="11" t="str">
        <f t="shared" si="3"/>
        <v>Rumah Singgah No. 1A Lt.2</v>
      </c>
      <c r="I395" s="11" t="str">
        <f t="shared" si="4"/>
        <v>CLEANING SERVICE</v>
      </c>
      <c r="J395" s="11">
        <f t="array" ref="J395">IFERROR(INDEX(MASTER!B:B,MATCH(G395,MASTER!A:A,0))/100," ")</f>
        <v>0.95</v>
      </c>
      <c r="K395" s="9">
        <f t="shared" si="5"/>
        <v>12</v>
      </c>
      <c r="L395" s="9" t="str">
        <f t="shared" si="6"/>
        <v>2023 - WEEK 12</v>
      </c>
      <c r="M395" s="9" t="str">
        <f t="shared" si="7"/>
        <v>2023 - MONTH 03</v>
      </c>
      <c r="N395" s="11">
        <f t="shared" ref="N395:O395" si="404">IFERROR(AVERAGEIF(L:L,L395,$J:$J)," ")</f>
        <v>0.95</v>
      </c>
      <c r="O395" s="11">
        <f t="shared" si="404"/>
        <v>0.95</v>
      </c>
      <c r="P395" s="9" t="str">
        <f>IF(ISBLANK(A395)," ",IF(N395&gt;MASTER!$B$3/100,"SB",IF(N395&gt;MASTER!$B$4/100,"B",IF(N395&gt;MASTER!$B$5/100,"C","K"))))</f>
        <v>SB</v>
      </c>
      <c r="Q395" s="9" t="str">
        <f>IF(ISBLANK(B395)," ",IF(O395&gt;MASTER!$B$3/100,"SB",IF(O395&gt;MASTER!$B$4/100,"B",IF(O395&gt;MASTER!$B$5/100,"C","K"))))</f>
        <v>SB</v>
      </c>
    </row>
    <row r="396">
      <c r="A396" s="8">
        <f>INDIRECT(ADDRESS(2+QUOTIENT(ROW()-2,COUNTA('Form Responses 1'!$1:$1)-4),1,,TRUE,"Form Responses 1"))</f>
        <v>45034.63796</v>
      </c>
      <c r="B396" s="9" t="str">
        <f>INDIRECT(ADDRESS(2+QUOTIENT(ROW()-2,COUNTA('Form Responses 1'!$1:$1)-4),2,,TRUE,"Form Responses 1"))</f>
        <v>dcremz11@gmail.com</v>
      </c>
      <c r="C396" s="9" t="str">
        <f>INDIRECT(ADDRESS(2+QUOTIENT(ROW()-2,COUNTA('Form Responses 1'!$1:$1)-4),3,,TRUE,"Form Responses 1"))</f>
        <v>Edi Karyadi</v>
      </c>
      <c r="D396" s="12">
        <f>INDIRECT(ADDRESS(2+QUOTIENT(ROW()-2,COUNTA('Form Responses 1'!$1:$1)-4),4,,TRUE,"Form Responses 1"))</f>
        <v>45010</v>
      </c>
      <c r="E396" s="10">
        <f t="shared" si="2"/>
        <v>6</v>
      </c>
      <c r="F396" s="9" t="str">
        <f>IF(ISBLANK(A396)," ",INDIRECT(ADDRESS(1,5+MOD(ROW()-2,COUNTA('Form Responses 1'!$1:$1)-4),,TRUE,"Form Responses 1")))</f>
        <v>Rumah Singgah No. 1A Lt.2 [Kamar 2]</v>
      </c>
      <c r="G396" s="9" t="str">
        <f>IF(ISBLANK(A396)," ",INDIRECT(ADDRESS(MATCH(A396,'Form Responses 1'!A:A,0),5+MOD(ROW()-2,COUNTA('Form Responses 1'!$1:$1)-4),,TRUE,"Form Responses 1")))</f>
        <v>BAIK</v>
      </c>
      <c r="H396" s="11" t="str">
        <f t="shared" si="3"/>
        <v>Rumah Singgah No. 1A Lt.2</v>
      </c>
      <c r="I396" s="11" t="str">
        <f t="shared" si="4"/>
        <v>CLEANING SERVICE</v>
      </c>
      <c r="J396" s="11">
        <f t="array" ref="J396">IFERROR(INDEX(MASTER!B:B,MATCH(G396,MASTER!A:A,0))/100," ")</f>
        <v>0.95</v>
      </c>
      <c r="K396" s="9">
        <f t="shared" si="5"/>
        <v>12</v>
      </c>
      <c r="L396" s="9" t="str">
        <f t="shared" si="6"/>
        <v>2023 - WEEK 12</v>
      </c>
      <c r="M396" s="9" t="str">
        <f t="shared" si="7"/>
        <v>2023 - MONTH 03</v>
      </c>
      <c r="N396" s="11">
        <f t="shared" ref="N396:O396" si="405">IFERROR(AVERAGEIF(L:L,L396,$J:$J)," ")</f>
        <v>0.95</v>
      </c>
      <c r="O396" s="11">
        <f t="shared" si="405"/>
        <v>0.95</v>
      </c>
      <c r="P396" s="9" t="str">
        <f>IF(ISBLANK(A396)," ",IF(N396&gt;MASTER!$B$3/100,"SB",IF(N396&gt;MASTER!$B$4/100,"B",IF(N396&gt;MASTER!$B$5/100,"C","K"))))</f>
        <v>SB</v>
      </c>
      <c r="Q396" s="9" t="str">
        <f>IF(ISBLANK(B396)," ",IF(O396&gt;MASTER!$B$3/100,"SB",IF(O396&gt;MASTER!$B$4/100,"B",IF(O396&gt;MASTER!$B$5/100,"C","K"))))</f>
        <v>SB</v>
      </c>
    </row>
    <row r="397">
      <c r="A397" s="8">
        <f>INDIRECT(ADDRESS(2+QUOTIENT(ROW()-2,COUNTA('Form Responses 1'!$1:$1)-4),1,,TRUE,"Form Responses 1"))</f>
        <v>45034.63796</v>
      </c>
      <c r="B397" s="9" t="str">
        <f>INDIRECT(ADDRESS(2+QUOTIENT(ROW()-2,COUNTA('Form Responses 1'!$1:$1)-4),2,,TRUE,"Form Responses 1"))</f>
        <v>dcremz11@gmail.com</v>
      </c>
      <c r="C397" s="9" t="str">
        <f>INDIRECT(ADDRESS(2+QUOTIENT(ROW()-2,COUNTA('Form Responses 1'!$1:$1)-4),3,,TRUE,"Form Responses 1"))</f>
        <v>Edi Karyadi</v>
      </c>
      <c r="D397" s="12">
        <f>INDIRECT(ADDRESS(2+QUOTIENT(ROW()-2,COUNTA('Form Responses 1'!$1:$1)-4),4,,TRUE,"Form Responses 1"))</f>
        <v>45010</v>
      </c>
      <c r="E397" s="10">
        <f t="shared" si="2"/>
        <v>6</v>
      </c>
      <c r="F397" s="9" t="str">
        <f>IF(ISBLANK(A397)," ",INDIRECT(ADDRESS(1,5+MOD(ROW()-2,COUNTA('Form Responses 1'!$1:$1)-4),,TRUE,"Form Responses 1")))</f>
        <v>Rumah Singgah No. 1A Lt.2 [Kamar 3]</v>
      </c>
      <c r="G397" s="9" t="str">
        <f>IF(ISBLANK(A397)," ",INDIRECT(ADDRESS(MATCH(A397,'Form Responses 1'!A:A,0),5+MOD(ROW()-2,COUNTA('Form Responses 1'!$1:$1)-4),,TRUE,"Form Responses 1")))</f>
        <v>BAIK</v>
      </c>
      <c r="H397" s="11" t="str">
        <f t="shared" si="3"/>
        <v>Rumah Singgah No. 1A Lt.2</v>
      </c>
      <c r="I397" s="11" t="str">
        <f t="shared" si="4"/>
        <v>CLEANING SERVICE</v>
      </c>
      <c r="J397" s="11">
        <f t="array" ref="J397">IFERROR(INDEX(MASTER!B:B,MATCH(G397,MASTER!A:A,0))/100," ")</f>
        <v>0.95</v>
      </c>
      <c r="K397" s="9">
        <f t="shared" si="5"/>
        <v>12</v>
      </c>
      <c r="L397" s="9" t="str">
        <f t="shared" si="6"/>
        <v>2023 - WEEK 12</v>
      </c>
      <c r="M397" s="9" t="str">
        <f t="shared" si="7"/>
        <v>2023 - MONTH 03</v>
      </c>
      <c r="N397" s="11">
        <f t="shared" ref="N397:O397" si="406">IFERROR(AVERAGEIF(L:L,L397,$J:$J)," ")</f>
        <v>0.95</v>
      </c>
      <c r="O397" s="11">
        <f t="shared" si="406"/>
        <v>0.95</v>
      </c>
      <c r="P397" s="9" t="str">
        <f>IF(ISBLANK(A397)," ",IF(N397&gt;MASTER!$B$3/100,"SB",IF(N397&gt;MASTER!$B$4/100,"B",IF(N397&gt;MASTER!$B$5/100,"C","K"))))</f>
        <v>SB</v>
      </c>
      <c r="Q397" s="9" t="str">
        <f>IF(ISBLANK(B397)," ",IF(O397&gt;MASTER!$B$3/100,"SB",IF(O397&gt;MASTER!$B$4/100,"B",IF(O397&gt;MASTER!$B$5/100,"C","K"))))</f>
        <v>SB</v>
      </c>
    </row>
    <row r="398">
      <c r="A398" s="8">
        <f>INDIRECT(ADDRESS(2+QUOTIENT(ROW()-2,COUNTA('Form Responses 1'!$1:$1)-4),1,,TRUE,"Form Responses 1"))</f>
        <v>45034.63796</v>
      </c>
      <c r="B398" s="9" t="str">
        <f>INDIRECT(ADDRESS(2+QUOTIENT(ROW()-2,COUNTA('Form Responses 1'!$1:$1)-4),2,,TRUE,"Form Responses 1"))</f>
        <v>dcremz11@gmail.com</v>
      </c>
      <c r="C398" s="9" t="str">
        <f>INDIRECT(ADDRESS(2+QUOTIENT(ROW()-2,COUNTA('Form Responses 1'!$1:$1)-4),3,,TRUE,"Form Responses 1"))</f>
        <v>Edi Karyadi</v>
      </c>
      <c r="D398" s="12">
        <f>INDIRECT(ADDRESS(2+QUOTIENT(ROW()-2,COUNTA('Form Responses 1'!$1:$1)-4),4,,TRUE,"Form Responses 1"))</f>
        <v>45010</v>
      </c>
      <c r="E398" s="10">
        <f t="shared" si="2"/>
        <v>6</v>
      </c>
      <c r="F398" s="9" t="str">
        <f>IF(ISBLANK(A398)," ",INDIRECT(ADDRESS(1,5+MOD(ROW()-2,COUNTA('Form Responses 1'!$1:$1)-4),,TRUE,"Form Responses 1")))</f>
        <v>Rumah Singgah No. 1A Lt.2 [Kamar Mandi 1]</v>
      </c>
      <c r="G398" s="9" t="str">
        <f>IF(ISBLANK(A398)," ",INDIRECT(ADDRESS(MATCH(A398,'Form Responses 1'!A:A,0),5+MOD(ROW()-2,COUNTA('Form Responses 1'!$1:$1)-4),,TRUE,"Form Responses 1")))</f>
        <v>BAIK</v>
      </c>
      <c r="H398" s="11" t="str">
        <f t="shared" si="3"/>
        <v>Rumah Singgah No. 1A Lt.2</v>
      </c>
      <c r="I398" s="11" t="str">
        <f t="shared" si="4"/>
        <v>CLEANING SERVICE</v>
      </c>
      <c r="J398" s="11">
        <f t="array" ref="J398">IFERROR(INDEX(MASTER!B:B,MATCH(G398,MASTER!A:A,0))/100," ")</f>
        <v>0.95</v>
      </c>
      <c r="K398" s="9">
        <f t="shared" si="5"/>
        <v>12</v>
      </c>
      <c r="L398" s="9" t="str">
        <f t="shared" si="6"/>
        <v>2023 - WEEK 12</v>
      </c>
      <c r="M398" s="9" t="str">
        <f t="shared" si="7"/>
        <v>2023 - MONTH 03</v>
      </c>
      <c r="N398" s="11">
        <f t="shared" ref="N398:O398" si="407">IFERROR(AVERAGEIF(L:L,L398,$J:$J)," ")</f>
        <v>0.95</v>
      </c>
      <c r="O398" s="11">
        <f t="shared" si="407"/>
        <v>0.95</v>
      </c>
      <c r="P398" s="9" t="str">
        <f>IF(ISBLANK(A398)," ",IF(N398&gt;MASTER!$B$3/100,"SB",IF(N398&gt;MASTER!$B$4/100,"B",IF(N398&gt;MASTER!$B$5/100,"C","K"))))</f>
        <v>SB</v>
      </c>
      <c r="Q398" s="9" t="str">
        <f>IF(ISBLANK(B398)," ",IF(O398&gt;MASTER!$B$3/100,"SB",IF(O398&gt;MASTER!$B$4/100,"B",IF(O398&gt;MASTER!$B$5/100,"C","K"))))</f>
        <v>SB</v>
      </c>
    </row>
    <row r="399">
      <c r="A399" s="8">
        <f>INDIRECT(ADDRESS(2+QUOTIENT(ROW()-2,COUNTA('Form Responses 1'!$1:$1)-4),1,,TRUE,"Form Responses 1"))</f>
        <v>45034.63796</v>
      </c>
      <c r="B399" s="9" t="str">
        <f>INDIRECT(ADDRESS(2+QUOTIENT(ROW()-2,COUNTA('Form Responses 1'!$1:$1)-4),2,,TRUE,"Form Responses 1"))</f>
        <v>dcremz11@gmail.com</v>
      </c>
      <c r="C399" s="9" t="str">
        <f>INDIRECT(ADDRESS(2+QUOTIENT(ROW()-2,COUNTA('Form Responses 1'!$1:$1)-4),3,,TRUE,"Form Responses 1"))</f>
        <v>Edi Karyadi</v>
      </c>
      <c r="D399" s="12">
        <f>INDIRECT(ADDRESS(2+QUOTIENT(ROW()-2,COUNTA('Form Responses 1'!$1:$1)-4),4,,TRUE,"Form Responses 1"))</f>
        <v>45010</v>
      </c>
      <c r="E399" s="10">
        <f t="shared" si="2"/>
        <v>6</v>
      </c>
      <c r="F399" s="9" t="str">
        <f>IF(ISBLANK(A399)," ",INDIRECT(ADDRESS(1,5+MOD(ROW()-2,COUNTA('Form Responses 1'!$1:$1)-4),,TRUE,"Form Responses 1")))</f>
        <v>Rumah Singgah No. 1A Lt.2 [Kamar Mandi 2]</v>
      </c>
      <c r="G399" s="9" t="str">
        <f>IF(ISBLANK(A399)," ",INDIRECT(ADDRESS(MATCH(A399,'Form Responses 1'!A:A,0),5+MOD(ROW()-2,COUNTA('Form Responses 1'!$1:$1)-4),,TRUE,"Form Responses 1")))</f>
        <v>BAIK</v>
      </c>
      <c r="H399" s="11" t="str">
        <f t="shared" si="3"/>
        <v>Rumah Singgah No. 1A Lt.2</v>
      </c>
      <c r="I399" s="11" t="str">
        <f t="shared" si="4"/>
        <v>CLEANING SERVICE</v>
      </c>
      <c r="J399" s="11">
        <f t="array" ref="J399">IFERROR(INDEX(MASTER!B:B,MATCH(G399,MASTER!A:A,0))/100," ")</f>
        <v>0.95</v>
      </c>
      <c r="K399" s="9">
        <f t="shared" si="5"/>
        <v>12</v>
      </c>
      <c r="L399" s="9" t="str">
        <f t="shared" si="6"/>
        <v>2023 - WEEK 12</v>
      </c>
      <c r="M399" s="9" t="str">
        <f t="shared" si="7"/>
        <v>2023 - MONTH 03</v>
      </c>
      <c r="N399" s="11">
        <f t="shared" ref="N399:O399" si="408">IFERROR(AVERAGEIF(L:L,L399,$J:$J)," ")</f>
        <v>0.95</v>
      </c>
      <c r="O399" s="11">
        <f t="shared" si="408"/>
        <v>0.95</v>
      </c>
      <c r="P399" s="9" t="str">
        <f>IF(ISBLANK(A399)," ",IF(N399&gt;MASTER!$B$3/100,"SB",IF(N399&gt;MASTER!$B$4/100,"B",IF(N399&gt;MASTER!$B$5/100,"C","K"))))</f>
        <v>SB</v>
      </c>
      <c r="Q399" s="9" t="str">
        <f>IF(ISBLANK(B399)," ",IF(O399&gt;MASTER!$B$3/100,"SB",IF(O399&gt;MASTER!$B$4/100,"B",IF(O399&gt;MASTER!$B$5/100,"C","K"))))</f>
        <v>SB</v>
      </c>
    </row>
    <row r="400">
      <c r="A400" s="8">
        <f>INDIRECT(ADDRESS(2+QUOTIENT(ROW()-2,COUNTA('Form Responses 1'!$1:$1)-4),1,,TRUE,"Form Responses 1"))</f>
        <v>45034.63796</v>
      </c>
      <c r="B400" s="9" t="str">
        <f>INDIRECT(ADDRESS(2+QUOTIENT(ROW()-2,COUNTA('Form Responses 1'!$1:$1)-4),2,,TRUE,"Form Responses 1"))</f>
        <v>dcremz11@gmail.com</v>
      </c>
      <c r="C400" s="9" t="str">
        <f>INDIRECT(ADDRESS(2+QUOTIENT(ROW()-2,COUNTA('Form Responses 1'!$1:$1)-4),3,,TRUE,"Form Responses 1"))</f>
        <v>Edi Karyadi</v>
      </c>
      <c r="D400" s="12">
        <f>INDIRECT(ADDRESS(2+QUOTIENT(ROW()-2,COUNTA('Form Responses 1'!$1:$1)-4),4,,TRUE,"Form Responses 1"))</f>
        <v>45010</v>
      </c>
      <c r="E400" s="10">
        <f t="shared" si="2"/>
        <v>6</v>
      </c>
      <c r="F400" s="9" t="str">
        <f>IF(ISBLANK(A400)," ",INDIRECT(ADDRESS(1,5+MOD(ROW()-2,COUNTA('Form Responses 1'!$1:$1)-4),,TRUE,"Form Responses 1")))</f>
        <v>Rumah Dinas Brin (Ex Kepala Lipi) [Ruang Tamu]</v>
      </c>
      <c r="G400" s="9" t="str">
        <f>IF(ISBLANK(A400)," ",INDIRECT(ADDRESS(MATCH(A400,'Form Responses 1'!A:A,0),5+MOD(ROW()-2,COUNTA('Form Responses 1'!$1:$1)-4),,TRUE,"Form Responses 1")))</f>
        <v>BAIK</v>
      </c>
      <c r="H400" s="11" t="str">
        <f t="shared" si="3"/>
        <v>Rumah Dinas Brin (Ex Kepala Lipi)</v>
      </c>
      <c r="I400" s="11" t="str">
        <f t="shared" si="4"/>
        <v>CLEANING SERVICE</v>
      </c>
      <c r="J400" s="11">
        <f t="array" ref="J400">IFERROR(INDEX(MASTER!B:B,MATCH(G400,MASTER!A:A,0))/100," ")</f>
        <v>0.95</v>
      </c>
      <c r="K400" s="9">
        <f t="shared" si="5"/>
        <v>12</v>
      </c>
      <c r="L400" s="9" t="str">
        <f t="shared" si="6"/>
        <v>2023 - WEEK 12</v>
      </c>
      <c r="M400" s="9" t="str">
        <f t="shared" si="7"/>
        <v>2023 - MONTH 03</v>
      </c>
      <c r="N400" s="11">
        <f t="shared" ref="N400:O400" si="409">IFERROR(AVERAGEIF(L:L,L400,$J:$J)," ")</f>
        <v>0.95</v>
      </c>
      <c r="O400" s="11">
        <f t="shared" si="409"/>
        <v>0.95</v>
      </c>
      <c r="P400" s="9" t="str">
        <f>IF(ISBLANK(A400)," ",IF(N400&gt;MASTER!$B$3/100,"SB",IF(N400&gt;MASTER!$B$4/100,"B",IF(N400&gt;MASTER!$B$5/100,"C","K"))))</f>
        <v>SB</v>
      </c>
      <c r="Q400" s="9" t="str">
        <f>IF(ISBLANK(B400)," ",IF(O400&gt;MASTER!$B$3/100,"SB",IF(O400&gt;MASTER!$B$4/100,"B",IF(O400&gt;MASTER!$B$5/100,"C","K"))))</f>
        <v>SB</v>
      </c>
    </row>
    <row r="401">
      <c r="A401" s="8">
        <f>INDIRECT(ADDRESS(2+QUOTIENT(ROW()-2,COUNTA('Form Responses 1'!$1:$1)-4),1,,TRUE,"Form Responses 1"))</f>
        <v>45034.63796</v>
      </c>
      <c r="B401" s="9" t="str">
        <f>INDIRECT(ADDRESS(2+QUOTIENT(ROW()-2,COUNTA('Form Responses 1'!$1:$1)-4),2,,TRUE,"Form Responses 1"))</f>
        <v>dcremz11@gmail.com</v>
      </c>
      <c r="C401" s="9" t="str">
        <f>INDIRECT(ADDRESS(2+QUOTIENT(ROW()-2,COUNTA('Form Responses 1'!$1:$1)-4),3,,TRUE,"Form Responses 1"))</f>
        <v>Edi Karyadi</v>
      </c>
      <c r="D401" s="12">
        <f>INDIRECT(ADDRESS(2+QUOTIENT(ROW()-2,COUNTA('Form Responses 1'!$1:$1)-4),4,,TRUE,"Form Responses 1"))</f>
        <v>45010</v>
      </c>
      <c r="E401" s="10">
        <f t="shared" si="2"/>
        <v>6</v>
      </c>
      <c r="F401" s="9" t="str">
        <f>IF(ISBLANK(A401)," ",INDIRECT(ADDRESS(1,5+MOD(ROW()-2,COUNTA('Form Responses 1'!$1:$1)-4),,TRUE,"Form Responses 1")))</f>
        <v>Rumah Dinas Brin (Ex Kepala Lipi) [Ruang Makan]</v>
      </c>
      <c r="G401" s="9" t="str">
        <f>IF(ISBLANK(A401)," ",INDIRECT(ADDRESS(MATCH(A401,'Form Responses 1'!A:A,0),5+MOD(ROW()-2,COUNTA('Form Responses 1'!$1:$1)-4),,TRUE,"Form Responses 1")))</f>
        <v>BAIK</v>
      </c>
      <c r="H401" s="11" t="str">
        <f t="shared" si="3"/>
        <v>Rumah Dinas Brin (Ex Kepala Lipi)</v>
      </c>
      <c r="I401" s="11" t="str">
        <f t="shared" si="4"/>
        <v>CLEANING SERVICE</v>
      </c>
      <c r="J401" s="11">
        <f t="array" ref="J401">IFERROR(INDEX(MASTER!B:B,MATCH(G401,MASTER!A:A,0))/100," ")</f>
        <v>0.95</v>
      </c>
      <c r="K401" s="9">
        <f t="shared" si="5"/>
        <v>12</v>
      </c>
      <c r="L401" s="9" t="str">
        <f t="shared" si="6"/>
        <v>2023 - WEEK 12</v>
      </c>
      <c r="M401" s="9" t="str">
        <f t="shared" si="7"/>
        <v>2023 - MONTH 03</v>
      </c>
      <c r="N401" s="11">
        <f t="shared" ref="N401:O401" si="410">IFERROR(AVERAGEIF(L:L,L401,$J:$J)," ")</f>
        <v>0.95</v>
      </c>
      <c r="O401" s="11">
        <f t="shared" si="410"/>
        <v>0.95</v>
      </c>
      <c r="P401" s="9" t="str">
        <f>IF(ISBLANK(A401)," ",IF(N401&gt;MASTER!$B$3/100,"SB",IF(N401&gt;MASTER!$B$4/100,"B",IF(N401&gt;MASTER!$B$5/100,"C","K"))))</f>
        <v>SB</v>
      </c>
      <c r="Q401" s="9" t="str">
        <f>IF(ISBLANK(B401)," ",IF(O401&gt;MASTER!$B$3/100,"SB",IF(O401&gt;MASTER!$B$4/100,"B",IF(O401&gt;MASTER!$B$5/100,"C","K"))))</f>
        <v>SB</v>
      </c>
    </row>
    <row r="402">
      <c r="A402" s="8">
        <f>INDIRECT(ADDRESS(2+QUOTIENT(ROW()-2,COUNTA('Form Responses 1'!$1:$1)-4),1,,TRUE,"Form Responses 1"))</f>
        <v>45034.63796</v>
      </c>
      <c r="B402" s="9" t="str">
        <f>INDIRECT(ADDRESS(2+QUOTIENT(ROW()-2,COUNTA('Form Responses 1'!$1:$1)-4),2,,TRUE,"Form Responses 1"))</f>
        <v>dcremz11@gmail.com</v>
      </c>
      <c r="C402" s="9" t="str">
        <f>INDIRECT(ADDRESS(2+QUOTIENT(ROW()-2,COUNTA('Form Responses 1'!$1:$1)-4),3,,TRUE,"Form Responses 1"))</f>
        <v>Edi Karyadi</v>
      </c>
      <c r="D402" s="12">
        <f>INDIRECT(ADDRESS(2+QUOTIENT(ROW()-2,COUNTA('Form Responses 1'!$1:$1)-4),4,,TRUE,"Form Responses 1"))</f>
        <v>45010</v>
      </c>
      <c r="E402" s="10">
        <f t="shared" si="2"/>
        <v>6</v>
      </c>
      <c r="F402" s="9" t="str">
        <f>IF(ISBLANK(A402)," ",INDIRECT(ADDRESS(1,5+MOD(ROW()-2,COUNTA('Form Responses 1'!$1:$1)-4),,TRUE,"Form Responses 1")))</f>
        <v>Rumah Dinas Brin (Ex Kepala Lipi) [Kamar Tidur 1]</v>
      </c>
      <c r="G402" s="9" t="str">
        <f>IF(ISBLANK(A402)," ",INDIRECT(ADDRESS(MATCH(A402,'Form Responses 1'!A:A,0),5+MOD(ROW()-2,COUNTA('Form Responses 1'!$1:$1)-4),,TRUE,"Form Responses 1")))</f>
        <v>BAIK</v>
      </c>
      <c r="H402" s="11" t="str">
        <f t="shared" si="3"/>
        <v>Rumah Dinas Brin (Ex Kepala Lipi)</v>
      </c>
      <c r="I402" s="11" t="str">
        <f t="shared" si="4"/>
        <v>CLEANING SERVICE</v>
      </c>
      <c r="J402" s="11">
        <f t="array" ref="J402">IFERROR(INDEX(MASTER!B:B,MATCH(G402,MASTER!A:A,0))/100," ")</f>
        <v>0.95</v>
      </c>
      <c r="K402" s="9">
        <f t="shared" si="5"/>
        <v>12</v>
      </c>
      <c r="L402" s="9" t="str">
        <f t="shared" si="6"/>
        <v>2023 - WEEK 12</v>
      </c>
      <c r="M402" s="9" t="str">
        <f t="shared" si="7"/>
        <v>2023 - MONTH 03</v>
      </c>
      <c r="N402" s="11">
        <f t="shared" ref="N402:O402" si="411">IFERROR(AVERAGEIF(L:L,L402,$J:$J)," ")</f>
        <v>0.95</v>
      </c>
      <c r="O402" s="11">
        <f t="shared" si="411"/>
        <v>0.95</v>
      </c>
      <c r="P402" s="9" t="str">
        <f>IF(ISBLANK(A402)," ",IF(N402&gt;MASTER!$B$3/100,"SB",IF(N402&gt;MASTER!$B$4/100,"B",IF(N402&gt;MASTER!$B$5/100,"C","K"))))</f>
        <v>SB</v>
      </c>
      <c r="Q402" s="9" t="str">
        <f>IF(ISBLANK(B402)," ",IF(O402&gt;MASTER!$B$3/100,"SB",IF(O402&gt;MASTER!$B$4/100,"B",IF(O402&gt;MASTER!$B$5/100,"C","K"))))</f>
        <v>SB</v>
      </c>
    </row>
    <row r="403">
      <c r="A403" s="8">
        <f>INDIRECT(ADDRESS(2+QUOTIENT(ROW()-2,COUNTA('Form Responses 1'!$1:$1)-4),1,,TRUE,"Form Responses 1"))</f>
        <v>45034.63796</v>
      </c>
      <c r="B403" s="9" t="str">
        <f>INDIRECT(ADDRESS(2+QUOTIENT(ROW()-2,COUNTA('Form Responses 1'!$1:$1)-4),2,,TRUE,"Form Responses 1"))</f>
        <v>dcremz11@gmail.com</v>
      </c>
      <c r="C403" s="9" t="str">
        <f>INDIRECT(ADDRESS(2+QUOTIENT(ROW()-2,COUNTA('Form Responses 1'!$1:$1)-4),3,,TRUE,"Form Responses 1"))</f>
        <v>Edi Karyadi</v>
      </c>
      <c r="D403" s="12">
        <f>INDIRECT(ADDRESS(2+QUOTIENT(ROW()-2,COUNTA('Form Responses 1'!$1:$1)-4),4,,TRUE,"Form Responses 1"))</f>
        <v>45010</v>
      </c>
      <c r="E403" s="10">
        <f t="shared" si="2"/>
        <v>6</v>
      </c>
      <c r="F403" s="9" t="str">
        <f>IF(ISBLANK(A403)," ",INDIRECT(ADDRESS(1,5+MOD(ROW()-2,COUNTA('Form Responses 1'!$1:$1)-4),,TRUE,"Form Responses 1")))</f>
        <v>Rumah Dinas Brin (Ex Kepala Lipi) [Kamar Tidur 2]</v>
      </c>
      <c r="G403" s="9" t="str">
        <f>IF(ISBLANK(A403)," ",INDIRECT(ADDRESS(MATCH(A403,'Form Responses 1'!A:A,0),5+MOD(ROW()-2,COUNTA('Form Responses 1'!$1:$1)-4),,TRUE,"Form Responses 1")))</f>
        <v>BAIK</v>
      </c>
      <c r="H403" s="11" t="str">
        <f t="shared" si="3"/>
        <v>Rumah Dinas Brin (Ex Kepala Lipi)</v>
      </c>
      <c r="I403" s="11" t="str">
        <f t="shared" si="4"/>
        <v>CLEANING SERVICE</v>
      </c>
      <c r="J403" s="11">
        <f t="array" ref="J403">IFERROR(INDEX(MASTER!B:B,MATCH(G403,MASTER!A:A,0))/100," ")</f>
        <v>0.95</v>
      </c>
      <c r="K403" s="9">
        <f t="shared" si="5"/>
        <v>12</v>
      </c>
      <c r="L403" s="9" t="str">
        <f t="shared" si="6"/>
        <v>2023 - WEEK 12</v>
      </c>
      <c r="M403" s="9" t="str">
        <f t="shared" si="7"/>
        <v>2023 - MONTH 03</v>
      </c>
      <c r="N403" s="11">
        <f t="shared" ref="N403:O403" si="412">IFERROR(AVERAGEIF(L:L,L403,$J:$J)," ")</f>
        <v>0.95</v>
      </c>
      <c r="O403" s="11">
        <f t="shared" si="412"/>
        <v>0.95</v>
      </c>
      <c r="P403" s="9" t="str">
        <f>IF(ISBLANK(A403)," ",IF(N403&gt;MASTER!$B$3/100,"SB",IF(N403&gt;MASTER!$B$4/100,"B",IF(N403&gt;MASTER!$B$5/100,"C","K"))))</f>
        <v>SB</v>
      </c>
      <c r="Q403" s="9" t="str">
        <f>IF(ISBLANK(B403)," ",IF(O403&gt;MASTER!$B$3/100,"SB",IF(O403&gt;MASTER!$B$4/100,"B",IF(O403&gt;MASTER!$B$5/100,"C","K"))))</f>
        <v>SB</v>
      </c>
    </row>
    <row r="404">
      <c r="A404" s="8">
        <f>INDIRECT(ADDRESS(2+QUOTIENT(ROW()-2,COUNTA('Form Responses 1'!$1:$1)-4),1,,TRUE,"Form Responses 1"))</f>
        <v>45034.63796</v>
      </c>
      <c r="B404" s="9" t="str">
        <f>INDIRECT(ADDRESS(2+QUOTIENT(ROW()-2,COUNTA('Form Responses 1'!$1:$1)-4),2,,TRUE,"Form Responses 1"))</f>
        <v>dcremz11@gmail.com</v>
      </c>
      <c r="C404" s="9" t="str">
        <f>INDIRECT(ADDRESS(2+QUOTIENT(ROW()-2,COUNTA('Form Responses 1'!$1:$1)-4),3,,TRUE,"Form Responses 1"))</f>
        <v>Edi Karyadi</v>
      </c>
      <c r="D404" s="12">
        <f>INDIRECT(ADDRESS(2+QUOTIENT(ROW()-2,COUNTA('Form Responses 1'!$1:$1)-4),4,,TRUE,"Form Responses 1"))</f>
        <v>45010</v>
      </c>
      <c r="E404" s="10">
        <f t="shared" si="2"/>
        <v>6</v>
      </c>
      <c r="F404" s="9" t="str">
        <f>IF(ISBLANK(A404)," ",INDIRECT(ADDRESS(1,5+MOD(ROW()-2,COUNTA('Form Responses 1'!$1:$1)-4),,TRUE,"Form Responses 1")))</f>
        <v>Rumah Dinas Brin (Ex Kepala Lipi) [Kamar Tidur 3]</v>
      </c>
      <c r="G404" s="9" t="str">
        <f>IF(ISBLANK(A404)," ",INDIRECT(ADDRESS(MATCH(A404,'Form Responses 1'!A:A,0),5+MOD(ROW()-2,COUNTA('Form Responses 1'!$1:$1)-4),,TRUE,"Form Responses 1")))</f>
        <v>BAIK</v>
      </c>
      <c r="H404" s="11" t="str">
        <f t="shared" si="3"/>
        <v>Rumah Dinas Brin (Ex Kepala Lipi)</v>
      </c>
      <c r="I404" s="11" t="str">
        <f t="shared" si="4"/>
        <v>CLEANING SERVICE</v>
      </c>
      <c r="J404" s="11">
        <f t="array" ref="J404">IFERROR(INDEX(MASTER!B:B,MATCH(G404,MASTER!A:A,0))/100," ")</f>
        <v>0.95</v>
      </c>
      <c r="K404" s="9">
        <f t="shared" si="5"/>
        <v>12</v>
      </c>
      <c r="L404" s="9" t="str">
        <f t="shared" si="6"/>
        <v>2023 - WEEK 12</v>
      </c>
      <c r="M404" s="9" t="str">
        <f t="shared" si="7"/>
        <v>2023 - MONTH 03</v>
      </c>
      <c r="N404" s="11">
        <f t="shared" ref="N404:O404" si="413">IFERROR(AVERAGEIF(L:L,L404,$J:$J)," ")</f>
        <v>0.95</v>
      </c>
      <c r="O404" s="11">
        <f t="shared" si="413"/>
        <v>0.95</v>
      </c>
      <c r="P404" s="9" t="str">
        <f>IF(ISBLANK(A404)," ",IF(N404&gt;MASTER!$B$3/100,"SB",IF(N404&gt;MASTER!$B$4/100,"B",IF(N404&gt;MASTER!$B$5/100,"C","K"))))</f>
        <v>SB</v>
      </c>
      <c r="Q404" s="9" t="str">
        <f>IF(ISBLANK(B404)," ",IF(O404&gt;MASTER!$B$3/100,"SB",IF(O404&gt;MASTER!$B$4/100,"B",IF(O404&gt;MASTER!$B$5/100,"C","K"))))</f>
        <v>SB</v>
      </c>
    </row>
    <row r="405">
      <c r="A405" s="8">
        <f>INDIRECT(ADDRESS(2+QUOTIENT(ROW()-2,COUNTA('Form Responses 1'!$1:$1)-4),1,,TRUE,"Form Responses 1"))</f>
        <v>45034.63796</v>
      </c>
      <c r="B405" s="9" t="str">
        <f>INDIRECT(ADDRESS(2+QUOTIENT(ROW()-2,COUNTA('Form Responses 1'!$1:$1)-4),2,,TRUE,"Form Responses 1"))</f>
        <v>dcremz11@gmail.com</v>
      </c>
      <c r="C405" s="9" t="str">
        <f>INDIRECT(ADDRESS(2+QUOTIENT(ROW()-2,COUNTA('Form Responses 1'!$1:$1)-4),3,,TRUE,"Form Responses 1"))</f>
        <v>Edi Karyadi</v>
      </c>
      <c r="D405" s="12">
        <f>INDIRECT(ADDRESS(2+QUOTIENT(ROW()-2,COUNTA('Form Responses 1'!$1:$1)-4),4,,TRUE,"Form Responses 1"))</f>
        <v>45010</v>
      </c>
      <c r="E405" s="10">
        <f t="shared" si="2"/>
        <v>6</v>
      </c>
      <c r="F405" s="9" t="str">
        <f>IF(ISBLANK(A405)," ",INDIRECT(ADDRESS(1,5+MOD(ROW()-2,COUNTA('Form Responses 1'!$1:$1)-4),,TRUE,"Form Responses 1")))</f>
        <v>Rumah Dinas Brin (Ex Kepala Lipi) [Ruang Strika]</v>
      </c>
      <c r="G405" s="9" t="str">
        <f>IF(ISBLANK(A405)," ",INDIRECT(ADDRESS(MATCH(A405,'Form Responses 1'!A:A,0),5+MOD(ROW()-2,COUNTA('Form Responses 1'!$1:$1)-4),,TRUE,"Form Responses 1")))</f>
        <v>BAIK</v>
      </c>
      <c r="H405" s="11" t="str">
        <f t="shared" si="3"/>
        <v>Rumah Dinas Brin (Ex Kepala Lipi)</v>
      </c>
      <c r="I405" s="11" t="str">
        <f t="shared" si="4"/>
        <v>CLEANING SERVICE</v>
      </c>
      <c r="J405" s="11">
        <f t="array" ref="J405">IFERROR(INDEX(MASTER!B:B,MATCH(G405,MASTER!A:A,0))/100," ")</f>
        <v>0.95</v>
      </c>
      <c r="K405" s="9">
        <f t="shared" si="5"/>
        <v>12</v>
      </c>
      <c r="L405" s="9" t="str">
        <f t="shared" si="6"/>
        <v>2023 - WEEK 12</v>
      </c>
      <c r="M405" s="9" t="str">
        <f t="shared" si="7"/>
        <v>2023 - MONTH 03</v>
      </c>
      <c r="N405" s="11">
        <f t="shared" ref="N405:O405" si="414">IFERROR(AVERAGEIF(L:L,L405,$J:$J)," ")</f>
        <v>0.95</v>
      </c>
      <c r="O405" s="11">
        <f t="shared" si="414"/>
        <v>0.95</v>
      </c>
      <c r="P405" s="9" t="str">
        <f>IF(ISBLANK(A405)," ",IF(N405&gt;MASTER!$B$3/100,"SB",IF(N405&gt;MASTER!$B$4/100,"B",IF(N405&gt;MASTER!$B$5/100,"C","K"))))</f>
        <v>SB</v>
      </c>
      <c r="Q405" s="9" t="str">
        <f>IF(ISBLANK(B405)," ",IF(O405&gt;MASTER!$B$3/100,"SB",IF(O405&gt;MASTER!$B$4/100,"B",IF(O405&gt;MASTER!$B$5/100,"C","K"))))</f>
        <v>SB</v>
      </c>
    </row>
    <row r="406">
      <c r="A406" s="8">
        <f>INDIRECT(ADDRESS(2+QUOTIENT(ROW()-2,COUNTA('Form Responses 1'!$1:$1)-4),1,,TRUE,"Form Responses 1"))</f>
        <v>45034.63796</v>
      </c>
      <c r="B406" s="9" t="str">
        <f>INDIRECT(ADDRESS(2+QUOTIENT(ROW()-2,COUNTA('Form Responses 1'!$1:$1)-4),2,,TRUE,"Form Responses 1"))</f>
        <v>dcremz11@gmail.com</v>
      </c>
      <c r="C406" s="9" t="str">
        <f>INDIRECT(ADDRESS(2+QUOTIENT(ROW()-2,COUNTA('Form Responses 1'!$1:$1)-4),3,,TRUE,"Form Responses 1"))</f>
        <v>Edi Karyadi</v>
      </c>
      <c r="D406" s="12">
        <f>INDIRECT(ADDRESS(2+QUOTIENT(ROW()-2,COUNTA('Form Responses 1'!$1:$1)-4),4,,TRUE,"Form Responses 1"))</f>
        <v>45010</v>
      </c>
      <c r="E406" s="10">
        <f t="shared" si="2"/>
        <v>6</v>
      </c>
      <c r="F406" s="9" t="str">
        <f>IF(ISBLANK(A406)," ",INDIRECT(ADDRESS(1,5+MOD(ROW()-2,COUNTA('Form Responses 1'!$1:$1)-4),,TRUE,"Form Responses 1")))</f>
        <v>Rumah Dinas Brin (Ex Kepala Lipi) [Dapur]</v>
      </c>
      <c r="G406" s="9" t="str">
        <f>IF(ISBLANK(A406)," ",INDIRECT(ADDRESS(MATCH(A406,'Form Responses 1'!A:A,0),5+MOD(ROW()-2,COUNTA('Form Responses 1'!$1:$1)-4),,TRUE,"Form Responses 1")))</f>
        <v>BAIK</v>
      </c>
      <c r="H406" s="11" t="str">
        <f t="shared" si="3"/>
        <v>Rumah Dinas Brin (Ex Kepala Lipi)</v>
      </c>
      <c r="I406" s="11" t="str">
        <f t="shared" si="4"/>
        <v>CLEANING SERVICE</v>
      </c>
      <c r="J406" s="11">
        <f t="array" ref="J406">IFERROR(INDEX(MASTER!B:B,MATCH(G406,MASTER!A:A,0))/100," ")</f>
        <v>0.95</v>
      </c>
      <c r="K406" s="9">
        <f t="shared" si="5"/>
        <v>12</v>
      </c>
      <c r="L406" s="9" t="str">
        <f t="shared" si="6"/>
        <v>2023 - WEEK 12</v>
      </c>
      <c r="M406" s="9" t="str">
        <f t="shared" si="7"/>
        <v>2023 - MONTH 03</v>
      </c>
      <c r="N406" s="11">
        <f t="shared" ref="N406:O406" si="415">IFERROR(AVERAGEIF(L:L,L406,$J:$J)," ")</f>
        <v>0.95</v>
      </c>
      <c r="O406" s="11">
        <f t="shared" si="415"/>
        <v>0.95</v>
      </c>
      <c r="P406" s="9" t="str">
        <f>IF(ISBLANK(A406)," ",IF(N406&gt;MASTER!$B$3/100,"SB",IF(N406&gt;MASTER!$B$4/100,"B",IF(N406&gt;MASTER!$B$5/100,"C","K"))))</f>
        <v>SB</v>
      </c>
      <c r="Q406" s="9" t="str">
        <f>IF(ISBLANK(B406)," ",IF(O406&gt;MASTER!$B$3/100,"SB",IF(O406&gt;MASTER!$B$4/100,"B",IF(O406&gt;MASTER!$B$5/100,"C","K"))))</f>
        <v>SB</v>
      </c>
    </row>
    <row r="407">
      <c r="A407" s="8">
        <f>INDIRECT(ADDRESS(2+QUOTIENT(ROW()-2,COUNTA('Form Responses 1'!$1:$1)-4),1,,TRUE,"Form Responses 1"))</f>
        <v>45034.63796</v>
      </c>
      <c r="B407" s="9" t="str">
        <f>INDIRECT(ADDRESS(2+QUOTIENT(ROW()-2,COUNTA('Form Responses 1'!$1:$1)-4),2,,TRUE,"Form Responses 1"))</f>
        <v>dcremz11@gmail.com</v>
      </c>
      <c r="C407" s="9" t="str">
        <f>INDIRECT(ADDRESS(2+QUOTIENT(ROW()-2,COUNTA('Form Responses 1'!$1:$1)-4),3,,TRUE,"Form Responses 1"))</f>
        <v>Edi Karyadi</v>
      </c>
      <c r="D407" s="12">
        <f>INDIRECT(ADDRESS(2+QUOTIENT(ROW()-2,COUNTA('Form Responses 1'!$1:$1)-4),4,,TRUE,"Form Responses 1"))</f>
        <v>45010</v>
      </c>
      <c r="E407" s="10">
        <f t="shared" si="2"/>
        <v>6</v>
      </c>
      <c r="F407" s="9" t="str">
        <f>IF(ISBLANK(A407)," ",INDIRECT(ADDRESS(1,5+MOD(ROW()-2,COUNTA('Form Responses 1'!$1:$1)-4),,TRUE,"Form Responses 1")))</f>
        <v>Rumah Dinas Brin (Ex Kepala Lipi) [Kamar Mandi 1]</v>
      </c>
      <c r="G407" s="9" t="str">
        <f>IF(ISBLANK(A407)," ",INDIRECT(ADDRESS(MATCH(A407,'Form Responses 1'!A:A,0),5+MOD(ROW()-2,COUNTA('Form Responses 1'!$1:$1)-4),,TRUE,"Form Responses 1")))</f>
        <v>BAIK</v>
      </c>
      <c r="H407" s="11" t="str">
        <f t="shared" si="3"/>
        <v>Rumah Dinas Brin (Ex Kepala Lipi)</v>
      </c>
      <c r="I407" s="11" t="str">
        <f t="shared" si="4"/>
        <v>CLEANING SERVICE</v>
      </c>
      <c r="J407" s="11">
        <f t="array" ref="J407">IFERROR(INDEX(MASTER!B:B,MATCH(G407,MASTER!A:A,0))/100," ")</f>
        <v>0.95</v>
      </c>
      <c r="K407" s="9">
        <f t="shared" si="5"/>
        <v>12</v>
      </c>
      <c r="L407" s="9" t="str">
        <f t="shared" si="6"/>
        <v>2023 - WEEK 12</v>
      </c>
      <c r="M407" s="9" t="str">
        <f t="shared" si="7"/>
        <v>2023 - MONTH 03</v>
      </c>
      <c r="N407" s="11">
        <f t="shared" ref="N407:O407" si="416">IFERROR(AVERAGEIF(L:L,L407,$J:$J)," ")</f>
        <v>0.95</v>
      </c>
      <c r="O407" s="11">
        <f t="shared" si="416"/>
        <v>0.95</v>
      </c>
      <c r="P407" s="9" t="str">
        <f>IF(ISBLANK(A407)," ",IF(N407&gt;MASTER!$B$3/100,"SB",IF(N407&gt;MASTER!$B$4/100,"B",IF(N407&gt;MASTER!$B$5/100,"C","K"))))</f>
        <v>SB</v>
      </c>
      <c r="Q407" s="9" t="str">
        <f>IF(ISBLANK(B407)," ",IF(O407&gt;MASTER!$B$3/100,"SB",IF(O407&gt;MASTER!$B$4/100,"B",IF(O407&gt;MASTER!$B$5/100,"C","K"))))</f>
        <v>SB</v>
      </c>
    </row>
    <row r="408">
      <c r="A408" s="8">
        <f>INDIRECT(ADDRESS(2+QUOTIENT(ROW()-2,COUNTA('Form Responses 1'!$1:$1)-4),1,,TRUE,"Form Responses 1"))</f>
        <v>45034.63796</v>
      </c>
      <c r="B408" s="9" t="str">
        <f>INDIRECT(ADDRESS(2+QUOTIENT(ROW()-2,COUNTA('Form Responses 1'!$1:$1)-4),2,,TRUE,"Form Responses 1"))</f>
        <v>dcremz11@gmail.com</v>
      </c>
      <c r="C408" s="9" t="str">
        <f>INDIRECT(ADDRESS(2+QUOTIENT(ROW()-2,COUNTA('Form Responses 1'!$1:$1)-4),3,,TRUE,"Form Responses 1"))</f>
        <v>Edi Karyadi</v>
      </c>
      <c r="D408" s="12">
        <f>INDIRECT(ADDRESS(2+QUOTIENT(ROW()-2,COUNTA('Form Responses 1'!$1:$1)-4),4,,TRUE,"Form Responses 1"))</f>
        <v>45010</v>
      </c>
      <c r="E408" s="10">
        <f t="shared" si="2"/>
        <v>6</v>
      </c>
      <c r="F408" s="9" t="str">
        <f>IF(ISBLANK(A408)," ",INDIRECT(ADDRESS(1,5+MOD(ROW()-2,COUNTA('Form Responses 1'!$1:$1)-4),,TRUE,"Form Responses 1")))</f>
        <v>Rumah Dinas Brin (Ex Kepala Lipi) [Kamar Mandi 2]</v>
      </c>
      <c r="G408" s="9" t="str">
        <f>IF(ISBLANK(A408)," ",INDIRECT(ADDRESS(MATCH(A408,'Form Responses 1'!A:A,0),5+MOD(ROW()-2,COUNTA('Form Responses 1'!$1:$1)-4),,TRUE,"Form Responses 1")))</f>
        <v>BAIK</v>
      </c>
      <c r="H408" s="11" t="str">
        <f t="shared" si="3"/>
        <v>Rumah Dinas Brin (Ex Kepala Lipi)</v>
      </c>
      <c r="I408" s="11" t="str">
        <f t="shared" si="4"/>
        <v>CLEANING SERVICE</v>
      </c>
      <c r="J408" s="11">
        <f t="array" ref="J408">IFERROR(INDEX(MASTER!B:B,MATCH(G408,MASTER!A:A,0))/100," ")</f>
        <v>0.95</v>
      </c>
      <c r="K408" s="9">
        <f t="shared" si="5"/>
        <v>12</v>
      </c>
      <c r="L408" s="9" t="str">
        <f t="shared" si="6"/>
        <v>2023 - WEEK 12</v>
      </c>
      <c r="M408" s="9" t="str">
        <f t="shared" si="7"/>
        <v>2023 - MONTH 03</v>
      </c>
      <c r="N408" s="11">
        <f t="shared" ref="N408:O408" si="417">IFERROR(AVERAGEIF(L:L,L408,$J:$J)," ")</f>
        <v>0.95</v>
      </c>
      <c r="O408" s="11">
        <f t="shared" si="417"/>
        <v>0.95</v>
      </c>
      <c r="P408" s="9" t="str">
        <f>IF(ISBLANK(A408)," ",IF(N408&gt;MASTER!$B$3/100,"SB",IF(N408&gt;MASTER!$B$4/100,"B",IF(N408&gt;MASTER!$B$5/100,"C","K"))))</f>
        <v>SB</v>
      </c>
      <c r="Q408" s="9" t="str">
        <f>IF(ISBLANK(B408)," ",IF(O408&gt;MASTER!$B$3/100,"SB",IF(O408&gt;MASTER!$B$4/100,"B",IF(O408&gt;MASTER!$B$5/100,"C","K"))))</f>
        <v>SB</v>
      </c>
    </row>
    <row r="409">
      <c r="A409" s="8">
        <f>INDIRECT(ADDRESS(2+QUOTIENT(ROW()-2,COUNTA('Form Responses 1'!$1:$1)-4),1,,TRUE,"Form Responses 1"))</f>
        <v>45034.63796</v>
      </c>
      <c r="B409" s="9" t="str">
        <f>INDIRECT(ADDRESS(2+QUOTIENT(ROW()-2,COUNTA('Form Responses 1'!$1:$1)-4),2,,TRUE,"Form Responses 1"))</f>
        <v>dcremz11@gmail.com</v>
      </c>
      <c r="C409" s="9" t="str">
        <f>INDIRECT(ADDRESS(2+QUOTIENT(ROW()-2,COUNTA('Form Responses 1'!$1:$1)-4),3,,TRUE,"Form Responses 1"))</f>
        <v>Edi Karyadi</v>
      </c>
      <c r="D409" s="12">
        <f>INDIRECT(ADDRESS(2+QUOTIENT(ROW()-2,COUNTA('Form Responses 1'!$1:$1)-4),4,,TRUE,"Form Responses 1"))</f>
        <v>45010</v>
      </c>
      <c r="E409" s="10">
        <f t="shared" si="2"/>
        <v>6</v>
      </c>
      <c r="F409" s="9" t="str">
        <f>IF(ISBLANK(A409)," ",INDIRECT(ADDRESS(1,5+MOD(ROW()-2,COUNTA('Form Responses 1'!$1:$1)-4),,TRUE,"Form Responses 1")))</f>
        <v>Rumah Dinas Brin (Ex Kepala Lipi) [Kamar Mandi 3]</v>
      </c>
      <c r="G409" s="9" t="str">
        <f>IF(ISBLANK(A409)," ",INDIRECT(ADDRESS(MATCH(A409,'Form Responses 1'!A:A,0),5+MOD(ROW()-2,COUNTA('Form Responses 1'!$1:$1)-4),,TRUE,"Form Responses 1")))</f>
        <v>BAIK</v>
      </c>
      <c r="H409" s="11" t="str">
        <f t="shared" si="3"/>
        <v>Rumah Dinas Brin (Ex Kepala Lipi)</v>
      </c>
      <c r="I409" s="11" t="str">
        <f t="shared" si="4"/>
        <v>CLEANING SERVICE</v>
      </c>
      <c r="J409" s="11">
        <f t="array" ref="J409">IFERROR(INDEX(MASTER!B:B,MATCH(G409,MASTER!A:A,0))/100," ")</f>
        <v>0.95</v>
      </c>
      <c r="K409" s="9">
        <f t="shared" si="5"/>
        <v>12</v>
      </c>
      <c r="L409" s="9" t="str">
        <f t="shared" si="6"/>
        <v>2023 - WEEK 12</v>
      </c>
      <c r="M409" s="9" t="str">
        <f t="shared" si="7"/>
        <v>2023 - MONTH 03</v>
      </c>
      <c r="N409" s="11">
        <f t="shared" ref="N409:O409" si="418">IFERROR(AVERAGEIF(L:L,L409,$J:$J)," ")</f>
        <v>0.95</v>
      </c>
      <c r="O409" s="11">
        <f t="shared" si="418"/>
        <v>0.95</v>
      </c>
      <c r="P409" s="9" t="str">
        <f>IF(ISBLANK(A409)," ",IF(N409&gt;MASTER!$B$3/100,"SB",IF(N409&gt;MASTER!$B$4/100,"B",IF(N409&gt;MASTER!$B$5/100,"C","K"))))</f>
        <v>SB</v>
      </c>
      <c r="Q409" s="9" t="str">
        <f>IF(ISBLANK(B409)," ",IF(O409&gt;MASTER!$B$3/100,"SB",IF(O409&gt;MASTER!$B$4/100,"B",IF(O409&gt;MASTER!$B$5/100,"C","K"))))</f>
        <v>SB</v>
      </c>
    </row>
    <row r="410">
      <c r="A410" s="8">
        <f>INDIRECT(ADDRESS(2+QUOTIENT(ROW()-2,COUNTA('Form Responses 1'!$1:$1)-4),1,,TRUE,"Form Responses 1"))</f>
        <v>45034.63796</v>
      </c>
      <c r="B410" s="9" t="str">
        <f>INDIRECT(ADDRESS(2+QUOTIENT(ROW()-2,COUNTA('Form Responses 1'!$1:$1)-4),2,,TRUE,"Form Responses 1"))</f>
        <v>dcremz11@gmail.com</v>
      </c>
      <c r="C410" s="9" t="str">
        <f>INDIRECT(ADDRESS(2+QUOTIENT(ROW()-2,COUNTA('Form Responses 1'!$1:$1)-4),3,,TRUE,"Form Responses 1"))</f>
        <v>Edi Karyadi</v>
      </c>
      <c r="D410" s="12">
        <f>INDIRECT(ADDRESS(2+QUOTIENT(ROW()-2,COUNTA('Form Responses 1'!$1:$1)-4),4,,TRUE,"Form Responses 1"))</f>
        <v>45010</v>
      </c>
      <c r="E410" s="10">
        <f t="shared" si="2"/>
        <v>6</v>
      </c>
      <c r="F410" s="9" t="str">
        <f>IF(ISBLANK(A410)," ",INDIRECT(ADDRESS(1,5+MOD(ROW()-2,COUNTA('Form Responses 1'!$1:$1)-4),,TRUE,"Form Responses 1")))</f>
        <v>Rumah Dinas Brin (Ex Kepala Lipi) [Halaman Depan]</v>
      </c>
      <c r="G410" s="9" t="str">
        <f>IF(ISBLANK(A410)," ",INDIRECT(ADDRESS(MATCH(A410,'Form Responses 1'!A:A,0),5+MOD(ROW()-2,COUNTA('Form Responses 1'!$1:$1)-4),,TRUE,"Form Responses 1")))</f>
        <v>BAIK</v>
      </c>
      <c r="H410" s="11" t="str">
        <f t="shared" si="3"/>
        <v>Rumah Dinas Brin (Ex Kepala Lipi)</v>
      </c>
      <c r="I410" s="11" t="str">
        <f t="shared" si="4"/>
        <v>CLEANING SERVICE</v>
      </c>
      <c r="J410" s="11">
        <f t="array" ref="J410">IFERROR(INDEX(MASTER!B:B,MATCH(G410,MASTER!A:A,0))/100," ")</f>
        <v>0.95</v>
      </c>
      <c r="K410" s="9">
        <f t="shared" si="5"/>
        <v>12</v>
      </c>
      <c r="L410" s="9" t="str">
        <f t="shared" si="6"/>
        <v>2023 - WEEK 12</v>
      </c>
      <c r="M410" s="9" t="str">
        <f t="shared" si="7"/>
        <v>2023 - MONTH 03</v>
      </c>
      <c r="N410" s="11">
        <f t="shared" ref="N410:O410" si="419">IFERROR(AVERAGEIF(L:L,L410,$J:$J)," ")</f>
        <v>0.95</v>
      </c>
      <c r="O410" s="11">
        <f t="shared" si="419"/>
        <v>0.95</v>
      </c>
      <c r="P410" s="9" t="str">
        <f>IF(ISBLANK(A410)," ",IF(N410&gt;MASTER!$B$3/100,"SB",IF(N410&gt;MASTER!$B$4/100,"B",IF(N410&gt;MASTER!$B$5/100,"C","K"))))</f>
        <v>SB</v>
      </c>
      <c r="Q410" s="9" t="str">
        <f>IF(ISBLANK(B410)," ",IF(O410&gt;MASTER!$B$3/100,"SB",IF(O410&gt;MASTER!$B$4/100,"B",IF(O410&gt;MASTER!$B$5/100,"C","K"))))</f>
        <v>SB</v>
      </c>
    </row>
    <row r="411">
      <c r="A411" s="8">
        <f>INDIRECT(ADDRESS(2+QUOTIENT(ROW()-2,COUNTA('Form Responses 1'!$1:$1)-4),1,,TRUE,"Form Responses 1"))</f>
        <v>45034.63796</v>
      </c>
      <c r="B411" s="9" t="str">
        <f>INDIRECT(ADDRESS(2+QUOTIENT(ROW()-2,COUNTA('Form Responses 1'!$1:$1)-4),2,,TRUE,"Form Responses 1"))</f>
        <v>dcremz11@gmail.com</v>
      </c>
      <c r="C411" s="9" t="str">
        <f>INDIRECT(ADDRESS(2+QUOTIENT(ROW()-2,COUNTA('Form Responses 1'!$1:$1)-4),3,,TRUE,"Form Responses 1"))</f>
        <v>Edi Karyadi</v>
      </c>
      <c r="D411" s="12">
        <f>INDIRECT(ADDRESS(2+QUOTIENT(ROW()-2,COUNTA('Form Responses 1'!$1:$1)-4),4,,TRUE,"Form Responses 1"))</f>
        <v>45010</v>
      </c>
      <c r="E411" s="10">
        <f t="shared" si="2"/>
        <v>6</v>
      </c>
      <c r="F411" s="9" t="str">
        <f>IF(ISBLANK(A411)," ",INDIRECT(ADDRESS(1,5+MOD(ROW()-2,COUNTA('Form Responses 1'!$1:$1)-4),,TRUE,"Form Responses 1")))</f>
        <v>Rumah Dinas Brin (Ex Kepala Lipi) [Halaman Belakang]</v>
      </c>
      <c r="G411" s="9" t="str">
        <f>IF(ISBLANK(A411)," ",INDIRECT(ADDRESS(MATCH(A411,'Form Responses 1'!A:A,0),5+MOD(ROW()-2,COUNTA('Form Responses 1'!$1:$1)-4),,TRUE,"Form Responses 1")))</f>
        <v>BAIK</v>
      </c>
      <c r="H411" s="11" t="str">
        <f t="shared" si="3"/>
        <v>Rumah Dinas Brin (Ex Kepala Lipi)</v>
      </c>
      <c r="I411" s="11" t="str">
        <f t="shared" si="4"/>
        <v>CLEANING SERVICE</v>
      </c>
      <c r="J411" s="11">
        <f t="array" ref="J411">IFERROR(INDEX(MASTER!B:B,MATCH(G411,MASTER!A:A,0))/100," ")</f>
        <v>0.95</v>
      </c>
      <c r="K411" s="9">
        <f t="shared" si="5"/>
        <v>12</v>
      </c>
      <c r="L411" s="9" t="str">
        <f t="shared" si="6"/>
        <v>2023 - WEEK 12</v>
      </c>
      <c r="M411" s="9" t="str">
        <f t="shared" si="7"/>
        <v>2023 - MONTH 03</v>
      </c>
      <c r="N411" s="11">
        <f t="shared" ref="N411:O411" si="420">IFERROR(AVERAGEIF(L:L,L411,$J:$J)," ")</f>
        <v>0.95</v>
      </c>
      <c r="O411" s="11">
        <f t="shared" si="420"/>
        <v>0.95</v>
      </c>
      <c r="P411" s="9" t="str">
        <f>IF(ISBLANK(A411)," ",IF(N411&gt;MASTER!$B$3/100,"SB",IF(N411&gt;MASTER!$B$4/100,"B",IF(N411&gt;MASTER!$B$5/100,"C","K"))))</f>
        <v>SB</v>
      </c>
      <c r="Q411" s="9" t="str">
        <f>IF(ISBLANK(B411)," ",IF(O411&gt;MASTER!$B$3/100,"SB",IF(O411&gt;MASTER!$B$4/100,"B",IF(O411&gt;MASTER!$B$5/100,"C","K"))))</f>
        <v>SB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0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1" t="str">
        <f t="shared" si="3"/>
        <v> </v>
      </c>
      <c r="I412" s="11" t="str">
        <f t="shared" si="4"/>
        <v> </v>
      </c>
      <c r="J412" s="11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1" t="str">
        <f t="shared" ref="N412:O412" si="421">IFERROR(AVERAGEIF(L:L,L412,$J:$J)," ")</f>
        <v> </v>
      </c>
      <c r="O412" s="11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0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1" t="str">
        <f t="shared" si="3"/>
        <v> </v>
      </c>
      <c r="I413" s="11" t="str">
        <f t="shared" si="4"/>
        <v> </v>
      </c>
      <c r="J413" s="11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1" t="str">
        <f t="shared" ref="N413:O413" si="422">IFERROR(AVERAGEIF(L:L,L413,$J:$J)," ")</f>
        <v> </v>
      </c>
      <c r="O413" s="11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0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1" t="str">
        <f t="shared" si="3"/>
        <v> </v>
      </c>
      <c r="I414" s="11" t="str">
        <f t="shared" si="4"/>
        <v> </v>
      </c>
      <c r="J414" s="11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1" t="str">
        <f t="shared" ref="N414:O414" si="423">IFERROR(AVERAGEIF(L:L,L414,$J:$J)," ")</f>
        <v> </v>
      </c>
      <c r="O414" s="11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0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1" t="str">
        <f t="shared" si="3"/>
        <v> </v>
      </c>
      <c r="I415" s="11" t="str">
        <f t="shared" si="4"/>
        <v> </v>
      </c>
      <c r="J415" s="11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1" t="str">
        <f t="shared" ref="N415:O415" si="424">IFERROR(AVERAGEIF(L:L,L415,$J:$J)," ")</f>
        <v> </v>
      </c>
      <c r="O415" s="11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0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1" t="str">
        <f t="shared" si="3"/>
        <v> </v>
      </c>
      <c r="I416" s="11" t="str">
        <f t="shared" si="4"/>
        <v> </v>
      </c>
      <c r="J416" s="11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1" t="str">
        <f t="shared" ref="N416:O416" si="425">IFERROR(AVERAGEIF(L:L,L416,$J:$J)," ")</f>
        <v> </v>
      </c>
      <c r="O416" s="11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0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1" t="str">
        <f t="shared" si="3"/>
        <v> </v>
      </c>
      <c r="I417" s="11" t="str">
        <f t="shared" si="4"/>
        <v> </v>
      </c>
      <c r="J417" s="11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1" t="str">
        <f t="shared" ref="N417:O417" si="426">IFERROR(AVERAGEIF(L:L,L417,$J:$J)," ")</f>
        <v> </v>
      </c>
      <c r="O417" s="11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0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1" t="str">
        <f t="shared" si="3"/>
        <v> </v>
      </c>
      <c r="I418" s="11" t="str">
        <f t="shared" si="4"/>
        <v> </v>
      </c>
      <c r="J418" s="11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1" t="str">
        <f t="shared" ref="N418:O418" si="427">IFERROR(AVERAGEIF(L:L,L418,$J:$J)," ")</f>
        <v> </v>
      </c>
      <c r="O418" s="11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0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1" t="str">
        <f t="shared" si="3"/>
        <v> </v>
      </c>
      <c r="I419" s="11" t="str">
        <f t="shared" si="4"/>
        <v> </v>
      </c>
      <c r="J419" s="11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1" t="str">
        <f t="shared" ref="N419:O419" si="428">IFERROR(AVERAGEIF(L:L,L419,$J:$J)," ")</f>
        <v> </v>
      </c>
      <c r="O419" s="11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0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1" t="str">
        <f t="shared" si="3"/>
        <v> </v>
      </c>
      <c r="I420" s="11" t="str">
        <f t="shared" si="4"/>
        <v> </v>
      </c>
      <c r="J420" s="11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1" t="str">
        <f t="shared" ref="N420:O420" si="429">IFERROR(AVERAGEIF(L:L,L420,$J:$J)," ")</f>
        <v> </v>
      </c>
      <c r="O420" s="11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0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1" t="str">
        <f t="shared" si="3"/>
        <v> </v>
      </c>
      <c r="I421" s="11" t="str">
        <f t="shared" si="4"/>
        <v> </v>
      </c>
      <c r="J421" s="11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1" t="str">
        <f t="shared" ref="N421:O421" si="430">IFERROR(AVERAGEIF(L:L,L421,$J:$J)," ")</f>
        <v> </v>
      </c>
      <c r="O421" s="11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0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1" t="str">
        <f t="shared" si="3"/>
        <v> </v>
      </c>
      <c r="I422" s="11" t="str">
        <f t="shared" si="4"/>
        <v> </v>
      </c>
      <c r="J422" s="11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1" t="str">
        <f t="shared" ref="N422:O422" si="431">IFERROR(AVERAGEIF(L:L,L422,$J:$J)," ")</f>
        <v> </v>
      </c>
      <c r="O422" s="11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0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1" t="str">
        <f t="shared" si="3"/>
        <v> </v>
      </c>
      <c r="I423" s="11" t="str">
        <f t="shared" si="4"/>
        <v> </v>
      </c>
      <c r="J423" s="11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1" t="str">
        <f t="shared" ref="N423:O423" si="432">IFERROR(AVERAGEIF(L:L,L423,$J:$J)," ")</f>
        <v> </v>
      </c>
      <c r="O423" s="11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0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1" t="str">
        <f t="shared" si="3"/>
        <v> </v>
      </c>
      <c r="I424" s="11" t="str">
        <f t="shared" si="4"/>
        <v> </v>
      </c>
      <c r="J424" s="11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1" t="str">
        <f t="shared" ref="N424:O424" si="433">IFERROR(AVERAGEIF(L:L,L424,$J:$J)," ")</f>
        <v> </v>
      </c>
      <c r="O424" s="11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0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1" t="str">
        <f t="shared" si="3"/>
        <v> </v>
      </c>
      <c r="I425" s="11" t="str">
        <f t="shared" si="4"/>
        <v> </v>
      </c>
      <c r="J425" s="11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1" t="str">
        <f t="shared" ref="N425:O425" si="434">IFERROR(AVERAGEIF(L:L,L425,$J:$J)," ")</f>
        <v> </v>
      </c>
      <c r="O425" s="11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0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1" t="str">
        <f t="shared" si="3"/>
        <v> </v>
      </c>
      <c r="I426" s="11" t="str">
        <f t="shared" si="4"/>
        <v> </v>
      </c>
      <c r="J426" s="11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1" t="str">
        <f t="shared" ref="N426:O426" si="435">IFERROR(AVERAGEIF(L:L,L426,$J:$J)," ")</f>
        <v> </v>
      </c>
      <c r="O426" s="11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0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1" t="str">
        <f t="shared" si="3"/>
        <v> </v>
      </c>
      <c r="I427" s="11" t="str">
        <f t="shared" si="4"/>
        <v> </v>
      </c>
      <c r="J427" s="11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1" t="str">
        <f t="shared" ref="N427:O427" si="436">IFERROR(AVERAGEIF(L:L,L427,$J:$J)," ")</f>
        <v> </v>
      </c>
      <c r="O427" s="11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0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1" t="str">
        <f t="shared" si="3"/>
        <v> </v>
      </c>
      <c r="I428" s="11" t="str">
        <f t="shared" si="4"/>
        <v> </v>
      </c>
      <c r="J428" s="11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1" t="str">
        <f t="shared" ref="N428:O428" si="437">IFERROR(AVERAGEIF(L:L,L428,$J:$J)," ")</f>
        <v> </v>
      </c>
      <c r="O428" s="11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0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1" t="str">
        <f t="shared" si="3"/>
        <v> </v>
      </c>
      <c r="I429" s="11" t="str">
        <f t="shared" si="4"/>
        <v> </v>
      </c>
      <c r="J429" s="11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1" t="str">
        <f t="shared" ref="N429:O429" si="438">IFERROR(AVERAGEIF(L:L,L429,$J:$J)," ")</f>
        <v> </v>
      </c>
      <c r="O429" s="11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0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1" t="str">
        <f t="shared" si="3"/>
        <v> </v>
      </c>
      <c r="I430" s="11" t="str">
        <f t="shared" si="4"/>
        <v> </v>
      </c>
      <c r="J430" s="11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1" t="str">
        <f t="shared" ref="N430:O430" si="439">IFERROR(AVERAGEIF(L:L,L430,$J:$J)," ")</f>
        <v> </v>
      </c>
      <c r="O430" s="11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0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1" t="str">
        <f t="shared" si="3"/>
        <v> </v>
      </c>
      <c r="I431" s="11" t="str">
        <f t="shared" si="4"/>
        <v> </v>
      </c>
      <c r="J431" s="11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1" t="str">
        <f t="shared" ref="N431:O431" si="440">IFERROR(AVERAGEIF(L:L,L431,$J:$J)," ")</f>
        <v> </v>
      </c>
      <c r="O431" s="11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0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1" t="str">
        <f t="shared" si="3"/>
        <v> </v>
      </c>
      <c r="I432" s="11" t="str">
        <f t="shared" si="4"/>
        <v> </v>
      </c>
      <c r="J432" s="11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1" t="str">
        <f t="shared" ref="N432:O432" si="441">IFERROR(AVERAGEIF(L:L,L432,$J:$J)," ")</f>
        <v> </v>
      </c>
      <c r="O432" s="11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0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1" t="str">
        <f t="shared" si="3"/>
        <v> </v>
      </c>
      <c r="I433" s="11" t="str">
        <f t="shared" si="4"/>
        <v> </v>
      </c>
      <c r="J433" s="11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1" t="str">
        <f t="shared" ref="N433:O433" si="442">IFERROR(AVERAGEIF(L:L,L433,$J:$J)," ")</f>
        <v> </v>
      </c>
      <c r="O433" s="11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0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1" t="str">
        <f t="shared" si="3"/>
        <v> </v>
      </c>
      <c r="I434" s="11" t="str">
        <f t="shared" si="4"/>
        <v> </v>
      </c>
      <c r="J434" s="11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1" t="str">
        <f t="shared" ref="N434:O434" si="443">IFERROR(AVERAGEIF(L:L,L434,$J:$J)," ")</f>
        <v> </v>
      </c>
      <c r="O434" s="11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0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1" t="str">
        <f t="shared" si="3"/>
        <v> </v>
      </c>
      <c r="I435" s="11" t="str">
        <f t="shared" si="4"/>
        <v> </v>
      </c>
      <c r="J435" s="11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1" t="str">
        <f t="shared" ref="N435:O435" si="444">IFERROR(AVERAGEIF(L:L,L435,$J:$J)," ")</f>
        <v> </v>
      </c>
      <c r="O435" s="11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0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1" t="str">
        <f t="shared" si="3"/>
        <v> </v>
      </c>
      <c r="I436" s="11" t="str">
        <f t="shared" si="4"/>
        <v> </v>
      </c>
      <c r="J436" s="11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1" t="str">
        <f t="shared" ref="N436:O436" si="445">IFERROR(AVERAGEIF(L:L,L436,$J:$J)," ")</f>
        <v> </v>
      </c>
      <c r="O436" s="11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0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1" t="str">
        <f t="shared" si="3"/>
        <v> </v>
      </c>
      <c r="I437" s="11" t="str">
        <f t="shared" si="4"/>
        <v> </v>
      </c>
      <c r="J437" s="11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1" t="str">
        <f t="shared" ref="N437:O437" si="446">IFERROR(AVERAGEIF(L:L,L437,$J:$J)," ")</f>
        <v> </v>
      </c>
      <c r="O437" s="11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0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1" t="str">
        <f t="shared" si="3"/>
        <v> </v>
      </c>
      <c r="I438" s="11" t="str">
        <f t="shared" si="4"/>
        <v> </v>
      </c>
      <c r="J438" s="11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1" t="str">
        <f t="shared" ref="N438:O438" si="447">IFERROR(AVERAGEIF(L:L,L438,$J:$J)," ")</f>
        <v> </v>
      </c>
      <c r="O438" s="11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0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1" t="str">
        <f t="shared" si="3"/>
        <v> </v>
      </c>
      <c r="I439" s="11" t="str">
        <f t="shared" si="4"/>
        <v> </v>
      </c>
      <c r="J439" s="11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1" t="str">
        <f t="shared" ref="N439:O439" si="448">IFERROR(AVERAGEIF(L:L,L439,$J:$J)," ")</f>
        <v> </v>
      </c>
      <c r="O439" s="11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0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1" t="str">
        <f t="shared" si="3"/>
        <v> </v>
      </c>
      <c r="I440" s="11" t="str">
        <f t="shared" si="4"/>
        <v> </v>
      </c>
      <c r="J440" s="11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1" t="str">
        <f t="shared" ref="N440:O440" si="449">IFERROR(AVERAGEIF(L:L,L440,$J:$J)," ")</f>
        <v> </v>
      </c>
      <c r="O440" s="11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0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1" t="str">
        <f t="shared" si="3"/>
        <v> </v>
      </c>
      <c r="I441" s="11" t="str">
        <f t="shared" si="4"/>
        <v> </v>
      </c>
      <c r="J441" s="11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1" t="str">
        <f t="shared" ref="N441:O441" si="450">IFERROR(AVERAGEIF(L:L,L441,$J:$J)," ")</f>
        <v> </v>
      </c>
      <c r="O441" s="11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0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1" t="str">
        <f t="shared" si="3"/>
        <v> </v>
      </c>
      <c r="I442" s="11" t="str">
        <f t="shared" si="4"/>
        <v> </v>
      </c>
      <c r="J442" s="11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1" t="str">
        <f t="shared" ref="N442:O442" si="451">IFERROR(AVERAGEIF(L:L,L442,$J:$J)," ")</f>
        <v> </v>
      </c>
      <c r="O442" s="11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0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1" t="str">
        <f t="shared" si="3"/>
        <v> </v>
      </c>
      <c r="I443" s="11" t="str">
        <f t="shared" si="4"/>
        <v> </v>
      </c>
      <c r="J443" s="11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1" t="str">
        <f t="shared" ref="N443:O443" si="452">IFERROR(AVERAGEIF(L:L,L443,$J:$J)," ")</f>
        <v> </v>
      </c>
      <c r="O443" s="11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0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1" t="str">
        <f t="shared" si="3"/>
        <v> </v>
      </c>
      <c r="I444" s="11" t="str">
        <f t="shared" si="4"/>
        <v> </v>
      </c>
      <c r="J444" s="11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1" t="str">
        <f t="shared" ref="N444:O444" si="453">IFERROR(AVERAGEIF(L:L,L444,$J:$J)," ")</f>
        <v> </v>
      </c>
      <c r="O444" s="11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0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1" t="str">
        <f t="shared" si="3"/>
        <v> </v>
      </c>
      <c r="I445" s="11" t="str">
        <f t="shared" si="4"/>
        <v> </v>
      </c>
      <c r="J445" s="11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1" t="str">
        <f t="shared" ref="N445:O445" si="454">IFERROR(AVERAGEIF(L:L,L445,$J:$J)," ")</f>
        <v> </v>
      </c>
      <c r="O445" s="11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0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1" t="str">
        <f t="shared" si="3"/>
        <v> </v>
      </c>
      <c r="I446" s="11" t="str">
        <f t="shared" si="4"/>
        <v> </v>
      </c>
      <c r="J446" s="11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1" t="str">
        <f t="shared" ref="N446:O446" si="455">IFERROR(AVERAGEIF(L:L,L446,$J:$J)," ")</f>
        <v> </v>
      </c>
      <c r="O446" s="11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0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1" t="str">
        <f t="shared" si="3"/>
        <v> </v>
      </c>
      <c r="I447" s="11" t="str">
        <f t="shared" si="4"/>
        <v> </v>
      </c>
      <c r="J447" s="11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1" t="str">
        <f t="shared" ref="N447:O447" si="456">IFERROR(AVERAGEIF(L:L,L447,$J:$J)," ")</f>
        <v> </v>
      </c>
      <c r="O447" s="11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0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1" t="str">
        <f t="shared" si="3"/>
        <v> </v>
      </c>
      <c r="I448" s="11" t="str">
        <f t="shared" si="4"/>
        <v> </v>
      </c>
      <c r="J448" s="11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1" t="str">
        <f t="shared" ref="N448:O448" si="457">IFERROR(AVERAGEIF(L:L,L448,$J:$J)," ")</f>
        <v> </v>
      </c>
      <c r="O448" s="11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0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1" t="str">
        <f t="shared" si="3"/>
        <v> </v>
      </c>
      <c r="I449" s="11" t="str">
        <f t="shared" si="4"/>
        <v> </v>
      </c>
      <c r="J449" s="11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1" t="str">
        <f t="shared" ref="N449:O449" si="458">IFERROR(AVERAGEIF(L:L,L449,$J:$J)," ")</f>
        <v> </v>
      </c>
      <c r="O449" s="11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0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1" t="str">
        <f t="shared" si="3"/>
        <v> </v>
      </c>
      <c r="I450" s="11" t="str">
        <f t="shared" si="4"/>
        <v> </v>
      </c>
      <c r="J450" s="11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1" t="str">
        <f t="shared" ref="N450:O450" si="459">IFERROR(AVERAGEIF(L:L,L450,$J:$J)," ")</f>
        <v> </v>
      </c>
      <c r="O450" s="11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0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1" t="str">
        <f t="shared" si="3"/>
        <v> </v>
      </c>
      <c r="I451" s="11" t="str">
        <f t="shared" si="4"/>
        <v> </v>
      </c>
      <c r="J451" s="11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1" t="str">
        <f t="shared" ref="N451:O451" si="460">IFERROR(AVERAGEIF(L:L,L451,$J:$J)," ")</f>
        <v> </v>
      </c>
      <c r="O451" s="11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0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1" t="str">
        <f t="shared" si="3"/>
        <v> </v>
      </c>
      <c r="I452" s="11" t="str">
        <f t="shared" si="4"/>
        <v> </v>
      </c>
      <c r="J452" s="11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1" t="str">
        <f t="shared" ref="N452:O452" si="461">IFERROR(AVERAGEIF(L:L,L452,$J:$J)," ")</f>
        <v> </v>
      </c>
      <c r="O452" s="11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0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1" t="str">
        <f t="shared" si="3"/>
        <v> </v>
      </c>
      <c r="I453" s="11" t="str">
        <f t="shared" si="4"/>
        <v> </v>
      </c>
      <c r="J453" s="11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1" t="str">
        <f t="shared" ref="N453:O453" si="462">IFERROR(AVERAGEIF(L:L,L453,$J:$J)," ")</f>
        <v> </v>
      </c>
      <c r="O453" s="11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0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1" t="str">
        <f t="shared" si="3"/>
        <v> </v>
      </c>
      <c r="I454" s="11" t="str">
        <f t="shared" si="4"/>
        <v> </v>
      </c>
      <c r="J454" s="11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1" t="str">
        <f t="shared" ref="N454:O454" si="463">IFERROR(AVERAGEIF(L:L,L454,$J:$J)," ")</f>
        <v> </v>
      </c>
      <c r="O454" s="11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0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1" t="str">
        <f t="shared" si="3"/>
        <v> </v>
      </c>
      <c r="I455" s="11" t="str">
        <f t="shared" si="4"/>
        <v> </v>
      </c>
      <c r="J455" s="11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1" t="str">
        <f t="shared" ref="N455:O455" si="464">IFERROR(AVERAGEIF(L:L,L455,$J:$J)," ")</f>
        <v> </v>
      </c>
      <c r="O455" s="11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0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1" t="str">
        <f t="shared" si="3"/>
        <v> </v>
      </c>
      <c r="I456" s="11" t="str">
        <f t="shared" si="4"/>
        <v> </v>
      </c>
      <c r="J456" s="11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1" t="str">
        <f t="shared" ref="N456:O456" si="465">IFERROR(AVERAGEIF(L:L,L456,$J:$J)," ")</f>
        <v> </v>
      </c>
      <c r="O456" s="11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0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1" t="str">
        <f t="shared" si="3"/>
        <v> </v>
      </c>
      <c r="I457" s="11" t="str">
        <f t="shared" si="4"/>
        <v> </v>
      </c>
      <c r="J457" s="11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1" t="str">
        <f t="shared" ref="N457:O457" si="466">IFERROR(AVERAGEIF(L:L,L457,$J:$J)," ")</f>
        <v> </v>
      </c>
      <c r="O457" s="11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0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1" t="str">
        <f t="shared" si="3"/>
        <v> </v>
      </c>
      <c r="I458" s="11" t="str">
        <f t="shared" si="4"/>
        <v> </v>
      </c>
      <c r="J458" s="11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1" t="str">
        <f t="shared" ref="N458:O458" si="467">IFERROR(AVERAGEIF(L:L,L458,$J:$J)," ")</f>
        <v> </v>
      </c>
      <c r="O458" s="11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0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1" t="str">
        <f t="shared" si="3"/>
        <v> </v>
      </c>
      <c r="I459" s="11" t="str">
        <f t="shared" si="4"/>
        <v> </v>
      </c>
      <c r="J459" s="11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1" t="str">
        <f t="shared" ref="N459:O459" si="468">IFERROR(AVERAGEIF(L:L,L459,$J:$J)," ")</f>
        <v> </v>
      </c>
      <c r="O459" s="11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0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1" t="str">
        <f t="shared" si="3"/>
        <v> </v>
      </c>
      <c r="I460" s="11" t="str">
        <f t="shared" si="4"/>
        <v> </v>
      </c>
      <c r="J460" s="11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1" t="str">
        <f t="shared" ref="N460:O460" si="469">IFERROR(AVERAGEIF(L:L,L460,$J:$J)," ")</f>
        <v> </v>
      </c>
      <c r="O460" s="11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0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1" t="str">
        <f t="shared" si="3"/>
        <v> </v>
      </c>
      <c r="I461" s="11" t="str">
        <f t="shared" si="4"/>
        <v> </v>
      </c>
      <c r="J461" s="11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1" t="str">
        <f t="shared" ref="N461:O461" si="470">IFERROR(AVERAGEIF(L:L,L461,$J:$J)," ")</f>
        <v> </v>
      </c>
      <c r="O461" s="11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0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1" t="str">
        <f t="shared" si="3"/>
        <v> </v>
      </c>
      <c r="I462" s="11" t="str">
        <f t="shared" si="4"/>
        <v> </v>
      </c>
      <c r="J462" s="11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1" t="str">
        <f t="shared" ref="N462:O462" si="471">IFERROR(AVERAGEIF(L:L,L462,$J:$J)," ")</f>
        <v> </v>
      </c>
      <c r="O462" s="11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0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1" t="str">
        <f t="shared" si="3"/>
        <v> </v>
      </c>
      <c r="I463" s="11" t="str">
        <f t="shared" si="4"/>
        <v> </v>
      </c>
      <c r="J463" s="11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1" t="str">
        <f t="shared" ref="N463:O463" si="472">IFERROR(AVERAGEIF(L:L,L463,$J:$J)," ")</f>
        <v> </v>
      </c>
      <c r="O463" s="11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0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1" t="str">
        <f t="shared" si="3"/>
        <v> </v>
      </c>
      <c r="I464" s="11" t="str">
        <f t="shared" si="4"/>
        <v> </v>
      </c>
      <c r="J464" s="11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1" t="str">
        <f t="shared" ref="N464:O464" si="473">IFERROR(AVERAGEIF(L:L,L464,$J:$J)," ")</f>
        <v> </v>
      </c>
      <c r="O464" s="11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0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1" t="str">
        <f t="shared" si="3"/>
        <v> </v>
      </c>
      <c r="I465" s="11" t="str">
        <f t="shared" si="4"/>
        <v> </v>
      </c>
      <c r="J465" s="11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1" t="str">
        <f t="shared" ref="N465:O465" si="474">IFERROR(AVERAGEIF(L:L,L465,$J:$J)," ")</f>
        <v> </v>
      </c>
      <c r="O465" s="11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0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1" t="str">
        <f t="shared" si="3"/>
        <v> </v>
      </c>
      <c r="I466" s="11" t="str">
        <f t="shared" si="4"/>
        <v> </v>
      </c>
      <c r="J466" s="11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1" t="str">
        <f t="shared" ref="N466:O466" si="475">IFERROR(AVERAGEIF(L:L,L466,$J:$J)," ")</f>
        <v> </v>
      </c>
      <c r="O466" s="11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0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1" t="str">
        <f t="shared" si="3"/>
        <v> </v>
      </c>
      <c r="I467" s="11" t="str">
        <f t="shared" si="4"/>
        <v> </v>
      </c>
      <c r="J467" s="11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1" t="str">
        <f t="shared" ref="N467:O467" si="476">IFERROR(AVERAGEIF(L:L,L467,$J:$J)," ")</f>
        <v> </v>
      </c>
      <c r="O467" s="11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0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1" t="str">
        <f t="shared" si="3"/>
        <v> </v>
      </c>
      <c r="I468" s="11" t="str">
        <f t="shared" si="4"/>
        <v> </v>
      </c>
      <c r="J468" s="11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1" t="str">
        <f t="shared" ref="N468:O468" si="477">IFERROR(AVERAGEIF(L:L,L468,$J:$J)," ")</f>
        <v> </v>
      </c>
      <c r="O468" s="11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0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1" t="str">
        <f t="shared" si="3"/>
        <v> </v>
      </c>
      <c r="I469" s="11" t="str">
        <f t="shared" si="4"/>
        <v> </v>
      </c>
      <c r="J469" s="11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1" t="str">
        <f t="shared" ref="N469:O469" si="478">IFERROR(AVERAGEIF(L:L,L469,$J:$J)," ")</f>
        <v> </v>
      </c>
      <c r="O469" s="11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0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1" t="str">
        <f t="shared" si="3"/>
        <v> </v>
      </c>
      <c r="I470" s="11" t="str">
        <f t="shared" si="4"/>
        <v> </v>
      </c>
      <c r="J470" s="11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1" t="str">
        <f t="shared" ref="N470:O470" si="479">IFERROR(AVERAGEIF(L:L,L470,$J:$J)," ")</f>
        <v> </v>
      </c>
      <c r="O470" s="11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0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1" t="str">
        <f t="shared" si="3"/>
        <v> </v>
      </c>
      <c r="I471" s="11" t="str">
        <f t="shared" si="4"/>
        <v> </v>
      </c>
      <c r="J471" s="11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1" t="str">
        <f t="shared" ref="N471:O471" si="480">IFERROR(AVERAGEIF(L:L,L471,$J:$J)," ")</f>
        <v> </v>
      </c>
      <c r="O471" s="11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0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1" t="str">
        <f t="shared" si="3"/>
        <v> </v>
      </c>
      <c r="I472" s="11" t="str">
        <f t="shared" si="4"/>
        <v> </v>
      </c>
      <c r="J472" s="11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1" t="str">
        <f t="shared" ref="N472:O472" si="481">IFERROR(AVERAGEIF(L:L,L472,$J:$J)," ")</f>
        <v> </v>
      </c>
      <c r="O472" s="11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0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1" t="str">
        <f t="shared" si="3"/>
        <v> </v>
      </c>
      <c r="I473" s="11" t="str">
        <f t="shared" si="4"/>
        <v> </v>
      </c>
      <c r="J473" s="11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1" t="str">
        <f t="shared" ref="N473:O473" si="482">IFERROR(AVERAGEIF(L:L,L473,$J:$J)," ")</f>
        <v> </v>
      </c>
      <c r="O473" s="11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0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1" t="str">
        <f t="shared" si="3"/>
        <v> </v>
      </c>
      <c r="I474" s="11" t="str">
        <f t="shared" si="4"/>
        <v> </v>
      </c>
      <c r="J474" s="11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1" t="str">
        <f t="shared" ref="N474:O474" si="483">IFERROR(AVERAGEIF(L:L,L474,$J:$J)," ")</f>
        <v> </v>
      </c>
      <c r="O474" s="11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0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1" t="str">
        <f t="shared" si="3"/>
        <v> </v>
      </c>
      <c r="I475" s="11" t="str">
        <f t="shared" si="4"/>
        <v> </v>
      </c>
      <c r="J475" s="11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1" t="str">
        <f t="shared" ref="N475:O475" si="484">IFERROR(AVERAGEIF(L:L,L475,$J:$J)," ")</f>
        <v> </v>
      </c>
      <c r="O475" s="11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0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1" t="str">
        <f t="shared" si="3"/>
        <v> </v>
      </c>
      <c r="I476" s="11" t="str">
        <f t="shared" si="4"/>
        <v> </v>
      </c>
      <c r="J476" s="11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1" t="str">
        <f t="shared" ref="N476:O476" si="485">IFERROR(AVERAGEIF(L:L,L476,$J:$J)," ")</f>
        <v> </v>
      </c>
      <c r="O476" s="11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0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1" t="str">
        <f t="shared" si="3"/>
        <v> </v>
      </c>
      <c r="I477" s="11" t="str">
        <f t="shared" si="4"/>
        <v> </v>
      </c>
      <c r="J477" s="11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1" t="str">
        <f t="shared" ref="N477:O477" si="486">IFERROR(AVERAGEIF(L:L,L477,$J:$J)," ")</f>
        <v> </v>
      </c>
      <c r="O477" s="11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0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1" t="str">
        <f t="shared" si="3"/>
        <v> </v>
      </c>
      <c r="I478" s="11" t="str">
        <f t="shared" si="4"/>
        <v> </v>
      </c>
      <c r="J478" s="11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1" t="str">
        <f t="shared" ref="N478:O478" si="487">IFERROR(AVERAGEIF(L:L,L478,$J:$J)," ")</f>
        <v> </v>
      </c>
      <c r="O478" s="11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0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1" t="str">
        <f t="shared" si="3"/>
        <v> </v>
      </c>
      <c r="I479" s="11" t="str">
        <f t="shared" si="4"/>
        <v> </v>
      </c>
      <c r="J479" s="11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1" t="str">
        <f t="shared" ref="N479:O479" si="488">IFERROR(AVERAGEIF(L:L,L479,$J:$J)," ")</f>
        <v> </v>
      </c>
      <c r="O479" s="11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0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1" t="str">
        <f t="shared" si="3"/>
        <v> </v>
      </c>
      <c r="I480" s="11" t="str">
        <f t="shared" si="4"/>
        <v> </v>
      </c>
      <c r="J480" s="11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1" t="str">
        <f t="shared" ref="N480:O480" si="489">IFERROR(AVERAGEIF(L:L,L480,$J:$J)," ")</f>
        <v> </v>
      </c>
      <c r="O480" s="11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0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1" t="str">
        <f t="shared" si="3"/>
        <v> </v>
      </c>
      <c r="I481" s="11" t="str">
        <f t="shared" si="4"/>
        <v> </v>
      </c>
      <c r="J481" s="11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1" t="str">
        <f t="shared" ref="N481:O481" si="490">IFERROR(AVERAGEIF(L:L,L481,$J:$J)," ")</f>
        <v> </v>
      </c>
      <c r="O481" s="11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0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1" t="str">
        <f t="shared" si="3"/>
        <v> </v>
      </c>
      <c r="I482" s="11" t="str">
        <f t="shared" si="4"/>
        <v> </v>
      </c>
      <c r="J482" s="11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1" t="str">
        <f t="shared" ref="N482:O482" si="491">IFERROR(AVERAGEIF(L:L,L482,$J:$J)," ")</f>
        <v> </v>
      </c>
      <c r="O482" s="11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0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1" t="str">
        <f t="shared" si="3"/>
        <v> </v>
      </c>
      <c r="I483" s="11" t="str">
        <f t="shared" si="4"/>
        <v> </v>
      </c>
      <c r="J483" s="11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1" t="str">
        <f t="shared" ref="N483:O483" si="492">IFERROR(AVERAGEIF(L:L,L483,$J:$J)," ")</f>
        <v> </v>
      </c>
      <c r="O483" s="11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0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1" t="str">
        <f t="shared" si="3"/>
        <v> </v>
      </c>
      <c r="I484" s="11" t="str">
        <f t="shared" si="4"/>
        <v> </v>
      </c>
      <c r="J484" s="11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1" t="str">
        <f t="shared" ref="N484:O484" si="493">IFERROR(AVERAGEIF(L:L,L484,$J:$J)," ")</f>
        <v> </v>
      </c>
      <c r="O484" s="11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0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1" t="str">
        <f t="shared" si="3"/>
        <v> </v>
      </c>
      <c r="I485" s="11" t="str">
        <f t="shared" si="4"/>
        <v> </v>
      </c>
      <c r="J485" s="11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1" t="str">
        <f t="shared" ref="N485:O485" si="494">IFERROR(AVERAGEIF(L:L,L485,$J:$J)," ")</f>
        <v> </v>
      </c>
      <c r="O485" s="11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0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1" t="str">
        <f t="shared" si="3"/>
        <v> </v>
      </c>
      <c r="I486" s="11" t="str">
        <f t="shared" si="4"/>
        <v> </v>
      </c>
      <c r="J486" s="11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1" t="str">
        <f t="shared" ref="N486:O486" si="495">IFERROR(AVERAGEIF(L:L,L486,$J:$J)," ")</f>
        <v> </v>
      </c>
      <c r="O486" s="11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0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1" t="str">
        <f t="shared" si="3"/>
        <v> </v>
      </c>
      <c r="I487" s="11" t="str">
        <f t="shared" si="4"/>
        <v> </v>
      </c>
      <c r="J487" s="11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1" t="str">
        <f t="shared" ref="N487:O487" si="496">IFERROR(AVERAGEIF(L:L,L487,$J:$J)," ")</f>
        <v> </v>
      </c>
      <c r="O487" s="11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0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1" t="str">
        <f t="shared" si="3"/>
        <v> </v>
      </c>
      <c r="I488" s="11" t="str">
        <f t="shared" si="4"/>
        <v> </v>
      </c>
      <c r="J488" s="11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1" t="str">
        <f t="shared" ref="N488:O488" si="497">IFERROR(AVERAGEIF(L:L,L488,$J:$J)," ")</f>
        <v> </v>
      </c>
      <c r="O488" s="11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0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1" t="str">
        <f t="shared" si="3"/>
        <v> </v>
      </c>
      <c r="I489" s="11" t="str">
        <f t="shared" si="4"/>
        <v> </v>
      </c>
      <c r="J489" s="11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1" t="str">
        <f t="shared" ref="N489:O489" si="498">IFERROR(AVERAGEIF(L:L,L489,$J:$J)," ")</f>
        <v> </v>
      </c>
      <c r="O489" s="11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0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1" t="str">
        <f t="shared" si="3"/>
        <v> </v>
      </c>
      <c r="I490" s="11" t="str">
        <f t="shared" si="4"/>
        <v> </v>
      </c>
      <c r="J490" s="11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1" t="str">
        <f t="shared" ref="N490:O490" si="499">IFERROR(AVERAGEIF(L:L,L490,$J:$J)," ")</f>
        <v> </v>
      </c>
      <c r="O490" s="11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0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1" t="str">
        <f t="shared" si="3"/>
        <v> </v>
      </c>
      <c r="I491" s="11" t="str">
        <f t="shared" si="4"/>
        <v> </v>
      </c>
      <c r="J491" s="11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1" t="str">
        <f t="shared" ref="N491:O491" si="500">IFERROR(AVERAGEIF(L:L,L491,$J:$J)," ")</f>
        <v> </v>
      </c>
      <c r="O491" s="11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0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1" t="str">
        <f t="shared" si="3"/>
        <v> </v>
      </c>
      <c r="I492" s="11" t="str">
        <f t="shared" si="4"/>
        <v> </v>
      </c>
      <c r="J492" s="11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1" t="str">
        <f t="shared" ref="N492:O492" si="501">IFERROR(AVERAGEIF(L:L,L492,$J:$J)," ")</f>
        <v> </v>
      </c>
      <c r="O492" s="11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0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1" t="str">
        <f t="shared" si="3"/>
        <v> </v>
      </c>
      <c r="I493" s="11" t="str">
        <f t="shared" si="4"/>
        <v> </v>
      </c>
      <c r="J493" s="11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1" t="str">
        <f t="shared" ref="N493:O493" si="502">IFERROR(AVERAGEIF(L:L,L493,$J:$J)," ")</f>
        <v> </v>
      </c>
      <c r="O493" s="11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0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1" t="str">
        <f t="shared" si="3"/>
        <v> </v>
      </c>
      <c r="I494" s="11" t="str">
        <f t="shared" si="4"/>
        <v> </v>
      </c>
      <c r="J494" s="11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1" t="str">
        <f t="shared" ref="N494:O494" si="503">IFERROR(AVERAGEIF(L:L,L494,$J:$J)," ")</f>
        <v> </v>
      </c>
      <c r="O494" s="11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0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1" t="str">
        <f t="shared" si="3"/>
        <v> </v>
      </c>
      <c r="I495" s="11" t="str">
        <f t="shared" si="4"/>
        <v> </v>
      </c>
      <c r="J495" s="11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1" t="str">
        <f t="shared" ref="N495:O495" si="504">IFERROR(AVERAGEIF(L:L,L495,$J:$J)," ")</f>
        <v> </v>
      </c>
      <c r="O495" s="11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0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1" t="str">
        <f t="shared" si="3"/>
        <v> </v>
      </c>
      <c r="I496" s="11" t="str">
        <f t="shared" si="4"/>
        <v> </v>
      </c>
      <c r="J496" s="11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1" t="str">
        <f t="shared" ref="N496:O496" si="505">IFERROR(AVERAGEIF(L:L,L496,$J:$J)," ")</f>
        <v> </v>
      </c>
      <c r="O496" s="11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0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1" t="str">
        <f t="shared" si="3"/>
        <v> </v>
      </c>
      <c r="I497" s="11" t="str">
        <f t="shared" si="4"/>
        <v> </v>
      </c>
      <c r="J497" s="11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1" t="str">
        <f t="shared" ref="N497:O497" si="506">IFERROR(AVERAGEIF(L:L,L497,$J:$J)," ")</f>
        <v> </v>
      </c>
      <c r="O497" s="11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0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1" t="str">
        <f t="shared" si="3"/>
        <v> </v>
      </c>
      <c r="I498" s="11" t="str">
        <f t="shared" si="4"/>
        <v> </v>
      </c>
      <c r="J498" s="11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1" t="str">
        <f t="shared" ref="N498:O498" si="507">IFERROR(AVERAGEIF(L:L,L498,$J:$J)," ")</f>
        <v> </v>
      </c>
      <c r="O498" s="11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0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1" t="str">
        <f t="shared" si="3"/>
        <v> </v>
      </c>
      <c r="I499" s="11" t="str">
        <f t="shared" si="4"/>
        <v> </v>
      </c>
      <c r="J499" s="11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1" t="str">
        <f t="shared" ref="N499:O499" si="508">IFERROR(AVERAGEIF(L:L,L499,$J:$J)," ")</f>
        <v> </v>
      </c>
      <c r="O499" s="11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0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1" t="str">
        <f t="shared" si="3"/>
        <v> </v>
      </c>
      <c r="I500" s="11" t="str">
        <f t="shared" si="4"/>
        <v> </v>
      </c>
      <c r="J500" s="11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1" t="str">
        <f t="shared" ref="N500:O500" si="509">IFERROR(AVERAGEIF(L:L,L500,$J:$J)," ")</f>
        <v> </v>
      </c>
      <c r="O500" s="11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0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1" t="str">
        <f t="shared" si="3"/>
        <v> </v>
      </c>
      <c r="I501" s="11" t="str">
        <f t="shared" si="4"/>
        <v> </v>
      </c>
      <c r="J501" s="11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1" t="str">
        <f t="shared" ref="N501:O501" si="510">IFERROR(AVERAGEIF(L:L,L501,$J:$J)," ")</f>
        <v> </v>
      </c>
      <c r="O501" s="11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0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1" t="str">
        <f t="shared" si="3"/>
        <v> </v>
      </c>
      <c r="I502" s="11" t="str">
        <f t="shared" si="4"/>
        <v> </v>
      </c>
      <c r="J502" s="11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1" t="str">
        <f t="shared" ref="N502:O502" si="511">IFERROR(AVERAGEIF(L:L,L502,$J:$J)," ")</f>
        <v> </v>
      </c>
      <c r="O502" s="11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0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1" t="str">
        <f t="shared" si="3"/>
        <v> </v>
      </c>
      <c r="I503" s="11" t="str">
        <f t="shared" si="4"/>
        <v> </v>
      </c>
      <c r="J503" s="11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1" t="str">
        <f t="shared" ref="N503:O503" si="512">IFERROR(AVERAGEIF(L:L,L503,$J:$J)," ")</f>
        <v> </v>
      </c>
      <c r="O503" s="11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0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1" t="str">
        <f t="shared" si="3"/>
        <v> </v>
      </c>
      <c r="I504" s="11" t="str">
        <f t="shared" si="4"/>
        <v> </v>
      </c>
      <c r="J504" s="11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1" t="str">
        <f t="shared" ref="N504:O504" si="513">IFERROR(AVERAGEIF(L:L,L504,$J:$J)," ")</f>
        <v> </v>
      </c>
      <c r="O504" s="11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0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1" t="str">
        <f t="shared" si="3"/>
        <v> </v>
      </c>
      <c r="I505" s="11" t="str">
        <f t="shared" si="4"/>
        <v> </v>
      </c>
      <c r="J505" s="11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1" t="str">
        <f t="shared" ref="N505:O505" si="514">IFERROR(AVERAGEIF(L:L,L505,$J:$J)," ")</f>
        <v> </v>
      </c>
      <c r="O505" s="11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0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1" t="str">
        <f t="shared" si="3"/>
        <v> </v>
      </c>
      <c r="I506" s="11" t="str">
        <f t="shared" si="4"/>
        <v> </v>
      </c>
      <c r="J506" s="11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1" t="str">
        <f t="shared" ref="N506:O506" si="515">IFERROR(AVERAGEIF(L:L,L506,$J:$J)," ")</f>
        <v> </v>
      </c>
      <c r="O506" s="11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0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1" t="str">
        <f t="shared" si="3"/>
        <v> </v>
      </c>
      <c r="I507" s="11" t="str">
        <f t="shared" si="4"/>
        <v> </v>
      </c>
      <c r="J507" s="11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1" t="str">
        <f t="shared" ref="N507:O507" si="516">IFERROR(AVERAGEIF(L:L,L507,$J:$J)," ")</f>
        <v> </v>
      </c>
      <c r="O507" s="11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0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1" t="str">
        <f t="shared" si="3"/>
        <v> </v>
      </c>
      <c r="I508" s="11" t="str">
        <f t="shared" si="4"/>
        <v> </v>
      </c>
      <c r="J508" s="11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1" t="str">
        <f t="shared" ref="N508:O508" si="517">IFERROR(AVERAGEIF(L:L,L508,$J:$J)," ")</f>
        <v> </v>
      </c>
      <c r="O508" s="11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0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1" t="str">
        <f t="shared" si="3"/>
        <v> </v>
      </c>
      <c r="I509" s="11" t="str">
        <f t="shared" si="4"/>
        <v> </v>
      </c>
      <c r="J509" s="11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1" t="str">
        <f t="shared" ref="N509:O509" si="518">IFERROR(AVERAGEIF(L:L,L509,$J:$J)," ")</f>
        <v> </v>
      </c>
      <c r="O509" s="11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0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1" t="str">
        <f t="shared" si="3"/>
        <v> </v>
      </c>
      <c r="I510" s="11" t="str">
        <f t="shared" si="4"/>
        <v> </v>
      </c>
      <c r="J510" s="11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1" t="str">
        <f t="shared" ref="N510:O510" si="519">IFERROR(AVERAGEIF(L:L,L510,$J:$J)," ")</f>
        <v> </v>
      </c>
      <c r="O510" s="11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0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1" t="str">
        <f t="shared" si="3"/>
        <v> </v>
      </c>
      <c r="I511" s="11" t="str">
        <f t="shared" si="4"/>
        <v> </v>
      </c>
      <c r="J511" s="11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1" t="str">
        <f t="shared" ref="N511:O511" si="520">IFERROR(AVERAGEIF(L:L,L511,$J:$J)," ")</f>
        <v> </v>
      </c>
      <c r="O511" s="11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0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1" t="str">
        <f t="shared" si="3"/>
        <v> </v>
      </c>
      <c r="I512" s="11" t="str">
        <f t="shared" si="4"/>
        <v> </v>
      </c>
      <c r="J512" s="11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1" t="str">
        <f t="shared" ref="N512:O512" si="521">IFERROR(AVERAGEIF(L:L,L512,$J:$J)," ")</f>
        <v> </v>
      </c>
      <c r="O512" s="11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0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1" t="str">
        <f t="shared" si="3"/>
        <v> </v>
      </c>
      <c r="I513" s="11" t="str">
        <f t="shared" si="4"/>
        <v> </v>
      </c>
      <c r="J513" s="11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1" t="str">
        <f t="shared" ref="N513:O513" si="522">IFERROR(AVERAGEIF(L:L,L513,$J:$J)," ")</f>
        <v> </v>
      </c>
      <c r="O513" s="11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0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1" t="str">
        <f t="shared" si="3"/>
        <v> </v>
      </c>
      <c r="I514" s="11" t="str">
        <f t="shared" si="4"/>
        <v> </v>
      </c>
      <c r="J514" s="11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1" t="str">
        <f t="shared" ref="N514:O514" si="523">IFERROR(AVERAGEIF(L:L,L514,$J:$J)," ")</f>
        <v> </v>
      </c>
      <c r="O514" s="11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0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1" t="str">
        <f t="shared" si="3"/>
        <v> </v>
      </c>
      <c r="I515" s="11" t="str">
        <f t="shared" si="4"/>
        <v> </v>
      </c>
      <c r="J515" s="11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1" t="str">
        <f t="shared" ref="N515:O515" si="524">IFERROR(AVERAGEIF(L:L,L515,$J:$J)," ")</f>
        <v> </v>
      </c>
      <c r="O515" s="11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0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1" t="str">
        <f t="shared" si="3"/>
        <v> </v>
      </c>
      <c r="I516" s="11" t="str">
        <f t="shared" si="4"/>
        <v> </v>
      </c>
      <c r="J516" s="11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1" t="str">
        <f t="shared" ref="N516:O516" si="525">IFERROR(AVERAGEIF(L:L,L516,$J:$J)," ")</f>
        <v> </v>
      </c>
      <c r="O516" s="11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0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1" t="str">
        <f t="shared" si="3"/>
        <v> </v>
      </c>
      <c r="I517" s="11" t="str">
        <f t="shared" si="4"/>
        <v> </v>
      </c>
      <c r="J517" s="11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1" t="str">
        <f t="shared" ref="N517:O517" si="526">IFERROR(AVERAGEIF(L:L,L517,$J:$J)," ")</f>
        <v> </v>
      </c>
      <c r="O517" s="11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0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1" t="str">
        <f t="shared" si="3"/>
        <v> </v>
      </c>
      <c r="I518" s="11" t="str">
        <f t="shared" si="4"/>
        <v> </v>
      </c>
      <c r="J518" s="11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1" t="str">
        <f t="shared" ref="N518:O518" si="527">IFERROR(AVERAGEIF(L:L,L518,$J:$J)," ")</f>
        <v> </v>
      </c>
      <c r="O518" s="11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0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1" t="str">
        <f t="shared" si="3"/>
        <v> </v>
      </c>
      <c r="I519" s="11" t="str">
        <f t="shared" si="4"/>
        <v> </v>
      </c>
      <c r="J519" s="11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1" t="str">
        <f t="shared" ref="N519:O519" si="528">IFERROR(AVERAGEIF(L:L,L519,$J:$J)," ")</f>
        <v> </v>
      </c>
      <c r="O519" s="11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0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1" t="str">
        <f t="shared" si="3"/>
        <v> </v>
      </c>
      <c r="I520" s="11" t="str">
        <f t="shared" si="4"/>
        <v> </v>
      </c>
      <c r="J520" s="11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1" t="str">
        <f t="shared" ref="N520:O520" si="529">IFERROR(AVERAGEIF(L:L,L520,$J:$J)," ")</f>
        <v> </v>
      </c>
      <c r="O520" s="11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0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1" t="str">
        <f t="shared" si="3"/>
        <v> </v>
      </c>
      <c r="I521" s="11" t="str">
        <f t="shared" si="4"/>
        <v> </v>
      </c>
      <c r="J521" s="11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1" t="str">
        <f t="shared" ref="N521:O521" si="530">IFERROR(AVERAGEIF(L:L,L521,$J:$J)," ")</f>
        <v> </v>
      </c>
      <c r="O521" s="11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0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1" t="str">
        <f t="shared" si="3"/>
        <v> </v>
      </c>
      <c r="I522" s="11" t="str">
        <f t="shared" si="4"/>
        <v> </v>
      </c>
      <c r="J522" s="11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1" t="str">
        <f t="shared" ref="N522:O522" si="531">IFERROR(AVERAGEIF(L:L,L522,$J:$J)," ")</f>
        <v> </v>
      </c>
      <c r="O522" s="11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0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1" t="str">
        <f t="shared" si="3"/>
        <v> </v>
      </c>
      <c r="I523" s="11" t="str">
        <f t="shared" si="4"/>
        <v> </v>
      </c>
      <c r="J523" s="11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1" t="str">
        <f t="shared" ref="N523:O523" si="532">IFERROR(AVERAGEIF(L:L,L523,$J:$J)," ")</f>
        <v> </v>
      </c>
      <c r="O523" s="11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0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1" t="str">
        <f t="shared" si="3"/>
        <v> </v>
      </c>
      <c r="I524" s="11" t="str">
        <f t="shared" si="4"/>
        <v> </v>
      </c>
      <c r="J524" s="11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1" t="str">
        <f t="shared" ref="N524:O524" si="533">IFERROR(AVERAGEIF(L:L,L524,$J:$J)," ")</f>
        <v> </v>
      </c>
      <c r="O524" s="11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0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1" t="str">
        <f t="shared" si="3"/>
        <v> </v>
      </c>
      <c r="I525" s="11" t="str">
        <f t="shared" si="4"/>
        <v> </v>
      </c>
      <c r="J525" s="11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1" t="str">
        <f t="shared" ref="N525:O525" si="534">IFERROR(AVERAGEIF(L:L,L525,$J:$J)," ")</f>
        <v> </v>
      </c>
      <c r="O525" s="11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0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1" t="str">
        <f t="shared" si="3"/>
        <v> </v>
      </c>
      <c r="I526" s="11" t="str">
        <f t="shared" si="4"/>
        <v> </v>
      </c>
      <c r="J526" s="11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1" t="str">
        <f t="shared" ref="N526:O526" si="535">IFERROR(AVERAGEIF(L:L,L526,$J:$J)," ")</f>
        <v> </v>
      </c>
      <c r="O526" s="11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0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1" t="str">
        <f t="shared" si="3"/>
        <v> </v>
      </c>
      <c r="I527" s="11" t="str">
        <f t="shared" si="4"/>
        <v> </v>
      </c>
      <c r="J527" s="11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1" t="str">
        <f t="shared" ref="N527:O527" si="536">IFERROR(AVERAGEIF(L:L,L527,$J:$J)," ")</f>
        <v> </v>
      </c>
      <c r="O527" s="11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0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1" t="str">
        <f t="shared" si="3"/>
        <v> </v>
      </c>
      <c r="I528" s="11" t="str">
        <f t="shared" si="4"/>
        <v> </v>
      </c>
      <c r="J528" s="11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1" t="str">
        <f t="shared" ref="N528:O528" si="537">IFERROR(AVERAGEIF(L:L,L528,$J:$J)," ")</f>
        <v> </v>
      </c>
      <c r="O528" s="11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0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1" t="str">
        <f t="shared" si="3"/>
        <v> </v>
      </c>
      <c r="I529" s="11" t="str">
        <f t="shared" si="4"/>
        <v> </v>
      </c>
      <c r="J529" s="11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1" t="str">
        <f t="shared" ref="N529:O529" si="538">IFERROR(AVERAGEIF(L:L,L529,$J:$J)," ")</f>
        <v> </v>
      </c>
      <c r="O529" s="11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0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1" t="str">
        <f t="shared" si="3"/>
        <v> </v>
      </c>
      <c r="I530" s="11" t="str">
        <f t="shared" si="4"/>
        <v> </v>
      </c>
      <c r="J530" s="11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1" t="str">
        <f t="shared" ref="N530:O530" si="539">IFERROR(AVERAGEIF(L:L,L530,$J:$J)," ")</f>
        <v> </v>
      </c>
      <c r="O530" s="11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0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1" t="str">
        <f t="shared" si="3"/>
        <v> </v>
      </c>
      <c r="I531" s="11" t="str">
        <f t="shared" si="4"/>
        <v> </v>
      </c>
      <c r="J531" s="11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1" t="str">
        <f t="shared" ref="N531:O531" si="540">IFERROR(AVERAGEIF(L:L,L531,$J:$J)," ")</f>
        <v> </v>
      </c>
      <c r="O531" s="11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0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1" t="str">
        <f t="shared" si="3"/>
        <v> </v>
      </c>
      <c r="I532" s="11" t="str">
        <f t="shared" si="4"/>
        <v> </v>
      </c>
      <c r="J532" s="11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1" t="str">
        <f t="shared" ref="N532:O532" si="541">IFERROR(AVERAGEIF(L:L,L532,$J:$J)," ")</f>
        <v> </v>
      </c>
      <c r="O532" s="11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0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1" t="str">
        <f t="shared" si="3"/>
        <v> </v>
      </c>
      <c r="I533" s="11" t="str">
        <f t="shared" si="4"/>
        <v> </v>
      </c>
      <c r="J533" s="11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1" t="str">
        <f t="shared" ref="N533:O533" si="542">IFERROR(AVERAGEIF(L:L,L533,$J:$J)," ")</f>
        <v> </v>
      </c>
      <c r="O533" s="11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0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1" t="str">
        <f t="shared" si="3"/>
        <v> </v>
      </c>
      <c r="I534" s="11" t="str">
        <f t="shared" si="4"/>
        <v> </v>
      </c>
      <c r="J534" s="11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1" t="str">
        <f t="shared" ref="N534:O534" si="543">IFERROR(AVERAGEIF(L:L,L534,$J:$J)," ")</f>
        <v> </v>
      </c>
      <c r="O534" s="11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0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1" t="str">
        <f t="shared" si="3"/>
        <v> </v>
      </c>
      <c r="I535" s="11" t="str">
        <f t="shared" si="4"/>
        <v> </v>
      </c>
      <c r="J535" s="11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1" t="str">
        <f t="shared" ref="N535:O535" si="544">IFERROR(AVERAGEIF(L:L,L535,$J:$J)," ")</f>
        <v> </v>
      </c>
      <c r="O535" s="11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0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1" t="str">
        <f t="shared" si="3"/>
        <v> </v>
      </c>
      <c r="I536" s="11" t="str">
        <f t="shared" si="4"/>
        <v> </v>
      </c>
      <c r="J536" s="11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1" t="str">
        <f t="shared" ref="N536:O536" si="545">IFERROR(AVERAGEIF(L:L,L536,$J:$J)," ")</f>
        <v> </v>
      </c>
      <c r="O536" s="11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0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1" t="str">
        <f t="shared" si="3"/>
        <v> </v>
      </c>
      <c r="I537" s="11" t="str">
        <f t="shared" si="4"/>
        <v> </v>
      </c>
      <c r="J537" s="11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1" t="str">
        <f t="shared" ref="N537:O537" si="546">IFERROR(AVERAGEIF(L:L,L537,$J:$J)," ")</f>
        <v> </v>
      </c>
      <c r="O537" s="11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0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1" t="str">
        <f t="shared" si="3"/>
        <v> </v>
      </c>
      <c r="I538" s="11" t="str">
        <f t="shared" si="4"/>
        <v> </v>
      </c>
      <c r="J538" s="11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1" t="str">
        <f t="shared" ref="N538:O538" si="547">IFERROR(AVERAGEIF(L:L,L538,$J:$J)," ")</f>
        <v> </v>
      </c>
      <c r="O538" s="11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0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1" t="str">
        <f t="shared" si="3"/>
        <v> </v>
      </c>
      <c r="I539" s="11" t="str">
        <f t="shared" si="4"/>
        <v> </v>
      </c>
      <c r="J539" s="11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1" t="str">
        <f t="shared" ref="N539:O539" si="548">IFERROR(AVERAGEIF(L:L,L539,$J:$J)," ")</f>
        <v> </v>
      </c>
      <c r="O539" s="11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0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1" t="str">
        <f t="shared" si="3"/>
        <v> </v>
      </c>
      <c r="I540" s="11" t="str">
        <f t="shared" si="4"/>
        <v> </v>
      </c>
      <c r="J540" s="11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1" t="str">
        <f t="shared" ref="N540:O540" si="549">IFERROR(AVERAGEIF(L:L,L540,$J:$J)," ")</f>
        <v> </v>
      </c>
      <c r="O540" s="11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0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1" t="str">
        <f t="shared" si="3"/>
        <v> </v>
      </c>
      <c r="I541" s="11" t="str">
        <f t="shared" si="4"/>
        <v> </v>
      </c>
      <c r="J541" s="11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1" t="str">
        <f t="shared" ref="N541:O541" si="550">IFERROR(AVERAGEIF(L:L,L541,$J:$J)," ")</f>
        <v> </v>
      </c>
      <c r="O541" s="11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0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1" t="str">
        <f t="shared" si="3"/>
        <v> </v>
      </c>
      <c r="I542" s="11" t="str">
        <f t="shared" si="4"/>
        <v> </v>
      </c>
      <c r="J542" s="11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1" t="str">
        <f t="shared" ref="N542:O542" si="551">IFERROR(AVERAGEIF(L:L,L542,$J:$J)," ")</f>
        <v> </v>
      </c>
      <c r="O542" s="11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0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1" t="str">
        <f t="shared" si="3"/>
        <v> </v>
      </c>
      <c r="I543" s="11" t="str">
        <f t="shared" si="4"/>
        <v> </v>
      </c>
      <c r="J543" s="11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1" t="str">
        <f t="shared" ref="N543:O543" si="552">IFERROR(AVERAGEIF(L:L,L543,$J:$J)," ")</f>
        <v> </v>
      </c>
      <c r="O543" s="11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0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1" t="str">
        <f t="shared" si="3"/>
        <v> </v>
      </c>
      <c r="I544" s="11" t="str">
        <f t="shared" si="4"/>
        <v> </v>
      </c>
      <c r="J544" s="11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1" t="str">
        <f t="shared" ref="N544:O544" si="553">IFERROR(AVERAGEIF(L:L,L544,$J:$J)," ")</f>
        <v> </v>
      </c>
      <c r="O544" s="11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0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1" t="str">
        <f t="shared" si="3"/>
        <v> </v>
      </c>
      <c r="I545" s="11" t="str">
        <f t="shared" si="4"/>
        <v> </v>
      </c>
      <c r="J545" s="11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1" t="str">
        <f t="shared" ref="N545:O545" si="554">IFERROR(AVERAGEIF(L:L,L545,$J:$J)," ")</f>
        <v> </v>
      </c>
      <c r="O545" s="11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0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1" t="str">
        <f t="shared" si="3"/>
        <v> </v>
      </c>
      <c r="I546" s="11" t="str">
        <f t="shared" si="4"/>
        <v> </v>
      </c>
      <c r="J546" s="11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1" t="str">
        <f t="shared" ref="N546:O546" si="555">IFERROR(AVERAGEIF(L:L,L546,$J:$J)," ")</f>
        <v> </v>
      </c>
      <c r="O546" s="11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0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1" t="str">
        <f t="shared" si="3"/>
        <v> </v>
      </c>
      <c r="I547" s="11" t="str">
        <f t="shared" si="4"/>
        <v> </v>
      </c>
      <c r="J547" s="11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1" t="str">
        <f t="shared" ref="N547:O547" si="556">IFERROR(AVERAGEIF(L:L,L547,$J:$J)," ")</f>
        <v> </v>
      </c>
      <c r="O547" s="11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0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1" t="str">
        <f t="shared" si="3"/>
        <v> </v>
      </c>
      <c r="I548" s="11" t="str">
        <f t="shared" si="4"/>
        <v> </v>
      </c>
      <c r="J548" s="11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1" t="str">
        <f t="shared" ref="N548:O548" si="557">IFERROR(AVERAGEIF(L:L,L548,$J:$J)," ")</f>
        <v> </v>
      </c>
      <c r="O548" s="11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0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1" t="str">
        <f t="shared" si="3"/>
        <v> </v>
      </c>
      <c r="I549" s="11" t="str">
        <f t="shared" si="4"/>
        <v> </v>
      </c>
      <c r="J549" s="11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1" t="str">
        <f t="shared" ref="N549:O549" si="558">IFERROR(AVERAGEIF(L:L,L549,$J:$J)," ")</f>
        <v> </v>
      </c>
      <c r="O549" s="11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0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1" t="str">
        <f t="shared" si="3"/>
        <v> </v>
      </c>
      <c r="I550" s="11" t="str">
        <f t="shared" si="4"/>
        <v> </v>
      </c>
      <c r="J550" s="11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1" t="str">
        <f t="shared" ref="N550:O550" si="559">IFERROR(AVERAGEIF(L:L,L550,$J:$J)," ")</f>
        <v> </v>
      </c>
      <c r="O550" s="11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0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1" t="str">
        <f t="shared" si="3"/>
        <v> </v>
      </c>
      <c r="I551" s="11" t="str">
        <f t="shared" si="4"/>
        <v> </v>
      </c>
      <c r="J551" s="11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1" t="str">
        <f t="shared" ref="N551:O551" si="560">IFERROR(AVERAGEIF(L:L,L551,$J:$J)," ")</f>
        <v> </v>
      </c>
      <c r="O551" s="11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0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1" t="str">
        <f t="shared" si="3"/>
        <v> </v>
      </c>
      <c r="I552" s="11" t="str">
        <f t="shared" si="4"/>
        <v> </v>
      </c>
      <c r="J552" s="11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1" t="str">
        <f t="shared" ref="N552:O552" si="561">IFERROR(AVERAGEIF(L:L,L552,$J:$J)," ")</f>
        <v> </v>
      </c>
      <c r="O552" s="11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0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1" t="str">
        <f t="shared" si="3"/>
        <v> </v>
      </c>
      <c r="I553" s="11" t="str">
        <f t="shared" si="4"/>
        <v> </v>
      </c>
      <c r="J553" s="11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1" t="str">
        <f t="shared" ref="N553:O553" si="562">IFERROR(AVERAGEIF(L:L,L553,$J:$J)," ")</f>
        <v> </v>
      </c>
      <c r="O553" s="11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0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1" t="str">
        <f t="shared" si="3"/>
        <v> </v>
      </c>
      <c r="I554" s="11" t="str">
        <f t="shared" si="4"/>
        <v> </v>
      </c>
      <c r="J554" s="11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1" t="str">
        <f t="shared" ref="N554:O554" si="563">IFERROR(AVERAGEIF(L:L,L554,$J:$J)," ")</f>
        <v> </v>
      </c>
      <c r="O554" s="11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0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1" t="str">
        <f t="shared" si="3"/>
        <v> </v>
      </c>
      <c r="I555" s="11" t="str">
        <f t="shared" si="4"/>
        <v> </v>
      </c>
      <c r="J555" s="11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1" t="str">
        <f t="shared" ref="N555:O555" si="564">IFERROR(AVERAGEIF(L:L,L555,$J:$J)," ")</f>
        <v> </v>
      </c>
      <c r="O555" s="11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0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1" t="str">
        <f t="shared" si="3"/>
        <v> </v>
      </c>
      <c r="I556" s="11" t="str">
        <f t="shared" si="4"/>
        <v> </v>
      </c>
      <c r="J556" s="11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1" t="str">
        <f t="shared" ref="N556:O556" si="565">IFERROR(AVERAGEIF(L:L,L556,$J:$J)," ")</f>
        <v> </v>
      </c>
      <c r="O556" s="11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0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1" t="str">
        <f t="shared" si="3"/>
        <v> </v>
      </c>
      <c r="I557" s="11" t="str">
        <f t="shared" si="4"/>
        <v> </v>
      </c>
      <c r="J557" s="11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1" t="str">
        <f t="shared" ref="N557:O557" si="566">IFERROR(AVERAGEIF(L:L,L557,$J:$J)," ")</f>
        <v> </v>
      </c>
      <c r="O557" s="11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0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1" t="str">
        <f t="shared" si="3"/>
        <v> </v>
      </c>
      <c r="I558" s="11" t="str">
        <f t="shared" si="4"/>
        <v> </v>
      </c>
      <c r="J558" s="11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1" t="str">
        <f t="shared" ref="N558:O558" si="567">IFERROR(AVERAGEIF(L:L,L558,$J:$J)," ")</f>
        <v> </v>
      </c>
      <c r="O558" s="11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0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1" t="str">
        <f t="shared" si="3"/>
        <v> </v>
      </c>
      <c r="I559" s="11" t="str">
        <f t="shared" si="4"/>
        <v> </v>
      </c>
      <c r="J559" s="11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1" t="str">
        <f t="shared" ref="N559:O559" si="568">IFERROR(AVERAGEIF(L:L,L559,$J:$J)," ")</f>
        <v> </v>
      </c>
      <c r="O559" s="11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0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1" t="str">
        <f t="shared" si="3"/>
        <v> </v>
      </c>
      <c r="I560" s="11" t="str">
        <f t="shared" si="4"/>
        <v> </v>
      </c>
      <c r="J560" s="11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1" t="str">
        <f t="shared" ref="N560:O560" si="569">IFERROR(AVERAGEIF(L:L,L560,$J:$J)," ")</f>
        <v> </v>
      </c>
      <c r="O560" s="11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0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1" t="str">
        <f t="shared" si="3"/>
        <v> </v>
      </c>
      <c r="I561" s="11" t="str">
        <f t="shared" si="4"/>
        <v> </v>
      </c>
      <c r="J561" s="11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1" t="str">
        <f t="shared" ref="N561:O561" si="570">IFERROR(AVERAGEIF(L:L,L561,$J:$J)," ")</f>
        <v> </v>
      </c>
      <c r="O561" s="11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0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1" t="str">
        <f t="shared" si="3"/>
        <v> </v>
      </c>
      <c r="I562" s="11" t="str">
        <f t="shared" si="4"/>
        <v> </v>
      </c>
      <c r="J562" s="11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1" t="str">
        <f t="shared" ref="N562:O562" si="571">IFERROR(AVERAGEIF(L:L,L562,$J:$J)," ")</f>
        <v> </v>
      </c>
      <c r="O562" s="11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0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1" t="str">
        <f t="shared" si="3"/>
        <v> </v>
      </c>
      <c r="I563" s="11" t="str">
        <f t="shared" si="4"/>
        <v> </v>
      </c>
      <c r="J563" s="11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1" t="str">
        <f t="shared" ref="N563:O563" si="572">IFERROR(AVERAGEIF(L:L,L563,$J:$J)," ")</f>
        <v> </v>
      </c>
      <c r="O563" s="11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0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1" t="str">
        <f t="shared" si="3"/>
        <v> </v>
      </c>
      <c r="I564" s="11" t="str">
        <f t="shared" si="4"/>
        <v> </v>
      </c>
      <c r="J564" s="11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1" t="str">
        <f t="shared" ref="N564:O564" si="573">IFERROR(AVERAGEIF(L:L,L564,$J:$J)," ")</f>
        <v> </v>
      </c>
      <c r="O564" s="11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0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1" t="str">
        <f t="shared" si="3"/>
        <v> </v>
      </c>
      <c r="I565" s="11" t="str">
        <f t="shared" si="4"/>
        <v> </v>
      </c>
      <c r="J565" s="11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1" t="str">
        <f t="shared" ref="N565:O565" si="574">IFERROR(AVERAGEIF(L:L,L565,$J:$J)," ")</f>
        <v> </v>
      </c>
      <c r="O565" s="11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0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1" t="str">
        <f t="shared" si="3"/>
        <v> </v>
      </c>
      <c r="I566" s="11" t="str">
        <f t="shared" si="4"/>
        <v> </v>
      </c>
      <c r="J566" s="11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1" t="str">
        <f t="shared" ref="N566:O566" si="575">IFERROR(AVERAGEIF(L:L,L566,$J:$J)," ")</f>
        <v> </v>
      </c>
      <c r="O566" s="11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0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1" t="str">
        <f t="shared" si="3"/>
        <v> </v>
      </c>
      <c r="I567" s="11" t="str">
        <f t="shared" si="4"/>
        <v> </v>
      </c>
      <c r="J567" s="11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1" t="str">
        <f t="shared" ref="N567:O567" si="576">IFERROR(AVERAGEIF(L:L,L567,$J:$J)," ")</f>
        <v> </v>
      </c>
      <c r="O567" s="11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0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1" t="str">
        <f t="shared" si="3"/>
        <v> </v>
      </c>
      <c r="I568" s="11" t="str">
        <f t="shared" si="4"/>
        <v> </v>
      </c>
      <c r="J568" s="11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1" t="str">
        <f t="shared" ref="N568:O568" si="577">IFERROR(AVERAGEIF(L:L,L568,$J:$J)," ")</f>
        <v> </v>
      </c>
      <c r="O568" s="11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0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1" t="str">
        <f t="shared" si="3"/>
        <v> </v>
      </c>
      <c r="I569" s="11" t="str">
        <f t="shared" si="4"/>
        <v> </v>
      </c>
      <c r="J569" s="11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1" t="str">
        <f t="shared" ref="N569:O569" si="578">IFERROR(AVERAGEIF(L:L,L569,$J:$J)," ")</f>
        <v> </v>
      </c>
      <c r="O569" s="11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0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1" t="str">
        <f t="shared" si="3"/>
        <v> </v>
      </c>
      <c r="I570" s="11" t="str">
        <f t="shared" si="4"/>
        <v> </v>
      </c>
      <c r="J570" s="11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1" t="str">
        <f t="shared" ref="N570:O570" si="579">IFERROR(AVERAGEIF(L:L,L570,$J:$J)," ")</f>
        <v> </v>
      </c>
      <c r="O570" s="11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0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1" t="str">
        <f t="shared" si="3"/>
        <v> </v>
      </c>
      <c r="I571" s="11" t="str">
        <f t="shared" si="4"/>
        <v> </v>
      </c>
      <c r="J571" s="11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1" t="str">
        <f t="shared" ref="N571:O571" si="580">IFERROR(AVERAGEIF(L:L,L571,$J:$J)," ")</f>
        <v> </v>
      </c>
      <c r="O571" s="11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0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1" t="str">
        <f t="shared" si="3"/>
        <v> </v>
      </c>
      <c r="I572" s="11" t="str">
        <f t="shared" si="4"/>
        <v> </v>
      </c>
      <c r="J572" s="11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1" t="str">
        <f t="shared" ref="N572:O572" si="581">IFERROR(AVERAGEIF(L:L,L572,$J:$J)," ")</f>
        <v> </v>
      </c>
      <c r="O572" s="11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0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1" t="str">
        <f t="shared" si="3"/>
        <v> </v>
      </c>
      <c r="I573" s="11" t="str">
        <f t="shared" si="4"/>
        <v> </v>
      </c>
      <c r="J573" s="11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1" t="str">
        <f t="shared" ref="N573:O573" si="582">IFERROR(AVERAGEIF(L:L,L573,$J:$J)," ")</f>
        <v> </v>
      </c>
      <c r="O573" s="11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0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1" t="str">
        <f t="shared" si="3"/>
        <v> </v>
      </c>
      <c r="I574" s="11" t="str">
        <f t="shared" si="4"/>
        <v> </v>
      </c>
      <c r="J574" s="11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1" t="str">
        <f t="shared" ref="N574:O574" si="583">IFERROR(AVERAGEIF(L:L,L574,$J:$J)," ")</f>
        <v> </v>
      </c>
      <c r="O574" s="11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0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1" t="str">
        <f t="shared" si="3"/>
        <v> </v>
      </c>
      <c r="I575" s="11" t="str">
        <f t="shared" si="4"/>
        <v> </v>
      </c>
      <c r="J575" s="11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1" t="str">
        <f t="shared" ref="N575:O575" si="584">IFERROR(AVERAGEIF(L:L,L575,$J:$J)," ")</f>
        <v> </v>
      </c>
      <c r="O575" s="11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0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1" t="str">
        <f t="shared" si="3"/>
        <v> </v>
      </c>
      <c r="I576" s="11" t="str">
        <f t="shared" si="4"/>
        <v> </v>
      </c>
      <c r="J576" s="11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1" t="str">
        <f t="shared" ref="N576:O576" si="585">IFERROR(AVERAGEIF(L:L,L576,$J:$J)," ")</f>
        <v> </v>
      </c>
      <c r="O576" s="11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0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1" t="str">
        <f t="shared" si="3"/>
        <v> </v>
      </c>
      <c r="I577" s="11" t="str">
        <f t="shared" si="4"/>
        <v> </v>
      </c>
      <c r="J577" s="11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1" t="str">
        <f t="shared" ref="N577:O577" si="586">IFERROR(AVERAGEIF(L:L,L577,$J:$J)," ")</f>
        <v> </v>
      </c>
      <c r="O577" s="11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0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1" t="str">
        <f t="shared" si="3"/>
        <v> </v>
      </c>
      <c r="I578" s="11" t="str">
        <f t="shared" si="4"/>
        <v> </v>
      </c>
      <c r="J578" s="11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1" t="str">
        <f t="shared" ref="N578:O578" si="587">IFERROR(AVERAGEIF(L:L,L578,$J:$J)," ")</f>
        <v> </v>
      </c>
      <c r="O578" s="11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0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1" t="str">
        <f t="shared" si="3"/>
        <v> </v>
      </c>
      <c r="I579" s="11" t="str">
        <f t="shared" si="4"/>
        <v> </v>
      </c>
      <c r="J579" s="11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1" t="str">
        <f t="shared" ref="N579:O579" si="588">IFERROR(AVERAGEIF(L:L,L579,$J:$J)," ")</f>
        <v> </v>
      </c>
      <c r="O579" s="11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0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1" t="str">
        <f t="shared" si="3"/>
        <v> </v>
      </c>
      <c r="I580" s="11" t="str">
        <f t="shared" si="4"/>
        <v> </v>
      </c>
      <c r="J580" s="11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1" t="str">
        <f t="shared" ref="N580:O580" si="589">IFERROR(AVERAGEIF(L:L,L580,$J:$J)," ")</f>
        <v> </v>
      </c>
      <c r="O580" s="11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0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1" t="str">
        <f t="shared" si="3"/>
        <v> </v>
      </c>
      <c r="I581" s="11" t="str">
        <f t="shared" si="4"/>
        <v> </v>
      </c>
      <c r="J581" s="11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1" t="str">
        <f t="shared" ref="N581:O581" si="590">IFERROR(AVERAGEIF(L:L,L581,$J:$J)," ")</f>
        <v> </v>
      </c>
      <c r="O581" s="11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0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1" t="str">
        <f t="shared" si="3"/>
        <v> </v>
      </c>
      <c r="I582" s="11" t="str">
        <f t="shared" si="4"/>
        <v> </v>
      </c>
      <c r="J582" s="11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1" t="str">
        <f t="shared" ref="N582:O582" si="591">IFERROR(AVERAGEIF(L:L,L582,$J:$J)," ")</f>
        <v> </v>
      </c>
      <c r="O582" s="11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0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1" t="str">
        <f t="shared" si="3"/>
        <v> </v>
      </c>
      <c r="I583" s="11" t="str">
        <f t="shared" si="4"/>
        <v> </v>
      </c>
      <c r="J583" s="11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1" t="str">
        <f t="shared" ref="N583:O583" si="592">IFERROR(AVERAGEIF(L:L,L583,$J:$J)," ")</f>
        <v> </v>
      </c>
      <c r="O583" s="11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0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1" t="str">
        <f t="shared" si="3"/>
        <v> </v>
      </c>
      <c r="I584" s="11" t="str">
        <f t="shared" si="4"/>
        <v> </v>
      </c>
      <c r="J584" s="11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1" t="str">
        <f t="shared" ref="N584:O584" si="593">IFERROR(AVERAGEIF(L:L,L584,$J:$J)," ")</f>
        <v> </v>
      </c>
      <c r="O584" s="11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0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1" t="str">
        <f t="shared" si="3"/>
        <v> </v>
      </c>
      <c r="I585" s="11" t="str">
        <f t="shared" si="4"/>
        <v> </v>
      </c>
      <c r="J585" s="11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1" t="str">
        <f t="shared" ref="N585:O585" si="594">IFERROR(AVERAGEIF(L:L,L585,$J:$J)," ")</f>
        <v> </v>
      </c>
      <c r="O585" s="11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0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1" t="str">
        <f t="shared" si="3"/>
        <v> </v>
      </c>
      <c r="I586" s="11" t="str">
        <f t="shared" si="4"/>
        <v> </v>
      </c>
      <c r="J586" s="11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1" t="str">
        <f t="shared" ref="N586:O586" si="595">IFERROR(AVERAGEIF(L:L,L586,$J:$J)," ")</f>
        <v> </v>
      </c>
      <c r="O586" s="11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0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1" t="str">
        <f t="shared" si="3"/>
        <v> </v>
      </c>
      <c r="I587" s="11" t="str">
        <f t="shared" si="4"/>
        <v> </v>
      </c>
      <c r="J587" s="11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1" t="str">
        <f t="shared" ref="N587:O587" si="596">IFERROR(AVERAGEIF(L:L,L587,$J:$J)," ")</f>
        <v> </v>
      </c>
      <c r="O587" s="11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0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1" t="str">
        <f t="shared" si="3"/>
        <v> </v>
      </c>
      <c r="I588" s="11" t="str">
        <f t="shared" si="4"/>
        <v> </v>
      </c>
      <c r="J588" s="11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1" t="str">
        <f t="shared" ref="N588:O588" si="597">IFERROR(AVERAGEIF(L:L,L588,$J:$J)," ")</f>
        <v> </v>
      </c>
      <c r="O588" s="11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0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1" t="str">
        <f t="shared" si="3"/>
        <v> </v>
      </c>
      <c r="I589" s="11" t="str">
        <f t="shared" si="4"/>
        <v> </v>
      </c>
      <c r="J589" s="11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1" t="str">
        <f t="shared" ref="N589:O589" si="598">IFERROR(AVERAGEIF(L:L,L589,$J:$J)," ")</f>
        <v> </v>
      </c>
      <c r="O589" s="11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0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1" t="str">
        <f t="shared" si="3"/>
        <v> </v>
      </c>
      <c r="I590" s="11" t="str">
        <f t="shared" si="4"/>
        <v> </v>
      </c>
      <c r="J590" s="11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1" t="str">
        <f t="shared" ref="N590:O590" si="599">IFERROR(AVERAGEIF(L:L,L590,$J:$J)," ")</f>
        <v> </v>
      </c>
      <c r="O590" s="11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0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1" t="str">
        <f t="shared" si="3"/>
        <v> </v>
      </c>
      <c r="I591" s="11" t="str">
        <f t="shared" si="4"/>
        <v> </v>
      </c>
      <c r="J591" s="11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1" t="str">
        <f t="shared" ref="N591:O591" si="600">IFERROR(AVERAGEIF(L:L,L591,$J:$J)," ")</f>
        <v> </v>
      </c>
      <c r="O591" s="11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0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1" t="str">
        <f t="shared" si="3"/>
        <v> </v>
      </c>
      <c r="I592" s="11" t="str">
        <f t="shared" si="4"/>
        <v> </v>
      </c>
      <c r="J592" s="11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1" t="str">
        <f t="shared" ref="N592:O592" si="601">IFERROR(AVERAGEIF(L:L,L592,$J:$J)," ")</f>
        <v> </v>
      </c>
      <c r="O592" s="11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0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1" t="str">
        <f t="shared" si="3"/>
        <v> </v>
      </c>
      <c r="I593" s="11" t="str">
        <f t="shared" si="4"/>
        <v> </v>
      </c>
      <c r="J593" s="11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1" t="str">
        <f t="shared" ref="N593:O593" si="602">IFERROR(AVERAGEIF(L:L,L593,$J:$J)," ")</f>
        <v> </v>
      </c>
      <c r="O593" s="11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0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1" t="str">
        <f t="shared" si="3"/>
        <v> </v>
      </c>
      <c r="I594" s="11" t="str">
        <f t="shared" si="4"/>
        <v> </v>
      </c>
      <c r="J594" s="11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1" t="str">
        <f t="shared" ref="N594:O594" si="603">IFERROR(AVERAGEIF(L:L,L594,$J:$J)," ")</f>
        <v> </v>
      </c>
      <c r="O594" s="11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0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1" t="str">
        <f t="shared" si="3"/>
        <v> </v>
      </c>
      <c r="I595" s="11" t="str">
        <f t="shared" si="4"/>
        <v> </v>
      </c>
      <c r="J595" s="11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1" t="str">
        <f t="shared" ref="N595:O595" si="604">IFERROR(AVERAGEIF(L:L,L595,$J:$J)," ")</f>
        <v> </v>
      </c>
      <c r="O595" s="11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0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1" t="str">
        <f t="shared" si="3"/>
        <v> </v>
      </c>
      <c r="I596" s="11" t="str">
        <f t="shared" si="4"/>
        <v> </v>
      </c>
      <c r="J596" s="11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1" t="str">
        <f t="shared" ref="N596:O596" si="605">IFERROR(AVERAGEIF(L:L,L596,$J:$J)," ")</f>
        <v> </v>
      </c>
      <c r="O596" s="11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0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1" t="str">
        <f t="shared" si="3"/>
        <v> </v>
      </c>
      <c r="I597" s="11" t="str">
        <f t="shared" si="4"/>
        <v> </v>
      </c>
      <c r="J597" s="11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1" t="str">
        <f t="shared" ref="N597:O597" si="606">IFERROR(AVERAGEIF(L:L,L597,$J:$J)," ")</f>
        <v> </v>
      </c>
      <c r="O597" s="11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0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1" t="str">
        <f t="shared" si="3"/>
        <v> </v>
      </c>
      <c r="I598" s="11" t="str">
        <f t="shared" si="4"/>
        <v> </v>
      </c>
      <c r="J598" s="11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1" t="str">
        <f t="shared" ref="N598:O598" si="607">IFERROR(AVERAGEIF(L:L,L598,$J:$J)," ")</f>
        <v> </v>
      </c>
      <c r="O598" s="11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0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1" t="str">
        <f t="shared" si="3"/>
        <v> </v>
      </c>
      <c r="I599" s="11" t="str">
        <f t="shared" si="4"/>
        <v> </v>
      </c>
      <c r="J599" s="11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1" t="str">
        <f t="shared" ref="N599:O599" si="608">IFERROR(AVERAGEIF(L:L,L599,$J:$J)," ")</f>
        <v> </v>
      </c>
      <c r="O599" s="11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0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1" t="str">
        <f t="shared" si="3"/>
        <v> </v>
      </c>
      <c r="I600" s="11" t="str">
        <f t="shared" si="4"/>
        <v> </v>
      </c>
      <c r="J600" s="11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1" t="str">
        <f t="shared" ref="N600:O600" si="609">IFERROR(AVERAGEIF(L:L,L600,$J:$J)," ")</f>
        <v> </v>
      </c>
      <c r="O600" s="11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0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1" t="str">
        <f t="shared" si="3"/>
        <v> </v>
      </c>
      <c r="I601" s="11" t="str">
        <f t="shared" si="4"/>
        <v> </v>
      </c>
      <c r="J601" s="11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1" t="str">
        <f t="shared" ref="N601:O601" si="610">IFERROR(AVERAGEIF(L:L,L601,$J:$J)," ")</f>
        <v> </v>
      </c>
      <c r="O601" s="11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0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1" t="str">
        <f t="shared" si="3"/>
        <v> </v>
      </c>
      <c r="I602" s="11" t="str">
        <f t="shared" si="4"/>
        <v> </v>
      </c>
      <c r="J602" s="11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1" t="str">
        <f t="shared" ref="N602:O602" si="611">IFERROR(AVERAGEIF(L:L,L602,$J:$J)," ")</f>
        <v> </v>
      </c>
      <c r="O602" s="11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0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1" t="str">
        <f t="shared" si="3"/>
        <v> </v>
      </c>
      <c r="I603" s="11" t="str">
        <f t="shared" si="4"/>
        <v> </v>
      </c>
      <c r="J603" s="11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1" t="str">
        <f t="shared" ref="N603:O603" si="612">IFERROR(AVERAGEIF(L:L,L603,$J:$J)," ")</f>
        <v> </v>
      </c>
      <c r="O603" s="11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0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1" t="str">
        <f t="shared" si="3"/>
        <v> </v>
      </c>
      <c r="I604" s="11" t="str">
        <f t="shared" si="4"/>
        <v> </v>
      </c>
      <c r="J604" s="11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1" t="str">
        <f t="shared" ref="N604:O604" si="613">IFERROR(AVERAGEIF(L:L,L604,$J:$J)," ")</f>
        <v> </v>
      </c>
      <c r="O604" s="11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0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1" t="str">
        <f t="shared" si="3"/>
        <v> </v>
      </c>
      <c r="I605" s="11" t="str">
        <f t="shared" si="4"/>
        <v> </v>
      </c>
      <c r="J605" s="11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1" t="str">
        <f t="shared" ref="N605:O605" si="614">IFERROR(AVERAGEIF(L:L,L605,$J:$J)," ")</f>
        <v> </v>
      </c>
      <c r="O605" s="11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0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1" t="str">
        <f t="shared" si="3"/>
        <v> </v>
      </c>
      <c r="I606" s="11" t="str">
        <f t="shared" si="4"/>
        <v> </v>
      </c>
      <c r="J606" s="11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1" t="str">
        <f t="shared" ref="N606:O606" si="615">IFERROR(AVERAGEIF(L:L,L606,$J:$J)," ")</f>
        <v> </v>
      </c>
      <c r="O606" s="11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0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1" t="str">
        <f t="shared" si="3"/>
        <v> </v>
      </c>
      <c r="I607" s="11" t="str">
        <f t="shared" si="4"/>
        <v> </v>
      </c>
      <c r="J607" s="11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1" t="str">
        <f t="shared" ref="N607:O607" si="616">IFERROR(AVERAGEIF(L:L,L607,$J:$J)," ")</f>
        <v> </v>
      </c>
      <c r="O607" s="11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0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1" t="str">
        <f t="shared" si="3"/>
        <v> </v>
      </c>
      <c r="I608" s="11" t="str">
        <f t="shared" si="4"/>
        <v> </v>
      </c>
      <c r="J608" s="11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1" t="str">
        <f t="shared" ref="N608:O608" si="617">IFERROR(AVERAGEIF(L:L,L608,$J:$J)," ")</f>
        <v> </v>
      </c>
      <c r="O608" s="11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0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1" t="str">
        <f t="shared" si="3"/>
        <v> </v>
      </c>
      <c r="I609" s="11" t="str">
        <f t="shared" si="4"/>
        <v> </v>
      </c>
      <c r="J609" s="11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1" t="str">
        <f t="shared" ref="N609:O609" si="618">IFERROR(AVERAGEIF(L:L,L609,$J:$J)," ")</f>
        <v> </v>
      </c>
      <c r="O609" s="11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0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1" t="str">
        <f t="shared" si="3"/>
        <v> </v>
      </c>
      <c r="I610" s="11" t="str">
        <f t="shared" si="4"/>
        <v> </v>
      </c>
      <c r="J610" s="11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1" t="str">
        <f t="shared" ref="N610:O610" si="619">IFERROR(AVERAGEIF(L:L,L610,$J:$J)," ")</f>
        <v> </v>
      </c>
      <c r="O610" s="11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0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1" t="str">
        <f t="shared" si="3"/>
        <v> </v>
      </c>
      <c r="I611" s="11" t="str">
        <f t="shared" si="4"/>
        <v> </v>
      </c>
      <c r="J611" s="11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1" t="str">
        <f t="shared" ref="N611:O611" si="620">IFERROR(AVERAGEIF(L:L,L611,$J:$J)," ")</f>
        <v> </v>
      </c>
      <c r="O611" s="11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0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1" t="str">
        <f t="shared" si="3"/>
        <v> </v>
      </c>
      <c r="I612" s="11" t="str">
        <f t="shared" si="4"/>
        <v> </v>
      </c>
      <c r="J612" s="11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1" t="str">
        <f t="shared" ref="N612:O612" si="621">IFERROR(AVERAGEIF(L:L,L612,$J:$J)," ")</f>
        <v> </v>
      </c>
      <c r="O612" s="11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0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1" t="str">
        <f t="shared" si="3"/>
        <v> </v>
      </c>
      <c r="I613" s="11" t="str">
        <f t="shared" si="4"/>
        <v> </v>
      </c>
      <c r="J613" s="11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1" t="str">
        <f t="shared" ref="N613:O613" si="622">IFERROR(AVERAGEIF(L:L,L613,$J:$J)," ")</f>
        <v> </v>
      </c>
      <c r="O613" s="11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0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1" t="str">
        <f t="shared" si="3"/>
        <v> </v>
      </c>
      <c r="I614" s="11" t="str">
        <f t="shared" si="4"/>
        <v> </v>
      </c>
      <c r="J614" s="11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1" t="str">
        <f t="shared" ref="N614:O614" si="623">IFERROR(AVERAGEIF(L:L,L614,$J:$J)," ")</f>
        <v> </v>
      </c>
      <c r="O614" s="11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0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1" t="str">
        <f t="shared" si="3"/>
        <v> </v>
      </c>
      <c r="I615" s="11" t="str">
        <f t="shared" si="4"/>
        <v> </v>
      </c>
      <c r="J615" s="11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1" t="str">
        <f t="shared" ref="N615:O615" si="624">IFERROR(AVERAGEIF(L:L,L615,$J:$J)," ")</f>
        <v> </v>
      </c>
      <c r="O615" s="11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0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1" t="str">
        <f t="shared" si="3"/>
        <v> </v>
      </c>
      <c r="I616" s="11" t="str">
        <f t="shared" si="4"/>
        <v> </v>
      </c>
      <c r="J616" s="11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1" t="str">
        <f t="shared" ref="N616:O616" si="625">IFERROR(AVERAGEIF(L:L,L616,$J:$J)," ")</f>
        <v> </v>
      </c>
      <c r="O616" s="11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0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1" t="str">
        <f t="shared" si="3"/>
        <v> </v>
      </c>
      <c r="I617" s="11" t="str">
        <f t="shared" si="4"/>
        <v> </v>
      </c>
      <c r="J617" s="11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1" t="str">
        <f t="shared" ref="N617:O617" si="626">IFERROR(AVERAGEIF(L:L,L617,$J:$J)," ")</f>
        <v> </v>
      </c>
      <c r="O617" s="11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0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1" t="str">
        <f t="shared" si="3"/>
        <v> </v>
      </c>
      <c r="I618" s="11" t="str">
        <f t="shared" si="4"/>
        <v> </v>
      </c>
      <c r="J618" s="11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1" t="str">
        <f t="shared" ref="N618:O618" si="627">IFERROR(AVERAGEIF(L:L,L618,$J:$J)," ")</f>
        <v> </v>
      </c>
      <c r="O618" s="11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0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1" t="str">
        <f t="shared" si="3"/>
        <v> </v>
      </c>
      <c r="I619" s="11" t="str">
        <f t="shared" si="4"/>
        <v> </v>
      </c>
      <c r="J619" s="11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1" t="str">
        <f t="shared" ref="N619:O619" si="628">IFERROR(AVERAGEIF(L:L,L619,$J:$J)," ")</f>
        <v> </v>
      </c>
      <c r="O619" s="11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0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1" t="str">
        <f t="shared" si="3"/>
        <v> </v>
      </c>
      <c r="I620" s="11" t="str">
        <f t="shared" si="4"/>
        <v> </v>
      </c>
      <c r="J620" s="11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1" t="str">
        <f t="shared" ref="N620:O620" si="629">IFERROR(AVERAGEIF(L:L,L620,$J:$J)," ")</f>
        <v> </v>
      </c>
      <c r="O620" s="11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0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1" t="str">
        <f t="shared" si="3"/>
        <v> </v>
      </c>
      <c r="I621" s="11" t="str">
        <f t="shared" si="4"/>
        <v> </v>
      </c>
      <c r="J621" s="11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1" t="str">
        <f t="shared" ref="N621:O621" si="630">IFERROR(AVERAGEIF(L:L,L621,$J:$J)," ")</f>
        <v> </v>
      </c>
      <c r="O621" s="11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0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1" t="str">
        <f t="shared" si="3"/>
        <v> </v>
      </c>
      <c r="I622" s="11" t="str">
        <f t="shared" si="4"/>
        <v> </v>
      </c>
      <c r="J622" s="11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1" t="str">
        <f t="shared" ref="N622:O622" si="631">IFERROR(AVERAGEIF(L:L,L622,$J:$J)," ")</f>
        <v> </v>
      </c>
      <c r="O622" s="11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0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1" t="str">
        <f t="shared" si="3"/>
        <v> </v>
      </c>
      <c r="I623" s="11" t="str">
        <f t="shared" si="4"/>
        <v> </v>
      </c>
      <c r="J623" s="11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1" t="str">
        <f t="shared" ref="N623:O623" si="632">IFERROR(AVERAGEIF(L:L,L623,$J:$J)," ")</f>
        <v> </v>
      </c>
      <c r="O623" s="11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0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1" t="str">
        <f t="shared" si="3"/>
        <v> </v>
      </c>
      <c r="I624" s="11" t="str">
        <f t="shared" si="4"/>
        <v> </v>
      </c>
      <c r="J624" s="11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1" t="str">
        <f t="shared" ref="N624:O624" si="633">IFERROR(AVERAGEIF(L:L,L624,$J:$J)," ")</f>
        <v> </v>
      </c>
      <c r="O624" s="11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0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1" t="str">
        <f t="shared" si="3"/>
        <v> </v>
      </c>
      <c r="I625" s="11" t="str">
        <f t="shared" si="4"/>
        <v> </v>
      </c>
      <c r="J625" s="11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1" t="str">
        <f t="shared" ref="N625:O625" si="634">IFERROR(AVERAGEIF(L:L,L625,$J:$J)," ")</f>
        <v> </v>
      </c>
      <c r="O625" s="11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0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1" t="str">
        <f t="shared" si="3"/>
        <v> </v>
      </c>
      <c r="I626" s="11" t="str">
        <f t="shared" si="4"/>
        <v> </v>
      </c>
      <c r="J626" s="11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1" t="str">
        <f t="shared" ref="N626:O626" si="635">IFERROR(AVERAGEIF(L:L,L626,$J:$J)," ")</f>
        <v> </v>
      </c>
      <c r="O626" s="11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0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1" t="str">
        <f t="shared" si="3"/>
        <v> </v>
      </c>
      <c r="I627" s="11" t="str">
        <f t="shared" si="4"/>
        <v> </v>
      </c>
      <c r="J627" s="11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1" t="str">
        <f t="shared" ref="N627:O627" si="636">IFERROR(AVERAGEIF(L:L,L627,$J:$J)," ")</f>
        <v> </v>
      </c>
      <c r="O627" s="11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0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1" t="str">
        <f t="shared" si="3"/>
        <v> </v>
      </c>
      <c r="I628" s="11" t="str">
        <f t="shared" si="4"/>
        <v> </v>
      </c>
      <c r="J628" s="11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1" t="str">
        <f t="shared" ref="N628:O628" si="637">IFERROR(AVERAGEIF(L:L,L628,$J:$J)," ")</f>
        <v> </v>
      </c>
      <c r="O628" s="11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0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1" t="str">
        <f t="shared" si="3"/>
        <v> </v>
      </c>
      <c r="I629" s="11" t="str">
        <f t="shared" si="4"/>
        <v> </v>
      </c>
      <c r="J629" s="11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1" t="str">
        <f t="shared" ref="N629:O629" si="638">IFERROR(AVERAGEIF(L:L,L629,$J:$J)," ")</f>
        <v> </v>
      </c>
      <c r="O629" s="11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0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1" t="str">
        <f t="shared" si="3"/>
        <v> </v>
      </c>
      <c r="I630" s="11" t="str">
        <f t="shared" si="4"/>
        <v> </v>
      </c>
      <c r="J630" s="11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1" t="str">
        <f t="shared" ref="N630:O630" si="639">IFERROR(AVERAGEIF(L:L,L630,$J:$J)," ")</f>
        <v> </v>
      </c>
      <c r="O630" s="11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0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1" t="str">
        <f t="shared" si="3"/>
        <v> </v>
      </c>
      <c r="I631" s="11" t="str">
        <f t="shared" si="4"/>
        <v> </v>
      </c>
      <c r="J631" s="11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1" t="str">
        <f t="shared" ref="N631:O631" si="640">IFERROR(AVERAGEIF(L:L,L631,$J:$J)," ")</f>
        <v> </v>
      </c>
      <c r="O631" s="11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0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1" t="str">
        <f t="shared" si="3"/>
        <v> </v>
      </c>
      <c r="I632" s="11" t="str">
        <f t="shared" si="4"/>
        <v> </v>
      </c>
      <c r="J632" s="11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1" t="str">
        <f t="shared" ref="N632:O632" si="641">IFERROR(AVERAGEIF(L:L,L632,$J:$J)," ")</f>
        <v> </v>
      </c>
      <c r="O632" s="11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0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1" t="str">
        <f t="shared" si="3"/>
        <v> </v>
      </c>
      <c r="I633" s="11" t="str">
        <f t="shared" si="4"/>
        <v> </v>
      </c>
      <c r="J633" s="11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1" t="str">
        <f t="shared" ref="N633:O633" si="642">IFERROR(AVERAGEIF(L:L,L633,$J:$J)," ")</f>
        <v> </v>
      </c>
      <c r="O633" s="11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0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1" t="str">
        <f t="shared" si="3"/>
        <v> </v>
      </c>
      <c r="I634" s="11" t="str">
        <f t="shared" si="4"/>
        <v> </v>
      </c>
      <c r="J634" s="11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1" t="str">
        <f t="shared" ref="N634:O634" si="643">IFERROR(AVERAGEIF(L:L,L634,$J:$J)," ")</f>
        <v> </v>
      </c>
      <c r="O634" s="11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0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1" t="str">
        <f t="shared" si="3"/>
        <v> </v>
      </c>
      <c r="I635" s="11" t="str">
        <f t="shared" si="4"/>
        <v> </v>
      </c>
      <c r="J635" s="11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1" t="str">
        <f t="shared" ref="N635:O635" si="644">IFERROR(AVERAGEIF(L:L,L635,$J:$J)," ")</f>
        <v> </v>
      </c>
      <c r="O635" s="11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0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1" t="str">
        <f t="shared" si="3"/>
        <v> </v>
      </c>
      <c r="I636" s="11" t="str">
        <f t="shared" si="4"/>
        <v> </v>
      </c>
      <c r="J636" s="11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1" t="str">
        <f t="shared" ref="N636:O636" si="645">IFERROR(AVERAGEIF(L:L,L636,$J:$J)," ")</f>
        <v> </v>
      </c>
      <c r="O636" s="11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0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1" t="str">
        <f t="shared" si="3"/>
        <v> </v>
      </c>
      <c r="I637" s="11" t="str">
        <f t="shared" si="4"/>
        <v> </v>
      </c>
      <c r="J637" s="11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1" t="str">
        <f t="shared" ref="N637:O637" si="646">IFERROR(AVERAGEIF(L:L,L637,$J:$J)," ")</f>
        <v> </v>
      </c>
      <c r="O637" s="11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0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1" t="str">
        <f t="shared" si="3"/>
        <v> </v>
      </c>
      <c r="I638" s="11" t="str">
        <f t="shared" si="4"/>
        <v> </v>
      </c>
      <c r="J638" s="11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1" t="str">
        <f t="shared" ref="N638:O638" si="647">IFERROR(AVERAGEIF(L:L,L638,$J:$J)," ")</f>
        <v> </v>
      </c>
      <c r="O638" s="11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0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1" t="str">
        <f t="shared" si="3"/>
        <v> </v>
      </c>
      <c r="I639" s="11" t="str">
        <f t="shared" si="4"/>
        <v> </v>
      </c>
      <c r="J639" s="11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1" t="str">
        <f t="shared" ref="N639:O639" si="648">IFERROR(AVERAGEIF(L:L,L639,$J:$J)," ")</f>
        <v> </v>
      </c>
      <c r="O639" s="11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0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1" t="str">
        <f t="shared" si="3"/>
        <v> </v>
      </c>
      <c r="I640" s="11" t="str">
        <f t="shared" si="4"/>
        <v> </v>
      </c>
      <c r="J640" s="11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1" t="str">
        <f t="shared" ref="N640:O640" si="649">IFERROR(AVERAGEIF(L:L,L640,$J:$J)," ")</f>
        <v> </v>
      </c>
      <c r="O640" s="11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0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1" t="str">
        <f t="shared" si="3"/>
        <v> </v>
      </c>
      <c r="I641" s="11" t="str">
        <f t="shared" si="4"/>
        <v> </v>
      </c>
      <c r="J641" s="11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1" t="str">
        <f t="shared" ref="N641:O641" si="650">IFERROR(AVERAGEIF(L:L,L641,$J:$J)," ")</f>
        <v> </v>
      </c>
      <c r="O641" s="11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0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1" t="str">
        <f t="shared" si="3"/>
        <v> </v>
      </c>
      <c r="I642" s="11" t="str">
        <f t="shared" si="4"/>
        <v> </v>
      </c>
      <c r="J642" s="11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1" t="str">
        <f t="shared" ref="N642:O642" si="651">IFERROR(AVERAGEIF(L:L,L642,$J:$J)," ")</f>
        <v> </v>
      </c>
      <c r="O642" s="11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0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1" t="str">
        <f t="shared" si="3"/>
        <v> </v>
      </c>
      <c r="I643" s="11" t="str">
        <f t="shared" si="4"/>
        <v> </v>
      </c>
      <c r="J643" s="11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1" t="str">
        <f t="shared" ref="N643:O643" si="652">IFERROR(AVERAGEIF(L:L,L643,$J:$J)," ")</f>
        <v> </v>
      </c>
      <c r="O643" s="11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0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1" t="str">
        <f t="shared" si="3"/>
        <v> </v>
      </c>
      <c r="I644" s="11" t="str">
        <f t="shared" si="4"/>
        <v> </v>
      </c>
      <c r="J644" s="11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1" t="str">
        <f t="shared" ref="N644:O644" si="653">IFERROR(AVERAGEIF(L:L,L644,$J:$J)," ")</f>
        <v> </v>
      </c>
      <c r="O644" s="11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0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1" t="str">
        <f t="shared" si="3"/>
        <v> </v>
      </c>
      <c r="I645" s="11" t="str">
        <f t="shared" si="4"/>
        <v> </v>
      </c>
      <c r="J645" s="11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1" t="str">
        <f t="shared" ref="N645:O645" si="654">IFERROR(AVERAGEIF(L:L,L645,$J:$J)," ")</f>
        <v> </v>
      </c>
      <c r="O645" s="11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0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1" t="str">
        <f t="shared" si="3"/>
        <v> </v>
      </c>
      <c r="I646" s="11" t="str">
        <f t="shared" si="4"/>
        <v> </v>
      </c>
      <c r="J646" s="11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1" t="str">
        <f t="shared" ref="N646:O646" si="655">IFERROR(AVERAGEIF(L:L,L646,$J:$J)," ")</f>
        <v> </v>
      </c>
      <c r="O646" s="11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0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1" t="str">
        <f t="shared" si="3"/>
        <v> </v>
      </c>
      <c r="I647" s="11" t="str">
        <f t="shared" si="4"/>
        <v> </v>
      </c>
      <c r="J647" s="11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1" t="str">
        <f t="shared" ref="N647:O647" si="656">IFERROR(AVERAGEIF(L:L,L647,$J:$J)," ")</f>
        <v> </v>
      </c>
      <c r="O647" s="11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0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1" t="str">
        <f t="shared" si="3"/>
        <v> </v>
      </c>
      <c r="I648" s="11" t="str">
        <f t="shared" si="4"/>
        <v> </v>
      </c>
      <c r="J648" s="11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1" t="str">
        <f t="shared" ref="N648:O648" si="657">IFERROR(AVERAGEIF(L:L,L648,$J:$J)," ")</f>
        <v> </v>
      </c>
      <c r="O648" s="11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0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1" t="str">
        <f t="shared" si="3"/>
        <v> </v>
      </c>
      <c r="I649" s="11" t="str">
        <f t="shared" si="4"/>
        <v> </v>
      </c>
      <c r="J649" s="11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1" t="str">
        <f t="shared" ref="N649:O649" si="658">IFERROR(AVERAGEIF(L:L,L649,$J:$J)," ")</f>
        <v> </v>
      </c>
      <c r="O649" s="11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0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1" t="str">
        <f t="shared" si="3"/>
        <v> </v>
      </c>
      <c r="I650" s="11" t="str">
        <f t="shared" si="4"/>
        <v> </v>
      </c>
      <c r="J650" s="11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1" t="str">
        <f t="shared" ref="N650:O650" si="659">IFERROR(AVERAGEIF(L:L,L650,$J:$J)," ")</f>
        <v> </v>
      </c>
      <c r="O650" s="11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0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1" t="str">
        <f t="shared" si="3"/>
        <v> </v>
      </c>
      <c r="I651" s="11" t="str">
        <f t="shared" si="4"/>
        <v> </v>
      </c>
      <c r="J651" s="11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1" t="str">
        <f t="shared" ref="N651:O651" si="660">IFERROR(AVERAGEIF(L:L,L651,$J:$J)," ")</f>
        <v> </v>
      </c>
      <c r="O651" s="11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0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1" t="str">
        <f t="shared" si="3"/>
        <v> </v>
      </c>
      <c r="I652" s="11" t="str">
        <f t="shared" si="4"/>
        <v> </v>
      </c>
      <c r="J652" s="11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1" t="str">
        <f t="shared" ref="N652:O652" si="661">IFERROR(AVERAGEIF(L:L,L652,$J:$J)," ")</f>
        <v> </v>
      </c>
      <c r="O652" s="11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0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1" t="str">
        <f t="shared" si="3"/>
        <v> </v>
      </c>
      <c r="I653" s="11" t="str">
        <f t="shared" si="4"/>
        <v> </v>
      </c>
      <c r="J653" s="11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1" t="str">
        <f t="shared" ref="N653:O653" si="662">IFERROR(AVERAGEIF(L:L,L653,$J:$J)," ")</f>
        <v> </v>
      </c>
      <c r="O653" s="11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0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1" t="str">
        <f t="shared" si="3"/>
        <v> </v>
      </c>
      <c r="I654" s="11" t="str">
        <f t="shared" si="4"/>
        <v> </v>
      </c>
      <c r="J654" s="11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1" t="str">
        <f t="shared" ref="N654:O654" si="663">IFERROR(AVERAGEIF(L:L,L654,$J:$J)," ")</f>
        <v> </v>
      </c>
      <c r="O654" s="11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0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1" t="str">
        <f t="shared" si="3"/>
        <v> </v>
      </c>
      <c r="I655" s="11" t="str">
        <f t="shared" si="4"/>
        <v> </v>
      </c>
      <c r="J655" s="11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1" t="str">
        <f t="shared" ref="N655:O655" si="664">IFERROR(AVERAGEIF(L:L,L655,$J:$J)," ")</f>
        <v> </v>
      </c>
      <c r="O655" s="11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0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1" t="str">
        <f t="shared" si="3"/>
        <v> </v>
      </c>
      <c r="I656" s="11" t="str">
        <f t="shared" si="4"/>
        <v> </v>
      </c>
      <c r="J656" s="11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1" t="str">
        <f t="shared" ref="N656:O656" si="665">IFERROR(AVERAGEIF(L:L,L656,$J:$J)," ")</f>
        <v> </v>
      </c>
      <c r="O656" s="11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0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1" t="str">
        <f t="shared" si="3"/>
        <v> </v>
      </c>
      <c r="I657" s="11" t="str">
        <f t="shared" si="4"/>
        <v> </v>
      </c>
      <c r="J657" s="11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1" t="str">
        <f t="shared" ref="N657:O657" si="666">IFERROR(AVERAGEIF(L:L,L657,$J:$J)," ")</f>
        <v> </v>
      </c>
      <c r="O657" s="11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0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1" t="str">
        <f t="shared" si="3"/>
        <v> </v>
      </c>
      <c r="I658" s="11" t="str">
        <f t="shared" si="4"/>
        <v> </v>
      </c>
      <c r="J658" s="11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1" t="str">
        <f t="shared" ref="N658:O658" si="667">IFERROR(AVERAGEIF(L:L,L658,$J:$J)," ")</f>
        <v> </v>
      </c>
      <c r="O658" s="11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0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1" t="str">
        <f t="shared" si="3"/>
        <v> </v>
      </c>
      <c r="I659" s="11" t="str">
        <f t="shared" si="4"/>
        <v> </v>
      </c>
      <c r="J659" s="11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1" t="str">
        <f t="shared" ref="N659:O659" si="668">IFERROR(AVERAGEIF(L:L,L659,$J:$J)," ")</f>
        <v> </v>
      </c>
      <c r="O659" s="11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0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1" t="str">
        <f t="shared" si="3"/>
        <v> </v>
      </c>
      <c r="I660" s="11" t="str">
        <f t="shared" si="4"/>
        <v> </v>
      </c>
      <c r="J660" s="11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1" t="str">
        <f t="shared" ref="N660:O660" si="669">IFERROR(AVERAGEIF(L:L,L660,$J:$J)," ")</f>
        <v> </v>
      </c>
      <c r="O660" s="11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0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1" t="str">
        <f t="shared" si="3"/>
        <v> </v>
      </c>
      <c r="I661" s="11" t="str">
        <f t="shared" si="4"/>
        <v> </v>
      </c>
      <c r="J661" s="11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1" t="str">
        <f t="shared" ref="N661:O661" si="670">IFERROR(AVERAGEIF(L:L,L661,$J:$J)," ")</f>
        <v> </v>
      </c>
      <c r="O661" s="11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0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1" t="str">
        <f t="shared" si="3"/>
        <v> </v>
      </c>
      <c r="I662" s="11" t="str">
        <f t="shared" si="4"/>
        <v> </v>
      </c>
      <c r="J662" s="11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1" t="str">
        <f t="shared" ref="N662:O662" si="671">IFERROR(AVERAGEIF(L:L,L662,$J:$J)," ")</f>
        <v> </v>
      </c>
      <c r="O662" s="11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0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1" t="str">
        <f t="shared" si="3"/>
        <v> </v>
      </c>
      <c r="I663" s="11" t="str">
        <f t="shared" si="4"/>
        <v> </v>
      </c>
      <c r="J663" s="11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1" t="str">
        <f t="shared" ref="N663:O663" si="672">IFERROR(AVERAGEIF(L:L,L663,$J:$J)," ")</f>
        <v> </v>
      </c>
      <c r="O663" s="11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0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1" t="str">
        <f t="shared" si="3"/>
        <v> </v>
      </c>
      <c r="I664" s="11" t="str">
        <f t="shared" si="4"/>
        <v> </v>
      </c>
      <c r="J664" s="11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1" t="str">
        <f t="shared" ref="N664:O664" si="673">IFERROR(AVERAGEIF(L:L,L664,$J:$J)," ")</f>
        <v> </v>
      </c>
      <c r="O664" s="11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0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1" t="str">
        <f t="shared" si="3"/>
        <v> </v>
      </c>
      <c r="I665" s="11" t="str">
        <f t="shared" si="4"/>
        <v> </v>
      </c>
      <c r="J665" s="11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1" t="str">
        <f t="shared" ref="N665:O665" si="674">IFERROR(AVERAGEIF(L:L,L665,$J:$J)," ")</f>
        <v> </v>
      </c>
      <c r="O665" s="11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0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1" t="str">
        <f t="shared" si="3"/>
        <v> </v>
      </c>
      <c r="I666" s="11" t="str">
        <f t="shared" si="4"/>
        <v> </v>
      </c>
      <c r="J666" s="11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1" t="str">
        <f t="shared" ref="N666:O666" si="675">IFERROR(AVERAGEIF(L:L,L666,$J:$J)," ")</f>
        <v> </v>
      </c>
      <c r="O666" s="11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0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1" t="str">
        <f t="shared" si="3"/>
        <v> </v>
      </c>
      <c r="I667" s="11" t="str">
        <f t="shared" si="4"/>
        <v> </v>
      </c>
      <c r="J667" s="11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1" t="str">
        <f t="shared" ref="N667:O667" si="676">IFERROR(AVERAGEIF(L:L,L667,$J:$J)," ")</f>
        <v> </v>
      </c>
      <c r="O667" s="11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0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1" t="str">
        <f t="shared" si="3"/>
        <v> </v>
      </c>
      <c r="I668" s="11" t="str">
        <f t="shared" si="4"/>
        <v> </v>
      </c>
      <c r="J668" s="11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1" t="str">
        <f t="shared" ref="N668:O668" si="677">IFERROR(AVERAGEIF(L:L,L668,$J:$J)," ")</f>
        <v> </v>
      </c>
      <c r="O668" s="11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0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1" t="str">
        <f t="shared" si="3"/>
        <v> </v>
      </c>
      <c r="I669" s="11" t="str">
        <f t="shared" si="4"/>
        <v> </v>
      </c>
      <c r="J669" s="11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1" t="str">
        <f t="shared" ref="N669:O669" si="678">IFERROR(AVERAGEIF(L:L,L669,$J:$J)," ")</f>
        <v> </v>
      </c>
      <c r="O669" s="11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0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1" t="str">
        <f t="shared" si="3"/>
        <v> </v>
      </c>
      <c r="I670" s="11" t="str">
        <f t="shared" si="4"/>
        <v> </v>
      </c>
      <c r="J670" s="11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1" t="str">
        <f t="shared" ref="N670:O670" si="679">IFERROR(AVERAGEIF(L:L,L670,$J:$J)," ")</f>
        <v> </v>
      </c>
      <c r="O670" s="11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0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1" t="str">
        <f t="shared" si="3"/>
        <v> </v>
      </c>
      <c r="I671" s="11" t="str">
        <f t="shared" si="4"/>
        <v> </v>
      </c>
      <c r="J671" s="11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1" t="str">
        <f t="shared" ref="N671:O671" si="680">IFERROR(AVERAGEIF(L:L,L671,$J:$J)," ")</f>
        <v> </v>
      </c>
      <c r="O671" s="11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0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1" t="str">
        <f t="shared" si="3"/>
        <v> </v>
      </c>
      <c r="I672" s="11" t="str">
        <f t="shared" si="4"/>
        <v> </v>
      </c>
      <c r="J672" s="11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1" t="str">
        <f t="shared" ref="N672:O672" si="681">IFERROR(AVERAGEIF(L:L,L672,$J:$J)," ")</f>
        <v> </v>
      </c>
      <c r="O672" s="11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0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1" t="str">
        <f t="shared" si="3"/>
        <v> </v>
      </c>
      <c r="I673" s="11" t="str">
        <f t="shared" si="4"/>
        <v> </v>
      </c>
      <c r="J673" s="11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1" t="str">
        <f t="shared" ref="N673:O673" si="682">IFERROR(AVERAGEIF(L:L,L673,$J:$J)," ")</f>
        <v> </v>
      </c>
      <c r="O673" s="11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0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1" t="str">
        <f t="shared" si="3"/>
        <v> </v>
      </c>
      <c r="I674" s="11" t="str">
        <f t="shared" si="4"/>
        <v> </v>
      </c>
      <c r="J674" s="11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1" t="str">
        <f t="shared" ref="N674:O674" si="683">IFERROR(AVERAGEIF(L:L,L674,$J:$J)," ")</f>
        <v> </v>
      </c>
      <c r="O674" s="11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0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1" t="str">
        <f t="shared" si="3"/>
        <v> </v>
      </c>
      <c r="I675" s="11" t="str">
        <f t="shared" si="4"/>
        <v> </v>
      </c>
      <c r="J675" s="11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1" t="str">
        <f t="shared" ref="N675:O675" si="684">IFERROR(AVERAGEIF(L:L,L675,$J:$J)," ")</f>
        <v> </v>
      </c>
      <c r="O675" s="11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0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1" t="str">
        <f t="shared" si="3"/>
        <v> </v>
      </c>
      <c r="I676" s="11" t="str">
        <f t="shared" si="4"/>
        <v> </v>
      </c>
      <c r="J676" s="11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1" t="str">
        <f t="shared" ref="N676:O676" si="685">IFERROR(AVERAGEIF(L:L,L676,$J:$J)," ")</f>
        <v> </v>
      </c>
      <c r="O676" s="11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0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1" t="str">
        <f t="shared" si="3"/>
        <v> </v>
      </c>
      <c r="I677" s="11" t="str">
        <f t="shared" si="4"/>
        <v> </v>
      </c>
      <c r="J677" s="11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1" t="str">
        <f t="shared" ref="N677:O677" si="686">IFERROR(AVERAGEIF(L:L,L677,$J:$J)," ")</f>
        <v> </v>
      </c>
      <c r="O677" s="11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0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1" t="str">
        <f t="shared" si="3"/>
        <v> </v>
      </c>
      <c r="I678" s="11" t="str">
        <f t="shared" si="4"/>
        <v> </v>
      </c>
      <c r="J678" s="11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1" t="str">
        <f t="shared" ref="N678:O678" si="687">IFERROR(AVERAGEIF(L:L,L678,$J:$J)," ")</f>
        <v> </v>
      </c>
      <c r="O678" s="11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0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1" t="str">
        <f t="shared" si="3"/>
        <v> </v>
      </c>
      <c r="I679" s="11" t="str">
        <f t="shared" si="4"/>
        <v> </v>
      </c>
      <c r="J679" s="11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1" t="str">
        <f t="shared" ref="N679:O679" si="688">IFERROR(AVERAGEIF(L:L,L679,$J:$J)," ")</f>
        <v> </v>
      </c>
      <c r="O679" s="11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0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1" t="str">
        <f t="shared" si="3"/>
        <v> </v>
      </c>
      <c r="I680" s="11" t="str">
        <f t="shared" si="4"/>
        <v> </v>
      </c>
      <c r="J680" s="11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1" t="str">
        <f t="shared" ref="N680:O680" si="689">IFERROR(AVERAGEIF(L:L,L680,$J:$J)," ")</f>
        <v> </v>
      </c>
      <c r="O680" s="11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0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1" t="str">
        <f t="shared" si="3"/>
        <v> </v>
      </c>
      <c r="I681" s="11" t="str">
        <f t="shared" si="4"/>
        <v> </v>
      </c>
      <c r="J681" s="11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1" t="str">
        <f t="shared" ref="N681:O681" si="690">IFERROR(AVERAGEIF(L:L,L681,$J:$J)," ")</f>
        <v> </v>
      </c>
      <c r="O681" s="11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0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1" t="str">
        <f t="shared" si="3"/>
        <v> </v>
      </c>
      <c r="I682" s="11" t="str">
        <f t="shared" si="4"/>
        <v> </v>
      </c>
      <c r="J682" s="11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1" t="str">
        <f t="shared" ref="N682:O682" si="691">IFERROR(AVERAGEIF(L:L,L682,$J:$J)," ")</f>
        <v> </v>
      </c>
      <c r="O682" s="11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0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1" t="str">
        <f t="shared" si="3"/>
        <v> </v>
      </c>
      <c r="I683" s="11" t="str">
        <f t="shared" si="4"/>
        <v> </v>
      </c>
      <c r="J683" s="11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1" t="str">
        <f t="shared" ref="N683:O683" si="692">IFERROR(AVERAGEIF(L:L,L683,$J:$J)," ")</f>
        <v> </v>
      </c>
      <c r="O683" s="11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0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1" t="str">
        <f t="shared" si="3"/>
        <v> </v>
      </c>
      <c r="I684" s="11" t="str">
        <f t="shared" si="4"/>
        <v> </v>
      </c>
      <c r="J684" s="11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1" t="str">
        <f t="shared" ref="N684:O684" si="693">IFERROR(AVERAGEIF(L:L,L684,$J:$J)," ")</f>
        <v> </v>
      </c>
      <c r="O684" s="11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0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1" t="str">
        <f t="shared" si="3"/>
        <v> </v>
      </c>
      <c r="I685" s="11" t="str">
        <f t="shared" si="4"/>
        <v> </v>
      </c>
      <c r="J685" s="11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1" t="str">
        <f t="shared" ref="N685:O685" si="694">IFERROR(AVERAGEIF(L:L,L685,$J:$J)," ")</f>
        <v> </v>
      </c>
      <c r="O685" s="11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0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1" t="str">
        <f t="shared" si="3"/>
        <v> </v>
      </c>
      <c r="I686" s="11" t="str">
        <f t="shared" si="4"/>
        <v> </v>
      </c>
      <c r="J686" s="11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1" t="str">
        <f t="shared" ref="N686:O686" si="695">IFERROR(AVERAGEIF(L:L,L686,$J:$J)," ")</f>
        <v> </v>
      </c>
      <c r="O686" s="11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0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1" t="str">
        <f t="shared" si="3"/>
        <v> </v>
      </c>
      <c r="I687" s="11" t="str">
        <f t="shared" si="4"/>
        <v> </v>
      </c>
      <c r="J687" s="11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1" t="str">
        <f t="shared" ref="N687:O687" si="696">IFERROR(AVERAGEIF(L:L,L687,$J:$J)," ")</f>
        <v> </v>
      </c>
      <c r="O687" s="11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0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1" t="str">
        <f t="shared" si="3"/>
        <v> </v>
      </c>
      <c r="I688" s="11" t="str">
        <f t="shared" si="4"/>
        <v> </v>
      </c>
      <c r="J688" s="11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1" t="str">
        <f t="shared" ref="N688:O688" si="697">IFERROR(AVERAGEIF(L:L,L688,$J:$J)," ")</f>
        <v> </v>
      </c>
      <c r="O688" s="11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0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1" t="str">
        <f t="shared" si="3"/>
        <v> </v>
      </c>
      <c r="I689" s="11" t="str">
        <f t="shared" si="4"/>
        <v> </v>
      </c>
      <c r="J689" s="11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1" t="str">
        <f t="shared" ref="N689:O689" si="698">IFERROR(AVERAGEIF(L:L,L689,$J:$J)," ")</f>
        <v> </v>
      </c>
      <c r="O689" s="11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0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1" t="str">
        <f t="shared" si="3"/>
        <v> </v>
      </c>
      <c r="I690" s="11" t="str">
        <f t="shared" si="4"/>
        <v> </v>
      </c>
      <c r="J690" s="11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1" t="str">
        <f t="shared" ref="N690:O690" si="699">IFERROR(AVERAGEIF(L:L,L690,$J:$J)," ")</f>
        <v> </v>
      </c>
      <c r="O690" s="11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0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1" t="str">
        <f t="shared" si="3"/>
        <v> </v>
      </c>
      <c r="I691" s="11" t="str">
        <f t="shared" si="4"/>
        <v> </v>
      </c>
      <c r="J691" s="11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1" t="str">
        <f t="shared" ref="N691:O691" si="700">IFERROR(AVERAGEIF(L:L,L691,$J:$J)," ")</f>
        <v> </v>
      </c>
      <c r="O691" s="11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0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1" t="str">
        <f t="shared" si="3"/>
        <v> </v>
      </c>
      <c r="I692" s="11" t="str">
        <f t="shared" si="4"/>
        <v> </v>
      </c>
      <c r="J692" s="11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1" t="str">
        <f t="shared" ref="N692:O692" si="701">IFERROR(AVERAGEIF(L:L,L692,$J:$J)," ")</f>
        <v> </v>
      </c>
      <c r="O692" s="11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0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1" t="str">
        <f t="shared" si="3"/>
        <v> </v>
      </c>
      <c r="I693" s="11" t="str">
        <f t="shared" si="4"/>
        <v> </v>
      </c>
      <c r="J693" s="11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1" t="str">
        <f t="shared" ref="N693:O693" si="702">IFERROR(AVERAGEIF(L:L,L693,$J:$J)," ")</f>
        <v> </v>
      </c>
      <c r="O693" s="11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0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1" t="str">
        <f t="shared" si="3"/>
        <v> </v>
      </c>
      <c r="I694" s="11" t="str">
        <f t="shared" si="4"/>
        <v> </v>
      </c>
      <c r="J694" s="11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1" t="str">
        <f t="shared" ref="N694:O694" si="703">IFERROR(AVERAGEIF(L:L,L694,$J:$J)," ")</f>
        <v> </v>
      </c>
      <c r="O694" s="11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0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1" t="str">
        <f t="shared" si="3"/>
        <v> </v>
      </c>
      <c r="I695" s="11" t="str">
        <f t="shared" si="4"/>
        <v> </v>
      </c>
      <c r="J695" s="11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1" t="str">
        <f t="shared" ref="N695:O695" si="704">IFERROR(AVERAGEIF(L:L,L695,$J:$J)," ")</f>
        <v> </v>
      </c>
      <c r="O695" s="11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0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1" t="str">
        <f t="shared" si="3"/>
        <v> </v>
      </c>
      <c r="I696" s="11" t="str">
        <f t="shared" si="4"/>
        <v> </v>
      </c>
      <c r="J696" s="11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1" t="str">
        <f t="shared" ref="N696:O696" si="705">IFERROR(AVERAGEIF(L:L,L696,$J:$J)," ")</f>
        <v> </v>
      </c>
      <c r="O696" s="11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0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1" t="str">
        <f t="shared" si="3"/>
        <v> </v>
      </c>
      <c r="I697" s="11" t="str">
        <f t="shared" si="4"/>
        <v> </v>
      </c>
      <c r="J697" s="11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1" t="str">
        <f t="shared" ref="N697:O697" si="706">IFERROR(AVERAGEIF(L:L,L697,$J:$J)," ")</f>
        <v> </v>
      </c>
      <c r="O697" s="11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0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1" t="str">
        <f t="shared" si="3"/>
        <v> </v>
      </c>
      <c r="I698" s="11" t="str">
        <f t="shared" si="4"/>
        <v> </v>
      </c>
      <c r="J698" s="11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1" t="str">
        <f t="shared" ref="N698:O698" si="707">IFERROR(AVERAGEIF(L:L,L698,$J:$J)," ")</f>
        <v> </v>
      </c>
      <c r="O698" s="11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0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1" t="str">
        <f t="shared" si="3"/>
        <v> </v>
      </c>
      <c r="I699" s="11" t="str">
        <f t="shared" si="4"/>
        <v> </v>
      </c>
      <c r="J699" s="11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1" t="str">
        <f t="shared" ref="N699:O699" si="708">IFERROR(AVERAGEIF(L:L,L699,$J:$J)," ")</f>
        <v> </v>
      </c>
      <c r="O699" s="11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0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1" t="str">
        <f t="shared" si="3"/>
        <v> </v>
      </c>
      <c r="I700" s="11" t="str">
        <f t="shared" si="4"/>
        <v> </v>
      </c>
      <c r="J700" s="11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1" t="str">
        <f t="shared" ref="N700:O700" si="709">IFERROR(AVERAGEIF(L:L,L700,$J:$J)," ")</f>
        <v> </v>
      </c>
      <c r="O700" s="11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0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1" t="str">
        <f t="shared" si="3"/>
        <v> </v>
      </c>
      <c r="I701" s="11" t="str">
        <f t="shared" si="4"/>
        <v> </v>
      </c>
      <c r="J701" s="11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1" t="str">
        <f t="shared" ref="N701:O701" si="710">IFERROR(AVERAGEIF(L:L,L701,$J:$J)," ")</f>
        <v> </v>
      </c>
      <c r="O701" s="11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0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1" t="str">
        <f t="shared" si="3"/>
        <v> </v>
      </c>
      <c r="I702" s="11" t="str">
        <f t="shared" si="4"/>
        <v> </v>
      </c>
      <c r="J702" s="11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1" t="str">
        <f t="shared" ref="N702:O702" si="711">IFERROR(AVERAGEIF(L:L,L702,$J:$J)," ")</f>
        <v> </v>
      </c>
      <c r="O702" s="11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0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1" t="str">
        <f t="shared" si="3"/>
        <v> </v>
      </c>
      <c r="I703" s="11" t="str">
        <f t="shared" si="4"/>
        <v> </v>
      </c>
      <c r="J703" s="11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1" t="str">
        <f t="shared" ref="N703:O703" si="712">IFERROR(AVERAGEIF(L:L,L703,$J:$J)," ")</f>
        <v> </v>
      </c>
      <c r="O703" s="11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0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1" t="str">
        <f t="shared" si="3"/>
        <v> </v>
      </c>
      <c r="I704" s="11" t="str">
        <f t="shared" si="4"/>
        <v> </v>
      </c>
      <c r="J704" s="11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1" t="str">
        <f t="shared" ref="N704:O704" si="713">IFERROR(AVERAGEIF(L:L,L704,$J:$J)," ")</f>
        <v> </v>
      </c>
      <c r="O704" s="11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0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1" t="str">
        <f t="shared" si="3"/>
        <v> </v>
      </c>
      <c r="I705" s="11" t="str">
        <f t="shared" si="4"/>
        <v> </v>
      </c>
      <c r="J705" s="11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1" t="str">
        <f t="shared" ref="N705:O705" si="714">IFERROR(AVERAGEIF(L:L,L705,$J:$J)," ")</f>
        <v> </v>
      </c>
      <c r="O705" s="11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0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1" t="str">
        <f t="shared" si="3"/>
        <v> </v>
      </c>
      <c r="I706" s="11" t="str">
        <f t="shared" si="4"/>
        <v> </v>
      </c>
      <c r="J706" s="11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1" t="str">
        <f t="shared" ref="N706:O706" si="715">IFERROR(AVERAGEIF(L:L,L706,$J:$J)," ")</f>
        <v> </v>
      </c>
      <c r="O706" s="11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0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1" t="str">
        <f t="shared" si="3"/>
        <v> </v>
      </c>
      <c r="I707" s="11" t="str">
        <f t="shared" si="4"/>
        <v> </v>
      </c>
      <c r="J707" s="11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1" t="str">
        <f t="shared" ref="N707:O707" si="716">IFERROR(AVERAGEIF(L:L,L707,$J:$J)," ")</f>
        <v> </v>
      </c>
      <c r="O707" s="11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0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1" t="str">
        <f t="shared" si="3"/>
        <v> </v>
      </c>
      <c r="I708" s="11" t="str">
        <f t="shared" si="4"/>
        <v> </v>
      </c>
      <c r="J708" s="11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1" t="str">
        <f t="shared" ref="N708:O708" si="717">IFERROR(AVERAGEIF(L:L,L708,$J:$J)," ")</f>
        <v> </v>
      </c>
      <c r="O708" s="11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0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1" t="str">
        <f t="shared" si="3"/>
        <v> </v>
      </c>
      <c r="I709" s="11" t="str">
        <f t="shared" si="4"/>
        <v> </v>
      </c>
      <c r="J709" s="11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1" t="str">
        <f t="shared" ref="N709:O709" si="718">IFERROR(AVERAGEIF(L:L,L709,$J:$J)," ")</f>
        <v> </v>
      </c>
      <c r="O709" s="11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0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1" t="str">
        <f t="shared" si="3"/>
        <v> </v>
      </c>
      <c r="I710" s="11" t="str">
        <f t="shared" si="4"/>
        <v> </v>
      </c>
      <c r="J710" s="11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1" t="str">
        <f t="shared" ref="N710:O710" si="719">IFERROR(AVERAGEIF(L:L,L710,$J:$J)," ")</f>
        <v> </v>
      </c>
      <c r="O710" s="11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0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1" t="str">
        <f t="shared" si="3"/>
        <v> </v>
      </c>
      <c r="I711" s="11" t="str">
        <f t="shared" si="4"/>
        <v> </v>
      </c>
      <c r="J711" s="11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1" t="str">
        <f t="shared" ref="N711:O711" si="720">IFERROR(AVERAGEIF(L:L,L711,$J:$J)," ")</f>
        <v> </v>
      </c>
      <c r="O711" s="11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0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1" t="str">
        <f t="shared" si="3"/>
        <v> </v>
      </c>
      <c r="I712" s="11" t="str">
        <f t="shared" si="4"/>
        <v> </v>
      </c>
      <c r="J712" s="11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1" t="str">
        <f t="shared" ref="N712:O712" si="721">IFERROR(AVERAGEIF(L:L,L712,$J:$J)," ")</f>
        <v> </v>
      </c>
      <c r="O712" s="11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0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1" t="str">
        <f t="shared" si="3"/>
        <v> </v>
      </c>
      <c r="I713" s="11" t="str">
        <f t="shared" si="4"/>
        <v> </v>
      </c>
      <c r="J713" s="11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1" t="str">
        <f t="shared" ref="N713:O713" si="722">IFERROR(AVERAGEIF(L:L,L713,$J:$J)," ")</f>
        <v> </v>
      </c>
      <c r="O713" s="11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0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1" t="str">
        <f t="shared" si="3"/>
        <v> </v>
      </c>
      <c r="I714" s="11" t="str">
        <f t="shared" si="4"/>
        <v> </v>
      </c>
      <c r="J714" s="11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1" t="str">
        <f t="shared" ref="N714:O714" si="723">IFERROR(AVERAGEIF(L:L,L714,$J:$J)," ")</f>
        <v> </v>
      </c>
      <c r="O714" s="11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0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1" t="str">
        <f t="shared" si="3"/>
        <v> </v>
      </c>
      <c r="I715" s="11" t="str">
        <f t="shared" si="4"/>
        <v> </v>
      </c>
      <c r="J715" s="11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1" t="str">
        <f t="shared" ref="N715:O715" si="724">IFERROR(AVERAGEIF(L:L,L715,$J:$J)," ")</f>
        <v> </v>
      </c>
      <c r="O715" s="11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0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1" t="str">
        <f t="shared" si="3"/>
        <v> </v>
      </c>
      <c r="I716" s="11" t="str">
        <f t="shared" si="4"/>
        <v> </v>
      </c>
      <c r="J716" s="11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1" t="str">
        <f t="shared" ref="N716:O716" si="725">IFERROR(AVERAGEIF(L:L,L716,$J:$J)," ")</f>
        <v> </v>
      </c>
      <c r="O716" s="11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0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1" t="str">
        <f t="shared" si="3"/>
        <v> </v>
      </c>
      <c r="I717" s="11" t="str">
        <f t="shared" si="4"/>
        <v> </v>
      </c>
      <c r="J717" s="11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1" t="str">
        <f t="shared" ref="N717:O717" si="726">IFERROR(AVERAGEIF(L:L,L717,$J:$J)," ")</f>
        <v> </v>
      </c>
      <c r="O717" s="11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0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1" t="str">
        <f t="shared" si="3"/>
        <v> </v>
      </c>
      <c r="I718" s="11" t="str">
        <f t="shared" si="4"/>
        <v> </v>
      </c>
      <c r="J718" s="11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1" t="str">
        <f t="shared" ref="N718:O718" si="727">IFERROR(AVERAGEIF(L:L,L718,$J:$J)," ")</f>
        <v> </v>
      </c>
      <c r="O718" s="11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0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1" t="str">
        <f t="shared" si="3"/>
        <v> </v>
      </c>
      <c r="I719" s="11" t="str">
        <f t="shared" si="4"/>
        <v> </v>
      </c>
      <c r="J719" s="11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1" t="str">
        <f t="shared" ref="N719:O719" si="728">IFERROR(AVERAGEIF(L:L,L719,$J:$J)," ")</f>
        <v> </v>
      </c>
      <c r="O719" s="11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0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1" t="str">
        <f t="shared" si="3"/>
        <v> </v>
      </c>
      <c r="I720" s="11" t="str">
        <f t="shared" si="4"/>
        <v> </v>
      </c>
      <c r="J720" s="11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1" t="str">
        <f t="shared" ref="N720:O720" si="729">IFERROR(AVERAGEIF(L:L,L720,$J:$J)," ")</f>
        <v> </v>
      </c>
      <c r="O720" s="11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0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1" t="str">
        <f t="shared" si="3"/>
        <v> </v>
      </c>
      <c r="I721" s="11" t="str">
        <f t="shared" si="4"/>
        <v> </v>
      </c>
      <c r="J721" s="11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1" t="str">
        <f t="shared" ref="N721:O721" si="730">IFERROR(AVERAGEIF(L:L,L721,$J:$J)," ")</f>
        <v> </v>
      </c>
      <c r="O721" s="11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0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1" t="str">
        <f t="shared" si="3"/>
        <v> </v>
      </c>
      <c r="I722" s="11" t="str">
        <f t="shared" si="4"/>
        <v> </v>
      </c>
      <c r="J722" s="11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1" t="str">
        <f t="shared" ref="N722:O722" si="731">IFERROR(AVERAGEIF(L:L,L722,$J:$J)," ")</f>
        <v> </v>
      </c>
      <c r="O722" s="11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0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1" t="str">
        <f t="shared" si="3"/>
        <v> </v>
      </c>
      <c r="I723" s="11" t="str">
        <f t="shared" si="4"/>
        <v> </v>
      </c>
      <c r="J723" s="11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1" t="str">
        <f t="shared" ref="N723:O723" si="732">IFERROR(AVERAGEIF(L:L,L723,$J:$J)," ")</f>
        <v> </v>
      </c>
      <c r="O723" s="11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0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1" t="str">
        <f t="shared" si="3"/>
        <v> </v>
      </c>
      <c r="I724" s="11" t="str">
        <f t="shared" si="4"/>
        <v> </v>
      </c>
      <c r="J724" s="11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1" t="str">
        <f t="shared" ref="N724:O724" si="733">IFERROR(AVERAGEIF(L:L,L724,$J:$J)," ")</f>
        <v> </v>
      </c>
      <c r="O724" s="11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0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1" t="str">
        <f t="shared" si="3"/>
        <v> </v>
      </c>
      <c r="I725" s="11" t="str">
        <f t="shared" si="4"/>
        <v> </v>
      </c>
      <c r="J725" s="11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1" t="str">
        <f t="shared" ref="N725:O725" si="734">IFERROR(AVERAGEIF(L:L,L725,$J:$J)," ")</f>
        <v> </v>
      </c>
      <c r="O725" s="11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0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1" t="str">
        <f t="shared" si="3"/>
        <v> </v>
      </c>
      <c r="I726" s="11" t="str">
        <f t="shared" si="4"/>
        <v> </v>
      </c>
      <c r="J726" s="11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1" t="str">
        <f t="shared" ref="N726:O726" si="735">IFERROR(AVERAGEIF(L:L,L726,$J:$J)," ")</f>
        <v> </v>
      </c>
      <c r="O726" s="11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0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1" t="str">
        <f t="shared" si="3"/>
        <v> </v>
      </c>
      <c r="I727" s="11" t="str">
        <f t="shared" si="4"/>
        <v> </v>
      </c>
      <c r="J727" s="11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1" t="str">
        <f t="shared" ref="N727:O727" si="736">IFERROR(AVERAGEIF(L:L,L727,$J:$J)," ")</f>
        <v> </v>
      </c>
      <c r="O727" s="11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0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1" t="str">
        <f t="shared" si="3"/>
        <v> </v>
      </c>
      <c r="I728" s="11" t="str">
        <f t="shared" si="4"/>
        <v> </v>
      </c>
      <c r="J728" s="11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1" t="str">
        <f t="shared" ref="N728:O728" si="737">IFERROR(AVERAGEIF(L:L,L728,$J:$J)," ")</f>
        <v> </v>
      </c>
      <c r="O728" s="11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0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1" t="str">
        <f t="shared" si="3"/>
        <v> </v>
      </c>
      <c r="I729" s="11" t="str">
        <f t="shared" si="4"/>
        <v> </v>
      </c>
      <c r="J729" s="11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1" t="str">
        <f t="shared" ref="N729:O729" si="738">IFERROR(AVERAGEIF(L:L,L729,$J:$J)," ")</f>
        <v> </v>
      </c>
      <c r="O729" s="11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0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1" t="str">
        <f t="shared" si="3"/>
        <v> </v>
      </c>
      <c r="I730" s="11" t="str">
        <f t="shared" si="4"/>
        <v> </v>
      </c>
      <c r="J730" s="11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1" t="str">
        <f t="shared" ref="N730:O730" si="739">IFERROR(AVERAGEIF(L:L,L730,$J:$J)," ")</f>
        <v> </v>
      </c>
      <c r="O730" s="11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0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1" t="str">
        <f t="shared" si="3"/>
        <v> </v>
      </c>
      <c r="I731" s="11" t="str">
        <f t="shared" si="4"/>
        <v> </v>
      </c>
      <c r="J731" s="11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1" t="str">
        <f t="shared" ref="N731:O731" si="740">IFERROR(AVERAGEIF(L:L,L731,$J:$J)," ")</f>
        <v> </v>
      </c>
      <c r="O731" s="11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0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1" t="str">
        <f t="shared" si="3"/>
        <v> </v>
      </c>
      <c r="I732" s="11" t="str">
        <f t="shared" si="4"/>
        <v> </v>
      </c>
      <c r="J732" s="11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1" t="str">
        <f t="shared" ref="N732:O732" si="741">IFERROR(AVERAGEIF(L:L,L732,$J:$J)," ")</f>
        <v> </v>
      </c>
      <c r="O732" s="11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0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1" t="str">
        <f t="shared" si="3"/>
        <v> </v>
      </c>
      <c r="I733" s="11" t="str">
        <f t="shared" si="4"/>
        <v> </v>
      </c>
      <c r="J733" s="11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1" t="str">
        <f t="shared" ref="N733:O733" si="742">IFERROR(AVERAGEIF(L:L,L733,$J:$J)," ")</f>
        <v> </v>
      </c>
      <c r="O733" s="11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0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1" t="str">
        <f t="shared" si="3"/>
        <v> </v>
      </c>
      <c r="I734" s="11" t="str">
        <f t="shared" si="4"/>
        <v> </v>
      </c>
      <c r="J734" s="11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1" t="str">
        <f t="shared" ref="N734:O734" si="743">IFERROR(AVERAGEIF(L:L,L734,$J:$J)," ")</f>
        <v> </v>
      </c>
      <c r="O734" s="11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0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1" t="str">
        <f t="shared" si="3"/>
        <v> </v>
      </c>
      <c r="I735" s="11" t="str">
        <f t="shared" si="4"/>
        <v> </v>
      </c>
      <c r="J735" s="11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1" t="str">
        <f t="shared" ref="N735:O735" si="744">IFERROR(AVERAGEIF(L:L,L735,$J:$J)," ")</f>
        <v> </v>
      </c>
      <c r="O735" s="11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0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1" t="str">
        <f t="shared" si="3"/>
        <v> </v>
      </c>
      <c r="I736" s="11" t="str">
        <f t="shared" si="4"/>
        <v> </v>
      </c>
      <c r="J736" s="11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1" t="str">
        <f t="shared" ref="N736:O736" si="745">IFERROR(AVERAGEIF(L:L,L736,$J:$J)," ")</f>
        <v> </v>
      </c>
      <c r="O736" s="11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0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1" t="str">
        <f t="shared" si="3"/>
        <v> </v>
      </c>
      <c r="I737" s="11" t="str">
        <f t="shared" si="4"/>
        <v> </v>
      </c>
      <c r="J737" s="11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1" t="str">
        <f t="shared" ref="N737:O737" si="746">IFERROR(AVERAGEIF(L:L,L737,$J:$J)," ")</f>
        <v> </v>
      </c>
      <c r="O737" s="11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0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1" t="str">
        <f t="shared" si="3"/>
        <v> </v>
      </c>
      <c r="I738" s="11" t="str">
        <f t="shared" si="4"/>
        <v> </v>
      </c>
      <c r="J738" s="11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1" t="str">
        <f t="shared" ref="N738:O738" si="747">IFERROR(AVERAGEIF(L:L,L738,$J:$J)," ")</f>
        <v> </v>
      </c>
      <c r="O738" s="11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0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1" t="str">
        <f t="shared" si="3"/>
        <v> </v>
      </c>
      <c r="I739" s="11" t="str">
        <f t="shared" si="4"/>
        <v> </v>
      </c>
      <c r="J739" s="11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1" t="str">
        <f t="shared" ref="N739:O739" si="748">IFERROR(AVERAGEIF(L:L,L739,$J:$J)," ")</f>
        <v> </v>
      </c>
      <c r="O739" s="11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0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1" t="str">
        <f t="shared" si="3"/>
        <v> </v>
      </c>
      <c r="I740" s="11" t="str">
        <f t="shared" si="4"/>
        <v> </v>
      </c>
      <c r="J740" s="11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1" t="str">
        <f t="shared" ref="N740:O740" si="749">IFERROR(AVERAGEIF(L:L,L740,$J:$J)," ")</f>
        <v> </v>
      </c>
      <c r="O740" s="11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0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1" t="str">
        <f t="shared" si="3"/>
        <v> </v>
      </c>
      <c r="I741" s="11" t="str">
        <f t="shared" si="4"/>
        <v> </v>
      </c>
      <c r="J741" s="11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1" t="str">
        <f t="shared" ref="N741:O741" si="750">IFERROR(AVERAGEIF(L:L,L741,$J:$J)," ")</f>
        <v> </v>
      </c>
      <c r="O741" s="11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0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1" t="str">
        <f t="shared" si="3"/>
        <v> </v>
      </c>
      <c r="I742" s="11" t="str">
        <f t="shared" si="4"/>
        <v> </v>
      </c>
      <c r="J742" s="11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1" t="str">
        <f t="shared" ref="N742:O742" si="751">IFERROR(AVERAGEIF(L:L,L742,$J:$J)," ")</f>
        <v> </v>
      </c>
      <c r="O742" s="11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0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1" t="str">
        <f t="shared" si="3"/>
        <v> </v>
      </c>
      <c r="I743" s="11" t="str">
        <f t="shared" si="4"/>
        <v> </v>
      </c>
      <c r="J743" s="11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1" t="str">
        <f t="shared" ref="N743:O743" si="752">IFERROR(AVERAGEIF(L:L,L743,$J:$J)," ")</f>
        <v> </v>
      </c>
      <c r="O743" s="11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0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1" t="str">
        <f t="shared" si="3"/>
        <v> </v>
      </c>
      <c r="I744" s="11" t="str">
        <f t="shared" si="4"/>
        <v> </v>
      </c>
      <c r="J744" s="11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1" t="str">
        <f t="shared" ref="N744:O744" si="753">IFERROR(AVERAGEIF(L:L,L744,$J:$J)," ")</f>
        <v> </v>
      </c>
      <c r="O744" s="11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0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1" t="str">
        <f t="shared" si="3"/>
        <v> </v>
      </c>
      <c r="I745" s="11" t="str">
        <f t="shared" si="4"/>
        <v> </v>
      </c>
      <c r="J745" s="11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1" t="str">
        <f t="shared" ref="N745:O745" si="754">IFERROR(AVERAGEIF(L:L,L745,$J:$J)," ")</f>
        <v> </v>
      </c>
      <c r="O745" s="11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0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1" t="str">
        <f t="shared" si="3"/>
        <v> </v>
      </c>
      <c r="I746" s="11" t="str">
        <f t="shared" si="4"/>
        <v> </v>
      </c>
      <c r="J746" s="11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1" t="str">
        <f t="shared" ref="N746:O746" si="755">IFERROR(AVERAGEIF(L:L,L746,$J:$J)," ")</f>
        <v> </v>
      </c>
      <c r="O746" s="11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0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1" t="str">
        <f t="shared" si="3"/>
        <v> </v>
      </c>
      <c r="I747" s="11" t="str">
        <f t="shared" si="4"/>
        <v> </v>
      </c>
      <c r="J747" s="11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1" t="str">
        <f t="shared" ref="N747:O747" si="756">IFERROR(AVERAGEIF(L:L,L747,$J:$J)," ")</f>
        <v> </v>
      </c>
      <c r="O747" s="11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0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1" t="str">
        <f t="shared" si="3"/>
        <v> </v>
      </c>
      <c r="I748" s="11" t="str">
        <f t="shared" si="4"/>
        <v> </v>
      </c>
      <c r="J748" s="11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1" t="str">
        <f t="shared" ref="N748:O748" si="757">IFERROR(AVERAGEIF(L:L,L748,$J:$J)," ")</f>
        <v> </v>
      </c>
      <c r="O748" s="11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0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1" t="str">
        <f t="shared" si="3"/>
        <v> </v>
      </c>
      <c r="I749" s="11" t="str">
        <f t="shared" si="4"/>
        <v> </v>
      </c>
      <c r="J749" s="11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1" t="str">
        <f t="shared" ref="N749:O749" si="758">IFERROR(AVERAGEIF(L:L,L749,$J:$J)," ")</f>
        <v> </v>
      </c>
      <c r="O749" s="11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0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1" t="str">
        <f t="shared" si="3"/>
        <v> </v>
      </c>
      <c r="I750" s="11" t="str">
        <f t="shared" si="4"/>
        <v> </v>
      </c>
      <c r="J750" s="11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1" t="str">
        <f t="shared" ref="N750:O750" si="759">IFERROR(AVERAGEIF(L:L,L750,$J:$J)," ")</f>
        <v> </v>
      </c>
      <c r="O750" s="11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0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1" t="str">
        <f t="shared" si="3"/>
        <v> </v>
      </c>
      <c r="I751" s="11" t="str">
        <f t="shared" si="4"/>
        <v> </v>
      </c>
      <c r="J751" s="11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1" t="str">
        <f t="shared" ref="N751:O751" si="760">IFERROR(AVERAGEIF(L:L,L751,$J:$J)," ")</f>
        <v> </v>
      </c>
      <c r="O751" s="11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0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1" t="str">
        <f t="shared" si="3"/>
        <v> </v>
      </c>
      <c r="I752" s="11" t="str">
        <f t="shared" si="4"/>
        <v> </v>
      </c>
      <c r="J752" s="11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1" t="str">
        <f t="shared" ref="N752:O752" si="761">IFERROR(AVERAGEIF(L:L,L752,$J:$J)," ")</f>
        <v> </v>
      </c>
      <c r="O752" s="11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0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1" t="str">
        <f t="shared" si="3"/>
        <v> </v>
      </c>
      <c r="I753" s="11" t="str">
        <f t="shared" si="4"/>
        <v> </v>
      </c>
      <c r="J753" s="11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1" t="str">
        <f t="shared" ref="N753:O753" si="762">IFERROR(AVERAGEIF(L:L,L753,$J:$J)," ")</f>
        <v> </v>
      </c>
      <c r="O753" s="11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0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1" t="str">
        <f t="shared" si="3"/>
        <v> </v>
      </c>
      <c r="I754" s="11" t="str">
        <f t="shared" si="4"/>
        <v> </v>
      </c>
      <c r="J754" s="11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1" t="str">
        <f t="shared" ref="N754:O754" si="763">IFERROR(AVERAGEIF(L:L,L754,$J:$J)," ")</f>
        <v> </v>
      </c>
      <c r="O754" s="11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0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1" t="str">
        <f t="shared" si="3"/>
        <v> </v>
      </c>
      <c r="I755" s="11" t="str">
        <f t="shared" si="4"/>
        <v> </v>
      </c>
      <c r="J755" s="11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1" t="str">
        <f t="shared" ref="N755:O755" si="764">IFERROR(AVERAGEIF(L:L,L755,$J:$J)," ")</f>
        <v> </v>
      </c>
      <c r="O755" s="11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0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1" t="str">
        <f t="shared" si="3"/>
        <v> </v>
      </c>
      <c r="I756" s="11" t="str">
        <f t="shared" si="4"/>
        <v> </v>
      </c>
      <c r="J756" s="11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1" t="str">
        <f t="shared" ref="N756:O756" si="765">IFERROR(AVERAGEIF(L:L,L756,$J:$J)," ")</f>
        <v> </v>
      </c>
      <c r="O756" s="11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0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1" t="str">
        <f t="shared" si="3"/>
        <v> </v>
      </c>
      <c r="I757" s="11" t="str">
        <f t="shared" si="4"/>
        <v> </v>
      </c>
      <c r="J757" s="11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1" t="str">
        <f t="shared" ref="N757:O757" si="766">IFERROR(AVERAGEIF(L:L,L757,$J:$J)," ")</f>
        <v> </v>
      </c>
      <c r="O757" s="11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0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1" t="str">
        <f t="shared" si="3"/>
        <v> </v>
      </c>
      <c r="I758" s="11" t="str">
        <f t="shared" si="4"/>
        <v> </v>
      </c>
      <c r="J758" s="11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1" t="str">
        <f t="shared" ref="N758:O758" si="767">IFERROR(AVERAGEIF(L:L,L758,$J:$J)," ")</f>
        <v> </v>
      </c>
      <c r="O758" s="11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0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1" t="str">
        <f t="shared" si="3"/>
        <v> </v>
      </c>
      <c r="I759" s="11" t="str">
        <f t="shared" si="4"/>
        <v> </v>
      </c>
      <c r="J759" s="11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1" t="str">
        <f t="shared" ref="N759:O759" si="768">IFERROR(AVERAGEIF(L:L,L759,$J:$J)," ")</f>
        <v> </v>
      </c>
      <c r="O759" s="11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0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1" t="str">
        <f t="shared" si="3"/>
        <v> </v>
      </c>
      <c r="I760" s="11" t="str">
        <f t="shared" si="4"/>
        <v> </v>
      </c>
      <c r="J760" s="11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1" t="str">
        <f t="shared" ref="N760:O760" si="769">IFERROR(AVERAGEIF(L:L,L760,$J:$J)," ")</f>
        <v> </v>
      </c>
      <c r="O760" s="11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0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1" t="str">
        <f t="shared" si="3"/>
        <v> </v>
      </c>
      <c r="I761" s="11" t="str">
        <f t="shared" si="4"/>
        <v> </v>
      </c>
      <c r="J761" s="11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1" t="str">
        <f t="shared" ref="N761:O761" si="770">IFERROR(AVERAGEIF(L:L,L761,$J:$J)," ")</f>
        <v> </v>
      </c>
      <c r="O761" s="11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0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1" t="str">
        <f t="shared" si="3"/>
        <v> </v>
      </c>
      <c r="I762" s="11" t="str">
        <f t="shared" si="4"/>
        <v> </v>
      </c>
      <c r="J762" s="11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1" t="str">
        <f t="shared" ref="N762:O762" si="771">IFERROR(AVERAGEIF(L:L,L762,$J:$J)," ")</f>
        <v> </v>
      </c>
      <c r="O762" s="11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0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1" t="str">
        <f t="shared" si="3"/>
        <v> </v>
      </c>
      <c r="I763" s="11" t="str">
        <f t="shared" si="4"/>
        <v> </v>
      </c>
      <c r="J763" s="11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1" t="str">
        <f t="shared" ref="N763:O763" si="772">IFERROR(AVERAGEIF(L:L,L763,$J:$J)," ")</f>
        <v> </v>
      </c>
      <c r="O763" s="11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0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1" t="str">
        <f t="shared" si="3"/>
        <v> </v>
      </c>
      <c r="I764" s="11" t="str">
        <f t="shared" si="4"/>
        <v> </v>
      </c>
      <c r="J764" s="11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1" t="str">
        <f t="shared" ref="N764:O764" si="773">IFERROR(AVERAGEIF(L:L,L764,$J:$J)," ")</f>
        <v> </v>
      </c>
      <c r="O764" s="11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0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1" t="str">
        <f t="shared" si="3"/>
        <v> </v>
      </c>
      <c r="I765" s="11" t="str">
        <f t="shared" si="4"/>
        <v> </v>
      </c>
      <c r="J765" s="11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1" t="str">
        <f t="shared" ref="N765:O765" si="774">IFERROR(AVERAGEIF(L:L,L765,$J:$J)," ")</f>
        <v> </v>
      </c>
      <c r="O765" s="11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0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1" t="str">
        <f t="shared" si="3"/>
        <v> </v>
      </c>
      <c r="I766" s="11" t="str">
        <f t="shared" si="4"/>
        <v> </v>
      </c>
      <c r="J766" s="11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1" t="str">
        <f t="shared" ref="N766:O766" si="775">IFERROR(AVERAGEIF(L:L,L766,$J:$J)," ")</f>
        <v> </v>
      </c>
      <c r="O766" s="11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0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1" t="str">
        <f t="shared" si="3"/>
        <v> </v>
      </c>
      <c r="I767" s="11" t="str">
        <f t="shared" si="4"/>
        <v> </v>
      </c>
      <c r="J767" s="11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1" t="str">
        <f t="shared" ref="N767:O767" si="776">IFERROR(AVERAGEIF(L:L,L767,$J:$J)," ")</f>
        <v> </v>
      </c>
      <c r="O767" s="11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0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1" t="str">
        <f t="shared" si="3"/>
        <v> </v>
      </c>
      <c r="I768" s="11" t="str">
        <f t="shared" si="4"/>
        <v> </v>
      </c>
      <c r="J768" s="11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1" t="str">
        <f t="shared" ref="N768:O768" si="777">IFERROR(AVERAGEIF(L:L,L768,$J:$J)," ")</f>
        <v> </v>
      </c>
      <c r="O768" s="11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0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1" t="str">
        <f t="shared" si="3"/>
        <v> </v>
      </c>
      <c r="I769" s="11" t="str">
        <f t="shared" si="4"/>
        <v> </v>
      </c>
      <c r="J769" s="11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1" t="str">
        <f t="shared" ref="N769:O769" si="778">IFERROR(AVERAGEIF(L:L,L769,$J:$J)," ")</f>
        <v> </v>
      </c>
      <c r="O769" s="11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0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1" t="str">
        <f t="shared" si="3"/>
        <v> </v>
      </c>
      <c r="I770" s="11" t="str">
        <f t="shared" si="4"/>
        <v> </v>
      </c>
      <c r="J770" s="11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1" t="str">
        <f t="shared" ref="N770:O770" si="779">IFERROR(AVERAGEIF(L:L,L770,$J:$J)," ")</f>
        <v> </v>
      </c>
      <c r="O770" s="11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0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1" t="str">
        <f t="shared" si="3"/>
        <v> </v>
      </c>
      <c r="I771" s="11" t="str">
        <f t="shared" si="4"/>
        <v> </v>
      </c>
      <c r="J771" s="11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1" t="str">
        <f t="shared" ref="N771:O771" si="780">IFERROR(AVERAGEIF(L:L,L771,$J:$J)," ")</f>
        <v> </v>
      </c>
      <c r="O771" s="11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0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1" t="str">
        <f t="shared" si="3"/>
        <v> </v>
      </c>
      <c r="I772" s="11" t="str">
        <f t="shared" si="4"/>
        <v> </v>
      </c>
      <c r="J772" s="11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1" t="str">
        <f t="shared" ref="N772:O772" si="781">IFERROR(AVERAGEIF(L:L,L772,$J:$J)," ")</f>
        <v> </v>
      </c>
      <c r="O772" s="11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0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1" t="str">
        <f t="shared" si="3"/>
        <v> </v>
      </c>
      <c r="I773" s="11" t="str">
        <f t="shared" si="4"/>
        <v> </v>
      </c>
      <c r="J773" s="11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1" t="str">
        <f t="shared" ref="N773:O773" si="782">IFERROR(AVERAGEIF(L:L,L773,$J:$J)," ")</f>
        <v> </v>
      </c>
      <c r="O773" s="11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0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1" t="str">
        <f t="shared" si="3"/>
        <v> </v>
      </c>
      <c r="I774" s="11" t="str">
        <f t="shared" si="4"/>
        <v> </v>
      </c>
      <c r="J774" s="11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1" t="str">
        <f t="shared" ref="N774:O774" si="783">IFERROR(AVERAGEIF(L:L,L774,$J:$J)," ")</f>
        <v> </v>
      </c>
      <c r="O774" s="11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0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1" t="str">
        <f t="shared" si="3"/>
        <v> </v>
      </c>
      <c r="I775" s="11" t="str">
        <f t="shared" si="4"/>
        <v> </v>
      </c>
      <c r="J775" s="11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1" t="str">
        <f t="shared" ref="N775:O775" si="784">IFERROR(AVERAGEIF(L:L,L775,$J:$J)," ")</f>
        <v> </v>
      </c>
      <c r="O775" s="11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0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1" t="str">
        <f t="shared" si="3"/>
        <v> </v>
      </c>
      <c r="I776" s="11" t="str">
        <f t="shared" si="4"/>
        <v> </v>
      </c>
      <c r="J776" s="11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1" t="str">
        <f t="shared" ref="N776:O776" si="785">IFERROR(AVERAGEIF(L:L,L776,$J:$J)," ")</f>
        <v> </v>
      </c>
      <c r="O776" s="11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0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1" t="str">
        <f t="shared" si="3"/>
        <v> </v>
      </c>
      <c r="I777" s="11" t="str">
        <f t="shared" si="4"/>
        <v> </v>
      </c>
      <c r="J777" s="11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1" t="str">
        <f t="shared" ref="N777:O777" si="786">IFERROR(AVERAGEIF(L:L,L777,$J:$J)," ")</f>
        <v> </v>
      </c>
      <c r="O777" s="11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0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1" t="str">
        <f t="shared" si="3"/>
        <v> </v>
      </c>
      <c r="I778" s="11" t="str">
        <f t="shared" si="4"/>
        <v> </v>
      </c>
      <c r="J778" s="11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1" t="str">
        <f t="shared" ref="N778:O778" si="787">IFERROR(AVERAGEIF(L:L,L778,$J:$J)," ")</f>
        <v> </v>
      </c>
      <c r="O778" s="11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0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1" t="str">
        <f t="shared" si="3"/>
        <v> </v>
      </c>
      <c r="I779" s="11" t="str">
        <f t="shared" si="4"/>
        <v> </v>
      </c>
      <c r="J779" s="11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1" t="str">
        <f t="shared" ref="N779:O779" si="788">IFERROR(AVERAGEIF(L:L,L779,$J:$J)," ")</f>
        <v> </v>
      </c>
      <c r="O779" s="11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0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1" t="str">
        <f t="shared" si="3"/>
        <v> </v>
      </c>
      <c r="I780" s="11" t="str">
        <f t="shared" si="4"/>
        <v> </v>
      </c>
      <c r="J780" s="11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1" t="str">
        <f t="shared" ref="N780:O780" si="789">IFERROR(AVERAGEIF(L:L,L780,$J:$J)," ")</f>
        <v> </v>
      </c>
      <c r="O780" s="11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0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1" t="str">
        <f t="shared" si="3"/>
        <v> </v>
      </c>
      <c r="I781" s="11" t="str">
        <f t="shared" si="4"/>
        <v> </v>
      </c>
      <c r="J781" s="11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1" t="str">
        <f t="shared" ref="N781:O781" si="790">IFERROR(AVERAGEIF(L:L,L781,$J:$J)," ")</f>
        <v> </v>
      </c>
      <c r="O781" s="11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0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1" t="str">
        <f t="shared" si="3"/>
        <v> </v>
      </c>
      <c r="I782" s="11" t="str">
        <f t="shared" si="4"/>
        <v> </v>
      </c>
      <c r="J782" s="11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1" t="str">
        <f t="shared" ref="N782:O782" si="791">IFERROR(AVERAGEIF(L:L,L782,$J:$J)," ")</f>
        <v> </v>
      </c>
      <c r="O782" s="11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0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1" t="str">
        <f t="shared" si="3"/>
        <v> </v>
      </c>
      <c r="I783" s="11" t="str">
        <f t="shared" si="4"/>
        <v> </v>
      </c>
      <c r="J783" s="11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1" t="str">
        <f t="shared" ref="N783:O783" si="792">IFERROR(AVERAGEIF(L:L,L783,$J:$J)," ")</f>
        <v> </v>
      </c>
      <c r="O783" s="11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0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1" t="str">
        <f t="shared" si="3"/>
        <v> </v>
      </c>
      <c r="I784" s="11" t="str">
        <f t="shared" si="4"/>
        <v> </v>
      </c>
      <c r="J784" s="11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1" t="str">
        <f t="shared" ref="N784:O784" si="793">IFERROR(AVERAGEIF(L:L,L784,$J:$J)," ")</f>
        <v> </v>
      </c>
      <c r="O784" s="11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0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1" t="str">
        <f t="shared" si="3"/>
        <v> </v>
      </c>
      <c r="I785" s="11" t="str">
        <f t="shared" si="4"/>
        <v> </v>
      </c>
      <c r="J785" s="11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1" t="str">
        <f t="shared" ref="N785:O785" si="794">IFERROR(AVERAGEIF(L:L,L785,$J:$J)," ")</f>
        <v> </v>
      </c>
      <c r="O785" s="11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0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1" t="str">
        <f t="shared" si="3"/>
        <v> </v>
      </c>
      <c r="I786" s="11" t="str">
        <f t="shared" si="4"/>
        <v> </v>
      </c>
      <c r="J786" s="11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1" t="str">
        <f t="shared" ref="N786:O786" si="795">IFERROR(AVERAGEIF(L:L,L786,$J:$J)," ")</f>
        <v> </v>
      </c>
      <c r="O786" s="11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0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1" t="str">
        <f t="shared" si="3"/>
        <v> </v>
      </c>
      <c r="I787" s="11" t="str">
        <f t="shared" si="4"/>
        <v> </v>
      </c>
      <c r="J787" s="11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1" t="str">
        <f t="shared" ref="N787:O787" si="796">IFERROR(AVERAGEIF(L:L,L787,$J:$J)," ")</f>
        <v> </v>
      </c>
      <c r="O787" s="11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0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1" t="str">
        <f t="shared" si="3"/>
        <v> </v>
      </c>
      <c r="I788" s="11" t="str">
        <f t="shared" si="4"/>
        <v> </v>
      </c>
      <c r="J788" s="11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1" t="str">
        <f t="shared" ref="N788:O788" si="797">IFERROR(AVERAGEIF(L:L,L788,$J:$J)," ")</f>
        <v> </v>
      </c>
      <c r="O788" s="11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0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1" t="str">
        <f t="shared" si="3"/>
        <v> </v>
      </c>
      <c r="I789" s="11" t="str">
        <f t="shared" si="4"/>
        <v> </v>
      </c>
      <c r="J789" s="11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1" t="str">
        <f t="shared" ref="N789:O789" si="798">IFERROR(AVERAGEIF(L:L,L789,$J:$J)," ")</f>
        <v> </v>
      </c>
      <c r="O789" s="11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0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1" t="str">
        <f t="shared" si="3"/>
        <v> </v>
      </c>
      <c r="I790" s="11" t="str">
        <f t="shared" si="4"/>
        <v> </v>
      </c>
      <c r="J790" s="11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1" t="str">
        <f t="shared" ref="N790:O790" si="799">IFERROR(AVERAGEIF(L:L,L790,$J:$J)," ")</f>
        <v> </v>
      </c>
      <c r="O790" s="11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0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1" t="str">
        <f t="shared" si="3"/>
        <v> </v>
      </c>
      <c r="I791" s="11" t="str">
        <f t="shared" si="4"/>
        <v> </v>
      </c>
      <c r="J791" s="11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1" t="str">
        <f t="shared" ref="N791:O791" si="800">IFERROR(AVERAGEIF(L:L,L791,$J:$J)," ")</f>
        <v> </v>
      </c>
      <c r="O791" s="11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0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1" t="str">
        <f t="shared" si="3"/>
        <v> </v>
      </c>
      <c r="I792" s="11" t="str">
        <f t="shared" si="4"/>
        <v> </v>
      </c>
      <c r="J792" s="11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1" t="str">
        <f t="shared" ref="N792:O792" si="801">IFERROR(AVERAGEIF(L:L,L792,$J:$J)," ")</f>
        <v> </v>
      </c>
      <c r="O792" s="11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0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1" t="str">
        <f t="shared" si="3"/>
        <v> </v>
      </c>
      <c r="I793" s="11" t="str">
        <f t="shared" si="4"/>
        <v> </v>
      </c>
      <c r="J793" s="11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1" t="str">
        <f t="shared" ref="N793:O793" si="802">IFERROR(AVERAGEIF(L:L,L793,$J:$J)," ")</f>
        <v> </v>
      </c>
      <c r="O793" s="11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0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1" t="str">
        <f t="shared" si="3"/>
        <v> </v>
      </c>
      <c r="I794" s="11" t="str">
        <f t="shared" si="4"/>
        <v> </v>
      </c>
      <c r="J794" s="11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1" t="str">
        <f t="shared" ref="N794:O794" si="803">IFERROR(AVERAGEIF(L:L,L794,$J:$J)," ")</f>
        <v> </v>
      </c>
      <c r="O794" s="11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0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1" t="str">
        <f t="shared" si="3"/>
        <v> </v>
      </c>
      <c r="I795" s="11" t="str">
        <f t="shared" si="4"/>
        <v> </v>
      </c>
      <c r="J795" s="11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1" t="str">
        <f t="shared" ref="N795:O795" si="804">IFERROR(AVERAGEIF(L:L,L795,$J:$J)," ")</f>
        <v> </v>
      </c>
      <c r="O795" s="11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0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1" t="str">
        <f t="shared" si="3"/>
        <v> </v>
      </c>
      <c r="I796" s="11" t="str">
        <f t="shared" si="4"/>
        <v> </v>
      </c>
      <c r="J796" s="11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1" t="str">
        <f t="shared" ref="N796:O796" si="805">IFERROR(AVERAGEIF(L:L,L796,$J:$J)," ")</f>
        <v> </v>
      </c>
      <c r="O796" s="11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0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1" t="str">
        <f t="shared" si="3"/>
        <v> </v>
      </c>
      <c r="I797" s="11" t="str">
        <f t="shared" si="4"/>
        <v> </v>
      </c>
      <c r="J797" s="11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1" t="str">
        <f t="shared" ref="N797:O797" si="806">IFERROR(AVERAGEIF(L:L,L797,$J:$J)," ")</f>
        <v> </v>
      </c>
      <c r="O797" s="11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0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1" t="str">
        <f t="shared" si="3"/>
        <v> </v>
      </c>
      <c r="I798" s="11" t="str">
        <f t="shared" si="4"/>
        <v> </v>
      </c>
      <c r="J798" s="11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1" t="str">
        <f t="shared" ref="N798:O798" si="807">IFERROR(AVERAGEIF(L:L,L798,$J:$J)," ")</f>
        <v> </v>
      </c>
      <c r="O798" s="11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0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1" t="str">
        <f t="shared" si="3"/>
        <v> </v>
      </c>
      <c r="I799" s="11" t="str">
        <f t="shared" si="4"/>
        <v> </v>
      </c>
      <c r="J799" s="11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1" t="str">
        <f t="shared" ref="N799:O799" si="808">IFERROR(AVERAGEIF(L:L,L799,$J:$J)," ")</f>
        <v> </v>
      </c>
      <c r="O799" s="11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0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1" t="str">
        <f t="shared" si="3"/>
        <v> </v>
      </c>
      <c r="I800" s="11" t="str">
        <f t="shared" si="4"/>
        <v> </v>
      </c>
      <c r="J800" s="11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1" t="str">
        <f t="shared" ref="N800:O800" si="809">IFERROR(AVERAGEIF(L:L,L800,$J:$J)," ")</f>
        <v> </v>
      </c>
      <c r="O800" s="11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0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1" t="str">
        <f t="shared" si="3"/>
        <v> </v>
      </c>
      <c r="I801" s="11" t="str">
        <f t="shared" si="4"/>
        <v> </v>
      </c>
      <c r="J801" s="11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1" t="str">
        <f t="shared" ref="N801:O801" si="810">IFERROR(AVERAGEIF(L:L,L801,$J:$J)," ")</f>
        <v> </v>
      </c>
      <c r="O801" s="11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0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1" t="str">
        <f t="shared" si="3"/>
        <v> </v>
      </c>
      <c r="I802" s="11" t="str">
        <f t="shared" si="4"/>
        <v> </v>
      </c>
      <c r="J802" s="11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1" t="str">
        <f t="shared" ref="N802:O802" si="811">IFERROR(AVERAGEIF(L:L,L802,$J:$J)," ")</f>
        <v> </v>
      </c>
      <c r="O802" s="11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0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1" t="str">
        <f t="shared" si="3"/>
        <v> </v>
      </c>
      <c r="I803" s="11" t="str">
        <f t="shared" si="4"/>
        <v> </v>
      </c>
      <c r="J803" s="11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1" t="str">
        <f t="shared" ref="N803:O803" si="812">IFERROR(AVERAGEIF(L:L,L803,$J:$J)," ")</f>
        <v> </v>
      </c>
      <c r="O803" s="11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0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1" t="str">
        <f t="shared" si="3"/>
        <v> </v>
      </c>
      <c r="I804" s="11" t="str">
        <f t="shared" si="4"/>
        <v> </v>
      </c>
      <c r="J804" s="11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1" t="str">
        <f t="shared" ref="N804:O804" si="813">IFERROR(AVERAGEIF(L:L,L804,$J:$J)," ")</f>
        <v> </v>
      </c>
      <c r="O804" s="11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0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1" t="str">
        <f t="shared" si="3"/>
        <v> </v>
      </c>
      <c r="I805" s="11" t="str">
        <f t="shared" si="4"/>
        <v> </v>
      </c>
      <c r="J805" s="11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1" t="str">
        <f t="shared" ref="N805:O805" si="814">IFERROR(AVERAGEIF(L:L,L805,$J:$J)," ")</f>
        <v> </v>
      </c>
      <c r="O805" s="11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0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1" t="str">
        <f t="shared" si="3"/>
        <v> </v>
      </c>
      <c r="I806" s="11" t="str">
        <f t="shared" si="4"/>
        <v> </v>
      </c>
      <c r="J806" s="11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1" t="str">
        <f t="shared" ref="N806:O806" si="815">IFERROR(AVERAGEIF(L:L,L806,$J:$J)," ")</f>
        <v> </v>
      </c>
      <c r="O806" s="11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0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1" t="str">
        <f t="shared" si="3"/>
        <v> </v>
      </c>
      <c r="I807" s="11" t="str">
        <f t="shared" si="4"/>
        <v> </v>
      </c>
      <c r="J807" s="11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1" t="str">
        <f t="shared" ref="N807:O807" si="816">IFERROR(AVERAGEIF(L:L,L807,$J:$J)," ")</f>
        <v> </v>
      </c>
      <c r="O807" s="11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0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1" t="str">
        <f t="shared" si="3"/>
        <v> </v>
      </c>
      <c r="I808" s="11" t="str">
        <f t="shared" si="4"/>
        <v> </v>
      </c>
      <c r="J808" s="11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1" t="str">
        <f t="shared" ref="N808:O808" si="817">IFERROR(AVERAGEIF(L:L,L808,$J:$J)," ")</f>
        <v> </v>
      </c>
      <c r="O808" s="11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0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1" t="str">
        <f t="shared" si="3"/>
        <v> </v>
      </c>
      <c r="I809" s="11" t="str">
        <f t="shared" si="4"/>
        <v> </v>
      </c>
      <c r="J809" s="11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1" t="str">
        <f t="shared" ref="N809:O809" si="818">IFERROR(AVERAGEIF(L:L,L809,$J:$J)," ")</f>
        <v> </v>
      </c>
      <c r="O809" s="11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0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1" t="str">
        <f t="shared" si="3"/>
        <v> </v>
      </c>
      <c r="I810" s="11" t="str">
        <f t="shared" si="4"/>
        <v> </v>
      </c>
      <c r="J810" s="11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1" t="str">
        <f t="shared" ref="N810:O810" si="819">IFERROR(AVERAGEIF(L:L,L810,$J:$J)," ")</f>
        <v> </v>
      </c>
      <c r="O810" s="11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0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1" t="str">
        <f t="shared" si="3"/>
        <v> </v>
      </c>
      <c r="I811" s="11" t="str">
        <f t="shared" si="4"/>
        <v> </v>
      </c>
      <c r="J811" s="11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1" t="str">
        <f t="shared" ref="N811:O811" si="820">IFERROR(AVERAGEIF(L:L,L811,$J:$J)," ")</f>
        <v> </v>
      </c>
      <c r="O811" s="11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0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1" t="str">
        <f t="shared" si="3"/>
        <v> </v>
      </c>
      <c r="I812" s="11" t="str">
        <f t="shared" si="4"/>
        <v> </v>
      </c>
      <c r="J812" s="11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1" t="str">
        <f t="shared" ref="N812:O812" si="821">IFERROR(AVERAGEIF(L:L,L812,$J:$J)," ")</f>
        <v> </v>
      </c>
      <c r="O812" s="11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0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1" t="str">
        <f t="shared" si="3"/>
        <v> </v>
      </c>
      <c r="I813" s="11" t="str">
        <f t="shared" si="4"/>
        <v> </v>
      </c>
      <c r="J813" s="11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1" t="str">
        <f t="shared" ref="N813:O813" si="822">IFERROR(AVERAGEIF(L:L,L813,$J:$J)," ")</f>
        <v> </v>
      </c>
      <c r="O813" s="11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0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1" t="str">
        <f t="shared" si="3"/>
        <v> </v>
      </c>
      <c r="I814" s="11" t="str">
        <f t="shared" si="4"/>
        <v> </v>
      </c>
      <c r="J814" s="11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1" t="str">
        <f t="shared" ref="N814:O814" si="823">IFERROR(AVERAGEIF(L:L,L814,$J:$J)," ")</f>
        <v> </v>
      </c>
      <c r="O814" s="11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0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1" t="str">
        <f t="shared" si="3"/>
        <v> </v>
      </c>
      <c r="I815" s="11" t="str">
        <f t="shared" si="4"/>
        <v> </v>
      </c>
      <c r="J815" s="11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1" t="str">
        <f t="shared" ref="N815:O815" si="824">IFERROR(AVERAGEIF(L:L,L815,$J:$J)," ")</f>
        <v> </v>
      </c>
      <c r="O815" s="11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0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1" t="str">
        <f t="shared" si="3"/>
        <v> </v>
      </c>
      <c r="I816" s="11" t="str">
        <f t="shared" si="4"/>
        <v> </v>
      </c>
      <c r="J816" s="11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1" t="str">
        <f t="shared" ref="N816:O816" si="825">IFERROR(AVERAGEIF(L:L,L816,$J:$J)," ")</f>
        <v> </v>
      </c>
      <c r="O816" s="11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0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1" t="str">
        <f t="shared" si="3"/>
        <v> </v>
      </c>
      <c r="I817" s="11" t="str">
        <f t="shared" si="4"/>
        <v> </v>
      </c>
      <c r="J817" s="11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1" t="str">
        <f t="shared" ref="N817:O817" si="826">IFERROR(AVERAGEIF(L:L,L817,$J:$J)," ")</f>
        <v> </v>
      </c>
      <c r="O817" s="11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0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1" t="str">
        <f t="shared" si="3"/>
        <v> </v>
      </c>
      <c r="I818" s="11" t="str">
        <f t="shared" si="4"/>
        <v> </v>
      </c>
      <c r="J818" s="11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1" t="str">
        <f t="shared" ref="N818:O818" si="827">IFERROR(AVERAGEIF(L:L,L818,$J:$J)," ")</f>
        <v> </v>
      </c>
      <c r="O818" s="11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0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1" t="str">
        <f t="shared" si="3"/>
        <v> </v>
      </c>
      <c r="I819" s="11" t="str">
        <f t="shared" si="4"/>
        <v> </v>
      </c>
      <c r="J819" s="11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1" t="str">
        <f t="shared" ref="N819:O819" si="828">IFERROR(AVERAGEIF(L:L,L819,$J:$J)," ")</f>
        <v> </v>
      </c>
      <c r="O819" s="11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0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1" t="str">
        <f t="shared" si="3"/>
        <v> </v>
      </c>
      <c r="I820" s="11" t="str">
        <f t="shared" si="4"/>
        <v> </v>
      </c>
      <c r="J820" s="11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1" t="str">
        <f t="shared" ref="N820:O820" si="829">IFERROR(AVERAGEIF(L:L,L820,$J:$J)," ")</f>
        <v> </v>
      </c>
      <c r="O820" s="11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0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1" t="str">
        <f t="shared" si="3"/>
        <v> </v>
      </c>
      <c r="I821" s="11" t="str">
        <f t="shared" si="4"/>
        <v> </v>
      </c>
      <c r="J821" s="11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1" t="str">
        <f t="shared" ref="N821:O821" si="830">IFERROR(AVERAGEIF(L:L,L821,$J:$J)," ")</f>
        <v> </v>
      </c>
      <c r="O821" s="11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0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1" t="str">
        <f t="shared" si="3"/>
        <v> </v>
      </c>
      <c r="I822" s="11" t="str">
        <f t="shared" si="4"/>
        <v> </v>
      </c>
      <c r="J822" s="11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1" t="str">
        <f t="shared" ref="N822:O822" si="831">IFERROR(AVERAGEIF(L:L,L822,$J:$J)," ")</f>
        <v> </v>
      </c>
      <c r="O822" s="11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0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1" t="str">
        <f t="shared" si="3"/>
        <v> </v>
      </c>
      <c r="I823" s="11" t="str">
        <f t="shared" si="4"/>
        <v> </v>
      </c>
      <c r="J823" s="11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1" t="str">
        <f t="shared" ref="N823:O823" si="832">IFERROR(AVERAGEIF(L:L,L823,$J:$J)," ")</f>
        <v> </v>
      </c>
      <c r="O823" s="11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0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1" t="str">
        <f t="shared" si="3"/>
        <v> </v>
      </c>
      <c r="I824" s="11" t="str">
        <f t="shared" si="4"/>
        <v> </v>
      </c>
      <c r="J824" s="11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1" t="str">
        <f t="shared" ref="N824:O824" si="833">IFERROR(AVERAGEIF(L:L,L824,$J:$J)," ")</f>
        <v> </v>
      </c>
      <c r="O824" s="11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0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1" t="str">
        <f t="shared" si="3"/>
        <v> </v>
      </c>
      <c r="I825" s="11" t="str">
        <f t="shared" si="4"/>
        <v> </v>
      </c>
      <c r="J825" s="11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1" t="str">
        <f t="shared" ref="N825:O825" si="834">IFERROR(AVERAGEIF(L:L,L825,$J:$J)," ")</f>
        <v> </v>
      </c>
      <c r="O825" s="11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0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1" t="str">
        <f t="shared" si="3"/>
        <v> </v>
      </c>
      <c r="I826" s="11" t="str">
        <f t="shared" si="4"/>
        <v> </v>
      </c>
      <c r="J826" s="11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1" t="str">
        <f t="shared" ref="N826:O826" si="835">IFERROR(AVERAGEIF(L:L,L826,$J:$J)," ")</f>
        <v> </v>
      </c>
      <c r="O826" s="11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0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1" t="str">
        <f t="shared" si="3"/>
        <v> </v>
      </c>
      <c r="I827" s="11" t="str">
        <f t="shared" si="4"/>
        <v> </v>
      </c>
      <c r="J827" s="11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1" t="str">
        <f t="shared" ref="N827:O827" si="836">IFERROR(AVERAGEIF(L:L,L827,$J:$J)," ")</f>
        <v> </v>
      </c>
      <c r="O827" s="11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0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1" t="str">
        <f t="shared" si="3"/>
        <v> </v>
      </c>
      <c r="I828" s="11" t="str">
        <f t="shared" si="4"/>
        <v> </v>
      </c>
      <c r="J828" s="11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1" t="str">
        <f t="shared" ref="N828:O828" si="837">IFERROR(AVERAGEIF(L:L,L828,$J:$J)," ")</f>
        <v> </v>
      </c>
      <c r="O828" s="11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0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1" t="str">
        <f t="shared" si="3"/>
        <v> </v>
      </c>
      <c r="I829" s="11" t="str">
        <f t="shared" si="4"/>
        <v> </v>
      </c>
      <c r="J829" s="11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1" t="str">
        <f t="shared" ref="N829:O829" si="838">IFERROR(AVERAGEIF(L:L,L829,$J:$J)," ")</f>
        <v> </v>
      </c>
      <c r="O829" s="11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0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1" t="str">
        <f t="shared" si="3"/>
        <v> </v>
      </c>
      <c r="I830" s="11" t="str">
        <f t="shared" si="4"/>
        <v> </v>
      </c>
      <c r="J830" s="11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1" t="str">
        <f t="shared" ref="N830:O830" si="839">IFERROR(AVERAGEIF(L:L,L830,$J:$J)," ")</f>
        <v> </v>
      </c>
      <c r="O830" s="11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0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1" t="str">
        <f t="shared" si="3"/>
        <v> </v>
      </c>
      <c r="I831" s="11" t="str">
        <f t="shared" si="4"/>
        <v> </v>
      </c>
      <c r="J831" s="11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1" t="str">
        <f t="shared" ref="N831:O831" si="840">IFERROR(AVERAGEIF(L:L,L831,$J:$J)," ")</f>
        <v> </v>
      </c>
      <c r="O831" s="11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0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1" t="str">
        <f t="shared" si="3"/>
        <v> </v>
      </c>
      <c r="I832" s="11" t="str">
        <f t="shared" si="4"/>
        <v> </v>
      </c>
      <c r="J832" s="11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1" t="str">
        <f t="shared" ref="N832:O832" si="841">IFERROR(AVERAGEIF(L:L,L832,$J:$J)," ")</f>
        <v> </v>
      </c>
      <c r="O832" s="11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0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1" t="str">
        <f t="shared" si="3"/>
        <v> </v>
      </c>
      <c r="I833" s="11" t="str">
        <f t="shared" si="4"/>
        <v> </v>
      </c>
      <c r="J833" s="11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1" t="str">
        <f t="shared" ref="N833:O833" si="842">IFERROR(AVERAGEIF(L:L,L833,$J:$J)," ")</f>
        <v> </v>
      </c>
      <c r="O833" s="11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0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1" t="str">
        <f t="shared" si="3"/>
        <v> </v>
      </c>
      <c r="I834" s="11" t="str">
        <f t="shared" si="4"/>
        <v> </v>
      </c>
      <c r="J834" s="11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1" t="str">
        <f t="shared" ref="N834:O834" si="843">IFERROR(AVERAGEIF(L:L,L834,$J:$J)," ")</f>
        <v> </v>
      </c>
      <c r="O834" s="11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0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1" t="str">
        <f t="shared" si="3"/>
        <v> </v>
      </c>
      <c r="I835" s="11" t="str">
        <f t="shared" si="4"/>
        <v> </v>
      </c>
      <c r="J835" s="11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1" t="str">
        <f t="shared" ref="N835:O835" si="844">IFERROR(AVERAGEIF(L:L,L835,$J:$J)," ")</f>
        <v> </v>
      </c>
      <c r="O835" s="11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0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1" t="str">
        <f t="shared" si="3"/>
        <v> </v>
      </c>
      <c r="I836" s="11" t="str">
        <f t="shared" si="4"/>
        <v> </v>
      </c>
      <c r="J836" s="11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1" t="str">
        <f t="shared" ref="N836:O836" si="845">IFERROR(AVERAGEIF(L:L,L836,$J:$J)," ")</f>
        <v> </v>
      </c>
      <c r="O836" s="11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0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1" t="str">
        <f t="shared" si="3"/>
        <v> </v>
      </c>
      <c r="I837" s="11" t="str">
        <f t="shared" si="4"/>
        <v> </v>
      </c>
      <c r="J837" s="11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1" t="str">
        <f t="shared" ref="N837:O837" si="846">IFERROR(AVERAGEIF(L:L,L837,$J:$J)," ")</f>
        <v> </v>
      </c>
      <c r="O837" s="11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0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1" t="str">
        <f t="shared" si="3"/>
        <v> </v>
      </c>
      <c r="I838" s="11" t="str">
        <f t="shared" si="4"/>
        <v> </v>
      </c>
      <c r="J838" s="11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1" t="str">
        <f t="shared" ref="N838:O838" si="847">IFERROR(AVERAGEIF(L:L,L838,$J:$J)," ")</f>
        <v> </v>
      </c>
      <c r="O838" s="11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0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1" t="str">
        <f t="shared" si="3"/>
        <v> </v>
      </c>
      <c r="I839" s="11" t="str">
        <f t="shared" si="4"/>
        <v> </v>
      </c>
      <c r="J839" s="11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1" t="str">
        <f t="shared" ref="N839:O839" si="848">IFERROR(AVERAGEIF(L:L,L839,$J:$J)," ")</f>
        <v> </v>
      </c>
      <c r="O839" s="11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0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1" t="str">
        <f t="shared" si="3"/>
        <v> </v>
      </c>
      <c r="I840" s="11" t="str">
        <f t="shared" si="4"/>
        <v> </v>
      </c>
      <c r="J840" s="11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1" t="str">
        <f t="shared" ref="N840:O840" si="849">IFERROR(AVERAGEIF(L:L,L840,$J:$J)," ")</f>
        <v> </v>
      </c>
      <c r="O840" s="11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0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1" t="str">
        <f t="shared" si="3"/>
        <v> </v>
      </c>
      <c r="I841" s="11" t="str">
        <f t="shared" si="4"/>
        <v> </v>
      </c>
      <c r="J841" s="11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1" t="str">
        <f t="shared" ref="N841:O841" si="850">IFERROR(AVERAGEIF(L:L,L841,$J:$J)," ")</f>
        <v> </v>
      </c>
      <c r="O841" s="11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0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1" t="str">
        <f t="shared" si="3"/>
        <v> </v>
      </c>
      <c r="I842" s="11" t="str">
        <f t="shared" si="4"/>
        <v> </v>
      </c>
      <c r="J842" s="11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1" t="str">
        <f t="shared" ref="N842:O842" si="851">IFERROR(AVERAGEIF(L:L,L842,$J:$J)," ")</f>
        <v> </v>
      </c>
      <c r="O842" s="11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0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1" t="str">
        <f t="shared" si="3"/>
        <v> </v>
      </c>
      <c r="I843" s="11" t="str">
        <f t="shared" si="4"/>
        <v> </v>
      </c>
      <c r="J843" s="11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1" t="str">
        <f t="shared" ref="N843:O843" si="852">IFERROR(AVERAGEIF(L:L,L843,$J:$J)," ")</f>
        <v> </v>
      </c>
      <c r="O843" s="11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0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1" t="str">
        <f t="shared" si="3"/>
        <v> </v>
      </c>
      <c r="I844" s="11" t="str">
        <f t="shared" si="4"/>
        <v> </v>
      </c>
      <c r="J844" s="11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1" t="str">
        <f t="shared" ref="N844:O844" si="853">IFERROR(AVERAGEIF(L:L,L844,$J:$J)," ")</f>
        <v> </v>
      </c>
      <c r="O844" s="11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0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1" t="str">
        <f t="shared" si="3"/>
        <v> </v>
      </c>
      <c r="I845" s="11" t="str">
        <f t="shared" si="4"/>
        <v> </v>
      </c>
      <c r="J845" s="11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1" t="str">
        <f t="shared" ref="N845:O845" si="854">IFERROR(AVERAGEIF(L:L,L845,$J:$J)," ")</f>
        <v> </v>
      </c>
      <c r="O845" s="11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0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1" t="str">
        <f t="shared" si="3"/>
        <v> </v>
      </c>
      <c r="I846" s="11" t="str">
        <f t="shared" si="4"/>
        <v> </v>
      </c>
      <c r="J846" s="11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1" t="str">
        <f t="shared" ref="N846:O846" si="855">IFERROR(AVERAGEIF(L:L,L846,$J:$J)," ")</f>
        <v> </v>
      </c>
      <c r="O846" s="11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0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1" t="str">
        <f t="shared" si="3"/>
        <v> </v>
      </c>
      <c r="I847" s="11" t="str">
        <f t="shared" si="4"/>
        <v> </v>
      </c>
      <c r="J847" s="11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1" t="str">
        <f t="shared" ref="N847:O847" si="856">IFERROR(AVERAGEIF(L:L,L847,$J:$J)," ")</f>
        <v> </v>
      </c>
      <c r="O847" s="11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0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1" t="str">
        <f t="shared" si="3"/>
        <v> </v>
      </c>
      <c r="I848" s="11" t="str">
        <f t="shared" si="4"/>
        <v> </v>
      </c>
      <c r="J848" s="11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1" t="str">
        <f t="shared" ref="N848:O848" si="857">IFERROR(AVERAGEIF(L:L,L848,$J:$J)," ")</f>
        <v> </v>
      </c>
      <c r="O848" s="11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0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1" t="str">
        <f t="shared" si="3"/>
        <v> </v>
      </c>
      <c r="I849" s="11" t="str">
        <f t="shared" si="4"/>
        <v> </v>
      </c>
      <c r="J849" s="11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1" t="str">
        <f t="shared" ref="N849:O849" si="858">IFERROR(AVERAGEIF(L:L,L849,$J:$J)," ")</f>
        <v> </v>
      </c>
      <c r="O849" s="11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0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1" t="str">
        <f t="shared" si="3"/>
        <v> </v>
      </c>
      <c r="I850" s="11" t="str">
        <f t="shared" si="4"/>
        <v> </v>
      </c>
      <c r="J850" s="11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1" t="str">
        <f t="shared" ref="N850:O850" si="859">IFERROR(AVERAGEIF(L:L,L850,$J:$J)," ")</f>
        <v> </v>
      </c>
      <c r="O850" s="11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0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1" t="str">
        <f t="shared" si="3"/>
        <v> </v>
      </c>
      <c r="I851" s="11" t="str">
        <f t="shared" si="4"/>
        <v> </v>
      </c>
      <c r="J851" s="11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1" t="str">
        <f t="shared" ref="N851:O851" si="860">IFERROR(AVERAGEIF(L:L,L851,$J:$J)," ")</f>
        <v> </v>
      </c>
      <c r="O851" s="11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0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1" t="str">
        <f t="shared" si="3"/>
        <v> </v>
      </c>
      <c r="I852" s="11" t="str">
        <f t="shared" si="4"/>
        <v> </v>
      </c>
      <c r="J852" s="11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1" t="str">
        <f t="shared" ref="N852:O852" si="861">IFERROR(AVERAGEIF(L:L,L852,$J:$J)," ")</f>
        <v> </v>
      </c>
      <c r="O852" s="11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0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1" t="str">
        <f t="shared" si="3"/>
        <v> </v>
      </c>
      <c r="I853" s="11" t="str">
        <f t="shared" si="4"/>
        <v> </v>
      </c>
      <c r="J853" s="11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1" t="str">
        <f t="shared" ref="N853:O853" si="862">IFERROR(AVERAGEIF(L:L,L853,$J:$J)," ")</f>
        <v> </v>
      </c>
      <c r="O853" s="11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0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1" t="str">
        <f t="shared" si="3"/>
        <v> </v>
      </c>
      <c r="I854" s="11" t="str">
        <f t="shared" si="4"/>
        <v> </v>
      </c>
      <c r="J854" s="11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1" t="str">
        <f t="shared" ref="N854:O854" si="863">IFERROR(AVERAGEIF(L:L,L854,$J:$J)," ")</f>
        <v> </v>
      </c>
      <c r="O854" s="11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0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1" t="str">
        <f t="shared" si="3"/>
        <v> </v>
      </c>
      <c r="I855" s="11" t="str">
        <f t="shared" si="4"/>
        <v> </v>
      </c>
      <c r="J855" s="11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1" t="str">
        <f t="shared" ref="N855:O855" si="864">IFERROR(AVERAGEIF(L:L,L855,$J:$J)," ")</f>
        <v> </v>
      </c>
      <c r="O855" s="11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0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1" t="str">
        <f t="shared" si="3"/>
        <v> </v>
      </c>
      <c r="I856" s="11" t="str">
        <f t="shared" si="4"/>
        <v> </v>
      </c>
      <c r="J856" s="11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1" t="str">
        <f t="shared" ref="N856:O856" si="865">IFERROR(AVERAGEIF(L:L,L856,$J:$J)," ")</f>
        <v> </v>
      </c>
      <c r="O856" s="11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0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1" t="str">
        <f t="shared" si="3"/>
        <v> </v>
      </c>
      <c r="I857" s="11" t="str">
        <f t="shared" si="4"/>
        <v> </v>
      </c>
      <c r="J857" s="11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1" t="str">
        <f t="shared" ref="N857:O857" si="866">IFERROR(AVERAGEIF(L:L,L857,$J:$J)," ")</f>
        <v> </v>
      </c>
      <c r="O857" s="11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0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1" t="str">
        <f t="shared" si="3"/>
        <v> </v>
      </c>
      <c r="I858" s="11" t="str">
        <f t="shared" si="4"/>
        <v> </v>
      </c>
      <c r="J858" s="11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1" t="str">
        <f t="shared" ref="N858:O858" si="867">IFERROR(AVERAGEIF(L:L,L858,$J:$J)," ")</f>
        <v> </v>
      </c>
      <c r="O858" s="11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0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1" t="str">
        <f t="shared" si="3"/>
        <v> </v>
      </c>
      <c r="I859" s="11" t="str">
        <f t="shared" si="4"/>
        <v> </v>
      </c>
      <c r="J859" s="11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1" t="str">
        <f t="shared" ref="N859:O859" si="868">IFERROR(AVERAGEIF(L:L,L859,$J:$J)," ")</f>
        <v> </v>
      </c>
      <c r="O859" s="11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0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1" t="str">
        <f t="shared" si="3"/>
        <v> </v>
      </c>
      <c r="I860" s="11" t="str">
        <f t="shared" si="4"/>
        <v> </v>
      </c>
      <c r="J860" s="11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1" t="str">
        <f t="shared" ref="N860:O860" si="869">IFERROR(AVERAGEIF(L:L,L860,$J:$J)," ")</f>
        <v> </v>
      </c>
      <c r="O860" s="11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0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1" t="str">
        <f t="shared" si="3"/>
        <v> </v>
      </c>
      <c r="I861" s="11" t="str">
        <f t="shared" si="4"/>
        <v> </v>
      </c>
      <c r="J861" s="11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1" t="str">
        <f t="shared" ref="N861:O861" si="870">IFERROR(AVERAGEIF(L:L,L861,$J:$J)," ")</f>
        <v> </v>
      </c>
      <c r="O861" s="11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0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1" t="str">
        <f t="shared" si="3"/>
        <v> </v>
      </c>
      <c r="I862" s="11" t="str">
        <f t="shared" si="4"/>
        <v> </v>
      </c>
      <c r="J862" s="11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1" t="str">
        <f t="shared" ref="N862:O862" si="871">IFERROR(AVERAGEIF(L:L,L862,$J:$J)," ")</f>
        <v> </v>
      </c>
      <c r="O862" s="11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0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1" t="str">
        <f t="shared" si="3"/>
        <v> </v>
      </c>
      <c r="I863" s="11" t="str">
        <f t="shared" si="4"/>
        <v> </v>
      </c>
      <c r="J863" s="11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1" t="str">
        <f t="shared" ref="N863:O863" si="872">IFERROR(AVERAGEIF(L:L,L863,$J:$J)," ")</f>
        <v> </v>
      </c>
      <c r="O863" s="11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0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1" t="str">
        <f t="shared" si="3"/>
        <v> </v>
      </c>
      <c r="I864" s="11" t="str">
        <f t="shared" si="4"/>
        <v> </v>
      </c>
      <c r="J864" s="11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1" t="str">
        <f t="shared" ref="N864:O864" si="873">IFERROR(AVERAGEIF(L:L,L864,$J:$J)," ")</f>
        <v> </v>
      </c>
      <c r="O864" s="11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0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1" t="str">
        <f t="shared" si="3"/>
        <v> </v>
      </c>
      <c r="I865" s="11" t="str">
        <f t="shared" si="4"/>
        <v> </v>
      </c>
      <c r="J865" s="11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1" t="str">
        <f t="shared" ref="N865:O865" si="874">IFERROR(AVERAGEIF(L:L,L865,$J:$J)," ")</f>
        <v> </v>
      </c>
      <c r="O865" s="11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0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1" t="str">
        <f t="shared" si="3"/>
        <v> </v>
      </c>
      <c r="I866" s="11" t="str">
        <f t="shared" si="4"/>
        <v> </v>
      </c>
      <c r="J866" s="11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1" t="str">
        <f t="shared" ref="N866:O866" si="875">IFERROR(AVERAGEIF(L:L,L866,$J:$J)," ")</f>
        <v> </v>
      </c>
      <c r="O866" s="11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0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1" t="str">
        <f t="shared" si="3"/>
        <v> </v>
      </c>
      <c r="I867" s="11" t="str">
        <f t="shared" si="4"/>
        <v> </v>
      </c>
      <c r="J867" s="11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1" t="str">
        <f t="shared" ref="N867:O867" si="876">IFERROR(AVERAGEIF(L:L,L867,$J:$J)," ")</f>
        <v> </v>
      </c>
      <c r="O867" s="11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0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1" t="str">
        <f t="shared" si="3"/>
        <v> </v>
      </c>
      <c r="I868" s="11" t="str">
        <f t="shared" si="4"/>
        <v> </v>
      </c>
      <c r="J868" s="11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1" t="str">
        <f t="shared" ref="N868:O868" si="877">IFERROR(AVERAGEIF(L:L,L868,$J:$J)," ")</f>
        <v> </v>
      </c>
      <c r="O868" s="11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0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1" t="str">
        <f t="shared" si="3"/>
        <v> </v>
      </c>
      <c r="I869" s="11" t="str">
        <f t="shared" si="4"/>
        <v> </v>
      </c>
      <c r="J869" s="11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1" t="str">
        <f t="shared" ref="N869:O869" si="878">IFERROR(AVERAGEIF(L:L,L869,$J:$J)," ")</f>
        <v> </v>
      </c>
      <c r="O869" s="11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0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1" t="str">
        <f t="shared" si="3"/>
        <v> </v>
      </c>
      <c r="I870" s="11" t="str">
        <f t="shared" si="4"/>
        <v> </v>
      </c>
      <c r="J870" s="11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1" t="str">
        <f t="shared" ref="N870:O870" si="879">IFERROR(AVERAGEIF(L:L,L870,$J:$J)," ")</f>
        <v> </v>
      </c>
      <c r="O870" s="11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0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1" t="str">
        <f t="shared" si="3"/>
        <v> </v>
      </c>
      <c r="I871" s="11" t="str">
        <f t="shared" si="4"/>
        <v> </v>
      </c>
      <c r="J871" s="11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1" t="str">
        <f t="shared" ref="N871:O871" si="880">IFERROR(AVERAGEIF(L:L,L871,$J:$J)," ")</f>
        <v> </v>
      </c>
      <c r="O871" s="11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0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1" t="str">
        <f t="shared" si="3"/>
        <v> </v>
      </c>
      <c r="I872" s="11" t="str">
        <f t="shared" si="4"/>
        <v> </v>
      </c>
      <c r="J872" s="11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1" t="str">
        <f t="shared" ref="N872:O872" si="881">IFERROR(AVERAGEIF(L:L,L872,$J:$J)," ")</f>
        <v> </v>
      </c>
      <c r="O872" s="11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0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1" t="str">
        <f t="shared" si="3"/>
        <v> </v>
      </c>
      <c r="I873" s="11" t="str">
        <f t="shared" si="4"/>
        <v> </v>
      </c>
      <c r="J873" s="11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1" t="str">
        <f t="shared" ref="N873:O873" si="882">IFERROR(AVERAGEIF(L:L,L873,$J:$J)," ")</f>
        <v> </v>
      </c>
      <c r="O873" s="11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0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1" t="str">
        <f t="shared" si="3"/>
        <v> </v>
      </c>
      <c r="I874" s="11" t="str">
        <f t="shared" si="4"/>
        <v> </v>
      </c>
      <c r="J874" s="11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1" t="str">
        <f t="shared" ref="N874:O874" si="883">IFERROR(AVERAGEIF(L:L,L874,$J:$J)," ")</f>
        <v> </v>
      </c>
      <c r="O874" s="11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0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1" t="str">
        <f t="shared" si="3"/>
        <v> </v>
      </c>
      <c r="I875" s="11" t="str">
        <f t="shared" si="4"/>
        <v> </v>
      </c>
      <c r="J875" s="11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1" t="str">
        <f t="shared" ref="N875:O875" si="884">IFERROR(AVERAGEIF(L:L,L875,$J:$J)," ")</f>
        <v> </v>
      </c>
      <c r="O875" s="11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0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1" t="str">
        <f t="shared" si="3"/>
        <v> </v>
      </c>
      <c r="I876" s="11" t="str">
        <f t="shared" si="4"/>
        <v> </v>
      </c>
      <c r="J876" s="11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1" t="str">
        <f t="shared" ref="N876:O876" si="885">IFERROR(AVERAGEIF(L:L,L876,$J:$J)," ")</f>
        <v> </v>
      </c>
      <c r="O876" s="11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0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1" t="str">
        <f t="shared" si="3"/>
        <v> </v>
      </c>
      <c r="I877" s="11" t="str">
        <f t="shared" si="4"/>
        <v> </v>
      </c>
      <c r="J877" s="11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1" t="str">
        <f t="shared" ref="N877:O877" si="886">IFERROR(AVERAGEIF(L:L,L877,$J:$J)," ")</f>
        <v> </v>
      </c>
      <c r="O877" s="11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0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1" t="str">
        <f t="shared" si="3"/>
        <v> </v>
      </c>
      <c r="I878" s="11" t="str">
        <f t="shared" si="4"/>
        <v> </v>
      </c>
      <c r="J878" s="11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1" t="str">
        <f t="shared" ref="N878:O878" si="887">IFERROR(AVERAGEIF(L:L,L878,$J:$J)," ")</f>
        <v> </v>
      </c>
      <c r="O878" s="11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0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1" t="str">
        <f t="shared" si="3"/>
        <v> </v>
      </c>
      <c r="I879" s="11" t="str">
        <f t="shared" si="4"/>
        <v> </v>
      </c>
      <c r="J879" s="11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1" t="str">
        <f t="shared" ref="N879:O879" si="888">IFERROR(AVERAGEIF(L:L,L879,$J:$J)," ")</f>
        <v> </v>
      </c>
      <c r="O879" s="11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0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1" t="str">
        <f t="shared" si="3"/>
        <v> </v>
      </c>
      <c r="I880" s="11" t="str">
        <f t="shared" si="4"/>
        <v> </v>
      </c>
      <c r="J880" s="11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1" t="str">
        <f t="shared" ref="N880:O880" si="889">IFERROR(AVERAGEIF(L:L,L880,$J:$J)," ")</f>
        <v> </v>
      </c>
      <c r="O880" s="11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0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1" t="str">
        <f t="shared" si="3"/>
        <v> </v>
      </c>
      <c r="I881" s="11" t="str">
        <f t="shared" si="4"/>
        <v> </v>
      </c>
      <c r="J881" s="11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1" t="str">
        <f t="shared" ref="N881:O881" si="890">IFERROR(AVERAGEIF(L:L,L881,$J:$J)," ")</f>
        <v> </v>
      </c>
      <c r="O881" s="11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0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1" t="str">
        <f t="shared" si="3"/>
        <v> </v>
      </c>
      <c r="I882" s="11" t="str">
        <f t="shared" si="4"/>
        <v> </v>
      </c>
      <c r="J882" s="11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1" t="str">
        <f t="shared" ref="N882:O882" si="891">IFERROR(AVERAGEIF(L:L,L882,$J:$J)," ")</f>
        <v> </v>
      </c>
      <c r="O882" s="11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0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1" t="str">
        <f t="shared" si="3"/>
        <v> </v>
      </c>
      <c r="I883" s="11" t="str">
        <f t="shared" si="4"/>
        <v> </v>
      </c>
      <c r="J883" s="11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1" t="str">
        <f t="shared" ref="N883:O883" si="892">IFERROR(AVERAGEIF(L:L,L883,$J:$J)," ")</f>
        <v> </v>
      </c>
      <c r="O883" s="11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0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1" t="str">
        <f t="shared" si="3"/>
        <v> </v>
      </c>
      <c r="I884" s="11" t="str">
        <f t="shared" si="4"/>
        <v> </v>
      </c>
      <c r="J884" s="11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1" t="str">
        <f t="shared" ref="N884:O884" si="893">IFERROR(AVERAGEIF(L:L,L884,$J:$J)," ")</f>
        <v> </v>
      </c>
      <c r="O884" s="11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0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1" t="str">
        <f t="shared" si="3"/>
        <v> </v>
      </c>
      <c r="I885" s="11" t="str">
        <f t="shared" si="4"/>
        <v> </v>
      </c>
      <c r="J885" s="11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1" t="str">
        <f t="shared" ref="N885:O885" si="894">IFERROR(AVERAGEIF(L:L,L885,$J:$J)," ")</f>
        <v> </v>
      </c>
      <c r="O885" s="11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0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1" t="str">
        <f t="shared" si="3"/>
        <v> </v>
      </c>
      <c r="I886" s="11" t="str">
        <f t="shared" si="4"/>
        <v> </v>
      </c>
      <c r="J886" s="11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1" t="str">
        <f t="shared" ref="N886:O886" si="895">IFERROR(AVERAGEIF(L:L,L886,$J:$J)," ")</f>
        <v> </v>
      </c>
      <c r="O886" s="11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0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1" t="str">
        <f t="shared" si="3"/>
        <v> </v>
      </c>
      <c r="I887" s="11" t="str">
        <f t="shared" si="4"/>
        <v> </v>
      </c>
      <c r="J887" s="11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1" t="str">
        <f t="shared" ref="N887:O887" si="896">IFERROR(AVERAGEIF(L:L,L887,$J:$J)," ")</f>
        <v> </v>
      </c>
      <c r="O887" s="11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0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1" t="str">
        <f t="shared" si="3"/>
        <v> </v>
      </c>
      <c r="I888" s="11" t="str">
        <f t="shared" si="4"/>
        <v> </v>
      </c>
      <c r="J888" s="11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1" t="str">
        <f t="shared" ref="N888:O888" si="897">IFERROR(AVERAGEIF(L:L,L888,$J:$J)," ")</f>
        <v> </v>
      </c>
      <c r="O888" s="11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0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1" t="str">
        <f t="shared" si="3"/>
        <v> </v>
      </c>
      <c r="I889" s="11" t="str">
        <f t="shared" si="4"/>
        <v> </v>
      </c>
      <c r="J889" s="11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1" t="str">
        <f t="shared" ref="N889:O889" si="898">IFERROR(AVERAGEIF(L:L,L889,$J:$J)," ")</f>
        <v> </v>
      </c>
      <c r="O889" s="11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0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1" t="str">
        <f t="shared" si="3"/>
        <v> </v>
      </c>
      <c r="I890" s="11" t="str">
        <f t="shared" si="4"/>
        <v> </v>
      </c>
      <c r="J890" s="11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1" t="str">
        <f t="shared" ref="N890:O890" si="899">IFERROR(AVERAGEIF(L:L,L890,$J:$J)," ")</f>
        <v> </v>
      </c>
      <c r="O890" s="11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0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1" t="str">
        <f t="shared" si="3"/>
        <v> </v>
      </c>
      <c r="I891" s="11" t="str">
        <f t="shared" si="4"/>
        <v> </v>
      </c>
      <c r="J891" s="11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1" t="str">
        <f t="shared" ref="N891:O891" si="900">IFERROR(AVERAGEIF(L:L,L891,$J:$J)," ")</f>
        <v> </v>
      </c>
      <c r="O891" s="11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0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1" t="str">
        <f t="shared" si="3"/>
        <v> </v>
      </c>
      <c r="I892" s="11" t="str">
        <f t="shared" si="4"/>
        <v> </v>
      </c>
      <c r="J892" s="11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1" t="str">
        <f t="shared" ref="N892:O892" si="901">IFERROR(AVERAGEIF(L:L,L892,$J:$J)," ")</f>
        <v> </v>
      </c>
      <c r="O892" s="11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0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1" t="str">
        <f t="shared" si="3"/>
        <v> </v>
      </c>
      <c r="I893" s="11" t="str">
        <f t="shared" si="4"/>
        <v> </v>
      </c>
      <c r="J893" s="11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1" t="str">
        <f t="shared" ref="N893:O893" si="902">IFERROR(AVERAGEIF(L:L,L893,$J:$J)," ")</f>
        <v> </v>
      </c>
      <c r="O893" s="11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0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1" t="str">
        <f t="shared" si="3"/>
        <v> </v>
      </c>
      <c r="I894" s="11" t="str">
        <f t="shared" si="4"/>
        <v> </v>
      </c>
      <c r="J894" s="11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1" t="str">
        <f t="shared" ref="N894:O894" si="903">IFERROR(AVERAGEIF(L:L,L894,$J:$J)," ")</f>
        <v> </v>
      </c>
      <c r="O894" s="11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0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1" t="str">
        <f t="shared" si="3"/>
        <v> </v>
      </c>
      <c r="I895" s="11" t="str">
        <f t="shared" si="4"/>
        <v> </v>
      </c>
      <c r="J895" s="11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1" t="str">
        <f t="shared" ref="N895:O895" si="904">IFERROR(AVERAGEIF(L:L,L895,$J:$J)," ")</f>
        <v> </v>
      </c>
      <c r="O895" s="11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0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1" t="str">
        <f t="shared" si="3"/>
        <v> </v>
      </c>
      <c r="I896" s="11" t="str">
        <f t="shared" si="4"/>
        <v> </v>
      </c>
      <c r="J896" s="11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1" t="str">
        <f t="shared" ref="N896:O896" si="905">IFERROR(AVERAGEIF(L:L,L896,$J:$J)," ")</f>
        <v> </v>
      </c>
      <c r="O896" s="11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0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1" t="str">
        <f t="shared" si="3"/>
        <v> </v>
      </c>
      <c r="I897" s="11" t="str">
        <f t="shared" si="4"/>
        <v> </v>
      </c>
      <c r="J897" s="11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1" t="str">
        <f t="shared" ref="N897:O897" si="906">IFERROR(AVERAGEIF(L:L,L897,$J:$J)," ")</f>
        <v> </v>
      </c>
      <c r="O897" s="11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0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1" t="str">
        <f t="shared" si="3"/>
        <v> </v>
      </c>
      <c r="I898" s="11" t="str">
        <f t="shared" si="4"/>
        <v> </v>
      </c>
      <c r="J898" s="11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1" t="str">
        <f t="shared" ref="N898:O898" si="907">IFERROR(AVERAGEIF(L:L,L898,$J:$J)," ")</f>
        <v> </v>
      </c>
      <c r="O898" s="11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0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1" t="str">
        <f t="shared" si="3"/>
        <v> </v>
      </c>
      <c r="I899" s="11" t="str">
        <f t="shared" si="4"/>
        <v> </v>
      </c>
      <c r="J899" s="11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1" t="str">
        <f t="shared" ref="N899:O899" si="908">IFERROR(AVERAGEIF(L:L,L899,$J:$J)," ")</f>
        <v> </v>
      </c>
      <c r="O899" s="11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0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1" t="str">
        <f t="shared" si="3"/>
        <v> </v>
      </c>
      <c r="I900" s="11" t="str">
        <f t="shared" si="4"/>
        <v> </v>
      </c>
      <c r="J900" s="11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1" t="str">
        <f t="shared" ref="N900:O900" si="909">IFERROR(AVERAGEIF(L:L,L900,$J:$J)," ")</f>
        <v> </v>
      </c>
      <c r="O900" s="11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0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1" t="str">
        <f t="shared" si="3"/>
        <v> </v>
      </c>
      <c r="I901" s="11" t="str">
        <f t="shared" si="4"/>
        <v> </v>
      </c>
      <c r="J901" s="11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1" t="str">
        <f t="shared" ref="N901:O901" si="910">IFERROR(AVERAGEIF(L:L,L901,$J:$J)," ")</f>
        <v> </v>
      </c>
      <c r="O901" s="11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0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1" t="str">
        <f t="shared" si="3"/>
        <v> </v>
      </c>
      <c r="I902" s="11" t="str">
        <f t="shared" si="4"/>
        <v> </v>
      </c>
      <c r="J902" s="11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1" t="str">
        <f t="shared" ref="N902:O902" si="911">IFERROR(AVERAGEIF(L:L,L902,$J:$J)," ")</f>
        <v> </v>
      </c>
      <c r="O902" s="11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0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1" t="str">
        <f t="shared" si="3"/>
        <v> </v>
      </c>
      <c r="I903" s="11" t="str">
        <f t="shared" si="4"/>
        <v> </v>
      </c>
      <c r="J903" s="11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1" t="str">
        <f t="shared" ref="N903:O903" si="912">IFERROR(AVERAGEIF(L:L,L903,$J:$J)," ")</f>
        <v> </v>
      </c>
      <c r="O903" s="11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0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1" t="str">
        <f t="shared" si="3"/>
        <v> </v>
      </c>
      <c r="I904" s="11" t="str">
        <f t="shared" si="4"/>
        <v> </v>
      </c>
      <c r="J904" s="11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1" t="str">
        <f t="shared" ref="N904:O904" si="913">IFERROR(AVERAGEIF(L:L,L904,$J:$J)," ")</f>
        <v> </v>
      </c>
      <c r="O904" s="11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0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1" t="str">
        <f t="shared" si="3"/>
        <v> </v>
      </c>
      <c r="I905" s="11" t="str">
        <f t="shared" si="4"/>
        <v> </v>
      </c>
      <c r="J905" s="11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1" t="str">
        <f t="shared" ref="N905:O905" si="914">IFERROR(AVERAGEIF(L:L,L905,$J:$J)," ")</f>
        <v> </v>
      </c>
      <c r="O905" s="11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0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1" t="str">
        <f t="shared" si="3"/>
        <v> </v>
      </c>
      <c r="I906" s="11" t="str">
        <f t="shared" si="4"/>
        <v> </v>
      </c>
      <c r="J906" s="11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1" t="str">
        <f t="shared" ref="N906:O906" si="915">IFERROR(AVERAGEIF(L:L,L906,$J:$J)," ")</f>
        <v> </v>
      </c>
      <c r="O906" s="11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0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1" t="str">
        <f t="shared" si="3"/>
        <v> </v>
      </c>
      <c r="I907" s="11" t="str">
        <f t="shared" si="4"/>
        <v> </v>
      </c>
      <c r="J907" s="11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1" t="str">
        <f t="shared" ref="N907:O907" si="916">IFERROR(AVERAGEIF(L:L,L907,$J:$J)," ")</f>
        <v> </v>
      </c>
      <c r="O907" s="11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0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1" t="str">
        <f t="shared" si="3"/>
        <v> </v>
      </c>
      <c r="I908" s="11" t="str">
        <f t="shared" si="4"/>
        <v> </v>
      </c>
      <c r="J908" s="11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1" t="str">
        <f t="shared" ref="N908:O908" si="917">IFERROR(AVERAGEIF(L:L,L908,$J:$J)," ")</f>
        <v> </v>
      </c>
      <c r="O908" s="11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0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1" t="str">
        <f t="shared" si="3"/>
        <v> </v>
      </c>
      <c r="I909" s="11" t="str">
        <f t="shared" si="4"/>
        <v> </v>
      </c>
      <c r="J909" s="11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1" t="str">
        <f t="shared" ref="N909:O909" si="918">IFERROR(AVERAGEIF(L:L,L909,$J:$J)," ")</f>
        <v> </v>
      </c>
      <c r="O909" s="11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0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1" t="str">
        <f t="shared" si="3"/>
        <v> </v>
      </c>
      <c r="I910" s="11" t="str">
        <f t="shared" si="4"/>
        <v> </v>
      </c>
      <c r="J910" s="11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1" t="str">
        <f t="shared" ref="N910:O910" si="919">IFERROR(AVERAGEIF(L:L,L910,$J:$J)," ")</f>
        <v> </v>
      </c>
      <c r="O910" s="11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0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1" t="str">
        <f t="shared" si="3"/>
        <v> </v>
      </c>
      <c r="I911" s="11" t="str">
        <f t="shared" si="4"/>
        <v> </v>
      </c>
      <c r="J911" s="11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1" t="str">
        <f t="shared" ref="N911:O911" si="920">IFERROR(AVERAGEIF(L:L,L911,$J:$J)," ")</f>
        <v> </v>
      </c>
      <c r="O911" s="11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0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1" t="str">
        <f t="shared" si="3"/>
        <v> </v>
      </c>
      <c r="I912" s="11" t="str">
        <f t="shared" si="4"/>
        <v> </v>
      </c>
      <c r="J912" s="11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1" t="str">
        <f t="shared" ref="N912:O912" si="921">IFERROR(AVERAGEIF(L:L,L912,$J:$J)," ")</f>
        <v> </v>
      </c>
      <c r="O912" s="11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0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1" t="str">
        <f t="shared" si="3"/>
        <v> </v>
      </c>
      <c r="I913" s="11" t="str">
        <f t="shared" si="4"/>
        <v> </v>
      </c>
      <c r="J913" s="11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1" t="str">
        <f t="shared" ref="N913:O913" si="922">IFERROR(AVERAGEIF(L:L,L913,$J:$J)," ")</f>
        <v> </v>
      </c>
      <c r="O913" s="11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0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1" t="str">
        <f t="shared" si="3"/>
        <v> </v>
      </c>
      <c r="I914" s="11" t="str">
        <f t="shared" si="4"/>
        <v> </v>
      </c>
      <c r="J914" s="11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1" t="str">
        <f t="shared" ref="N914:O914" si="923">IFERROR(AVERAGEIF(L:L,L914,$J:$J)," ")</f>
        <v> </v>
      </c>
      <c r="O914" s="11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0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1" t="str">
        <f t="shared" si="3"/>
        <v> </v>
      </c>
      <c r="I915" s="11" t="str">
        <f t="shared" si="4"/>
        <v> </v>
      </c>
      <c r="J915" s="11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1" t="str">
        <f t="shared" ref="N915:O915" si="924">IFERROR(AVERAGEIF(L:L,L915,$J:$J)," ")</f>
        <v> </v>
      </c>
      <c r="O915" s="11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0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1" t="str">
        <f t="shared" si="3"/>
        <v> </v>
      </c>
      <c r="I916" s="11" t="str">
        <f t="shared" si="4"/>
        <v> </v>
      </c>
      <c r="J916" s="11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1" t="str">
        <f t="shared" ref="N916:O916" si="925">IFERROR(AVERAGEIF(L:L,L916,$J:$J)," ")</f>
        <v> </v>
      </c>
      <c r="O916" s="11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0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1" t="str">
        <f t="shared" si="3"/>
        <v> </v>
      </c>
      <c r="I917" s="11" t="str">
        <f t="shared" si="4"/>
        <v> </v>
      </c>
      <c r="J917" s="11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1" t="str">
        <f t="shared" ref="N917:O917" si="926">IFERROR(AVERAGEIF(L:L,L917,$J:$J)," ")</f>
        <v> </v>
      </c>
      <c r="O917" s="11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0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1" t="str">
        <f t="shared" si="3"/>
        <v> </v>
      </c>
      <c r="I918" s="11" t="str">
        <f t="shared" si="4"/>
        <v> </v>
      </c>
      <c r="J918" s="11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1" t="str">
        <f t="shared" ref="N918:O918" si="927">IFERROR(AVERAGEIF(L:L,L918,$J:$J)," ")</f>
        <v> </v>
      </c>
      <c r="O918" s="11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0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1" t="str">
        <f t="shared" si="3"/>
        <v> </v>
      </c>
      <c r="I919" s="11" t="str">
        <f t="shared" si="4"/>
        <v> </v>
      </c>
      <c r="J919" s="11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1" t="str">
        <f t="shared" ref="N919:O919" si="928">IFERROR(AVERAGEIF(L:L,L919,$J:$J)," ")</f>
        <v> </v>
      </c>
      <c r="O919" s="11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0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1" t="str">
        <f t="shared" si="3"/>
        <v> </v>
      </c>
      <c r="I920" s="11" t="str">
        <f t="shared" si="4"/>
        <v> </v>
      </c>
      <c r="J920" s="11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1" t="str">
        <f t="shared" ref="N920:O920" si="929">IFERROR(AVERAGEIF(L:L,L920,$J:$J)," ")</f>
        <v> </v>
      </c>
      <c r="O920" s="11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0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1" t="str">
        <f t="shared" si="3"/>
        <v> </v>
      </c>
      <c r="I921" s="11" t="str">
        <f t="shared" si="4"/>
        <v> </v>
      </c>
      <c r="J921" s="11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1" t="str">
        <f t="shared" ref="N921:O921" si="930">IFERROR(AVERAGEIF(L:L,L921,$J:$J)," ")</f>
        <v> </v>
      </c>
      <c r="O921" s="11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0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1" t="str">
        <f t="shared" si="3"/>
        <v> </v>
      </c>
      <c r="I922" s="11" t="str">
        <f t="shared" si="4"/>
        <v> </v>
      </c>
      <c r="J922" s="11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1" t="str">
        <f t="shared" ref="N922:O922" si="931">IFERROR(AVERAGEIF(L:L,L922,$J:$J)," ")</f>
        <v> </v>
      </c>
      <c r="O922" s="11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0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1" t="str">
        <f t="shared" si="3"/>
        <v> </v>
      </c>
      <c r="I923" s="11" t="str">
        <f t="shared" si="4"/>
        <v> </v>
      </c>
      <c r="J923" s="11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1" t="str">
        <f t="shared" ref="N923:O923" si="932">IFERROR(AVERAGEIF(L:L,L923,$J:$J)," ")</f>
        <v> </v>
      </c>
      <c r="O923" s="11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0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1" t="str">
        <f t="shared" si="3"/>
        <v> </v>
      </c>
      <c r="I924" s="11" t="str">
        <f t="shared" si="4"/>
        <v> </v>
      </c>
      <c r="J924" s="11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1" t="str">
        <f t="shared" ref="N924:O924" si="933">IFERROR(AVERAGEIF(L:L,L924,$J:$J)," ")</f>
        <v> </v>
      </c>
      <c r="O924" s="11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0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1" t="str">
        <f t="shared" si="3"/>
        <v> </v>
      </c>
      <c r="I925" s="11" t="str">
        <f t="shared" si="4"/>
        <v> </v>
      </c>
      <c r="J925" s="11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1" t="str">
        <f t="shared" ref="N925:O925" si="934">IFERROR(AVERAGEIF(L:L,L925,$J:$J)," ")</f>
        <v> </v>
      </c>
      <c r="O925" s="11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0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1" t="str">
        <f t="shared" si="3"/>
        <v> </v>
      </c>
      <c r="I926" s="11" t="str">
        <f t="shared" si="4"/>
        <v> </v>
      </c>
      <c r="J926" s="11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1" t="str">
        <f t="shared" ref="N926:O926" si="935">IFERROR(AVERAGEIF(L:L,L926,$J:$J)," ")</f>
        <v> </v>
      </c>
      <c r="O926" s="11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0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1" t="str">
        <f t="shared" si="3"/>
        <v> </v>
      </c>
      <c r="I927" s="11" t="str">
        <f t="shared" si="4"/>
        <v> </v>
      </c>
      <c r="J927" s="11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1" t="str">
        <f t="shared" ref="N927:O927" si="936">IFERROR(AVERAGEIF(L:L,L927,$J:$J)," ")</f>
        <v> </v>
      </c>
      <c r="O927" s="11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0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1" t="str">
        <f t="shared" si="3"/>
        <v> </v>
      </c>
      <c r="I928" s="11" t="str">
        <f t="shared" si="4"/>
        <v> </v>
      </c>
      <c r="J928" s="11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1" t="str">
        <f t="shared" ref="N928:O928" si="937">IFERROR(AVERAGEIF(L:L,L928,$J:$J)," ")</f>
        <v> </v>
      </c>
      <c r="O928" s="11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0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1" t="str">
        <f t="shared" si="3"/>
        <v> </v>
      </c>
      <c r="I929" s="11" t="str">
        <f t="shared" si="4"/>
        <v> </v>
      </c>
      <c r="J929" s="11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1" t="str">
        <f t="shared" ref="N929:O929" si="938">IFERROR(AVERAGEIF(L:L,L929,$J:$J)," ")</f>
        <v> </v>
      </c>
      <c r="O929" s="11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0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1" t="str">
        <f t="shared" si="3"/>
        <v> </v>
      </c>
      <c r="I930" s="11" t="str">
        <f t="shared" si="4"/>
        <v> </v>
      </c>
      <c r="J930" s="11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1" t="str">
        <f t="shared" ref="N930:O930" si="939">IFERROR(AVERAGEIF(L:L,L930,$J:$J)," ")</f>
        <v> </v>
      </c>
      <c r="O930" s="11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0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1" t="str">
        <f t="shared" si="3"/>
        <v> </v>
      </c>
      <c r="I931" s="11" t="str">
        <f t="shared" si="4"/>
        <v> </v>
      </c>
      <c r="J931" s="11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1" t="str">
        <f t="shared" ref="N931:O931" si="940">IFERROR(AVERAGEIF(L:L,L931,$J:$J)," ")</f>
        <v> </v>
      </c>
      <c r="O931" s="11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0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1" t="str">
        <f t="shared" si="3"/>
        <v> </v>
      </c>
      <c r="I932" s="11" t="str">
        <f t="shared" si="4"/>
        <v> </v>
      </c>
      <c r="J932" s="11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1" t="str">
        <f t="shared" ref="N932:O932" si="941">IFERROR(AVERAGEIF(L:L,L932,$J:$J)," ")</f>
        <v> </v>
      </c>
      <c r="O932" s="11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0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1" t="str">
        <f t="shared" si="3"/>
        <v> </v>
      </c>
      <c r="I933" s="11" t="str">
        <f t="shared" si="4"/>
        <v> </v>
      </c>
      <c r="J933" s="11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1" t="str">
        <f t="shared" ref="N933:O933" si="942">IFERROR(AVERAGEIF(L:L,L933,$J:$J)," ")</f>
        <v> </v>
      </c>
      <c r="O933" s="11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0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1" t="str">
        <f t="shared" si="3"/>
        <v> </v>
      </c>
      <c r="I934" s="11" t="str">
        <f t="shared" si="4"/>
        <v> </v>
      </c>
      <c r="J934" s="11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1" t="str">
        <f t="shared" ref="N934:O934" si="943">IFERROR(AVERAGEIF(L:L,L934,$J:$J)," ")</f>
        <v> </v>
      </c>
      <c r="O934" s="11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0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1" t="str">
        <f t="shared" si="3"/>
        <v> </v>
      </c>
      <c r="I935" s="11" t="str">
        <f t="shared" si="4"/>
        <v> </v>
      </c>
      <c r="J935" s="11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1" t="str">
        <f t="shared" ref="N935:O935" si="944">IFERROR(AVERAGEIF(L:L,L935,$J:$J)," ")</f>
        <v> </v>
      </c>
      <c r="O935" s="11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0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1" t="str">
        <f t="shared" si="3"/>
        <v> </v>
      </c>
      <c r="I936" s="11" t="str">
        <f t="shared" si="4"/>
        <v> </v>
      </c>
      <c r="J936" s="11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1" t="str">
        <f t="shared" ref="N936:O936" si="945">IFERROR(AVERAGEIF(L:L,L936,$J:$J)," ")</f>
        <v> </v>
      </c>
      <c r="O936" s="11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0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1" t="str">
        <f t="shared" si="3"/>
        <v> </v>
      </c>
      <c r="I937" s="11" t="str">
        <f t="shared" si="4"/>
        <v> </v>
      </c>
      <c r="J937" s="11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1" t="str">
        <f t="shared" ref="N937:O937" si="946">IFERROR(AVERAGEIF(L:L,L937,$J:$J)," ")</f>
        <v> </v>
      </c>
      <c r="O937" s="11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0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1" t="str">
        <f t="shared" si="3"/>
        <v> </v>
      </c>
      <c r="I938" s="11" t="str">
        <f t="shared" si="4"/>
        <v> </v>
      </c>
      <c r="J938" s="11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1" t="str">
        <f t="shared" ref="N938:O938" si="947">IFERROR(AVERAGEIF(L:L,L938,$J:$J)," ")</f>
        <v> </v>
      </c>
      <c r="O938" s="11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0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1" t="str">
        <f t="shared" si="3"/>
        <v> </v>
      </c>
      <c r="I939" s="11" t="str">
        <f t="shared" si="4"/>
        <v> </v>
      </c>
      <c r="J939" s="11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1" t="str">
        <f t="shared" ref="N939:O939" si="948">IFERROR(AVERAGEIF(L:L,L939,$J:$J)," ")</f>
        <v> </v>
      </c>
      <c r="O939" s="11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0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1" t="str">
        <f t="shared" si="3"/>
        <v> </v>
      </c>
      <c r="I940" s="11" t="str">
        <f t="shared" si="4"/>
        <v> </v>
      </c>
      <c r="J940" s="11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1" t="str">
        <f t="shared" ref="N940:O940" si="949">IFERROR(AVERAGEIF(L:L,L940,$J:$J)," ")</f>
        <v> </v>
      </c>
      <c r="O940" s="11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0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1" t="str">
        <f t="shared" si="3"/>
        <v> </v>
      </c>
      <c r="I941" s="11" t="str">
        <f t="shared" si="4"/>
        <v> </v>
      </c>
      <c r="J941" s="11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1" t="str">
        <f t="shared" ref="N941:O941" si="950">IFERROR(AVERAGEIF(L:L,L941,$J:$J)," ")</f>
        <v> </v>
      </c>
      <c r="O941" s="11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0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1" t="str">
        <f t="shared" si="3"/>
        <v> </v>
      </c>
      <c r="I942" s="11" t="str">
        <f t="shared" si="4"/>
        <v> </v>
      </c>
      <c r="J942" s="11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1" t="str">
        <f t="shared" ref="N942:O942" si="951">IFERROR(AVERAGEIF(L:L,L942,$J:$J)," ")</f>
        <v> </v>
      </c>
      <c r="O942" s="11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0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1" t="str">
        <f t="shared" si="3"/>
        <v> </v>
      </c>
      <c r="I943" s="11" t="str">
        <f t="shared" si="4"/>
        <v> </v>
      </c>
      <c r="J943" s="11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1" t="str">
        <f t="shared" ref="N943:O943" si="952">IFERROR(AVERAGEIF(L:L,L943,$J:$J)," ")</f>
        <v> </v>
      </c>
      <c r="O943" s="11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0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1" t="str">
        <f t="shared" si="3"/>
        <v> </v>
      </c>
      <c r="I944" s="11" t="str">
        <f t="shared" si="4"/>
        <v> </v>
      </c>
      <c r="J944" s="11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1" t="str">
        <f t="shared" ref="N944:O944" si="953">IFERROR(AVERAGEIF(L:L,L944,$J:$J)," ")</f>
        <v> </v>
      </c>
      <c r="O944" s="11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0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1" t="str">
        <f t="shared" si="3"/>
        <v> </v>
      </c>
      <c r="I945" s="11" t="str">
        <f t="shared" si="4"/>
        <v> </v>
      </c>
      <c r="J945" s="11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1" t="str">
        <f t="shared" ref="N945:O945" si="954">IFERROR(AVERAGEIF(L:L,L945,$J:$J)," ")</f>
        <v> </v>
      </c>
      <c r="O945" s="11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0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1" t="str">
        <f t="shared" si="3"/>
        <v> </v>
      </c>
      <c r="I946" s="11" t="str">
        <f t="shared" si="4"/>
        <v> </v>
      </c>
      <c r="J946" s="11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1" t="str">
        <f t="shared" ref="N946:O946" si="955">IFERROR(AVERAGEIF(L:L,L946,$J:$J)," ")</f>
        <v> </v>
      </c>
      <c r="O946" s="11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0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1" t="str">
        <f t="shared" si="3"/>
        <v> </v>
      </c>
      <c r="I947" s="11" t="str">
        <f t="shared" si="4"/>
        <v> </v>
      </c>
      <c r="J947" s="11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1" t="str">
        <f t="shared" ref="N947:O947" si="956">IFERROR(AVERAGEIF(L:L,L947,$J:$J)," ")</f>
        <v> </v>
      </c>
      <c r="O947" s="11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0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1" t="str">
        <f t="shared" si="3"/>
        <v> </v>
      </c>
      <c r="I948" s="11" t="str">
        <f t="shared" si="4"/>
        <v> </v>
      </c>
      <c r="J948" s="11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1" t="str">
        <f t="shared" ref="N948:O948" si="957">IFERROR(AVERAGEIF(L:L,L948,$J:$J)," ")</f>
        <v> </v>
      </c>
      <c r="O948" s="11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0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1" t="str">
        <f t="shared" si="3"/>
        <v> </v>
      </c>
      <c r="I949" s="11" t="str">
        <f t="shared" si="4"/>
        <v> </v>
      </c>
      <c r="J949" s="11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1" t="str">
        <f t="shared" ref="N949:O949" si="958">IFERROR(AVERAGEIF(L:L,L949,$J:$J)," ")</f>
        <v> </v>
      </c>
      <c r="O949" s="11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0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1" t="str">
        <f t="shared" si="3"/>
        <v> </v>
      </c>
      <c r="I950" s="11" t="str">
        <f t="shared" si="4"/>
        <v> </v>
      </c>
      <c r="J950" s="11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1" t="str">
        <f t="shared" ref="N950:O950" si="959">IFERROR(AVERAGEIF(L:L,L950,$J:$J)," ")</f>
        <v> </v>
      </c>
      <c r="O950" s="11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0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1" t="str">
        <f t="shared" si="3"/>
        <v> </v>
      </c>
      <c r="I951" s="11" t="str">
        <f t="shared" si="4"/>
        <v> </v>
      </c>
      <c r="J951" s="11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1" t="str">
        <f t="shared" ref="N951:O951" si="960">IFERROR(AVERAGEIF(L:L,L951,$J:$J)," ")</f>
        <v> </v>
      </c>
      <c r="O951" s="11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0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1" t="str">
        <f t="shared" si="3"/>
        <v> </v>
      </c>
      <c r="I952" s="11" t="str">
        <f t="shared" si="4"/>
        <v> </v>
      </c>
      <c r="J952" s="11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1" t="str">
        <f t="shared" ref="N952:O952" si="961">IFERROR(AVERAGEIF(L:L,L952,$J:$J)," ")</f>
        <v> </v>
      </c>
      <c r="O952" s="11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0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1" t="str">
        <f t="shared" si="3"/>
        <v> </v>
      </c>
      <c r="I953" s="11" t="str">
        <f t="shared" si="4"/>
        <v> </v>
      </c>
      <c r="J953" s="11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1" t="str">
        <f t="shared" ref="N953:O953" si="962">IFERROR(AVERAGEIF(L:L,L953,$J:$J)," ")</f>
        <v> </v>
      </c>
      <c r="O953" s="11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0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1" t="str">
        <f t="shared" si="3"/>
        <v> </v>
      </c>
      <c r="I954" s="11" t="str">
        <f t="shared" si="4"/>
        <v> </v>
      </c>
      <c r="J954" s="11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1" t="str">
        <f t="shared" ref="N954:O954" si="963">IFERROR(AVERAGEIF(L:L,L954,$J:$J)," ")</f>
        <v> </v>
      </c>
      <c r="O954" s="11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0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1" t="str">
        <f t="shared" si="3"/>
        <v> </v>
      </c>
      <c r="I955" s="11" t="str">
        <f t="shared" si="4"/>
        <v> </v>
      </c>
      <c r="J955" s="11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1" t="str">
        <f t="shared" ref="N955:O955" si="964">IFERROR(AVERAGEIF(L:L,L955,$J:$J)," ")</f>
        <v> </v>
      </c>
      <c r="O955" s="11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0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1" t="str">
        <f t="shared" si="3"/>
        <v> </v>
      </c>
      <c r="I956" s="11" t="str">
        <f t="shared" si="4"/>
        <v> </v>
      </c>
      <c r="J956" s="11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1" t="str">
        <f t="shared" ref="N956:O956" si="965">IFERROR(AVERAGEIF(L:L,L956,$J:$J)," ")</f>
        <v> </v>
      </c>
      <c r="O956" s="11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0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1" t="str">
        <f t="shared" si="3"/>
        <v> </v>
      </c>
      <c r="I957" s="11" t="str">
        <f t="shared" si="4"/>
        <v> </v>
      </c>
      <c r="J957" s="11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1" t="str">
        <f t="shared" ref="N957:O957" si="966">IFERROR(AVERAGEIF(L:L,L957,$J:$J)," ")</f>
        <v> </v>
      </c>
      <c r="O957" s="11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0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1" t="str">
        <f t="shared" si="3"/>
        <v> </v>
      </c>
      <c r="I958" s="11" t="str">
        <f t="shared" si="4"/>
        <v> </v>
      </c>
      <c r="J958" s="11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1" t="str">
        <f t="shared" ref="N958:O958" si="967">IFERROR(AVERAGEIF(L:L,L958,$J:$J)," ")</f>
        <v> </v>
      </c>
      <c r="O958" s="11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0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1" t="str">
        <f t="shared" si="3"/>
        <v> </v>
      </c>
      <c r="I959" s="11" t="str">
        <f t="shared" si="4"/>
        <v> </v>
      </c>
      <c r="J959" s="11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1" t="str">
        <f t="shared" ref="N959:O959" si="968">IFERROR(AVERAGEIF(L:L,L959,$J:$J)," ")</f>
        <v> </v>
      </c>
      <c r="O959" s="11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0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1" t="str">
        <f t="shared" si="3"/>
        <v> </v>
      </c>
      <c r="I960" s="11" t="str">
        <f t="shared" si="4"/>
        <v> </v>
      </c>
      <c r="J960" s="11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1" t="str">
        <f t="shared" ref="N960:O960" si="969">IFERROR(AVERAGEIF(L:L,L960,$J:$J)," ")</f>
        <v> </v>
      </c>
      <c r="O960" s="11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0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1" t="str">
        <f t="shared" si="3"/>
        <v> </v>
      </c>
      <c r="I961" s="11" t="str">
        <f t="shared" si="4"/>
        <v> </v>
      </c>
      <c r="J961" s="11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1" t="str">
        <f t="shared" ref="N961:O961" si="970">IFERROR(AVERAGEIF(L:L,L961,$J:$J)," ")</f>
        <v> </v>
      </c>
      <c r="O961" s="11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0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1" t="str">
        <f t="shared" si="3"/>
        <v> </v>
      </c>
      <c r="I962" s="11" t="str">
        <f t="shared" si="4"/>
        <v> </v>
      </c>
      <c r="J962" s="11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1" t="str">
        <f t="shared" ref="N962:O962" si="971">IFERROR(AVERAGEIF(L:L,L962,$J:$J)," ")</f>
        <v> </v>
      </c>
      <c r="O962" s="11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0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1" t="str">
        <f t="shared" si="3"/>
        <v> </v>
      </c>
      <c r="I963" s="11" t="str">
        <f t="shared" si="4"/>
        <v> </v>
      </c>
      <c r="J963" s="11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1" t="str">
        <f t="shared" ref="N963:O963" si="972">IFERROR(AVERAGEIF(L:L,L963,$J:$J)," ")</f>
        <v> </v>
      </c>
      <c r="O963" s="11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0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1" t="str">
        <f t="shared" si="3"/>
        <v> </v>
      </c>
      <c r="I964" s="11" t="str">
        <f t="shared" si="4"/>
        <v> </v>
      </c>
      <c r="J964" s="11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1" t="str">
        <f t="shared" ref="N964:O964" si="973">IFERROR(AVERAGEIF(L:L,L964,$J:$J)," ")</f>
        <v> </v>
      </c>
      <c r="O964" s="11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0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1" t="str">
        <f t="shared" si="3"/>
        <v> </v>
      </c>
      <c r="I965" s="11" t="str">
        <f t="shared" si="4"/>
        <v> </v>
      </c>
      <c r="J965" s="11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1" t="str">
        <f t="shared" ref="N965:O965" si="974">IFERROR(AVERAGEIF(L:L,L965,$J:$J)," ")</f>
        <v> </v>
      </c>
      <c r="O965" s="11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0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1" t="str">
        <f t="shared" si="3"/>
        <v> </v>
      </c>
      <c r="I966" s="11" t="str">
        <f t="shared" si="4"/>
        <v> </v>
      </c>
      <c r="J966" s="11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1" t="str">
        <f t="shared" ref="N966:O966" si="975">IFERROR(AVERAGEIF(L:L,L966,$J:$J)," ")</f>
        <v> </v>
      </c>
      <c r="O966" s="11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0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1" t="str">
        <f t="shared" si="3"/>
        <v> </v>
      </c>
      <c r="I967" s="11" t="str">
        <f t="shared" si="4"/>
        <v> </v>
      </c>
      <c r="J967" s="11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1" t="str">
        <f t="shared" ref="N967:O967" si="976">IFERROR(AVERAGEIF(L:L,L967,$J:$J)," ")</f>
        <v> </v>
      </c>
      <c r="O967" s="11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0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1" t="str">
        <f t="shared" si="3"/>
        <v> </v>
      </c>
      <c r="I968" s="11" t="str">
        <f t="shared" si="4"/>
        <v> </v>
      </c>
      <c r="J968" s="11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1" t="str">
        <f t="shared" ref="N968:O968" si="977">IFERROR(AVERAGEIF(L:L,L968,$J:$J)," ")</f>
        <v> </v>
      </c>
      <c r="O968" s="11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0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1" t="str">
        <f t="shared" si="3"/>
        <v> </v>
      </c>
      <c r="I969" s="11" t="str">
        <f t="shared" si="4"/>
        <v> </v>
      </c>
      <c r="J969" s="11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1" t="str">
        <f t="shared" ref="N969:O969" si="978">IFERROR(AVERAGEIF(L:L,L969,$J:$J)," ")</f>
        <v> </v>
      </c>
      <c r="O969" s="11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0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1" t="str">
        <f t="shared" si="3"/>
        <v> </v>
      </c>
      <c r="I970" s="11" t="str">
        <f t="shared" si="4"/>
        <v> </v>
      </c>
      <c r="J970" s="11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1" t="str">
        <f t="shared" ref="N970:O970" si="979">IFERROR(AVERAGEIF(L:L,L970,$J:$J)," ")</f>
        <v> </v>
      </c>
      <c r="O970" s="11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0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1" t="str">
        <f t="shared" si="3"/>
        <v> </v>
      </c>
      <c r="I971" s="11" t="str">
        <f t="shared" si="4"/>
        <v> </v>
      </c>
      <c r="J971" s="11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1" t="str">
        <f t="shared" ref="N971:O971" si="980">IFERROR(AVERAGEIF(L:L,L971,$J:$J)," ")</f>
        <v> </v>
      </c>
      <c r="O971" s="11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0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1" t="str">
        <f t="shared" si="3"/>
        <v> </v>
      </c>
      <c r="I972" s="11" t="str">
        <f t="shared" si="4"/>
        <v> </v>
      </c>
      <c r="J972" s="11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1" t="str">
        <f t="shared" ref="N972:O972" si="981">IFERROR(AVERAGEIF(L:L,L972,$J:$J)," ")</f>
        <v> </v>
      </c>
      <c r="O972" s="11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0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1" t="str">
        <f t="shared" si="3"/>
        <v> </v>
      </c>
      <c r="I973" s="11" t="str">
        <f t="shared" si="4"/>
        <v> </v>
      </c>
      <c r="J973" s="11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1" t="str">
        <f t="shared" ref="N973:O973" si="982">IFERROR(AVERAGEIF(L:L,L973,$J:$J)," ")</f>
        <v> </v>
      </c>
      <c r="O973" s="11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0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1" t="str">
        <f t="shared" si="3"/>
        <v> </v>
      </c>
      <c r="I974" s="11" t="str">
        <f t="shared" si="4"/>
        <v> </v>
      </c>
      <c r="J974" s="11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1" t="str">
        <f t="shared" ref="N974:O974" si="983">IFERROR(AVERAGEIF(L:L,L974,$J:$J)," ")</f>
        <v> </v>
      </c>
      <c r="O974" s="11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0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1" t="str">
        <f t="shared" si="3"/>
        <v> </v>
      </c>
      <c r="I975" s="11" t="str">
        <f t="shared" si="4"/>
        <v> </v>
      </c>
      <c r="J975" s="11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1" t="str">
        <f t="shared" ref="N975:O975" si="984">IFERROR(AVERAGEIF(L:L,L975,$J:$J)," ")</f>
        <v> </v>
      </c>
      <c r="O975" s="11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0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1" t="str">
        <f t="shared" si="3"/>
        <v> </v>
      </c>
      <c r="I976" s="11" t="str">
        <f t="shared" si="4"/>
        <v> </v>
      </c>
      <c r="J976" s="11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1" t="str">
        <f t="shared" ref="N976:O976" si="985">IFERROR(AVERAGEIF(L:L,L976,$J:$J)," ")</f>
        <v> </v>
      </c>
      <c r="O976" s="11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0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1" t="str">
        <f t="shared" si="3"/>
        <v> </v>
      </c>
      <c r="I977" s="11" t="str">
        <f t="shared" si="4"/>
        <v> </v>
      </c>
      <c r="J977" s="11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1" t="str">
        <f t="shared" ref="N977:O977" si="986">IFERROR(AVERAGEIF(L:L,L977,$J:$J)," ")</f>
        <v> </v>
      </c>
      <c r="O977" s="11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0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1" t="str">
        <f t="shared" si="3"/>
        <v> </v>
      </c>
      <c r="I978" s="11" t="str">
        <f t="shared" si="4"/>
        <v> </v>
      </c>
      <c r="J978" s="11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1" t="str">
        <f t="shared" ref="N978:O978" si="987">IFERROR(AVERAGEIF(L:L,L978,$J:$J)," ")</f>
        <v> </v>
      </c>
      <c r="O978" s="11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0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1" t="str">
        <f t="shared" si="3"/>
        <v> </v>
      </c>
      <c r="I979" s="11" t="str">
        <f t="shared" si="4"/>
        <v> </v>
      </c>
      <c r="J979" s="11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1" t="str">
        <f t="shared" ref="N979:O979" si="988">IFERROR(AVERAGEIF(L:L,L979,$J:$J)," ")</f>
        <v> </v>
      </c>
      <c r="O979" s="11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0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1" t="str">
        <f t="shared" si="3"/>
        <v> </v>
      </c>
      <c r="I980" s="11" t="str">
        <f t="shared" si="4"/>
        <v> </v>
      </c>
      <c r="J980" s="11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1" t="str">
        <f t="shared" ref="N980:O980" si="989">IFERROR(AVERAGEIF(L:L,L980,$J:$J)," ")</f>
        <v> </v>
      </c>
      <c r="O980" s="11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0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1" t="str">
        <f t="shared" si="3"/>
        <v> </v>
      </c>
      <c r="I981" s="11" t="str">
        <f t="shared" si="4"/>
        <v> </v>
      </c>
      <c r="J981" s="11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1" t="str">
        <f t="shared" ref="N981:O981" si="990">IFERROR(AVERAGEIF(L:L,L981,$J:$J)," ")</f>
        <v> </v>
      </c>
      <c r="O981" s="11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0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1" t="str">
        <f t="shared" si="3"/>
        <v> </v>
      </c>
      <c r="I982" s="11" t="str">
        <f t="shared" si="4"/>
        <v> </v>
      </c>
      <c r="J982" s="11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1" t="str">
        <f t="shared" ref="N982:O982" si="991">IFERROR(AVERAGEIF(L:L,L982,$J:$J)," ")</f>
        <v> </v>
      </c>
      <c r="O982" s="11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0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1" t="str">
        <f t="shared" si="3"/>
        <v> </v>
      </c>
      <c r="I983" s="11" t="str">
        <f t="shared" si="4"/>
        <v> </v>
      </c>
      <c r="J983" s="11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1" t="str">
        <f t="shared" ref="N983:O983" si="992">IFERROR(AVERAGEIF(L:L,L983,$J:$J)," ")</f>
        <v> </v>
      </c>
      <c r="O983" s="11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0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1" t="str">
        <f t="shared" si="3"/>
        <v> </v>
      </c>
      <c r="I984" s="11" t="str">
        <f t="shared" si="4"/>
        <v> </v>
      </c>
      <c r="J984" s="11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1" t="str">
        <f t="shared" ref="N984:O984" si="993">IFERROR(AVERAGEIF(L:L,L984,$J:$J)," ")</f>
        <v> </v>
      </c>
      <c r="O984" s="11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0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1" t="str">
        <f t="shared" si="3"/>
        <v> </v>
      </c>
      <c r="I985" s="11" t="str">
        <f t="shared" si="4"/>
        <v> </v>
      </c>
      <c r="J985" s="11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1" t="str">
        <f t="shared" ref="N985:O985" si="994">IFERROR(AVERAGEIF(L:L,L985,$J:$J)," ")</f>
        <v> </v>
      </c>
      <c r="O985" s="11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0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1" t="str">
        <f t="shared" si="3"/>
        <v> </v>
      </c>
      <c r="I986" s="11" t="str">
        <f t="shared" si="4"/>
        <v> </v>
      </c>
      <c r="J986" s="11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1" t="str">
        <f t="shared" ref="N986:O986" si="995">IFERROR(AVERAGEIF(L:L,L986,$J:$J)," ")</f>
        <v> </v>
      </c>
      <c r="O986" s="11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0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1" t="str">
        <f t="shared" si="3"/>
        <v> </v>
      </c>
      <c r="I987" s="11" t="str">
        <f t="shared" si="4"/>
        <v> </v>
      </c>
      <c r="J987" s="11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1" t="str">
        <f t="shared" ref="N987:O987" si="996">IFERROR(AVERAGEIF(L:L,L987,$J:$J)," ")</f>
        <v> </v>
      </c>
      <c r="O987" s="11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0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1" t="str">
        <f t="shared" si="3"/>
        <v> </v>
      </c>
      <c r="I988" s="11" t="str">
        <f t="shared" si="4"/>
        <v> </v>
      </c>
      <c r="J988" s="11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1" t="str">
        <f t="shared" ref="N988:O988" si="997">IFERROR(AVERAGEIF(L:L,L988,$J:$J)," ")</f>
        <v> </v>
      </c>
      <c r="O988" s="11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0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1" t="str">
        <f t="shared" si="3"/>
        <v> </v>
      </c>
      <c r="I989" s="11" t="str">
        <f t="shared" si="4"/>
        <v> </v>
      </c>
      <c r="J989" s="11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1" t="str">
        <f t="shared" ref="N989:O989" si="998">IFERROR(AVERAGEIF(L:L,L989,$J:$J)," ")</f>
        <v> </v>
      </c>
      <c r="O989" s="11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0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1" t="str">
        <f t="shared" si="3"/>
        <v> </v>
      </c>
      <c r="I990" s="11" t="str">
        <f t="shared" si="4"/>
        <v> </v>
      </c>
      <c r="J990" s="11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1" t="str">
        <f t="shared" ref="N990:O990" si="999">IFERROR(AVERAGEIF(L:L,L990,$J:$J)," ")</f>
        <v> </v>
      </c>
      <c r="O990" s="11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0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1" t="str">
        <f t="shared" si="3"/>
        <v> </v>
      </c>
      <c r="I991" s="11" t="str">
        <f t="shared" si="4"/>
        <v> </v>
      </c>
      <c r="J991" s="11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1" t="str">
        <f t="shared" ref="N991:O991" si="1000">IFERROR(AVERAGEIF(L:L,L991,$J:$J)," ")</f>
        <v> </v>
      </c>
      <c r="O991" s="11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0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1" t="str">
        <f t="shared" si="3"/>
        <v> </v>
      </c>
      <c r="I992" s="11" t="str">
        <f t="shared" si="4"/>
        <v> </v>
      </c>
      <c r="J992" s="11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1" t="str">
        <f t="shared" ref="N992:O992" si="1001">IFERROR(AVERAGEIF(L:L,L992,$J:$J)," ")</f>
        <v> </v>
      </c>
      <c r="O992" s="11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0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1" t="str">
        <f t="shared" si="3"/>
        <v> </v>
      </c>
      <c r="I993" s="11" t="str">
        <f t="shared" si="4"/>
        <v> </v>
      </c>
      <c r="J993" s="11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1" t="str">
        <f t="shared" ref="N993:O993" si="1002">IFERROR(AVERAGEIF(L:L,L993,$J:$J)," ")</f>
        <v> </v>
      </c>
      <c r="O993" s="11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0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1" t="str">
        <f t="shared" si="3"/>
        <v> </v>
      </c>
      <c r="I994" s="11" t="str">
        <f t="shared" si="4"/>
        <v> </v>
      </c>
      <c r="J994" s="11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1" t="str">
        <f t="shared" ref="N994:O994" si="1003">IFERROR(AVERAGEIF(L:L,L994,$J:$J)," ")</f>
        <v> </v>
      </c>
      <c r="O994" s="11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0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1" t="str">
        <f t="shared" si="3"/>
        <v> </v>
      </c>
      <c r="I995" s="11" t="str">
        <f t="shared" si="4"/>
        <v> </v>
      </c>
      <c r="J995" s="11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1" t="str">
        <f t="shared" ref="N995:O995" si="1004">IFERROR(AVERAGEIF(L:L,L995,$J:$J)," ")</f>
        <v> </v>
      </c>
      <c r="O995" s="11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0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1" t="str">
        <f t="shared" si="3"/>
        <v> </v>
      </c>
      <c r="I996" s="11" t="str">
        <f t="shared" si="4"/>
        <v> </v>
      </c>
      <c r="J996" s="11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1" t="str">
        <f t="shared" ref="N996:O996" si="1005">IFERROR(AVERAGEIF(L:L,L996,$J:$J)," ")</f>
        <v> </v>
      </c>
      <c r="O996" s="11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0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1" t="str">
        <f t="shared" si="3"/>
        <v> </v>
      </c>
      <c r="I997" s="11" t="str">
        <f t="shared" si="4"/>
        <v> </v>
      </c>
      <c r="J997" s="11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1" t="str">
        <f t="shared" ref="N997:O997" si="1006">IFERROR(AVERAGEIF(L:L,L997,$J:$J)," ")</f>
        <v> </v>
      </c>
      <c r="O997" s="11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0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1" t="str">
        <f t="shared" si="3"/>
        <v> </v>
      </c>
      <c r="I998" s="11" t="str">
        <f t="shared" si="4"/>
        <v> </v>
      </c>
      <c r="J998" s="11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1" t="str">
        <f t="shared" ref="N998:O998" si="1007">IFERROR(AVERAGEIF(L:L,L998,$J:$J)," ")</f>
        <v> </v>
      </c>
      <c r="O998" s="11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0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1" t="str">
        <f t="shared" si="3"/>
        <v> </v>
      </c>
      <c r="I999" s="11" t="str">
        <f t="shared" si="4"/>
        <v> </v>
      </c>
      <c r="J999" s="11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1" t="str">
        <f t="shared" ref="N999:O999" si="1008">IFERROR(AVERAGEIF(L:L,L999,$J:$J)," ")</f>
        <v> </v>
      </c>
      <c r="O999" s="11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0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1" t="str">
        <f t="shared" si="3"/>
        <v> </v>
      </c>
      <c r="I1000" s="11" t="str">
        <f t="shared" si="4"/>
        <v> </v>
      </c>
      <c r="J1000" s="11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1" t="str">
        <f t="shared" ref="N1000:O1000" si="1009">IFERROR(AVERAGEIF(L:L,L1000,$J:$J)," ")</f>
        <v> </v>
      </c>
      <c r="O1000" s="11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>
      <c r="B5" s="5"/>
      <c r="C5" s="5"/>
      <c r="D5" s="5"/>
      <c r="E5" s="5"/>
      <c r="F5" s="5"/>
      <c r="G5" s="5"/>
      <c r="H5" s="5"/>
      <c r="I5" s="5"/>
      <c r="J5" s="5"/>
      <c r="K5" s="5"/>
    </row>
    <row r="6"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F7" s="5"/>
      <c r="G7" s="5"/>
      <c r="H7" s="5"/>
      <c r="I7" s="5"/>
      <c r="J7" s="5"/>
      <c r="K7" s="5"/>
    </row>
    <row r="8">
      <c r="F8" s="5"/>
      <c r="G8" s="5"/>
      <c r="H8" s="5"/>
      <c r="I8" s="5"/>
      <c r="J8" s="5"/>
      <c r="K8" s="5"/>
    </row>
    <row r="9">
      <c r="F9" s="5"/>
      <c r="G9" s="5"/>
      <c r="H9" s="5"/>
      <c r="I9" s="5"/>
      <c r="J9" s="5"/>
      <c r="K9" s="5"/>
    </row>
    <row r="10">
      <c r="F10" s="5"/>
      <c r="G10" s="5"/>
      <c r="H10" s="5"/>
      <c r="I10" s="5"/>
      <c r="J10" s="5"/>
      <c r="K10" s="5"/>
    </row>
    <row r="11">
      <c r="F11" s="5"/>
      <c r="G11" s="5"/>
      <c r="H11" s="5"/>
      <c r="I11" s="5"/>
      <c r="J11" s="5"/>
      <c r="K11" s="5"/>
    </row>
    <row r="12">
      <c r="F12" s="5"/>
      <c r="G12" s="5"/>
      <c r="H12" s="5"/>
      <c r="I12" s="5"/>
      <c r="J12" s="5"/>
      <c r="K12" s="5"/>
    </row>
    <row r="13">
      <c r="F13" s="5"/>
      <c r="G13" s="5"/>
      <c r="H13" s="5"/>
      <c r="I13" s="5"/>
      <c r="J13" s="5"/>
      <c r="K13" s="5"/>
    </row>
    <row r="14">
      <c r="F14" s="5"/>
      <c r="G14" s="5"/>
      <c r="H14" s="5"/>
      <c r="I14" s="5"/>
      <c r="J14" s="5"/>
      <c r="K14" s="5"/>
    </row>
    <row r="15">
      <c r="F15" s="5"/>
      <c r="G15" s="5"/>
      <c r="H15" s="5"/>
      <c r="I15" s="5"/>
      <c r="J15" s="5"/>
      <c r="K15" s="5"/>
    </row>
    <row r="16">
      <c r="F16" s="5"/>
      <c r="G16" s="5"/>
      <c r="H16" s="5"/>
      <c r="I16" s="5"/>
      <c r="J16" s="5"/>
      <c r="K16" s="5"/>
    </row>
    <row r="17">
      <c r="F17" s="5"/>
      <c r="G17" s="5"/>
      <c r="H17" s="5"/>
      <c r="I17" s="5"/>
      <c r="J17" s="5"/>
      <c r="K17" s="5"/>
    </row>
    <row r="18">
      <c r="F18" s="5"/>
      <c r="G18" s="5"/>
      <c r="H18" s="5"/>
      <c r="I18" s="5"/>
      <c r="J18" s="5"/>
      <c r="K18" s="5"/>
    </row>
    <row r="19">
      <c r="F19" s="5"/>
      <c r="G19" s="5"/>
      <c r="H19" s="5"/>
      <c r="I19" s="5"/>
      <c r="J19" s="5"/>
      <c r="K19" s="5"/>
    </row>
    <row r="20">
      <c r="F20" s="5"/>
      <c r="G20" s="5"/>
      <c r="H20" s="5"/>
      <c r="I20" s="5"/>
      <c r="J20" s="5"/>
      <c r="K20" s="5"/>
    </row>
    <row r="21">
      <c r="F21" s="5"/>
      <c r="G21" s="5"/>
      <c r="H21" s="5"/>
      <c r="I21" s="5"/>
      <c r="J21" s="5"/>
      <c r="K21" s="5"/>
    </row>
    <row r="22">
      <c r="F22" s="5"/>
      <c r="G22" s="5"/>
      <c r="H22" s="5"/>
      <c r="I22" s="5"/>
      <c r="J22" s="5"/>
      <c r="K22" s="5"/>
    </row>
    <row r="23">
      <c r="F23" s="5"/>
      <c r="G23" s="5"/>
      <c r="H23" s="5"/>
      <c r="I23" s="5"/>
      <c r="J23" s="5"/>
      <c r="K23" s="5"/>
    </row>
    <row r="24">
      <c r="F24" s="5"/>
      <c r="G24" s="5"/>
      <c r="H24" s="5"/>
      <c r="I24" s="5"/>
      <c r="J24" s="5"/>
      <c r="K24" s="5"/>
    </row>
    <row r="25">
      <c r="F25" s="5"/>
      <c r="G25" s="5"/>
      <c r="H25" s="5"/>
      <c r="I25" s="5"/>
      <c r="J25" s="5"/>
      <c r="K25" s="5"/>
    </row>
    <row r="26">
      <c r="F26" s="5"/>
      <c r="G26" s="5"/>
      <c r="H26" s="5"/>
      <c r="I26" s="5"/>
      <c r="J26" s="5"/>
      <c r="K26" s="5"/>
    </row>
    <row r="27">
      <c r="F27" s="5"/>
      <c r="G27" s="5"/>
      <c r="H27" s="5"/>
      <c r="I27" s="5"/>
      <c r="J27" s="5"/>
      <c r="K27" s="5"/>
    </row>
    <row r="28">
      <c r="F28" s="5"/>
      <c r="G28" s="5"/>
      <c r="H28" s="5"/>
      <c r="I28" s="5"/>
      <c r="J28" s="5"/>
      <c r="K28" s="5"/>
    </row>
    <row r="29">
      <c r="F29" s="5"/>
      <c r="G29" s="5"/>
      <c r="H29" s="5"/>
      <c r="I29" s="5"/>
      <c r="J29" s="5"/>
      <c r="K29" s="5"/>
    </row>
    <row r="30">
      <c r="F30" s="5"/>
      <c r="G30" s="5"/>
      <c r="H30" s="5"/>
      <c r="I30" s="5"/>
      <c r="J30" s="5"/>
      <c r="K30" s="5"/>
    </row>
    <row r="31">
      <c r="F31" s="5"/>
      <c r="G31" s="5"/>
      <c r="H31" s="5"/>
      <c r="I31" s="5"/>
      <c r="J31" s="5"/>
      <c r="K31" s="5"/>
    </row>
    <row r="32">
      <c r="F32" s="5"/>
      <c r="G32" s="5"/>
      <c r="H32" s="5"/>
      <c r="I32" s="5"/>
      <c r="J32" s="5"/>
      <c r="K32" s="5"/>
    </row>
    <row r="33">
      <c r="F33" s="5"/>
      <c r="G33" s="5"/>
      <c r="H33" s="5"/>
      <c r="I33" s="5"/>
      <c r="J33" s="5"/>
      <c r="K33" s="5"/>
    </row>
    <row r="34">
      <c r="F34" s="5"/>
      <c r="G34" s="5"/>
      <c r="H34" s="5"/>
      <c r="I34" s="5"/>
      <c r="J34" s="5"/>
      <c r="K34" s="5"/>
    </row>
    <row r="35">
      <c r="F35" s="5"/>
      <c r="G35" s="5"/>
      <c r="H35" s="5"/>
      <c r="I35" s="5"/>
      <c r="J35" s="5"/>
      <c r="K35" s="5"/>
    </row>
    <row r="36">
      <c r="F36" s="5"/>
      <c r="G36" s="5"/>
      <c r="H36" s="5"/>
      <c r="I36" s="5"/>
      <c r="J36" s="5"/>
      <c r="K36" s="5"/>
    </row>
    <row r="37">
      <c r="F37" s="5"/>
      <c r="G37" s="5"/>
      <c r="H37" s="5"/>
      <c r="I37" s="5"/>
      <c r="J37" s="5"/>
      <c r="K37" s="5"/>
    </row>
    <row r="38">
      <c r="F38" s="5"/>
      <c r="G38" s="5"/>
      <c r="H38" s="5"/>
      <c r="I38" s="5"/>
      <c r="J38" s="5"/>
      <c r="K38" s="5"/>
    </row>
    <row r="39">
      <c r="F39" s="5"/>
      <c r="G39" s="5"/>
      <c r="H39" s="5"/>
      <c r="I39" s="5"/>
      <c r="J39" s="5"/>
      <c r="K39" s="5"/>
    </row>
    <row r="40">
      <c r="F40" s="5"/>
      <c r="G40" s="5"/>
      <c r="H40" s="5"/>
      <c r="I40" s="5"/>
      <c r="J40" s="5"/>
      <c r="K40" s="5"/>
    </row>
    <row r="41">
      <c r="F41" s="5"/>
      <c r="G41" s="5"/>
      <c r="H41" s="5"/>
      <c r="I41" s="5"/>
      <c r="J41" s="5"/>
      <c r="K41" s="5"/>
    </row>
    <row r="42">
      <c r="F42" s="5"/>
      <c r="G42" s="5"/>
      <c r="H42" s="5"/>
      <c r="I42" s="5"/>
      <c r="J42" s="5"/>
      <c r="K42" s="5"/>
    </row>
    <row r="43">
      <c r="F43" s="5"/>
      <c r="G43" s="5"/>
      <c r="H43" s="5"/>
      <c r="I43" s="5"/>
      <c r="J43" s="5"/>
      <c r="K43" s="5"/>
    </row>
    <row r="44">
      <c r="F44" s="5"/>
      <c r="G44" s="5"/>
      <c r="H44" s="5"/>
      <c r="I44" s="5"/>
      <c r="J44" s="5"/>
      <c r="K44" s="5"/>
    </row>
    <row r="45">
      <c r="F45" s="5"/>
      <c r="G45" s="5"/>
      <c r="H45" s="5"/>
      <c r="I45" s="5"/>
      <c r="J45" s="5"/>
      <c r="K45" s="5"/>
    </row>
    <row r="46">
      <c r="F46" s="5"/>
      <c r="G46" s="5"/>
      <c r="H46" s="5"/>
      <c r="I46" s="5"/>
      <c r="J46" s="5"/>
      <c r="K46" s="5"/>
    </row>
    <row r="47">
      <c r="F47" s="5"/>
      <c r="G47" s="5"/>
      <c r="H47" s="5"/>
      <c r="I47" s="5"/>
      <c r="J47" s="5"/>
      <c r="K47" s="5"/>
    </row>
    <row r="48">
      <c r="F48" s="5"/>
      <c r="G48" s="5"/>
      <c r="H48" s="5"/>
      <c r="I48" s="5"/>
      <c r="J48" s="5"/>
      <c r="K48" s="5"/>
    </row>
    <row r="49">
      <c r="F49" s="5"/>
      <c r="G49" s="5"/>
      <c r="H49" s="5"/>
      <c r="I49" s="5"/>
      <c r="J49" s="5"/>
      <c r="K49" s="5"/>
    </row>
    <row r="50">
      <c r="F50" s="5"/>
      <c r="G50" s="5"/>
      <c r="H50" s="5"/>
      <c r="I50" s="5"/>
      <c r="J50" s="5"/>
      <c r="K50" s="5"/>
    </row>
    <row r="51">
      <c r="F51" s="5"/>
      <c r="G51" s="5"/>
      <c r="H51" s="5"/>
      <c r="I51" s="5"/>
      <c r="J51" s="5"/>
      <c r="K51" s="5"/>
    </row>
    <row r="52">
      <c r="F52" s="5"/>
      <c r="G52" s="5"/>
      <c r="H52" s="5"/>
      <c r="I52" s="5"/>
      <c r="J52" s="5"/>
      <c r="K52" s="5"/>
    </row>
    <row r="53">
      <c r="F53" s="5"/>
      <c r="G53" s="5"/>
      <c r="H53" s="5"/>
      <c r="I53" s="5"/>
      <c r="J53" s="5"/>
      <c r="K53" s="5"/>
    </row>
    <row r="54">
      <c r="F54" s="5"/>
      <c r="G54" s="5"/>
      <c r="H54" s="5"/>
      <c r="I54" s="5"/>
      <c r="J54" s="5"/>
      <c r="K54" s="5"/>
    </row>
    <row r="55">
      <c r="F55" s="5"/>
      <c r="G55" s="5"/>
      <c r="H55" s="5"/>
      <c r="I55" s="5"/>
      <c r="J55" s="5"/>
      <c r="K55" s="5"/>
    </row>
    <row r="56">
      <c r="F56" s="5"/>
      <c r="G56" s="5"/>
      <c r="H56" s="5"/>
      <c r="I56" s="5"/>
      <c r="J56" s="5"/>
      <c r="K56" s="5"/>
    </row>
    <row r="57">
      <c r="F57" s="5"/>
      <c r="G57" s="5"/>
      <c r="H57" s="5"/>
      <c r="I57" s="5"/>
      <c r="J57" s="5"/>
      <c r="K57" s="5"/>
    </row>
    <row r="58">
      <c r="F58" s="5"/>
      <c r="G58" s="5"/>
      <c r="H58" s="5"/>
      <c r="I58" s="5"/>
      <c r="J58" s="5"/>
      <c r="K58" s="5"/>
    </row>
    <row r="59">
      <c r="F59" s="5"/>
      <c r="G59" s="5"/>
      <c r="H59" s="5"/>
      <c r="I59" s="5"/>
      <c r="J59" s="5"/>
      <c r="K59" s="5"/>
    </row>
    <row r="60">
      <c r="F60" s="5"/>
      <c r="G60" s="5"/>
      <c r="H60" s="5"/>
      <c r="I60" s="5"/>
      <c r="J60" s="5"/>
      <c r="K60" s="5"/>
    </row>
    <row r="61">
      <c r="F61" s="5"/>
      <c r="G61" s="5"/>
      <c r="H61" s="5"/>
      <c r="I61" s="5"/>
      <c r="J61" s="5"/>
      <c r="K61" s="5"/>
    </row>
    <row r="62">
      <c r="F62" s="5"/>
      <c r="G62" s="5"/>
      <c r="H62" s="5"/>
      <c r="I62" s="5"/>
      <c r="J62" s="5"/>
      <c r="K62" s="5"/>
    </row>
    <row r="63">
      <c r="F63" s="5"/>
      <c r="G63" s="5"/>
      <c r="H63" s="5"/>
      <c r="I63" s="5"/>
      <c r="J63" s="5"/>
      <c r="K63" s="5"/>
    </row>
    <row r="64">
      <c r="F64" s="5"/>
      <c r="G64" s="5"/>
      <c r="H64" s="5"/>
      <c r="I64" s="5"/>
      <c r="J64" s="5"/>
      <c r="K64" s="5"/>
    </row>
    <row r="65">
      <c r="F65" s="5"/>
      <c r="G65" s="5"/>
      <c r="H65" s="5"/>
      <c r="I65" s="5"/>
      <c r="J65" s="5"/>
      <c r="K65" s="5"/>
    </row>
    <row r="66">
      <c r="F66" s="5"/>
      <c r="G66" s="5"/>
      <c r="H66" s="5"/>
      <c r="I66" s="5"/>
      <c r="J66" s="5"/>
      <c r="K66" s="5"/>
    </row>
    <row r="67">
      <c r="F67" s="5"/>
      <c r="G67" s="5"/>
      <c r="H67" s="5"/>
      <c r="I67" s="5"/>
      <c r="J67" s="5"/>
      <c r="K67" s="5"/>
    </row>
    <row r="68">
      <c r="F68" s="5"/>
      <c r="G68" s="5"/>
      <c r="H68" s="5"/>
      <c r="I68" s="5"/>
      <c r="J68" s="5"/>
      <c r="K68" s="5"/>
    </row>
    <row r="69">
      <c r="F69" s="5"/>
      <c r="G69" s="5"/>
      <c r="H69" s="5"/>
      <c r="I69" s="5"/>
      <c r="J69" s="5"/>
      <c r="K69" s="5"/>
    </row>
    <row r="70">
      <c r="F70" s="5"/>
      <c r="G70" s="5"/>
      <c r="H70" s="5"/>
      <c r="I70" s="5"/>
      <c r="J70" s="5"/>
      <c r="K70" s="5"/>
    </row>
    <row r="71">
      <c r="F71" s="5"/>
      <c r="G71" s="5"/>
      <c r="H71" s="5"/>
      <c r="I71" s="5"/>
      <c r="J71" s="5"/>
      <c r="K71" s="5"/>
    </row>
    <row r="72">
      <c r="F72" s="5"/>
      <c r="G72" s="5"/>
      <c r="H72" s="5"/>
      <c r="I72" s="5"/>
      <c r="J72" s="5"/>
      <c r="K72" s="5"/>
    </row>
    <row r="73">
      <c r="F73" s="5"/>
      <c r="G73" s="5"/>
      <c r="H73" s="5"/>
      <c r="I73" s="5"/>
      <c r="J73" s="5"/>
      <c r="K73" s="5"/>
    </row>
    <row r="74">
      <c r="F74" s="5"/>
      <c r="G74" s="5"/>
      <c r="H74" s="5"/>
      <c r="I74" s="5"/>
      <c r="J74" s="5"/>
      <c r="K74" s="5"/>
    </row>
    <row r="75">
      <c r="F75" s="5"/>
      <c r="G75" s="5"/>
      <c r="H75" s="5"/>
      <c r="I75" s="5"/>
      <c r="J75" s="5"/>
      <c r="K75" s="5"/>
    </row>
    <row r="76">
      <c r="F76" s="5"/>
      <c r="G76" s="5"/>
      <c r="H76" s="5"/>
      <c r="I76" s="5"/>
      <c r="J76" s="5"/>
      <c r="K76" s="5"/>
    </row>
    <row r="77">
      <c r="F77" s="5"/>
      <c r="G77" s="5"/>
      <c r="H77" s="5"/>
      <c r="I77" s="5"/>
      <c r="J77" s="5"/>
      <c r="K77" s="5"/>
    </row>
    <row r="78">
      <c r="F78" s="5"/>
      <c r="G78" s="5"/>
      <c r="H78" s="5"/>
      <c r="I78" s="5"/>
      <c r="J78" s="5"/>
      <c r="K78" s="5"/>
    </row>
    <row r="79">
      <c r="F79" s="5"/>
      <c r="G79" s="5"/>
      <c r="H79" s="5"/>
      <c r="I79" s="5"/>
      <c r="J79" s="5"/>
      <c r="K79" s="5"/>
    </row>
    <row r="80">
      <c r="F80" s="5"/>
      <c r="G80" s="5"/>
      <c r="H80" s="5"/>
      <c r="I80" s="5"/>
      <c r="J80" s="5"/>
      <c r="K80" s="5"/>
    </row>
    <row r="81">
      <c r="F81" s="5"/>
      <c r="G81" s="5"/>
      <c r="H81" s="5"/>
      <c r="I81" s="5"/>
      <c r="J81" s="5"/>
      <c r="K81" s="5"/>
    </row>
    <row r="82">
      <c r="F82" s="5"/>
      <c r="G82" s="5"/>
      <c r="H82" s="5"/>
      <c r="I82" s="5"/>
      <c r="J82" s="5"/>
      <c r="K82" s="5"/>
    </row>
    <row r="83">
      <c r="F83" s="5"/>
      <c r="G83" s="5"/>
      <c r="H83" s="5"/>
      <c r="I83" s="5"/>
      <c r="J83" s="5"/>
      <c r="K83" s="5"/>
    </row>
    <row r="84">
      <c r="F84" s="5"/>
      <c r="G84" s="5"/>
      <c r="H84" s="5"/>
      <c r="I84" s="5"/>
      <c r="J84" s="5"/>
      <c r="K84" s="5"/>
    </row>
    <row r="85">
      <c r="F85" s="5"/>
      <c r="G85" s="5"/>
      <c r="H85" s="5"/>
      <c r="I85" s="5"/>
      <c r="J85" s="5"/>
      <c r="K85" s="5"/>
    </row>
    <row r="86">
      <c r="F86" s="5"/>
      <c r="G86" s="5"/>
      <c r="H86" s="5"/>
      <c r="I86" s="5"/>
      <c r="J86" s="5"/>
      <c r="K86" s="5"/>
    </row>
    <row r="87"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204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205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206</v>
      </c>
      <c r="E3" s="20"/>
      <c r="F3" s="21">
        <v>2023.0</v>
      </c>
      <c r="G3" s="22"/>
      <c r="H3" s="20" t="s">
        <v>95</v>
      </c>
      <c r="I3" s="20"/>
      <c r="J3" s="21" t="s">
        <v>110</v>
      </c>
      <c r="K3" s="18"/>
      <c r="L3" s="18"/>
      <c r="N3" s="23">
        <f>$J$6/$F$6</f>
        <v>0.2173913043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207</v>
      </c>
      <c r="E4" s="20"/>
      <c r="F4" s="25">
        <f t="array" ref="F4">DATE(F3,INDEX(MASTER!G:G,MATCH(J3,MASTER!F:F,0)),1)</f>
        <v>44986</v>
      </c>
      <c r="G4" s="26"/>
      <c r="H4" s="20" t="s">
        <v>208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210</v>
      </c>
      <c r="E5" s="20"/>
      <c r="F5" s="25">
        <f>EOMONTH(F4,0)</f>
        <v>45016</v>
      </c>
      <c r="G5" s="26"/>
      <c r="H5" s="20" t="s">
        <v>211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213</v>
      </c>
      <c r="E6" s="20"/>
      <c r="F6" s="27">
        <f>NETWORKDAYS(F4,F5)</f>
        <v>23</v>
      </c>
      <c r="G6" s="29"/>
      <c r="H6" s="20" t="s">
        <v>214</v>
      </c>
      <c r="I6" s="20"/>
      <c r="J6" s="27">
        <f>COUNTIFS($AK:$AK,"&lt;=7",$AL:$AL,"&gt;="&amp;$J$4,$AL:$AL,"&lt;="&amp;$J$5,$AM:$AM,$L$1)</f>
        <v>5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5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202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09</v>
      </c>
      <c r="C11" s="15"/>
      <c r="D11" s="33" t="str">
        <f>IF($J$4+DIVIDE(COLUMN(),2)-1&lt;=$J$5,CONCATENATE($F$3," - WEEK ",TEXT($J$4+DIVIDE(COLUMN(),2)-1,"00"))," ")</f>
        <v>2023 - WEEK 10</v>
      </c>
      <c r="E11" s="15"/>
      <c r="F11" s="33" t="str">
        <f>IF($J$4+DIVIDE(COLUMN(),2)-1&lt;=$J$5,CONCATENATE($F$3," - WEEK ",TEXT($J$4+DIVIDE(COLUMN(),2)-1,"00"))," ")</f>
        <v>2023 - WEEK 11</v>
      </c>
      <c r="G11" s="15"/>
      <c r="H11" s="33" t="str">
        <f>IF($J$4+DIVIDE(COLUMN(),2)-1&lt;=$J$5,CONCATENATE($F$3," - WEEK ",TEXT($J$4+DIVIDE(COLUMN(),2)-1,"00"))," ")</f>
        <v>2023 - WEEK 12</v>
      </c>
      <c r="I11" s="15"/>
      <c r="J11" s="33" t="str">
        <f>IF($J$4+DIVIDE(COLUMN(),2)-1&lt;=$J$5,CONCATENATE($F$3," - WEEK ",TEXT($J$4+DIVIDE(COLUMN(),2)-1,"00"))," ")</f>
        <v>2023 - WEEK 13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215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B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>
        <f>IFERROR(AVERAGEIFS(DATA!$J:$J,DATA!$L:$L,H11,DATA!$M:$M,$L$1,DATA!$I:$I,$B9,DATA!$E:$E,"&lt;=7")," ")</f>
        <v>0.95</v>
      </c>
      <c r="I13" s="35"/>
      <c r="J13" s="36" t="str">
        <f>IFERROR(AVERAGEIFS(DATA!$J:$J,DATA!$L:$L,J11,DATA!$M:$M,$L$1,DATA!$I:$I,$B9,DATA!$E:$E,"&lt;=7")," ")</f>
        <v> 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0.95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198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09</v>
      </c>
      <c r="C18" s="15"/>
      <c r="D18" s="33" t="str">
        <f>IF($J$4+DIVIDE(COLUMN(),2)-1&lt;=$J$5,CONCATENATE($F$3," - WEEK ",TEXT($J$4+DIVIDE(COLUMN(),2)-1,"00"))," ")</f>
        <v>2023 - WEEK 10</v>
      </c>
      <c r="E18" s="15"/>
      <c r="F18" s="33" t="str">
        <f>IF($J$4+DIVIDE(COLUMN(),2)-1&lt;=$J$5,CONCATENATE($F$3," - WEEK ",TEXT($J$4+DIVIDE(COLUMN(),2)-1,"00"))," ")</f>
        <v>2023 - WEEK 11</v>
      </c>
      <c r="G18" s="15"/>
      <c r="H18" s="33" t="str">
        <f>IF($J$4+DIVIDE(COLUMN(),2)-1&lt;=$J$5,CONCATENATE($F$3," - WEEK ",TEXT($J$4+DIVIDE(COLUMN(),2)-1,"00"))," ")</f>
        <v>2023 - WEEK 12</v>
      </c>
      <c r="I18" s="15"/>
      <c r="J18" s="33" t="str">
        <f>IF($J$4+DIVIDE(COLUMN(),2)-1&lt;=$J$5,CONCATENATE($F$3," - WEEK ",TEXT($J$4+DIVIDE(COLUMN(),2)-1,"00"))," ")</f>
        <v>2023 - WEEK 13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215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30">
        <v>44999.0</v>
      </c>
      <c r="AK18" s="28">
        <v>2.0</v>
      </c>
      <c r="AL18" s="24">
        <v>11.0</v>
      </c>
      <c r="AM18" s="24" t="s">
        <v>109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SB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SB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30">
        <v>45004.0</v>
      </c>
      <c r="AK19" s="28">
        <v>7.0</v>
      </c>
      <c r="AL19" s="24">
        <v>12.0</v>
      </c>
      <c r="AM19" s="24" t="s">
        <v>109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>
        <f>IFERROR(AVERAGEIFS(DATA!$J:$J,DATA!$L:$L,H18,DATA!$M:$M,$L$1,DATA!$I:$I,$B16,DATA!$E:$E,"&lt;=7")," ")</f>
        <v>0.95</v>
      </c>
      <c r="I20" s="35"/>
      <c r="J20" s="36" t="str">
        <f>IFERROR(AVERAGEIFS(DATA!$J:$J,DATA!$L:$L,J18,DATA!$M:$M,$L$1,DATA!$I:$I,$B16,DATA!$E:$E,"&lt;=7")," ")</f>
        <v> 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0.95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200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09</v>
      </c>
      <c r="C25" s="15"/>
      <c r="D25" s="33" t="str">
        <f>IF($J$4+DIVIDE(COLUMN(),2)-1&lt;=$J$5,CONCATENATE($F$3," - WEEK ",TEXT($J$4+DIVIDE(COLUMN(),2)-1,"00"))," ")</f>
        <v>2023 - WEEK 10</v>
      </c>
      <c r="E25" s="15"/>
      <c r="F25" s="33" t="str">
        <f>IF($J$4+DIVIDE(COLUMN(),2)-1&lt;=$J$5,CONCATENATE($F$3," - WEEK ",TEXT($J$4+DIVIDE(COLUMN(),2)-1,"00"))," ")</f>
        <v>2023 - WEEK 11</v>
      </c>
      <c r="G25" s="15"/>
      <c r="H25" s="33" t="str">
        <f>IF($J$4+DIVIDE(COLUMN(),2)-1&lt;=$J$5,CONCATENATE($F$3," - WEEK ",TEXT($J$4+DIVIDE(COLUMN(),2)-1,"00"))," ")</f>
        <v>2023 - WEEK 12</v>
      </c>
      <c r="I25" s="15"/>
      <c r="J25" s="33" t="str">
        <f>IF($J$4+DIVIDE(COLUMN(),2)-1&lt;=$J$5,CONCATENATE($F$3," - WEEK ",TEXT($J$4+DIVIDE(COLUMN(),2)-1,"00"))," ")</f>
        <v>2023 - WEEK 13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215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30">
        <v>44999.0</v>
      </c>
      <c r="AK25" s="28">
        <v>2.0</v>
      </c>
      <c r="AL25" s="24">
        <v>11.0</v>
      </c>
      <c r="AM25" s="24" t="s">
        <v>109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B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30">
        <v>45004.0</v>
      </c>
      <c r="AK26" s="28">
        <v>7.0</v>
      </c>
      <c r="AL26" s="24">
        <v>12.0</v>
      </c>
      <c r="AM26" s="24" t="s">
        <v>109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>
        <f>IFERROR(AVERAGEIFS(DATA!$J:$J,DATA!$L:$L,H25,DATA!$M:$M,$L$1,DATA!$I:$I,$B23,DATA!$E:$E,"&lt;=7")," ")</f>
        <v>0.95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>
        <f>IFERROR(AVERAGEIFS(DATA!$J:$J,DATA!$M:$M,$L$1,DATA!$I:$I,$B23,DATA!$E:$E,"&lt;=7")," ")</f>
        <v>0.95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209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209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216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</row>
    <row r="3">
      <c r="A3" s="15"/>
      <c r="D3" s="20" t="s">
        <v>206</v>
      </c>
      <c r="E3" s="20"/>
      <c r="F3" s="21">
        <f>DASHBOARD!F3</f>
        <v>2023</v>
      </c>
      <c r="G3" s="22"/>
      <c r="H3" s="20" t="s">
        <v>95</v>
      </c>
      <c r="I3" s="20"/>
      <c r="J3" s="21" t="str">
        <f>DASHBOARD!J3</f>
        <v>MARCH</v>
      </c>
      <c r="K3" s="18"/>
      <c r="L3" s="18"/>
      <c r="N3" s="34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>
      <c r="A4" s="15"/>
      <c r="D4" s="20" t="s">
        <v>207</v>
      </c>
      <c r="E4" s="20"/>
      <c r="F4" s="25">
        <f t="array" ref="F4">DATE(F3,INDEX(MASTER!G:G,MATCH(J3,MASTER!F:F,0)),1)</f>
        <v>44986</v>
      </c>
      <c r="G4" s="26"/>
      <c r="H4" s="20" t="s">
        <v>208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</row>
    <row r="5">
      <c r="A5" s="15"/>
      <c r="D5" s="20" t="s">
        <v>210</v>
      </c>
      <c r="E5" s="20"/>
      <c r="F5" s="25">
        <f>EOMONTH(F4,0)</f>
        <v>45016</v>
      </c>
      <c r="G5" s="26"/>
      <c r="H5" s="20" t="s">
        <v>211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</row>
    <row r="6">
      <c r="A6" s="15"/>
      <c r="D6" s="20" t="s">
        <v>213</v>
      </c>
      <c r="E6" s="20"/>
      <c r="F6" s="27">
        <f>NETWORKDAYS(F4,F5)</f>
        <v>23</v>
      </c>
      <c r="G6" s="29"/>
      <c r="H6" s="20" t="s">
        <v>214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0.95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09</v>
      </c>
      <c r="E9" s="38"/>
      <c r="F9" s="33" t="str">
        <f>IF($J$4+DIVIDE(COLUMN(),2)-2&lt;=$J$5,CONCATENATE($F$3," - WEEK ",TEXT($J$4+DIVIDE(COLUMN(),2)-2,"00"))," ")</f>
        <v>2023 - WEEK 10</v>
      </c>
      <c r="G9" s="38"/>
      <c r="H9" s="33" t="str">
        <f>IF($J$4+DIVIDE(COLUMN(),2)-2&lt;=$J$5,CONCATENATE($F$3," - WEEK ",TEXT($J$4+DIVIDE(COLUMN(),2)-2,"00"))," ")</f>
        <v>2023 - WEEK 11</v>
      </c>
      <c r="I9" s="38"/>
      <c r="J9" s="33" t="str">
        <f>IF($J$4+DIVIDE(COLUMN(),2)-2&lt;=$J$5,CONCATENATE($F$3," - WEEK ",TEXT($J$4+DIVIDE(COLUMN(),2)-2,"00"))," ")</f>
        <v>2023 - WEEK 12</v>
      </c>
      <c r="K9" s="38"/>
      <c r="L9" s="33" t="str">
        <f>IF($J$4+DIVIDE(COLUMN(),2)-2&lt;=$J$5,CONCATENATE($F$3," - WEEK ",TEXT($J$4+DIVIDE(COLUMN(),2)-2,"00"))," ")</f>
        <v>2023 - WEEK 13</v>
      </c>
      <c r="M9" s="38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</row>
    <row r="10">
      <c r="A10" s="15"/>
      <c r="B10" s="39" t="s">
        <v>202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</row>
    <row r="11">
      <c r="A11" s="15"/>
      <c r="B11" s="1" t="s">
        <v>4</v>
      </c>
      <c r="C11" s="41"/>
      <c r="D11" s="42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2"/>
      <c r="F11" s="42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2"/>
      <c r="H11" s="42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2"/>
      <c r="J11" s="42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B</v>
      </c>
      <c r="K11" s="42"/>
      <c r="L11" s="42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3"/>
      <c r="N11" s="42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</row>
    <row r="12">
      <c r="A12" s="15"/>
      <c r="B12" s="44"/>
      <c r="C12" s="45"/>
      <c r="D12" s="46"/>
      <c r="E12" s="45"/>
      <c r="F12" s="47"/>
      <c r="G12" s="45"/>
      <c r="H12" s="47"/>
      <c r="I12" s="45"/>
      <c r="J12" s="47"/>
      <c r="K12" s="45"/>
      <c r="L12" s="47"/>
      <c r="M12" s="15"/>
      <c r="N12" s="48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</row>
    <row r="13">
      <c r="A13" s="15"/>
      <c r="B13" s="49" t="s">
        <v>200</v>
      </c>
      <c r="C13" s="45"/>
      <c r="D13" s="46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</row>
    <row r="14">
      <c r="A14" s="35"/>
      <c r="B14" s="50" t="s">
        <v>6</v>
      </c>
      <c r="C14" s="51"/>
      <c r="D14" s="42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2"/>
      <c r="F14" s="42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2"/>
      <c r="H14" s="42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2"/>
      <c r="J14" s="42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B</v>
      </c>
      <c r="K14" s="42"/>
      <c r="L14" s="42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3"/>
      <c r="N14" s="42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</row>
    <row r="15">
      <c r="A15" s="15"/>
      <c r="B15" s="52" t="s">
        <v>5</v>
      </c>
      <c r="C15" s="53"/>
      <c r="D15" s="42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42"/>
      <c r="F15" s="42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2"/>
      <c r="H15" s="42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2"/>
      <c r="J15" s="42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B</v>
      </c>
      <c r="K15" s="42"/>
      <c r="L15" s="42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3"/>
      <c r="N15" s="42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</row>
    <row r="16">
      <c r="A16" s="15"/>
      <c r="B16" s="44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</row>
    <row r="17">
      <c r="A17" s="15"/>
      <c r="B17" s="49" t="s">
        <v>198</v>
      </c>
      <c r="C17" s="54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</row>
    <row r="18">
      <c r="A18" s="15"/>
      <c r="B18" s="55" t="s">
        <v>7</v>
      </c>
      <c r="C18" s="41"/>
      <c r="D18" s="42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2"/>
      <c r="F18" s="42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2"/>
      <c r="H18" s="42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2"/>
      <c r="J18" s="42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B</v>
      </c>
      <c r="K18" s="42"/>
      <c r="L18" s="42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3"/>
      <c r="N18" s="42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AJ18" s="1" t="s">
        <v>40</v>
      </c>
      <c r="AK18" s="1" t="s">
        <v>41</v>
      </c>
      <c r="AL18" s="1" t="s">
        <v>42</v>
      </c>
      <c r="AM18" s="1" t="s">
        <v>43</v>
      </c>
      <c r="AN18" s="1" t="s">
        <v>44</v>
      </c>
    </row>
    <row r="19">
      <c r="A19" s="15"/>
      <c r="B19" s="56" t="s">
        <v>8</v>
      </c>
      <c r="C19" s="41"/>
      <c r="D19" s="42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2"/>
      <c r="F19" s="42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2"/>
      <c r="H19" s="42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2"/>
      <c r="J19" s="42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B</v>
      </c>
      <c r="K19" s="42"/>
      <c r="L19" s="42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3"/>
      <c r="N19" s="42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V19" s="15"/>
      <c r="BW19" s="15"/>
      <c r="BX19" s="15"/>
      <c r="BY19" s="15"/>
      <c r="BZ19" s="15"/>
      <c r="CA19" s="15"/>
      <c r="CB19" s="15"/>
      <c r="CC19" s="15"/>
    </row>
    <row r="20">
      <c r="A20" s="15"/>
      <c r="B20" s="56" t="s">
        <v>9</v>
      </c>
      <c r="C20" s="41"/>
      <c r="D20" s="42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2"/>
      <c r="F20" s="42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2"/>
      <c r="H20" s="42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2"/>
      <c r="J20" s="42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B</v>
      </c>
      <c r="K20" s="42"/>
      <c r="L20" s="42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3"/>
      <c r="N20" s="42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V20" s="15"/>
      <c r="BW20" s="15"/>
      <c r="BX20" s="15"/>
      <c r="BY20" s="15"/>
      <c r="BZ20" s="15"/>
      <c r="CA20" s="15"/>
      <c r="CB20" s="15"/>
      <c r="CC20" s="15"/>
    </row>
    <row r="21">
      <c r="A21" s="15"/>
      <c r="B21" s="56" t="s">
        <v>10</v>
      </c>
      <c r="C21" s="41"/>
      <c r="D21" s="42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2"/>
      <c r="F21" s="42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2"/>
      <c r="H21" s="42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2"/>
      <c r="J21" s="42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B</v>
      </c>
      <c r="K21" s="42"/>
      <c r="L21" s="42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3"/>
      <c r="N21" s="42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V21" s="15"/>
      <c r="BW21" s="15"/>
      <c r="BX21" s="15"/>
      <c r="BY21" s="15"/>
      <c r="BZ21" s="15"/>
      <c r="CA21" s="15"/>
      <c r="CB21" s="15"/>
      <c r="CC21" s="15"/>
    </row>
    <row r="22">
      <c r="A22" s="15"/>
      <c r="B22" s="56" t="s">
        <v>11</v>
      </c>
      <c r="C22" s="41"/>
      <c r="D22" s="42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2"/>
      <c r="F22" s="42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2"/>
      <c r="H22" s="42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2"/>
      <c r="J22" s="42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B</v>
      </c>
      <c r="K22" s="42"/>
      <c r="L22" s="42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3"/>
      <c r="N22" s="42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V22" s="15"/>
      <c r="BW22" s="15"/>
      <c r="BX22" s="15"/>
      <c r="BY22" s="15"/>
      <c r="BZ22" s="15"/>
      <c r="CA22" s="15"/>
      <c r="CB22" s="15"/>
      <c r="CC22" s="15"/>
    </row>
    <row r="23">
      <c r="A23" s="15"/>
      <c r="B23" s="56" t="s">
        <v>12</v>
      </c>
      <c r="C23" s="41"/>
      <c r="D23" s="42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2"/>
      <c r="F23" s="42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2"/>
      <c r="H23" s="42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2"/>
      <c r="J23" s="42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B</v>
      </c>
      <c r="K23" s="42"/>
      <c r="L23" s="42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3"/>
      <c r="N23" s="42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V23" s="15"/>
      <c r="BW23" s="15"/>
      <c r="BX23" s="15"/>
      <c r="BY23" s="15"/>
      <c r="BZ23" s="15"/>
      <c r="CA23" s="15"/>
      <c r="CB23" s="15"/>
      <c r="CC23" s="15"/>
    </row>
    <row r="24">
      <c r="A24" s="15"/>
      <c r="B24" s="56" t="s">
        <v>13</v>
      </c>
      <c r="C24" s="41"/>
      <c r="D24" s="42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2"/>
      <c r="F24" s="42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2"/>
      <c r="H24" s="42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2"/>
      <c r="J24" s="42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B</v>
      </c>
      <c r="K24" s="42"/>
      <c r="L24" s="42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3"/>
      <c r="N24" s="42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V24" s="15"/>
      <c r="BW24" s="15"/>
      <c r="BX24" s="15"/>
      <c r="BY24" s="15"/>
      <c r="BZ24" s="15"/>
      <c r="CA24" s="15"/>
      <c r="CB24" s="15"/>
      <c r="CC24" s="15"/>
    </row>
    <row r="25">
      <c r="A25" s="15"/>
      <c r="B25" s="56" t="s">
        <v>14</v>
      </c>
      <c r="C25" s="41"/>
      <c r="D25" s="42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2"/>
      <c r="F25" s="42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2"/>
      <c r="H25" s="42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2"/>
      <c r="J25" s="42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B</v>
      </c>
      <c r="K25" s="42"/>
      <c r="L25" s="42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3"/>
      <c r="N25" s="42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V25" s="15"/>
      <c r="BW25" s="15"/>
      <c r="BX25" s="15"/>
      <c r="BY25" s="15"/>
      <c r="BZ25" s="15"/>
      <c r="CA25" s="15"/>
      <c r="CB25" s="15"/>
      <c r="CC25" s="15"/>
    </row>
    <row r="26">
      <c r="A26" s="15"/>
      <c r="B26" s="56" t="s">
        <v>15</v>
      </c>
      <c r="C26" s="41"/>
      <c r="D26" s="42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2"/>
      <c r="F26" s="42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2"/>
      <c r="H26" s="42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2"/>
      <c r="J26" s="42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B</v>
      </c>
      <c r="K26" s="42"/>
      <c r="L26" s="42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3"/>
      <c r="N26" s="42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</row>
    <row r="27">
      <c r="A27" s="15"/>
      <c r="B27" s="56" t="s">
        <v>16</v>
      </c>
      <c r="C27" s="41"/>
      <c r="D27" s="42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42"/>
      <c r="F27" s="42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2"/>
      <c r="H27" s="42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2"/>
      <c r="J27" s="42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B</v>
      </c>
      <c r="K27" s="42"/>
      <c r="L27" s="42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3"/>
      <c r="N27" s="42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</row>
    <row r="28">
      <c r="A28" s="15"/>
      <c r="B28" s="56" t="s">
        <v>17</v>
      </c>
      <c r="C28" s="41"/>
      <c r="D28" s="42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42"/>
      <c r="F28" s="42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2"/>
      <c r="H28" s="42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2"/>
      <c r="J28" s="42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B</v>
      </c>
      <c r="K28" s="42"/>
      <c r="L28" s="42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3"/>
      <c r="N28" s="42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</row>
    <row r="29">
      <c r="A29" s="15"/>
      <c r="B29" s="56" t="s">
        <v>18</v>
      </c>
      <c r="C29" s="41"/>
      <c r="D29" s="42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42"/>
      <c r="F29" s="42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2"/>
      <c r="H29" s="42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2"/>
      <c r="J29" s="42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B</v>
      </c>
      <c r="K29" s="42"/>
      <c r="L29" s="42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3"/>
      <c r="N29" s="42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</row>
    <row r="30">
      <c r="A30" s="15"/>
      <c r="B30" s="56" t="s">
        <v>19</v>
      </c>
      <c r="C30" s="41"/>
      <c r="D30" s="42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42"/>
      <c r="F30" s="42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2"/>
      <c r="H30" s="42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2"/>
      <c r="J30" s="42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B</v>
      </c>
      <c r="K30" s="42"/>
      <c r="L30" s="42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3"/>
      <c r="N30" s="42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</row>
    <row r="31">
      <c r="A31" s="15"/>
      <c r="B31" s="56" t="s">
        <v>20</v>
      </c>
      <c r="C31" s="41"/>
      <c r="D31" s="42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42"/>
      <c r="F31" s="42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2"/>
      <c r="H31" s="42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2"/>
      <c r="J31" s="42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B</v>
      </c>
      <c r="K31" s="42"/>
      <c r="L31" s="42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3"/>
      <c r="N31" s="42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</row>
    <row r="32">
      <c r="A32" s="15"/>
      <c r="B32" s="56" t="s">
        <v>21</v>
      </c>
      <c r="C32" s="41"/>
      <c r="D32" s="42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42"/>
      <c r="F32" s="42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2"/>
      <c r="H32" s="42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2"/>
      <c r="J32" s="42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B</v>
      </c>
      <c r="K32" s="42"/>
      <c r="L32" s="42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3"/>
      <c r="N32" s="42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</row>
    <row r="33">
      <c r="A33" s="15"/>
      <c r="B33" s="56" t="s">
        <v>22</v>
      </c>
      <c r="C33" s="41"/>
      <c r="D33" s="42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42"/>
      <c r="F33" s="42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2"/>
      <c r="H33" s="42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2"/>
      <c r="J33" s="42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B</v>
      </c>
      <c r="K33" s="42"/>
      <c r="L33" s="42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3"/>
      <c r="N33" s="42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</row>
    <row r="34">
      <c r="A34" s="15"/>
      <c r="B34" s="56" t="s">
        <v>23</v>
      </c>
      <c r="C34" s="41"/>
      <c r="D34" s="42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42"/>
      <c r="F34" s="42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2"/>
      <c r="H34" s="42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2"/>
      <c r="J34" s="42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B</v>
      </c>
      <c r="K34" s="42"/>
      <c r="L34" s="42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3"/>
      <c r="N34" s="42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</row>
    <row r="35">
      <c r="A35" s="15"/>
      <c r="B35" s="56" t="s">
        <v>24</v>
      </c>
      <c r="C35" s="41"/>
      <c r="D35" s="42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42"/>
      <c r="F35" s="42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2"/>
      <c r="H35" s="42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2"/>
      <c r="J35" s="42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B</v>
      </c>
      <c r="K35" s="42"/>
      <c r="L35" s="42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3"/>
      <c r="N35" s="42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</row>
    <row r="36">
      <c r="A36" s="15"/>
      <c r="B36" s="56" t="s">
        <v>25</v>
      </c>
      <c r="C36" s="41"/>
      <c r="D36" s="42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42"/>
      <c r="F36" s="42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2"/>
      <c r="H36" s="42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2"/>
      <c r="J36" s="42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B</v>
      </c>
      <c r="K36" s="42"/>
      <c r="L36" s="42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3"/>
      <c r="N36" s="42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</row>
    <row r="37">
      <c r="A37" s="15"/>
      <c r="B37" s="56" t="s">
        <v>26</v>
      </c>
      <c r="C37" s="41"/>
      <c r="D37" s="42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42"/>
      <c r="F37" s="42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2"/>
      <c r="H37" s="42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2"/>
      <c r="J37" s="42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B</v>
      </c>
      <c r="K37" s="42"/>
      <c r="L37" s="42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3"/>
      <c r="N37" s="42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</row>
    <row r="38">
      <c r="A38" s="15"/>
      <c r="B38" s="56" t="s">
        <v>27</v>
      </c>
      <c r="C38" s="41"/>
      <c r="D38" s="42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42"/>
      <c r="F38" s="42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42"/>
      <c r="H38" s="42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42"/>
      <c r="J38" s="42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B</v>
      </c>
      <c r="K38" s="42"/>
      <c r="L38" s="42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43"/>
      <c r="N38" s="42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</row>
    <row r="39">
      <c r="A39" s="15"/>
      <c r="B39" s="56" t="s">
        <v>28</v>
      </c>
      <c r="C39" s="41"/>
      <c r="D39" s="42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42"/>
      <c r="F39" s="42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42"/>
      <c r="H39" s="42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42"/>
      <c r="J39" s="42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B</v>
      </c>
      <c r="K39" s="42"/>
      <c r="L39" s="42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43"/>
      <c r="N39" s="42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</row>
    <row r="40">
      <c r="A40" s="15"/>
      <c r="B40" s="56" t="s">
        <v>29</v>
      </c>
      <c r="C40" s="41"/>
      <c r="D40" s="42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42"/>
      <c r="F40" s="42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42"/>
      <c r="H40" s="42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42"/>
      <c r="J40" s="42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B</v>
      </c>
      <c r="K40" s="42"/>
      <c r="L40" s="42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43"/>
      <c r="N40" s="42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</row>
    <row r="41">
      <c r="A41" s="15"/>
      <c r="B41" s="56" t="s">
        <v>27</v>
      </c>
      <c r="C41" s="41"/>
      <c r="D41" s="42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42"/>
      <c r="F41" s="42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42"/>
      <c r="H41" s="42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42"/>
      <c r="J41" s="42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B</v>
      </c>
      <c r="K41" s="42"/>
      <c r="L41" s="42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43"/>
      <c r="N41" s="42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</row>
    <row r="42">
      <c r="A42" s="15"/>
      <c r="B42" s="56" t="s">
        <v>30</v>
      </c>
      <c r="C42" s="41"/>
      <c r="D42" s="42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42"/>
      <c r="F42" s="42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42"/>
      <c r="H42" s="42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42"/>
      <c r="J42" s="42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B</v>
      </c>
      <c r="K42" s="42"/>
      <c r="L42" s="42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43"/>
      <c r="N42" s="42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</row>
    <row r="43">
      <c r="A43" s="15"/>
      <c r="B43" s="56" t="s">
        <v>31</v>
      </c>
      <c r="C43" s="41"/>
      <c r="D43" s="42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42"/>
      <c r="F43" s="42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42"/>
      <c r="H43" s="42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42"/>
      <c r="J43" s="42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B</v>
      </c>
      <c r="K43" s="42"/>
      <c r="L43" s="42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43"/>
      <c r="N43" s="42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</row>
    <row r="44">
      <c r="A44" s="15"/>
      <c r="B44" s="56" t="s">
        <v>32</v>
      </c>
      <c r="C44" s="41"/>
      <c r="D44" s="42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42"/>
      <c r="F44" s="42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42"/>
      <c r="H44" s="42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42"/>
      <c r="J44" s="42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B</v>
      </c>
      <c r="K44" s="42"/>
      <c r="L44" s="42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43"/>
      <c r="N44" s="42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</row>
    <row r="45">
      <c r="A45" s="15"/>
      <c r="B45" s="56" t="s">
        <v>33</v>
      </c>
      <c r="C45" s="41"/>
      <c r="D45" s="42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42"/>
      <c r="F45" s="42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42"/>
      <c r="H45" s="42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42"/>
      <c r="J45" s="42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B</v>
      </c>
      <c r="K45" s="42"/>
      <c r="L45" s="42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43"/>
      <c r="N45" s="42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</row>
    <row r="46">
      <c r="A46" s="15"/>
      <c r="B46" s="56" t="s">
        <v>34</v>
      </c>
      <c r="C46" s="41"/>
      <c r="D46" s="42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42"/>
      <c r="F46" s="42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42"/>
      <c r="H46" s="42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42"/>
      <c r="J46" s="42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B</v>
      </c>
      <c r="K46" s="42"/>
      <c r="L46" s="42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43"/>
      <c r="N46" s="42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</row>
    <row r="47">
      <c r="A47" s="15"/>
      <c r="B47" s="56" t="s">
        <v>35</v>
      </c>
      <c r="C47" s="41"/>
      <c r="D47" s="42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42"/>
      <c r="F47" s="42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42"/>
      <c r="H47" s="42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42"/>
      <c r="J47" s="42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B</v>
      </c>
      <c r="K47" s="42"/>
      <c r="L47" s="42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43"/>
      <c r="N47" s="42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</row>
    <row r="48">
      <c r="A48" s="15"/>
      <c r="B48" s="56" t="s">
        <v>36</v>
      </c>
      <c r="C48" s="41"/>
      <c r="D48" s="42" t="str">
        <f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42"/>
      <c r="F48" s="42" t="str">
        <f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42"/>
      <c r="H48" s="42" t="str">
        <f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42"/>
      <c r="J48" s="42" t="str">
        <f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B</v>
      </c>
      <c r="K48" s="42"/>
      <c r="L48" s="42" t="str">
        <f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43"/>
      <c r="N48" s="42" t="str">
        <f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</row>
    <row r="49">
      <c r="A49" s="15"/>
      <c r="B49" s="56" t="s">
        <v>37</v>
      </c>
      <c r="C49" s="41"/>
      <c r="D49" s="42" t="str">
        <f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42"/>
      <c r="F49" s="42" t="str">
        <f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42"/>
      <c r="H49" s="42" t="str">
        <f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42"/>
      <c r="J49" s="42" t="str">
        <f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B</v>
      </c>
      <c r="K49" s="42"/>
      <c r="L49" s="42" t="str">
        <f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43"/>
      <c r="N49" s="42" t="str">
        <f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</row>
    <row r="50">
      <c r="A50" s="15"/>
      <c r="B50" s="56" t="s">
        <v>38</v>
      </c>
      <c r="C50" s="41"/>
      <c r="D50" s="42" t="str">
        <f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42"/>
      <c r="F50" s="42" t="str">
        <f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42"/>
      <c r="H50" s="42" t="str">
        <f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42"/>
      <c r="J50" s="42" t="str">
        <f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B</v>
      </c>
      <c r="K50" s="42"/>
      <c r="L50" s="42" t="str">
        <f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43"/>
      <c r="N50" s="42" t="str">
        <f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</row>
    <row r="51">
      <c r="A51" s="15"/>
      <c r="B51" s="56" t="s">
        <v>39</v>
      </c>
      <c r="C51" s="41"/>
      <c r="D51" s="42" t="str">
        <f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42"/>
      <c r="F51" s="42" t="str">
        <f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42"/>
      <c r="H51" s="42" t="str">
        <f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42"/>
      <c r="J51" s="42" t="str">
        <f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B</v>
      </c>
      <c r="K51" s="42"/>
      <c r="L51" s="42" t="str">
        <f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43"/>
      <c r="N51" s="42" t="str">
        <f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</row>
    <row r="52">
      <c r="A52" s="15"/>
      <c r="B52" s="56" t="s">
        <v>45</v>
      </c>
      <c r="C52" s="41"/>
      <c r="D52" s="42" t="str">
        <f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42"/>
      <c r="F52" s="42" t="str">
        <f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42"/>
      <c r="H52" s="42" t="str">
        <f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42"/>
      <c r="J52" s="42" t="str">
        <f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B</v>
      </c>
      <c r="K52" s="42"/>
      <c r="L52" s="42" t="str">
        <f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43"/>
      <c r="N52" s="42" t="str">
        <f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</row>
    <row r="53">
      <c r="A53" s="15"/>
      <c r="B53" s="56" t="s">
        <v>46</v>
      </c>
      <c r="C53" s="41"/>
      <c r="D53" s="42" t="str">
        <f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42"/>
      <c r="F53" s="42" t="str">
        <f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42"/>
      <c r="H53" s="42" t="str">
        <f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42"/>
      <c r="J53" s="42" t="str">
        <f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B</v>
      </c>
      <c r="K53" s="42"/>
      <c r="L53" s="42" t="str">
        <f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43"/>
      <c r="N53" s="42" t="str">
        <f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</row>
    <row r="54">
      <c r="A54" s="15"/>
      <c r="B54" s="56" t="s">
        <v>47</v>
      </c>
      <c r="C54" s="41"/>
      <c r="D54" s="42" t="str">
        <f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42"/>
      <c r="F54" s="42" t="str">
        <f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42"/>
      <c r="H54" s="42" t="str">
        <f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42"/>
      <c r="J54" s="42" t="str">
        <f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B</v>
      </c>
      <c r="K54" s="42"/>
      <c r="L54" s="42" t="str">
        <f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43"/>
      <c r="N54" s="42" t="str">
        <f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</row>
    <row r="55">
      <c r="A55" s="15"/>
      <c r="B55" s="56" t="s">
        <v>48</v>
      </c>
      <c r="C55" s="41"/>
      <c r="D55" s="42" t="str">
        <f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42"/>
      <c r="F55" s="42" t="str">
        <f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42"/>
      <c r="H55" s="42" t="str">
        <f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42"/>
      <c r="J55" s="42" t="str">
        <f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B</v>
      </c>
      <c r="K55" s="42"/>
      <c r="L55" s="42" t="str">
        <f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43"/>
      <c r="N55" s="42" t="str">
        <f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</row>
    <row r="56">
      <c r="A56" s="15"/>
      <c r="B56" s="56" t="s">
        <v>49</v>
      </c>
      <c r="C56" s="41"/>
      <c r="D56" s="42" t="str">
        <f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42"/>
      <c r="F56" s="42" t="str">
        <f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42"/>
      <c r="H56" s="42" t="str">
        <f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42"/>
      <c r="J56" s="42" t="str">
        <f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B</v>
      </c>
      <c r="K56" s="42"/>
      <c r="L56" s="42" t="str">
        <f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43"/>
      <c r="N56" s="42" t="str">
        <f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</row>
    <row r="57">
      <c r="A57" s="15"/>
      <c r="B57" s="56" t="s">
        <v>50</v>
      </c>
      <c r="C57" s="41"/>
      <c r="D57" s="42" t="str">
        <f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42"/>
      <c r="F57" s="42" t="str">
        <f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42"/>
      <c r="H57" s="42" t="str">
        <f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42"/>
      <c r="J57" s="42" t="str">
        <f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B</v>
      </c>
      <c r="K57" s="42"/>
      <c r="L57" s="42" t="str">
        <f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43"/>
      <c r="N57" s="42" t="str">
        <f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</row>
    <row r="58">
      <c r="A58" s="15"/>
      <c r="B58" s="56" t="s">
        <v>51</v>
      </c>
      <c r="C58" s="41"/>
      <c r="D58" s="42" t="str">
        <f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42"/>
      <c r="F58" s="42" t="str">
        <f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42"/>
      <c r="H58" s="42" t="str">
        <f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42"/>
      <c r="J58" s="42" t="str">
        <f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B</v>
      </c>
      <c r="K58" s="42"/>
      <c r="L58" s="42" t="str">
        <f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43"/>
      <c r="N58" s="42" t="str">
        <f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</row>
    <row r="59">
      <c r="A59" s="15"/>
      <c r="B59" s="56" t="s">
        <v>52</v>
      </c>
      <c r="C59" s="41"/>
      <c r="D59" s="42" t="str">
        <f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42"/>
      <c r="F59" s="42" t="str">
        <f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42"/>
      <c r="H59" s="42" t="str">
        <f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42"/>
      <c r="J59" s="42" t="str">
        <f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B</v>
      </c>
      <c r="K59" s="42"/>
      <c r="L59" s="42" t="str">
        <f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43"/>
      <c r="N59" s="42" t="str">
        <f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</row>
    <row r="60">
      <c r="A60" s="15"/>
      <c r="B60" s="56" t="s">
        <v>53</v>
      </c>
      <c r="C60" s="41"/>
      <c r="D60" s="42" t="str">
        <f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42"/>
      <c r="F60" s="42" t="str">
        <f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42"/>
      <c r="H60" s="42" t="str">
        <f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42"/>
      <c r="J60" s="42" t="str">
        <f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B</v>
      </c>
      <c r="K60" s="42"/>
      <c r="L60" s="42" t="str">
        <f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43"/>
      <c r="N60" s="42" t="str">
        <f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</row>
    <row r="61">
      <c r="A61" s="15"/>
      <c r="B61" s="56" t="s">
        <v>54</v>
      </c>
      <c r="C61" s="41"/>
      <c r="D61" s="42" t="str">
        <f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 </v>
      </c>
      <c r="E61" s="42"/>
      <c r="F61" s="42" t="str">
        <f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 </v>
      </c>
      <c r="G61" s="42"/>
      <c r="H61" s="42" t="str">
        <f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 </v>
      </c>
      <c r="I61" s="42"/>
      <c r="J61" s="42" t="str">
        <f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B</v>
      </c>
      <c r="K61" s="42"/>
      <c r="L61" s="42" t="str">
        <f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43"/>
      <c r="N61" s="42" t="str">
        <f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</row>
    <row r="62">
      <c r="A62" s="15"/>
      <c r="B62" s="56" t="s">
        <v>55</v>
      </c>
      <c r="C62" s="41"/>
      <c r="D62" s="42" t="str">
        <f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 </v>
      </c>
      <c r="E62" s="42"/>
      <c r="F62" s="42" t="str">
        <f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 </v>
      </c>
      <c r="G62" s="42"/>
      <c r="H62" s="42" t="str">
        <f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 </v>
      </c>
      <c r="I62" s="42"/>
      <c r="J62" s="42" t="str">
        <f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B</v>
      </c>
      <c r="K62" s="42"/>
      <c r="L62" s="42" t="str">
        <f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43"/>
      <c r="N62" s="42" t="str">
        <f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</row>
    <row r="63">
      <c r="A63" s="15"/>
      <c r="B63" s="56" t="s">
        <v>56</v>
      </c>
      <c r="C63" s="41"/>
      <c r="D63" s="42" t="str">
        <f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> </v>
      </c>
      <c r="E63" s="42"/>
      <c r="F63" s="42" t="str">
        <f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> </v>
      </c>
      <c r="G63" s="42"/>
      <c r="H63" s="42" t="str">
        <f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> </v>
      </c>
      <c r="I63" s="42"/>
      <c r="J63" s="42" t="str">
        <f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>B</v>
      </c>
      <c r="K63" s="42"/>
      <c r="L63" s="42" t="str">
        <f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> </v>
      </c>
      <c r="M63" s="43"/>
      <c r="N63" s="42" t="str">
        <f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> </v>
      </c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</row>
    <row r="64">
      <c r="A64" s="15"/>
      <c r="B64" s="56" t="s">
        <v>57</v>
      </c>
      <c r="C64" s="41"/>
      <c r="D64" s="42" t="str">
        <f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> </v>
      </c>
      <c r="E64" s="42"/>
      <c r="F64" s="42" t="str">
        <f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> </v>
      </c>
      <c r="G64" s="42"/>
      <c r="H64" s="42" t="str">
        <f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> </v>
      </c>
      <c r="I64" s="42"/>
      <c r="J64" s="42" t="str">
        <f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>B</v>
      </c>
      <c r="K64" s="42"/>
      <c r="L64" s="42" t="str">
        <f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> </v>
      </c>
      <c r="M64" s="43"/>
      <c r="N64" s="42" t="str">
        <f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> </v>
      </c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</row>
    <row r="65">
      <c r="A65" s="15"/>
      <c r="B65" s="56" t="s">
        <v>58</v>
      </c>
      <c r="C65" s="41"/>
      <c r="D65" s="42" t="str">
        <f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> </v>
      </c>
      <c r="E65" s="42"/>
      <c r="F65" s="42" t="str">
        <f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> </v>
      </c>
      <c r="G65" s="42"/>
      <c r="H65" s="42" t="str">
        <f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> </v>
      </c>
      <c r="I65" s="42"/>
      <c r="J65" s="42" t="str">
        <f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>B</v>
      </c>
      <c r="K65" s="42"/>
      <c r="L65" s="42" t="str">
        <f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> </v>
      </c>
      <c r="M65" s="43"/>
      <c r="N65" s="42" t="str">
        <f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> </v>
      </c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</row>
    <row r="66">
      <c r="A66" s="15"/>
      <c r="B66" s="56" t="s">
        <v>59</v>
      </c>
      <c r="C66" s="41"/>
      <c r="D66" s="42" t="str">
        <f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> </v>
      </c>
      <c r="E66" s="42"/>
      <c r="F66" s="42" t="str">
        <f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> </v>
      </c>
      <c r="G66" s="42"/>
      <c r="H66" s="42" t="str">
        <f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> </v>
      </c>
      <c r="I66" s="42"/>
      <c r="J66" s="42" t="str">
        <f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>B</v>
      </c>
      <c r="K66" s="42"/>
      <c r="L66" s="42" t="str">
        <f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> </v>
      </c>
      <c r="M66" s="43"/>
      <c r="N66" s="42" t="str">
        <f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> </v>
      </c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</row>
    <row r="67">
      <c r="A67" s="15"/>
      <c r="B67" s="56" t="s">
        <v>60</v>
      </c>
      <c r="C67" s="41"/>
      <c r="D67" s="42" t="str">
        <f>IFERROR(IF(AVERAGEIFS(DATA!$J:$J,DATA!$F:$F,$B67,DATA!$L:$L,D$9,DATA!$M:$M,$L$1,DATA!$E:$E,"&lt;=7")&gt;MASTER!$B$3/100,"SB",IF(AVERAGEIFS(DATA!$J:$J,DATA!$F:$F,$B67,DATA!$L:$L,D$9,DATA!$M:$M,$L$1,DATA!$E:$E,"&lt;=7")&gt;MASTER!$B$4/100,"B",IF(AVERAGEIFS(DATA!$J:$J,DATA!$F:$F,$B67,DATA!$L:$L,D$9,DATA!$M:$M,$L$1,DATA!$E:$E,"&lt;=7")&gt;MASTER!$B$5/100,"C","K")))," ")</f>
        <v> </v>
      </c>
      <c r="E67" s="42"/>
      <c r="F67" s="42" t="str">
        <f>IFERROR(IF(AVERAGEIFS(DATA!$J:$J,DATA!$F:$F,$B67,DATA!$L:$L,F$9,DATA!$M:$M,$L$1,DATA!$E:$E,"&lt;=7")&gt;MASTER!$B$3/100,"SB",IF(AVERAGEIFS(DATA!$J:$J,DATA!$F:$F,$B67,DATA!$L:$L,F$9,DATA!$M:$M,$L$1,DATA!$E:$E,"&lt;=7")&gt;MASTER!$B$4/100,"B",IF(AVERAGEIFS(DATA!$J:$J,DATA!$F:$F,$B67,DATA!$L:$L,F$9,DATA!$M:$M,$L$1,DATA!$E:$E,"&lt;=7")&gt;MASTER!$B$5/100,"C","K")))," ")</f>
        <v> </v>
      </c>
      <c r="G67" s="42"/>
      <c r="H67" s="42" t="str">
        <f>IFERROR(IF(AVERAGEIFS(DATA!$J:$J,DATA!$F:$F,$B67,DATA!$L:$L,H$9,DATA!$M:$M,$L$1,DATA!$E:$E,"&lt;=7")&gt;MASTER!$B$3/100,"SB",IF(AVERAGEIFS(DATA!$J:$J,DATA!$F:$F,$B67,DATA!$L:$L,H$9,DATA!$M:$M,$L$1,DATA!$E:$E,"&lt;=7")&gt;MASTER!$B$4/100,"B",IF(AVERAGEIFS(DATA!$J:$J,DATA!$F:$F,$B67,DATA!$L:$L,H$9,DATA!$M:$M,$L$1,DATA!$E:$E,"&lt;=7")&gt;MASTER!$B$5/100,"C","K")))," ")</f>
        <v> </v>
      </c>
      <c r="I67" s="42"/>
      <c r="J67" s="42" t="str">
        <f>IFERROR(IF(AVERAGEIFS(DATA!$J:$J,DATA!$F:$F,$B67,DATA!$L:$L,J$9,DATA!$M:$M,$L$1,DATA!$E:$E,"&lt;=7")&gt;MASTER!$B$3/100,"SB",IF(AVERAGEIFS(DATA!$J:$J,DATA!$F:$F,$B67,DATA!$L:$L,J$9,DATA!$M:$M,$L$1,DATA!$E:$E,"&lt;=7")&gt;MASTER!$B$4/100,"B",IF(AVERAGEIFS(DATA!$J:$J,DATA!$F:$F,$B67,DATA!$L:$L,J$9,DATA!$M:$M,$L$1,DATA!$E:$E,"&lt;=7")&gt;MASTER!$B$5/100,"C","K")))," ")</f>
        <v>B</v>
      </c>
      <c r="K67" s="42"/>
      <c r="L67" s="42" t="str">
        <f>IFERROR(IF(AVERAGEIFS(DATA!$J:$J,DATA!$F:$F,$B67,DATA!$L:$L,L$9,DATA!$M:$M,$L$1,DATA!$E:$E,"&lt;=7")&gt;MASTER!$B$3/100,"SB",IF(AVERAGEIFS(DATA!$J:$J,DATA!$F:$F,$B67,DATA!$L:$L,L$9,DATA!$M:$M,$L$1,DATA!$E:$E,"&lt;=7")&gt;MASTER!$B$4/100,"B",IF(AVERAGEIFS(DATA!$J:$J,DATA!$F:$F,$B67,DATA!$L:$L,L$9,DATA!$M:$M,$L$1,DATA!$E:$E,"&lt;=7")&gt;MASTER!$B$5/100,"C","K")))," ")</f>
        <v> </v>
      </c>
      <c r="M67" s="43"/>
      <c r="N67" s="42" t="str">
        <f>IFERROR(IF(AVERAGEIFS(DATA!$J:$J,DATA!$F:$F,$B67,DATA!$L:$L,N$9,DATA!$M:$M,$L$1,DATA!$E:$E,"&lt;=7")&gt;MASTER!$B$3/100,"SB",IF(AVERAGEIFS(DATA!$J:$J,DATA!$F:$F,$B67,DATA!$L:$L,N$9,DATA!$M:$M,$L$1,DATA!$E:$E,"&lt;=7")&gt;MASTER!$B$4/100,"B",IF(AVERAGEIFS(DATA!$J:$J,DATA!$F:$F,$B67,DATA!$L:$L,N$9,DATA!$M:$M,$L$1,DATA!$E:$E,"&lt;=7")&gt;MASTER!$B$5/100,"C","K")))," ")</f>
        <v> </v>
      </c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</row>
    <row r="68">
      <c r="A68" s="15"/>
      <c r="B68" s="56" t="s">
        <v>61</v>
      </c>
      <c r="C68" s="41"/>
      <c r="D68" s="42" t="str">
        <f>IFERROR(IF(AVERAGEIFS(DATA!$J:$J,DATA!$F:$F,$B68,DATA!$L:$L,D$9,DATA!$M:$M,$L$1,DATA!$E:$E,"&lt;=7")&gt;MASTER!$B$3/100,"SB",IF(AVERAGEIFS(DATA!$J:$J,DATA!$F:$F,$B68,DATA!$L:$L,D$9,DATA!$M:$M,$L$1,DATA!$E:$E,"&lt;=7")&gt;MASTER!$B$4/100,"B",IF(AVERAGEIFS(DATA!$J:$J,DATA!$F:$F,$B68,DATA!$L:$L,D$9,DATA!$M:$M,$L$1,DATA!$E:$E,"&lt;=7")&gt;MASTER!$B$5/100,"C","K")))," ")</f>
        <v> </v>
      </c>
      <c r="E68" s="42"/>
      <c r="F68" s="42" t="str">
        <f>IFERROR(IF(AVERAGEIFS(DATA!$J:$J,DATA!$F:$F,$B68,DATA!$L:$L,F$9,DATA!$M:$M,$L$1,DATA!$E:$E,"&lt;=7")&gt;MASTER!$B$3/100,"SB",IF(AVERAGEIFS(DATA!$J:$J,DATA!$F:$F,$B68,DATA!$L:$L,F$9,DATA!$M:$M,$L$1,DATA!$E:$E,"&lt;=7")&gt;MASTER!$B$4/100,"B",IF(AVERAGEIFS(DATA!$J:$J,DATA!$F:$F,$B68,DATA!$L:$L,F$9,DATA!$M:$M,$L$1,DATA!$E:$E,"&lt;=7")&gt;MASTER!$B$5/100,"C","K")))," ")</f>
        <v> </v>
      </c>
      <c r="G68" s="42"/>
      <c r="H68" s="42" t="str">
        <f>IFERROR(IF(AVERAGEIFS(DATA!$J:$J,DATA!$F:$F,$B68,DATA!$L:$L,H$9,DATA!$M:$M,$L$1,DATA!$E:$E,"&lt;=7")&gt;MASTER!$B$3/100,"SB",IF(AVERAGEIFS(DATA!$J:$J,DATA!$F:$F,$B68,DATA!$L:$L,H$9,DATA!$M:$M,$L$1,DATA!$E:$E,"&lt;=7")&gt;MASTER!$B$4/100,"B",IF(AVERAGEIFS(DATA!$J:$J,DATA!$F:$F,$B68,DATA!$L:$L,H$9,DATA!$M:$M,$L$1,DATA!$E:$E,"&lt;=7")&gt;MASTER!$B$5/100,"C","K")))," ")</f>
        <v> </v>
      </c>
      <c r="I68" s="42"/>
      <c r="J68" s="42" t="str">
        <f>IFERROR(IF(AVERAGEIFS(DATA!$J:$J,DATA!$F:$F,$B68,DATA!$L:$L,J$9,DATA!$M:$M,$L$1,DATA!$E:$E,"&lt;=7")&gt;MASTER!$B$3/100,"SB",IF(AVERAGEIFS(DATA!$J:$J,DATA!$F:$F,$B68,DATA!$L:$L,J$9,DATA!$M:$M,$L$1,DATA!$E:$E,"&lt;=7")&gt;MASTER!$B$4/100,"B",IF(AVERAGEIFS(DATA!$J:$J,DATA!$F:$F,$B68,DATA!$L:$L,J$9,DATA!$M:$M,$L$1,DATA!$E:$E,"&lt;=7")&gt;MASTER!$B$5/100,"C","K")))," ")</f>
        <v>B</v>
      </c>
      <c r="K68" s="42"/>
      <c r="L68" s="42" t="str">
        <f>IFERROR(IF(AVERAGEIFS(DATA!$J:$J,DATA!$F:$F,$B68,DATA!$L:$L,L$9,DATA!$M:$M,$L$1,DATA!$E:$E,"&lt;=7")&gt;MASTER!$B$3/100,"SB",IF(AVERAGEIFS(DATA!$J:$J,DATA!$F:$F,$B68,DATA!$L:$L,L$9,DATA!$M:$M,$L$1,DATA!$E:$E,"&lt;=7")&gt;MASTER!$B$4/100,"B",IF(AVERAGEIFS(DATA!$J:$J,DATA!$F:$F,$B68,DATA!$L:$L,L$9,DATA!$M:$M,$L$1,DATA!$E:$E,"&lt;=7")&gt;MASTER!$B$5/100,"C","K")))," ")</f>
        <v> </v>
      </c>
      <c r="M68" s="43"/>
      <c r="N68" s="42" t="str">
        <f>IFERROR(IF(AVERAGEIFS(DATA!$J:$J,DATA!$F:$F,$B68,DATA!$L:$L,N$9,DATA!$M:$M,$L$1,DATA!$E:$E,"&lt;=7")&gt;MASTER!$B$3/100,"SB",IF(AVERAGEIFS(DATA!$J:$J,DATA!$F:$F,$B68,DATA!$L:$L,N$9,DATA!$M:$M,$L$1,DATA!$E:$E,"&lt;=7")&gt;MASTER!$B$4/100,"B",IF(AVERAGEIFS(DATA!$J:$J,DATA!$F:$F,$B68,DATA!$L:$L,N$9,DATA!$M:$M,$L$1,DATA!$E:$E,"&lt;=7")&gt;MASTER!$B$5/100,"C","K")))," ")</f>
        <v> </v>
      </c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</row>
    <row r="69">
      <c r="A69" s="15"/>
      <c r="B69" s="56" t="s">
        <v>62</v>
      </c>
      <c r="C69" s="41"/>
      <c r="D69" s="42" t="str">
        <f>IFERROR(IF(AVERAGEIFS(DATA!$J:$J,DATA!$F:$F,$B69,DATA!$L:$L,D$9,DATA!$M:$M,$L$1,DATA!$E:$E,"&lt;=7")&gt;MASTER!$B$3/100,"SB",IF(AVERAGEIFS(DATA!$J:$J,DATA!$F:$F,$B69,DATA!$L:$L,D$9,DATA!$M:$M,$L$1,DATA!$E:$E,"&lt;=7")&gt;MASTER!$B$4/100,"B",IF(AVERAGEIFS(DATA!$J:$J,DATA!$F:$F,$B69,DATA!$L:$L,D$9,DATA!$M:$M,$L$1,DATA!$E:$E,"&lt;=7")&gt;MASTER!$B$5/100,"C","K")))," ")</f>
        <v> </v>
      </c>
      <c r="E69" s="42"/>
      <c r="F69" s="42" t="str">
        <f>IFERROR(IF(AVERAGEIFS(DATA!$J:$J,DATA!$F:$F,$B69,DATA!$L:$L,F$9,DATA!$M:$M,$L$1,DATA!$E:$E,"&lt;=7")&gt;MASTER!$B$3/100,"SB",IF(AVERAGEIFS(DATA!$J:$J,DATA!$F:$F,$B69,DATA!$L:$L,F$9,DATA!$M:$M,$L$1,DATA!$E:$E,"&lt;=7")&gt;MASTER!$B$4/100,"B",IF(AVERAGEIFS(DATA!$J:$J,DATA!$F:$F,$B69,DATA!$L:$L,F$9,DATA!$M:$M,$L$1,DATA!$E:$E,"&lt;=7")&gt;MASTER!$B$5/100,"C","K")))," ")</f>
        <v> </v>
      </c>
      <c r="G69" s="42"/>
      <c r="H69" s="42" t="str">
        <f>IFERROR(IF(AVERAGEIFS(DATA!$J:$J,DATA!$F:$F,$B69,DATA!$L:$L,H$9,DATA!$M:$M,$L$1,DATA!$E:$E,"&lt;=7")&gt;MASTER!$B$3/100,"SB",IF(AVERAGEIFS(DATA!$J:$J,DATA!$F:$F,$B69,DATA!$L:$L,H$9,DATA!$M:$M,$L$1,DATA!$E:$E,"&lt;=7")&gt;MASTER!$B$4/100,"B",IF(AVERAGEIFS(DATA!$J:$J,DATA!$F:$F,$B69,DATA!$L:$L,H$9,DATA!$M:$M,$L$1,DATA!$E:$E,"&lt;=7")&gt;MASTER!$B$5/100,"C","K")))," ")</f>
        <v> </v>
      </c>
      <c r="I69" s="42"/>
      <c r="J69" s="42" t="str">
        <f>IFERROR(IF(AVERAGEIFS(DATA!$J:$J,DATA!$F:$F,$B69,DATA!$L:$L,J$9,DATA!$M:$M,$L$1,DATA!$E:$E,"&lt;=7")&gt;MASTER!$B$3/100,"SB",IF(AVERAGEIFS(DATA!$J:$J,DATA!$F:$F,$B69,DATA!$L:$L,J$9,DATA!$M:$M,$L$1,DATA!$E:$E,"&lt;=7")&gt;MASTER!$B$4/100,"B",IF(AVERAGEIFS(DATA!$J:$J,DATA!$F:$F,$B69,DATA!$L:$L,J$9,DATA!$M:$M,$L$1,DATA!$E:$E,"&lt;=7")&gt;MASTER!$B$5/100,"C","K")))," ")</f>
        <v>B</v>
      </c>
      <c r="K69" s="42"/>
      <c r="L69" s="42" t="str">
        <f>IFERROR(IF(AVERAGEIFS(DATA!$J:$J,DATA!$F:$F,$B69,DATA!$L:$L,L$9,DATA!$M:$M,$L$1,DATA!$E:$E,"&lt;=7")&gt;MASTER!$B$3/100,"SB",IF(AVERAGEIFS(DATA!$J:$J,DATA!$F:$F,$B69,DATA!$L:$L,L$9,DATA!$M:$M,$L$1,DATA!$E:$E,"&lt;=7")&gt;MASTER!$B$4/100,"B",IF(AVERAGEIFS(DATA!$J:$J,DATA!$F:$F,$B69,DATA!$L:$L,L$9,DATA!$M:$M,$L$1,DATA!$E:$E,"&lt;=7")&gt;MASTER!$B$5/100,"C","K")))," ")</f>
        <v> </v>
      </c>
      <c r="M69" s="43"/>
      <c r="N69" s="42" t="str">
        <f>IFERROR(IF(AVERAGEIFS(DATA!$J:$J,DATA!$F:$F,$B69,DATA!$L:$L,N$9,DATA!$M:$M,$L$1,DATA!$E:$E,"&lt;=7")&gt;MASTER!$B$3/100,"SB",IF(AVERAGEIFS(DATA!$J:$J,DATA!$F:$F,$B69,DATA!$L:$L,N$9,DATA!$M:$M,$L$1,DATA!$E:$E,"&lt;=7")&gt;MASTER!$B$4/100,"B",IF(AVERAGEIFS(DATA!$J:$J,DATA!$F:$F,$B69,DATA!$L:$L,N$9,DATA!$M:$M,$L$1,DATA!$E:$E,"&lt;=7")&gt;MASTER!$B$5/100,"C","K")))," ")</f>
        <v> </v>
      </c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</row>
    <row r="70">
      <c r="A70" s="15"/>
      <c r="B70" s="56" t="s">
        <v>63</v>
      </c>
      <c r="C70" s="41"/>
      <c r="D70" s="42" t="str">
        <f>IFERROR(IF(AVERAGEIFS(DATA!$J:$J,DATA!$F:$F,$B70,DATA!$L:$L,D$9,DATA!$M:$M,$L$1,DATA!$E:$E,"&lt;=7")&gt;MASTER!$B$3/100,"SB",IF(AVERAGEIFS(DATA!$J:$J,DATA!$F:$F,$B70,DATA!$L:$L,D$9,DATA!$M:$M,$L$1,DATA!$E:$E,"&lt;=7")&gt;MASTER!$B$4/100,"B",IF(AVERAGEIFS(DATA!$J:$J,DATA!$F:$F,$B70,DATA!$L:$L,D$9,DATA!$M:$M,$L$1,DATA!$E:$E,"&lt;=7")&gt;MASTER!$B$5/100,"C","K")))," ")</f>
        <v> </v>
      </c>
      <c r="E70" s="42"/>
      <c r="F70" s="42" t="str">
        <f>IFERROR(IF(AVERAGEIFS(DATA!$J:$J,DATA!$F:$F,$B70,DATA!$L:$L,F$9,DATA!$M:$M,$L$1,DATA!$E:$E,"&lt;=7")&gt;MASTER!$B$3/100,"SB",IF(AVERAGEIFS(DATA!$J:$J,DATA!$F:$F,$B70,DATA!$L:$L,F$9,DATA!$M:$M,$L$1,DATA!$E:$E,"&lt;=7")&gt;MASTER!$B$4/100,"B",IF(AVERAGEIFS(DATA!$J:$J,DATA!$F:$F,$B70,DATA!$L:$L,F$9,DATA!$M:$M,$L$1,DATA!$E:$E,"&lt;=7")&gt;MASTER!$B$5/100,"C","K")))," ")</f>
        <v> </v>
      </c>
      <c r="G70" s="42"/>
      <c r="H70" s="42" t="str">
        <f>IFERROR(IF(AVERAGEIFS(DATA!$J:$J,DATA!$F:$F,$B70,DATA!$L:$L,H$9,DATA!$M:$M,$L$1,DATA!$E:$E,"&lt;=7")&gt;MASTER!$B$3/100,"SB",IF(AVERAGEIFS(DATA!$J:$J,DATA!$F:$F,$B70,DATA!$L:$L,H$9,DATA!$M:$M,$L$1,DATA!$E:$E,"&lt;=7")&gt;MASTER!$B$4/100,"B",IF(AVERAGEIFS(DATA!$J:$J,DATA!$F:$F,$B70,DATA!$L:$L,H$9,DATA!$M:$M,$L$1,DATA!$E:$E,"&lt;=7")&gt;MASTER!$B$5/100,"C","K")))," ")</f>
        <v> </v>
      </c>
      <c r="I70" s="42"/>
      <c r="J70" s="42" t="str">
        <f>IFERROR(IF(AVERAGEIFS(DATA!$J:$J,DATA!$F:$F,$B70,DATA!$L:$L,J$9,DATA!$M:$M,$L$1,DATA!$E:$E,"&lt;=7")&gt;MASTER!$B$3/100,"SB",IF(AVERAGEIFS(DATA!$J:$J,DATA!$F:$F,$B70,DATA!$L:$L,J$9,DATA!$M:$M,$L$1,DATA!$E:$E,"&lt;=7")&gt;MASTER!$B$4/100,"B",IF(AVERAGEIFS(DATA!$J:$J,DATA!$F:$F,$B70,DATA!$L:$L,J$9,DATA!$M:$M,$L$1,DATA!$E:$E,"&lt;=7")&gt;MASTER!$B$5/100,"C","K")))," ")</f>
        <v>B</v>
      </c>
      <c r="K70" s="42"/>
      <c r="L70" s="42" t="str">
        <f>IFERROR(IF(AVERAGEIFS(DATA!$J:$J,DATA!$F:$F,$B70,DATA!$L:$L,L$9,DATA!$M:$M,$L$1,DATA!$E:$E,"&lt;=7")&gt;MASTER!$B$3/100,"SB",IF(AVERAGEIFS(DATA!$J:$J,DATA!$F:$F,$B70,DATA!$L:$L,L$9,DATA!$M:$M,$L$1,DATA!$E:$E,"&lt;=7")&gt;MASTER!$B$4/100,"B",IF(AVERAGEIFS(DATA!$J:$J,DATA!$F:$F,$B70,DATA!$L:$L,L$9,DATA!$M:$M,$L$1,DATA!$E:$E,"&lt;=7")&gt;MASTER!$B$5/100,"C","K")))," ")</f>
        <v> </v>
      </c>
      <c r="M70" s="43"/>
      <c r="N70" s="42" t="str">
        <f>IFERROR(IF(AVERAGEIFS(DATA!$J:$J,DATA!$F:$F,$B70,DATA!$L:$L,N$9,DATA!$M:$M,$L$1,DATA!$E:$E,"&lt;=7")&gt;MASTER!$B$3/100,"SB",IF(AVERAGEIFS(DATA!$J:$J,DATA!$F:$F,$B70,DATA!$L:$L,N$9,DATA!$M:$M,$L$1,DATA!$E:$E,"&lt;=7")&gt;MASTER!$B$4/100,"B",IF(AVERAGEIFS(DATA!$J:$J,DATA!$F:$F,$B70,DATA!$L:$L,N$9,DATA!$M:$M,$L$1,DATA!$E:$E,"&lt;=7")&gt;MASTER!$B$5/100,"C","K")))," ")</f>
        <v> </v>
      </c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</row>
    <row r="71">
      <c r="A71" s="15"/>
      <c r="B71" s="56" t="s">
        <v>64</v>
      </c>
      <c r="C71" s="41"/>
      <c r="D71" s="42" t="str">
        <f>IFERROR(IF(AVERAGEIFS(DATA!$J:$J,DATA!$F:$F,$B71,DATA!$L:$L,D$9,DATA!$M:$M,$L$1,DATA!$E:$E,"&lt;=7")&gt;MASTER!$B$3/100,"SB",IF(AVERAGEIFS(DATA!$J:$J,DATA!$F:$F,$B71,DATA!$L:$L,D$9,DATA!$M:$M,$L$1,DATA!$E:$E,"&lt;=7")&gt;MASTER!$B$4/100,"B",IF(AVERAGEIFS(DATA!$J:$J,DATA!$F:$F,$B71,DATA!$L:$L,D$9,DATA!$M:$M,$L$1,DATA!$E:$E,"&lt;=7")&gt;MASTER!$B$5/100,"C","K")))," ")</f>
        <v> </v>
      </c>
      <c r="E71" s="42"/>
      <c r="F71" s="42" t="str">
        <f>IFERROR(IF(AVERAGEIFS(DATA!$J:$J,DATA!$F:$F,$B71,DATA!$L:$L,F$9,DATA!$M:$M,$L$1,DATA!$E:$E,"&lt;=7")&gt;MASTER!$B$3/100,"SB",IF(AVERAGEIFS(DATA!$J:$J,DATA!$F:$F,$B71,DATA!$L:$L,F$9,DATA!$M:$M,$L$1,DATA!$E:$E,"&lt;=7")&gt;MASTER!$B$4/100,"B",IF(AVERAGEIFS(DATA!$J:$J,DATA!$F:$F,$B71,DATA!$L:$L,F$9,DATA!$M:$M,$L$1,DATA!$E:$E,"&lt;=7")&gt;MASTER!$B$5/100,"C","K")))," ")</f>
        <v> </v>
      </c>
      <c r="G71" s="42"/>
      <c r="H71" s="42" t="str">
        <f>IFERROR(IF(AVERAGEIFS(DATA!$J:$J,DATA!$F:$F,$B71,DATA!$L:$L,H$9,DATA!$M:$M,$L$1,DATA!$E:$E,"&lt;=7")&gt;MASTER!$B$3/100,"SB",IF(AVERAGEIFS(DATA!$J:$J,DATA!$F:$F,$B71,DATA!$L:$L,H$9,DATA!$M:$M,$L$1,DATA!$E:$E,"&lt;=7")&gt;MASTER!$B$4/100,"B",IF(AVERAGEIFS(DATA!$J:$J,DATA!$F:$F,$B71,DATA!$L:$L,H$9,DATA!$M:$M,$L$1,DATA!$E:$E,"&lt;=7")&gt;MASTER!$B$5/100,"C","K")))," ")</f>
        <v> </v>
      </c>
      <c r="I71" s="42"/>
      <c r="J71" s="42" t="str">
        <f>IFERROR(IF(AVERAGEIFS(DATA!$J:$J,DATA!$F:$F,$B71,DATA!$L:$L,J$9,DATA!$M:$M,$L$1,DATA!$E:$E,"&lt;=7")&gt;MASTER!$B$3/100,"SB",IF(AVERAGEIFS(DATA!$J:$J,DATA!$F:$F,$B71,DATA!$L:$L,J$9,DATA!$M:$M,$L$1,DATA!$E:$E,"&lt;=7")&gt;MASTER!$B$4/100,"B",IF(AVERAGEIFS(DATA!$J:$J,DATA!$F:$F,$B71,DATA!$L:$L,J$9,DATA!$M:$M,$L$1,DATA!$E:$E,"&lt;=7")&gt;MASTER!$B$5/100,"C","K")))," ")</f>
        <v>B</v>
      </c>
      <c r="K71" s="42"/>
      <c r="L71" s="42" t="str">
        <f>IFERROR(IF(AVERAGEIFS(DATA!$J:$J,DATA!$F:$F,$B71,DATA!$L:$L,L$9,DATA!$M:$M,$L$1,DATA!$E:$E,"&lt;=7")&gt;MASTER!$B$3/100,"SB",IF(AVERAGEIFS(DATA!$J:$J,DATA!$F:$F,$B71,DATA!$L:$L,L$9,DATA!$M:$M,$L$1,DATA!$E:$E,"&lt;=7")&gt;MASTER!$B$4/100,"B",IF(AVERAGEIFS(DATA!$J:$J,DATA!$F:$F,$B71,DATA!$L:$L,L$9,DATA!$M:$M,$L$1,DATA!$E:$E,"&lt;=7")&gt;MASTER!$B$5/100,"C","K")))," ")</f>
        <v> </v>
      </c>
      <c r="M71" s="43"/>
      <c r="N71" s="42" t="str">
        <f>IFERROR(IF(AVERAGEIFS(DATA!$J:$J,DATA!$F:$F,$B71,DATA!$L:$L,N$9,DATA!$M:$M,$L$1,DATA!$E:$E,"&lt;=7")&gt;MASTER!$B$3/100,"SB",IF(AVERAGEIFS(DATA!$J:$J,DATA!$F:$F,$B71,DATA!$L:$L,N$9,DATA!$M:$M,$L$1,DATA!$E:$E,"&lt;=7")&gt;MASTER!$B$4/100,"B",IF(AVERAGEIFS(DATA!$J:$J,DATA!$F:$F,$B71,DATA!$L:$L,N$9,DATA!$M:$M,$L$1,DATA!$E:$E,"&lt;=7")&gt;MASTER!$B$5/100,"C","K")))," ")</f>
        <v> </v>
      </c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</row>
    <row r="72">
      <c r="A72" s="15"/>
      <c r="B72" s="56" t="s">
        <v>65</v>
      </c>
      <c r="C72" s="41"/>
      <c r="D72" s="42" t="str">
        <f>IFERROR(IF(AVERAGEIFS(DATA!$J:$J,DATA!$F:$F,$B72,DATA!$L:$L,D$9,DATA!$M:$M,$L$1,DATA!$E:$E,"&lt;=7")&gt;MASTER!$B$3/100,"SB",IF(AVERAGEIFS(DATA!$J:$J,DATA!$F:$F,$B72,DATA!$L:$L,D$9,DATA!$M:$M,$L$1,DATA!$E:$E,"&lt;=7")&gt;MASTER!$B$4/100,"B",IF(AVERAGEIFS(DATA!$J:$J,DATA!$F:$F,$B72,DATA!$L:$L,D$9,DATA!$M:$M,$L$1,DATA!$E:$E,"&lt;=7")&gt;MASTER!$B$5/100,"C","K")))," ")</f>
        <v> </v>
      </c>
      <c r="E72" s="42"/>
      <c r="F72" s="42" t="str">
        <f>IFERROR(IF(AVERAGEIFS(DATA!$J:$J,DATA!$F:$F,$B72,DATA!$L:$L,F$9,DATA!$M:$M,$L$1,DATA!$E:$E,"&lt;=7")&gt;MASTER!$B$3/100,"SB",IF(AVERAGEIFS(DATA!$J:$J,DATA!$F:$F,$B72,DATA!$L:$L,F$9,DATA!$M:$M,$L$1,DATA!$E:$E,"&lt;=7")&gt;MASTER!$B$4/100,"B",IF(AVERAGEIFS(DATA!$J:$J,DATA!$F:$F,$B72,DATA!$L:$L,F$9,DATA!$M:$M,$L$1,DATA!$E:$E,"&lt;=7")&gt;MASTER!$B$5/100,"C","K")))," ")</f>
        <v> </v>
      </c>
      <c r="G72" s="42"/>
      <c r="H72" s="42" t="str">
        <f>IFERROR(IF(AVERAGEIFS(DATA!$J:$J,DATA!$F:$F,$B72,DATA!$L:$L,H$9,DATA!$M:$M,$L$1,DATA!$E:$E,"&lt;=7")&gt;MASTER!$B$3/100,"SB",IF(AVERAGEIFS(DATA!$J:$J,DATA!$F:$F,$B72,DATA!$L:$L,H$9,DATA!$M:$M,$L$1,DATA!$E:$E,"&lt;=7")&gt;MASTER!$B$4/100,"B",IF(AVERAGEIFS(DATA!$J:$J,DATA!$F:$F,$B72,DATA!$L:$L,H$9,DATA!$M:$M,$L$1,DATA!$E:$E,"&lt;=7")&gt;MASTER!$B$5/100,"C","K")))," ")</f>
        <v> </v>
      </c>
      <c r="I72" s="42"/>
      <c r="J72" s="42" t="str">
        <f>IFERROR(IF(AVERAGEIFS(DATA!$J:$J,DATA!$F:$F,$B72,DATA!$L:$L,J$9,DATA!$M:$M,$L$1,DATA!$E:$E,"&lt;=7")&gt;MASTER!$B$3/100,"SB",IF(AVERAGEIFS(DATA!$J:$J,DATA!$F:$F,$B72,DATA!$L:$L,J$9,DATA!$M:$M,$L$1,DATA!$E:$E,"&lt;=7")&gt;MASTER!$B$4/100,"B",IF(AVERAGEIFS(DATA!$J:$J,DATA!$F:$F,$B72,DATA!$L:$L,J$9,DATA!$M:$M,$L$1,DATA!$E:$E,"&lt;=7")&gt;MASTER!$B$5/100,"C","K")))," ")</f>
        <v>B</v>
      </c>
      <c r="K72" s="42"/>
      <c r="L72" s="42" t="str">
        <f>IFERROR(IF(AVERAGEIFS(DATA!$J:$J,DATA!$F:$F,$B72,DATA!$L:$L,L$9,DATA!$M:$M,$L$1,DATA!$E:$E,"&lt;=7")&gt;MASTER!$B$3/100,"SB",IF(AVERAGEIFS(DATA!$J:$J,DATA!$F:$F,$B72,DATA!$L:$L,L$9,DATA!$M:$M,$L$1,DATA!$E:$E,"&lt;=7")&gt;MASTER!$B$4/100,"B",IF(AVERAGEIFS(DATA!$J:$J,DATA!$F:$F,$B72,DATA!$L:$L,L$9,DATA!$M:$M,$L$1,DATA!$E:$E,"&lt;=7")&gt;MASTER!$B$5/100,"C","K")))," ")</f>
        <v> </v>
      </c>
      <c r="M72" s="43"/>
      <c r="N72" s="42" t="str">
        <f>IFERROR(IF(AVERAGEIFS(DATA!$J:$J,DATA!$F:$F,$B72,DATA!$L:$L,N$9,DATA!$M:$M,$L$1,DATA!$E:$E,"&lt;=7")&gt;MASTER!$B$3/100,"SB",IF(AVERAGEIFS(DATA!$J:$J,DATA!$F:$F,$B72,DATA!$L:$L,N$9,DATA!$M:$M,$L$1,DATA!$E:$E,"&lt;=7")&gt;MASTER!$B$4/100,"B",IF(AVERAGEIFS(DATA!$J:$J,DATA!$F:$F,$B72,DATA!$L:$L,N$9,DATA!$M:$M,$L$1,DATA!$E:$E,"&lt;=7")&gt;MASTER!$B$5/100,"C","K")))," ")</f>
        <v> </v>
      </c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</row>
    <row r="73">
      <c r="A73" s="15"/>
      <c r="B73" s="56" t="s">
        <v>66</v>
      </c>
      <c r="C73" s="41"/>
      <c r="D73" s="42" t="str">
        <f>IFERROR(IF(AVERAGEIFS(DATA!$J:$J,DATA!$F:$F,$B73,DATA!$L:$L,D$9,DATA!$M:$M,$L$1,DATA!$E:$E,"&lt;=7")&gt;MASTER!$B$3/100,"SB",IF(AVERAGEIFS(DATA!$J:$J,DATA!$F:$F,$B73,DATA!$L:$L,D$9,DATA!$M:$M,$L$1,DATA!$E:$E,"&lt;=7")&gt;MASTER!$B$4/100,"B",IF(AVERAGEIFS(DATA!$J:$J,DATA!$F:$F,$B73,DATA!$L:$L,D$9,DATA!$M:$M,$L$1,DATA!$E:$E,"&lt;=7")&gt;MASTER!$B$5/100,"C","K")))," ")</f>
        <v> </v>
      </c>
      <c r="E73" s="42"/>
      <c r="F73" s="42" t="str">
        <f>IFERROR(IF(AVERAGEIFS(DATA!$J:$J,DATA!$F:$F,$B73,DATA!$L:$L,F$9,DATA!$M:$M,$L$1,DATA!$E:$E,"&lt;=7")&gt;MASTER!$B$3/100,"SB",IF(AVERAGEIFS(DATA!$J:$J,DATA!$F:$F,$B73,DATA!$L:$L,F$9,DATA!$M:$M,$L$1,DATA!$E:$E,"&lt;=7")&gt;MASTER!$B$4/100,"B",IF(AVERAGEIFS(DATA!$J:$J,DATA!$F:$F,$B73,DATA!$L:$L,F$9,DATA!$M:$M,$L$1,DATA!$E:$E,"&lt;=7")&gt;MASTER!$B$5/100,"C","K")))," ")</f>
        <v> </v>
      </c>
      <c r="G73" s="42"/>
      <c r="H73" s="42" t="str">
        <f>IFERROR(IF(AVERAGEIFS(DATA!$J:$J,DATA!$F:$F,$B73,DATA!$L:$L,H$9,DATA!$M:$M,$L$1,DATA!$E:$E,"&lt;=7")&gt;MASTER!$B$3/100,"SB",IF(AVERAGEIFS(DATA!$J:$J,DATA!$F:$F,$B73,DATA!$L:$L,H$9,DATA!$M:$M,$L$1,DATA!$E:$E,"&lt;=7")&gt;MASTER!$B$4/100,"B",IF(AVERAGEIFS(DATA!$J:$J,DATA!$F:$F,$B73,DATA!$L:$L,H$9,DATA!$M:$M,$L$1,DATA!$E:$E,"&lt;=7")&gt;MASTER!$B$5/100,"C","K")))," ")</f>
        <v> </v>
      </c>
      <c r="I73" s="42"/>
      <c r="J73" s="42" t="str">
        <f>IFERROR(IF(AVERAGEIFS(DATA!$J:$J,DATA!$F:$F,$B73,DATA!$L:$L,J$9,DATA!$M:$M,$L$1,DATA!$E:$E,"&lt;=7")&gt;MASTER!$B$3/100,"SB",IF(AVERAGEIFS(DATA!$J:$J,DATA!$F:$F,$B73,DATA!$L:$L,J$9,DATA!$M:$M,$L$1,DATA!$E:$E,"&lt;=7")&gt;MASTER!$B$4/100,"B",IF(AVERAGEIFS(DATA!$J:$J,DATA!$F:$F,$B73,DATA!$L:$L,J$9,DATA!$M:$M,$L$1,DATA!$E:$E,"&lt;=7")&gt;MASTER!$B$5/100,"C","K")))," ")</f>
        <v>B</v>
      </c>
      <c r="K73" s="42"/>
      <c r="L73" s="42" t="str">
        <f>IFERROR(IF(AVERAGEIFS(DATA!$J:$J,DATA!$F:$F,$B73,DATA!$L:$L,L$9,DATA!$M:$M,$L$1,DATA!$E:$E,"&lt;=7")&gt;MASTER!$B$3/100,"SB",IF(AVERAGEIFS(DATA!$J:$J,DATA!$F:$F,$B73,DATA!$L:$L,L$9,DATA!$M:$M,$L$1,DATA!$E:$E,"&lt;=7")&gt;MASTER!$B$4/100,"B",IF(AVERAGEIFS(DATA!$J:$J,DATA!$F:$F,$B73,DATA!$L:$L,L$9,DATA!$M:$M,$L$1,DATA!$E:$E,"&lt;=7")&gt;MASTER!$B$5/100,"C","K")))," ")</f>
        <v> </v>
      </c>
      <c r="M73" s="43"/>
      <c r="N73" s="42" t="str">
        <f>IFERROR(IF(AVERAGEIFS(DATA!$J:$J,DATA!$F:$F,$B73,DATA!$L:$L,N$9,DATA!$M:$M,$L$1,DATA!$E:$E,"&lt;=7")&gt;MASTER!$B$3/100,"SB",IF(AVERAGEIFS(DATA!$J:$J,DATA!$F:$F,$B73,DATA!$L:$L,N$9,DATA!$M:$M,$L$1,DATA!$E:$E,"&lt;=7")&gt;MASTER!$B$4/100,"B",IF(AVERAGEIFS(DATA!$J:$J,DATA!$F:$F,$B73,DATA!$L:$L,N$9,DATA!$M:$M,$L$1,DATA!$E:$E,"&lt;=7")&gt;MASTER!$B$5/100,"C","K")))," ")</f>
        <v> </v>
      </c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</row>
    <row r="74">
      <c r="A74" s="15"/>
      <c r="B74" s="56" t="s">
        <v>67</v>
      </c>
      <c r="C74" s="41"/>
      <c r="D74" s="42" t="str">
        <f>IFERROR(IF(AVERAGEIFS(DATA!$J:$J,DATA!$F:$F,$B74,DATA!$L:$L,D$9,DATA!$M:$M,$L$1,DATA!$E:$E,"&lt;=7")&gt;MASTER!$B$3/100,"SB",IF(AVERAGEIFS(DATA!$J:$J,DATA!$F:$F,$B74,DATA!$L:$L,D$9,DATA!$M:$M,$L$1,DATA!$E:$E,"&lt;=7")&gt;MASTER!$B$4/100,"B",IF(AVERAGEIFS(DATA!$J:$J,DATA!$F:$F,$B74,DATA!$L:$L,D$9,DATA!$M:$M,$L$1,DATA!$E:$E,"&lt;=7")&gt;MASTER!$B$5/100,"C","K")))," ")</f>
        <v> </v>
      </c>
      <c r="E74" s="42"/>
      <c r="F74" s="42" t="str">
        <f>IFERROR(IF(AVERAGEIFS(DATA!$J:$J,DATA!$F:$F,$B74,DATA!$L:$L,F$9,DATA!$M:$M,$L$1,DATA!$E:$E,"&lt;=7")&gt;MASTER!$B$3/100,"SB",IF(AVERAGEIFS(DATA!$J:$J,DATA!$F:$F,$B74,DATA!$L:$L,F$9,DATA!$M:$M,$L$1,DATA!$E:$E,"&lt;=7")&gt;MASTER!$B$4/100,"B",IF(AVERAGEIFS(DATA!$J:$J,DATA!$F:$F,$B74,DATA!$L:$L,F$9,DATA!$M:$M,$L$1,DATA!$E:$E,"&lt;=7")&gt;MASTER!$B$5/100,"C","K")))," ")</f>
        <v> </v>
      </c>
      <c r="G74" s="42"/>
      <c r="H74" s="42" t="str">
        <f>IFERROR(IF(AVERAGEIFS(DATA!$J:$J,DATA!$F:$F,$B74,DATA!$L:$L,H$9,DATA!$M:$M,$L$1,DATA!$E:$E,"&lt;=7")&gt;MASTER!$B$3/100,"SB",IF(AVERAGEIFS(DATA!$J:$J,DATA!$F:$F,$B74,DATA!$L:$L,H$9,DATA!$M:$M,$L$1,DATA!$E:$E,"&lt;=7")&gt;MASTER!$B$4/100,"B",IF(AVERAGEIFS(DATA!$J:$J,DATA!$F:$F,$B74,DATA!$L:$L,H$9,DATA!$M:$M,$L$1,DATA!$E:$E,"&lt;=7")&gt;MASTER!$B$5/100,"C","K")))," ")</f>
        <v> </v>
      </c>
      <c r="I74" s="42"/>
      <c r="J74" s="42" t="str">
        <f>IFERROR(IF(AVERAGEIFS(DATA!$J:$J,DATA!$F:$F,$B74,DATA!$L:$L,J$9,DATA!$M:$M,$L$1,DATA!$E:$E,"&lt;=7")&gt;MASTER!$B$3/100,"SB",IF(AVERAGEIFS(DATA!$J:$J,DATA!$F:$F,$B74,DATA!$L:$L,J$9,DATA!$M:$M,$L$1,DATA!$E:$E,"&lt;=7")&gt;MASTER!$B$4/100,"B",IF(AVERAGEIFS(DATA!$J:$J,DATA!$F:$F,$B74,DATA!$L:$L,J$9,DATA!$M:$M,$L$1,DATA!$E:$E,"&lt;=7")&gt;MASTER!$B$5/100,"C","K")))," ")</f>
        <v>B</v>
      </c>
      <c r="K74" s="42"/>
      <c r="L74" s="42" t="str">
        <f>IFERROR(IF(AVERAGEIFS(DATA!$J:$J,DATA!$F:$F,$B74,DATA!$L:$L,L$9,DATA!$M:$M,$L$1,DATA!$E:$E,"&lt;=7")&gt;MASTER!$B$3/100,"SB",IF(AVERAGEIFS(DATA!$J:$J,DATA!$F:$F,$B74,DATA!$L:$L,L$9,DATA!$M:$M,$L$1,DATA!$E:$E,"&lt;=7")&gt;MASTER!$B$4/100,"B",IF(AVERAGEIFS(DATA!$J:$J,DATA!$F:$F,$B74,DATA!$L:$L,L$9,DATA!$M:$M,$L$1,DATA!$E:$E,"&lt;=7")&gt;MASTER!$B$5/100,"C","K")))," ")</f>
        <v> </v>
      </c>
      <c r="M74" s="43"/>
      <c r="N74" s="42" t="str">
        <f>IFERROR(IF(AVERAGEIFS(DATA!$J:$J,DATA!$F:$F,$B74,DATA!$L:$L,N$9,DATA!$M:$M,$L$1,DATA!$E:$E,"&lt;=7")&gt;MASTER!$B$3/100,"SB",IF(AVERAGEIFS(DATA!$J:$J,DATA!$F:$F,$B74,DATA!$L:$L,N$9,DATA!$M:$M,$L$1,DATA!$E:$E,"&lt;=7")&gt;MASTER!$B$4/100,"B",IF(AVERAGEIFS(DATA!$J:$J,DATA!$F:$F,$B74,DATA!$L:$L,N$9,DATA!$M:$M,$L$1,DATA!$E:$E,"&lt;=7")&gt;MASTER!$B$5/100,"C","K")))," ")</f>
        <v> </v>
      </c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</row>
    <row r="75">
      <c r="A75" s="15"/>
      <c r="B75" s="56" t="s">
        <v>68</v>
      </c>
      <c r="C75" s="41"/>
      <c r="D75" s="42" t="str">
        <f>IFERROR(IF(AVERAGEIFS(DATA!$J:$J,DATA!$F:$F,$B75,DATA!$L:$L,D$9,DATA!$M:$M,$L$1,DATA!$E:$E,"&lt;=7")&gt;MASTER!$B$3/100,"SB",IF(AVERAGEIFS(DATA!$J:$J,DATA!$F:$F,$B75,DATA!$L:$L,D$9,DATA!$M:$M,$L$1,DATA!$E:$E,"&lt;=7")&gt;MASTER!$B$4/100,"B",IF(AVERAGEIFS(DATA!$J:$J,DATA!$F:$F,$B75,DATA!$L:$L,D$9,DATA!$M:$M,$L$1,DATA!$E:$E,"&lt;=7")&gt;MASTER!$B$5/100,"C","K")))," ")</f>
        <v> </v>
      </c>
      <c r="E75" s="42"/>
      <c r="F75" s="42" t="str">
        <f>IFERROR(IF(AVERAGEIFS(DATA!$J:$J,DATA!$F:$F,$B75,DATA!$L:$L,F$9,DATA!$M:$M,$L$1,DATA!$E:$E,"&lt;=7")&gt;MASTER!$B$3/100,"SB",IF(AVERAGEIFS(DATA!$J:$J,DATA!$F:$F,$B75,DATA!$L:$L,F$9,DATA!$M:$M,$L$1,DATA!$E:$E,"&lt;=7")&gt;MASTER!$B$4/100,"B",IF(AVERAGEIFS(DATA!$J:$J,DATA!$F:$F,$B75,DATA!$L:$L,F$9,DATA!$M:$M,$L$1,DATA!$E:$E,"&lt;=7")&gt;MASTER!$B$5/100,"C","K")))," ")</f>
        <v> </v>
      </c>
      <c r="G75" s="42"/>
      <c r="H75" s="42" t="str">
        <f>IFERROR(IF(AVERAGEIFS(DATA!$J:$J,DATA!$F:$F,$B75,DATA!$L:$L,H$9,DATA!$M:$M,$L$1,DATA!$E:$E,"&lt;=7")&gt;MASTER!$B$3/100,"SB",IF(AVERAGEIFS(DATA!$J:$J,DATA!$F:$F,$B75,DATA!$L:$L,H$9,DATA!$M:$M,$L$1,DATA!$E:$E,"&lt;=7")&gt;MASTER!$B$4/100,"B",IF(AVERAGEIFS(DATA!$J:$J,DATA!$F:$F,$B75,DATA!$L:$L,H$9,DATA!$M:$M,$L$1,DATA!$E:$E,"&lt;=7")&gt;MASTER!$B$5/100,"C","K")))," ")</f>
        <v> </v>
      </c>
      <c r="I75" s="42"/>
      <c r="J75" s="42" t="str">
        <f>IFERROR(IF(AVERAGEIFS(DATA!$J:$J,DATA!$F:$F,$B75,DATA!$L:$L,J$9,DATA!$M:$M,$L$1,DATA!$E:$E,"&lt;=7")&gt;MASTER!$B$3/100,"SB",IF(AVERAGEIFS(DATA!$J:$J,DATA!$F:$F,$B75,DATA!$L:$L,J$9,DATA!$M:$M,$L$1,DATA!$E:$E,"&lt;=7")&gt;MASTER!$B$4/100,"B",IF(AVERAGEIFS(DATA!$J:$J,DATA!$F:$F,$B75,DATA!$L:$L,J$9,DATA!$M:$M,$L$1,DATA!$E:$E,"&lt;=7")&gt;MASTER!$B$5/100,"C","K")))," ")</f>
        <v>B</v>
      </c>
      <c r="K75" s="42"/>
      <c r="L75" s="42" t="str">
        <f>IFERROR(IF(AVERAGEIFS(DATA!$J:$J,DATA!$F:$F,$B75,DATA!$L:$L,L$9,DATA!$M:$M,$L$1,DATA!$E:$E,"&lt;=7")&gt;MASTER!$B$3/100,"SB",IF(AVERAGEIFS(DATA!$J:$J,DATA!$F:$F,$B75,DATA!$L:$L,L$9,DATA!$M:$M,$L$1,DATA!$E:$E,"&lt;=7")&gt;MASTER!$B$4/100,"B",IF(AVERAGEIFS(DATA!$J:$J,DATA!$F:$F,$B75,DATA!$L:$L,L$9,DATA!$M:$M,$L$1,DATA!$E:$E,"&lt;=7")&gt;MASTER!$B$5/100,"C","K")))," ")</f>
        <v> </v>
      </c>
      <c r="M75" s="43"/>
      <c r="N75" s="42" t="str">
        <f>IFERROR(IF(AVERAGEIFS(DATA!$J:$J,DATA!$F:$F,$B75,DATA!$L:$L,N$9,DATA!$M:$M,$L$1,DATA!$E:$E,"&lt;=7")&gt;MASTER!$B$3/100,"SB",IF(AVERAGEIFS(DATA!$J:$J,DATA!$F:$F,$B75,DATA!$L:$L,N$9,DATA!$M:$M,$L$1,DATA!$E:$E,"&lt;=7")&gt;MASTER!$B$4/100,"B",IF(AVERAGEIFS(DATA!$J:$J,DATA!$F:$F,$B75,DATA!$L:$L,N$9,DATA!$M:$M,$L$1,DATA!$E:$E,"&lt;=7")&gt;MASTER!$B$5/100,"C","K")))," ")</f>
        <v> </v>
      </c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</row>
    <row r="76">
      <c r="A76" s="15"/>
      <c r="B76" s="56" t="s">
        <v>69</v>
      </c>
      <c r="C76" s="41"/>
      <c r="D76" s="42" t="str">
        <f>IFERROR(IF(AVERAGEIFS(DATA!$J:$J,DATA!$F:$F,$B76,DATA!$L:$L,D$9,DATA!$M:$M,$L$1,DATA!$E:$E,"&lt;=7")&gt;MASTER!$B$3/100,"SB",IF(AVERAGEIFS(DATA!$J:$J,DATA!$F:$F,$B76,DATA!$L:$L,D$9,DATA!$M:$M,$L$1,DATA!$E:$E,"&lt;=7")&gt;MASTER!$B$4/100,"B",IF(AVERAGEIFS(DATA!$J:$J,DATA!$F:$F,$B76,DATA!$L:$L,D$9,DATA!$M:$M,$L$1,DATA!$E:$E,"&lt;=7")&gt;MASTER!$B$5/100,"C","K")))," ")</f>
        <v> </v>
      </c>
      <c r="E76" s="42"/>
      <c r="F76" s="42" t="str">
        <f>IFERROR(IF(AVERAGEIFS(DATA!$J:$J,DATA!$F:$F,$B76,DATA!$L:$L,F$9,DATA!$M:$M,$L$1,DATA!$E:$E,"&lt;=7")&gt;MASTER!$B$3/100,"SB",IF(AVERAGEIFS(DATA!$J:$J,DATA!$F:$F,$B76,DATA!$L:$L,F$9,DATA!$M:$M,$L$1,DATA!$E:$E,"&lt;=7")&gt;MASTER!$B$4/100,"B",IF(AVERAGEIFS(DATA!$J:$J,DATA!$F:$F,$B76,DATA!$L:$L,F$9,DATA!$M:$M,$L$1,DATA!$E:$E,"&lt;=7")&gt;MASTER!$B$5/100,"C","K")))," ")</f>
        <v> </v>
      </c>
      <c r="G76" s="42"/>
      <c r="H76" s="42" t="str">
        <f>IFERROR(IF(AVERAGEIFS(DATA!$J:$J,DATA!$F:$F,$B76,DATA!$L:$L,H$9,DATA!$M:$M,$L$1,DATA!$E:$E,"&lt;=7")&gt;MASTER!$B$3/100,"SB",IF(AVERAGEIFS(DATA!$J:$J,DATA!$F:$F,$B76,DATA!$L:$L,H$9,DATA!$M:$M,$L$1,DATA!$E:$E,"&lt;=7")&gt;MASTER!$B$4/100,"B",IF(AVERAGEIFS(DATA!$J:$J,DATA!$F:$F,$B76,DATA!$L:$L,H$9,DATA!$M:$M,$L$1,DATA!$E:$E,"&lt;=7")&gt;MASTER!$B$5/100,"C","K")))," ")</f>
        <v> </v>
      </c>
      <c r="I76" s="42"/>
      <c r="J76" s="42" t="str">
        <f>IFERROR(IF(AVERAGEIFS(DATA!$J:$J,DATA!$F:$F,$B76,DATA!$L:$L,J$9,DATA!$M:$M,$L$1,DATA!$E:$E,"&lt;=7")&gt;MASTER!$B$3/100,"SB",IF(AVERAGEIFS(DATA!$J:$J,DATA!$F:$F,$B76,DATA!$L:$L,J$9,DATA!$M:$M,$L$1,DATA!$E:$E,"&lt;=7")&gt;MASTER!$B$4/100,"B",IF(AVERAGEIFS(DATA!$J:$J,DATA!$F:$F,$B76,DATA!$L:$L,J$9,DATA!$M:$M,$L$1,DATA!$E:$E,"&lt;=7")&gt;MASTER!$B$5/100,"C","K")))," ")</f>
        <v>B</v>
      </c>
      <c r="K76" s="42"/>
      <c r="L76" s="42" t="str">
        <f>IFERROR(IF(AVERAGEIFS(DATA!$J:$J,DATA!$F:$F,$B76,DATA!$L:$L,L$9,DATA!$M:$M,$L$1,DATA!$E:$E,"&lt;=7")&gt;MASTER!$B$3/100,"SB",IF(AVERAGEIFS(DATA!$J:$J,DATA!$F:$F,$B76,DATA!$L:$L,L$9,DATA!$M:$M,$L$1,DATA!$E:$E,"&lt;=7")&gt;MASTER!$B$4/100,"B",IF(AVERAGEIFS(DATA!$J:$J,DATA!$F:$F,$B76,DATA!$L:$L,L$9,DATA!$M:$M,$L$1,DATA!$E:$E,"&lt;=7")&gt;MASTER!$B$5/100,"C","K")))," ")</f>
        <v> </v>
      </c>
      <c r="M76" s="43"/>
      <c r="N76" s="42" t="str">
        <f>IFERROR(IF(AVERAGEIFS(DATA!$J:$J,DATA!$F:$F,$B76,DATA!$L:$L,N$9,DATA!$M:$M,$L$1,DATA!$E:$E,"&lt;=7")&gt;MASTER!$B$3/100,"SB",IF(AVERAGEIFS(DATA!$J:$J,DATA!$F:$F,$B76,DATA!$L:$L,N$9,DATA!$M:$M,$L$1,DATA!$E:$E,"&lt;=7")&gt;MASTER!$B$4/100,"B",IF(AVERAGEIFS(DATA!$J:$J,DATA!$F:$F,$B76,DATA!$L:$L,N$9,DATA!$M:$M,$L$1,DATA!$E:$E,"&lt;=7")&gt;MASTER!$B$5/100,"C","K")))," ")</f>
        <v> </v>
      </c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</row>
    <row r="77">
      <c r="A77" s="15"/>
      <c r="B77" s="56" t="s">
        <v>70</v>
      </c>
      <c r="C77" s="41"/>
      <c r="D77" s="42" t="str">
        <f>IFERROR(IF(AVERAGEIFS(DATA!$J:$J,DATA!$F:$F,$B77,DATA!$L:$L,D$9,DATA!$M:$M,$L$1,DATA!$E:$E,"&lt;=7")&gt;MASTER!$B$3/100,"SB",IF(AVERAGEIFS(DATA!$J:$J,DATA!$F:$F,$B77,DATA!$L:$L,D$9,DATA!$M:$M,$L$1,DATA!$E:$E,"&lt;=7")&gt;MASTER!$B$4/100,"B",IF(AVERAGEIFS(DATA!$J:$J,DATA!$F:$F,$B77,DATA!$L:$L,D$9,DATA!$M:$M,$L$1,DATA!$E:$E,"&lt;=7")&gt;MASTER!$B$5/100,"C","K")))," ")</f>
        <v> </v>
      </c>
      <c r="E77" s="42"/>
      <c r="F77" s="42" t="str">
        <f>IFERROR(IF(AVERAGEIFS(DATA!$J:$J,DATA!$F:$F,$B77,DATA!$L:$L,F$9,DATA!$M:$M,$L$1,DATA!$E:$E,"&lt;=7")&gt;MASTER!$B$3/100,"SB",IF(AVERAGEIFS(DATA!$J:$J,DATA!$F:$F,$B77,DATA!$L:$L,F$9,DATA!$M:$M,$L$1,DATA!$E:$E,"&lt;=7")&gt;MASTER!$B$4/100,"B",IF(AVERAGEIFS(DATA!$J:$J,DATA!$F:$F,$B77,DATA!$L:$L,F$9,DATA!$M:$M,$L$1,DATA!$E:$E,"&lt;=7")&gt;MASTER!$B$5/100,"C","K")))," ")</f>
        <v> </v>
      </c>
      <c r="G77" s="42"/>
      <c r="H77" s="42" t="str">
        <f>IFERROR(IF(AVERAGEIFS(DATA!$J:$J,DATA!$F:$F,$B77,DATA!$L:$L,H$9,DATA!$M:$M,$L$1,DATA!$E:$E,"&lt;=7")&gt;MASTER!$B$3/100,"SB",IF(AVERAGEIFS(DATA!$J:$J,DATA!$F:$F,$B77,DATA!$L:$L,H$9,DATA!$M:$M,$L$1,DATA!$E:$E,"&lt;=7")&gt;MASTER!$B$4/100,"B",IF(AVERAGEIFS(DATA!$J:$J,DATA!$F:$F,$B77,DATA!$L:$L,H$9,DATA!$M:$M,$L$1,DATA!$E:$E,"&lt;=7")&gt;MASTER!$B$5/100,"C","K")))," ")</f>
        <v> </v>
      </c>
      <c r="I77" s="42"/>
      <c r="J77" s="42" t="str">
        <f>IFERROR(IF(AVERAGEIFS(DATA!$J:$J,DATA!$F:$F,$B77,DATA!$L:$L,J$9,DATA!$M:$M,$L$1,DATA!$E:$E,"&lt;=7")&gt;MASTER!$B$3/100,"SB",IF(AVERAGEIFS(DATA!$J:$J,DATA!$F:$F,$B77,DATA!$L:$L,J$9,DATA!$M:$M,$L$1,DATA!$E:$E,"&lt;=7")&gt;MASTER!$B$4/100,"B",IF(AVERAGEIFS(DATA!$J:$J,DATA!$F:$F,$B77,DATA!$L:$L,J$9,DATA!$M:$M,$L$1,DATA!$E:$E,"&lt;=7")&gt;MASTER!$B$5/100,"C","K")))," ")</f>
        <v>B</v>
      </c>
      <c r="K77" s="42"/>
      <c r="L77" s="42" t="str">
        <f>IFERROR(IF(AVERAGEIFS(DATA!$J:$J,DATA!$F:$F,$B77,DATA!$L:$L,L$9,DATA!$M:$M,$L$1,DATA!$E:$E,"&lt;=7")&gt;MASTER!$B$3/100,"SB",IF(AVERAGEIFS(DATA!$J:$J,DATA!$F:$F,$B77,DATA!$L:$L,L$9,DATA!$M:$M,$L$1,DATA!$E:$E,"&lt;=7")&gt;MASTER!$B$4/100,"B",IF(AVERAGEIFS(DATA!$J:$J,DATA!$F:$F,$B77,DATA!$L:$L,L$9,DATA!$M:$M,$L$1,DATA!$E:$E,"&lt;=7")&gt;MASTER!$B$5/100,"C","K")))," ")</f>
        <v> </v>
      </c>
      <c r="M77" s="43"/>
      <c r="N77" s="42" t="str">
        <f>IFERROR(IF(AVERAGEIFS(DATA!$J:$J,DATA!$F:$F,$B77,DATA!$L:$L,N$9,DATA!$M:$M,$L$1,DATA!$E:$E,"&lt;=7")&gt;MASTER!$B$3/100,"SB",IF(AVERAGEIFS(DATA!$J:$J,DATA!$F:$F,$B77,DATA!$L:$L,N$9,DATA!$M:$M,$L$1,DATA!$E:$E,"&lt;=7")&gt;MASTER!$B$4/100,"B",IF(AVERAGEIFS(DATA!$J:$J,DATA!$F:$F,$B77,DATA!$L:$L,N$9,DATA!$M:$M,$L$1,DATA!$E:$E,"&lt;=7")&gt;MASTER!$B$5/100,"C","K")))," ")</f>
        <v> </v>
      </c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</row>
    <row r="78">
      <c r="A78" s="15"/>
      <c r="B78" s="56" t="s">
        <v>71</v>
      </c>
      <c r="C78" s="41"/>
      <c r="D78" s="42" t="str">
        <f>IFERROR(IF(AVERAGEIFS(DATA!$J:$J,DATA!$F:$F,$B78,DATA!$L:$L,D$9,DATA!$M:$M,$L$1,DATA!$E:$E,"&lt;=7")&gt;MASTER!$B$3/100,"SB",IF(AVERAGEIFS(DATA!$J:$J,DATA!$F:$F,$B78,DATA!$L:$L,D$9,DATA!$M:$M,$L$1,DATA!$E:$E,"&lt;=7")&gt;MASTER!$B$4/100,"B",IF(AVERAGEIFS(DATA!$J:$J,DATA!$F:$F,$B78,DATA!$L:$L,D$9,DATA!$M:$M,$L$1,DATA!$E:$E,"&lt;=7")&gt;MASTER!$B$5/100,"C","K")))," ")</f>
        <v> </v>
      </c>
      <c r="E78" s="42"/>
      <c r="F78" s="42" t="str">
        <f>IFERROR(IF(AVERAGEIFS(DATA!$J:$J,DATA!$F:$F,$B78,DATA!$L:$L,F$9,DATA!$M:$M,$L$1,DATA!$E:$E,"&lt;=7")&gt;MASTER!$B$3/100,"SB",IF(AVERAGEIFS(DATA!$J:$J,DATA!$F:$F,$B78,DATA!$L:$L,F$9,DATA!$M:$M,$L$1,DATA!$E:$E,"&lt;=7")&gt;MASTER!$B$4/100,"B",IF(AVERAGEIFS(DATA!$J:$J,DATA!$F:$F,$B78,DATA!$L:$L,F$9,DATA!$M:$M,$L$1,DATA!$E:$E,"&lt;=7")&gt;MASTER!$B$5/100,"C","K")))," ")</f>
        <v> </v>
      </c>
      <c r="G78" s="42"/>
      <c r="H78" s="42" t="str">
        <f>IFERROR(IF(AVERAGEIFS(DATA!$J:$J,DATA!$F:$F,$B78,DATA!$L:$L,H$9,DATA!$M:$M,$L$1,DATA!$E:$E,"&lt;=7")&gt;MASTER!$B$3/100,"SB",IF(AVERAGEIFS(DATA!$J:$J,DATA!$F:$F,$B78,DATA!$L:$L,H$9,DATA!$M:$M,$L$1,DATA!$E:$E,"&lt;=7")&gt;MASTER!$B$4/100,"B",IF(AVERAGEIFS(DATA!$J:$J,DATA!$F:$F,$B78,DATA!$L:$L,H$9,DATA!$M:$M,$L$1,DATA!$E:$E,"&lt;=7")&gt;MASTER!$B$5/100,"C","K")))," ")</f>
        <v> </v>
      </c>
      <c r="I78" s="42"/>
      <c r="J78" s="42" t="str">
        <f>IFERROR(IF(AVERAGEIFS(DATA!$J:$J,DATA!$F:$F,$B78,DATA!$L:$L,J$9,DATA!$M:$M,$L$1,DATA!$E:$E,"&lt;=7")&gt;MASTER!$B$3/100,"SB",IF(AVERAGEIFS(DATA!$J:$J,DATA!$F:$F,$B78,DATA!$L:$L,J$9,DATA!$M:$M,$L$1,DATA!$E:$E,"&lt;=7")&gt;MASTER!$B$4/100,"B",IF(AVERAGEIFS(DATA!$J:$J,DATA!$F:$F,$B78,DATA!$L:$L,J$9,DATA!$M:$M,$L$1,DATA!$E:$E,"&lt;=7")&gt;MASTER!$B$5/100,"C","K")))," ")</f>
        <v>B</v>
      </c>
      <c r="K78" s="42"/>
      <c r="L78" s="42" t="str">
        <f>IFERROR(IF(AVERAGEIFS(DATA!$J:$J,DATA!$F:$F,$B78,DATA!$L:$L,L$9,DATA!$M:$M,$L$1,DATA!$E:$E,"&lt;=7")&gt;MASTER!$B$3/100,"SB",IF(AVERAGEIFS(DATA!$J:$J,DATA!$F:$F,$B78,DATA!$L:$L,L$9,DATA!$M:$M,$L$1,DATA!$E:$E,"&lt;=7")&gt;MASTER!$B$4/100,"B",IF(AVERAGEIFS(DATA!$J:$J,DATA!$F:$F,$B78,DATA!$L:$L,L$9,DATA!$M:$M,$L$1,DATA!$E:$E,"&lt;=7")&gt;MASTER!$B$5/100,"C","K")))," ")</f>
        <v> </v>
      </c>
      <c r="M78" s="43"/>
      <c r="N78" s="42" t="str">
        <f>IFERROR(IF(AVERAGEIFS(DATA!$J:$J,DATA!$F:$F,$B78,DATA!$L:$L,N$9,DATA!$M:$M,$L$1,DATA!$E:$E,"&lt;=7")&gt;MASTER!$B$3/100,"SB",IF(AVERAGEIFS(DATA!$J:$J,DATA!$F:$F,$B78,DATA!$L:$L,N$9,DATA!$M:$M,$L$1,DATA!$E:$E,"&lt;=7")&gt;MASTER!$B$4/100,"B",IF(AVERAGEIFS(DATA!$J:$J,DATA!$F:$F,$B78,DATA!$L:$L,N$9,DATA!$M:$M,$L$1,DATA!$E:$E,"&lt;=7")&gt;MASTER!$B$5/100,"C","K")))," ")</f>
        <v> </v>
      </c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</row>
    <row r="79">
      <c r="A79" s="15"/>
      <c r="B79" s="56" t="s">
        <v>72</v>
      </c>
      <c r="C79" s="41"/>
      <c r="D79" s="42" t="str">
        <f>IFERROR(IF(AVERAGEIFS(DATA!$J:$J,DATA!$F:$F,$B79,DATA!$L:$L,D$9,DATA!$M:$M,$L$1,DATA!$E:$E,"&lt;=7")&gt;MASTER!$B$3/100,"SB",IF(AVERAGEIFS(DATA!$J:$J,DATA!$F:$F,$B79,DATA!$L:$L,D$9,DATA!$M:$M,$L$1,DATA!$E:$E,"&lt;=7")&gt;MASTER!$B$4/100,"B",IF(AVERAGEIFS(DATA!$J:$J,DATA!$F:$F,$B79,DATA!$L:$L,D$9,DATA!$M:$M,$L$1,DATA!$E:$E,"&lt;=7")&gt;MASTER!$B$5/100,"C","K")))," ")</f>
        <v> </v>
      </c>
      <c r="E79" s="42"/>
      <c r="F79" s="42" t="str">
        <f>IFERROR(IF(AVERAGEIFS(DATA!$J:$J,DATA!$F:$F,$B79,DATA!$L:$L,F$9,DATA!$M:$M,$L$1,DATA!$E:$E,"&lt;=7")&gt;MASTER!$B$3/100,"SB",IF(AVERAGEIFS(DATA!$J:$J,DATA!$F:$F,$B79,DATA!$L:$L,F$9,DATA!$M:$M,$L$1,DATA!$E:$E,"&lt;=7")&gt;MASTER!$B$4/100,"B",IF(AVERAGEIFS(DATA!$J:$J,DATA!$F:$F,$B79,DATA!$L:$L,F$9,DATA!$M:$M,$L$1,DATA!$E:$E,"&lt;=7")&gt;MASTER!$B$5/100,"C","K")))," ")</f>
        <v> </v>
      </c>
      <c r="G79" s="42"/>
      <c r="H79" s="42" t="str">
        <f>IFERROR(IF(AVERAGEIFS(DATA!$J:$J,DATA!$F:$F,$B79,DATA!$L:$L,H$9,DATA!$M:$M,$L$1,DATA!$E:$E,"&lt;=7")&gt;MASTER!$B$3/100,"SB",IF(AVERAGEIFS(DATA!$J:$J,DATA!$F:$F,$B79,DATA!$L:$L,H$9,DATA!$M:$M,$L$1,DATA!$E:$E,"&lt;=7")&gt;MASTER!$B$4/100,"B",IF(AVERAGEIFS(DATA!$J:$J,DATA!$F:$F,$B79,DATA!$L:$L,H$9,DATA!$M:$M,$L$1,DATA!$E:$E,"&lt;=7")&gt;MASTER!$B$5/100,"C","K")))," ")</f>
        <v> </v>
      </c>
      <c r="I79" s="42"/>
      <c r="J79" s="42" t="str">
        <f>IFERROR(IF(AVERAGEIFS(DATA!$J:$J,DATA!$F:$F,$B79,DATA!$L:$L,J$9,DATA!$M:$M,$L$1,DATA!$E:$E,"&lt;=7")&gt;MASTER!$B$3/100,"SB",IF(AVERAGEIFS(DATA!$J:$J,DATA!$F:$F,$B79,DATA!$L:$L,J$9,DATA!$M:$M,$L$1,DATA!$E:$E,"&lt;=7")&gt;MASTER!$B$4/100,"B",IF(AVERAGEIFS(DATA!$J:$J,DATA!$F:$F,$B79,DATA!$L:$L,J$9,DATA!$M:$M,$L$1,DATA!$E:$E,"&lt;=7")&gt;MASTER!$B$5/100,"C","K")))," ")</f>
        <v>B</v>
      </c>
      <c r="K79" s="42"/>
      <c r="L79" s="42" t="str">
        <f>IFERROR(IF(AVERAGEIFS(DATA!$J:$J,DATA!$F:$F,$B79,DATA!$L:$L,L$9,DATA!$M:$M,$L$1,DATA!$E:$E,"&lt;=7")&gt;MASTER!$B$3/100,"SB",IF(AVERAGEIFS(DATA!$J:$J,DATA!$F:$F,$B79,DATA!$L:$L,L$9,DATA!$M:$M,$L$1,DATA!$E:$E,"&lt;=7")&gt;MASTER!$B$4/100,"B",IF(AVERAGEIFS(DATA!$J:$J,DATA!$F:$F,$B79,DATA!$L:$L,L$9,DATA!$M:$M,$L$1,DATA!$E:$E,"&lt;=7")&gt;MASTER!$B$5/100,"C","K")))," ")</f>
        <v> </v>
      </c>
      <c r="M79" s="43"/>
      <c r="N79" s="42" t="str">
        <f>IFERROR(IF(AVERAGEIFS(DATA!$J:$J,DATA!$F:$F,$B79,DATA!$L:$L,N$9,DATA!$M:$M,$L$1,DATA!$E:$E,"&lt;=7")&gt;MASTER!$B$3/100,"SB",IF(AVERAGEIFS(DATA!$J:$J,DATA!$F:$F,$B79,DATA!$L:$L,N$9,DATA!$M:$M,$L$1,DATA!$E:$E,"&lt;=7")&gt;MASTER!$B$4/100,"B",IF(AVERAGEIFS(DATA!$J:$J,DATA!$F:$F,$B79,DATA!$L:$L,N$9,DATA!$M:$M,$L$1,DATA!$E:$E,"&lt;=7")&gt;MASTER!$B$5/100,"C","K")))," ")</f>
        <v> </v>
      </c>
      <c r="O79" s="1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</row>
    <row r="80">
      <c r="A80" s="15"/>
      <c r="B80" s="56" t="s">
        <v>73</v>
      </c>
      <c r="C80" s="41"/>
      <c r="D80" s="42" t="str">
        <f>IFERROR(IF(AVERAGEIFS(DATA!$J:$J,DATA!$F:$F,$B80,DATA!$L:$L,D$9,DATA!$M:$M,$L$1,DATA!$E:$E,"&lt;=7")&gt;MASTER!$B$3/100,"SB",IF(AVERAGEIFS(DATA!$J:$J,DATA!$F:$F,$B80,DATA!$L:$L,D$9,DATA!$M:$M,$L$1,DATA!$E:$E,"&lt;=7")&gt;MASTER!$B$4/100,"B",IF(AVERAGEIFS(DATA!$J:$J,DATA!$F:$F,$B80,DATA!$L:$L,D$9,DATA!$M:$M,$L$1,DATA!$E:$E,"&lt;=7")&gt;MASTER!$B$5/100,"C","K")))," ")</f>
        <v> </v>
      </c>
      <c r="E80" s="42"/>
      <c r="F80" s="42" t="str">
        <f>IFERROR(IF(AVERAGEIFS(DATA!$J:$J,DATA!$F:$F,$B80,DATA!$L:$L,F$9,DATA!$M:$M,$L$1,DATA!$E:$E,"&lt;=7")&gt;MASTER!$B$3/100,"SB",IF(AVERAGEIFS(DATA!$J:$J,DATA!$F:$F,$B80,DATA!$L:$L,F$9,DATA!$M:$M,$L$1,DATA!$E:$E,"&lt;=7")&gt;MASTER!$B$4/100,"B",IF(AVERAGEIFS(DATA!$J:$J,DATA!$F:$F,$B80,DATA!$L:$L,F$9,DATA!$M:$M,$L$1,DATA!$E:$E,"&lt;=7")&gt;MASTER!$B$5/100,"C","K")))," ")</f>
        <v> </v>
      </c>
      <c r="G80" s="42"/>
      <c r="H80" s="42" t="str">
        <f>IFERROR(IF(AVERAGEIFS(DATA!$J:$J,DATA!$F:$F,$B80,DATA!$L:$L,H$9,DATA!$M:$M,$L$1,DATA!$E:$E,"&lt;=7")&gt;MASTER!$B$3/100,"SB",IF(AVERAGEIFS(DATA!$J:$J,DATA!$F:$F,$B80,DATA!$L:$L,H$9,DATA!$M:$M,$L$1,DATA!$E:$E,"&lt;=7")&gt;MASTER!$B$4/100,"B",IF(AVERAGEIFS(DATA!$J:$J,DATA!$F:$F,$B80,DATA!$L:$L,H$9,DATA!$M:$M,$L$1,DATA!$E:$E,"&lt;=7")&gt;MASTER!$B$5/100,"C","K")))," ")</f>
        <v> </v>
      </c>
      <c r="I80" s="42"/>
      <c r="J80" s="42" t="str">
        <f>IFERROR(IF(AVERAGEIFS(DATA!$J:$J,DATA!$F:$F,$B80,DATA!$L:$L,J$9,DATA!$M:$M,$L$1,DATA!$E:$E,"&lt;=7")&gt;MASTER!$B$3/100,"SB",IF(AVERAGEIFS(DATA!$J:$J,DATA!$F:$F,$B80,DATA!$L:$L,J$9,DATA!$M:$M,$L$1,DATA!$E:$E,"&lt;=7")&gt;MASTER!$B$4/100,"B",IF(AVERAGEIFS(DATA!$J:$J,DATA!$F:$F,$B80,DATA!$L:$L,J$9,DATA!$M:$M,$L$1,DATA!$E:$E,"&lt;=7")&gt;MASTER!$B$5/100,"C","K")))," ")</f>
        <v>B</v>
      </c>
      <c r="K80" s="42"/>
      <c r="L80" s="42" t="str">
        <f>IFERROR(IF(AVERAGEIFS(DATA!$J:$J,DATA!$F:$F,$B80,DATA!$L:$L,L$9,DATA!$M:$M,$L$1,DATA!$E:$E,"&lt;=7")&gt;MASTER!$B$3/100,"SB",IF(AVERAGEIFS(DATA!$J:$J,DATA!$F:$F,$B80,DATA!$L:$L,L$9,DATA!$M:$M,$L$1,DATA!$E:$E,"&lt;=7")&gt;MASTER!$B$4/100,"B",IF(AVERAGEIFS(DATA!$J:$J,DATA!$F:$F,$B80,DATA!$L:$L,L$9,DATA!$M:$M,$L$1,DATA!$E:$E,"&lt;=7")&gt;MASTER!$B$5/100,"C","K")))," ")</f>
        <v> </v>
      </c>
      <c r="M80" s="43"/>
      <c r="N80" s="42" t="str">
        <f>IFERROR(IF(AVERAGEIFS(DATA!$J:$J,DATA!$F:$F,$B80,DATA!$L:$L,N$9,DATA!$M:$M,$L$1,DATA!$E:$E,"&lt;=7")&gt;MASTER!$B$3/100,"SB",IF(AVERAGEIFS(DATA!$J:$J,DATA!$F:$F,$B80,DATA!$L:$L,N$9,DATA!$M:$M,$L$1,DATA!$E:$E,"&lt;=7")&gt;MASTER!$B$4/100,"B",IF(AVERAGEIFS(DATA!$J:$J,DATA!$F:$F,$B80,DATA!$L:$L,N$9,DATA!$M:$M,$L$1,DATA!$E:$E,"&lt;=7")&gt;MASTER!$B$5/100,"C","K")))," ")</f>
        <v> </v>
      </c>
      <c r="O80" s="1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</row>
    <row r="81">
      <c r="A81" s="15"/>
      <c r="B81" s="56" t="s">
        <v>74</v>
      </c>
      <c r="C81" s="41"/>
      <c r="D81" s="42" t="str">
        <f>IFERROR(IF(AVERAGEIFS(DATA!$J:$J,DATA!$F:$F,$B81,DATA!$L:$L,D$9,DATA!$M:$M,$L$1,DATA!$E:$E,"&lt;=7")&gt;MASTER!$B$3/100,"SB",IF(AVERAGEIFS(DATA!$J:$J,DATA!$F:$F,$B81,DATA!$L:$L,D$9,DATA!$M:$M,$L$1,DATA!$E:$E,"&lt;=7")&gt;MASTER!$B$4/100,"B",IF(AVERAGEIFS(DATA!$J:$J,DATA!$F:$F,$B81,DATA!$L:$L,D$9,DATA!$M:$M,$L$1,DATA!$E:$E,"&lt;=7")&gt;MASTER!$B$5/100,"C","K")))," ")</f>
        <v> </v>
      </c>
      <c r="E81" s="42"/>
      <c r="F81" s="42" t="str">
        <f>IFERROR(IF(AVERAGEIFS(DATA!$J:$J,DATA!$F:$F,$B81,DATA!$L:$L,F$9,DATA!$M:$M,$L$1,DATA!$E:$E,"&lt;=7")&gt;MASTER!$B$3/100,"SB",IF(AVERAGEIFS(DATA!$J:$J,DATA!$F:$F,$B81,DATA!$L:$L,F$9,DATA!$M:$M,$L$1,DATA!$E:$E,"&lt;=7")&gt;MASTER!$B$4/100,"B",IF(AVERAGEIFS(DATA!$J:$J,DATA!$F:$F,$B81,DATA!$L:$L,F$9,DATA!$M:$M,$L$1,DATA!$E:$E,"&lt;=7")&gt;MASTER!$B$5/100,"C","K")))," ")</f>
        <v> </v>
      </c>
      <c r="G81" s="42"/>
      <c r="H81" s="42" t="str">
        <f>IFERROR(IF(AVERAGEIFS(DATA!$J:$J,DATA!$F:$F,$B81,DATA!$L:$L,H$9,DATA!$M:$M,$L$1,DATA!$E:$E,"&lt;=7")&gt;MASTER!$B$3/100,"SB",IF(AVERAGEIFS(DATA!$J:$J,DATA!$F:$F,$B81,DATA!$L:$L,H$9,DATA!$M:$M,$L$1,DATA!$E:$E,"&lt;=7")&gt;MASTER!$B$4/100,"B",IF(AVERAGEIFS(DATA!$J:$J,DATA!$F:$F,$B81,DATA!$L:$L,H$9,DATA!$M:$M,$L$1,DATA!$E:$E,"&lt;=7")&gt;MASTER!$B$5/100,"C","K")))," ")</f>
        <v> </v>
      </c>
      <c r="I81" s="42"/>
      <c r="J81" s="42" t="str">
        <f>IFERROR(IF(AVERAGEIFS(DATA!$J:$J,DATA!$F:$F,$B81,DATA!$L:$L,J$9,DATA!$M:$M,$L$1,DATA!$E:$E,"&lt;=7")&gt;MASTER!$B$3/100,"SB",IF(AVERAGEIFS(DATA!$J:$J,DATA!$F:$F,$B81,DATA!$L:$L,J$9,DATA!$M:$M,$L$1,DATA!$E:$E,"&lt;=7")&gt;MASTER!$B$4/100,"B",IF(AVERAGEIFS(DATA!$J:$J,DATA!$F:$F,$B81,DATA!$L:$L,J$9,DATA!$M:$M,$L$1,DATA!$E:$E,"&lt;=7")&gt;MASTER!$B$5/100,"C","K")))," ")</f>
        <v>B</v>
      </c>
      <c r="K81" s="42"/>
      <c r="L81" s="42" t="str">
        <f>IFERROR(IF(AVERAGEIFS(DATA!$J:$J,DATA!$F:$F,$B81,DATA!$L:$L,L$9,DATA!$M:$M,$L$1,DATA!$E:$E,"&lt;=7")&gt;MASTER!$B$3/100,"SB",IF(AVERAGEIFS(DATA!$J:$J,DATA!$F:$F,$B81,DATA!$L:$L,L$9,DATA!$M:$M,$L$1,DATA!$E:$E,"&lt;=7")&gt;MASTER!$B$4/100,"B",IF(AVERAGEIFS(DATA!$J:$J,DATA!$F:$F,$B81,DATA!$L:$L,L$9,DATA!$M:$M,$L$1,DATA!$E:$E,"&lt;=7")&gt;MASTER!$B$5/100,"C","K")))," ")</f>
        <v> </v>
      </c>
      <c r="M81" s="43"/>
      <c r="N81" s="42" t="str">
        <f>IFERROR(IF(AVERAGEIFS(DATA!$J:$J,DATA!$F:$F,$B81,DATA!$L:$L,N$9,DATA!$M:$M,$L$1,DATA!$E:$E,"&lt;=7")&gt;MASTER!$B$3/100,"SB",IF(AVERAGEIFS(DATA!$J:$J,DATA!$F:$F,$B81,DATA!$L:$L,N$9,DATA!$M:$M,$L$1,DATA!$E:$E,"&lt;=7")&gt;MASTER!$B$4/100,"B",IF(AVERAGEIFS(DATA!$J:$J,DATA!$F:$F,$B81,DATA!$L:$L,N$9,DATA!$M:$M,$L$1,DATA!$E:$E,"&lt;=7")&gt;MASTER!$B$5/100,"C","K")))," ")</f>
        <v> </v>
      </c>
      <c r="O81" s="1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</row>
    <row r="82">
      <c r="A82" s="15"/>
      <c r="B82" s="56" t="s">
        <v>75</v>
      </c>
      <c r="C82" s="41"/>
      <c r="D82" s="42" t="str">
        <f>IFERROR(IF(AVERAGEIFS(DATA!$J:$J,DATA!$F:$F,$B82,DATA!$L:$L,D$9,DATA!$M:$M,$L$1,DATA!$E:$E,"&lt;=7")&gt;MASTER!$B$3/100,"SB",IF(AVERAGEIFS(DATA!$J:$J,DATA!$F:$F,$B82,DATA!$L:$L,D$9,DATA!$M:$M,$L$1,DATA!$E:$E,"&lt;=7")&gt;MASTER!$B$4/100,"B",IF(AVERAGEIFS(DATA!$J:$J,DATA!$F:$F,$B82,DATA!$L:$L,D$9,DATA!$M:$M,$L$1,DATA!$E:$E,"&lt;=7")&gt;MASTER!$B$5/100,"C","K")))," ")</f>
        <v> </v>
      </c>
      <c r="E82" s="42"/>
      <c r="F82" s="42" t="str">
        <f>IFERROR(IF(AVERAGEIFS(DATA!$J:$J,DATA!$F:$F,$B82,DATA!$L:$L,F$9,DATA!$M:$M,$L$1,DATA!$E:$E,"&lt;=7")&gt;MASTER!$B$3/100,"SB",IF(AVERAGEIFS(DATA!$J:$J,DATA!$F:$F,$B82,DATA!$L:$L,F$9,DATA!$M:$M,$L$1,DATA!$E:$E,"&lt;=7")&gt;MASTER!$B$4/100,"B",IF(AVERAGEIFS(DATA!$J:$J,DATA!$F:$F,$B82,DATA!$L:$L,F$9,DATA!$M:$M,$L$1,DATA!$E:$E,"&lt;=7")&gt;MASTER!$B$5/100,"C","K")))," ")</f>
        <v> </v>
      </c>
      <c r="G82" s="42"/>
      <c r="H82" s="42" t="str">
        <f>IFERROR(IF(AVERAGEIFS(DATA!$J:$J,DATA!$F:$F,$B82,DATA!$L:$L,H$9,DATA!$M:$M,$L$1,DATA!$E:$E,"&lt;=7")&gt;MASTER!$B$3/100,"SB",IF(AVERAGEIFS(DATA!$J:$J,DATA!$F:$F,$B82,DATA!$L:$L,H$9,DATA!$M:$M,$L$1,DATA!$E:$E,"&lt;=7")&gt;MASTER!$B$4/100,"B",IF(AVERAGEIFS(DATA!$J:$J,DATA!$F:$F,$B82,DATA!$L:$L,H$9,DATA!$M:$M,$L$1,DATA!$E:$E,"&lt;=7")&gt;MASTER!$B$5/100,"C","K")))," ")</f>
        <v> </v>
      </c>
      <c r="I82" s="42"/>
      <c r="J82" s="42" t="str">
        <f>IFERROR(IF(AVERAGEIFS(DATA!$J:$J,DATA!$F:$F,$B82,DATA!$L:$L,J$9,DATA!$M:$M,$L$1,DATA!$E:$E,"&lt;=7")&gt;MASTER!$B$3/100,"SB",IF(AVERAGEIFS(DATA!$J:$J,DATA!$F:$F,$B82,DATA!$L:$L,J$9,DATA!$M:$M,$L$1,DATA!$E:$E,"&lt;=7")&gt;MASTER!$B$4/100,"B",IF(AVERAGEIFS(DATA!$J:$J,DATA!$F:$F,$B82,DATA!$L:$L,J$9,DATA!$M:$M,$L$1,DATA!$E:$E,"&lt;=7")&gt;MASTER!$B$5/100,"C","K")))," ")</f>
        <v>B</v>
      </c>
      <c r="K82" s="42"/>
      <c r="L82" s="42" t="str">
        <f>IFERROR(IF(AVERAGEIFS(DATA!$J:$J,DATA!$F:$F,$B82,DATA!$L:$L,L$9,DATA!$M:$M,$L$1,DATA!$E:$E,"&lt;=7")&gt;MASTER!$B$3/100,"SB",IF(AVERAGEIFS(DATA!$J:$J,DATA!$F:$F,$B82,DATA!$L:$L,L$9,DATA!$M:$M,$L$1,DATA!$E:$E,"&lt;=7")&gt;MASTER!$B$4/100,"B",IF(AVERAGEIFS(DATA!$J:$J,DATA!$F:$F,$B82,DATA!$L:$L,L$9,DATA!$M:$M,$L$1,DATA!$E:$E,"&lt;=7")&gt;MASTER!$B$5/100,"C","K")))," ")</f>
        <v> </v>
      </c>
      <c r="M82" s="43"/>
      <c r="N82" s="42" t="str">
        <f>IFERROR(IF(AVERAGEIFS(DATA!$J:$J,DATA!$F:$F,$B82,DATA!$L:$L,N$9,DATA!$M:$M,$L$1,DATA!$E:$E,"&lt;=7")&gt;MASTER!$B$3/100,"SB",IF(AVERAGEIFS(DATA!$J:$J,DATA!$F:$F,$B82,DATA!$L:$L,N$9,DATA!$M:$M,$L$1,DATA!$E:$E,"&lt;=7")&gt;MASTER!$B$4/100,"B",IF(AVERAGEIFS(DATA!$J:$J,DATA!$F:$F,$B82,DATA!$L:$L,N$9,DATA!$M:$M,$L$1,DATA!$E:$E,"&lt;=7")&gt;MASTER!$B$5/100,"C","K")))," ")</f>
        <v> </v>
      </c>
      <c r="O82" s="1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</row>
    <row r="83">
      <c r="A83" s="15"/>
      <c r="B83" s="56" t="s">
        <v>76</v>
      </c>
      <c r="C83" s="41"/>
      <c r="D83" s="42" t="str">
        <f>IFERROR(IF(AVERAGEIFS(DATA!$J:$J,DATA!$F:$F,$B83,DATA!$L:$L,D$9,DATA!$M:$M,$L$1,DATA!$E:$E,"&lt;=7")&gt;MASTER!$B$3/100,"SB",IF(AVERAGEIFS(DATA!$J:$J,DATA!$F:$F,$B83,DATA!$L:$L,D$9,DATA!$M:$M,$L$1,DATA!$E:$E,"&lt;=7")&gt;MASTER!$B$4/100,"B",IF(AVERAGEIFS(DATA!$J:$J,DATA!$F:$F,$B83,DATA!$L:$L,D$9,DATA!$M:$M,$L$1,DATA!$E:$E,"&lt;=7")&gt;MASTER!$B$5/100,"C","K")))," ")</f>
        <v> </v>
      </c>
      <c r="E83" s="42"/>
      <c r="F83" s="42" t="str">
        <f>IFERROR(IF(AVERAGEIFS(DATA!$J:$J,DATA!$F:$F,$B83,DATA!$L:$L,F$9,DATA!$M:$M,$L$1,DATA!$E:$E,"&lt;=7")&gt;MASTER!$B$3/100,"SB",IF(AVERAGEIFS(DATA!$J:$J,DATA!$F:$F,$B83,DATA!$L:$L,F$9,DATA!$M:$M,$L$1,DATA!$E:$E,"&lt;=7")&gt;MASTER!$B$4/100,"B",IF(AVERAGEIFS(DATA!$J:$J,DATA!$F:$F,$B83,DATA!$L:$L,F$9,DATA!$M:$M,$L$1,DATA!$E:$E,"&lt;=7")&gt;MASTER!$B$5/100,"C","K")))," ")</f>
        <v> </v>
      </c>
      <c r="G83" s="42"/>
      <c r="H83" s="42" t="str">
        <f>IFERROR(IF(AVERAGEIFS(DATA!$J:$J,DATA!$F:$F,$B83,DATA!$L:$L,H$9,DATA!$M:$M,$L$1,DATA!$E:$E,"&lt;=7")&gt;MASTER!$B$3/100,"SB",IF(AVERAGEIFS(DATA!$J:$J,DATA!$F:$F,$B83,DATA!$L:$L,H$9,DATA!$M:$M,$L$1,DATA!$E:$E,"&lt;=7")&gt;MASTER!$B$4/100,"B",IF(AVERAGEIFS(DATA!$J:$J,DATA!$F:$F,$B83,DATA!$L:$L,H$9,DATA!$M:$M,$L$1,DATA!$E:$E,"&lt;=7")&gt;MASTER!$B$5/100,"C","K")))," ")</f>
        <v> </v>
      </c>
      <c r="I83" s="42"/>
      <c r="J83" s="42" t="str">
        <f>IFERROR(IF(AVERAGEIFS(DATA!$J:$J,DATA!$F:$F,$B83,DATA!$L:$L,J$9,DATA!$M:$M,$L$1,DATA!$E:$E,"&lt;=7")&gt;MASTER!$B$3/100,"SB",IF(AVERAGEIFS(DATA!$J:$J,DATA!$F:$F,$B83,DATA!$L:$L,J$9,DATA!$M:$M,$L$1,DATA!$E:$E,"&lt;=7")&gt;MASTER!$B$4/100,"B",IF(AVERAGEIFS(DATA!$J:$J,DATA!$F:$F,$B83,DATA!$L:$L,J$9,DATA!$M:$M,$L$1,DATA!$E:$E,"&lt;=7")&gt;MASTER!$B$5/100,"C","K")))," ")</f>
        <v>B</v>
      </c>
      <c r="K83" s="42"/>
      <c r="L83" s="42" t="str">
        <f>IFERROR(IF(AVERAGEIFS(DATA!$J:$J,DATA!$F:$F,$B83,DATA!$L:$L,L$9,DATA!$M:$M,$L$1,DATA!$E:$E,"&lt;=7")&gt;MASTER!$B$3/100,"SB",IF(AVERAGEIFS(DATA!$J:$J,DATA!$F:$F,$B83,DATA!$L:$L,L$9,DATA!$M:$M,$L$1,DATA!$E:$E,"&lt;=7")&gt;MASTER!$B$4/100,"B",IF(AVERAGEIFS(DATA!$J:$J,DATA!$F:$F,$B83,DATA!$L:$L,L$9,DATA!$M:$M,$L$1,DATA!$E:$E,"&lt;=7")&gt;MASTER!$B$5/100,"C","K")))," ")</f>
        <v> </v>
      </c>
      <c r="M83" s="43"/>
      <c r="N83" s="42" t="str">
        <f>IFERROR(IF(AVERAGEIFS(DATA!$J:$J,DATA!$F:$F,$B83,DATA!$L:$L,N$9,DATA!$M:$M,$L$1,DATA!$E:$E,"&lt;=7")&gt;MASTER!$B$3/100,"SB",IF(AVERAGEIFS(DATA!$J:$J,DATA!$F:$F,$B83,DATA!$L:$L,N$9,DATA!$M:$M,$L$1,DATA!$E:$E,"&lt;=7")&gt;MASTER!$B$4/100,"B",IF(AVERAGEIFS(DATA!$J:$J,DATA!$F:$F,$B83,DATA!$L:$L,N$9,DATA!$M:$M,$L$1,DATA!$E:$E,"&lt;=7")&gt;MASTER!$B$5/100,"C","K")))," ")</f>
        <v> </v>
      </c>
      <c r="O83" s="1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</row>
    <row r="84">
      <c r="A84" s="15"/>
      <c r="B84" s="56" t="s">
        <v>77</v>
      </c>
      <c r="C84" s="41"/>
      <c r="D84" s="42" t="str">
        <f>IFERROR(IF(AVERAGEIFS(DATA!$J:$J,DATA!$F:$F,$B84,DATA!$L:$L,D$9,DATA!$M:$M,$L$1,DATA!$E:$E,"&lt;=7")&gt;MASTER!$B$3/100,"SB",IF(AVERAGEIFS(DATA!$J:$J,DATA!$F:$F,$B84,DATA!$L:$L,D$9,DATA!$M:$M,$L$1,DATA!$E:$E,"&lt;=7")&gt;MASTER!$B$4/100,"B",IF(AVERAGEIFS(DATA!$J:$J,DATA!$F:$F,$B84,DATA!$L:$L,D$9,DATA!$M:$M,$L$1,DATA!$E:$E,"&lt;=7")&gt;MASTER!$B$5/100,"C","K")))," ")</f>
        <v> </v>
      </c>
      <c r="E84" s="42"/>
      <c r="F84" s="42" t="str">
        <f>IFERROR(IF(AVERAGEIFS(DATA!$J:$J,DATA!$F:$F,$B84,DATA!$L:$L,F$9,DATA!$M:$M,$L$1,DATA!$E:$E,"&lt;=7")&gt;MASTER!$B$3/100,"SB",IF(AVERAGEIFS(DATA!$J:$J,DATA!$F:$F,$B84,DATA!$L:$L,F$9,DATA!$M:$M,$L$1,DATA!$E:$E,"&lt;=7")&gt;MASTER!$B$4/100,"B",IF(AVERAGEIFS(DATA!$J:$J,DATA!$F:$F,$B84,DATA!$L:$L,F$9,DATA!$M:$M,$L$1,DATA!$E:$E,"&lt;=7")&gt;MASTER!$B$5/100,"C","K")))," ")</f>
        <v> </v>
      </c>
      <c r="G84" s="42"/>
      <c r="H84" s="42" t="str">
        <f>IFERROR(IF(AVERAGEIFS(DATA!$J:$J,DATA!$F:$F,$B84,DATA!$L:$L,H$9,DATA!$M:$M,$L$1,DATA!$E:$E,"&lt;=7")&gt;MASTER!$B$3/100,"SB",IF(AVERAGEIFS(DATA!$J:$J,DATA!$F:$F,$B84,DATA!$L:$L,H$9,DATA!$M:$M,$L$1,DATA!$E:$E,"&lt;=7")&gt;MASTER!$B$4/100,"B",IF(AVERAGEIFS(DATA!$J:$J,DATA!$F:$F,$B84,DATA!$L:$L,H$9,DATA!$M:$M,$L$1,DATA!$E:$E,"&lt;=7")&gt;MASTER!$B$5/100,"C","K")))," ")</f>
        <v> </v>
      </c>
      <c r="I84" s="42"/>
      <c r="J84" s="42" t="str">
        <f>IFERROR(IF(AVERAGEIFS(DATA!$J:$J,DATA!$F:$F,$B84,DATA!$L:$L,J$9,DATA!$M:$M,$L$1,DATA!$E:$E,"&lt;=7")&gt;MASTER!$B$3/100,"SB",IF(AVERAGEIFS(DATA!$J:$J,DATA!$F:$F,$B84,DATA!$L:$L,J$9,DATA!$M:$M,$L$1,DATA!$E:$E,"&lt;=7")&gt;MASTER!$B$4/100,"B",IF(AVERAGEIFS(DATA!$J:$J,DATA!$F:$F,$B84,DATA!$L:$L,J$9,DATA!$M:$M,$L$1,DATA!$E:$E,"&lt;=7")&gt;MASTER!$B$5/100,"C","K")))," ")</f>
        <v>B</v>
      </c>
      <c r="K84" s="42"/>
      <c r="L84" s="42" t="str">
        <f>IFERROR(IF(AVERAGEIFS(DATA!$J:$J,DATA!$F:$F,$B84,DATA!$L:$L,L$9,DATA!$M:$M,$L$1,DATA!$E:$E,"&lt;=7")&gt;MASTER!$B$3/100,"SB",IF(AVERAGEIFS(DATA!$J:$J,DATA!$F:$F,$B84,DATA!$L:$L,L$9,DATA!$M:$M,$L$1,DATA!$E:$E,"&lt;=7")&gt;MASTER!$B$4/100,"B",IF(AVERAGEIFS(DATA!$J:$J,DATA!$F:$F,$B84,DATA!$L:$L,L$9,DATA!$M:$M,$L$1,DATA!$E:$E,"&lt;=7")&gt;MASTER!$B$5/100,"C","K")))," ")</f>
        <v> </v>
      </c>
      <c r="M84" s="43"/>
      <c r="N84" s="42" t="str">
        <f>IFERROR(IF(AVERAGEIFS(DATA!$J:$J,DATA!$F:$F,$B84,DATA!$L:$L,N$9,DATA!$M:$M,$L$1,DATA!$E:$E,"&lt;=7")&gt;MASTER!$B$3/100,"SB",IF(AVERAGEIFS(DATA!$J:$J,DATA!$F:$F,$B84,DATA!$L:$L,N$9,DATA!$M:$M,$L$1,DATA!$E:$E,"&lt;=7")&gt;MASTER!$B$4/100,"B",IF(AVERAGEIFS(DATA!$J:$J,DATA!$F:$F,$B84,DATA!$L:$L,N$9,DATA!$M:$M,$L$1,DATA!$E:$E,"&lt;=7")&gt;MASTER!$B$5/100,"C","K")))," ")</f>
        <v> </v>
      </c>
      <c r="O84" s="1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</row>
    <row r="85">
      <c r="A85" s="15"/>
      <c r="B85" s="56" t="s">
        <v>78</v>
      </c>
      <c r="C85" s="41"/>
      <c r="D85" s="42" t="str">
        <f>IFERROR(IF(AVERAGEIFS(DATA!$J:$J,DATA!$F:$F,$B85,DATA!$L:$L,D$9,DATA!$M:$M,$L$1,DATA!$E:$E,"&lt;=7")&gt;MASTER!$B$3/100,"SB",IF(AVERAGEIFS(DATA!$J:$J,DATA!$F:$F,$B85,DATA!$L:$L,D$9,DATA!$M:$M,$L$1,DATA!$E:$E,"&lt;=7")&gt;MASTER!$B$4/100,"B",IF(AVERAGEIFS(DATA!$J:$J,DATA!$F:$F,$B85,DATA!$L:$L,D$9,DATA!$M:$M,$L$1,DATA!$E:$E,"&lt;=7")&gt;MASTER!$B$5/100,"C","K")))," ")</f>
        <v> </v>
      </c>
      <c r="E85" s="42"/>
      <c r="F85" s="42" t="str">
        <f>IFERROR(IF(AVERAGEIFS(DATA!$J:$J,DATA!$F:$F,$B85,DATA!$L:$L,F$9,DATA!$M:$M,$L$1,DATA!$E:$E,"&lt;=7")&gt;MASTER!$B$3/100,"SB",IF(AVERAGEIFS(DATA!$J:$J,DATA!$F:$F,$B85,DATA!$L:$L,F$9,DATA!$M:$M,$L$1,DATA!$E:$E,"&lt;=7")&gt;MASTER!$B$4/100,"B",IF(AVERAGEIFS(DATA!$J:$J,DATA!$F:$F,$B85,DATA!$L:$L,F$9,DATA!$M:$M,$L$1,DATA!$E:$E,"&lt;=7")&gt;MASTER!$B$5/100,"C","K")))," ")</f>
        <v> </v>
      </c>
      <c r="G85" s="42"/>
      <c r="H85" s="42" t="str">
        <f>IFERROR(IF(AVERAGEIFS(DATA!$J:$J,DATA!$F:$F,$B85,DATA!$L:$L,H$9,DATA!$M:$M,$L$1,DATA!$E:$E,"&lt;=7")&gt;MASTER!$B$3/100,"SB",IF(AVERAGEIFS(DATA!$J:$J,DATA!$F:$F,$B85,DATA!$L:$L,H$9,DATA!$M:$M,$L$1,DATA!$E:$E,"&lt;=7")&gt;MASTER!$B$4/100,"B",IF(AVERAGEIFS(DATA!$J:$J,DATA!$F:$F,$B85,DATA!$L:$L,H$9,DATA!$M:$M,$L$1,DATA!$E:$E,"&lt;=7")&gt;MASTER!$B$5/100,"C","K")))," ")</f>
        <v> </v>
      </c>
      <c r="I85" s="42"/>
      <c r="J85" s="42" t="str">
        <f>IFERROR(IF(AVERAGEIFS(DATA!$J:$J,DATA!$F:$F,$B85,DATA!$L:$L,J$9,DATA!$M:$M,$L$1,DATA!$E:$E,"&lt;=7")&gt;MASTER!$B$3/100,"SB",IF(AVERAGEIFS(DATA!$J:$J,DATA!$F:$F,$B85,DATA!$L:$L,J$9,DATA!$M:$M,$L$1,DATA!$E:$E,"&lt;=7")&gt;MASTER!$B$4/100,"B",IF(AVERAGEIFS(DATA!$J:$J,DATA!$F:$F,$B85,DATA!$L:$L,J$9,DATA!$M:$M,$L$1,DATA!$E:$E,"&lt;=7")&gt;MASTER!$B$5/100,"C","K")))," ")</f>
        <v>B</v>
      </c>
      <c r="K85" s="42"/>
      <c r="L85" s="42" t="str">
        <f>IFERROR(IF(AVERAGEIFS(DATA!$J:$J,DATA!$F:$F,$B85,DATA!$L:$L,L$9,DATA!$M:$M,$L$1,DATA!$E:$E,"&lt;=7")&gt;MASTER!$B$3/100,"SB",IF(AVERAGEIFS(DATA!$J:$J,DATA!$F:$F,$B85,DATA!$L:$L,L$9,DATA!$M:$M,$L$1,DATA!$E:$E,"&lt;=7")&gt;MASTER!$B$4/100,"B",IF(AVERAGEIFS(DATA!$J:$J,DATA!$F:$F,$B85,DATA!$L:$L,L$9,DATA!$M:$M,$L$1,DATA!$E:$E,"&lt;=7")&gt;MASTER!$B$5/100,"C","K")))," ")</f>
        <v> </v>
      </c>
      <c r="M85" s="43"/>
      <c r="N85" s="42" t="str">
        <f>IFERROR(IF(AVERAGEIFS(DATA!$J:$J,DATA!$F:$F,$B85,DATA!$L:$L,N$9,DATA!$M:$M,$L$1,DATA!$E:$E,"&lt;=7")&gt;MASTER!$B$3/100,"SB",IF(AVERAGEIFS(DATA!$J:$J,DATA!$F:$F,$B85,DATA!$L:$L,N$9,DATA!$M:$M,$L$1,DATA!$E:$E,"&lt;=7")&gt;MASTER!$B$4/100,"B",IF(AVERAGEIFS(DATA!$J:$J,DATA!$F:$F,$B85,DATA!$L:$L,N$9,DATA!$M:$M,$L$1,DATA!$E:$E,"&lt;=7")&gt;MASTER!$B$5/100,"C","K")))," ")</f>
        <v> </v>
      </c>
      <c r="O85" s="1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</row>
    <row r="86">
      <c r="A86" s="15"/>
      <c r="B86" s="56" t="s">
        <v>79</v>
      </c>
      <c r="C86" s="41"/>
      <c r="D86" s="42" t="str">
        <f>IFERROR(IF(AVERAGEIFS(DATA!$J:$J,DATA!$F:$F,$B86,DATA!$L:$L,D$9,DATA!$M:$M,$L$1,DATA!$E:$E,"&lt;=7")&gt;MASTER!$B$3/100,"SB",IF(AVERAGEIFS(DATA!$J:$J,DATA!$F:$F,$B86,DATA!$L:$L,D$9,DATA!$M:$M,$L$1,DATA!$E:$E,"&lt;=7")&gt;MASTER!$B$4/100,"B",IF(AVERAGEIFS(DATA!$J:$J,DATA!$F:$F,$B86,DATA!$L:$L,D$9,DATA!$M:$M,$L$1,DATA!$E:$E,"&lt;=7")&gt;MASTER!$B$5/100,"C","K")))," ")</f>
        <v> </v>
      </c>
      <c r="E86" s="42"/>
      <c r="F86" s="42" t="str">
        <f>IFERROR(IF(AVERAGEIFS(DATA!$J:$J,DATA!$F:$F,$B86,DATA!$L:$L,F$9,DATA!$M:$M,$L$1,DATA!$E:$E,"&lt;=7")&gt;MASTER!$B$3/100,"SB",IF(AVERAGEIFS(DATA!$J:$J,DATA!$F:$F,$B86,DATA!$L:$L,F$9,DATA!$M:$M,$L$1,DATA!$E:$E,"&lt;=7")&gt;MASTER!$B$4/100,"B",IF(AVERAGEIFS(DATA!$J:$J,DATA!$F:$F,$B86,DATA!$L:$L,F$9,DATA!$M:$M,$L$1,DATA!$E:$E,"&lt;=7")&gt;MASTER!$B$5/100,"C","K")))," ")</f>
        <v> </v>
      </c>
      <c r="G86" s="42"/>
      <c r="H86" s="42" t="str">
        <f>IFERROR(IF(AVERAGEIFS(DATA!$J:$J,DATA!$F:$F,$B86,DATA!$L:$L,H$9,DATA!$M:$M,$L$1,DATA!$E:$E,"&lt;=7")&gt;MASTER!$B$3/100,"SB",IF(AVERAGEIFS(DATA!$J:$J,DATA!$F:$F,$B86,DATA!$L:$L,H$9,DATA!$M:$M,$L$1,DATA!$E:$E,"&lt;=7")&gt;MASTER!$B$4/100,"B",IF(AVERAGEIFS(DATA!$J:$J,DATA!$F:$F,$B86,DATA!$L:$L,H$9,DATA!$M:$M,$L$1,DATA!$E:$E,"&lt;=7")&gt;MASTER!$B$5/100,"C","K")))," ")</f>
        <v> </v>
      </c>
      <c r="I86" s="42"/>
      <c r="J86" s="42" t="str">
        <f>IFERROR(IF(AVERAGEIFS(DATA!$J:$J,DATA!$F:$F,$B86,DATA!$L:$L,J$9,DATA!$M:$M,$L$1,DATA!$E:$E,"&lt;=7")&gt;MASTER!$B$3/100,"SB",IF(AVERAGEIFS(DATA!$J:$J,DATA!$F:$F,$B86,DATA!$L:$L,J$9,DATA!$M:$M,$L$1,DATA!$E:$E,"&lt;=7")&gt;MASTER!$B$4/100,"B",IF(AVERAGEIFS(DATA!$J:$J,DATA!$F:$F,$B86,DATA!$L:$L,J$9,DATA!$M:$M,$L$1,DATA!$E:$E,"&lt;=7")&gt;MASTER!$B$5/100,"C","K")))," ")</f>
        <v>B</v>
      </c>
      <c r="K86" s="42"/>
      <c r="L86" s="42" t="str">
        <f>IFERROR(IF(AVERAGEIFS(DATA!$J:$J,DATA!$F:$F,$B86,DATA!$L:$L,L$9,DATA!$M:$M,$L$1,DATA!$E:$E,"&lt;=7")&gt;MASTER!$B$3/100,"SB",IF(AVERAGEIFS(DATA!$J:$J,DATA!$F:$F,$B86,DATA!$L:$L,L$9,DATA!$M:$M,$L$1,DATA!$E:$E,"&lt;=7")&gt;MASTER!$B$4/100,"B",IF(AVERAGEIFS(DATA!$J:$J,DATA!$F:$F,$B86,DATA!$L:$L,L$9,DATA!$M:$M,$L$1,DATA!$E:$E,"&lt;=7")&gt;MASTER!$B$5/100,"C","K")))," ")</f>
        <v> </v>
      </c>
      <c r="M86" s="43"/>
      <c r="N86" s="42" t="str">
        <f>IFERROR(IF(AVERAGEIFS(DATA!$J:$J,DATA!$F:$F,$B86,DATA!$L:$L,N$9,DATA!$M:$M,$L$1,DATA!$E:$E,"&lt;=7")&gt;MASTER!$B$3/100,"SB",IF(AVERAGEIFS(DATA!$J:$J,DATA!$F:$F,$B86,DATA!$L:$L,N$9,DATA!$M:$M,$L$1,DATA!$E:$E,"&lt;=7")&gt;MASTER!$B$4/100,"B",IF(AVERAGEIFS(DATA!$J:$J,DATA!$F:$F,$B86,DATA!$L:$L,N$9,DATA!$M:$M,$L$1,DATA!$E:$E,"&lt;=7")&gt;MASTER!$B$5/100,"C","K")))," ")</f>
        <v> </v>
      </c>
      <c r="O86" s="1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</row>
    <row r="87">
      <c r="A87" s="15"/>
      <c r="B87" s="56" t="s">
        <v>80</v>
      </c>
      <c r="C87" s="41"/>
      <c r="D87" s="42" t="str">
        <f>IFERROR(IF(AVERAGEIFS(DATA!$J:$J,DATA!$F:$F,$B87,DATA!$L:$L,D$9,DATA!$M:$M,$L$1,DATA!$E:$E,"&lt;=7")&gt;MASTER!$B$3/100,"SB",IF(AVERAGEIFS(DATA!$J:$J,DATA!$F:$F,$B87,DATA!$L:$L,D$9,DATA!$M:$M,$L$1,DATA!$E:$E,"&lt;=7")&gt;MASTER!$B$4/100,"B",IF(AVERAGEIFS(DATA!$J:$J,DATA!$F:$F,$B87,DATA!$L:$L,D$9,DATA!$M:$M,$L$1,DATA!$E:$E,"&lt;=7")&gt;MASTER!$B$5/100,"C","K")))," ")</f>
        <v> </v>
      </c>
      <c r="E87" s="42"/>
      <c r="F87" s="42" t="str">
        <f>IFERROR(IF(AVERAGEIFS(DATA!$J:$J,DATA!$F:$F,$B87,DATA!$L:$L,F$9,DATA!$M:$M,$L$1,DATA!$E:$E,"&lt;=7")&gt;MASTER!$B$3/100,"SB",IF(AVERAGEIFS(DATA!$J:$J,DATA!$F:$F,$B87,DATA!$L:$L,F$9,DATA!$M:$M,$L$1,DATA!$E:$E,"&lt;=7")&gt;MASTER!$B$4/100,"B",IF(AVERAGEIFS(DATA!$J:$J,DATA!$F:$F,$B87,DATA!$L:$L,F$9,DATA!$M:$M,$L$1,DATA!$E:$E,"&lt;=7")&gt;MASTER!$B$5/100,"C","K")))," ")</f>
        <v> </v>
      </c>
      <c r="G87" s="42"/>
      <c r="H87" s="42" t="str">
        <f>IFERROR(IF(AVERAGEIFS(DATA!$J:$J,DATA!$F:$F,$B87,DATA!$L:$L,H$9,DATA!$M:$M,$L$1,DATA!$E:$E,"&lt;=7")&gt;MASTER!$B$3/100,"SB",IF(AVERAGEIFS(DATA!$J:$J,DATA!$F:$F,$B87,DATA!$L:$L,H$9,DATA!$M:$M,$L$1,DATA!$E:$E,"&lt;=7")&gt;MASTER!$B$4/100,"B",IF(AVERAGEIFS(DATA!$J:$J,DATA!$F:$F,$B87,DATA!$L:$L,H$9,DATA!$M:$M,$L$1,DATA!$E:$E,"&lt;=7")&gt;MASTER!$B$5/100,"C","K")))," ")</f>
        <v> </v>
      </c>
      <c r="I87" s="42"/>
      <c r="J87" s="42" t="str">
        <f>IFERROR(IF(AVERAGEIFS(DATA!$J:$J,DATA!$F:$F,$B87,DATA!$L:$L,J$9,DATA!$M:$M,$L$1,DATA!$E:$E,"&lt;=7")&gt;MASTER!$B$3/100,"SB",IF(AVERAGEIFS(DATA!$J:$J,DATA!$F:$F,$B87,DATA!$L:$L,J$9,DATA!$M:$M,$L$1,DATA!$E:$E,"&lt;=7")&gt;MASTER!$B$4/100,"B",IF(AVERAGEIFS(DATA!$J:$J,DATA!$F:$F,$B87,DATA!$L:$L,J$9,DATA!$M:$M,$L$1,DATA!$E:$E,"&lt;=7")&gt;MASTER!$B$5/100,"C","K")))," ")</f>
        <v>B</v>
      </c>
      <c r="K87" s="42"/>
      <c r="L87" s="42" t="str">
        <f>IFERROR(IF(AVERAGEIFS(DATA!$J:$J,DATA!$F:$F,$B87,DATA!$L:$L,L$9,DATA!$M:$M,$L$1,DATA!$E:$E,"&lt;=7")&gt;MASTER!$B$3/100,"SB",IF(AVERAGEIFS(DATA!$J:$J,DATA!$F:$F,$B87,DATA!$L:$L,L$9,DATA!$M:$M,$L$1,DATA!$E:$E,"&lt;=7")&gt;MASTER!$B$4/100,"B",IF(AVERAGEIFS(DATA!$J:$J,DATA!$F:$F,$B87,DATA!$L:$L,L$9,DATA!$M:$M,$L$1,DATA!$E:$E,"&lt;=7")&gt;MASTER!$B$5/100,"C","K")))," ")</f>
        <v> </v>
      </c>
      <c r="M87" s="43"/>
      <c r="N87" s="42" t="str">
        <f>IFERROR(IF(AVERAGEIFS(DATA!$J:$J,DATA!$F:$F,$B87,DATA!$L:$L,N$9,DATA!$M:$M,$L$1,DATA!$E:$E,"&lt;=7")&gt;MASTER!$B$3/100,"SB",IF(AVERAGEIFS(DATA!$J:$J,DATA!$F:$F,$B87,DATA!$L:$L,N$9,DATA!$M:$M,$L$1,DATA!$E:$E,"&lt;=7")&gt;MASTER!$B$4/100,"B",IF(AVERAGEIFS(DATA!$J:$J,DATA!$F:$F,$B87,DATA!$L:$L,N$9,DATA!$M:$M,$L$1,DATA!$E:$E,"&lt;=7")&gt;MASTER!$B$5/100,"C","K")))," ")</f>
        <v> </v>
      </c>
      <c r="O87" s="1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</row>
    <row r="88">
      <c r="A88" s="15"/>
      <c r="B88" s="56" t="s">
        <v>81</v>
      </c>
      <c r="C88" s="41"/>
      <c r="D88" s="42" t="str">
        <f>IFERROR(IF(AVERAGEIFS(DATA!$J:$J,DATA!$F:$F,$B88,DATA!$L:$L,D$9,DATA!$M:$M,$L$1,DATA!$E:$E,"&lt;=7")&gt;MASTER!$B$3/100,"SB",IF(AVERAGEIFS(DATA!$J:$J,DATA!$F:$F,$B88,DATA!$L:$L,D$9,DATA!$M:$M,$L$1,DATA!$E:$E,"&lt;=7")&gt;MASTER!$B$4/100,"B",IF(AVERAGEIFS(DATA!$J:$J,DATA!$F:$F,$B88,DATA!$L:$L,D$9,DATA!$M:$M,$L$1,DATA!$E:$E,"&lt;=7")&gt;MASTER!$B$5/100,"C","K")))," ")</f>
        <v> </v>
      </c>
      <c r="E88" s="42"/>
      <c r="F88" s="42" t="str">
        <f>IFERROR(IF(AVERAGEIFS(DATA!$J:$J,DATA!$F:$F,$B88,DATA!$L:$L,F$9,DATA!$M:$M,$L$1,DATA!$E:$E,"&lt;=7")&gt;MASTER!$B$3/100,"SB",IF(AVERAGEIFS(DATA!$J:$J,DATA!$F:$F,$B88,DATA!$L:$L,F$9,DATA!$M:$M,$L$1,DATA!$E:$E,"&lt;=7")&gt;MASTER!$B$4/100,"B",IF(AVERAGEIFS(DATA!$J:$J,DATA!$F:$F,$B88,DATA!$L:$L,F$9,DATA!$M:$M,$L$1,DATA!$E:$E,"&lt;=7")&gt;MASTER!$B$5/100,"C","K")))," ")</f>
        <v> </v>
      </c>
      <c r="G88" s="42"/>
      <c r="H88" s="42" t="str">
        <f>IFERROR(IF(AVERAGEIFS(DATA!$J:$J,DATA!$F:$F,$B88,DATA!$L:$L,H$9,DATA!$M:$M,$L$1,DATA!$E:$E,"&lt;=7")&gt;MASTER!$B$3/100,"SB",IF(AVERAGEIFS(DATA!$J:$J,DATA!$F:$F,$B88,DATA!$L:$L,H$9,DATA!$M:$M,$L$1,DATA!$E:$E,"&lt;=7")&gt;MASTER!$B$4/100,"B",IF(AVERAGEIFS(DATA!$J:$J,DATA!$F:$F,$B88,DATA!$L:$L,H$9,DATA!$M:$M,$L$1,DATA!$E:$E,"&lt;=7")&gt;MASTER!$B$5/100,"C","K")))," ")</f>
        <v> </v>
      </c>
      <c r="I88" s="42"/>
      <c r="J88" s="42" t="str">
        <f>IFERROR(IF(AVERAGEIFS(DATA!$J:$J,DATA!$F:$F,$B88,DATA!$L:$L,J$9,DATA!$M:$M,$L$1,DATA!$E:$E,"&lt;=7")&gt;MASTER!$B$3/100,"SB",IF(AVERAGEIFS(DATA!$J:$J,DATA!$F:$F,$B88,DATA!$L:$L,J$9,DATA!$M:$M,$L$1,DATA!$E:$E,"&lt;=7")&gt;MASTER!$B$4/100,"B",IF(AVERAGEIFS(DATA!$J:$J,DATA!$F:$F,$B88,DATA!$L:$L,J$9,DATA!$M:$M,$L$1,DATA!$E:$E,"&lt;=7")&gt;MASTER!$B$5/100,"C","K")))," ")</f>
        <v>B</v>
      </c>
      <c r="K88" s="42"/>
      <c r="L88" s="42" t="str">
        <f>IFERROR(IF(AVERAGEIFS(DATA!$J:$J,DATA!$F:$F,$B88,DATA!$L:$L,L$9,DATA!$M:$M,$L$1,DATA!$E:$E,"&lt;=7")&gt;MASTER!$B$3/100,"SB",IF(AVERAGEIFS(DATA!$J:$J,DATA!$F:$F,$B88,DATA!$L:$L,L$9,DATA!$M:$M,$L$1,DATA!$E:$E,"&lt;=7")&gt;MASTER!$B$4/100,"B",IF(AVERAGEIFS(DATA!$J:$J,DATA!$F:$F,$B88,DATA!$L:$L,L$9,DATA!$M:$M,$L$1,DATA!$E:$E,"&lt;=7")&gt;MASTER!$B$5/100,"C","K")))," ")</f>
        <v> </v>
      </c>
      <c r="M88" s="43"/>
      <c r="N88" s="42" t="str">
        <f>IFERROR(IF(AVERAGEIFS(DATA!$J:$J,DATA!$F:$F,$B88,DATA!$L:$L,N$9,DATA!$M:$M,$L$1,DATA!$E:$E,"&lt;=7")&gt;MASTER!$B$3/100,"SB",IF(AVERAGEIFS(DATA!$J:$J,DATA!$F:$F,$B88,DATA!$L:$L,N$9,DATA!$M:$M,$L$1,DATA!$E:$E,"&lt;=7")&gt;MASTER!$B$4/100,"B",IF(AVERAGEIFS(DATA!$J:$J,DATA!$F:$F,$B88,DATA!$L:$L,N$9,DATA!$M:$M,$L$1,DATA!$E:$E,"&lt;=7")&gt;MASTER!$B$5/100,"C","K")))," ")</f>
        <v> </v>
      </c>
      <c r="O88" s="1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</row>
    <row r="89">
      <c r="A89" s="15"/>
      <c r="B89" s="56" t="s">
        <v>82</v>
      </c>
      <c r="C89" s="41"/>
      <c r="D89" s="42" t="str">
        <f>IFERROR(IF(AVERAGEIFS(DATA!$J:$J,DATA!$F:$F,$B89,DATA!$L:$L,D$9,DATA!$M:$M,$L$1,DATA!$E:$E,"&lt;=7")&gt;MASTER!$B$3/100,"SB",IF(AVERAGEIFS(DATA!$J:$J,DATA!$F:$F,$B89,DATA!$L:$L,D$9,DATA!$M:$M,$L$1,DATA!$E:$E,"&lt;=7")&gt;MASTER!$B$4/100,"B",IF(AVERAGEIFS(DATA!$J:$J,DATA!$F:$F,$B89,DATA!$L:$L,D$9,DATA!$M:$M,$L$1,DATA!$E:$E,"&lt;=7")&gt;MASTER!$B$5/100,"C","K")))," ")</f>
        <v> </v>
      </c>
      <c r="E89" s="42"/>
      <c r="F89" s="42" t="str">
        <f>IFERROR(IF(AVERAGEIFS(DATA!$J:$J,DATA!$F:$F,$B89,DATA!$L:$L,F$9,DATA!$M:$M,$L$1,DATA!$E:$E,"&lt;=7")&gt;MASTER!$B$3/100,"SB",IF(AVERAGEIFS(DATA!$J:$J,DATA!$F:$F,$B89,DATA!$L:$L,F$9,DATA!$M:$M,$L$1,DATA!$E:$E,"&lt;=7")&gt;MASTER!$B$4/100,"B",IF(AVERAGEIFS(DATA!$J:$J,DATA!$F:$F,$B89,DATA!$L:$L,F$9,DATA!$M:$M,$L$1,DATA!$E:$E,"&lt;=7")&gt;MASTER!$B$5/100,"C","K")))," ")</f>
        <v> </v>
      </c>
      <c r="G89" s="42"/>
      <c r="H89" s="42" t="str">
        <f>IFERROR(IF(AVERAGEIFS(DATA!$J:$J,DATA!$F:$F,$B89,DATA!$L:$L,H$9,DATA!$M:$M,$L$1,DATA!$E:$E,"&lt;=7")&gt;MASTER!$B$3/100,"SB",IF(AVERAGEIFS(DATA!$J:$J,DATA!$F:$F,$B89,DATA!$L:$L,H$9,DATA!$M:$M,$L$1,DATA!$E:$E,"&lt;=7")&gt;MASTER!$B$4/100,"B",IF(AVERAGEIFS(DATA!$J:$J,DATA!$F:$F,$B89,DATA!$L:$L,H$9,DATA!$M:$M,$L$1,DATA!$E:$E,"&lt;=7")&gt;MASTER!$B$5/100,"C","K")))," ")</f>
        <v> </v>
      </c>
      <c r="I89" s="42"/>
      <c r="J89" s="42" t="str">
        <f>IFERROR(IF(AVERAGEIFS(DATA!$J:$J,DATA!$F:$F,$B89,DATA!$L:$L,J$9,DATA!$M:$M,$L$1,DATA!$E:$E,"&lt;=7")&gt;MASTER!$B$3/100,"SB",IF(AVERAGEIFS(DATA!$J:$J,DATA!$F:$F,$B89,DATA!$L:$L,J$9,DATA!$M:$M,$L$1,DATA!$E:$E,"&lt;=7")&gt;MASTER!$B$4/100,"B",IF(AVERAGEIFS(DATA!$J:$J,DATA!$F:$F,$B89,DATA!$L:$L,J$9,DATA!$M:$M,$L$1,DATA!$E:$E,"&lt;=7")&gt;MASTER!$B$5/100,"C","K")))," ")</f>
        <v>B</v>
      </c>
      <c r="K89" s="42"/>
      <c r="L89" s="42" t="str">
        <f>IFERROR(IF(AVERAGEIFS(DATA!$J:$J,DATA!$F:$F,$B89,DATA!$L:$L,L$9,DATA!$M:$M,$L$1,DATA!$E:$E,"&lt;=7")&gt;MASTER!$B$3/100,"SB",IF(AVERAGEIFS(DATA!$J:$J,DATA!$F:$F,$B89,DATA!$L:$L,L$9,DATA!$M:$M,$L$1,DATA!$E:$E,"&lt;=7")&gt;MASTER!$B$4/100,"B",IF(AVERAGEIFS(DATA!$J:$J,DATA!$F:$F,$B89,DATA!$L:$L,L$9,DATA!$M:$M,$L$1,DATA!$E:$E,"&lt;=7")&gt;MASTER!$B$5/100,"C","K")))," ")</f>
        <v> </v>
      </c>
      <c r="M89" s="43"/>
      <c r="N89" s="42" t="str">
        <f>IFERROR(IF(AVERAGEIFS(DATA!$J:$J,DATA!$F:$F,$B89,DATA!$L:$L,N$9,DATA!$M:$M,$L$1,DATA!$E:$E,"&lt;=7")&gt;MASTER!$B$3/100,"SB",IF(AVERAGEIFS(DATA!$J:$J,DATA!$F:$F,$B89,DATA!$L:$L,N$9,DATA!$M:$M,$L$1,DATA!$E:$E,"&lt;=7")&gt;MASTER!$B$4/100,"B",IF(AVERAGEIFS(DATA!$J:$J,DATA!$F:$F,$B89,DATA!$L:$L,N$9,DATA!$M:$M,$L$1,DATA!$E:$E,"&lt;=7")&gt;MASTER!$B$5/100,"C","K")))," ")</f>
        <v> </v>
      </c>
      <c r="O89" s="1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</row>
    <row r="90">
      <c r="A90" s="15"/>
      <c r="B90" s="56" t="s">
        <v>83</v>
      </c>
      <c r="C90" s="41"/>
      <c r="D90" s="42" t="str">
        <f>IFERROR(IF(AVERAGEIFS(DATA!$J:$J,DATA!$F:$F,$B90,DATA!$L:$L,D$9,DATA!$M:$M,$L$1,DATA!$E:$E,"&lt;=7")&gt;MASTER!$B$3/100,"SB",IF(AVERAGEIFS(DATA!$J:$J,DATA!$F:$F,$B90,DATA!$L:$L,D$9,DATA!$M:$M,$L$1,DATA!$E:$E,"&lt;=7")&gt;MASTER!$B$4/100,"B",IF(AVERAGEIFS(DATA!$J:$J,DATA!$F:$F,$B90,DATA!$L:$L,D$9,DATA!$M:$M,$L$1,DATA!$E:$E,"&lt;=7")&gt;MASTER!$B$5/100,"C","K")))," ")</f>
        <v> </v>
      </c>
      <c r="E90" s="42"/>
      <c r="F90" s="42" t="str">
        <f>IFERROR(IF(AVERAGEIFS(DATA!$J:$J,DATA!$F:$F,$B90,DATA!$L:$L,F$9,DATA!$M:$M,$L$1,DATA!$E:$E,"&lt;=7")&gt;MASTER!$B$3/100,"SB",IF(AVERAGEIFS(DATA!$J:$J,DATA!$F:$F,$B90,DATA!$L:$L,F$9,DATA!$M:$M,$L$1,DATA!$E:$E,"&lt;=7")&gt;MASTER!$B$4/100,"B",IF(AVERAGEIFS(DATA!$J:$J,DATA!$F:$F,$B90,DATA!$L:$L,F$9,DATA!$M:$M,$L$1,DATA!$E:$E,"&lt;=7")&gt;MASTER!$B$5/100,"C","K")))," ")</f>
        <v> </v>
      </c>
      <c r="G90" s="42"/>
      <c r="H90" s="42" t="str">
        <f>IFERROR(IF(AVERAGEIFS(DATA!$J:$J,DATA!$F:$F,$B90,DATA!$L:$L,H$9,DATA!$M:$M,$L$1,DATA!$E:$E,"&lt;=7")&gt;MASTER!$B$3/100,"SB",IF(AVERAGEIFS(DATA!$J:$J,DATA!$F:$F,$B90,DATA!$L:$L,H$9,DATA!$M:$M,$L$1,DATA!$E:$E,"&lt;=7")&gt;MASTER!$B$4/100,"B",IF(AVERAGEIFS(DATA!$J:$J,DATA!$F:$F,$B90,DATA!$L:$L,H$9,DATA!$M:$M,$L$1,DATA!$E:$E,"&lt;=7")&gt;MASTER!$B$5/100,"C","K")))," ")</f>
        <v> </v>
      </c>
      <c r="I90" s="42"/>
      <c r="J90" s="42" t="str">
        <f>IFERROR(IF(AVERAGEIFS(DATA!$J:$J,DATA!$F:$F,$B90,DATA!$L:$L,J$9,DATA!$M:$M,$L$1,DATA!$E:$E,"&lt;=7")&gt;MASTER!$B$3/100,"SB",IF(AVERAGEIFS(DATA!$J:$J,DATA!$F:$F,$B90,DATA!$L:$L,J$9,DATA!$M:$M,$L$1,DATA!$E:$E,"&lt;=7")&gt;MASTER!$B$4/100,"B",IF(AVERAGEIFS(DATA!$J:$J,DATA!$F:$F,$B90,DATA!$L:$L,J$9,DATA!$M:$M,$L$1,DATA!$E:$E,"&lt;=7")&gt;MASTER!$B$5/100,"C","K")))," ")</f>
        <v>B</v>
      </c>
      <c r="K90" s="42"/>
      <c r="L90" s="42" t="str">
        <f>IFERROR(IF(AVERAGEIFS(DATA!$J:$J,DATA!$F:$F,$B90,DATA!$L:$L,L$9,DATA!$M:$M,$L$1,DATA!$E:$E,"&lt;=7")&gt;MASTER!$B$3/100,"SB",IF(AVERAGEIFS(DATA!$J:$J,DATA!$F:$F,$B90,DATA!$L:$L,L$9,DATA!$M:$M,$L$1,DATA!$E:$E,"&lt;=7")&gt;MASTER!$B$4/100,"B",IF(AVERAGEIFS(DATA!$J:$J,DATA!$F:$F,$B90,DATA!$L:$L,L$9,DATA!$M:$M,$L$1,DATA!$E:$E,"&lt;=7")&gt;MASTER!$B$5/100,"C","K")))," ")</f>
        <v> </v>
      </c>
      <c r="M90" s="43"/>
      <c r="N90" s="42" t="str">
        <f>IFERROR(IF(AVERAGEIFS(DATA!$J:$J,DATA!$F:$F,$B90,DATA!$L:$L,N$9,DATA!$M:$M,$L$1,DATA!$E:$E,"&lt;=7")&gt;MASTER!$B$3/100,"SB",IF(AVERAGEIFS(DATA!$J:$J,DATA!$F:$F,$B90,DATA!$L:$L,N$9,DATA!$M:$M,$L$1,DATA!$E:$E,"&lt;=7")&gt;MASTER!$B$4/100,"B",IF(AVERAGEIFS(DATA!$J:$J,DATA!$F:$F,$B90,DATA!$L:$L,N$9,DATA!$M:$M,$L$1,DATA!$E:$E,"&lt;=7")&gt;MASTER!$B$5/100,"C","K")))," ")</f>
        <v> </v>
      </c>
      <c r="O90" s="1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</row>
    <row r="91">
      <c r="A91" s="15"/>
      <c r="B91" s="56" t="s">
        <v>84</v>
      </c>
      <c r="C91" s="41"/>
      <c r="D91" s="42" t="str">
        <f>IFERROR(IF(AVERAGEIFS(DATA!$J:$J,DATA!$F:$F,$B91,DATA!$L:$L,D$9,DATA!$M:$M,$L$1,DATA!$E:$E,"&lt;=7")&gt;MASTER!$B$3/100,"SB",IF(AVERAGEIFS(DATA!$J:$J,DATA!$F:$F,$B91,DATA!$L:$L,D$9,DATA!$M:$M,$L$1,DATA!$E:$E,"&lt;=7")&gt;MASTER!$B$4/100,"B",IF(AVERAGEIFS(DATA!$J:$J,DATA!$F:$F,$B91,DATA!$L:$L,D$9,DATA!$M:$M,$L$1,DATA!$E:$E,"&lt;=7")&gt;MASTER!$B$5/100,"C","K")))," ")</f>
        <v> </v>
      </c>
      <c r="E91" s="42"/>
      <c r="F91" s="42" t="str">
        <f>IFERROR(IF(AVERAGEIFS(DATA!$J:$J,DATA!$F:$F,$B91,DATA!$L:$L,F$9,DATA!$M:$M,$L$1,DATA!$E:$E,"&lt;=7")&gt;MASTER!$B$3/100,"SB",IF(AVERAGEIFS(DATA!$J:$J,DATA!$F:$F,$B91,DATA!$L:$L,F$9,DATA!$M:$M,$L$1,DATA!$E:$E,"&lt;=7")&gt;MASTER!$B$4/100,"B",IF(AVERAGEIFS(DATA!$J:$J,DATA!$F:$F,$B91,DATA!$L:$L,F$9,DATA!$M:$M,$L$1,DATA!$E:$E,"&lt;=7")&gt;MASTER!$B$5/100,"C","K")))," ")</f>
        <v> </v>
      </c>
      <c r="G91" s="42"/>
      <c r="H91" s="42" t="str">
        <f>IFERROR(IF(AVERAGEIFS(DATA!$J:$J,DATA!$F:$F,$B91,DATA!$L:$L,H$9,DATA!$M:$M,$L$1,DATA!$E:$E,"&lt;=7")&gt;MASTER!$B$3/100,"SB",IF(AVERAGEIFS(DATA!$J:$J,DATA!$F:$F,$B91,DATA!$L:$L,H$9,DATA!$M:$M,$L$1,DATA!$E:$E,"&lt;=7")&gt;MASTER!$B$4/100,"B",IF(AVERAGEIFS(DATA!$J:$J,DATA!$F:$F,$B91,DATA!$L:$L,H$9,DATA!$M:$M,$L$1,DATA!$E:$E,"&lt;=7")&gt;MASTER!$B$5/100,"C","K")))," ")</f>
        <v> </v>
      </c>
      <c r="I91" s="42"/>
      <c r="J91" s="42" t="str">
        <f>IFERROR(IF(AVERAGEIFS(DATA!$J:$J,DATA!$F:$F,$B91,DATA!$L:$L,J$9,DATA!$M:$M,$L$1,DATA!$E:$E,"&lt;=7")&gt;MASTER!$B$3/100,"SB",IF(AVERAGEIFS(DATA!$J:$J,DATA!$F:$F,$B91,DATA!$L:$L,J$9,DATA!$M:$M,$L$1,DATA!$E:$E,"&lt;=7")&gt;MASTER!$B$4/100,"B",IF(AVERAGEIFS(DATA!$J:$J,DATA!$F:$F,$B91,DATA!$L:$L,J$9,DATA!$M:$M,$L$1,DATA!$E:$E,"&lt;=7")&gt;MASTER!$B$5/100,"C","K")))," ")</f>
        <v>B</v>
      </c>
      <c r="K91" s="42"/>
      <c r="L91" s="42" t="str">
        <f>IFERROR(IF(AVERAGEIFS(DATA!$J:$J,DATA!$F:$F,$B91,DATA!$L:$L,L$9,DATA!$M:$M,$L$1,DATA!$E:$E,"&lt;=7")&gt;MASTER!$B$3/100,"SB",IF(AVERAGEIFS(DATA!$J:$J,DATA!$F:$F,$B91,DATA!$L:$L,L$9,DATA!$M:$M,$L$1,DATA!$E:$E,"&lt;=7")&gt;MASTER!$B$4/100,"B",IF(AVERAGEIFS(DATA!$J:$J,DATA!$F:$F,$B91,DATA!$L:$L,L$9,DATA!$M:$M,$L$1,DATA!$E:$E,"&lt;=7")&gt;MASTER!$B$5/100,"C","K")))," ")</f>
        <v> </v>
      </c>
      <c r="M91" s="43"/>
      <c r="N91" s="42" t="str">
        <f>IFERROR(IF(AVERAGEIFS(DATA!$J:$J,DATA!$F:$F,$B91,DATA!$L:$L,N$9,DATA!$M:$M,$L$1,DATA!$E:$E,"&lt;=7")&gt;MASTER!$B$3/100,"SB",IF(AVERAGEIFS(DATA!$J:$J,DATA!$F:$F,$B91,DATA!$L:$L,N$9,DATA!$M:$M,$L$1,DATA!$E:$E,"&lt;=7")&gt;MASTER!$B$4/100,"B",IF(AVERAGEIFS(DATA!$J:$J,DATA!$F:$F,$B91,DATA!$L:$L,N$9,DATA!$M:$M,$L$1,DATA!$E:$E,"&lt;=7")&gt;MASTER!$B$5/100,"C","K")))," ")</f>
        <v> </v>
      </c>
      <c r="O91" s="1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</row>
    <row r="92">
      <c r="A92" s="15"/>
      <c r="B92" s="35"/>
      <c r="C92" s="15"/>
      <c r="D92" s="35"/>
      <c r="E92" s="15"/>
      <c r="F92" s="35"/>
      <c r="G92" s="15"/>
      <c r="H92" s="35"/>
      <c r="I92" s="15"/>
      <c r="J92" s="35"/>
      <c r="K92" s="15"/>
      <c r="L92" s="35"/>
      <c r="M92" s="15"/>
      <c r="N92" s="48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</row>
    <row r="93">
      <c r="A93" s="15"/>
      <c r="B93" s="57"/>
      <c r="C93" s="15"/>
      <c r="D93" s="57"/>
      <c r="E93" s="15"/>
      <c r="F93" s="57"/>
      <c r="G93" s="15"/>
      <c r="H93" s="57"/>
      <c r="I93" s="15"/>
      <c r="J93" s="57"/>
      <c r="K93" s="15"/>
      <c r="L93" s="57"/>
      <c r="M93" s="15"/>
      <c r="N93" s="58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</row>
    <row r="94">
      <c r="A94" s="35"/>
      <c r="B94" s="59"/>
      <c r="C94" s="35"/>
      <c r="D94" s="59"/>
      <c r="E94" s="35"/>
      <c r="F94" s="59"/>
      <c r="G94" s="35"/>
      <c r="H94" s="59"/>
      <c r="I94" s="35"/>
      <c r="J94" s="59"/>
      <c r="K94" s="35"/>
      <c r="L94" s="59"/>
      <c r="M94" s="35"/>
      <c r="N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</row>
    <row r="95">
      <c r="A95" s="14"/>
      <c r="G95" s="15"/>
      <c r="H95" s="15"/>
      <c r="I95" s="15"/>
      <c r="J95" s="15"/>
      <c r="K95" s="15"/>
      <c r="L95" s="15"/>
      <c r="M95" s="15"/>
      <c r="N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</row>
    <row r="97">
      <c r="A97" s="15"/>
      <c r="B97" s="60" t="s">
        <v>217</v>
      </c>
      <c r="C97" s="15"/>
      <c r="E97" s="15"/>
      <c r="F97" s="60" t="s">
        <v>218</v>
      </c>
      <c r="G97" s="15"/>
      <c r="H97" s="15"/>
      <c r="I97" s="15"/>
      <c r="J97" s="15"/>
      <c r="K97" s="15"/>
      <c r="L97" s="15"/>
      <c r="M97" s="15"/>
      <c r="N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</row>
    <row r="102">
      <c r="A102" s="15"/>
      <c r="G102" s="15"/>
      <c r="H102" s="15"/>
      <c r="I102" s="15"/>
      <c r="J102" s="15"/>
      <c r="K102" s="15"/>
      <c r="L102" s="15"/>
      <c r="M102" s="15"/>
      <c r="N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</row>
    <row r="103">
      <c r="A103" s="15"/>
      <c r="G103" s="15"/>
      <c r="H103" s="15"/>
      <c r="I103" s="15"/>
      <c r="J103" s="15"/>
      <c r="K103" s="15"/>
      <c r="L103" s="15"/>
      <c r="M103" s="15"/>
      <c r="N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</row>
    <row r="106">
      <c r="A106" s="15"/>
      <c r="B106" s="14" t="s">
        <v>219</v>
      </c>
      <c r="C106" s="15"/>
      <c r="D106" s="15"/>
      <c r="E106" s="15"/>
      <c r="F106" s="14" t="s">
        <v>219</v>
      </c>
      <c r="G106" s="15"/>
      <c r="H106" s="15"/>
      <c r="I106" s="15"/>
      <c r="J106" s="15"/>
      <c r="K106" s="15"/>
      <c r="L106" s="15"/>
      <c r="M106" s="15"/>
      <c r="N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</row>
    <row r="107">
      <c r="A107" s="15"/>
      <c r="B107" s="14" t="s">
        <v>220</v>
      </c>
      <c r="C107" s="15"/>
      <c r="D107" s="15"/>
      <c r="E107" s="15"/>
      <c r="F107" s="14" t="s">
        <v>220</v>
      </c>
      <c r="G107" s="15"/>
      <c r="H107" s="15"/>
      <c r="I107" s="15"/>
      <c r="J107" s="15"/>
      <c r="K107" s="15"/>
      <c r="L107" s="15"/>
      <c r="M107" s="15"/>
      <c r="N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5"/>
      <c r="CC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  <c r="CB278" s="15"/>
      <c r="CC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5"/>
      <c r="CC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  <c r="CB312" s="15"/>
      <c r="CC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5"/>
      <c r="CC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  <c r="CB314" s="15"/>
      <c r="CC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  <c r="CB315" s="15"/>
      <c r="CC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  <c r="CB316" s="15"/>
      <c r="CC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  <c r="CB317" s="15"/>
      <c r="CC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5"/>
      <c r="CC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  <c r="CB319" s="15"/>
      <c r="CC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  <c r="CB320" s="15"/>
      <c r="CC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5"/>
      <c r="CC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15"/>
      <c r="CC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  <c r="CB324" s="15"/>
      <c r="CC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  <c r="CB325" s="15"/>
      <c r="CC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  <c r="CB326" s="15"/>
      <c r="CC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  <c r="CB327" s="15"/>
      <c r="CC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5"/>
      <c r="CC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  <c r="CB329" s="15"/>
      <c r="CC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  <c r="CB331" s="15"/>
      <c r="CC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  <c r="CB332" s="15"/>
      <c r="CC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  <c r="CB333" s="15"/>
      <c r="CC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  <c r="CB334" s="15"/>
      <c r="CC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  <c r="CB335" s="15"/>
      <c r="CC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  <c r="CB336" s="15"/>
      <c r="CC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  <c r="CB337" s="15"/>
      <c r="CC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  <c r="CB339" s="15"/>
      <c r="CC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  <c r="CB340" s="15"/>
      <c r="CC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  <c r="CB341" s="15"/>
      <c r="CC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  <c r="CB342" s="15"/>
      <c r="CC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  <c r="CB343" s="15"/>
      <c r="CC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  <c r="CB344" s="15"/>
      <c r="CC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  <c r="CB345" s="15"/>
      <c r="CC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  <c r="CB346" s="15"/>
      <c r="CC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  <c r="CB347" s="15"/>
      <c r="CC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  <c r="CB348" s="15"/>
      <c r="CC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  <c r="CB349" s="15"/>
      <c r="CC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  <c r="CB350" s="15"/>
      <c r="CC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  <c r="CB351" s="15"/>
      <c r="CC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  <c r="CB352" s="15"/>
      <c r="CC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  <c r="CB353" s="15"/>
      <c r="CC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  <c r="CB356" s="15"/>
      <c r="CC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  <c r="CB357" s="15"/>
      <c r="CC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  <c r="CB358" s="15"/>
      <c r="CC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  <c r="CB359" s="15"/>
      <c r="CC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  <c r="CB360" s="15"/>
      <c r="CC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  <c r="CB361" s="15"/>
      <c r="CC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  <c r="CB363" s="15"/>
      <c r="CC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  <c r="CB364" s="15"/>
      <c r="CC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  <c r="CB365" s="15"/>
      <c r="CC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  <c r="CB366" s="15"/>
      <c r="CC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  <c r="CB367" s="15"/>
      <c r="CC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  <c r="CB368" s="15"/>
      <c r="CC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  <c r="CB369" s="15"/>
      <c r="CC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  <c r="CB371" s="15"/>
      <c r="CC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  <c r="CB372" s="15"/>
      <c r="CC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  <c r="CB373" s="15"/>
      <c r="CC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  <c r="CB374" s="15"/>
      <c r="CC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  <c r="CB375" s="15"/>
      <c r="CC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  <c r="CB376" s="15"/>
      <c r="CC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  <c r="CB377" s="15"/>
      <c r="CC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  <c r="CB378" s="15"/>
      <c r="CC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  <c r="CB379" s="15"/>
      <c r="CC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  <c r="CB380" s="15"/>
      <c r="CC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  <c r="CB381" s="15"/>
      <c r="CC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  <c r="CB382" s="15"/>
      <c r="CC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  <c r="CB383" s="15"/>
      <c r="CC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  <c r="CB384" s="15"/>
      <c r="CC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5"/>
      <c r="CC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  <c r="CB386" s="15"/>
      <c r="CC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  <c r="CB387" s="15"/>
      <c r="CC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  <c r="CB388" s="15"/>
      <c r="CC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  <c r="CB389" s="15"/>
      <c r="CC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  <c r="CB390" s="15"/>
      <c r="CC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  <c r="CB391" s="15"/>
      <c r="CC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  <c r="CB392" s="15"/>
      <c r="CC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  <c r="CB393" s="15"/>
      <c r="CC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  <c r="CB394" s="15"/>
      <c r="CC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  <c r="CB395" s="15"/>
      <c r="CC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  <c r="CB396" s="15"/>
      <c r="CC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  <c r="CB397" s="15"/>
      <c r="CC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  <c r="CB398" s="15"/>
      <c r="CC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  <c r="CB399" s="15"/>
      <c r="CC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  <c r="CB400" s="15"/>
      <c r="CC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  <c r="CB401" s="15"/>
      <c r="CC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  <c r="CB402" s="15"/>
      <c r="CC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  <c r="CB403" s="15"/>
      <c r="CC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  <c r="CB404" s="15"/>
      <c r="CC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  <c r="CB405" s="15"/>
      <c r="CC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  <c r="CB406" s="15"/>
      <c r="CC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  <c r="CB407" s="15"/>
      <c r="CC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  <c r="CB408" s="15"/>
      <c r="CC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  <c r="CB409" s="15"/>
      <c r="CC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  <c r="CB410" s="15"/>
      <c r="CC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  <c r="CB411" s="15"/>
      <c r="CC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  <c r="CB412" s="15"/>
      <c r="CC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  <c r="CB413" s="15"/>
      <c r="CC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  <c r="CB414" s="15"/>
      <c r="CC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  <c r="CB415" s="15"/>
      <c r="CC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  <c r="CB416" s="15"/>
      <c r="CC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  <c r="CB417" s="15"/>
      <c r="CC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  <c r="CB418" s="15"/>
      <c r="CC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  <c r="CB419" s="15"/>
      <c r="CC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  <c r="CB420" s="15"/>
      <c r="CC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  <c r="CB421" s="15"/>
      <c r="CC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  <c r="CB422" s="15"/>
      <c r="CC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  <c r="CB423" s="15"/>
      <c r="CC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  <c r="CB424" s="15"/>
      <c r="CC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  <c r="CB425" s="15"/>
      <c r="CC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  <c r="CB426" s="15"/>
      <c r="CC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  <c r="CB427" s="15"/>
      <c r="CC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  <c r="CB428" s="15"/>
      <c r="CC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  <c r="CB429" s="15"/>
      <c r="CC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  <c r="CB430" s="15"/>
      <c r="CC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  <c r="CB431" s="15"/>
      <c r="CC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  <c r="CB432" s="15"/>
      <c r="CC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  <c r="CB433" s="15"/>
      <c r="CC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  <c r="CB434" s="15"/>
      <c r="CC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  <c r="CB435" s="15"/>
      <c r="CC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  <c r="CB436" s="15"/>
      <c r="CC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  <c r="CB437" s="15"/>
      <c r="CC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  <c r="CB438" s="15"/>
      <c r="CC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  <c r="CB439" s="15"/>
      <c r="CC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  <c r="CB440" s="15"/>
      <c r="CC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  <c r="CB441" s="15"/>
      <c r="CC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  <c r="CB442" s="15"/>
      <c r="CC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  <c r="CB443" s="15"/>
      <c r="CC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  <c r="CB444" s="15"/>
      <c r="CC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  <c r="CB445" s="15"/>
      <c r="CC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  <c r="CB446" s="15"/>
      <c r="CC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  <c r="CB447" s="15"/>
      <c r="CC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  <c r="CB448" s="15"/>
      <c r="CC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  <c r="CB449" s="15"/>
      <c r="CC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  <c r="CB450" s="15"/>
      <c r="CC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  <c r="CB451" s="15"/>
      <c r="CC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  <c r="CB452" s="15"/>
      <c r="CC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  <c r="CB453" s="15"/>
      <c r="CC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  <c r="CB454" s="15"/>
      <c r="CC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  <c r="CB455" s="15"/>
      <c r="CC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  <c r="CB456" s="15"/>
      <c r="CC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  <c r="CB457" s="15"/>
      <c r="CC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  <c r="CB458" s="15"/>
      <c r="CC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  <c r="CB459" s="15"/>
      <c r="CC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  <c r="CB460" s="15"/>
      <c r="CC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  <c r="CB461" s="15"/>
      <c r="CC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  <c r="CB462" s="15"/>
      <c r="CC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  <c r="CB463" s="15"/>
      <c r="CC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  <c r="CB464" s="15"/>
      <c r="CC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  <c r="CB465" s="15"/>
      <c r="CC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  <c r="CB466" s="15"/>
      <c r="CC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  <c r="CB467" s="15"/>
      <c r="CC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  <c r="CB468" s="15"/>
      <c r="CC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  <c r="CB469" s="15"/>
      <c r="CC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  <c r="CB470" s="15"/>
      <c r="CC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  <c r="CB471" s="15"/>
      <c r="CC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  <c r="CB472" s="15"/>
      <c r="CC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  <c r="CB473" s="15"/>
      <c r="CC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  <c r="CB474" s="15"/>
      <c r="CC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  <c r="CB475" s="15"/>
      <c r="CC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  <c r="CB476" s="15"/>
      <c r="CC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  <c r="CB477" s="15"/>
      <c r="CC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  <c r="CB478" s="15"/>
      <c r="CC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  <c r="CB479" s="15"/>
      <c r="CC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  <c r="CB480" s="15"/>
      <c r="CC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  <c r="CB481" s="15"/>
      <c r="CC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  <c r="CB482" s="15"/>
      <c r="CC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  <c r="CB483" s="15"/>
      <c r="CC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  <c r="CB484" s="15"/>
      <c r="CC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  <c r="CB485" s="15"/>
      <c r="CC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  <c r="CB486" s="15"/>
      <c r="CC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  <c r="CB487" s="15"/>
      <c r="CC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  <c r="CB488" s="15"/>
      <c r="CC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  <c r="CB489" s="15"/>
      <c r="CC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  <c r="CB490" s="15"/>
      <c r="CC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  <c r="CB491" s="15"/>
      <c r="CC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  <c r="CB492" s="15"/>
      <c r="CC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  <c r="CB493" s="15"/>
      <c r="CC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  <c r="CB494" s="15"/>
      <c r="CC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  <c r="CB495" s="15"/>
      <c r="CC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  <c r="CB497" s="15"/>
      <c r="CC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  <c r="CB498" s="15"/>
      <c r="CC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  <c r="CB499" s="15"/>
      <c r="CC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  <c r="CB500" s="15"/>
      <c r="CC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  <c r="CB501" s="15"/>
      <c r="CC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  <c r="CB502" s="15"/>
      <c r="CC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  <c r="CB503" s="15"/>
      <c r="CC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  <c r="CB504" s="15"/>
      <c r="CC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  <c r="CB505" s="15"/>
      <c r="CC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  <c r="CB506" s="15"/>
      <c r="CC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  <c r="CB507" s="15"/>
      <c r="CC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  <c r="CB508" s="15"/>
      <c r="CC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  <c r="CB509" s="15"/>
      <c r="CC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  <c r="CB510" s="15"/>
      <c r="CC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  <c r="CB511" s="15"/>
      <c r="CC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  <c r="CB512" s="15"/>
      <c r="CC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  <c r="CB513" s="15"/>
      <c r="CC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  <c r="CB514" s="15"/>
      <c r="CC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  <c r="CB515" s="15"/>
      <c r="CC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  <c r="CB516" s="15"/>
      <c r="CC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  <c r="CB517" s="15"/>
      <c r="CC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  <c r="CB518" s="15"/>
      <c r="CC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  <c r="CB519" s="15"/>
      <c r="CC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  <c r="CB520" s="15"/>
      <c r="CC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  <c r="CB521" s="15"/>
      <c r="CC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  <c r="CB522" s="15"/>
      <c r="CC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  <c r="CB523" s="15"/>
      <c r="CC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  <c r="CB524" s="15"/>
      <c r="CC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  <c r="CB525" s="15"/>
      <c r="CC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  <c r="CB526" s="15"/>
      <c r="CC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  <c r="CB527" s="15"/>
      <c r="CC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  <c r="CB528" s="15"/>
      <c r="CC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  <c r="CB529" s="15"/>
      <c r="CC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  <c r="CB530" s="15"/>
      <c r="CC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  <c r="CB531" s="15"/>
      <c r="CC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  <c r="CB532" s="15"/>
      <c r="CC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  <c r="CB533" s="15"/>
      <c r="CC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  <c r="CB534" s="15"/>
      <c r="CC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  <c r="CB535" s="15"/>
      <c r="CC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  <c r="CB536" s="15"/>
      <c r="CC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  <c r="CB537" s="15"/>
      <c r="CC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  <c r="CB538" s="15"/>
      <c r="CC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  <c r="CB539" s="15"/>
      <c r="CC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  <c r="CB540" s="15"/>
      <c r="CC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  <c r="CB541" s="15"/>
      <c r="CC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  <c r="CB542" s="15"/>
      <c r="CC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  <c r="CB543" s="15"/>
      <c r="CC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  <c r="CB544" s="15"/>
      <c r="CC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  <c r="CB545" s="15"/>
      <c r="CC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  <c r="CB546" s="15"/>
      <c r="CC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  <c r="CB547" s="15"/>
      <c r="CC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  <c r="CB548" s="15"/>
      <c r="CC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  <c r="CB549" s="15"/>
      <c r="CC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  <c r="CB550" s="15"/>
      <c r="CC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  <c r="CB551" s="15"/>
      <c r="CC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  <c r="CB552" s="15"/>
      <c r="CC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  <c r="CB553" s="15"/>
      <c r="CC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  <c r="CB554" s="15"/>
      <c r="CC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  <c r="CB555" s="15"/>
      <c r="CC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  <c r="CB556" s="15"/>
      <c r="CC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  <c r="CB557" s="15"/>
      <c r="CC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  <c r="CB558" s="15"/>
      <c r="CC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  <c r="CB559" s="15"/>
      <c r="CC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  <c r="CB560" s="15"/>
      <c r="CC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  <c r="CB561" s="15"/>
      <c r="CC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  <c r="CB562" s="15"/>
      <c r="CC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  <c r="CB563" s="15"/>
      <c r="CC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  <c r="CB564" s="15"/>
      <c r="CC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  <c r="CB565" s="15"/>
      <c r="CC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  <c r="CB566" s="15"/>
      <c r="CC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  <c r="CB567" s="15"/>
      <c r="CC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  <c r="CB568" s="15"/>
      <c r="CC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  <c r="CB569" s="15"/>
      <c r="CC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  <c r="CB570" s="15"/>
      <c r="CC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  <c r="CB571" s="15"/>
      <c r="CC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  <c r="CB572" s="15"/>
      <c r="CC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  <c r="CB573" s="15"/>
      <c r="CC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  <c r="CB574" s="15"/>
      <c r="CC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  <c r="CB575" s="15"/>
      <c r="CC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  <c r="CB576" s="15"/>
      <c r="CC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  <c r="CB577" s="15"/>
      <c r="CC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  <c r="CB578" s="15"/>
      <c r="CC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  <c r="CB579" s="15"/>
      <c r="CC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  <c r="CB580" s="15"/>
      <c r="CC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  <c r="CB581" s="15"/>
      <c r="CC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  <c r="CB582" s="15"/>
      <c r="CC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  <c r="CB583" s="15"/>
      <c r="CC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  <c r="CB584" s="15"/>
      <c r="CC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  <c r="CB585" s="15"/>
      <c r="CC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  <c r="CB586" s="15"/>
      <c r="CC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  <c r="CB587" s="15"/>
      <c r="CC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  <c r="CB588" s="15"/>
      <c r="CC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  <c r="CB589" s="15"/>
      <c r="CC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  <c r="CB590" s="15"/>
      <c r="CC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  <c r="CB591" s="15"/>
      <c r="CC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  <c r="CB592" s="15"/>
      <c r="CC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  <c r="CB593" s="15"/>
      <c r="CC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  <c r="CB594" s="15"/>
      <c r="CC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  <c r="CB595" s="15"/>
      <c r="CC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  <c r="CB596" s="15"/>
      <c r="CC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  <c r="CB597" s="15"/>
      <c r="CC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  <c r="CB598" s="15"/>
      <c r="CC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  <c r="CB599" s="15"/>
      <c r="CC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  <c r="CB600" s="15"/>
      <c r="CC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  <c r="CB601" s="15"/>
      <c r="CC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  <c r="CB602" s="15"/>
      <c r="CC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  <c r="CB603" s="15"/>
      <c r="CC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  <c r="CB604" s="15"/>
      <c r="CC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  <c r="CB605" s="15"/>
      <c r="CC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  <c r="CB606" s="15"/>
      <c r="CC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  <c r="CB607" s="15"/>
      <c r="CC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  <c r="CB608" s="15"/>
      <c r="CC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  <c r="CB609" s="15"/>
      <c r="CC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  <c r="CB610" s="15"/>
      <c r="CC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  <c r="CB611" s="15"/>
      <c r="CC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  <c r="CB612" s="15"/>
      <c r="CC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  <c r="CB613" s="15"/>
      <c r="CC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  <c r="CB614" s="15"/>
      <c r="CC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  <c r="CB615" s="15"/>
      <c r="CC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  <c r="CB616" s="15"/>
      <c r="CC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  <c r="CB617" s="15"/>
      <c r="CC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  <c r="CB618" s="15"/>
      <c r="CC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  <c r="CB619" s="15"/>
      <c r="CC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  <c r="CB620" s="15"/>
      <c r="CC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  <c r="CB621" s="15"/>
      <c r="CC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  <c r="CB622" s="15"/>
      <c r="CC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  <c r="CB623" s="15"/>
      <c r="CC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  <c r="CB624" s="15"/>
      <c r="CC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  <c r="CB625" s="15"/>
      <c r="CC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  <c r="CB626" s="15"/>
      <c r="CC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  <c r="CB627" s="15"/>
      <c r="CC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  <c r="CB628" s="15"/>
      <c r="CC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  <c r="CB629" s="15"/>
      <c r="CC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  <c r="CB630" s="15"/>
      <c r="CC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  <c r="CB631" s="15"/>
      <c r="CC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  <c r="CB632" s="15"/>
      <c r="CC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  <c r="CB633" s="15"/>
      <c r="CC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  <c r="CB634" s="15"/>
      <c r="CC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  <c r="CB635" s="15"/>
      <c r="CC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  <c r="CB636" s="15"/>
      <c r="CC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  <c r="CB637" s="15"/>
      <c r="CC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  <c r="CB638" s="15"/>
      <c r="CC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  <c r="CB639" s="15"/>
      <c r="CC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  <c r="CB640" s="15"/>
      <c r="CC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  <c r="CB641" s="15"/>
      <c r="CC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  <c r="CB642" s="15"/>
      <c r="CC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  <c r="CB643" s="15"/>
      <c r="CC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  <c r="CB644" s="15"/>
      <c r="CC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  <c r="CB645" s="15"/>
      <c r="CC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  <c r="CB646" s="15"/>
      <c r="CC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  <c r="CB647" s="15"/>
      <c r="CC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  <c r="CB648" s="15"/>
      <c r="CC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  <c r="CB649" s="15"/>
      <c r="CC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  <c r="CB650" s="15"/>
      <c r="CC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  <c r="CB651" s="15"/>
      <c r="CC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  <c r="CB652" s="15"/>
      <c r="CC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  <c r="CB653" s="15"/>
      <c r="CC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  <c r="CB654" s="15"/>
      <c r="CC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  <c r="CB655" s="15"/>
      <c r="CC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  <c r="CB656" s="15"/>
      <c r="CC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  <c r="CB657" s="15"/>
      <c r="CC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  <c r="CB658" s="15"/>
      <c r="CC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  <c r="CB659" s="15"/>
      <c r="CC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  <c r="CB660" s="15"/>
      <c r="CC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  <c r="CB661" s="15"/>
      <c r="CC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  <c r="CB662" s="15"/>
      <c r="CC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  <c r="CB663" s="15"/>
      <c r="CC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  <c r="CB664" s="15"/>
      <c r="CC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  <c r="CB665" s="15"/>
      <c r="CC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  <c r="CB666" s="15"/>
      <c r="CC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  <c r="CB667" s="15"/>
      <c r="CC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  <c r="CB668" s="15"/>
      <c r="CC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  <c r="CB669" s="15"/>
      <c r="CC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  <c r="CB670" s="15"/>
      <c r="CC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  <c r="CB671" s="15"/>
      <c r="CC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  <c r="CB672" s="15"/>
      <c r="CC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  <c r="CB673" s="15"/>
      <c r="CC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  <c r="CB674" s="15"/>
      <c r="CC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  <c r="CB675" s="15"/>
      <c r="CC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  <c r="CB676" s="15"/>
      <c r="CC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  <c r="CB677" s="15"/>
      <c r="CC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  <c r="CB678" s="15"/>
      <c r="CC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  <c r="CB679" s="15"/>
      <c r="CC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  <c r="CB680" s="15"/>
      <c r="CC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  <c r="CB681" s="15"/>
      <c r="CC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  <c r="CB682" s="15"/>
      <c r="CC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  <c r="CB683" s="15"/>
      <c r="CC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  <c r="CB684" s="15"/>
      <c r="CC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  <c r="CB685" s="15"/>
      <c r="CC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  <c r="CB686" s="15"/>
      <c r="CC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  <c r="CB687" s="15"/>
      <c r="CC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  <c r="CB688" s="15"/>
      <c r="CC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  <c r="CB689" s="15"/>
      <c r="CC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  <c r="CB690" s="15"/>
      <c r="CC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  <c r="CB691" s="15"/>
      <c r="CC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  <c r="CB692" s="15"/>
      <c r="CC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  <c r="CB693" s="15"/>
      <c r="CC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  <c r="CB694" s="15"/>
      <c r="CC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  <c r="CB695" s="15"/>
      <c r="CC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  <c r="CB696" s="15"/>
      <c r="CC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  <c r="CB697" s="15"/>
      <c r="CC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  <c r="CB698" s="15"/>
      <c r="CC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  <c r="CB699" s="15"/>
      <c r="CC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  <c r="CB700" s="15"/>
      <c r="CC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  <c r="CB701" s="15"/>
      <c r="CC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  <c r="CB702" s="15"/>
      <c r="CC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  <c r="CB703" s="15"/>
      <c r="CC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  <c r="CB704" s="15"/>
      <c r="CC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  <c r="CB705" s="15"/>
      <c r="CC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  <c r="CB706" s="15"/>
      <c r="CC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  <c r="CB707" s="15"/>
      <c r="CC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  <c r="CB708" s="15"/>
      <c r="CC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  <c r="CB709" s="15"/>
      <c r="CC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  <c r="CB710" s="15"/>
      <c r="CC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  <c r="CB711" s="15"/>
      <c r="CC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  <c r="CB712" s="15"/>
      <c r="CC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  <c r="CB713" s="15"/>
      <c r="CC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  <c r="CB714" s="15"/>
      <c r="CC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  <c r="CB715" s="15"/>
      <c r="CC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  <c r="CB716" s="15"/>
      <c r="CC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  <c r="CB717" s="15"/>
      <c r="CC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  <c r="CB718" s="15"/>
      <c r="CC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  <c r="CB719" s="15"/>
      <c r="CC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  <c r="CB720" s="15"/>
      <c r="CC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  <c r="CB721" s="15"/>
      <c r="CC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  <c r="CB722" s="15"/>
      <c r="CC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  <c r="CB723" s="15"/>
      <c r="CC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  <c r="CB724" s="15"/>
      <c r="CC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  <c r="CB725" s="15"/>
      <c r="CC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  <c r="CB726" s="15"/>
      <c r="CC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  <c r="CB727" s="15"/>
      <c r="CC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  <c r="CB728" s="15"/>
      <c r="CC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  <c r="CB729" s="15"/>
      <c r="CC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  <c r="CB730" s="15"/>
      <c r="CC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  <c r="CB731" s="15"/>
      <c r="CC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  <c r="CB732" s="15"/>
      <c r="CC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  <c r="CB733" s="15"/>
      <c r="CC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  <c r="CB734" s="15"/>
      <c r="CC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  <c r="CB735" s="15"/>
      <c r="CC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  <c r="CB736" s="15"/>
      <c r="CC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  <c r="CB737" s="15"/>
      <c r="CC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  <c r="CB738" s="15"/>
      <c r="CC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  <c r="CB739" s="15"/>
      <c r="CC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  <c r="CB740" s="15"/>
      <c r="CC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  <c r="CB741" s="15"/>
      <c r="CC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  <c r="CB742" s="15"/>
      <c r="CC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  <c r="CB743" s="15"/>
      <c r="CC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  <c r="CB744" s="15"/>
      <c r="CC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  <c r="CB745" s="15"/>
      <c r="CC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  <c r="CB746" s="15"/>
      <c r="CC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  <c r="CB747" s="15"/>
      <c r="CC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  <c r="CB748" s="15"/>
      <c r="CC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  <c r="CB749" s="15"/>
      <c r="CC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  <c r="CB750" s="15"/>
      <c r="CC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  <c r="CB751" s="15"/>
      <c r="CC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  <c r="CB752" s="15"/>
      <c r="CC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  <c r="CB753" s="15"/>
      <c r="CC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  <c r="CB754" s="15"/>
      <c r="CC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  <c r="CB755" s="15"/>
      <c r="CC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  <c r="CB756" s="15"/>
      <c r="CC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  <c r="CB757" s="15"/>
      <c r="CC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  <c r="CB758" s="15"/>
      <c r="CC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  <c r="CB759" s="15"/>
      <c r="CC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  <c r="CB760" s="15"/>
      <c r="CC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  <c r="CB761" s="15"/>
      <c r="CC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  <c r="CB762" s="15"/>
      <c r="CC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  <c r="CB763" s="15"/>
      <c r="CC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  <c r="CB764" s="15"/>
      <c r="CC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  <c r="CB765" s="15"/>
      <c r="CC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  <c r="CB766" s="15"/>
      <c r="CC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  <c r="CB767" s="15"/>
      <c r="CC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  <c r="CB768" s="15"/>
      <c r="CC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  <c r="CB769" s="15"/>
      <c r="CC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  <c r="CB770" s="15"/>
      <c r="CC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  <c r="CB771" s="15"/>
      <c r="CC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  <c r="CB772" s="15"/>
      <c r="CC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  <c r="CB773" s="15"/>
      <c r="CC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  <c r="CB774" s="15"/>
      <c r="CC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  <c r="CB775" s="15"/>
      <c r="CC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  <c r="CB776" s="15"/>
      <c r="CC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  <c r="CB777" s="15"/>
      <c r="CC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  <c r="CB778" s="15"/>
      <c r="CC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  <c r="CB779" s="15"/>
      <c r="CC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  <c r="CB780" s="15"/>
      <c r="CC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  <c r="CB781" s="15"/>
      <c r="CC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  <c r="CB782" s="15"/>
      <c r="CC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  <c r="CB783" s="15"/>
      <c r="CC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  <c r="CB784" s="15"/>
      <c r="CC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  <c r="CB785" s="15"/>
      <c r="CC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  <c r="CB786" s="15"/>
      <c r="CC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  <c r="CB787" s="15"/>
      <c r="CC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  <c r="CB788" s="15"/>
      <c r="CC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  <c r="CB789" s="15"/>
      <c r="CC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  <c r="CB790" s="15"/>
      <c r="CC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  <c r="CB791" s="15"/>
      <c r="CC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  <c r="CB792" s="15"/>
      <c r="CC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  <c r="CB793" s="15"/>
      <c r="CC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  <c r="CB794" s="15"/>
      <c r="CC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  <c r="CB795" s="15"/>
      <c r="CC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  <c r="CB796" s="15"/>
      <c r="CC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  <c r="CB797" s="15"/>
      <c r="CC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  <c r="CB798" s="15"/>
      <c r="CC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  <c r="CB799" s="15"/>
      <c r="CC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  <c r="CB800" s="15"/>
      <c r="CC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  <c r="CB801" s="15"/>
      <c r="CC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  <c r="CB802" s="15"/>
      <c r="CC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  <c r="CB803" s="15"/>
      <c r="CC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  <c r="CB804" s="15"/>
      <c r="CC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  <c r="CB805" s="15"/>
      <c r="CC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  <c r="CB806" s="15"/>
      <c r="CC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  <c r="CB807" s="15"/>
      <c r="CC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  <c r="CB808" s="15"/>
      <c r="CC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  <c r="CB809" s="15"/>
      <c r="CC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  <c r="CB810" s="15"/>
      <c r="CC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  <c r="CB811" s="15"/>
      <c r="CC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  <c r="CB812" s="15"/>
      <c r="CC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  <c r="CB813" s="15"/>
      <c r="CC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  <c r="CB814" s="15"/>
      <c r="CC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  <c r="CB815" s="15"/>
      <c r="CC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  <c r="CB816" s="15"/>
      <c r="CC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  <c r="CB817" s="15"/>
      <c r="CC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  <c r="CB818" s="15"/>
      <c r="CC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  <c r="CB819" s="15"/>
      <c r="CC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  <c r="CB820" s="15"/>
      <c r="CC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  <c r="CB821" s="15"/>
      <c r="CC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  <c r="CB822" s="15"/>
      <c r="CC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  <c r="CB823" s="15"/>
      <c r="CC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  <c r="CB824" s="15"/>
      <c r="CC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  <c r="CB825" s="15"/>
      <c r="CC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  <c r="CB826" s="15"/>
      <c r="CC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  <c r="CB827" s="15"/>
      <c r="CC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  <c r="CB828" s="15"/>
      <c r="CC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  <c r="CB829" s="15"/>
      <c r="CC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  <c r="CB830" s="15"/>
      <c r="CC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  <c r="CB831" s="15"/>
      <c r="CC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  <c r="CB832" s="15"/>
      <c r="CC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  <c r="CB833" s="15"/>
      <c r="CC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  <c r="CB834" s="15"/>
      <c r="CC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  <c r="CB835" s="15"/>
      <c r="CC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  <c r="CB836" s="15"/>
      <c r="CC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  <c r="CB837" s="15"/>
      <c r="CC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  <c r="CB838" s="15"/>
      <c r="CC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  <c r="CB839" s="15"/>
      <c r="CC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  <c r="CB840" s="15"/>
      <c r="CC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  <c r="CB841" s="15"/>
      <c r="CC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  <c r="CB842" s="15"/>
      <c r="CC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  <c r="CB843" s="15"/>
      <c r="CC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  <c r="CB844" s="15"/>
      <c r="CC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  <c r="CB845" s="15"/>
      <c r="CC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  <c r="CB846" s="15"/>
      <c r="CC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  <c r="CB847" s="15"/>
      <c r="CC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  <c r="CB848" s="15"/>
      <c r="CC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  <c r="CB849" s="15"/>
      <c r="CC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  <c r="CB850" s="15"/>
      <c r="CC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  <c r="CB851" s="15"/>
      <c r="CC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  <c r="CB852" s="15"/>
      <c r="CC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  <c r="CB853" s="15"/>
      <c r="CC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  <c r="CB854" s="15"/>
      <c r="CC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  <c r="CB855" s="15"/>
      <c r="CC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  <c r="CB856" s="15"/>
      <c r="CC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  <c r="CB857" s="15"/>
      <c r="CC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  <c r="CB858" s="15"/>
      <c r="CC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  <c r="CB859" s="15"/>
      <c r="CC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  <c r="CB860" s="15"/>
      <c r="CC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  <c r="CB861" s="15"/>
      <c r="CC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  <c r="CB862" s="15"/>
      <c r="CC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  <c r="CB863" s="15"/>
      <c r="CC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  <c r="CB864" s="15"/>
      <c r="CC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  <c r="CB865" s="15"/>
      <c r="CC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  <c r="CB866" s="15"/>
      <c r="CC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  <c r="CB867" s="15"/>
      <c r="CC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  <c r="CB868" s="15"/>
      <c r="CC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  <c r="CB869" s="15"/>
      <c r="CC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  <c r="CB870" s="15"/>
      <c r="CC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  <c r="CB871" s="15"/>
      <c r="CC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  <c r="CB872" s="15"/>
      <c r="CC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  <c r="CB873" s="15"/>
      <c r="CC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  <c r="CB874" s="15"/>
      <c r="CC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  <c r="CB875" s="15"/>
      <c r="CC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  <c r="CB876" s="15"/>
      <c r="CC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  <c r="CB877" s="15"/>
      <c r="CC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  <c r="CB878" s="15"/>
      <c r="CC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  <c r="CB879" s="15"/>
      <c r="CC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  <c r="CB880" s="15"/>
      <c r="CC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  <c r="CB881" s="15"/>
      <c r="CC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  <c r="CB882" s="15"/>
      <c r="CC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  <c r="CB883" s="15"/>
      <c r="CC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  <c r="CB884" s="15"/>
      <c r="CC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  <c r="CB885" s="15"/>
      <c r="CC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  <c r="CB886" s="15"/>
      <c r="CC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  <c r="CB887" s="15"/>
      <c r="CC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  <c r="CB888" s="15"/>
      <c r="CC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  <c r="CB889" s="15"/>
      <c r="CC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  <c r="CB890" s="15"/>
      <c r="CC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  <c r="CB891" s="15"/>
      <c r="CC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  <c r="CB892" s="15"/>
      <c r="CC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  <c r="CB893" s="15"/>
      <c r="CC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  <c r="CB894" s="15"/>
      <c r="CC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  <c r="CB895" s="15"/>
      <c r="CC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  <c r="CB896" s="15"/>
      <c r="CC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  <c r="CB897" s="15"/>
      <c r="CC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  <c r="CB898" s="15"/>
      <c r="CC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  <c r="CB899" s="15"/>
      <c r="CC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  <c r="CB900" s="15"/>
      <c r="CC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  <c r="CB901" s="15"/>
      <c r="CC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  <c r="CB902" s="15"/>
      <c r="CC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  <c r="CB903" s="15"/>
      <c r="CC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  <c r="CB904" s="15"/>
      <c r="CC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  <c r="CB905" s="15"/>
      <c r="CC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  <c r="CB906" s="15"/>
      <c r="CC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  <c r="CB907" s="15"/>
      <c r="CC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  <c r="CB908" s="15"/>
      <c r="CC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  <c r="CB909" s="15"/>
      <c r="CC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  <c r="CB910" s="15"/>
      <c r="CC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  <c r="CB911" s="15"/>
      <c r="CC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  <c r="CB912" s="15"/>
      <c r="CC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  <c r="CB913" s="15"/>
      <c r="CC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  <c r="CB914" s="15"/>
      <c r="CC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  <c r="CB915" s="15"/>
      <c r="CC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  <c r="CB916" s="15"/>
      <c r="CC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  <c r="CB917" s="15"/>
      <c r="CC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  <c r="CB918" s="15"/>
      <c r="CC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  <c r="CB919" s="15"/>
      <c r="CC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  <c r="CB920" s="15"/>
      <c r="CC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  <c r="CB921" s="15"/>
      <c r="CC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  <c r="CB922" s="15"/>
      <c r="CC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  <c r="CB923" s="15"/>
      <c r="CC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  <c r="CB924" s="15"/>
      <c r="CC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  <c r="CB925" s="15"/>
      <c r="CC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  <c r="CB926" s="15"/>
      <c r="CC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  <c r="CB927" s="15"/>
      <c r="CC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  <c r="CB928" s="15"/>
      <c r="CC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  <c r="CB929" s="15"/>
      <c r="CC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  <c r="CB930" s="15"/>
      <c r="CC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  <c r="CB931" s="15"/>
      <c r="CC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  <c r="CB932" s="15"/>
      <c r="CC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  <c r="CB933" s="15"/>
      <c r="CC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  <c r="CB934" s="15"/>
      <c r="CC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  <c r="CB935" s="15"/>
      <c r="CC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  <c r="CB936" s="15"/>
      <c r="CC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  <c r="CB937" s="15"/>
      <c r="CC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  <c r="CB938" s="15"/>
      <c r="CC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  <c r="CB939" s="15"/>
      <c r="CC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  <c r="CB940" s="15"/>
      <c r="CC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  <c r="CB941" s="15"/>
      <c r="CC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  <c r="CB942" s="15"/>
      <c r="CC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  <c r="CB943" s="15"/>
      <c r="CC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  <c r="CB944" s="15"/>
      <c r="CC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  <c r="CB945" s="15"/>
      <c r="CC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  <c r="CB946" s="15"/>
      <c r="CC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  <c r="CB947" s="15"/>
      <c r="CC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  <c r="CB948" s="15"/>
      <c r="CC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  <c r="CB949" s="15"/>
      <c r="CC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  <c r="CB950" s="15"/>
      <c r="CC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  <c r="CB951" s="15"/>
      <c r="CC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  <c r="CB952" s="15"/>
      <c r="CC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  <c r="CB953" s="15"/>
      <c r="CC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  <c r="CB954" s="15"/>
      <c r="CC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  <c r="CB955" s="15"/>
      <c r="CC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  <c r="CB956" s="15"/>
      <c r="CC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  <c r="CB957" s="15"/>
      <c r="CC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  <c r="CB958" s="15"/>
      <c r="CC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  <c r="CB959" s="15"/>
      <c r="CC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  <c r="CB960" s="15"/>
      <c r="CC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  <c r="CB961" s="15"/>
      <c r="CC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  <c r="CB962" s="15"/>
      <c r="CC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  <c r="CB963" s="15"/>
      <c r="CC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  <c r="CB964" s="15"/>
      <c r="CC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  <c r="CB965" s="15"/>
      <c r="CC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  <c r="CB966" s="15"/>
      <c r="CC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  <c r="CB967" s="15"/>
      <c r="CC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  <c r="CB968" s="15"/>
      <c r="CC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  <c r="CB969" s="15"/>
      <c r="CC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  <c r="CB970" s="15"/>
      <c r="CC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  <c r="CB971" s="15"/>
      <c r="CC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  <c r="CB972" s="15"/>
      <c r="CC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  <c r="CB973" s="15"/>
      <c r="CC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  <c r="CB974" s="15"/>
      <c r="CC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  <c r="CB975" s="15"/>
      <c r="CC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  <c r="CB976" s="15"/>
      <c r="CC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  <c r="CB977" s="15"/>
      <c r="CC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  <c r="CB978" s="15"/>
      <c r="CC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  <c r="CB979" s="15"/>
      <c r="CC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  <c r="CB980" s="15"/>
      <c r="CC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  <c r="CB981" s="15"/>
      <c r="CC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  <c r="CB982" s="15"/>
      <c r="CC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  <c r="CB983" s="15"/>
      <c r="CC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  <c r="CB984" s="15"/>
      <c r="CC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  <c r="CB985" s="15"/>
      <c r="CC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  <c r="CB986" s="15"/>
      <c r="CC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  <c r="CB987" s="15"/>
      <c r="CC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  <c r="CB988" s="15"/>
      <c r="CC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  <c r="CB989" s="15"/>
      <c r="CC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  <c r="CB990" s="15"/>
      <c r="CC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  <c r="CB991" s="15"/>
      <c r="CC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  <c r="CB992" s="15"/>
      <c r="CC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  <c r="CB993" s="15"/>
      <c r="CC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  <c r="CB994" s="15"/>
      <c r="CC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  <c r="CB995" s="15"/>
      <c r="CC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  <c r="CB996" s="15"/>
      <c r="CC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  <c r="CB997" s="15"/>
      <c r="CC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  <c r="CB998" s="15"/>
      <c r="CC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  <c r="CB999" s="15"/>
      <c r="CC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  <c r="CB1000" s="15"/>
      <c r="CC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  <c r="AY1001" s="15"/>
      <c r="AZ1001" s="15"/>
      <c r="BA1001" s="15"/>
      <c r="BB1001" s="15"/>
      <c r="BC1001" s="15"/>
      <c r="BD1001" s="15"/>
      <c r="BE1001" s="15"/>
      <c r="BF1001" s="15"/>
      <c r="BG1001" s="15"/>
      <c r="BH1001" s="15"/>
      <c r="BI1001" s="15"/>
      <c r="BJ1001" s="15"/>
      <c r="BK1001" s="15"/>
      <c r="BL1001" s="15"/>
      <c r="BM1001" s="15"/>
      <c r="BN1001" s="15"/>
      <c r="BO1001" s="15"/>
      <c r="BP1001" s="15"/>
      <c r="BQ1001" s="15"/>
      <c r="BR1001" s="15"/>
      <c r="BS1001" s="15"/>
      <c r="BT1001" s="15"/>
      <c r="BU1001" s="15"/>
      <c r="BV1001" s="15"/>
      <c r="BW1001" s="15"/>
      <c r="BX1001" s="15"/>
      <c r="BY1001" s="15"/>
      <c r="BZ1001" s="15"/>
      <c r="CA1001" s="15"/>
      <c r="CB1001" s="15"/>
      <c r="CC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  <c r="AY1002" s="15"/>
      <c r="AZ1002" s="15"/>
      <c r="BA1002" s="15"/>
      <c r="BB1002" s="15"/>
      <c r="BC1002" s="15"/>
      <c r="BD1002" s="15"/>
      <c r="BE1002" s="15"/>
      <c r="BF1002" s="15"/>
      <c r="BG1002" s="15"/>
      <c r="BH1002" s="15"/>
      <c r="BI1002" s="15"/>
      <c r="BJ1002" s="15"/>
      <c r="BK1002" s="15"/>
      <c r="BL1002" s="15"/>
      <c r="BM1002" s="15"/>
      <c r="BN1002" s="15"/>
      <c r="BO1002" s="15"/>
      <c r="BP1002" s="15"/>
      <c r="BQ1002" s="15"/>
      <c r="BR1002" s="15"/>
      <c r="BS1002" s="15"/>
      <c r="BT1002" s="15"/>
      <c r="BU1002" s="15"/>
      <c r="BV1002" s="15"/>
      <c r="BW1002" s="15"/>
      <c r="BX1002" s="15"/>
      <c r="BY1002" s="15"/>
      <c r="BZ1002" s="15"/>
      <c r="CA1002" s="15"/>
      <c r="CB1002" s="15"/>
      <c r="CC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  <c r="AY1003" s="15"/>
      <c r="AZ1003" s="15"/>
      <c r="BA1003" s="15"/>
      <c r="BB1003" s="15"/>
      <c r="BC1003" s="15"/>
      <c r="BD1003" s="15"/>
      <c r="BE1003" s="15"/>
      <c r="BF1003" s="15"/>
      <c r="BG1003" s="15"/>
      <c r="BH1003" s="15"/>
      <c r="BI1003" s="15"/>
      <c r="BJ1003" s="15"/>
      <c r="BK1003" s="15"/>
      <c r="BL1003" s="15"/>
      <c r="BM1003" s="15"/>
      <c r="BN1003" s="15"/>
      <c r="BO1003" s="15"/>
      <c r="BP1003" s="15"/>
      <c r="BQ1003" s="15"/>
      <c r="BR1003" s="15"/>
      <c r="BS1003" s="15"/>
      <c r="BT1003" s="15"/>
      <c r="BU1003" s="15"/>
      <c r="BV1003" s="15"/>
      <c r="BW1003" s="15"/>
      <c r="BX1003" s="15"/>
      <c r="BY1003" s="15"/>
      <c r="BZ1003" s="15"/>
      <c r="CA1003" s="15"/>
      <c r="CB1003" s="15"/>
      <c r="CC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  <c r="AY1004" s="15"/>
      <c r="AZ1004" s="15"/>
      <c r="BA1004" s="15"/>
      <c r="BB1004" s="15"/>
      <c r="BC1004" s="15"/>
      <c r="BD1004" s="15"/>
      <c r="BE1004" s="15"/>
      <c r="BF1004" s="15"/>
      <c r="BG1004" s="15"/>
      <c r="BH1004" s="15"/>
      <c r="BI1004" s="15"/>
      <c r="BJ1004" s="15"/>
      <c r="BK1004" s="15"/>
      <c r="BL1004" s="15"/>
      <c r="BM1004" s="15"/>
      <c r="BN1004" s="15"/>
      <c r="BO1004" s="15"/>
      <c r="BP1004" s="15"/>
      <c r="BQ1004" s="15"/>
      <c r="BR1004" s="15"/>
      <c r="BS1004" s="15"/>
      <c r="BT1004" s="15"/>
      <c r="BU1004" s="15"/>
      <c r="BV1004" s="15"/>
      <c r="BW1004" s="15"/>
      <c r="BX1004" s="15"/>
      <c r="BY1004" s="15"/>
      <c r="BZ1004" s="15"/>
      <c r="CA1004" s="15"/>
      <c r="CB1004" s="15"/>
      <c r="CC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  <c r="AY1005" s="15"/>
      <c r="AZ1005" s="15"/>
      <c r="BA1005" s="15"/>
      <c r="BB1005" s="15"/>
      <c r="BC1005" s="15"/>
      <c r="BD1005" s="15"/>
      <c r="BE1005" s="15"/>
      <c r="BF1005" s="15"/>
      <c r="BG1005" s="15"/>
      <c r="BH1005" s="15"/>
      <c r="BI1005" s="15"/>
      <c r="BJ1005" s="15"/>
      <c r="BK1005" s="15"/>
      <c r="BL1005" s="15"/>
      <c r="BM1005" s="15"/>
      <c r="BN1005" s="15"/>
      <c r="BO1005" s="15"/>
      <c r="BP1005" s="15"/>
      <c r="BQ1005" s="15"/>
      <c r="BR1005" s="15"/>
      <c r="BS1005" s="15"/>
      <c r="BT1005" s="15"/>
      <c r="BU1005" s="15"/>
      <c r="BV1005" s="15"/>
      <c r="BW1005" s="15"/>
      <c r="BX1005" s="15"/>
      <c r="BY1005" s="15"/>
      <c r="BZ1005" s="15"/>
      <c r="CA1005" s="15"/>
      <c r="CB1005" s="15"/>
      <c r="CC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  <c r="AY1006" s="15"/>
      <c r="AZ1006" s="15"/>
      <c r="BA1006" s="15"/>
      <c r="BB1006" s="15"/>
      <c r="BC1006" s="15"/>
      <c r="BD1006" s="15"/>
      <c r="BE1006" s="15"/>
      <c r="BF1006" s="15"/>
      <c r="BG1006" s="15"/>
      <c r="BH1006" s="15"/>
      <c r="BI1006" s="15"/>
      <c r="BJ1006" s="15"/>
      <c r="BK1006" s="15"/>
      <c r="BL1006" s="15"/>
      <c r="BM1006" s="15"/>
      <c r="BN1006" s="15"/>
      <c r="BO1006" s="15"/>
      <c r="BP1006" s="15"/>
      <c r="BQ1006" s="15"/>
      <c r="BR1006" s="15"/>
      <c r="BS1006" s="15"/>
      <c r="BT1006" s="15"/>
      <c r="BU1006" s="15"/>
      <c r="BV1006" s="15"/>
      <c r="BW1006" s="15"/>
      <c r="BX1006" s="15"/>
      <c r="BY1006" s="15"/>
      <c r="BZ1006" s="15"/>
      <c r="CA1006" s="15"/>
      <c r="CB1006" s="15"/>
      <c r="CC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  <c r="AY1007" s="15"/>
      <c r="AZ1007" s="15"/>
      <c r="BA1007" s="15"/>
      <c r="BB1007" s="15"/>
      <c r="BC1007" s="15"/>
      <c r="BD1007" s="15"/>
      <c r="BE1007" s="15"/>
      <c r="BF1007" s="15"/>
      <c r="BG1007" s="15"/>
      <c r="BH1007" s="15"/>
      <c r="BI1007" s="15"/>
      <c r="BJ1007" s="15"/>
      <c r="BK1007" s="15"/>
      <c r="BL1007" s="15"/>
      <c r="BM1007" s="15"/>
      <c r="BN1007" s="15"/>
      <c r="BO1007" s="15"/>
      <c r="BP1007" s="15"/>
      <c r="BQ1007" s="15"/>
      <c r="BR1007" s="15"/>
      <c r="BS1007" s="15"/>
      <c r="BT1007" s="15"/>
      <c r="BU1007" s="15"/>
      <c r="BV1007" s="15"/>
      <c r="BW1007" s="15"/>
      <c r="BX1007" s="15"/>
      <c r="BY1007" s="15"/>
      <c r="BZ1007" s="15"/>
      <c r="CA1007" s="15"/>
      <c r="CB1007" s="15"/>
      <c r="CC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  <c r="AY1008" s="15"/>
      <c r="AZ1008" s="15"/>
      <c r="BA1008" s="15"/>
      <c r="BB1008" s="15"/>
      <c r="BC1008" s="15"/>
      <c r="BD1008" s="15"/>
      <c r="BE1008" s="15"/>
      <c r="BF1008" s="15"/>
      <c r="BG1008" s="15"/>
      <c r="BH1008" s="15"/>
      <c r="BI1008" s="15"/>
      <c r="BJ1008" s="15"/>
      <c r="BK1008" s="15"/>
      <c r="BL1008" s="15"/>
      <c r="BM1008" s="15"/>
      <c r="BN1008" s="15"/>
      <c r="BO1008" s="15"/>
      <c r="BP1008" s="15"/>
      <c r="BQ1008" s="15"/>
      <c r="BR1008" s="15"/>
      <c r="BS1008" s="15"/>
      <c r="BT1008" s="15"/>
      <c r="BU1008" s="15"/>
      <c r="BV1008" s="15"/>
      <c r="BW1008" s="15"/>
      <c r="BX1008" s="15"/>
      <c r="BY1008" s="15"/>
      <c r="BZ1008" s="15"/>
      <c r="CA1008" s="15"/>
      <c r="CB1008" s="15"/>
      <c r="CC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  <c r="AY1009" s="15"/>
      <c r="AZ1009" s="15"/>
      <c r="BA1009" s="15"/>
      <c r="BB1009" s="15"/>
      <c r="BC1009" s="15"/>
      <c r="BD1009" s="15"/>
      <c r="BE1009" s="15"/>
      <c r="BF1009" s="15"/>
      <c r="BG1009" s="15"/>
      <c r="BH1009" s="15"/>
      <c r="BI1009" s="15"/>
      <c r="BJ1009" s="15"/>
      <c r="BK1009" s="15"/>
      <c r="BL1009" s="15"/>
      <c r="BM1009" s="15"/>
      <c r="BN1009" s="15"/>
      <c r="BO1009" s="15"/>
      <c r="BP1009" s="15"/>
      <c r="BQ1009" s="15"/>
      <c r="BR1009" s="15"/>
      <c r="BS1009" s="15"/>
      <c r="BT1009" s="15"/>
      <c r="BU1009" s="15"/>
      <c r="BV1009" s="15"/>
      <c r="BW1009" s="15"/>
      <c r="BX1009" s="15"/>
      <c r="BY1009" s="15"/>
      <c r="BZ1009" s="15"/>
      <c r="CA1009" s="15"/>
      <c r="CB1009" s="15"/>
      <c r="CC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  <c r="AY1010" s="15"/>
      <c r="AZ1010" s="15"/>
      <c r="BA1010" s="15"/>
      <c r="BB1010" s="15"/>
      <c r="BC1010" s="15"/>
      <c r="BD1010" s="15"/>
      <c r="BE1010" s="15"/>
      <c r="BF1010" s="15"/>
      <c r="BG1010" s="15"/>
      <c r="BH1010" s="15"/>
      <c r="BI1010" s="15"/>
      <c r="BJ1010" s="15"/>
      <c r="BK1010" s="15"/>
      <c r="BL1010" s="15"/>
      <c r="BM1010" s="15"/>
      <c r="BN1010" s="15"/>
      <c r="BO1010" s="15"/>
      <c r="BP1010" s="15"/>
      <c r="BQ1010" s="15"/>
      <c r="BR1010" s="15"/>
      <c r="BS1010" s="15"/>
      <c r="BT1010" s="15"/>
      <c r="BU1010" s="15"/>
      <c r="BV1010" s="15"/>
      <c r="BW1010" s="15"/>
      <c r="BX1010" s="15"/>
      <c r="BY1010" s="15"/>
      <c r="BZ1010" s="15"/>
      <c r="CA1010" s="15"/>
      <c r="CB1010" s="15"/>
      <c r="CC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  <c r="AY1011" s="15"/>
      <c r="AZ1011" s="15"/>
      <c r="BA1011" s="15"/>
      <c r="BB1011" s="15"/>
      <c r="BC1011" s="15"/>
      <c r="BD1011" s="15"/>
      <c r="BE1011" s="15"/>
      <c r="BF1011" s="15"/>
      <c r="BG1011" s="15"/>
      <c r="BH1011" s="15"/>
      <c r="BI1011" s="15"/>
      <c r="BJ1011" s="15"/>
      <c r="BK1011" s="15"/>
      <c r="BL1011" s="15"/>
      <c r="BM1011" s="15"/>
      <c r="BN1011" s="15"/>
      <c r="BO1011" s="15"/>
      <c r="BP1011" s="15"/>
      <c r="BQ1011" s="15"/>
      <c r="BR1011" s="15"/>
      <c r="BS1011" s="15"/>
      <c r="BT1011" s="15"/>
      <c r="BU1011" s="15"/>
      <c r="BV1011" s="15"/>
      <c r="BW1011" s="15"/>
      <c r="BX1011" s="15"/>
      <c r="BY1011" s="15"/>
      <c r="BZ1011" s="15"/>
      <c r="CA1011" s="15"/>
      <c r="CB1011" s="15"/>
      <c r="CC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  <c r="AY1012" s="15"/>
      <c r="AZ1012" s="15"/>
      <c r="BA1012" s="15"/>
      <c r="BB1012" s="15"/>
      <c r="BC1012" s="15"/>
      <c r="BD1012" s="15"/>
      <c r="BE1012" s="15"/>
      <c r="BF1012" s="15"/>
      <c r="BG1012" s="15"/>
      <c r="BH1012" s="15"/>
      <c r="BI1012" s="15"/>
      <c r="BJ1012" s="15"/>
      <c r="BK1012" s="15"/>
      <c r="BL1012" s="15"/>
      <c r="BM1012" s="15"/>
      <c r="BN1012" s="15"/>
      <c r="BO1012" s="15"/>
      <c r="BP1012" s="15"/>
      <c r="BQ1012" s="15"/>
      <c r="BR1012" s="15"/>
      <c r="BS1012" s="15"/>
      <c r="BT1012" s="15"/>
      <c r="BU1012" s="15"/>
      <c r="BV1012" s="15"/>
      <c r="BW1012" s="15"/>
      <c r="BX1012" s="15"/>
      <c r="BY1012" s="15"/>
      <c r="BZ1012" s="15"/>
      <c r="CA1012" s="15"/>
      <c r="CB1012" s="15"/>
      <c r="CC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  <c r="AY1013" s="15"/>
      <c r="AZ1013" s="15"/>
      <c r="BA1013" s="15"/>
      <c r="BB1013" s="15"/>
      <c r="BC1013" s="15"/>
      <c r="BD1013" s="15"/>
      <c r="BE1013" s="15"/>
      <c r="BF1013" s="15"/>
      <c r="BG1013" s="15"/>
      <c r="BH1013" s="15"/>
      <c r="BI1013" s="15"/>
      <c r="BJ1013" s="15"/>
      <c r="BK1013" s="15"/>
      <c r="BL1013" s="15"/>
      <c r="BM1013" s="15"/>
      <c r="BN1013" s="15"/>
      <c r="BO1013" s="15"/>
      <c r="BP1013" s="15"/>
      <c r="BQ1013" s="15"/>
      <c r="BR1013" s="15"/>
      <c r="BS1013" s="15"/>
      <c r="BT1013" s="15"/>
      <c r="BU1013" s="15"/>
      <c r="BV1013" s="15"/>
      <c r="BW1013" s="15"/>
      <c r="BX1013" s="15"/>
      <c r="BY1013" s="15"/>
      <c r="BZ1013" s="15"/>
      <c r="CA1013" s="15"/>
      <c r="CB1013" s="15"/>
      <c r="CC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  <c r="AY1014" s="15"/>
      <c r="AZ1014" s="15"/>
      <c r="BA1014" s="15"/>
      <c r="BB1014" s="15"/>
      <c r="BC1014" s="15"/>
      <c r="BD1014" s="15"/>
      <c r="BE1014" s="15"/>
      <c r="BF1014" s="15"/>
      <c r="BG1014" s="15"/>
      <c r="BH1014" s="15"/>
      <c r="BI1014" s="15"/>
      <c r="BJ1014" s="15"/>
      <c r="BK1014" s="15"/>
      <c r="BL1014" s="15"/>
      <c r="BM1014" s="15"/>
      <c r="BN1014" s="15"/>
      <c r="BO1014" s="15"/>
      <c r="BP1014" s="15"/>
      <c r="BQ1014" s="15"/>
      <c r="BR1014" s="15"/>
      <c r="BS1014" s="15"/>
      <c r="BT1014" s="15"/>
      <c r="BU1014" s="15"/>
      <c r="BV1014" s="15"/>
      <c r="BW1014" s="15"/>
      <c r="BX1014" s="15"/>
      <c r="BY1014" s="15"/>
      <c r="BZ1014" s="15"/>
      <c r="CA1014" s="15"/>
      <c r="CB1014" s="15"/>
      <c r="CC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  <c r="AY1015" s="15"/>
      <c r="AZ1015" s="15"/>
      <c r="BA1015" s="15"/>
      <c r="BB1015" s="15"/>
      <c r="BC1015" s="15"/>
      <c r="BD1015" s="15"/>
      <c r="BE1015" s="15"/>
      <c r="BF1015" s="15"/>
      <c r="BG1015" s="15"/>
      <c r="BH1015" s="15"/>
      <c r="BI1015" s="15"/>
      <c r="BJ1015" s="15"/>
      <c r="BK1015" s="15"/>
      <c r="BL1015" s="15"/>
      <c r="BM1015" s="15"/>
      <c r="BN1015" s="15"/>
      <c r="BO1015" s="15"/>
      <c r="BP1015" s="15"/>
      <c r="BQ1015" s="15"/>
      <c r="BR1015" s="15"/>
      <c r="BS1015" s="15"/>
      <c r="BT1015" s="15"/>
      <c r="BU1015" s="15"/>
      <c r="BV1015" s="15"/>
      <c r="BW1015" s="15"/>
      <c r="BX1015" s="15"/>
      <c r="BY1015" s="15"/>
      <c r="BZ1015" s="15"/>
      <c r="CA1015" s="15"/>
      <c r="CB1015" s="15"/>
      <c r="CC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  <c r="AY1016" s="15"/>
      <c r="AZ1016" s="15"/>
      <c r="BA1016" s="15"/>
      <c r="BB1016" s="15"/>
      <c r="BC1016" s="15"/>
      <c r="BD1016" s="15"/>
      <c r="BE1016" s="15"/>
      <c r="BF1016" s="15"/>
      <c r="BG1016" s="15"/>
      <c r="BH1016" s="15"/>
      <c r="BI1016" s="15"/>
      <c r="BJ1016" s="15"/>
      <c r="BK1016" s="15"/>
      <c r="BL1016" s="15"/>
      <c r="BM1016" s="15"/>
      <c r="BN1016" s="15"/>
      <c r="BO1016" s="15"/>
      <c r="BP1016" s="15"/>
      <c r="BQ1016" s="15"/>
      <c r="BR1016" s="15"/>
      <c r="BS1016" s="15"/>
      <c r="BT1016" s="15"/>
      <c r="BU1016" s="15"/>
      <c r="BV1016" s="15"/>
      <c r="BW1016" s="15"/>
      <c r="BX1016" s="15"/>
      <c r="BY1016" s="15"/>
      <c r="BZ1016" s="15"/>
      <c r="CA1016" s="15"/>
      <c r="CB1016" s="15"/>
      <c r="CC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  <c r="AY1017" s="15"/>
      <c r="AZ1017" s="15"/>
      <c r="BA1017" s="15"/>
      <c r="BB1017" s="15"/>
      <c r="BC1017" s="15"/>
      <c r="BD1017" s="15"/>
      <c r="BE1017" s="15"/>
      <c r="BF1017" s="15"/>
      <c r="BG1017" s="15"/>
      <c r="BH1017" s="15"/>
      <c r="BI1017" s="15"/>
      <c r="BJ1017" s="15"/>
      <c r="BK1017" s="15"/>
      <c r="BL1017" s="15"/>
      <c r="BM1017" s="15"/>
      <c r="BN1017" s="15"/>
      <c r="BO1017" s="15"/>
      <c r="BP1017" s="15"/>
      <c r="BQ1017" s="15"/>
      <c r="BR1017" s="15"/>
      <c r="BS1017" s="15"/>
      <c r="BT1017" s="15"/>
      <c r="BU1017" s="15"/>
      <c r="BV1017" s="15"/>
      <c r="BW1017" s="15"/>
      <c r="BX1017" s="15"/>
      <c r="BY1017" s="15"/>
      <c r="BZ1017" s="15"/>
      <c r="CA1017" s="15"/>
      <c r="CB1017" s="15"/>
      <c r="CC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  <c r="AY1018" s="15"/>
      <c r="AZ1018" s="15"/>
      <c r="BA1018" s="15"/>
      <c r="BB1018" s="15"/>
      <c r="BC1018" s="15"/>
      <c r="BD1018" s="15"/>
      <c r="BE1018" s="15"/>
      <c r="BF1018" s="15"/>
      <c r="BG1018" s="15"/>
      <c r="BH1018" s="15"/>
      <c r="BI1018" s="15"/>
      <c r="BJ1018" s="15"/>
      <c r="BK1018" s="15"/>
      <c r="BL1018" s="15"/>
      <c r="BM1018" s="15"/>
      <c r="BN1018" s="15"/>
      <c r="BO1018" s="15"/>
      <c r="BP1018" s="15"/>
      <c r="BQ1018" s="15"/>
      <c r="BR1018" s="15"/>
      <c r="BS1018" s="15"/>
      <c r="BT1018" s="15"/>
      <c r="BU1018" s="15"/>
      <c r="BV1018" s="15"/>
      <c r="BW1018" s="15"/>
      <c r="BX1018" s="15"/>
      <c r="BY1018" s="15"/>
      <c r="BZ1018" s="15"/>
      <c r="CA1018" s="15"/>
      <c r="CB1018" s="15"/>
      <c r="CC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  <c r="AY1019" s="15"/>
      <c r="AZ1019" s="15"/>
      <c r="BA1019" s="15"/>
      <c r="BB1019" s="15"/>
      <c r="BC1019" s="15"/>
      <c r="BD1019" s="15"/>
      <c r="BE1019" s="15"/>
      <c r="BF1019" s="15"/>
      <c r="BG1019" s="15"/>
      <c r="BH1019" s="15"/>
      <c r="BI1019" s="15"/>
      <c r="BJ1019" s="15"/>
      <c r="BK1019" s="15"/>
      <c r="BL1019" s="15"/>
      <c r="BM1019" s="15"/>
      <c r="BN1019" s="15"/>
      <c r="BO1019" s="15"/>
      <c r="BP1019" s="15"/>
      <c r="BQ1019" s="15"/>
      <c r="BR1019" s="15"/>
      <c r="BS1019" s="15"/>
      <c r="BT1019" s="15"/>
      <c r="BU1019" s="15"/>
      <c r="BV1019" s="15"/>
      <c r="BW1019" s="15"/>
      <c r="BX1019" s="15"/>
      <c r="BY1019" s="15"/>
      <c r="BZ1019" s="15"/>
      <c r="CA1019" s="15"/>
      <c r="CB1019" s="15"/>
      <c r="CC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  <c r="AY1020" s="15"/>
      <c r="AZ1020" s="15"/>
      <c r="BA1020" s="15"/>
      <c r="BB1020" s="15"/>
      <c r="BC1020" s="15"/>
      <c r="BD1020" s="15"/>
      <c r="BE1020" s="15"/>
      <c r="BF1020" s="15"/>
      <c r="BG1020" s="15"/>
      <c r="BH1020" s="15"/>
      <c r="BI1020" s="15"/>
      <c r="BJ1020" s="15"/>
      <c r="BK1020" s="15"/>
      <c r="BL1020" s="15"/>
      <c r="BM1020" s="15"/>
      <c r="BN1020" s="15"/>
      <c r="BO1020" s="15"/>
      <c r="BP1020" s="15"/>
      <c r="BQ1020" s="15"/>
      <c r="BR1020" s="15"/>
      <c r="BS1020" s="15"/>
      <c r="BT1020" s="15"/>
      <c r="BU1020" s="15"/>
      <c r="BV1020" s="15"/>
      <c r="BW1020" s="15"/>
      <c r="BX1020" s="15"/>
      <c r="BY1020" s="15"/>
      <c r="BZ1020" s="15"/>
      <c r="CA1020" s="15"/>
      <c r="CB1020" s="15"/>
      <c r="CC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  <c r="AY1021" s="15"/>
      <c r="AZ1021" s="15"/>
      <c r="BA1021" s="15"/>
      <c r="BB1021" s="15"/>
      <c r="BC1021" s="15"/>
      <c r="BD1021" s="15"/>
      <c r="BE1021" s="15"/>
      <c r="BF1021" s="15"/>
      <c r="BG1021" s="15"/>
      <c r="BH1021" s="15"/>
      <c r="BI1021" s="15"/>
      <c r="BJ1021" s="15"/>
      <c r="BK1021" s="15"/>
      <c r="BL1021" s="15"/>
      <c r="BM1021" s="15"/>
      <c r="BN1021" s="15"/>
      <c r="BO1021" s="15"/>
      <c r="BP1021" s="15"/>
      <c r="BQ1021" s="15"/>
      <c r="BR1021" s="15"/>
      <c r="BS1021" s="15"/>
      <c r="BT1021" s="15"/>
      <c r="BU1021" s="15"/>
      <c r="BV1021" s="15"/>
      <c r="BW1021" s="15"/>
      <c r="BX1021" s="15"/>
      <c r="BY1021" s="15"/>
      <c r="BZ1021" s="15"/>
      <c r="CA1021" s="15"/>
      <c r="CB1021" s="15"/>
      <c r="CC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  <c r="AY1022" s="15"/>
      <c r="AZ1022" s="15"/>
      <c r="BA1022" s="15"/>
      <c r="BB1022" s="15"/>
      <c r="BC1022" s="15"/>
      <c r="BD1022" s="15"/>
      <c r="BE1022" s="15"/>
      <c r="BF1022" s="15"/>
      <c r="BG1022" s="15"/>
      <c r="BH1022" s="15"/>
      <c r="BI1022" s="15"/>
      <c r="BJ1022" s="15"/>
      <c r="BK1022" s="15"/>
      <c r="BL1022" s="15"/>
      <c r="BM1022" s="15"/>
      <c r="BN1022" s="15"/>
      <c r="BO1022" s="15"/>
      <c r="BP1022" s="15"/>
      <c r="BQ1022" s="15"/>
      <c r="BR1022" s="15"/>
      <c r="BS1022" s="15"/>
      <c r="BT1022" s="15"/>
      <c r="BU1022" s="15"/>
      <c r="BV1022" s="15"/>
      <c r="BW1022" s="15"/>
      <c r="BX1022" s="15"/>
      <c r="BY1022" s="15"/>
      <c r="BZ1022" s="15"/>
      <c r="CA1022" s="15"/>
      <c r="CB1022" s="15"/>
      <c r="CC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  <c r="AY1023" s="15"/>
      <c r="AZ1023" s="15"/>
      <c r="BA1023" s="15"/>
      <c r="BB1023" s="15"/>
      <c r="BC1023" s="15"/>
      <c r="BD1023" s="15"/>
      <c r="BE1023" s="15"/>
      <c r="BF1023" s="15"/>
      <c r="BG1023" s="15"/>
      <c r="BH1023" s="15"/>
      <c r="BI1023" s="15"/>
      <c r="BJ1023" s="15"/>
      <c r="BK1023" s="15"/>
      <c r="BL1023" s="15"/>
      <c r="BM1023" s="15"/>
      <c r="BN1023" s="15"/>
      <c r="BO1023" s="15"/>
      <c r="BP1023" s="15"/>
      <c r="BQ1023" s="15"/>
      <c r="BR1023" s="15"/>
      <c r="BS1023" s="15"/>
      <c r="BT1023" s="15"/>
      <c r="BU1023" s="15"/>
      <c r="BV1023" s="15"/>
      <c r="BW1023" s="15"/>
      <c r="BX1023" s="15"/>
      <c r="BY1023" s="15"/>
      <c r="BZ1023" s="15"/>
      <c r="CA1023" s="15"/>
      <c r="CB1023" s="15"/>
      <c r="CC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  <c r="AY1024" s="15"/>
      <c r="AZ1024" s="15"/>
      <c r="BA1024" s="15"/>
      <c r="BB1024" s="15"/>
      <c r="BC1024" s="15"/>
      <c r="BD1024" s="15"/>
      <c r="BE1024" s="15"/>
      <c r="BF1024" s="15"/>
      <c r="BG1024" s="15"/>
      <c r="BH1024" s="15"/>
      <c r="BI1024" s="15"/>
      <c r="BJ1024" s="15"/>
      <c r="BK1024" s="15"/>
      <c r="BL1024" s="15"/>
      <c r="BM1024" s="15"/>
      <c r="BN1024" s="15"/>
      <c r="BO1024" s="15"/>
      <c r="BP1024" s="15"/>
      <c r="BQ1024" s="15"/>
      <c r="BR1024" s="15"/>
      <c r="BS1024" s="15"/>
      <c r="BT1024" s="15"/>
      <c r="BU1024" s="15"/>
      <c r="BV1024" s="15"/>
      <c r="BW1024" s="15"/>
      <c r="BX1024" s="15"/>
      <c r="BY1024" s="15"/>
      <c r="BZ1024" s="15"/>
      <c r="CA1024" s="15"/>
      <c r="CB1024" s="15"/>
      <c r="CC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  <c r="AY1025" s="15"/>
      <c r="AZ1025" s="15"/>
      <c r="BA1025" s="15"/>
      <c r="BB1025" s="15"/>
      <c r="BC1025" s="15"/>
      <c r="BD1025" s="15"/>
      <c r="BE1025" s="15"/>
      <c r="BF1025" s="15"/>
      <c r="BG1025" s="15"/>
      <c r="BH1025" s="15"/>
      <c r="BI1025" s="15"/>
      <c r="BJ1025" s="15"/>
      <c r="BK1025" s="15"/>
      <c r="BL1025" s="15"/>
      <c r="BM1025" s="15"/>
      <c r="BN1025" s="15"/>
      <c r="BO1025" s="15"/>
      <c r="BP1025" s="15"/>
      <c r="BQ1025" s="15"/>
      <c r="BR1025" s="15"/>
      <c r="BS1025" s="15"/>
      <c r="BT1025" s="15"/>
      <c r="BU1025" s="15"/>
      <c r="BV1025" s="15"/>
      <c r="BW1025" s="15"/>
      <c r="BX1025" s="15"/>
      <c r="BY1025" s="15"/>
      <c r="BZ1025" s="15"/>
      <c r="CA1025" s="15"/>
      <c r="CB1025" s="15"/>
      <c r="CC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  <c r="AY1026" s="15"/>
      <c r="AZ1026" s="15"/>
      <c r="BA1026" s="15"/>
      <c r="BB1026" s="15"/>
      <c r="BC1026" s="15"/>
      <c r="BD1026" s="15"/>
      <c r="BE1026" s="15"/>
      <c r="BF1026" s="15"/>
      <c r="BG1026" s="15"/>
      <c r="BH1026" s="15"/>
      <c r="BI1026" s="15"/>
      <c r="BJ1026" s="15"/>
      <c r="BK1026" s="15"/>
      <c r="BL1026" s="15"/>
      <c r="BM1026" s="15"/>
      <c r="BN1026" s="15"/>
      <c r="BO1026" s="15"/>
      <c r="BP1026" s="15"/>
      <c r="BQ1026" s="15"/>
      <c r="BR1026" s="15"/>
      <c r="BS1026" s="15"/>
      <c r="BT1026" s="15"/>
      <c r="BU1026" s="15"/>
      <c r="BV1026" s="15"/>
      <c r="BW1026" s="15"/>
      <c r="BX1026" s="15"/>
      <c r="BY1026" s="15"/>
      <c r="BZ1026" s="15"/>
      <c r="CA1026" s="15"/>
      <c r="CB1026" s="15"/>
      <c r="CC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  <c r="AY1027" s="15"/>
      <c r="AZ1027" s="15"/>
      <c r="BA1027" s="15"/>
      <c r="BB1027" s="15"/>
      <c r="BC1027" s="15"/>
      <c r="BD1027" s="15"/>
      <c r="BE1027" s="15"/>
      <c r="BF1027" s="15"/>
      <c r="BG1027" s="15"/>
      <c r="BH1027" s="15"/>
      <c r="BI1027" s="15"/>
      <c r="BJ1027" s="15"/>
      <c r="BK1027" s="15"/>
      <c r="BL1027" s="15"/>
      <c r="BM1027" s="15"/>
      <c r="BN1027" s="15"/>
      <c r="BO1027" s="15"/>
      <c r="BP1027" s="15"/>
      <c r="BQ1027" s="15"/>
      <c r="BR1027" s="15"/>
      <c r="BS1027" s="15"/>
      <c r="BT1027" s="15"/>
      <c r="BU1027" s="15"/>
      <c r="BV1027" s="15"/>
      <c r="BW1027" s="15"/>
      <c r="BX1027" s="15"/>
      <c r="BY1027" s="15"/>
      <c r="BZ1027" s="15"/>
      <c r="CA1027" s="15"/>
      <c r="CB1027" s="15"/>
      <c r="CC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  <c r="AY1028" s="15"/>
      <c r="AZ1028" s="15"/>
      <c r="BA1028" s="15"/>
      <c r="BB1028" s="15"/>
      <c r="BC1028" s="15"/>
      <c r="BD1028" s="15"/>
      <c r="BE1028" s="15"/>
      <c r="BF1028" s="15"/>
      <c r="BG1028" s="15"/>
      <c r="BH1028" s="15"/>
      <c r="BI1028" s="15"/>
      <c r="BJ1028" s="15"/>
      <c r="BK1028" s="15"/>
      <c r="BL1028" s="15"/>
      <c r="BM1028" s="15"/>
      <c r="BN1028" s="15"/>
      <c r="BO1028" s="15"/>
      <c r="BP1028" s="15"/>
      <c r="BQ1028" s="15"/>
      <c r="BR1028" s="15"/>
      <c r="BS1028" s="15"/>
      <c r="BT1028" s="15"/>
      <c r="BU1028" s="15"/>
      <c r="BV1028" s="15"/>
      <c r="BW1028" s="15"/>
      <c r="BX1028" s="15"/>
      <c r="BY1028" s="15"/>
      <c r="BZ1028" s="15"/>
      <c r="CA1028" s="15"/>
      <c r="CB1028" s="15"/>
      <c r="CC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  <c r="AY1029" s="15"/>
      <c r="AZ1029" s="15"/>
      <c r="BA1029" s="15"/>
      <c r="BB1029" s="15"/>
      <c r="BC1029" s="15"/>
      <c r="BD1029" s="15"/>
      <c r="BE1029" s="15"/>
      <c r="BF1029" s="15"/>
      <c r="BG1029" s="15"/>
      <c r="BH1029" s="15"/>
      <c r="BI1029" s="15"/>
      <c r="BJ1029" s="15"/>
      <c r="BK1029" s="15"/>
      <c r="BL1029" s="15"/>
      <c r="BM1029" s="15"/>
      <c r="BN1029" s="15"/>
      <c r="BO1029" s="15"/>
      <c r="BP1029" s="15"/>
      <c r="BQ1029" s="15"/>
      <c r="BR1029" s="15"/>
      <c r="BS1029" s="15"/>
      <c r="BT1029" s="15"/>
      <c r="BU1029" s="15"/>
      <c r="BV1029" s="15"/>
      <c r="BW1029" s="15"/>
      <c r="BX1029" s="15"/>
      <c r="BY1029" s="15"/>
      <c r="BZ1029" s="15"/>
      <c r="CA1029" s="15"/>
      <c r="CB1029" s="15"/>
      <c r="CC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  <c r="AY1030" s="15"/>
      <c r="AZ1030" s="15"/>
      <c r="BA1030" s="15"/>
      <c r="BB1030" s="15"/>
      <c r="BC1030" s="15"/>
      <c r="BD1030" s="15"/>
      <c r="BE1030" s="15"/>
      <c r="BF1030" s="15"/>
      <c r="BG1030" s="15"/>
      <c r="BH1030" s="15"/>
      <c r="BI1030" s="15"/>
      <c r="BJ1030" s="15"/>
      <c r="BK1030" s="15"/>
      <c r="BL1030" s="15"/>
      <c r="BM1030" s="15"/>
      <c r="BN1030" s="15"/>
      <c r="BO1030" s="15"/>
      <c r="BP1030" s="15"/>
      <c r="BQ1030" s="15"/>
      <c r="BR1030" s="15"/>
      <c r="BS1030" s="15"/>
      <c r="BT1030" s="15"/>
      <c r="BU1030" s="15"/>
      <c r="BV1030" s="15"/>
      <c r="BW1030" s="15"/>
      <c r="BX1030" s="15"/>
      <c r="BY1030" s="15"/>
      <c r="BZ1030" s="15"/>
      <c r="CA1030" s="15"/>
      <c r="CB1030" s="15"/>
      <c r="CC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  <c r="AY1031" s="15"/>
      <c r="AZ1031" s="15"/>
      <c r="BA1031" s="15"/>
      <c r="BB1031" s="15"/>
      <c r="BC1031" s="15"/>
      <c r="BD1031" s="15"/>
      <c r="BE1031" s="15"/>
      <c r="BF1031" s="15"/>
      <c r="BG1031" s="15"/>
      <c r="BH1031" s="15"/>
      <c r="BI1031" s="15"/>
      <c r="BJ1031" s="15"/>
      <c r="BK1031" s="15"/>
      <c r="BL1031" s="15"/>
      <c r="BM1031" s="15"/>
      <c r="BN1031" s="15"/>
      <c r="BO1031" s="15"/>
      <c r="BP1031" s="15"/>
      <c r="BQ1031" s="15"/>
      <c r="BR1031" s="15"/>
      <c r="BS1031" s="15"/>
      <c r="BT1031" s="15"/>
      <c r="BU1031" s="15"/>
      <c r="BV1031" s="15"/>
      <c r="BW1031" s="15"/>
      <c r="BX1031" s="15"/>
      <c r="BY1031" s="15"/>
      <c r="BZ1031" s="15"/>
      <c r="CA1031" s="15"/>
      <c r="CB1031" s="15"/>
      <c r="CC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  <c r="AY1032" s="15"/>
      <c r="AZ1032" s="15"/>
      <c r="BA1032" s="15"/>
      <c r="BB1032" s="15"/>
      <c r="BC1032" s="15"/>
      <c r="BD1032" s="15"/>
      <c r="BE1032" s="15"/>
      <c r="BF1032" s="15"/>
      <c r="BG1032" s="15"/>
      <c r="BH1032" s="15"/>
      <c r="BI1032" s="15"/>
      <c r="BJ1032" s="15"/>
      <c r="BK1032" s="15"/>
      <c r="BL1032" s="15"/>
      <c r="BM1032" s="15"/>
      <c r="BN1032" s="15"/>
      <c r="BO1032" s="15"/>
      <c r="BP1032" s="15"/>
      <c r="BQ1032" s="15"/>
      <c r="BR1032" s="15"/>
      <c r="BS1032" s="15"/>
      <c r="BT1032" s="15"/>
      <c r="BU1032" s="15"/>
      <c r="BV1032" s="15"/>
      <c r="BW1032" s="15"/>
      <c r="BX1032" s="15"/>
      <c r="BY1032" s="15"/>
      <c r="BZ1032" s="15"/>
      <c r="CA1032" s="15"/>
      <c r="CB1032" s="15"/>
      <c r="CC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  <c r="AY1033" s="15"/>
      <c r="AZ1033" s="15"/>
      <c r="BA1033" s="15"/>
      <c r="BB1033" s="15"/>
      <c r="BC1033" s="15"/>
      <c r="BD1033" s="15"/>
      <c r="BE1033" s="15"/>
      <c r="BF1033" s="15"/>
      <c r="BG1033" s="15"/>
      <c r="BH1033" s="15"/>
      <c r="BI1033" s="15"/>
      <c r="BJ1033" s="15"/>
      <c r="BK1033" s="15"/>
      <c r="BL1033" s="15"/>
      <c r="BM1033" s="15"/>
      <c r="BN1033" s="15"/>
      <c r="BO1033" s="15"/>
      <c r="BP1033" s="15"/>
      <c r="BQ1033" s="15"/>
      <c r="BR1033" s="15"/>
      <c r="BS1033" s="15"/>
      <c r="BT1033" s="15"/>
      <c r="BU1033" s="15"/>
      <c r="BV1033" s="15"/>
      <c r="BW1033" s="15"/>
      <c r="BX1033" s="15"/>
      <c r="BY1033" s="15"/>
      <c r="BZ1033" s="15"/>
      <c r="CA1033" s="15"/>
      <c r="CB1033" s="15"/>
      <c r="CC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  <c r="AY1034" s="15"/>
      <c r="AZ1034" s="15"/>
      <c r="BA1034" s="15"/>
      <c r="BB1034" s="15"/>
      <c r="BC1034" s="15"/>
      <c r="BD1034" s="15"/>
      <c r="BE1034" s="15"/>
      <c r="BF1034" s="15"/>
      <c r="BG1034" s="15"/>
      <c r="BH1034" s="15"/>
      <c r="BI1034" s="15"/>
      <c r="BJ1034" s="15"/>
      <c r="BK1034" s="15"/>
      <c r="BL1034" s="15"/>
      <c r="BM1034" s="15"/>
      <c r="BN1034" s="15"/>
      <c r="BO1034" s="15"/>
      <c r="BP1034" s="15"/>
      <c r="BQ1034" s="15"/>
      <c r="BR1034" s="15"/>
      <c r="BS1034" s="15"/>
      <c r="BT1034" s="15"/>
      <c r="BU1034" s="15"/>
      <c r="BV1034" s="15"/>
      <c r="BW1034" s="15"/>
      <c r="BX1034" s="15"/>
      <c r="BY1034" s="15"/>
      <c r="BZ1034" s="15"/>
      <c r="CA1034" s="15"/>
      <c r="CB1034" s="15"/>
      <c r="CC1034" s="15"/>
    </row>
    <row r="10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  <c r="AY1035" s="15"/>
      <c r="AZ1035" s="15"/>
      <c r="BA1035" s="15"/>
      <c r="BB1035" s="15"/>
      <c r="BC1035" s="15"/>
      <c r="BD1035" s="15"/>
      <c r="BE1035" s="15"/>
      <c r="BF1035" s="15"/>
      <c r="BG1035" s="15"/>
      <c r="BH1035" s="15"/>
      <c r="BI1035" s="15"/>
      <c r="BJ1035" s="15"/>
      <c r="BK1035" s="15"/>
      <c r="BL1035" s="15"/>
      <c r="BM1035" s="15"/>
      <c r="BN1035" s="15"/>
      <c r="BO1035" s="15"/>
      <c r="BP1035" s="15"/>
      <c r="BQ1035" s="15"/>
      <c r="BR1035" s="15"/>
      <c r="BS1035" s="15"/>
      <c r="BT1035" s="15"/>
      <c r="BU1035" s="15"/>
      <c r="BV1035" s="15"/>
      <c r="BW1035" s="15"/>
      <c r="BX1035" s="15"/>
      <c r="BY1035" s="15"/>
      <c r="BZ1035" s="15"/>
      <c r="CA1035" s="15"/>
      <c r="CB1035" s="15"/>
      <c r="CC1035" s="15"/>
    </row>
    <row r="1036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  <c r="AY1036" s="15"/>
      <c r="AZ1036" s="15"/>
      <c r="BA1036" s="15"/>
      <c r="BB1036" s="15"/>
      <c r="BC1036" s="15"/>
      <c r="BD1036" s="15"/>
      <c r="BE1036" s="15"/>
      <c r="BF1036" s="15"/>
      <c r="BG1036" s="15"/>
      <c r="BH1036" s="15"/>
      <c r="BI1036" s="15"/>
      <c r="BJ1036" s="15"/>
      <c r="BK1036" s="15"/>
      <c r="BL1036" s="15"/>
      <c r="BM1036" s="15"/>
      <c r="BN1036" s="15"/>
      <c r="BO1036" s="15"/>
      <c r="BP1036" s="15"/>
      <c r="BQ1036" s="15"/>
      <c r="BR1036" s="15"/>
      <c r="BS1036" s="15"/>
      <c r="BT1036" s="15"/>
      <c r="BU1036" s="15"/>
      <c r="BV1036" s="15"/>
      <c r="BW1036" s="15"/>
      <c r="BX1036" s="15"/>
      <c r="BY1036" s="15"/>
      <c r="BZ1036" s="15"/>
      <c r="CA1036" s="15"/>
      <c r="CB1036" s="15"/>
      <c r="CC1036" s="15"/>
    </row>
    <row r="103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  <c r="AY1037" s="15"/>
      <c r="AZ1037" s="15"/>
      <c r="BA1037" s="15"/>
      <c r="BB1037" s="15"/>
      <c r="BC1037" s="15"/>
      <c r="BD1037" s="15"/>
      <c r="BE1037" s="15"/>
      <c r="BF1037" s="15"/>
      <c r="BG1037" s="15"/>
      <c r="BH1037" s="15"/>
      <c r="BI1037" s="15"/>
      <c r="BJ1037" s="15"/>
      <c r="BK1037" s="15"/>
      <c r="BL1037" s="15"/>
      <c r="BM1037" s="15"/>
      <c r="BN1037" s="15"/>
      <c r="BO1037" s="15"/>
      <c r="BP1037" s="15"/>
      <c r="BQ1037" s="15"/>
      <c r="BR1037" s="15"/>
      <c r="BS1037" s="15"/>
      <c r="BT1037" s="15"/>
      <c r="BU1037" s="15"/>
      <c r="BV1037" s="15"/>
      <c r="BW1037" s="15"/>
      <c r="BX1037" s="15"/>
      <c r="BY1037" s="15"/>
      <c r="BZ1037" s="15"/>
      <c r="CA1037" s="15"/>
      <c r="CB1037" s="15"/>
      <c r="CC1037" s="15"/>
    </row>
    <row r="103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  <c r="AY1038" s="15"/>
      <c r="AZ1038" s="15"/>
      <c r="BA1038" s="15"/>
      <c r="BB1038" s="15"/>
      <c r="BC1038" s="15"/>
      <c r="BD1038" s="15"/>
      <c r="BE1038" s="15"/>
      <c r="BF1038" s="15"/>
      <c r="BG1038" s="15"/>
      <c r="BH1038" s="15"/>
      <c r="BI1038" s="15"/>
      <c r="BJ1038" s="15"/>
      <c r="BK1038" s="15"/>
      <c r="BL1038" s="15"/>
      <c r="BM1038" s="15"/>
      <c r="BN1038" s="15"/>
      <c r="BO1038" s="15"/>
      <c r="BP1038" s="15"/>
      <c r="BQ1038" s="15"/>
      <c r="BR1038" s="15"/>
      <c r="BS1038" s="15"/>
      <c r="BT1038" s="15"/>
      <c r="BU1038" s="15"/>
      <c r="BV1038" s="15"/>
      <c r="BW1038" s="15"/>
      <c r="BX1038" s="15"/>
      <c r="BY1038" s="15"/>
      <c r="BZ1038" s="15"/>
      <c r="CA1038" s="15"/>
      <c r="CB1038" s="15"/>
      <c r="CC1038" s="15"/>
    </row>
    <row r="1039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  <c r="AY1039" s="15"/>
      <c r="AZ1039" s="15"/>
      <c r="BA1039" s="15"/>
      <c r="BB1039" s="15"/>
      <c r="BC1039" s="15"/>
      <c r="BD1039" s="15"/>
      <c r="BE1039" s="15"/>
      <c r="BF1039" s="15"/>
      <c r="BG1039" s="15"/>
      <c r="BH1039" s="15"/>
      <c r="BI1039" s="15"/>
      <c r="BJ1039" s="15"/>
      <c r="BK1039" s="15"/>
      <c r="BL1039" s="15"/>
      <c r="BM1039" s="15"/>
      <c r="BN1039" s="15"/>
      <c r="BO1039" s="15"/>
      <c r="BP1039" s="15"/>
      <c r="BQ1039" s="15"/>
      <c r="BR1039" s="15"/>
      <c r="BS1039" s="15"/>
      <c r="BT1039" s="15"/>
      <c r="BU1039" s="15"/>
      <c r="BV1039" s="15"/>
      <c r="BW1039" s="15"/>
      <c r="BX1039" s="15"/>
      <c r="BY1039" s="15"/>
      <c r="BZ1039" s="15"/>
      <c r="CA1039" s="15"/>
      <c r="CB1039" s="15"/>
      <c r="CC1039" s="15"/>
    </row>
    <row r="1040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  <c r="AY1040" s="15"/>
      <c r="AZ1040" s="15"/>
      <c r="BA1040" s="15"/>
      <c r="BB1040" s="15"/>
      <c r="BC1040" s="15"/>
      <c r="BD1040" s="15"/>
      <c r="BE1040" s="15"/>
      <c r="BF1040" s="15"/>
      <c r="BG1040" s="15"/>
      <c r="BH1040" s="15"/>
      <c r="BI1040" s="15"/>
      <c r="BJ1040" s="15"/>
      <c r="BK1040" s="15"/>
      <c r="BL1040" s="15"/>
      <c r="BM1040" s="15"/>
      <c r="BN1040" s="15"/>
      <c r="BO1040" s="15"/>
      <c r="BP1040" s="15"/>
      <c r="BQ1040" s="15"/>
      <c r="BR1040" s="15"/>
      <c r="BS1040" s="15"/>
      <c r="BT1040" s="15"/>
      <c r="BU1040" s="15"/>
      <c r="BV1040" s="15"/>
      <c r="BW1040" s="15"/>
      <c r="BX1040" s="15"/>
      <c r="BY1040" s="15"/>
      <c r="BZ1040" s="15"/>
      <c r="CA1040" s="15"/>
      <c r="CB1040" s="15"/>
      <c r="CC1040" s="15"/>
    </row>
    <row r="1041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  <c r="AY1041" s="15"/>
      <c r="AZ1041" s="15"/>
      <c r="BA1041" s="15"/>
      <c r="BB1041" s="15"/>
      <c r="BC1041" s="15"/>
      <c r="BD1041" s="15"/>
      <c r="BE1041" s="15"/>
      <c r="BF1041" s="15"/>
      <c r="BG1041" s="15"/>
      <c r="BH1041" s="15"/>
      <c r="BI1041" s="15"/>
      <c r="BJ1041" s="15"/>
      <c r="BK1041" s="15"/>
      <c r="BL1041" s="15"/>
      <c r="BM1041" s="15"/>
      <c r="BN1041" s="15"/>
      <c r="BO1041" s="15"/>
      <c r="BP1041" s="15"/>
      <c r="BQ1041" s="15"/>
      <c r="BR1041" s="15"/>
      <c r="BS1041" s="15"/>
      <c r="BT1041" s="15"/>
      <c r="BU1041" s="15"/>
      <c r="BV1041" s="15"/>
      <c r="BW1041" s="15"/>
      <c r="BX1041" s="15"/>
      <c r="BY1041" s="15"/>
      <c r="BZ1041" s="15"/>
      <c r="CA1041" s="15"/>
      <c r="CB1041" s="15"/>
      <c r="CC1041" s="15"/>
    </row>
    <row r="104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  <c r="AY1042" s="15"/>
      <c r="AZ1042" s="15"/>
      <c r="BA1042" s="15"/>
      <c r="BB1042" s="15"/>
      <c r="BC1042" s="15"/>
      <c r="BD1042" s="15"/>
      <c r="BE1042" s="15"/>
      <c r="BF1042" s="15"/>
      <c r="BG1042" s="15"/>
      <c r="BH1042" s="15"/>
      <c r="BI1042" s="15"/>
      <c r="BJ1042" s="15"/>
      <c r="BK1042" s="15"/>
      <c r="BL1042" s="15"/>
      <c r="BM1042" s="15"/>
      <c r="BN1042" s="15"/>
      <c r="BO1042" s="15"/>
      <c r="BP1042" s="15"/>
      <c r="BQ1042" s="15"/>
      <c r="BR1042" s="15"/>
      <c r="BS1042" s="15"/>
      <c r="BT1042" s="15"/>
      <c r="BU1042" s="15"/>
      <c r="BV1042" s="15"/>
      <c r="BW1042" s="15"/>
      <c r="BX1042" s="15"/>
      <c r="BY1042" s="15"/>
      <c r="BZ1042" s="15"/>
      <c r="CA1042" s="15"/>
      <c r="CB1042" s="15"/>
      <c r="CC1042" s="15"/>
    </row>
    <row r="1043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  <c r="AY1043" s="15"/>
      <c r="AZ1043" s="15"/>
      <c r="BA1043" s="15"/>
      <c r="BB1043" s="15"/>
      <c r="BC1043" s="15"/>
      <c r="BD1043" s="15"/>
      <c r="BE1043" s="15"/>
      <c r="BF1043" s="15"/>
      <c r="BG1043" s="15"/>
      <c r="BH1043" s="15"/>
      <c r="BI1043" s="15"/>
      <c r="BJ1043" s="15"/>
      <c r="BK1043" s="15"/>
      <c r="BL1043" s="15"/>
      <c r="BM1043" s="15"/>
      <c r="BN1043" s="15"/>
      <c r="BO1043" s="15"/>
      <c r="BP1043" s="15"/>
      <c r="BQ1043" s="15"/>
      <c r="BR1043" s="15"/>
      <c r="BS1043" s="15"/>
      <c r="BT1043" s="15"/>
      <c r="BU1043" s="15"/>
      <c r="BV1043" s="15"/>
      <c r="BW1043" s="15"/>
      <c r="BX1043" s="15"/>
      <c r="BY1043" s="15"/>
      <c r="BZ1043" s="15"/>
      <c r="CA1043" s="15"/>
      <c r="CB1043" s="15"/>
      <c r="CC1043" s="15"/>
    </row>
    <row r="1044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  <c r="AY1044" s="15"/>
      <c r="AZ1044" s="15"/>
      <c r="BA1044" s="15"/>
      <c r="BB1044" s="15"/>
      <c r="BC1044" s="15"/>
      <c r="BD1044" s="15"/>
      <c r="BE1044" s="15"/>
      <c r="BF1044" s="15"/>
      <c r="BG1044" s="15"/>
      <c r="BH1044" s="15"/>
      <c r="BI1044" s="15"/>
      <c r="BJ1044" s="15"/>
      <c r="BK1044" s="15"/>
      <c r="BL1044" s="15"/>
      <c r="BM1044" s="15"/>
      <c r="BN1044" s="15"/>
      <c r="BO1044" s="15"/>
      <c r="BP1044" s="15"/>
      <c r="BQ1044" s="15"/>
      <c r="BR1044" s="15"/>
      <c r="BS1044" s="15"/>
      <c r="BT1044" s="15"/>
      <c r="BU1044" s="15"/>
      <c r="BV1044" s="15"/>
      <c r="BW1044" s="15"/>
      <c r="BX1044" s="15"/>
      <c r="BY1044" s="15"/>
      <c r="BZ1044" s="15"/>
      <c r="CA1044" s="15"/>
      <c r="CB1044" s="15"/>
      <c r="CC1044" s="15"/>
    </row>
    <row r="1045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15"/>
      <c r="AT1045" s="15"/>
      <c r="AU1045" s="15"/>
      <c r="AV1045" s="15"/>
      <c r="AW1045" s="15"/>
      <c r="AX1045" s="15"/>
      <c r="AY1045" s="15"/>
      <c r="AZ1045" s="15"/>
      <c r="BA1045" s="15"/>
      <c r="BB1045" s="15"/>
      <c r="BC1045" s="15"/>
      <c r="BD1045" s="15"/>
      <c r="BE1045" s="15"/>
      <c r="BF1045" s="15"/>
      <c r="BG1045" s="15"/>
      <c r="BH1045" s="15"/>
      <c r="BI1045" s="15"/>
      <c r="BJ1045" s="15"/>
      <c r="BK1045" s="15"/>
      <c r="BL1045" s="15"/>
      <c r="BM1045" s="15"/>
      <c r="BN1045" s="15"/>
      <c r="BO1045" s="15"/>
      <c r="BP1045" s="15"/>
      <c r="BQ1045" s="15"/>
      <c r="BR1045" s="15"/>
      <c r="BS1045" s="15"/>
      <c r="BT1045" s="15"/>
      <c r="BU1045" s="15"/>
      <c r="BV1045" s="15"/>
      <c r="BW1045" s="15"/>
      <c r="BX1045" s="15"/>
      <c r="BY1045" s="15"/>
      <c r="BZ1045" s="15"/>
      <c r="CA1045" s="15"/>
      <c r="CB1045" s="15"/>
      <c r="CC1045" s="15"/>
    </row>
    <row r="1046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  <c r="AS1046" s="15"/>
      <c r="AT1046" s="15"/>
      <c r="AU1046" s="15"/>
      <c r="AV1046" s="15"/>
      <c r="AW1046" s="15"/>
      <c r="AX1046" s="15"/>
      <c r="AY1046" s="15"/>
      <c r="AZ1046" s="15"/>
      <c r="BA1046" s="15"/>
      <c r="BB1046" s="15"/>
      <c r="BC1046" s="15"/>
      <c r="BD1046" s="15"/>
      <c r="BE1046" s="15"/>
      <c r="BF1046" s="15"/>
      <c r="BG1046" s="15"/>
      <c r="BH1046" s="15"/>
      <c r="BI1046" s="15"/>
      <c r="BJ1046" s="15"/>
      <c r="BK1046" s="15"/>
      <c r="BL1046" s="15"/>
      <c r="BM1046" s="15"/>
      <c r="BN1046" s="15"/>
      <c r="BO1046" s="15"/>
      <c r="BP1046" s="15"/>
      <c r="BQ1046" s="15"/>
      <c r="BR1046" s="15"/>
      <c r="BS1046" s="15"/>
      <c r="BT1046" s="15"/>
      <c r="BU1046" s="15"/>
      <c r="BV1046" s="15"/>
      <c r="BW1046" s="15"/>
      <c r="BX1046" s="15"/>
      <c r="BY1046" s="15"/>
      <c r="BZ1046" s="15"/>
      <c r="CA1046" s="15"/>
      <c r="CB1046" s="15"/>
      <c r="CC1046" s="15"/>
    </row>
    <row r="104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  <c r="AY1047" s="15"/>
      <c r="AZ1047" s="15"/>
      <c r="BA1047" s="15"/>
      <c r="BB1047" s="15"/>
      <c r="BC1047" s="15"/>
      <c r="BD1047" s="15"/>
      <c r="BE1047" s="15"/>
      <c r="BF1047" s="15"/>
      <c r="BG1047" s="15"/>
      <c r="BH1047" s="15"/>
      <c r="BI1047" s="15"/>
      <c r="BJ1047" s="15"/>
      <c r="BK1047" s="15"/>
      <c r="BL1047" s="15"/>
      <c r="BM1047" s="15"/>
      <c r="BN1047" s="15"/>
      <c r="BO1047" s="15"/>
      <c r="BP1047" s="15"/>
      <c r="BQ1047" s="15"/>
      <c r="BR1047" s="15"/>
      <c r="BS1047" s="15"/>
      <c r="BT1047" s="15"/>
      <c r="BU1047" s="15"/>
      <c r="BV1047" s="15"/>
      <c r="BW1047" s="15"/>
      <c r="BX1047" s="15"/>
      <c r="BY1047" s="15"/>
      <c r="BZ1047" s="15"/>
      <c r="CA1047" s="15"/>
      <c r="CB1047" s="15"/>
      <c r="CC1047" s="15"/>
    </row>
    <row r="1048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  <c r="AS1048" s="15"/>
      <c r="AT1048" s="15"/>
      <c r="AU1048" s="15"/>
      <c r="AV1048" s="15"/>
      <c r="AW1048" s="15"/>
      <c r="AX1048" s="15"/>
      <c r="AY1048" s="15"/>
      <c r="AZ1048" s="15"/>
      <c r="BA1048" s="15"/>
      <c r="BB1048" s="15"/>
      <c r="BC1048" s="15"/>
      <c r="BD1048" s="15"/>
      <c r="BE1048" s="15"/>
      <c r="BF1048" s="15"/>
      <c r="BG1048" s="15"/>
      <c r="BH1048" s="15"/>
      <c r="BI1048" s="15"/>
      <c r="BJ1048" s="15"/>
      <c r="BK1048" s="15"/>
      <c r="BL1048" s="15"/>
      <c r="BM1048" s="15"/>
      <c r="BN1048" s="15"/>
      <c r="BO1048" s="15"/>
      <c r="BP1048" s="15"/>
      <c r="BQ1048" s="15"/>
      <c r="BR1048" s="15"/>
      <c r="BS1048" s="15"/>
      <c r="BT1048" s="15"/>
      <c r="BU1048" s="15"/>
      <c r="BV1048" s="15"/>
      <c r="BW1048" s="15"/>
      <c r="BX1048" s="15"/>
      <c r="BY1048" s="15"/>
      <c r="BZ1048" s="15"/>
      <c r="CA1048" s="15"/>
      <c r="CB1048" s="15"/>
      <c r="CC1048" s="15"/>
    </row>
    <row r="1049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  <c r="AO1049" s="15"/>
      <c r="AP1049" s="15"/>
      <c r="AQ1049" s="15"/>
      <c r="AR1049" s="15"/>
      <c r="AS1049" s="15"/>
      <c r="AT1049" s="15"/>
      <c r="AU1049" s="15"/>
      <c r="AV1049" s="15"/>
      <c r="AW1049" s="15"/>
      <c r="AX1049" s="15"/>
      <c r="AY1049" s="15"/>
      <c r="AZ1049" s="15"/>
      <c r="BA1049" s="15"/>
      <c r="BB1049" s="15"/>
      <c r="BC1049" s="15"/>
      <c r="BD1049" s="15"/>
      <c r="BE1049" s="15"/>
      <c r="BF1049" s="15"/>
      <c r="BG1049" s="15"/>
      <c r="BH1049" s="15"/>
      <c r="BI1049" s="15"/>
      <c r="BJ1049" s="15"/>
      <c r="BK1049" s="15"/>
      <c r="BL1049" s="15"/>
      <c r="BM1049" s="15"/>
      <c r="BN1049" s="15"/>
      <c r="BO1049" s="15"/>
      <c r="BP1049" s="15"/>
      <c r="BQ1049" s="15"/>
      <c r="BR1049" s="15"/>
      <c r="BS1049" s="15"/>
      <c r="BT1049" s="15"/>
      <c r="BU1049" s="15"/>
      <c r="BV1049" s="15"/>
      <c r="BW1049" s="15"/>
      <c r="BX1049" s="15"/>
      <c r="BY1049" s="15"/>
      <c r="BZ1049" s="15"/>
      <c r="CA1049" s="15"/>
      <c r="CB1049" s="15"/>
      <c r="CC1049" s="15"/>
    </row>
    <row r="1050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5"/>
      <c r="AO1050" s="15"/>
      <c r="AP1050" s="15"/>
      <c r="AQ1050" s="15"/>
      <c r="AR1050" s="15"/>
      <c r="AS1050" s="15"/>
      <c r="AT1050" s="15"/>
      <c r="AU1050" s="15"/>
      <c r="AV1050" s="15"/>
      <c r="AW1050" s="15"/>
      <c r="AX1050" s="15"/>
      <c r="AY1050" s="15"/>
      <c r="AZ1050" s="15"/>
      <c r="BA1050" s="15"/>
      <c r="BB1050" s="15"/>
      <c r="BC1050" s="15"/>
      <c r="BD1050" s="15"/>
      <c r="BE1050" s="15"/>
      <c r="BF1050" s="15"/>
      <c r="BG1050" s="15"/>
      <c r="BH1050" s="15"/>
      <c r="BI1050" s="15"/>
      <c r="BJ1050" s="15"/>
      <c r="BK1050" s="15"/>
      <c r="BL1050" s="15"/>
      <c r="BM1050" s="15"/>
      <c r="BN1050" s="15"/>
      <c r="BO1050" s="15"/>
      <c r="BP1050" s="15"/>
      <c r="BQ1050" s="15"/>
      <c r="BR1050" s="15"/>
      <c r="BS1050" s="15"/>
      <c r="BT1050" s="15"/>
      <c r="BU1050" s="15"/>
      <c r="BV1050" s="15"/>
      <c r="BW1050" s="15"/>
      <c r="BX1050" s="15"/>
      <c r="BY1050" s="15"/>
      <c r="BZ1050" s="15"/>
      <c r="CA1050" s="15"/>
      <c r="CB1050" s="15"/>
      <c r="CC1050" s="15"/>
    </row>
    <row r="1051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  <c r="AN1051" s="15"/>
      <c r="AO1051" s="15"/>
      <c r="AP1051" s="15"/>
      <c r="AQ1051" s="15"/>
      <c r="AR1051" s="15"/>
      <c r="AS1051" s="15"/>
      <c r="AT1051" s="15"/>
      <c r="AU1051" s="15"/>
      <c r="AV1051" s="15"/>
      <c r="AW1051" s="15"/>
      <c r="AX1051" s="15"/>
      <c r="AY1051" s="15"/>
      <c r="AZ1051" s="15"/>
      <c r="BA1051" s="15"/>
      <c r="BB1051" s="15"/>
      <c r="BC1051" s="15"/>
      <c r="BD1051" s="15"/>
      <c r="BE1051" s="15"/>
      <c r="BF1051" s="15"/>
      <c r="BG1051" s="15"/>
      <c r="BH1051" s="15"/>
      <c r="BI1051" s="15"/>
      <c r="BJ1051" s="15"/>
      <c r="BK1051" s="15"/>
      <c r="BL1051" s="15"/>
      <c r="BM1051" s="15"/>
      <c r="BN1051" s="15"/>
      <c r="BO1051" s="15"/>
      <c r="BP1051" s="15"/>
      <c r="BQ1051" s="15"/>
      <c r="BR1051" s="15"/>
      <c r="BS1051" s="15"/>
      <c r="BT1051" s="15"/>
      <c r="BU1051" s="15"/>
      <c r="BV1051" s="15"/>
      <c r="BW1051" s="15"/>
      <c r="BX1051" s="15"/>
      <c r="BY1051" s="15"/>
      <c r="BZ1051" s="15"/>
      <c r="CA1051" s="15"/>
      <c r="CB1051" s="15"/>
      <c r="CC1051" s="15"/>
    </row>
    <row r="1052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15"/>
      <c r="AQ1052" s="15"/>
      <c r="AR1052" s="15"/>
      <c r="AS1052" s="15"/>
      <c r="AT1052" s="15"/>
      <c r="AU1052" s="15"/>
      <c r="AV1052" s="15"/>
      <c r="AW1052" s="15"/>
      <c r="AX1052" s="15"/>
      <c r="AY1052" s="15"/>
      <c r="AZ1052" s="15"/>
      <c r="BA1052" s="15"/>
      <c r="BB1052" s="15"/>
      <c r="BC1052" s="15"/>
      <c r="BD1052" s="15"/>
      <c r="BE1052" s="15"/>
      <c r="BF1052" s="15"/>
      <c r="BG1052" s="15"/>
      <c r="BH1052" s="15"/>
      <c r="BI1052" s="15"/>
      <c r="BJ1052" s="15"/>
      <c r="BK1052" s="15"/>
      <c r="BL1052" s="15"/>
      <c r="BM1052" s="15"/>
      <c r="BN1052" s="15"/>
      <c r="BO1052" s="15"/>
      <c r="BP1052" s="15"/>
      <c r="BQ1052" s="15"/>
      <c r="BR1052" s="15"/>
      <c r="BS1052" s="15"/>
      <c r="BT1052" s="15"/>
      <c r="BU1052" s="15"/>
      <c r="BV1052" s="15"/>
      <c r="BW1052" s="15"/>
      <c r="BX1052" s="15"/>
      <c r="BY1052" s="15"/>
      <c r="BZ1052" s="15"/>
      <c r="CA1052" s="15"/>
      <c r="CB1052" s="15"/>
      <c r="CC1052" s="15"/>
    </row>
    <row r="1053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15"/>
      <c r="AQ1053" s="15"/>
      <c r="AR1053" s="15"/>
      <c r="AS1053" s="15"/>
      <c r="AT1053" s="15"/>
      <c r="AU1053" s="15"/>
      <c r="AV1053" s="15"/>
      <c r="AW1053" s="15"/>
      <c r="AX1053" s="15"/>
      <c r="AY1053" s="15"/>
      <c r="AZ1053" s="15"/>
      <c r="BA1053" s="15"/>
      <c r="BB1053" s="15"/>
      <c r="BC1053" s="15"/>
      <c r="BD1053" s="15"/>
      <c r="BE1053" s="15"/>
      <c r="BF1053" s="15"/>
      <c r="BG1053" s="15"/>
      <c r="BH1053" s="15"/>
      <c r="BI1053" s="15"/>
      <c r="BJ1053" s="15"/>
      <c r="BK1053" s="15"/>
      <c r="BL1053" s="15"/>
      <c r="BM1053" s="15"/>
      <c r="BN1053" s="15"/>
      <c r="BO1053" s="15"/>
      <c r="BP1053" s="15"/>
      <c r="BQ1053" s="15"/>
      <c r="BR1053" s="15"/>
      <c r="BS1053" s="15"/>
      <c r="BT1053" s="15"/>
      <c r="BU1053" s="15"/>
      <c r="BV1053" s="15"/>
      <c r="BW1053" s="15"/>
      <c r="BX1053" s="15"/>
      <c r="BY1053" s="15"/>
      <c r="BZ1053" s="15"/>
      <c r="CA1053" s="15"/>
      <c r="CB1053" s="15"/>
      <c r="CC1053" s="15"/>
    </row>
    <row r="1054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15"/>
      <c r="AQ1054" s="15"/>
      <c r="AR1054" s="15"/>
      <c r="AS1054" s="15"/>
      <c r="AT1054" s="15"/>
      <c r="AU1054" s="15"/>
      <c r="AV1054" s="15"/>
      <c r="AW1054" s="15"/>
      <c r="AX1054" s="15"/>
      <c r="AY1054" s="15"/>
      <c r="AZ1054" s="15"/>
      <c r="BA1054" s="15"/>
      <c r="BB1054" s="15"/>
      <c r="BC1054" s="15"/>
      <c r="BD1054" s="15"/>
      <c r="BE1054" s="15"/>
      <c r="BF1054" s="15"/>
      <c r="BG1054" s="15"/>
      <c r="BH1054" s="15"/>
      <c r="BI1054" s="15"/>
      <c r="BJ1054" s="15"/>
      <c r="BK1054" s="15"/>
      <c r="BL1054" s="15"/>
      <c r="BM1054" s="15"/>
      <c r="BN1054" s="15"/>
      <c r="BO1054" s="15"/>
      <c r="BP1054" s="15"/>
      <c r="BQ1054" s="15"/>
      <c r="BR1054" s="15"/>
      <c r="BS1054" s="15"/>
      <c r="BT1054" s="15"/>
      <c r="BU1054" s="15"/>
      <c r="BV1054" s="15"/>
      <c r="BW1054" s="15"/>
      <c r="BX1054" s="15"/>
      <c r="BY1054" s="15"/>
      <c r="BZ1054" s="15"/>
      <c r="CA1054" s="15"/>
      <c r="CB1054" s="15"/>
      <c r="CC1054" s="15"/>
    </row>
    <row r="1055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15"/>
      <c r="AQ1055" s="15"/>
      <c r="AR1055" s="15"/>
      <c r="AS1055" s="15"/>
      <c r="AT1055" s="15"/>
      <c r="AU1055" s="15"/>
      <c r="AV1055" s="15"/>
      <c r="AW1055" s="15"/>
      <c r="AX1055" s="15"/>
      <c r="AY1055" s="15"/>
      <c r="AZ1055" s="15"/>
      <c r="BA1055" s="15"/>
      <c r="BB1055" s="15"/>
      <c r="BC1055" s="15"/>
      <c r="BD1055" s="15"/>
      <c r="BE1055" s="15"/>
      <c r="BF1055" s="15"/>
      <c r="BG1055" s="15"/>
      <c r="BH1055" s="15"/>
      <c r="BI1055" s="15"/>
      <c r="BJ1055" s="15"/>
      <c r="BK1055" s="15"/>
      <c r="BL1055" s="15"/>
      <c r="BM1055" s="15"/>
      <c r="BN1055" s="15"/>
      <c r="BO1055" s="15"/>
      <c r="BP1055" s="15"/>
      <c r="BQ1055" s="15"/>
      <c r="BR1055" s="15"/>
      <c r="BS1055" s="15"/>
      <c r="BT1055" s="15"/>
      <c r="BU1055" s="15"/>
      <c r="BV1055" s="15"/>
      <c r="BW1055" s="15"/>
      <c r="BX1055" s="15"/>
      <c r="BY1055" s="15"/>
      <c r="BZ1055" s="15"/>
      <c r="CA1055" s="15"/>
      <c r="CB1055" s="15"/>
      <c r="CC1055" s="15"/>
    </row>
    <row r="1056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  <c r="AV1056" s="15"/>
      <c r="AW1056" s="15"/>
      <c r="AX1056" s="15"/>
      <c r="AY1056" s="15"/>
      <c r="AZ1056" s="15"/>
      <c r="BA1056" s="15"/>
      <c r="BB1056" s="15"/>
      <c r="BC1056" s="15"/>
      <c r="BD1056" s="15"/>
      <c r="BE1056" s="15"/>
      <c r="BF1056" s="15"/>
      <c r="BG1056" s="15"/>
      <c r="BH1056" s="15"/>
      <c r="BI1056" s="15"/>
      <c r="BJ1056" s="15"/>
      <c r="BK1056" s="15"/>
      <c r="BL1056" s="15"/>
      <c r="BM1056" s="15"/>
      <c r="BN1056" s="15"/>
      <c r="BO1056" s="15"/>
      <c r="BP1056" s="15"/>
      <c r="BQ1056" s="15"/>
      <c r="BR1056" s="15"/>
      <c r="BS1056" s="15"/>
      <c r="BT1056" s="15"/>
      <c r="BU1056" s="15"/>
      <c r="BV1056" s="15"/>
      <c r="BW1056" s="15"/>
      <c r="BX1056" s="15"/>
      <c r="BY1056" s="15"/>
      <c r="BZ1056" s="15"/>
      <c r="CA1056" s="15"/>
      <c r="CB1056" s="15"/>
      <c r="CC1056" s="15"/>
    </row>
    <row r="105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15"/>
      <c r="AT1057" s="15"/>
      <c r="AU1057" s="15"/>
      <c r="AV1057" s="15"/>
      <c r="AW1057" s="15"/>
      <c r="AX1057" s="15"/>
      <c r="AY1057" s="15"/>
      <c r="AZ1057" s="15"/>
      <c r="BA1057" s="15"/>
      <c r="BB1057" s="15"/>
      <c r="BC1057" s="15"/>
      <c r="BD1057" s="15"/>
      <c r="BE1057" s="15"/>
      <c r="BF1057" s="15"/>
      <c r="BG1057" s="15"/>
      <c r="BH1057" s="15"/>
      <c r="BI1057" s="15"/>
      <c r="BJ1057" s="15"/>
      <c r="BK1057" s="15"/>
      <c r="BL1057" s="15"/>
      <c r="BM1057" s="15"/>
      <c r="BN1057" s="15"/>
      <c r="BO1057" s="15"/>
      <c r="BP1057" s="15"/>
      <c r="BQ1057" s="15"/>
      <c r="BR1057" s="15"/>
      <c r="BS1057" s="15"/>
      <c r="BT1057" s="15"/>
      <c r="BU1057" s="15"/>
      <c r="BV1057" s="15"/>
      <c r="BW1057" s="15"/>
      <c r="BX1057" s="15"/>
      <c r="BY1057" s="15"/>
      <c r="BZ1057" s="15"/>
      <c r="CA1057" s="15"/>
      <c r="CB1057" s="15"/>
      <c r="CC1057" s="15"/>
    </row>
    <row r="1058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15"/>
      <c r="AT1058" s="15"/>
      <c r="AU1058" s="15"/>
      <c r="AV1058" s="15"/>
      <c r="AW1058" s="15"/>
      <c r="AX1058" s="15"/>
      <c r="AY1058" s="15"/>
      <c r="AZ1058" s="15"/>
      <c r="BA1058" s="15"/>
      <c r="BB1058" s="15"/>
      <c r="BC1058" s="15"/>
      <c r="BD1058" s="15"/>
      <c r="BE1058" s="15"/>
      <c r="BF1058" s="15"/>
      <c r="BG1058" s="15"/>
      <c r="BH1058" s="15"/>
      <c r="BI1058" s="15"/>
      <c r="BJ1058" s="15"/>
      <c r="BK1058" s="15"/>
      <c r="BL1058" s="15"/>
      <c r="BM1058" s="15"/>
      <c r="BN1058" s="15"/>
      <c r="BO1058" s="15"/>
      <c r="BP1058" s="15"/>
      <c r="BQ1058" s="15"/>
      <c r="BR1058" s="15"/>
      <c r="BS1058" s="15"/>
      <c r="BT1058" s="15"/>
      <c r="BU1058" s="15"/>
      <c r="BV1058" s="15"/>
      <c r="BW1058" s="15"/>
      <c r="BX1058" s="15"/>
      <c r="BY1058" s="15"/>
      <c r="BZ1058" s="15"/>
      <c r="CA1058" s="15"/>
      <c r="CB1058" s="15"/>
      <c r="CC1058" s="15"/>
    </row>
    <row r="1059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15"/>
      <c r="AT1059" s="15"/>
      <c r="AU1059" s="15"/>
      <c r="AV1059" s="15"/>
      <c r="AW1059" s="15"/>
      <c r="AX1059" s="15"/>
      <c r="AY1059" s="15"/>
      <c r="AZ1059" s="15"/>
      <c r="BA1059" s="15"/>
      <c r="BB1059" s="15"/>
      <c r="BC1059" s="15"/>
      <c r="BD1059" s="15"/>
      <c r="BE1059" s="15"/>
      <c r="BF1059" s="15"/>
      <c r="BG1059" s="15"/>
      <c r="BH1059" s="15"/>
      <c r="BI1059" s="15"/>
      <c r="BJ1059" s="15"/>
      <c r="BK1059" s="15"/>
      <c r="BL1059" s="15"/>
      <c r="BM1059" s="15"/>
      <c r="BN1059" s="15"/>
      <c r="BO1059" s="15"/>
      <c r="BP1059" s="15"/>
      <c r="BQ1059" s="15"/>
      <c r="BR1059" s="15"/>
      <c r="BS1059" s="15"/>
      <c r="BT1059" s="15"/>
      <c r="BU1059" s="15"/>
      <c r="BV1059" s="15"/>
      <c r="BW1059" s="15"/>
      <c r="BX1059" s="15"/>
      <c r="BY1059" s="15"/>
      <c r="BZ1059" s="15"/>
      <c r="CA1059" s="15"/>
      <c r="CB1059" s="15"/>
      <c r="CC1059" s="15"/>
    </row>
    <row r="1060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15"/>
      <c r="AT1060" s="15"/>
      <c r="AU1060" s="15"/>
      <c r="AV1060" s="15"/>
      <c r="AW1060" s="15"/>
      <c r="AX1060" s="15"/>
      <c r="AY1060" s="15"/>
      <c r="AZ1060" s="15"/>
      <c r="BA1060" s="15"/>
      <c r="BB1060" s="15"/>
      <c r="BC1060" s="15"/>
      <c r="BD1060" s="15"/>
      <c r="BE1060" s="15"/>
      <c r="BF1060" s="15"/>
      <c r="BG1060" s="15"/>
      <c r="BH1060" s="15"/>
      <c r="BI1060" s="15"/>
      <c r="BJ1060" s="15"/>
      <c r="BK1060" s="15"/>
      <c r="BL1060" s="15"/>
      <c r="BM1060" s="15"/>
      <c r="BN1060" s="15"/>
      <c r="BO1060" s="15"/>
      <c r="BP1060" s="15"/>
      <c r="BQ1060" s="15"/>
      <c r="BR1060" s="15"/>
      <c r="BS1060" s="15"/>
      <c r="BT1060" s="15"/>
      <c r="BU1060" s="15"/>
      <c r="BV1060" s="15"/>
      <c r="BW1060" s="15"/>
      <c r="BX1060" s="15"/>
      <c r="BY1060" s="15"/>
      <c r="BZ1060" s="15"/>
      <c r="CA1060" s="15"/>
      <c r="CB1060" s="15"/>
      <c r="CC1060" s="15"/>
    </row>
    <row r="1061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15"/>
      <c r="AQ1061" s="15"/>
      <c r="AR1061" s="15"/>
      <c r="AS1061" s="15"/>
      <c r="AT1061" s="15"/>
      <c r="AU1061" s="15"/>
      <c r="AV1061" s="15"/>
      <c r="AW1061" s="15"/>
      <c r="AX1061" s="15"/>
      <c r="AY1061" s="15"/>
      <c r="AZ1061" s="15"/>
      <c r="BA1061" s="15"/>
      <c r="BB1061" s="15"/>
      <c r="BC1061" s="15"/>
      <c r="BD1061" s="15"/>
      <c r="BE1061" s="15"/>
      <c r="BF1061" s="15"/>
      <c r="BG1061" s="15"/>
      <c r="BH1061" s="15"/>
      <c r="BI1061" s="15"/>
      <c r="BJ1061" s="15"/>
      <c r="BK1061" s="15"/>
      <c r="BL1061" s="15"/>
      <c r="BM1061" s="15"/>
      <c r="BN1061" s="15"/>
      <c r="BO1061" s="15"/>
      <c r="BP1061" s="15"/>
      <c r="BQ1061" s="15"/>
      <c r="BR1061" s="15"/>
      <c r="BS1061" s="15"/>
      <c r="BT1061" s="15"/>
      <c r="BU1061" s="15"/>
      <c r="BV1061" s="15"/>
      <c r="BW1061" s="15"/>
      <c r="BX1061" s="15"/>
      <c r="BY1061" s="15"/>
      <c r="BZ1061" s="15"/>
      <c r="CA1061" s="15"/>
      <c r="CB1061" s="15"/>
      <c r="CC1061" s="15"/>
    </row>
    <row r="1062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15"/>
      <c r="AO1062" s="15"/>
      <c r="AP1062" s="15"/>
      <c r="AQ1062" s="15"/>
      <c r="AR1062" s="15"/>
      <c r="AS1062" s="15"/>
      <c r="AT1062" s="15"/>
      <c r="AU1062" s="15"/>
      <c r="AV1062" s="15"/>
      <c r="AW1062" s="15"/>
      <c r="AX1062" s="15"/>
      <c r="AY1062" s="15"/>
      <c r="AZ1062" s="15"/>
      <c r="BA1062" s="15"/>
      <c r="BB1062" s="15"/>
      <c r="BC1062" s="15"/>
      <c r="BD1062" s="15"/>
      <c r="BE1062" s="15"/>
      <c r="BF1062" s="15"/>
      <c r="BG1062" s="15"/>
      <c r="BH1062" s="15"/>
      <c r="BI1062" s="15"/>
      <c r="BJ1062" s="15"/>
      <c r="BK1062" s="15"/>
      <c r="BL1062" s="15"/>
      <c r="BM1062" s="15"/>
      <c r="BN1062" s="15"/>
      <c r="BO1062" s="15"/>
      <c r="BP1062" s="15"/>
      <c r="BQ1062" s="15"/>
      <c r="BR1062" s="15"/>
      <c r="BS1062" s="15"/>
      <c r="BT1062" s="15"/>
      <c r="BU1062" s="15"/>
      <c r="BV1062" s="15"/>
      <c r="BW1062" s="15"/>
      <c r="BX1062" s="15"/>
      <c r="BY1062" s="15"/>
      <c r="BZ1062" s="15"/>
      <c r="CA1062" s="15"/>
      <c r="CB1062" s="15"/>
      <c r="CC1062" s="15"/>
    </row>
    <row r="1063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15"/>
      <c r="AL1063" s="15"/>
      <c r="AM1063" s="15"/>
      <c r="AN1063" s="15"/>
      <c r="AO1063" s="15"/>
      <c r="AP1063" s="15"/>
      <c r="AQ1063" s="15"/>
      <c r="AR1063" s="15"/>
      <c r="AS1063" s="15"/>
      <c r="AT1063" s="15"/>
      <c r="AU1063" s="15"/>
      <c r="AV1063" s="15"/>
      <c r="AW1063" s="15"/>
      <c r="AX1063" s="15"/>
      <c r="AY1063" s="15"/>
      <c r="AZ1063" s="15"/>
      <c r="BA1063" s="15"/>
      <c r="BB1063" s="15"/>
      <c r="BC1063" s="15"/>
      <c r="BD1063" s="15"/>
      <c r="BE1063" s="15"/>
      <c r="BF1063" s="15"/>
      <c r="BG1063" s="15"/>
      <c r="BH1063" s="15"/>
      <c r="BI1063" s="15"/>
      <c r="BJ1063" s="15"/>
      <c r="BK1063" s="15"/>
      <c r="BL1063" s="15"/>
      <c r="BM1063" s="15"/>
      <c r="BN1063" s="15"/>
      <c r="BO1063" s="15"/>
      <c r="BP1063" s="15"/>
      <c r="BQ1063" s="15"/>
      <c r="BR1063" s="15"/>
      <c r="BS1063" s="15"/>
      <c r="BT1063" s="15"/>
      <c r="BU1063" s="15"/>
      <c r="BV1063" s="15"/>
      <c r="BW1063" s="15"/>
      <c r="BX1063" s="15"/>
      <c r="BY1063" s="15"/>
      <c r="BZ1063" s="15"/>
      <c r="CA1063" s="15"/>
      <c r="CB1063" s="15"/>
      <c r="CC1063" s="15"/>
    </row>
    <row r="1064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  <c r="AN1064" s="15"/>
      <c r="AO1064" s="15"/>
      <c r="AP1064" s="15"/>
      <c r="AQ1064" s="15"/>
      <c r="AR1064" s="15"/>
      <c r="AS1064" s="15"/>
      <c r="AT1064" s="15"/>
      <c r="AU1064" s="15"/>
      <c r="AV1064" s="15"/>
      <c r="AW1064" s="15"/>
      <c r="AX1064" s="15"/>
      <c r="AY1064" s="15"/>
      <c r="AZ1064" s="15"/>
      <c r="BA1064" s="15"/>
      <c r="BB1064" s="15"/>
      <c r="BC1064" s="15"/>
      <c r="BD1064" s="15"/>
      <c r="BE1064" s="15"/>
      <c r="BF1064" s="15"/>
      <c r="BG1064" s="15"/>
      <c r="BH1064" s="15"/>
      <c r="BI1064" s="15"/>
      <c r="BJ1064" s="15"/>
      <c r="BK1064" s="15"/>
      <c r="BL1064" s="15"/>
      <c r="BM1064" s="15"/>
      <c r="BN1064" s="15"/>
      <c r="BO1064" s="15"/>
      <c r="BP1064" s="15"/>
      <c r="BQ1064" s="15"/>
      <c r="BR1064" s="15"/>
      <c r="BS1064" s="15"/>
      <c r="BT1064" s="15"/>
      <c r="BU1064" s="15"/>
      <c r="BV1064" s="15"/>
      <c r="BW1064" s="15"/>
      <c r="BX1064" s="15"/>
      <c r="BY1064" s="15"/>
      <c r="BZ1064" s="15"/>
      <c r="CA1064" s="15"/>
      <c r="CB1064" s="15"/>
      <c r="CC1064" s="15"/>
    </row>
    <row r="1065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/>
      <c r="AI1065" s="15"/>
      <c r="AJ1065" s="15"/>
      <c r="AK1065" s="15"/>
      <c r="AL1065" s="15"/>
      <c r="AM1065" s="15"/>
      <c r="AN1065" s="15"/>
      <c r="AO1065" s="15"/>
      <c r="AP1065" s="15"/>
      <c r="AQ1065" s="15"/>
      <c r="AR1065" s="15"/>
      <c r="AS1065" s="15"/>
      <c r="AT1065" s="15"/>
      <c r="AU1065" s="15"/>
      <c r="AV1065" s="15"/>
      <c r="AW1065" s="15"/>
      <c r="AX1065" s="15"/>
      <c r="AY1065" s="15"/>
      <c r="AZ1065" s="15"/>
      <c r="BA1065" s="15"/>
      <c r="BB1065" s="15"/>
      <c r="BC1065" s="15"/>
      <c r="BD1065" s="15"/>
      <c r="BE1065" s="15"/>
      <c r="BF1065" s="15"/>
      <c r="BG1065" s="15"/>
      <c r="BH1065" s="15"/>
      <c r="BI1065" s="15"/>
      <c r="BJ1065" s="15"/>
      <c r="BK1065" s="15"/>
      <c r="BL1065" s="15"/>
      <c r="BM1065" s="15"/>
      <c r="BN1065" s="15"/>
      <c r="BO1065" s="15"/>
      <c r="BP1065" s="15"/>
      <c r="BQ1065" s="15"/>
      <c r="BR1065" s="15"/>
      <c r="BS1065" s="15"/>
      <c r="BT1065" s="15"/>
      <c r="BU1065" s="15"/>
      <c r="BV1065" s="15"/>
      <c r="BW1065" s="15"/>
      <c r="BX1065" s="15"/>
      <c r="BY1065" s="15"/>
      <c r="BZ1065" s="15"/>
      <c r="CA1065" s="15"/>
      <c r="CB1065" s="15"/>
      <c r="CC1065" s="15"/>
    </row>
    <row r="1066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  <c r="AN1066" s="15"/>
      <c r="AO1066" s="15"/>
      <c r="AP1066" s="15"/>
      <c r="AQ1066" s="15"/>
      <c r="AR1066" s="15"/>
      <c r="AS1066" s="15"/>
      <c r="AT1066" s="15"/>
      <c r="AU1066" s="15"/>
      <c r="AV1066" s="15"/>
      <c r="AW1066" s="15"/>
      <c r="AX1066" s="15"/>
      <c r="AY1066" s="15"/>
      <c r="AZ1066" s="15"/>
      <c r="BA1066" s="15"/>
      <c r="BB1066" s="15"/>
      <c r="BC1066" s="15"/>
      <c r="BD1066" s="15"/>
      <c r="BE1066" s="15"/>
      <c r="BF1066" s="15"/>
      <c r="BG1066" s="15"/>
      <c r="BH1066" s="15"/>
      <c r="BI1066" s="15"/>
      <c r="BJ1066" s="15"/>
      <c r="BK1066" s="15"/>
      <c r="BL1066" s="15"/>
      <c r="BM1066" s="15"/>
      <c r="BN1066" s="15"/>
      <c r="BO1066" s="15"/>
      <c r="BP1066" s="15"/>
      <c r="BQ1066" s="15"/>
      <c r="BR1066" s="15"/>
      <c r="BS1066" s="15"/>
      <c r="BT1066" s="15"/>
      <c r="BU1066" s="15"/>
      <c r="BV1066" s="15"/>
      <c r="BW1066" s="15"/>
      <c r="BX1066" s="15"/>
      <c r="BY1066" s="15"/>
      <c r="BZ1066" s="15"/>
      <c r="CA1066" s="15"/>
      <c r="CB1066" s="15"/>
      <c r="CC1066" s="15"/>
    </row>
    <row r="1067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  <c r="AG1067" s="15"/>
      <c r="AH1067" s="15"/>
      <c r="AI1067" s="15"/>
      <c r="AJ1067" s="15"/>
      <c r="AK1067" s="15"/>
      <c r="AL1067" s="15"/>
      <c r="AM1067" s="15"/>
      <c r="AN1067" s="15"/>
      <c r="AO1067" s="15"/>
      <c r="AP1067" s="15"/>
      <c r="AQ1067" s="15"/>
      <c r="AR1067" s="15"/>
      <c r="AS1067" s="15"/>
      <c r="AT1067" s="15"/>
      <c r="AU1067" s="15"/>
      <c r="AV1067" s="15"/>
      <c r="AW1067" s="15"/>
      <c r="AX1067" s="15"/>
      <c r="AY1067" s="15"/>
      <c r="AZ1067" s="15"/>
      <c r="BA1067" s="15"/>
      <c r="BB1067" s="15"/>
      <c r="BC1067" s="15"/>
      <c r="BD1067" s="15"/>
      <c r="BE1067" s="15"/>
      <c r="BF1067" s="15"/>
      <c r="BG1067" s="15"/>
      <c r="BH1067" s="15"/>
      <c r="BI1067" s="15"/>
      <c r="BJ1067" s="15"/>
      <c r="BK1067" s="15"/>
      <c r="BL1067" s="15"/>
      <c r="BM1067" s="15"/>
      <c r="BN1067" s="15"/>
      <c r="BO1067" s="15"/>
      <c r="BP1067" s="15"/>
      <c r="BQ1067" s="15"/>
      <c r="BR1067" s="15"/>
      <c r="BS1067" s="15"/>
      <c r="BT1067" s="15"/>
      <c r="BU1067" s="15"/>
      <c r="BV1067" s="15"/>
      <c r="BW1067" s="15"/>
      <c r="BX1067" s="15"/>
      <c r="BY1067" s="15"/>
      <c r="BZ1067" s="15"/>
      <c r="CA1067" s="15"/>
      <c r="CB1067" s="15"/>
      <c r="CC1067" s="15"/>
    </row>
    <row r="1068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  <c r="AE1068" s="15"/>
      <c r="AF1068" s="15"/>
      <c r="AG1068" s="15"/>
      <c r="AH1068" s="15"/>
      <c r="AI1068" s="15"/>
      <c r="AJ1068" s="15"/>
      <c r="AK1068" s="15"/>
      <c r="AL1068" s="15"/>
      <c r="AM1068" s="15"/>
      <c r="AN1068" s="15"/>
      <c r="AO1068" s="15"/>
      <c r="AP1068" s="15"/>
      <c r="AQ1068" s="15"/>
      <c r="AR1068" s="15"/>
      <c r="AS1068" s="15"/>
      <c r="AT1068" s="15"/>
      <c r="AU1068" s="15"/>
      <c r="AV1068" s="15"/>
      <c r="AW1068" s="15"/>
      <c r="AX1068" s="15"/>
      <c r="AY1068" s="15"/>
      <c r="AZ1068" s="15"/>
      <c r="BA1068" s="15"/>
      <c r="BB1068" s="15"/>
      <c r="BC1068" s="15"/>
      <c r="BD1068" s="15"/>
      <c r="BE1068" s="15"/>
      <c r="BF1068" s="15"/>
      <c r="BG1068" s="15"/>
      <c r="BH1068" s="15"/>
      <c r="BI1068" s="15"/>
      <c r="BJ1068" s="15"/>
      <c r="BK1068" s="15"/>
      <c r="BL1068" s="15"/>
      <c r="BM1068" s="15"/>
      <c r="BN1068" s="15"/>
      <c r="BO1068" s="15"/>
      <c r="BP1068" s="15"/>
      <c r="BQ1068" s="15"/>
      <c r="BR1068" s="15"/>
      <c r="BS1068" s="15"/>
      <c r="BT1068" s="15"/>
      <c r="BU1068" s="15"/>
      <c r="BV1068" s="15"/>
      <c r="BW1068" s="15"/>
      <c r="BX1068" s="15"/>
      <c r="BY1068" s="15"/>
      <c r="BZ1068" s="15"/>
      <c r="CA1068" s="15"/>
      <c r="CB1068" s="15"/>
      <c r="CC1068" s="15"/>
    </row>
    <row r="1069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  <c r="AG1069" s="15"/>
      <c r="AH1069" s="15"/>
      <c r="AI1069" s="15"/>
      <c r="AJ1069" s="15"/>
      <c r="AK1069" s="15"/>
      <c r="AL1069" s="15"/>
      <c r="AM1069" s="15"/>
      <c r="AN1069" s="15"/>
      <c r="AO1069" s="15"/>
      <c r="AP1069" s="15"/>
      <c r="AQ1069" s="15"/>
      <c r="AR1069" s="15"/>
      <c r="AS1069" s="15"/>
      <c r="AT1069" s="15"/>
      <c r="AU1069" s="15"/>
      <c r="AV1069" s="15"/>
      <c r="AW1069" s="15"/>
      <c r="AX1069" s="15"/>
      <c r="AY1069" s="15"/>
      <c r="AZ1069" s="15"/>
      <c r="BA1069" s="15"/>
      <c r="BB1069" s="15"/>
      <c r="BC1069" s="15"/>
      <c r="BD1069" s="15"/>
      <c r="BE1069" s="15"/>
      <c r="BF1069" s="15"/>
      <c r="BG1069" s="15"/>
      <c r="BH1069" s="15"/>
      <c r="BI1069" s="15"/>
      <c r="BJ1069" s="15"/>
      <c r="BK1069" s="15"/>
      <c r="BL1069" s="15"/>
      <c r="BM1069" s="15"/>
      <c r="BN1069" s="15"/>
      <c r="BO1069" s="15"/>
      <c r="BP1069" s="15"/>
      <c r="BQ1069" s="15"/>
      <c r="BR1069" s="15"/>
      <c r="BS1069" s="15"/>
      <c r="BT1069" s="15"/>
      <c r="BU1069" s="15"/>
      <c r="BV1069" s="15"/>
      <c r="BW1069" s="15"/>
      <c r="BX1069" s="15"/>
      <c r="BY1069" s="15"/>
      <c r="BZ1069" s="15"/>
      <c r="CA1069" s="15"/>
      <c r="CB1069" s="15"/>
      <c r="CC1069" s="15"/>
    </row>
    <row r="1070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  <c r="AB1070" s="15"/>
      <c r="AC1070" s="15"/>
      <c r="AD1070" s="15"/>
      <c r="AE1070" s="15"/>
      <c r="AF1070" s="15"/>
      <c r="AG1070" s="15"/>
      <c r="AH1070" s="15"/>
      <c r="AI1070" s="15"/>
      <c r="AJ1070" s="15"/>
      <c r="AK1070" s="15"/>
      <c r="AL1070" s="15"/>
      <c r="AM1070" s="15"/>
      <c r="AN1070" s="15"/>
      <c r="AO1070" s="15"/>
      <c r="AP1070" s="15"/>
      <c r="AQ1070" s="15"/>
      <c r="AR1070" s="15"/>
      <c r="AS1070" s="15"/>
      <c r="AT1070" s="15"/>
      <c r="AU1070" s="15"/>
      <c r="AV1070" s="15"/>
      <c r="AW1070" s="15"/>
      <c r="AX1070" s="15"/>
      <c r="AY1070" s="15"/>
      <c r="AZ1070" s="15"/>
      <c r="BA1070" s="15"/>
      <c r="BB1070" s="15"/>
      <c r="BC1070" s="15"/>
      <c r="BD1070" s="15"/>
      <c r="BE1070" s="15"/>
      <c r="BF1070" s="15"/>
      <c r="BG1070" s="15"/>
      <c r="BH1070" s="15"/>
      <c r="BI1070" s="15"/>
      <c r="BJ1070" s="15"/>
      <c r="BK1070" s="15"/>
      <c r="BL1070" s="15"/>
      <c r="BM1070" s="15"/>
      <c r="BN1070" s="15"/>
      <c r="BO1070" s="15"/>
      <c r="BP1070" s="15"/>
      <c r="BQ1070" s="15"/>
      <c r="BR1070" s="15"/>
      <c r="BS1070" s="15"/>
      <c r="BT1070" s="15"/>
      <c r="BU1070" s="15"/>
      <c r="BV1070" s="15"/>
      <c r="BW1070" s="15"/>
      <c r="BX1070" s="15"/>
      <c r="BY1070" s="15"/>
      <c r="BZ1070" s="15"/>
      <c r="CA1070" s="15"/>
      <c r="CB1070" s="15"/>
      <c r="CC1070" s="15"/>
    </row>
    <row r="1071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  <c r="AB1071" s="15"/>
      <c r="AC1071" s="15"/>
      <c r="AD1071" s="15"/>
      <c r="AE1071" s="15"/>
      <c r="AF1071" s="15"/>
      <c r="AG1071" s="15"/>
      <c r="AH1071" s="15"/>
      <c r="AI1071" s="15"/>
      <c r="AJ1071" s="15"/>
      <c r="AK1071" s="15"/>
      <c r="AL1071" s="15"/>
      <c r="AM1071" s="15"/>
      <c r="AN1071" s="15"/>
      <c r="AO1071" s="15"/>
      <c r="AP1071" s="15"/>
      <c r="AQ1071" s="15"/>
      <c r="AR1071" s="15"/>
      <c r="AS1071" s="15"/>
      <c r="AT1071" s="15"/>
      <c r="AU1071" s="15"/>
      <c r="AV1071" s="15"/>
      <c r="AW1071" s="15"/>
      <c r="AX1071" s="15"/>
      <c r="AY1071" s="15"/>
      <c r="AZ1071" s="15"/>
      <c r="BA1071" s="15"/>
      <c r="BB1071" s="15"/>
      <c r="BC1071" s="15"/>
      <c r="BD1071" s="15"/>
      <c r="BE1071" s="15"/>
      <c r="BF1071" s="15"/>
      <c r="BG1071" s="15"/>
      <c r="BH1071" s="15"/>
      <c r="BI1071" s="15"/>
      <c r="BJ1071" s="15"/>
      <c r="BK1071" s="15"/>
      <c r="BL1071" s="15"/>
      <c r="BM1071" s="15"/>
      <c r="BN1071" s="15"/>
      <c r="BO1071" s="15"/>
      <c r="BP1071" s="15"/>
      <c r="BQ1071" s="15"/>
      <c r="BR1071" s="15"/>
      <c r="BS1071" s="15"/>
      <c r="BT1071" s="15"/>
      <c r="BU1071" s="15"/>
      <c r="BV1071" s="15"/>
      <c r="BW1071" s="15"/>
      <c r="BX1071" s="15"/>
      <c r="BY1071" s="15"/>
      <c r="BZ1071" s="15"/>
      <c r="CA1071" s="15"/>
      <c r="CB1071" s="15"/>
      <c r="CC1071" s="15"/>
    </row>
    <row r="1072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  <c r="AB1072" s="15"/>
      <c r="AC1072" s="15"/>
      <c r="AD1072" s="15"/>
      <c r="AE1072" s="15"/>
      <c r="AF1072" s="15"/>
      <c r="AG1072" s="15"/>
      <c r="AH1072" s="15"/>
      <c r="AI1072" s="15"/>
      <c r="AJ1072" s="15"/>
      <c r="AK1072" s="15"/>
      <c r="AL1072" s="15"/>
      <c r="AM1072" s="15"/>
      <c r="AN1072" s="15"/>
      <c r="AO1072" s="15"/>
      <c r="AP1072" s="15"/>
      <c r="AQ1072" s="15"/>
      <c r="AR1072" s="15"/>
      <c r="AS1072" s="15"/>
      <c r="AT1072" s="15"/>
      <c r="AU1072" s="15"/>
      <c r="AV1072" s="15"/>
      <c r="AW1072" s="15"/>
      <c r="AX1072" s="15"/>
      <c r="AY1072" s="15"/>
      <c r="AZ1072" s="15"/>
      <c r="BA1072" s="15"/>
      <c r="BB1072" s="15"/>
      <c r="BC1072" s="15"/>
      <c r="BD1072" s="15"/>
      <c r="BE1072" s="15"/>
      <c r="BF1072" s="15"/>
      <c r="BG1072" s="15"/>
      <c r="BH1072" s="15"/>
      <c r="BI1072" s="15"/>
      <c r="BJ1072" s="15"/>
      <c r="BK1072" s="15"/>
      <c r="BL1072" s="15"/>
      <c r="BM1072" s="15"/>
      <c r="BN1072" s="15"/>
      <c r="BO1072" s="15"/>
      <c r="BP1072" s="15"/>
      <c r="BQ1072" s="15"/>
      <c r="BR1072" s="15"/>
      <c r="BS1072" s="15"/>
      <c r="BT1072" s="15"/>
      <c r="BU1072" s="15"/>
      <c r="BV1072" s="15"/>
      <c r="BW1072" s="15"/>
      <c r="BX1072" s="15"/>
      <c r="BY1072" s="15"/>
      <c r="BZ1072" s="15"/>
      <c r="CA1072" s="15"/>
      <c r="CB1072" s="15"/>
      <c r="CC1072" s="15"/>
    </row>
    <row r="1073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  <c r="AB1073" s="15"/>
      <c r="AC1073" s="15"/>
      <c r="AD1073" s="15"/>
      <c r="AE1073" s="15"/>
      <c r="AF1073" s="15"/>
      <c r="AG1073" s="15"/>
      <c r="AH1073" s="15"/>
      <c r="AI1073" s="15"/>
      <c r="AJ1073" s="15"/>
      <c r="AK1073" s="15"/>
      <c r="AL1073" s="15"/>
      <c r="AM1073" s="15"/>
      <c r="AN1073" s="15"/>
      <c r="AO1073" s="15"/>
      <c r="AP1073" s="15"/>
      <c r="AQ1073" s="15"/>
      <c r="AR1073" s="15"/>
      <c r="AS1073" s="15"/>
      <c r="AT1073" s="15"/>
      <c r="AU1073" s="15"/>
      <c r="AV1073" s="15"/>
      <c r="AW1073" s="15"/>
      <c r="AX1073" s="15"/>
      <c r="AY1073" s="15"/>
      <c r="AZ1073" s="15"/>
      <c r="BA1073" s="15"/>
      <c r="BB1073" s="15"/>
      <c r="BC1073" s="15"/>
      <c r="BD1073" s="15"/>
      <c r="BE1073" s="15"/>
      <c r="BF1073" s="15"/>
      <c r="BG1073" s="15"/>
      <c r="BH1073" s="15"/>
      <c r="BI1073" s="15"/>
      <c r="BJ1073" s="15"/>
      <c r="BK1073" s="15"/>
      <c r="BL1073" s="15"/>
      <c r="BM1073" s="15"/>
      <c r="BN1073" s="15"/>
      <c r="BO1073" s="15"/>
      <c r="BP1073" s="15"/>
      <c r="BQ1073" s="15"/>
      <c r="BR1073" s="15"/>
      <c r="BS1073" s="15"/>
      <c r="BT1073" s="15"/>
      <c r="BU1073" s="15"/>
      <c r="BV1073" s="15"/>
      <c r="BW1073" s="15"/>
      <c r="BX1073" s="15"/>
      <c r="BY1073" s="15"/>
      <c r="BZ1073" s="15"/>
      <c r="CA1073" s="15"/>
      <c r="CB1073" s="15"/>
      <c r="CC1073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