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<sst xmlns="http://schemas.openxmlformats.org/spreadsheetml/2006/main" count="1076" uniqueCount="212">
  <si>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</si>
  <si>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</si>
  <si>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</si>
  <si>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</si>
  <si>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</si>
  <si>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</si>
  <si>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</si>
  <si>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Jalur Utama [Taman Gerbang Utama]</t>
  </si>
  <si>
    <t>Jalur Utama [Posko Scurity]</t>
  </si>
  <si>
    <t>Jalur Utama [Bundaran]</t>
  </si>
  <si>
    <t>Jalur Utama [Bahu Jalan]</t>
  </si>
  <si>
    <t>Gedung Gor [Lapangan ]</t>
  </si>
  <si>
    <t>Gedung Gor [Mushola ]</t>
  </si>
  <si>
    <t>Gedung Gor [Ruang Management]</t>
  </si>
  <si>
    <t>Gedung Gor [Ruang Gudang Panah]</t>
  </si>
  <si>
    <t>Gedung Gor [Ruang Kerja]</t>
  </si>
  <si>
    <t>Gedung Gor [Teras]</t>
  </si>
  <si>
    <t>Gedung Gor [Koridor ]</t>
  </si>
  <si>
    <t>Gedung Gor [Toilet Pria / Wanita]</t>
  </si>
  <si>
    <t>Rusun A [Tangga Exit Sisi Kanan-kiri-Tengah]</t>
  </si>
  <si>
    <t>Rusun A [Mushola ]</t>
  </si>
  <si>
    <t>Rusun A [Koridor ]</t>
  </si>
  <si>
    <t>Rusun A [Halaman]</t>
  </si>
  <si>
    <t>Rusun A [Posko Scurity]</t>
  </si>
  <si>
    <t>Rusun A [Ruang Kamar]</t>
  </si>
  <si>
    <t>Rusun A [Ruang Gudang]</t>
  </si>
  <si>
    <t>Rusun A [Toilet Pria / Wanita]</t>
  </si>
  <si>
    <t>Rusun B [Tangga Exit Sisi Kanan-kiri-Tengah]</t>
  </si>
  <si>
    <t>Rusun B [Mushola ]</t>
  </si>
  <si>
    <t>Rusun B [Koridor ]</t>
  </si>
  <si>
    <t>Rusun B [Halaman]</t>
  </si>
  <si>
    <t>Rusun B [Ruang Kamar]</t>
  </si>
  <si>
    <t>Rusun B [Ruang Gudang]</t>
  </si>
  <si>
    <t>Rusun B [Toilet Pria / Wanita]</t>
  </si>
  <si>
    <t>Balkes [Ruang Dokter]</t>
  </si>
  <si>
    <t>Balkes [Mushola ]</t>
  </si>
  <si>
    <t>Balkes [Pantry ]</t>
  </si>
  <si>
    <t>Balkes [Ruang Laboratorium]</t>
  </si>
  <si>
    <t>Balkes [Halaman]</t>
  </si>
  <si>
    <t>Balkes [Koridor ]</t>
  </si>
  <si>
    <t>Balkes [Toilet Pria / Wanita]</t>
  </si>
  <si>
    <t>Lapangan Tenis [Lapangan]</t>
  </si>
  <si>
    <t>Lapangan Tenis [Toilet Pria / Wanita]</t>
  </si>
  <si>
    <t>Lapangan Tenis [Halaman]</t>
  </si>
  <si>
    <t>Gedung Pertemuan (Gp) [Halaman Sisi Depan]</t>
  </si>
  <si>
    <t>Gedung Pertemuan (Gp) [Halaman Sisi Kanan]</t>
  </si>
  <si>
    <t>Gedung Pertemuan (Gp) [Halaman Sisi Kiri]</t>
  </si>
  <si>
    <t>Gedung Pertemuan (Gp) [Halaman Sisi Belakang]</t>
  </si>
  <si>
    <t>Gedung Pertemuan (Gp) [Halaman Pintu Masuk]</t>
  </si>
  <si>
    <t>Masjid [Halaman Sisi Depan]</t>
  </si>
  <si>
    <t>Masjid [Halaman Sisi Kanan]</t>
  </si>
  <si>
    <t>Masjid [Halaman Sisi Kiri]</t>
  </si>
  <si>
    <t>Masjid [Halaman Sisi Belakang]</t>
  </si>
  <si>
    <t>Masjid [Halaman Pintu Masuk]</t>
  </si>
  <si>
    <t>Masjid [Jalur Utama]</t>
  </si>
  <si>
    <t>Blok 1 &amp; 2 [Jalur Utama]</t>
  </si>
  <si>
    <t>Blok 1 &amp; 2 [Bundaran]</t>
  </si>
  <si>
    <t>Blok 3 &amp; 4 [Jalur Utama]</t>
  </si>
  <si>
    <t>Blok 3 &amp; 4 [Bundaran 1]</t>
  </si>
  <si>
    <t>Blok 3 &amp; 4 [Bundaran 2]</t>
  </si>
  <si>
    <t>Blok 5 &amp; 6 [Jalur Utama]</t>
  </si>
  <si>
    <t>Blok 5 &amp; 6 [Bundaran]</t>
  </si>
  <si>
    <t>Lapangan 1 [Jalur Utama]</t>
  </si>
  <si>
    <t>Lapangan 1 [Lapangan]</t>
  </si>
  <si>
    <t>Lapangan 2 [Jalur Utama]</t>
  </si>
  <si>
    <t>Lapangan 2 [Lapangan]</t>
  </si>
  <si>
    <t>Lapangan 3 [Jalur Utama]</t>
  </si>
  <si>
    <t>Lapangan 3 [Lapangan]</t>
  </si>
  <si>
    <t>Lapangan Panah [Jalur Utama]</t>
  </si>
  <si>
    <t>Lapangan Panah [Lapangan]</t>
  </si>
  <si>
    <t>Taman Bermain [Jalur Utama]</t>
  </si>
  <si>
    <t>Taman Bermain [Lapangan]</t>
  </si>
  <si>
    <t>Area Danau 1 [Jalur Utama]</t>
  </si>
  <si>
    <t>Area Danau 2 [Jalur Utama]</t>
  </si>
  <si>
    <t>theresia1@gmail.com</t>
  </si>
  <si>
    <t>theresia v</t>
  </si>
  <si>
    <t>CUKUP BAIK</t>
  </si>
  <si>
    <t>BAIK</t>
  </si>
  <si>
    <t>SANGATBAIK</t>
  </si>
  <si>
    <t>theresia2@gmail.com</t>
  </si>
  <si>
    <t>theresia3@gmail.com</t>
  </si>
  <si>
    <t>theresa</t>
  </si>
  <si>
    <t>theresia4@gmail.com</t>
  </si>
  <si>
    <t>theresiav</t>
  </si>
  <si>
    <t>didinz1012@gmail.com</t>
  </si>
  <si>
    <t>Didin Zaenudin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</si>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</sst>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6:31:43Z"/>
        <d v="2023-03-20T16:32:53Z"/>
        <d v="2023-03-20T16:34:04Z"/>
        <d v="2023-03-20T16:35:17Z"/>
        <d v="2023-03-20T16:36:22Z"/>
        <d v="2023-04-06T11:11:12Z"/>
        <d v="2023-04-06T11:15:56Z"/>
        <d v="2023-04-06T11:20:24Z"/>
        <m/>
      </sharedItems>
    </cacheField>
    <cacheField name="Email Address" numFmtId="0">
      <sharedItems containsBlank="1">
        <s v="theresia1@gmail.com"/>
        <s v="theresia2@gmail.com"/>
        <s v="theresia3@gmail.com"/>
        <s v="theresia4@gmail.com"/>
        <s v="didinz1012@gmail.com"/>
        <m/>
      </sharedItems>
    </cacheField>
    <cacheField name="Full Name" numFmtId="0">
      <sharedItems containsBlank="1">
        <s v="theresia v"/>
        <s v="theresa"/>
        <s v="theresiav"/>
        <s v="Didin Zaenudin"/>
        <m/>
      </sharedItems>
    </cacheField>
    <cacheField name="Penilaian untuk pekerjaan tanggal" numFmtId="14">
      <sharedItems containsDate="1" containsString="0" containsBlank="1">
        <d v="2023-03-01T00:00:00Z"/>
        <d v="2023-03-08T00:00:00Z"/>
        <d v="2023-02-23T00:00:00Z"/>
        <d v="2023-02-16T00:00:00Z"/>
        <d v="2023-01-25T00:00:00Z"/>
        <d v="2023-02-24T00:00:00Z"/>
        <d v="2023-03-24T00:00:00Z"/>
        <m/>
      </sharedItems>
    </cacheField>
    <cacheField name="weekday">
      <sharedItems containsMixedTypes="1" containsNumber="1" containsInteger="1">
        <n v="3.0"/>
        <n v="4.0"/>
        <n v="5.0"/>
        <s v=" "/>
      </sharedItems>
    </cacheField>
    <cacheField name="Sub Area" numFmtId="0">
      <sharedItems>
        <s v="Security [Security Functions]"/>
        <s v="Driver [Driving Safety]"/>
        <s v="Driver [ Attendance]"/>
        <s v="Jalur Utama [Taman Gerbang Utama]"/>
        <s v="Jalur Utama [Posko Scurity]"/>
        <s v="Jalur Utama [Bundaran]"/>
        <s v="Jalur Utama [Bahu Jalan]"/>
        <s v="Gedung Gor [Lapangan ]"/>
        <s v="Gedung Gor [Mushola ]"/>
        <s v="Gedung Gor [Ruang Management]"/>
        <s v="Gedung Gor [Ruang Gudang Panah]"/>
        <s v="Gedung Gor [Ruang Kerja]"/>
        <s v="Gedung Gor [Teras]"/>
        <s v="Gedung Gor [Koridor ]"/>
        <s v="Gedung Gor [Toilet Pria / Wanita]"/>
        <s v="Rusun A [Tangga Exit Sisi Kanan-kiri-Tengah]"/>
        <s v="Rusun A [Mushola ]"/>
        <s v="Rusun A [Koridor ]"/>
        <s v="Rusun A [Halaman]"/>
        <s v="Rusun A [Posko Scurity]"/>
        <s v="Rusun A [Ruang Kamar]"/>
        <s v="Rusun A [Ruang Gudang]"/>
        <s v="Rusun A [Toilet Pria / Wanita]"/>
        <s v="Rusun B [Tangga Exit Sisi Kanan-kiri-Tengah]"/>
        <s v="Rusun B [Mushola ]"/>
        <s v="Rusun B [Koridor ]"/>
        <s v="Rusun B [Halaman]"/>
        <s v="Rusun B [Ruang Kamar]"/>
        <s v="Rusun B [Ruang Gudang]"/>
        <s v="Rusun B [Toilet Pria / Wanita]"/>
        <s v="Balkes [Ruang Dokter]"/>
        <s v="Balkes [Mushola ]"/>
        <s v="Balkes [Pantry ]"/>
        <s v="Balkes [Ruang Laboratorium]"/>
        <s v="Balkes [Halaman]"/>
        <s v="Balkes [Koridor ]"/>
        <s v="Balkes [Toilet Pria / Wanita]"/>
        <s v="Lapangan Tenis [Lapangan]"/>
        <s v="Lapangan Tenis [Toilet Pria / Wanita]"/>
        <s v="Lapangan Tenis [Halaman]"/>
        <s v="Gedung Pertemuan (Gp) [Halaman Sisi Depan]"/>
        <s v="Gedung Pertemuan (Gp) [Halaman Sisi Kanan]"/>
        <s v="Gedung Pertemuan (Gp) [Halaman Sisi Kiri]"/>
        <s v="Gedung Pertemuan (Gp) [Halaman Sisi Belakang]"/>
        <s v="Gedung Pertemuan (Gp) [Halaman Pintu Masuk]"/>
        <s v="Masjid [Halaman Sisi Depan]"/>
        <s v="Masjid [Halaman Sisi Kanan]"/>
        <s v="Masjid [Halaman Sisi Kiri]"/>
        <s v="Masjid [Halaman Sisi Belakang]"/>
        <s v="Masjid [Halaman Pintu Masuk]"/>
        <s v="Masjid [Jalur Utama]"/>
        <s v="Blok 1 &amp; 2 [Jalur Utama]"/>
        <s v="Blok 1 &amp; 2 [Bundaran]"/>
        <s v="Blok 3 &amp; 4 [Jalur Utama]"/>
        <s v="Blok 3 &amp; 4 [Bundaran 1]"/>
        <s v="Blok 3 &amp; 4 [Bundaran 2]"/>
        <s v="Blok 5 &amp; 6 [Jalur Utama]"/>
        <s v="Blok 5 &amp; 6 [Bundaran]"/>
        <s v="Lapangan 1 [Jalur Utama]"/>
        <s v="Lapangan 1 [Lapangan]"/>
        <s v="Lapangan 2 [Jalur Utama]"/>
        <s v="Lapangan 2 [Lapangan]"/>
        <s v="Lapangan 3 [Jalur Utama]"/>
        <s v="Lapangan 3 [Lapangan]"/>
        <s v="Lapangan Panah [Jalur Utama]"/>
        <s v="Lapangan Panah [Lapangan]"/>
        <s v="Taman Bermain [Jalur Utama]"/>
        <s v="Taman Bermain [Lapangan]"/>
        <s v="Area Danau 1 [Jalur Utama]"/>
        <s v="Area Danau 2 [Jalur Utama]"/>
        <s v=" "/>
      </sharedItems>
    </cacheField>
    <cacheField name="Value" numFmtId="0">
      <sharedItems>
        <s v="CUKUP BAIK"/>
        <s v="BAIK"/>
        <s v="SANGATBAIK"/>
        <s v=" "/>
      </sharedItems>
    </cacheField>
    <cacheField name="Area" numFmtId="10">
      <sharedItems>
        <s v="Security"/>
        <s v="Driver"/>
        <s v="Jalur Utama"/>
        <s v="Gedung Gor"/>
        <s v="Rusun A"/>
        <s v="Rusun B"/>
        <s v="Balkes"/>
        <s v="Lapangan Tenis"/>
        <s v="Gedung Pertemuan (Gp)"/>
        <s v="Masjid"/>
        <s v="Blok 1 &amp; 2"/>
        <s v="Blok 3 &amp; 4"/>
        <s v="Blok 5 &amp; 6"/>
        <s v="Lapangan 1"/>
        <s v="Lapangan 2"/>
        <s v="Lapangan 3"/>
        <s v="Lapangan Panah"/>
        <s v="Taman Bermain"/>
        <s v="Area Danau 1"/>
        <s v="Area Danau 2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89"/>
        <n v="0.95"/>
        <n v="1.0"/>
        <s v=" "/>
      </sharedItems>
    </cacheField>
    <cacheField name="WeekNum">
      <sharedItems containsMixedTypes="1" containsNumber="1" containsInteger="1">
        <n v="9.0"/>
        <n v="10.0"/>
        <n v="8.0"/>
        <n v="7.0"/>
        <n v="4.0"/>
        <n v="12.0"/>
        <s v=" "/>
      </sharedItems>
    </cacheField>
    <cacheField name="Week" numFmtId="0">
      <sharedItems>
        <s v="2023 - WEEK 09"/>
        <s v="2023 - WEEK 10"/>
        <s v="2023 - WEEK 08"/>
        <s v="2023 - WEEK 07"/>
        <s v="2023 - WEEK 04"/>
        <s v="2023 - WEEK 12"/>
        <s v=" "/>
      </sharedItems>
    </cacheField>
    <cacheField name="Month" numFmtId="0">
      <sharedItems>
        <s v="2023 - MONTH 03"/>
        <s v="2023 - MONTH 02"/>
        <s v="2023 - MONTH 01"/>
        <s v=" "/>
      </sharedItems>
    </cacheField>
    <cacheField name="Average Week">
      <sharedItems containsMixedTypes="1" containsNumber="1">
        <n v="0.9504285714285721"/>
        <n v="0.9596428571428577"/>
        <n v="0.9295714285714297"/>
        <n v="0.9452857142857152"/>
        <n v="0.9208571428571429"/>
        <n v="0.9500000000000012"/>
        <s v=" "/>
      </sharedItems>
    </cacheField>
    <cacheField name="Average Value Month">
      <sharedItems containsMixedTypes="1" containsNumber="1">
        <n v="0.9549285714285674"/>
        <n v="0.9348095238095203"/>
        <n v="0.9208571428571429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BW1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8"/>
        <item x="0"/>
        <item x="1"/>
        <item x="2"/>
        <item x="3"/>
        <item x="4"/>
        <item x="5"/>
        <item x="6"/>
        <item x="7"/>
      </items>
    </pivotField>
    <pivotField name="Email Address" axis="axisRow" compact="0" outline="0" multipleItemSelectionAllowed="1" showAll="0" sortType="ascending" defaultSubtotal="0">
      <items>
        <item x="5"/>
        <item x="4"/>
        <item x="0"/>
        <item x="1"/>
        <item x="2"/>
        <item x="3"/>
      </items>
    </pivotField>
    <pivotField name="Full Name" axis="axisRow" compact="0" outline="0" multipleItemSelectionAllowed="1" showAll="0" sortType="ascending" defaultSubtotal="0">
      <items>
        <item x="4"/>
        <item x="3"/>
        <item x="1"/>
        <item x="0"/>
        <item x="2"/>
      </items>
    </pivotField>
    <pivotField name="Penilaian untuk pekerjaan tanggal" axis="axisRow" compact="0" numFmtId="14" outline="0" multipleItemSelectionAllowed="1" showAll="0" sortType="ascending">
      <items>
        <item x="7"/>
        <item x="4"/>
        <item x="3"/>
        <item x="2"/>
        <item x="5"/>
        <item x="0"/>
        <item x="1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70"/>
        <item x="68"/>
        <item x="69"/>
        <item x="34"/>
        <item x="35"/>
        <item x="31"/>
        <item x="32"/>
        <item x="30"/>
        <item x="33"/>
        <item x="36"/>
        <item x="52"/>
        <item x="51"/>
        <item x="54"/>
        <item x="55"/>
        <item x="53"/>
        <item x="57"/>
        <item x="56"/>
        <item x="2"/>
        <item x="1"/>
        <item x="13"/>
        <item x="7"/>
        <item x="8"/>
        <item x="10"/>
        <item x="11"/>
        <item x="9"/>
        <item x="12"/>
        <item x="14"/>
        <item x="44"/>
        <item x="43"/>
        <item x="40"/>
        <item x="41"/>
        <item x="42"/>
        <item x="6"/>
        <item x="5"/>
        <item x="4"/>
        <item x="3"/>
        <item x="58"/>
        <item x="59"/>
        <item x="60"/>
        <item x="61"/>
        <item x="62"/>
        <item x="63"/>
        <item x="64"/>
        <item x="65"/>
        <item x="39"/>
        <item x="37"/>
        <item x="38"/>
        <item x="49"/>
        <item x="48"/>
        <item x="45"/>
        <item x="46"/>
        <item x="47"/>
        <item x="50"/>
        <item x="18"/>
        <item x="17"/>
        <item x="16"/>
        <item x="19"/>
        <item x="21"/>
        <item x="20"/>
        <item x="15"/>
        <item x="22"/>
        <item x="26"/>
        <item x="25"/>
        <item x="24"/>
        <item x="28"/>
        <item x="27"/>
        <item x="23"/>
        <item x="29"/>
        <item x="0"/>
        <item x="66"/>
        <item x="6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H78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70"/>
        <item x="68"/>
        <item x="69"/>
        <item x="34"/>
        <item x="35"/>
        <item x="31"/>
        <item x="32"/>
        <item x="30"/>
        <item x="33"/>
        <item x="36"/>
        <item x="52"/>
        <item x="51"/>
        <item x="54"/>
        <item x="55"/>
        <item x="53"/>
        <item x="57"/>
        <item x="56"/>
        <item x="2"/>
        <item x="1"/>
        <item x="13"/>
        <item x="7"/>
        <item x="8"/>
        <item x="10"/>
        <item x="11"/>
        <item x="9"/>
        <item x="12"/>
        <item x="14"/>
        <item x="44"/>
        <item x="43"/>
        <item x="40"/>
        <item x="41"/>
        <item x="42"/>
        <item x="6"/>
        <item x="5"/>
        <item x="4"/>
        <item x="3"/>
        <item x="58"/>
        <item x="59"/>
        <item x="60"/>
        <item x="61"/>
        <item x="62"/>
        <item x="63"/>
        <item x="64"/>
        <item x="65"/>
        <item x="39"/>
        <item x="37"/>
        <item x="38"/>
        <item x="49"/>
        <item x="48"/>
        <item x="45"/>
        <item x="46"/>
        <item x="47"/>
        <item x="50"/>
        <item x="18"/>
        <item x="17"/>
        <item x="16"/>
        <item x="19"/>
        <item x="21"/>
        <item x="20"/>
        <item x="15"/>
        <item x="22"/>
        <item x="26"/>
        <item x="25"/>
        <item x="24"/>
        <item x="28"/>
        <item x="27"/>
        <item x="23"/>
        <item x="29"/>
        <item x="0"/>
        <item x="66"/>
        <item x="6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axis="axisCol" compact="0" outline="0" multipleItemSelectionAllowed="1" showAll="0" sortType="ascending">
      <items>
        <item x="6"/>
        <item x="4"/>
        <item x="3"/>
        <item x="2"/>
        <item x="0"/>
        <item x="1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4"/>
        <item x="3"/>
        <item x="2"/>
        <item x="5"/>
        <item x="0"/>
        <item x="1"/>
        <item x="6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3"/>
        <item x="2"/>
        <item x="0"/>
        <item x="1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4"/>
        <item x="3"/>
        <item x="2"/>
        <item x="5"/>
        <item x="0"/>
        <item x="1"/>
        <item x="6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3"/>
        <item x="2"/>
        <item x="0"/>
        <item x="1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s="2">
        <v>45005.68869284722</v>
      </c>
      <c r="B2" s="3" t="s">
        <v>74</v>
      </c>
      <c r="C2" s="3" t="s">
        <v>75</v>
      </c>
      <c r="D2" s="4">
        <v>44986.0</v>
      </c>
      <c r="E2" s="3" t="s">
        <v>76</v>
      </c>
      <c r="F2" s="3" t="s">
        <v>77</v>
      </c>
      <c r="G2" s="3" t="s">
        <v>77</v>
      </c>
      <c r="H2" s="3" t="s">
        <v>76</v>
      </c>
      <c r="I2" s="3" t="s">
        <v>76</v>
      </c>
      <c r="J2" s="3" t="s">
        <v>77</v>
      </c>
      <c r="K2" s="3" t="s">
        <v>78</v>
      </c>
      <c r="L2" s="3" t="s">
        <v>76</v>
      </c>
      <c r="M2" s="3" t="s">
        <v>77</v>
      </c>
      <c r="N2" s="3" t="s">
        <v>78</v>
      </c>
      <c r="O2" s="3" t="s">
        <v>77</v>
      </c>
      <c r="P2" s="3" t="s">
        <v>76</v>
      </c>
      <c r="Q2" s="3" t="s">
        <v>77</v>
      </c>
      <c r="R2" s="3" t="s">
        <v>78</v>
      </c>
      <c r="S2" s="3" t="s">
        <v>77</v>
      </c>
      <c r="T2" s="3" t="s">
        <v>76</v>
      </c>
      <c r="U2" s="3" t="s">
        <v>77</v>
      </c>
      <c r="V2" s="3" t="s">
        <v>78</v>
      </c>
      <c r="W2" s="3" t="s">
        <v>77</v>
      </c>
      <c r="X2" s="3" t="s">
        <v>76</v>
      </c>
      <c r="Y2" s="3" t="s">
        <v>77</v>
      </c>
      <c r="Z2" s="3" t="s">
        <v>78</v>
      </c>
      <c r="AA2" s="3" t="s">
        <v>77</v>
      </c>
      <c r="AB2" s="3" t="s">
        <v>76</v>
      </c>
      <c r="AC2" s="3" t="s">
        <v>77</v>
      </c>
      <c r="AD2" s="3" t="s">
        <v>78</v>
      </c>
      <c r="AE2" s="3" t="s">
        <v>77</v>
      </c>
      <c r="AF2" s="3" t="s">
        <v>76</v>
      </c>
      <c r="AG2" s="3" t="s">
        <v>77</v>
      </c>
      <c r="AH2" s="3" t="s">
        <v>78</v>
      </c>
      <c r="AI2" s="3" t="s">
        <v>77</v>
      </c>
      <c r="AJ2" s="3" t="s">
        <v>78</v>
      </c>
      <c r="AK2" s="3" t="s">
        <v>77</v>
      </c>
      <c r="AL2" s="3" t="s">
        <v>76</v>
      </c>
      <c r="AM2" s="3" t="s">
        <v>77</v>
      </c>
      <c r="AN2" s="3" t="s">
        <v>78</v>
      </c>
      <c r="AO2" s="3" t="s">
        <v>77</v>
      </c>
      <c r="AP2" s="3" t="s">
        <v>76</v>
      </c>
      <c r="AQ2" s="3" t="s">
        <v>77</v>
      </c>
      <c r="AR2" s="3" t="s">
        <v>78</v>
      </c>
      <c r="AS2" s="3" t="s">
        <v>76</v>
      </c>
      <c r="AT2" s="3" t="s">
        <v>77</v>
      </c>
      <c r="AU2" s="3" t="s">
        <v>78</v>
      </c>
      <c r="AV2" s="3" t="s">
        <v>77</v>
      </c>
      <c r="AW2" s="3" t="s">
        <v>76</v>
      </c>
      <c r="AX2" s="3" t="s">
        <v>77</v>
      </c>
      <c r="AY2" s="3" t="s">
        <v>78</v>
      </c>
      <c r="AZ2" s="3" t="s">
        <v>77</v>
      </c>
      <c r="BA2" s="3" t="s">
        <v>76</v>
      </c>
      <c r="BB2" s="3" t="s">
        <v>77</v>
      </c>
      <c r="BC2" s="3" t="s">
        <v>78</v>
      </c>
      <c r="BD2" s="3" t="s">
        <v>77</v>
      </c>
      <c r="BE2" s="3" t="s">
        <v>78</v>
      </c>
      <c r="BF2" s="3" t="s">
        <v>77</v>
      </c>
      <c r="BG2" s="3" t="s">
        <v>77</v>
      </c>
      <c r="BH2" s="3" t="s">
        <v>77</v>
      </c>
      <c r="BI2" s="3" t="s">
        <v>78</v>
      </c>
      <c r="BJ2" s="3" t="s">
        <v>78</v>
      </c>
      <c r="BK2" s="3" t="s">
        <v>78</v>
      </c>
      <c r="BL2" s="3" t="s">
        <v>78</v>
      </c>
      <c r="BM2" s="3" t="s">
        <v>78</v>
      </c>
      <c r="BN2" s="3" t="s">
        <v>78</v>
      </c>
      <c r="BO2" s="3" t="s">
        <v>77</v>
      </c>
      <c r="BP2" s="3" t="s">
        <v>77</v>
      </c>
      <c r="BQ2" s="3" t="s">
        <v>76</v>
      </c>
      <c r="BR2" s="3" t="s">
        <v>77</v>
      </c>
      <c r="BS2" s="3" t="s">
        <v>76</v>
      </c>
      <c r="BT2" s="3" t="s">
        <v>77</v>
      </c>
      <c r="BU2" s="3" t="s">
        <v>76</v>
      </c>
      <c r="BV2" s="3" t="s">
        <v>78</v>
      </c>
    </row>
    <row r="3">
      <c r="A3" s="2">
        <v>45005.689510972225</v>
      </c>
      <c r="B3" s="3" t="s">
        <v>79</v>
      </c>
      <c r="C3" s="3" t="s">
        <v>75</v>
      </c>
      <c r="D3" s="4">
        <v>44993.0</v>
      </c>
      <c r="E3" s="3" t="s">
        <v>76</v>
      </c>
      <c r="F3" s="3" t="s">
        <v>77</v>
      </c>
      <c r="G3" s="3" t="s">
        <v>78</v>
      </c>
      <c r="H3" s="3" t="s">
        <v>78</v>
      </c>
      <c r="I3" s="3" t="s">
        <v>78</v>
      </c>
      <c r="J3" s="3" t="s">
        <v>77</v>
      </c>
      <c r="K3" s="3" t="s">
        <v>77</v>
      </c>
      <c r="L3" s="3" t="s">
        <v>77</v>
      </c>
      <c r="M3" s="3" t="s">
        <v>77</v>
      </c>
      <c r="N3" s="3" t="s">
        <v>77</v>
      </c>
      <c r="O3" s="3" t="s">
        <v>78</v>
      </c>
      <c r="P3" s="3" t="s">
        <v>78</v>
      </c>
      <c r="Q3" s="3" t="s">
        <v>78</v>
      </c>
      <c r="R3" s="3" t="s">
        <v>77</v>
      </c>
      <c r="S3" s="3" t="s">
        <v>77</v>
      </c>
      <c r="T3" s="3" t="s">
        <v>76</v>
      </c>
      <c r="U3" s="3" t="s">
        <v>76</v>
      </c>
      <c r="V3" s="3" t="s">
        <v>76</v>
      </c>
      <c r="W3" s="3" t="s">
        <v>77</v>
      </c>
      <c r="X3" s="3" t="s">
        <v>77</v>
      </c>
      <c r="Y3" s="3" t="s">
        <v>77</v>
      </c>
      <c r="Z3" s="3" t="s">
        <v>78</v>
      </c>
      <c r="AA3" s="3" t="s">
        <v>78</v>
      </c>
      <c r="AB3" s="3" t="s">
        <v>76</v>
      </c>
      <c r="AC3" s="3" t="s">
        <v>76</v>
      </c>
      <c r="AD3" s="3" t="s">
        <v>76</v>
      </c>
      <c r="AE3" s="3" t="s">
        <v>77</v>
      </c>
      <c r="AF3" s="3" t="s">
        <v>77</v>
      </c>
      <c r="AG3" s="3" t="s">
        <v>78</v>
      </c>
      <c r="AH3" s="3" t="s">
        <v>78</v>
      </c>
      <c r="AI3" s="3" t="s">
        <v>76</v>
      </c>
      <c r="AJ3" s="3" t="s">
        <v>76</v>
      </c>
      <c r="AK3" s="3" t="s">
        <v>77</v>
      </c>
      <c r="AL3" s="3" t="s">
        <v>77</v>
      </c>
      <c r="AM3" s="3" t="s">
        <v>78</v>
      </c>
      <c r="AN3" s="3" t="s">
        <v>78</v>
      </c>
      <c r="AO3" s="3" t="s">
        <v>77</v>
      </c>
      <c r="AP3" s="3" t="s">
        <v>76</v>
      </c>
      <c r="AQ3" s="3" t="s">
        <v>77</v>
      </c>
      <c r="AR3" s="3" t="s">
        <v>78</v>
      </c>
      <c r="AS3" s="3" t="s">
        <v>77</v>
      </c>
      <c r="AT3" s="3" t="s">
        <v>77</v>
      </c>
      <c r="AU3" s="3" t="s">
        <v>76</v>
      </c>
      <c r="AV3" s="3" t="s">
        <v>76</v>
      </c>
      <c r="AW3" s="3" t="s">
        <v>78</v>
      </c>
      <c r="AX3" s="3" t="s">
        <v>77</v>
      </c>
      <c r="AY3" s="3" t="s">
        <v>77</v>
      </c>
      <c r="AZ3" s="3" t="s">
        <v>76</v>
      </c>
      <c r="BA3" s="3" t="s">
        <v>76</v>
      </c>
      <c r="BB3" s="3" t="s">
        <v>78</v>
      </c>
      <c r="BC3" s="3" t="s">
        <v>78</v>
      </c>
      <c r="BD3" s="3" t="s">
        <v>76</v>
      </c>
      <c r="BE3" s="3" t="s">
        <v>76</v>
      </c>
      <c r="BF3" s="3" t="s">
        <v>77</v>
      </c>
      <c r="BG3" s="3" t="s">
        <v>77</v>
      </c>
      <c r="BH3" s="3" t="s">
        <v>78</v>
      </c>
      <c r="BI3" s="3" t="s">
        <v>77</v>
      </c>
      <c r="BJ3" s="3" t="s">
        <v>77</v>
      </c>
      <c r="BK3" s="3" t="s">
        <v>77</v>
      </c>
      <c r="BL3" s="3" t="s">
        <v>77</v>
      </c>
      <c r="BM3" s="3" t="s">
        <v>78</v>
      </c>
      <c r="BN3" s="3" t="s">
        <v>78</v>
      </c>
      <c r="BO3" s="3" t="s">
        <v>77</v>
      </c>
      <c r="BP3" s="3" t="s">
        <v>77</v>
      </c>
      <c r="BQ3" s="3" t="s">
        <v>76</v>
      </c>
      <c r="BR3" s="3" t="s">
        <v>77</v>
      </c>
      <c r="BS3" s="3" t="s">
        <v>76</v>
      </c>
      <c r="BT3" s="3" t="s">
        <v>77</v>
      </c>
      <c r="BU3" s="3" t="s">
        <v>77</v>
      </c>
      <c r="BV3" s="3" t="s">
        <v>76</v>
      </c>
    </row>
    <row r="4">
      <c r="A4" s="2">
        <v>45005.690330428246</v>
      </c>
      <c r="B4" s="3" t="s">
        <v>80</v>
      </c>
      <c r="C4" s="3" t="s">
        <v>81</v>
      </c>
      <c r="D4" s="4">
        <v>44980.0</v>
      </c>
      <c r="E4" s="3" t="s">
        <v>77</v>
      </c>
      <c r="F4" s="3" t="s">
        <v>77</v>
      </c>
      <c r="G4" s="3" t="s">
        <v>76</v>
      </c>
      <c r="H4" s="3" t="s">
        <v>77</v>
      </c>
      <c r="I4" s="3" t="s">
        <v>77</v>
      </c>
      <c r="J4" s="3" t="s">
        <v>76</v>
      </c>
      <c r="K4" s="3" t="s">
        <v>76</v>
      </c>
      <c r="L4" s="3" t="s">
        <v>77</v>
      </c>
      <c r="M4" s="3" t="s">
        <v>77</v>
      </c>
      <c r="N4" s="3" t="s">
        <v>77</v>
      </c>
      <c r="O4" s="3" t="s">
        <v>76</v>
      </c>
      <c r="P4" s="3" t="s">
        <v>76</v>
      </c>
      <c r="Q4" s="3" t="s">
        <v>76</v>
      </c>
      <c r="R4" s="3" t="s">
        <v>77</v>
      </c>
      <c r="S4" s="3" t="s">
        <v>77</v>
      </c>
      <c r="T4" s="3" t="s">
        <v>76</v>
      </c>
      <c r="U4" s="3" t="s">
        <v>76</v>
      </c>
      <c r="V4" s="3" t="s">
        <v>76</v>
      </c>
      <c r="W4" s="3" t="s">
        <v>77</v>
      </c>
      <c r="X4" s="3" t="s">
        <v>77</v>
      </c>
      <c r="Y4" s="3" t="s">
        <v>77</v>
      </c>
      <c r="Z4" s="3" t="s">
        <v>76</v>
      </c>
      <c r="AA4" s="3" t="s">
        <v>76</v>
      </c>
      <c r="AB4" s="3" t="s">
        <v>76</v>
      </c>
      <c r="AC4" s="3" t="s">
        <v>76</v>
      </c>
      <c r="AD4" s="3" t="s">
        <v>77</v>
      </c>
      <c r="AE4" s="3" t="s">
        <v>77</v>
      </c>
      <c r="AF4" s="3" t="s">
        <v>78</v>
      </c>
      <c r="AG4" s="3" t="s">
        <v>78</v>
      </c>
      <c r="AH4" s="3" t="s">
        <v>77</v>
      </c>
      <c r="AI4" s="3" t="s">
        <v>76</v>
      </c>
      <c r="AJ4" s="3" t="s">
        <v>76</v>
      </c>
      <c r="AK4" s="3" t="s">
        <v>77</v>
      </c>
      <c r="AL4" s="3" t="s">
        <v>77</v>
      </c>
      <c r="AM4" s="3" t="s">
        <v>78</v>
      </c>
      <c r="AN4" s="3" t="s">
        <v>78</v>
      </c>
      <c r="AO4" s="3" t="s">
        <v>77</v>
      </c>
      <c r="AP4" s="3" t="s">
        <v>76</v>
      </c>
      <c r="AQ4" s="3" t="s">
        <v>76</v>
      </c>
      <c r="AR4" s="3" t="s">
        <v>77</v>
      </c>
      <c r="AS4" s="3" t="s">
        <v>76</v>
      </c>
      <c r="AT4" s="3" t="s">
        <v>76</v>
      </c>
      <c r="AU4" s="3" t="s">
        <v>77</v>
      </c>
      <c r="AV4" s="3" t="s">
        <v>77</v>
      </c>
      <c r="AW4" s="3" t="s">
        <v>78</v>
      </c>
      <c r="AX4" s="3" t="s">
        <v>76</v>
      </c>
      <c r="AY4" s="3" t="s">
        <v>76</v>
      </c>
      <c r="AZ4" s="3" t="s">
        <v>77</v>
      </c>
      <c r="BA4" s="3" t="s">
        <v>77</v>
      </c>
      <c r="BB4" s="3" t="s">
        <v>78</v>
      </c>
      <c r="BC4" s="3" t="s">
        <v>78</v>
      </c>
      <c r="BD4" s="3" t="s">
        <v>76</v>
      </c>
      <c r="BE4" s="3" t="s">
        <v>77</v>
      </c>
      <c r="BF4" s="3" t="s">
        <v>76</v>
      </c>
      <c r="BG4" s="3" t="s">
        <v>77</v>
      </c>
      <c r="BH4" s="3" t="s">
        <v>77</v>
      </c>
      <c r="BI4" s="3" t="s">
        <v>76</v>
      </c>
      <c r="BJ4" s="3" t="s">
        <v>77</v>
      </c>
      <c r="BK4" s="3" t="s">
        <v>76</v>
      </c>
      <c r="BL4" s="3" t="s">
        <v>78</v>
      </c>
      <c r="BM4" s="3" t="s">
        <v>78</v>
      </c>
      <c r="BN4" s="3" t="s">
        <v>76</v>
      </c>
      <c r="BO4" s="3" t="s">
        <v>76</v>
      </c>
      <c r="BP4" s="3" t="s">
        <v>77</v>
      </c>
      <c r="BQ4" s="3" t="s">
        <v>78</v>
      </c>
      <c r="BR4" s="3" t="s">
        <v>77</v>
      </c>
      <c r="BS4" s="3" t="s">
        <v>76</v>
      </c>
      <c r="BT4" s="3" t="s">
        <v>77</v>
      </c>
      <c r="BU4" s="3" t="s">
        <v>77</v>
      </c>
      <c r="BV4" s="3" t="s">
        <v>77</v>
      </c>
    </row>
    <row r="5">
      <c r="A5" s="2">
        <v>45005.69117115741</v>
      </c>
      <c r="B5" s="3" t="s">
        <v>82</v>
      </c>
      <c r="C5" s="3" t="s">
        <v>75</v>
      </c>
      <c r="D5" s="4">
        <v>44973.0</v>
      </c>
      <c r="E5" s="3" t="s">
        <v>77</v>
      </c>
      <c r="F5" s="3" t="s">
        <v>76</v>
      </c>
      <c r="G5" s="3" t="s">
        <v>76</v>
      </c>
      <c r="H5" s="3" t="s">
        <v>78</v>
      </c>
      <c r="I5" s="3" t="s">
        <v>78</v>
      </c>
      <c r="J5" s="3" t="s">
        <v>77</v>
      </c>
      <c r="K5" s="3" t="s">
        <v>76</v>
      </c>
      <c r="L5" s="3" t="s">
        <v>76</v>
      </c>
      <c r="M5" s="3" t="s">
        <v>77</v>
      </c>
      <c r="N5" s="3" t="s">
        <v>78</v>
      </c>
      <c r="O5" s="3" t="s">
        <v>77</v>
      </c>
      <c r="P5" s="3" t="s">
        <v>76</v>
      </c>
      <c r="Q5" s="3" t="s">
        <v>77</v>
      </c>
      <c r="R5" s="3" t="s">
        <v>78</v>
      </c>
      <c r="S5" s="3" t="s">
        <v>77</v>
      </c>
      <c r="T5" s="3" t="s">
        <v>76</v>
      </c>
      <c r="U5" s="3" t="s">
        <v>77</v>
      </c>
      <c r="V5" s="3" t="s">
        <v>78</v>
      </c>
      <c r="W5" s="3" t="s">
        <v>77</v>
      </c>
      <c r="X5" s="3" t="s">
        <v>76</v>
      </c>
      <c r="Y5" s="3" t="s">
        <v>77</v>
      </c>
      <c r="Z5" s="3" t="s">
        <v>78</v>
      </c>
      <c r="AA5" s="3" t="s">
        <v>77</v>
      </c>
      <c r="AB5" s="3" t="s">
        <v>76</v>
      </c>
      <c r="AC5" s="3" t="s">
        <v>77</v>
      </c>
      <c r="AD5" s="3" t="s">
        <v>78</v>
      </c>
      <c r="AE5" s="3" t="s">
        <v>77</v>
      </c>
      <c r="AF5" s="3" t="s">
        <v>76</v>
      </c>
      <c r="AG5" s="3" t="s">
        <v>77</v>
      </c>
      <c r="AH5" s="3" t="s">
        <v>77</v>
      </c>
      <c r="AI5" s="3" t="s">
        <v>76</v>
      </c>
      <c r="AJ5" s="3" t="s">
        <v>77</v>
      </c>
      <c r="AK5" s="3" t="s">
        <v>78</v>
      </c>
      <c r="AL5" s="3" t="s">
        <v>77</v>
      </c>
      <c r="AM5" s="3" t="s">
        <v>76</v>
      </c>
      <c r="AN5" s="3" t="s">
        <v>77</v>
      </c>
      <c r="AO5" s="3" t="s">
        <v>78</v>
      </c>
      <c r="AP5" s="3" t="s">
        <v>76</v>
      </c>
      <c r="AQ5" s="3" t="s">
        <v>77</v>
      </c>
      <c r="AR5" s="3" t="s">
        <v>78</v>
      </c>
      <c r="AS5" s="3" t="s">
        <v>76</v>
      </c>
      <c r="AT5" s="3" t="s">
        <v>77</v>
      </c>
      <c r="AU5" s="3" t="s">
        <v>77</v>
      </c>
      <c r="AV5" s="3" t="s">
        <v>77</v>
      </c>
      <c r="AW5" s="3" t="s">
        <v>78</v>
      </c>
      <c r="AX5" s="3" t="s">
        <v>76</v>
      </c>
      <c r="AY5" s="3" t="s">
        <v>77</v>
      </c>
      <c r="AZ5" s="3" t="s">
        <v>78</v>
      </c>
      <c r="BA5" s="3" t="s">
        <v>77</v>
      </c>
      <c r="BB5" s="3" t="s">
        <v>76</v>
      </c>
      <c r="BC5" s="3" t="s">
        <v>77</v>
      </c>
      <c r="BD5" s="3" t="s">
        <v>77</v>
      </c>
      <c r="BE5" s="3" t="s">
        <v>77</v>
      </c>
      <c r="BF5" s="3" t="s">
        <v>77</v>
      </c>
      <c r="BG5" s="3" t="s">
        <v>78</v>
      </c>
      <c r="BH5" s="3" t="s">
        <v>77</v>
      </c>
      <c r="BI5" s="3" t="s">
        <v>76</v>
      </c>
      <c r="BJ5" s="3" t="s">
        <v>77</v>
      </c>
      <c r="BK5" s="3" t="s">
        <v>77</v>
      </c>
      <c r="BL5" s="3" t="s">
        <v>77</v>
      </c>
      <c r="BM5" s="3" t="s">
        <v>77</v>
      </c>
      <c r="BN5" s="3" t="s">
        <v>77</v>
      </c>
      <c r="BO5" s="3" t="s">
        <v>77</v>
      </c>
      <c r="BP5" s="3" t="s">
        <v>77</v>
      </c>
      <c r="BQ5" s="3" t="s">
        <v>78</v>
      </c>
      <c r="BR5" s="3" t="s">
        <v>78</v>
      </c>
      <c r="BS5" s="3" t="s">
        <v>76</v>
      </c>
      <c r="BT5" s="3" t="s">
        <v>76</v>
      </c>
      <c r="BU5" s="3" t="s">
        <v>77</v>
      </c>
      <c r="BV5" s="3" t="s">
        <v>77</v>
      </c>
    </row>
    <row r="6">
      <c r="A6" s="2">
        <v>45005.69192766203</v>
      </c>
      <c r="B6" s="3" t="s">
        <v>82</v>
      </c>
      <c r="C6" s="3" t="s">
        <v>83</v>
      </c>
      <c r="D6" s="4">
        <v>44993.0</v>
      </c>
      <c r="E6" s="3" t="s">
        <v>77</v>
      </c>
      <c r="F6" s="3" t="s">
        <v>78</v>
      </c>
      <c r="G6" s="3" t="s">
        <v>78</v>
      </c>
      <c r="H6" s="3" t="s">
        <v>78</v>
      </c>
      <c r="I6" s="3" t="s">
        <v>77</v>
      </c>
      <c r="J6" s="3" t="s">
        <v>77</v>
      </c>
      <c r="K6" s="3" t="s">
        <v>77</v>
      </c>
      <c r="L6" s="3" t="s">
        <v>78</v>
      </c>
      <c r="M6" s="3" t="s">
        <v>78</v>
      </c>
      <c r="N6" s="3" t="s">
        <v>78</v>
      </c>
      <c r="O6" s="3" t="s">
        <v>78</v>
      </c>
      <c r="P6" s="3" t="s">
        <v>77</v>
      </c>
      <c r="Q6" s="3" t="s">
        <v>77</v>
      </c>
      <c r="R6" s="3" t="s">
        <v>77</v>
      </c>
      <c r="S6" s="3" t="s">
        <v>78</v>
      </c>
      <c r="T6" s="3" t="s">
        <v>77</v>
      </c>
      <c r="U6" s="3" t="s">
        <v>77</v>
      </c>
      <c r="V6" s="3" t="s">
        <v>77</v>
      </c>
      <c r="W6" s="3" t="s">
        <v>77</v>
      </c>
      <c r="X6" s="3" t="s">
        <v>78</v>
      </c>
      <c r="Y6" s="3" t="s">
        <v>78</v>
      </c>
      <c r="Z6" s="3" t="s">
        <v>78</v>
      </c>
      <c r="AA6" s="3" t="s">
        <v>78</v>
      </c>
      <c r="AB6" s="3" t="s">
        <v>77</v>
      </c>
      <c r="AC6" s="3" t="s">
        <v>77</v>
      </c>
      <c r="AD6" s="3" t="s">
        <v>77</v>
      </c>
      <c r="AE6" s="3" t="s">
        <v>77</v>
      </c>
      <c r="AF6" s="3" t="s">
        <v>78</v>
      </c>
      <c r="AG6" s="3" t="s">
        <v>78</v>
      </c>
      <c r="AH6" s="3" t="s">
        <v>78</v>
      </c>
      <c r="AI6" s="3" t="s">
        <v>77</v>
      </c>
      <c r="AJ6" s="3" t="s">
        <v>77</v>
      </c>
      <c r="AK6" s="3" t="s">
        <v>77</v>
      </c>
      <c r="AL6" s="3" t="s">
        <v>78</v>
      </c>
      <c r="AM6" s="3" t="s">
        <v>78</v>
      </c>
      <c r="AN6" s="3" t="s">
        <v>78</v>
      </c>
      <c r="AO6" s="3" t="s">
        <v>77</v>
      </c>
      <c r="AP6" s="3" t="s">
        <v>77</v>
      </c>
      <c r="AQ6" s="3" t="s">
        <v>78</v>
      </c>
      <c r="AR6" s="3" t="s">
        <v>77</v>
      </c>
      <c r="AS6" s="3" t="s">
        <v>77</v>
      </c>
      <c r="AT6" s="3" t="s">
        <v>78</v>
      </c>
      <c r="AU6" s="3" t="s">
        <v>77</v>
      </c>
      <c r="AV6" s="3" t="s">
        <v>78</v>
      </c>
      <c r="AW6" s="3" t="s">
        <v>77</v>
      </c>
      <c r="AX6" s="3" t="s">
        <v>77</v>
      </c>
      <c r="AY6" s="3" t="s">
        <v>78</v>
      </c>
      <c r="AZ6" s="3" t="s">
        <v>78</v>
      </c>
      <c r="BA6" s="3" t="s">
        <v>77</v>
      </c>
      <c r="BB6" s="3" t="s">
        <v>77</v>
      </c>
      <c r="BC6" s="3" t="s">
        <v>78</v>
      </c>
      <c r="BD6" s="3" t="s">
        <v>77</v>
      </c>
      <c r="BE6" s="3" t="s">
        <v>78</v>
      </c>
      <c r="BF6" s="3" t="s">
        <v>77</v>
      </c>
      <c r="BG6" s="3" t="s">
        <v>78</v>
      </c>
      <c r="BH6" s="3" t="s">
        <v>77</v>
      </c>
      <c r="BI6" s="3" t="s">
        <v>77</v>
      </c>
      <c r="BJ6" s="3" t="s">
        <v>78</v>
      </c>
      <c r="BK6" s="3" t="s">
        <v>77</v>
      </c>
      <c r="BL6" s="3" t="s">
        <v>78</v>
      </c>
      <c r="BM6" s="3" t="s">
        <v>77</v>
      </c>
      <c r="BN6" s="3" t="s">
        <v>78</v>
      </c>
      <c r="BO6" s="3" t="s">
        <v>78</v>
      </c>
      <c r="BP6" s="3" t="s">
        <v>77</v>
      </c>
      <c r="BQ6" s="3" t="s">
        <v>78</v>
      </c>
      <c r="BR6" s="3" t="s">
        <v>77</v>
      </c>
      <c r="BS6" s="3" t="s">
        <v>78</v>
      </c>
      <c r="BT6" s="3" t="s">
        <v>77</v>
      </c>
      <c r="BU6" s="3" t="s">
        <v>77</v>
      </c>
      <c r="BV6" s="3" t="s">
        <v>76</v>
      </c>
    </row>
    <row r="7">
      <c r="A7" s="2">
        <v>45022.466113773145</v>
      </c>
      <c r="B7" s="3" t="s">
        <v>84</v>
      </c>
      <c r="C7" s="3" t="s">
        <v>85</v>
      </c>
      <c r="D7" s="4">
        <v>44951.0</v>
      </c>
      <c r="E7" s="3" t="s">
        <v>77</v>
      </c>
      <c r="F7" s="3" t="s">
        <v>77</v>
      </c>
      <c r="G7" s="3" t="s">
        <v>77</v>
      </c>
      <c r="H7" s="3" t="s">
        <v>76</v>
      </c>
      <c r="I7" s="3" t="s">
        <v>76</v>
      </c>
      <c r="J7" s="3" t="s">
        <v>76</v>
      </c>
      <c r="K7" s="3" t="s">
        <v>76</v>
      </c>
      <c r="L7" s="3" t="s">
        <v>77</v>
      </c>
      <c r="M7" s="3" t="s">
        <v>77</v>
      </c>
      <c r="N7" s="3" t="s">
        <v>77</v>
      </c>
      <c r="O7" s="3" t="s">
        <v>77</v>
      </c>
      <c r="P7" s="3" t="s">
        <v>77</v>
      </c>
      <c r="Q7" s="3" t="s">
        <v>77</v>
      </c>
      <c r="R7" s="3" t="s">
        <v>77</v>
      </c>
      <c r="S7" s="3" t="s">
        <v>77</v>
      </c>
      <c r="T7" s="3" t="s">
        <v>77</v>
      </c>
      <c r="U7" s="3" t="s">
        <v>77</v>
      </c>
      <c r="V7" s="3" t="s">
        <v>77</v>
      </c>
      <c r="W7" s="3" t="s">
        <v>77</v>
      </c>
      <c r="X7" s="3" t="s">
        <v>77</v>
      </c>
      <c r="Y7" s="3" t="s">
        <v>77</v>
      </c>
      <c r="Z7" s="3" t="s">
        <v>77</v>
      </c>
      <c r="AA7" s="3" t="s">
        <v>77</v>
      </c>
      <c r="AB7" s="3" t="s">
        <v>77</v>
      </c>
      <c r="AC7" s="3" t="s">
        <v>77</v>
      </c>
      <c r="AD7" s="3" t="s">
        <v>77</v>
      </c>
      <c r="AE7" s="3" t="s">
        <v>77</v>
      </c>
      <c r="AF7" s="3" t="s">
        <v>77</v>
      </c>
      <c r="AG7" s="3" t="s">
        <v>77</v>
      </c>
      <c r="AH7" s="3" t="s">
        <v>77</v>
      </c>
      <c r="AI7" s="3" t="s">
        <v>77</v>
      </c>
      <c r="AJ7" s="3" t="s">
        <v>77</v>
      </c>
      <c r="AK7" s="3" t="s">
        <v>77</v>
      </c>
      <c r="AL7" s="3" t="s">
        <v>77</v>
      </c>
      <c r="AM7" s="3" t="s">
        <v>77</v>
      </c>
      <c r="AN7" s="3" t="s">
        <v>77</v>
      </c>
      <c r="AO7" s="3" t="s">
        <v>77</v>
      </c>
      <c r="AP7" s="3" t="s">
        <v>77</v>
      </c>
      <c r="AQ7" s="3" t="s">
        <v>77</v>
      </c>
      <c r="AR7" s="3" t="s">
        <v>77</v>
      </c>
      <c r="AS7" s="3" t="s">
        <v>76</v>
      </c>
      <c r="AT7" s="3" t="s">
        <v>76</v>
      </c>
      <c r="AU7" s="3" t="s">
        <v>76</v>
      </c>
      <c r="AV7" s="3" t="s">
        <v>76</v>
      </c>
      <c r="AW7" s="3" t="s">
        <v>76</v>
      </c>
      <c r="AX7" s="3" t="s">
        <v>76</v>
      </c>
      <c r="AY7" s="3" t="s">
        <v>76</v>
      </c>
      <c r="AZ7" s="3" t="s">
        <v>76</v>
      </c>
      <c r="BA7" s="3" t="s">
        <v>76</v>
      </c>
      <c r="BB7" s="3" t="s">
        <v>76</v>
      </c>
      <c r="BC7" s="3" t="s">
        <v>76</v>
      </c>
      <c r="BD7" s="3" t="s">
        <v>76</v>
      </c>
      <c r="BE7" s="3" t="s">
        <v>76</v>
      </c>
      <c r="BF7" s="3" t="s">
        <v>76</v>
      </c>
      <c r="BG7" s="3" t="s">
        <v>76</v>
      </c>
      <c r="BH7" s="3" t="s">
        <v>76</v>
      </c>
      <c r="BI7" s="3" t="s">
        <v>76</v>
      </c>
      <c r="BJ7" s="3" t="s">
        <v>76</v>
      </c>
      <c r="BK7" s="3" t="s">
        <v>76</v>
      </c>
      <c r="BL7" s="3" t="s">
        <v>76</v>
      </c>
      <c r="BM7" s="3" t="s">
        <v>76</v>
      </c>
      <c r="BN7" s="3" t="s">
        <v>76</v>
      </c>
      <c r="BO7" s="3" t="s">
        <v>76</v>
      </c>
      <c r="BP7" s="3" t="s">
        <v>76</v>
      </c>
      <c r="BQ7" s="3" t="s">
        <v>76</v>
      </c>
      <c r="BR7" s="3" t="s">
        <v>76</v>
      </c>
      <c r="BS7" s="3" t="s">
        <v>76</v>
      </c>
      <c r="BT7" s="3" t="s">
        <v>76</v>
      </c>
      <c r="BU7" s="3" t="s">
        <v>76</v>
      </c>
      <c r="BV7" s="3" t="s">
        <v>76</v>
      </c>
    </row>
    <row r="8">
      <c r="A8" s="2">
        <v>45022.469406944445</v>
      </c>
      <c r="B8" s="3" t="s">
        <v>84</v>
      </c>
      <c r="C8" s="3" t="s">
        <v>85</v>
      </c>
      <c r="D8" s="4">
        <v>44981.0</v>
      </c>
      <c r="E8" s="3" t="s">
        <v>77</v>
      </c>
      <c r="F8" s="3" t="s">
        <v>77</v>
      </c>
      <c r="G8" s="3" t="s">
        <v>77</v>
      </c>
      <c r="H8" s="3" t="s">
        <v>77</v>
      </c>
      <c r="I8" s="3" t="s">
        <v>76</v>
      </c>
      <c r="J8" s="3" t="s">
        <v>76</v>
      </c>
      <c r="K8" s="3" t="s">
        <v>76</v>
      </c>
      <c r="L8" s="3" t="s">
        <v>77</v>
      </c>
      <c r="M8" s="3" t="s">
        <v>77</v>
      </c>
      <c r="N8" s="3" t="s">
        <v>77</v>
      </c>
      <c r="O8" s="3" t="s">
        <v>77</v>
      </c>
      <c r="P8" s="3" t="s">
        <v>77</v>
      </c>
      <c r="Q8" s="3" t="s">
        <v>77</v>
      </c>
      <c r="R8" s="3" t="s">
        <v>77</v>
      </c>
      <c r="S8" s="3" t="s">
        <v>77</v>
      </c>
      <c r="T8" s="3" t="s">
        <v>77</v>
      </c>
      <c r="U8" s="3" t="s">
        <v>77</v>
      </c>
      <c r="V8" s="3" t="s">
        <v>77</v>
      </c>
      <c r="W8" s="3" t="s">
        <v>77</v>
      </c>
      <c r="X8" s="3" t="s">
        <v>77</v>
      </c>
      <c r="Y8" s="3" t="s">
        <v>77</v>
      </c>
      <c r="Z8" s="3" t="s">
        <v>77</v>
      </c>
      <c r="AA8" s="3" t="s">
        <v>77</v>
      </c>
      <c r="AB8" s="3" t="s">
        <v>77</v>
      </c>
      <c r="AC8" s="3" t="s">
        <v>77</v>
      </c>
      <c r="AD8" s="3" t="s">
        <v>77</v>
      </c>
      <c r="AE8" s="3" t="s">
        <v>77</v>
      </c>
      <c r="AF8" s="3" t="s">
        <v>77</v>
      </c>
      <c r="AG8" s="3" t="s">
        <v>77</v>
      </c>
      <c r="AH8" s="3" t="s">
        <v>77</v>
      </c>
      <c r="AI8" s="3" t="s">
        <v>77</v>
      </c>
      <c r="AJ8" s="3" t="s">
        <v>77</v>
      </c>
      <c r="AK8" s="3" t="s">
        <v>77</v>
      </c>
      <c r="AL8" s="3" t="s">
        <v>77</v>
      </c>
      <c r="AM8" s="3" t="s">
        <v>77</v>
      </c>
      <c r="AN8" s="3" t="s">
        <v>77</v>
      </c>
      <c r="AO8" s="3" t="s">
        <v>77</v>
      </c>
      <c r="AP8" s="3" t="s">
        <v>77</v>
      </c>
      <c r="AQ8" s="3" t="s">
        <v>77</v>
      </c>
      <c r="AR8" s="3" t="s">
        <v>77</v>
      </c>
      <c r="AS8" s="3" t="s">
        <v>77</v>
      </c>
      <c r="AT8" s="3" t="s">
        <v>77</v>
      </c>
      <c r="AU8" s="3" t="s">
        <v>77</v>
      </c>
      <c r="AV8" s="3" t="s">
        <v>77</v>
      </c>
      <c r="AW8" s="3" t="s">
        <v>77</v>
      </c>
      <c r="AX8" s="3" t="s">
        <v>76</v>
      </c>
      <c r="AY8" s="3" t="s">
        <v>76</v>
      </c>
      <c r="AZ8" s="3" t="s">
        <v>76</v>
      </c>
      <c r="BA8" s="3" t="s">
        <v>76</v>
      </c>
      <c r="BB8" s="3" t="s">
        <v>76</v>
      </c>
      <c r="BC8" s="3" t="s">
        <v>76</v>
      </c>
      <c r="BD8" s="3" t="s">
        <v>76</v>
      </c>
      <c r="BE8" s="3" t="s">
        <v>76</v>
      </c>
      <c r="BF8" s="3" t="s">
        <v>76</v>
      </c>
      <c r="BG8" s="3" t="s">
        <v>76</v>
      </c>
      <c r="BH8" s="3" t="s">
        <v>76</v>
      </c>
      <c r="BI8" s="3" t="s">
        <v>76</v>
      </c>
      <c r="BJ8" s="3" t="s">
        <v>76</v>
      </c>
      <c r="BK8" s="3" t="s">
        <v>76</v>
      </c>
      <c r="BL8" s="3" t="s">
        <v>76</v>
      </c>
      <c r="BM8" s="3" t="s">
        <v>76</v>
      </c>
      <c r="BN8" s="3" t="s">
        <v>76</v>
      </c>
      <c r="BO8" s="3" t="s">
        <v>76</v>
      </c>
      <c r="BP8" s="3" t="s">
        <v>76</v>
      </c>
      <c r="BQ8" s="3" t="s">
        <v>76</v>
      </c>
      <c r="BR8" s="3" t="s">
        <v>76</v>
      </c>
      <c r="BS8" s="3" t="s">
        <v>76</v>
      </c>
      <c r="BT8" s="3" t="s">
        <v>76</v>
      </c>
      <c r="BU8" s="3" t="s">
        <v>76</v>
      </c>
      <c r="BV8" s="3" t="s">
        <v>76</v>
      </c>
    </row>
    <row r="9">
      <c r="A9" s="2">
        <v>45022.47251070602</v>
      </c>
      <c r="B9" s="3" t="s">
        <v>84</v>
      </c>
      <c r="C9" s="3" t="s">
        <v>85</v>
      </c>
      <c r="D9" s="4">
        <v>45009.0</v>
      </c>
      <c r="E9" s="3" t="s">
        <v>77</v>
      </c>
      <c r="F9" s="3" t="s">
        <v>77</v>
      </c>
      <c r="G9" s="3" t="s">
        <v>77</v>
      </c>
      <c r="H9" s="3" t="s">
        <v>77</v>
      </c>
      <c r="I9" s="3" t="s">
        <v>77</v>
      </c>
      <c r="J9" s="3" t="s">
        <v>77</v>
      </c>
      <c r="K9" s="3" t="s">
        <v>77</v>
      </c>
      <c r="L9" s="3" t="s">
        <v>77</v>
      </c>
      <c r="M9" s="3" t="s">
        <v>77</v>
      </c>
      <c r="N9" s="3" t="s">
        <v>77</v>
      </c>
      <c r="O9" s="3" t="s">
        <v>77</v>
      </c>
      <c r="P9" s="3" t="s">
        <v>77</v>
      </c>
      <c r="Q9" s="3" t="s">
        <v>77</v>
      </c>
      <c r="R9" s="3" t="s">
        <v>77</v>
      </c>
      <c r="S9" s="3" t="s">
        <v>77</v>
      </c>
      <c r="T9" s="3" t="s">
        <v>77</v>
      </c>
      <c r="U9" s="3" t="s">
        <v>77</v>
      </c>
      <c r="V9" s="3" t="s">
        <v>77</v>
      </c>
      <c r="W9" s="3" t="s">
        <v>77</v>
      </c>
      <c r="X9" s="3" t="s">
        <v>77</v>
      </c>
      <c r="Y9" s="3" t="s">
        <v>77</v>
      </c>
      <c r="Z9" s="3" t="s">
        <v>77</v>
      </c>
      <c r="AA9" s="3" t="s">
        <v>77</v>
      </c>
      <c r="AB9" s="3" t="s">
        <v>77</v>
      </c>
      <c r="AC9" s="3" t="s">
        <v>77</v>
      </c>
      <c r="AD9" s="3" t="s">
        <v>77</v>
      </c>
      <c r="AE9" s="3" t="s">
        <v>77</v>
      </c>
      <c r="AF9" s="3" t="s">
        <v>77</v>
      </c>
      <c r="AG9" s="3" t="s">
        <v>77</v>
      </c>
      <c r="AH9" s="3" t="s">
        <v>77</v>
      </c>
      <c r="AI9" s="3" t="s">
        <v>77</v>
      </c>
      <c r="AJ9" s="3" t="s">
        <v>77</v>
      </c>
      <c r="AK9" s="3" t="s">
        <v>77</v>
      </c>
      <c r="AL9" s="3" t="s">
        <v>77</v>
      </c>
      <c r="AM9" s="3" t="s">
        <v>77</v>
      </c>
      <c r="AN9" s="3" t="s">
        <v>77</v>
      </c>
      <c r="AO9" s="3" t="s">
        <v>77</v>
      </c>
      <c r="AP9" s="3" t="s">
        <v>77</v>
      </c>
      <c r="AQ9" s="3" t="s">
        <v>77</v>
      </c>
      <c r="AR9" s="3" t="s">
        <v>77</v>
      </c>
      <c r="AS9" s="3" t="s">
        <v>77</v>
      </c>
      <c r="AT9" s="3" t="s">
        <v>77</v>
      </c>
      <c r="AU9" s="3" t="s">
        <v>77</v>
      </c>
      <c r="AV9" s="3" t="s">
        <v>77</v>
      </c>
      <c r="AW9" s="3" t="s">
        <v>77</v>
      </c>
      <c r="AX9" s="3" t="s">
        <v>77</v>
      </c>
      <c r="AY9" s="3" t="s">
        <v>77</v>
      </c>
      <c r="AZ9" s="3" t="s">
        <v>77</v>
      </c>
      <c r="BA9" s="3" t="s">
        <v>77</v>
      </c>
      <c r="BB9" s="3" t="s">
        <v>77</v>
      </c>
      <c r="BC9" s="3" t="s">
        <v>77</v>
      </c>
      <c r="BD9" s="3" t="s">
        <v>77</v>
      </c>
      <c r="BE9" s="3" t="s">
        <v>77</v>
      </c>
      <c r="BF9" s="3" t="s">
        <v>77</v>
      </c>
      <c r="BG9" s="3" t="s">
        <v>77</v>
      </c>
      <c r="BH9" s="3" t="s">
        <v>77</v>
      </c>
      <c r="BI9" s="3" t="s">
        <v>77</v>
      </c>
      <c r="BJ9" s="3" t="s">
        <v>77</v>
      </c>
      <c r="BK9" s="3" t="s">
        <v>77</v>
      </c>
      <c r="BL9" s="3" t="s">
        <v>77</v>
      </c>
      <c r="BM9" s="3" t="s">
        <v>77</v>
      </c>
      <c r="BN9" s="3" t="s">
        <v>77</v>
      </c>
      <c r="BO9" s="3" t="s">
        <v>77</v>
      </c>
      <c r="BP9" s="3" t="s">
        <v>77</v>
      </c>
      <c r="BQ9" s="3" t="s">
        <v>77</v>
      </c>
      <c r="BR9" s="3" t="s">
        <v>77</v>
      </c>
      <c r="BS9" s="3" t="s">
        <v>77</v>
      </c>
      <c r="BT9" s="3" t="s">
        <v>77</v>
      </c>
      <c r="BU9" s="3" t="s">
        <v>77</v>
      </c>
      <c r="BV9" s="3" t="s">
        <v>77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86</v>
      </c>
      <c r="B1" s="3" t="s">
        <v>87</v>
      </c>
      <c r="C1" s="3" t="s">
        <v>88</v>
      </c>
      <c r="E1" s="3" t="s">
        <v>89</v>
      </c>
      <c r="F1" s="3" t="s">
        <v>90</v>
      </c>
      <c r="G1" s="3" t="s">
        <v>91</v>
      </c>
      <c r="I1" s="3" t="s">
        <v>92</v>
      </c>
    </row>
    <row r="2">
      <c r="A2" s="3" t="s">
        <v>78</v>
      </c>
      <c r="B2" s="3">
        <v>100.0</v>
      </c>
      <c r="C2" s="3" t="s">
        <v>93</v>
      </c>
      <c r="E2" s="3" t="s">
        <v>94</v>
      </c>
      <c r="F2" s="3" t="s">
        <v>95</v>
      </c>
      <c r="G2" s="3">
        <v>1.0</v>
      </c>
      <c r="I2" s="5" t="s">
        <v>96</v>
      </c>
    </row>
    <row r="3">
      <c r="A3" s="3" t="s">
        <v>77</v>
      </c>
      <c r="B3" s="3">
        <v>95.0</v>
      </c>
      <c r="C3" s="3" t="s">
        <v>97</v>
      </c>
      <c r="E3" s="3" t="s">
        <v>98</v>
      </c>
      <c r="F3" s="3" t="s">
        <v>99</v>
      </c>
      <c r="G3" s="3">
        <v>2.0</v>
      </c>
      <c r="I3" s="5" t="s">
        <v>100</v>
      </c>
    </row>
    <row r="4">
      <c r="A4" s="3" t="s">
        <v>76</v>
      </c>
      <c r="B4" s="3">
        <v>89.0</v>
      </c>
      <c r="C4" s="3" t="s">
        <v>101</v>
      </c>
      <c r="E4" s="3" t="s">
        <v>102</v>
      </c>
      <c r="F4" s="3" t="s">
        <v>103</v>
      </c>
      <c r="G4" s="3">
        <v>3.0</v>
      </c>
      <c r="I4" s="5" t="s">
        <v>104</v>
      </c>
    </row>
    <row r="5">
      <c r="A5" s="3" t="s">
        <v>105</v>
      </c>
      <c r="B5" s="3">
        <v>74.0</v>
      </c>
      <c r="C5" s="3" t="s">
        <v>106</v>
      </c>
      <c r="E5" s="3" t="s">
        <v>107</v>
      </c>
      <c r="F5" s="3" t="s">
        <v>108</v>
      </c>
      <c r="G5" s="3">
        <v>4.0</v>
      </c>
      <c r="I5" s="5" t="s">
        <v>109</v>
      </c>
    </row>
    <row r="6">
      <c r="E6" s="3" t="s">
        <v>110</v>
      </c>
      <c r="F6" s="3" t="s">
        <v>111</v>
      </c>
      <c r="G6" s="3">
        <v>5.0</v>
      </c>
      <c r="I6" s="5" t="s">
        <v>112</v>
      </c>
    </row>
    <row r="7">
      <c r="E7" s="3" t="s">
        <v>113</v>
      </c>
      <c r="F7" s="3" t="s">
        <v>114</v>
      </c>
      <c r="G7" s="3">
        <v>6.0</v>
      </c>
      <c r="I7" s="5" t="s">
        <v>115</v>
      </c>
    </row>
    <row r="8">
      <c r="E8" s="3" t="s">
        <v>116</v>
      </c>
      <c r="F8" s="3" t="s">
        <v>117</v>
      </c>
      <c r="G8" s="3">
        <v>7.0</v>
      </c>
      <c r="I8" s="5" t="s">
        <v>118</v>
      </c>
    </row>
    <row r="9">
      <c r="E9" s="3" t="s">
        <v>119</v>
      </c>
      <c r="F9" s="3" t="s">
        <v>120</v>
      </c>
      <c r="G9" s="3">
        <v>8.0</v>
      </c>
      <c r="I9" s="5" t="s">
        <v>121</v>
      </c>
    </row>
    <row r="10">
      <c r="E10" s="3" t="s">
        <v>122</v>
      </c>
      <c r="F10" s="3" t="s">
        <v>123</v>
      </c>
      <c r="G10" s="3">
        <v>9.0</v>
      </c>
      <c r="I10" s="5" t="s">
        <v>124</v>
      </c>
    </row>
    <row r="11">
      <c r="E11" s="3" t="s">
        <v>125</v>
      </c>
      <c r="F11" s="3" t="s">
        <v>126</v>
      </c>
      <c r="G11" s="3">
        <v>10.0</v>
      </c>
      <c r="I11" s="5" t="s">
        <v>127</v>
      </c>
    </row>
    <row r="12">
      <c r="E12" s="3" t="s">
        <v>128</v>
      </c>
      <c r="F12" s="3" t="s">
        <v>129</v>
      </c>
      <c r="G12" s="3">
        <v>11.0</v>
      </c>
      <c r="I12" s="5" t="s">
        <v>130</v>
      </c>
    </row>
    <row r="13">
      <c r="E13" s="3" t="s">
        <v>131</v>
      </c>
      <c r="F13" s="3" t="s">
        <v>132</v>
      </c>
      <c r="G13" s="3">
        <v>12.0</v>
      </c>
      <c r="I13" s="5" t="s">
        <v>133</v>
      </c>
    </row>
    <row r="14">
      <c r="I14" s="5" t="s">
        <v>134</v>
      </c>
    </row>
    <row r="15">
      <c r="I15" s="5" t="s">
        <v>135</v>
      </c>
    </row>
    <row r="16">
      <c r="I16" s="5" t="s">
        <v>136</v>
      </c>
    </row>
    <row r="17">
      <c r="I17" s="5" t="s">
        <v>137</v>
      </c>
    </row>
    <row r="18">
      <c r="I18" s="5" t="s">
        <v>138</v>
      </c>
    </row>
    <row r="19">
      <c r="I19" s="5" t="s">
        <v>139</v>
      </c>
    </row>
    <row r="20">
      <c r="I20" s="5" t="s">
        <v>140</v>
      </c>
    </row>
    <row r="21">
      <c r="I21" s="5" t="s">
        <v>141</v>
      </c>
    </row>
    <row r="22">
      <c r="I22" s="5" t="s">
        <v>142</v>
      </c>
    </row>
    <row r="23">
      <c r="I23" s="5" t="s">
        <v>143</v>
      </c>
    </row>
    <row r="24">
      <c r="I24" s="5" t="s">
        <v>144</v>
      </c>
    </row>
    <row r="25">
      <c r="I25" s="5" t="s">
        <v>145</v>
      </c>
    </row>
    <row r="26">
      <c r="I26" s="5" t="s">
        <v>146</v>
      </c>
    </row>
    <row r="27">
      <c r="I27" s="5" t="s">
        <v>147</v>
      </c>
    </row>
    <row r="28">
      <c r="I28" s="5" t="s">
        <v>148</v>
      </c>
    </row>
    <row r="29">
      <c r="I29" s="5" t="s">
        <v>149</v>
      </c>
    </row>
    <row r="30">
      <c r="I30" s="5" t="s">
        <v>150</v>
      </c>
    </row>
    <row r="31">
      <c r="I31" s="5" t="s">
        <v>151</v>
      </c>
    </row>
    <row r="32">
      <c r="I32" s="5" t="s">
        <v>152</v>
      </c>
    </row>
    <row r="33">
      <c r="I33" s="5" t="s">
        <v>153</v>
      </c>
    </row>
    <row r="34">
      <c r="I34" s="5" t="s">
        <v>154</v>
      </c>
    </row>
    <row r="35">
      <c r="I35" s="5" t="s">
        <v>155</v>
      </c>
    </row>
    <row r="36">
      <c r="I36" s="5" t="s">
        <v>156</v>
      </c>
    </row>
    <row r="37">
      <c r="I37" s="5" t="s">
        <v>157</v>
      </c>
    </row>
    <row r="38">
      <c r="I38" s="5" t="s">
        <v>158</v>
      </c>
    </row>
    <row r="39">
      <c r="I39" s="5" t="s">
        <v>159</v>
      </c>
    </row>
    <row r="40">
      <c r="I40" s="5" t="s">
        <v>160</v>
      </c>
    </row>
    <row r="41">
      <c r="I41" s="5" t="s">
        <v>161</v>
      </c>
    </row>
    <row r="42">
      <c r="I42" s="5" t="s">
        <v>162</v>
      </c>
    </row>
    <row r="43">
      <c r="I43" s="5" t="s">
        <v>163</v>
      </c>
    </row>
    <row r="44">
      <c r="I44" s="5" t="s">
        <v>164</v>
      </c>
    </row>
    <row r="45">
      <c r="I45" s="5" t="s">
        <v>165</v>
      </c>
    </row>
    <row r="46">
      <c r="I46" s="5" t="s">
        <v>166</v>
      </c>
    </row>
    <row r="47">
      <c r="I47" s="5" t="s">
        <v>167</v>
      </c>
    </row>
    <row r="48">
      <c r="I48" s="5" t="s">
        <v>168</v>
      </c>
    </row>
    <row r="49">
      <c r="I49" s="5" t="s">
        <v>169</v>
      </c>
    </row>
    <row r="50">
      <c r="I50" s="5" t="s">
        <v>170</v>
      </c>
    </row>
    <row r="51">
      <c r="I51" s="5" t="s">
        <v>171</v>
      </c>
    </row>
    <row r="52">
      <c r="I52" s="5" t="s">
        <v>172</v>
      </c>
    </row>
    <row r="53">
      <c r="I53" s="5" t="s">
        <v>173</v>
      </c>
    </row>
    <row r="54">
      <c r="I54" s="5" t="s">
        <v>174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175</v>
      </c>
      <c r="F1" s="6" t="s">
        <v>176</v>
      </c>
      <c r="G1" s="6" t="s">
        <v>177</v>
      </c>
      <c r="H1" s="6" t="s">
        <v>178</v>
      </c>
      <c r="I1" s="6" t="s">
        <v>179</v>
      </c>
      <c r="J1" s="7" t="s">
        <v>180</v>
      </c>
      <c r="K1" s="6" t="s">
        <v>181</v>
      </c>
      <c r="L1" s="6" t="s">
        <v>182</v>
      </c>
      <c r="M1" s="6" t="s">
        <v>183</v>
      </c>
      <c r="N1" s="6" t="s">
        <v>184</v>
      </c>
      <c r="O1" s="6" t="s">
        <v>185</v>
      </c>
      <c r="P1" s="6" t="s">
        <v>186</v>
      </c>
      <c r="Q1" s="6" t="s">
        <v>187</v>
      </c>
      <c r="R1" s="1"/>
      <c r="S1" s="1"/>
    </row>
    <row r="2">
      <c r="A2" s="8">
        <f>INDIRECT(ADDRESS(2+QUOTIENT(ROW()-2,COUNTA('Form Responses 1'!$1:$1)-4),1,,TRUE,"Form Responses 1"))</f>
        <v>45005.68869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 v</v>
      </c>
      <c r="D2" s="10">
        <f>INDIRECT(ADDRESS(2+QUOTIENT(ROW()-2,COUNTA('Form Responses 1'!$1:$1)-4),4,,TRUE,"Form Responses 1"))</f>
        <v>44986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CUKUP 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0.89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0.9504285714</v>
      </c>
      <c r="O2" s="12">
        <f t="shared" si="1"/>
        <v>0.9549285714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45005.68869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 v</v>
      </c>
      <c r="D3" s="10">
        <f>INDIRECT(ADDRESS(2+QUOTIENT(ROW()-2,COUNTA('Form Responses 1'!$1:$1)-4),4,,TRUE,"Form Responses 1"))</f>
        <v>44986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0.9504285714</v>
      </c>
      <c r="O3" s="12">
        <f t="shared" si="8"/>
        <v>0.9549285714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45005.68869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 v</v>
      </c>
      <c r="D4" s="10">
        <f>INDIRECT(ADDRESS(2+QUOTIENT(ROW()-2,COUNTA('Form Responses 1'!$1:$1)-4),4,,TRUE,"Form Responses 1"))</f>
        <v>44986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0.9504285714</v>
      </c>
      <c r="O4" s="12">
        <f t="shared" si="9"/>
        <v>0.9549285714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45005.68869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 v</v>
      </c>
      <c r="D5" s="10">
        <f>INDIRECT(ADDRESS(2+QUOTIENT(ROW()-2,COUNTA('Form Responses 1'!$1:$1)-4),4,,TRUE,"Form Responses 1"))</f>
        <v>44986</v>
      </c>
      <c r="E5" s="11">
        <f t="shared" si="2"/>
        <v>3</v>
      </c>
      <c r="F5" s="9" t="str">
        <f>IF(ISBLANK(A5)," ",INDIRECT(ADDRESS(1,5+MOD(ROW()-2,COUNTA('Form Responses 1'!$1:$1)-4),,TRUE,"Form Responses 1")))</f>
        <v>Jalur Utama [Taman Gerbang Utama]</v>
      </c>
      <c r="G5" s="9" t="str">
        <f>IF(ISBLANK(A5)," ",INDIRECT(ADDRESS(MATCH(A5,'Form Responses 1'!A:A,0),5+MOD(ROW()-2,COUNTA('Form Responses 1'!$1:$1)-4),,TRUE,"Form Responses 1")))</f>
        <v>CUKUP BAIK</v>
      </c>
      <c r="H5" s="12" t="str">
        <f t="shared" si="3"/>
        <v>Jalur Utama</v>
      </c>
      <c r="I5" s="12" t="str">
        <f t="shared" si="4"/>
        <v>CLEANING SERVICE</v>
      </c>
      <c r="J5" s="12">
        <f t="array" ref="J5">IFERROR(INDEX(MASTER!B:B,MATCH(G5,MASTER!A:A,0))/100," ")</f>
        <v>0.89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0.9504285714</v>
      </c>
      <c r="O5" s="12">
        <f t="shared" si="10"/>
        <v>0.9549285714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45005.68869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 v</v>
      </c>
      <c r="D6" s="10">
        <f>INDIRECT(ADDRESS(2+QUOTIENT(ROW()-2,COUNTA('Form Responses 1'!$1:$1)-4),4,,TRUE,"Form Responses 1"))</f>
        <v>44986</v>
      </c>
      <c r="E6" s="11">
        <f t="shared" si="2"/>
        <v>3</v>
      </c>
      <c r="F6" s="9" t="str">
        <f>IF(ISBLANK(A6)," ",INDIRECT(ADDRESS(1,5+MOD(ROW()-2,COUNTA('Form Responses 1'!$1:$1)-4),,TRUE,"Form Responses 1")))</f>
        <v>Jalur Utama [Posko Scurity]</v>
      </c>
      <c r="G6" s="9" t="str">
        <f>IF(ISBLANK(A6)," ",INDIRECT(ADDRESS(MATCH(A6,'Form Responses 1'!A:A,0),5+MOD(ROW()-2,COUNTA('Form Responses 1'!$1:$1)-4),,TRUE,"Form Responses 1")))</f>
        <v>CUKUP BAIK</v>
      </c>
      <c r="H6" s="12" t="str">
        <f t="shared" si="3"/>
        <v>Jalur Utama</v>
      </c>
      <c r="I6" s="12" t="str">
        <f t="shared" si="4"/>
        <v>CLEANING SERVICE</v>
      </c>
      <c r="J6" s="12">
        <f t="array" ref="J6">IFERROR(INDEX(MASTER!B:B,MATCH(G6,MASTER!A:A,0))/100," ")</f>
        <v>0.89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0.9504285714</v>
      </c>
      <c r="O6" s="12">
        <f t="shared" si="11"/>
        <v>0.9549285714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45005.68869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 v</v>
      </c>
      <c r="D7" s="10">
        <f>INDIRECT(ADDRESS(2+QUOTIENT(ROW()-2,COUNTA('Form Responses 1'!$1:$1)-4),4,,TRUE,"Form Responses 1"))</f>
        <v>44986</v>
      </c>
      <c r="E7" s="11">
        <f t="shared" si="2"/>
        <v>3</v>
      </c>
      <c r="F7" s="9" t="str">
        <f>IF(ISBLANK(A7)," ",INDIRECT(ADDRESS(1,5+MOD(ROW()-2,COUNTA('Form Responses 1'!$1:$1)-4),,TRUE,"Form Responses 1")))</f>
        <v>Jalur Utama [Bundaran]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Jalur Utama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0.9504285714</v>
      </c>
      <c r="O7" s="12">
        <f t="shared" si="12"/>
        <v>0.9549285714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45005.68869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 v</v>
      </c>
      <c r="D8" s="10">
        <f>INDIRECT(ADDRESS(2+QUOTIENT(ROW()-2,COUNTA('Form Responses 1'!$1:$1)-4),4,,TRUE,"Form Responses 1"))</f>
        <v>44986</v>
      </c>
      <c r="E8" s="11">
        <f t="shared" si="2"/>
        <v>3</v>
      </c>
      <c r="F8" s="9" t="str">
        <f>IF(ISBLANK(A8)," ",INDIRECT(ADDRESS(1,5+MOD(ROW()-2,COUNTA('Form Responses 1'!$1:$1)-4),,TRUE,"Form Responses 1")))</f>
        <v>Jalur Utama [Bahu Jalan]</v>
      </c>
      <c r="G8" s="9" t="str">
        <f>IF(ISBLANK(A8)," ",INDIRECT(ADDRESS(MATCH(A8,'Form Responses 1'!A:A,0),5+MOD(ROW()-2,COUNTA('Form Responses 1'!$1:$1)-4),,TRUE,"Form Responses 1")))</f>
        <v>SANGATBAIK</v>
      </c>
      <c r="H8" s="12" t="str">
        <f t="shared" si="3"/>
        <v>Jalur Utama</v>
      </c>
      <c r="I8" s="12" t="str">
        <f t="shared" si="4"/>
        <v>CLEANING SERVICE</v>
      </c>
      <c r="J8" s="12">
        <f t="array" ref="J8">IFERROR(INDEX(MASTER!B:B,MATCH(G8,MASTER!A:A,0))/100," ")</f>
        <v>1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0.9504285714</v>
      </c>
      <c r="O8" s="12">
        <f t="shared" si="13"/>
        <v>0.9549285714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45005.68869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 v</v>
      </c>
      <c r="D9" s="10">
        <f>INDIRECT(ADDRESS(2+QUOTIENT(ROW()-2,COUNTA('Form Responses 1'!$1:$1)-4),4,,TRUE,"Form Responses 1"))</f>
        <v>44986</v>
      </c>
      <c r="E9" s="11">
        <f t="shared" si="2"/>
        <v>3</v>
      </c>
      <c r="F9" s="9" t="str">
        <f>IF(ISBLANK(A9)," ",INDIRECT(ADDRESS(1,5+MOD(ROW()-2,COUNTA('Form Responses 1'!$1:$1)-4),,TRUE,"Form Responses 1")))</f>
        <v>Gedung Gor [Lapangan ]</v>
      </c>
      <c r="G9" s="9" t="str">
        <f>IF(ISBLANK(A9)," ",INDIRECT(ADDRESS(MATCH(A9,'Form Responses 1'!A:A,0),5+MOD(ROW()-2,COUNTA('Form Responses 1'!$1:$1)-4),,TRUE,"Form Responses 1")))</f>
        <v>CUKUP BAIK</v>
      </c>
      <c r="H9" s="12" t="str">
        <f t="shared" si="3"/>
        <v>Gedung Gor</v>
      </c>
      <c r="I9" s="12" t="str">
        <f t="shared" si="4"/>
        <v>CLEANING SERVICE</v>
      </c>
      <c r="J9" s="12">
        <f t="array" ref="J9">IFERROR(INDEX(MASTER!B:B,MATCH(G9,MASTER!A:A,0))/100," ")</f>
        <v>0.89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0.9504285714</v>
      </c>
      <c r="O9" s="12">
        <f t="shared" si="18"/>
        <v>0.9549285714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45005.68869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 v</v>
      </c>
      <c r="D10" s="10">
        <f>INDIRECT(ADDRESS(2+QUOTIENT(ROW()-2,COUNTA('Form Responses 1'!$1:$1)-4),4,,TRUE,"Form Responses 1"))</f>
        <v>44986</v>
      </c>
      <c r="E10" s="11">
        <f t="shared" si="2"/>
        <v>3</v>
      </c>
      <c r="F10" s="9" t="str">
        <f>IF(ISBLANK(A10)," ",INDIRECT(ADDRESS(1,5+MOD(ROW()-2,COUNTA('Form Responses 1'!$1:$1)-4),,TRUE,"Form Responses 1")))</f>
        <v>Gedung Gor [Mushola 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Gedung Gor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0.9504285714</v>
      </c>
      <c r="O10" s="12">
        <f t="shared" si="19"/>
        <v>0.9549285714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45005.68869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 v</v>
      </c>
      <c r="D11" s="10">
        <f>INDIRECT(ADDRESS(2+QUOTIENT(ROW()-2,COUNTA('Form Responses 1'!$1:$1)-4),4,,TRUE,"Form Responses 1"))</f>
        <v>44986</v>
      </c>
      <c r="E11" s="11">
        <f t="shared" si="2"/>
        <v>3</v>
      </c>
      <c r="F11" s="9" t="str">
        <f>IF(ISBLANK(A11)," ",INDIRECT(ADDRESS(1,5+MOD(ROW()-2,COUNTA('Form Responses 1'!$1:$1)-4),,TRUE,"Form Responses 1")))</f>
        <v>Gedung Gor [Ruang Management]</v>
      </c>
      <c r="G11" s="9" t="str">
        <f>IF(ISBLANK(A11)," ",INDIRECT(ADDRESS(MATCH(A11,'Form Responses 1'!A:A,0),5+MOD(ROW()-2,COUNTA('Form Responses 1'!$1:$1)-4),,TRUE,"Form Responses 1")))</f>
        <v>SANGATBAIK</v>
      </c>
      <c r="H11" s="12" t="str">
        <f t="shared" si="3"/>
        <v>Gedung Gor</v>
      </c>
      <c r="I11" s="12" t="str">
        <f t="shared" si="4"/>
        <v>CLEANING SERVICE</v>
      </c>
      <c r="J11" s="12">
        <f t="array" ref="J11">IFERROR(INDEX(MASTER!B:B,MATCH(G11,MASTER!A:A,0))/100," ")</f>
        <v>1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0.9504285714</v>
      </c>
      <c r="O11" s="12">
        <f t="shared" si="20"/>
        <v>0.9549285714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45005.68869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 v</v>
      </c>
      <c r="D12" s="10">
        <f>INDIRECT(ADDRESS(2+QUOTIENT(ROW()-2,COUNTA('Form Responses 1'!$1:$1)-4),4,,TRUE,"Form Responses 1"))</f>
        <v>44986</v>
      </c>
      <c r="E12" s="11">
        <f t="shared" si="2"/>
        <v>3</v>
      </c>
      <c r="F12" s="9" t="str">
        <f>IF(ISBLANK(A12)," ",INDIRECT(ADDRESS(1,5+MOD(ROW()-2,COUNTA('Form Responses 1'!$1:$1)-4),,TRUE,"Form Responses 1")))</f>
        <v>Gedung Gor [Ruang Gudang Panah]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 Gor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0.9504285714</v>
      </c>
      <c r="O12" s="12">
        <f t="shared" si="21"/>
        <v>0.9549285714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45005.68869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 v</v>
      </c>
      <c r="D13" s="10">
        <f>INDIRECT(ADDRESS(2+QUOTIENT(ROW()-2,COUNTA('Form Responses 1'!$1:$1)-4),4,,TRUE,"Form Responses 1"))</f>
        <v>44986</v>
      </c>
      <c r="E13" s="11">
        <f t="shared" si="2"/>
        <v>3</v>
      </c>
      <c r="F13" s="9" t="str">
        <f>IF(ISBLANK(A13)," ",INDIRECT(ADDRESS(1,5+MOD(ROW()-2,COUNTA('Form Responses 1'!$1:$1)-4),,TRUE,"Form Responses 1")))</f>
        <v>Gedung Gor [Ruang Kerja]</v>
      </c>
      <c r="G13" s="9" t="str">
        <f>IF(ISBLANK(A13)," ",INDIRECT(ADDRESS(MATCH(A13,'Form Responses 1'!A:A,0),5+MOD(ROW()-2,COUNTA('Form Responses 1'!$1:$1)-4),,TRUE,"Form Responses 1")))</f>
        <v>CUKUP BAIK</v>
      </c>
      <c r="H13" s="12" t="str">
        <f t="shared" si="3"/>
        <v>Gedung Gor</v>
      </c>
      <c r="I13" s="12" t="str">
        <f t="shared" si="4"/>
        <v>CLEANING SERVICE</v>
      </c>
      <c r="J13" s="12">
        <f t="array" ref="J13">IFERROR(INDEX(MASTER!B:B,MATCH(G13,MASTER!A:A,0))/100," ")</f>
        <v>0.89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0.9504285714</v>
      </c>
      <c r="O13" s="12">
        <f t="shared" si="22"/>
        <v>0.9549285714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45005.68869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 v</v>
      </c>
      <c r="D14" s="10">
        <f>INDIRECT(ADDRESS(2+QUOTIENT(ROW()-2,COUNTA('Form Responses 1'!$1:$1)-4),4,,TRUE,"Form Responses 1"))</f>
        <v>44986</v>
      </c>
      <c r="E14" s="11">
        <f t="shared" si="2"/>
        <v>3</v>
      </c>
      <c r="F14" s="9" t="str">
        <f>IF(ISBLANK(A14)," ",INDIRECT(ADDRESS(1,5+MOD(ROW()-2,COUNTA('Form Responses 1'!$1:$1)-4),,TRUE,"Form Responses 1")))</f>
        <v>Gedung Gor [Teras]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 Gor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0.9504285714</v>
      </c>
      <c r="O14" s="12">
        <f t="shared" si="23"/>
        <v>0.9549285714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45005.68869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 v</v>
      </c>
      <c r="D15" s="10">
        <f>INDIRECT(ADDRESS(2+QUOTIENT(ROW()-2,COUNTA('Form Responses 1'!$1:$1)-4),4,,TRUE,"Form Responses 1"))</f>
        <v>44986</v>
      </c>
      <c r="E15" s="11">
        <f t="shared" si="2"/>
        <v>3</v>
      </c>
      <c r="F15" s="9" t="str">
        <f>IF(ISBLANK(A15)," ",INDIRECT(ADDRESS(1,5+MOD(ROW()-2,COUNTA('Form Responses 1'!$1:$1)-4),,TRUE,"Form Responses 1")))</f>
        <v>Gedung Gor [Koridor ]</v>
      </c>
      <c r="G15" s="9" t="str">
        <f>IF(ISBLANK(A15)," ",INDIRECT(ADDRESS(MATCH(A15,'Form Responses 1'!A:A,0),5+MOD(ROW()-2,COUNTA('Form Responses 1'!$1:$1)-4),,TRUE,"Form Responses 1")))</f>
        <v>SANGATBAIK</v>
      </c>
      <c r="H15" s="12" t="str">
        <f t="shared" si="3"/>
        <v>Gedung Gor</v>
      </c>
      <c r="I15" s="12" t="str">
        <f t="shared" si="4"/>
        <v>CLEANING SERVICE</v>
      </c>
      <c r="J15" s="12">
        <f t="array" ref="J15">IFERROR(INDEX(MASTER!B:B,MATCH(G15,MASTER!A:A,0))/100," ")</f>
        <v>1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0.9504285714</v>
      </c>
      <c r="O15" s="12">
        <f t="shared" si="24"/>
        <v>0.9549285714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45005.68869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 v</v>
      </c>
      <c r="D16" s="10">
        <f>INDIRECT(ADDRESS(2+QUOTIENT(ROW()-2,COUNTA('Form Responses 1'!$1:$1)-4),4,,TRUE,"Form Responses 1"))</f>
        <v>44986</v>
      </c>
      <c r="E16" s="11">
        <f t="shared" si="2"/>
        <v>3</v>
      </c>
      <c r="F16" s="9" t="str">
        <f>IF(ISBLANK(A16)," ",INDIRECT(ADDRESS(1,5+MOD(ROW()-2,COUNTA('Form Responses 1'!$1:$1)-4),,TRUE,"Form Responses 1")))</f>
        <v>Gedung Gor [Toilet Pria / Wanita]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 Gor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0.9504285714</v>
      </c>
      <c r="O16" s="12">
        <f t="shared" si="25"/>
        <v>0.9549285714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45005.68869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 v</v>
      </c>
      <c r="D17" s="10">
        <f>INDIRECT(ADDRESS(2+QUOTIENT(ROW()-2,COUNTA('Form Responses 1'!$1:$1)-4),4,,TRUE,"Form Responses 1"))</f>
        <v>44986</v>
      </c>
      <c r="E17" s="11">
        <f t="shared" si="2"/>
        <v>3</v>
      </c>
      <c r="F17" s="9" t="str">
        <f>IF(ISBLANK(A17)," ",INDIRECT(ADDRESS(1,5+MOD(ROW()-2,COUNTA('Form Responses 1'!$1:$1)-4),,TRUE,"Form Responses 1")))</f>
        <v>Rusun A [Tangga Exit Sisi Kanan-kiri-Tengah]</v>
      </c>
      <c r="G17" s="9" t="str">
        <f>IF(ISBLANK(A17)," ",INDIRECT(ADDRESS(MATCH(A17,'Form Responses 1'!A:A,0),5+MOD(ROW()-2,COUNTA('Form Responses 1'!$1:$1)-4),,TRUE,"Form Responses 1")))</f>
        <v>CUKUP BAIK</v>
      </c>
      <c r="H17" s="12" t="str">
        <f t="shared" si="3"/>
        <v>Rusun A</v>
      </c>
      <c r="I17" s="12" t="str">
        <f t="shared" si="4"/>
        <v>CLEANING SERVICE</v>
      </c>
      <c r="J17" s="12">
        <f t="array" ref="J17">IFERROR(INDEX(MASTER!B:B,MATCH(G17,MASTER!A:A,0))/100," ")</f>
        <v>0.89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0.9504285714</v>
      </c>
      <c r="O17" s="12">
        <f t="shared" si="26"/>
        <v>0.9549285714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45005.68869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 v</v>
      </c>
      <c r="D18" s="10">
        <f>INDIRECT(ADDRESS(2+QUOTIENT(ROW()-2,COUNTA('Form Responses 1'!$1:$1)-4),4,,TRUE,"Form Responses 1"))</f>
        <v>44986</v>
      </c>
      <c r="E18" s="11">
        <f t="shared" si="2"/>
        <v>3</v>
      </c>
      <c r="F18" s="9" t="str">
        <f>IF(ISBLANK(A18)," ",INDIRECT(ADDRESS(1,5+MOD(ROW()-2,COUNTA('Form Responses 1'!$1:$1)-4),,TRUE,"Form Responses 1")))</f>
        <v>Rusun A [Mushola 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Rusun A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0.9504285714</v>
      </c>
      <c r="O18" s="12">
        <f t="shared" si="27"/>
        <v>0.9549285714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45005.68869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 v</v>
      </c>
      <c r="D19" s="10">
        <f>INDIRECT(ADDRESS(2+QUOTIENT(ROW()-2,COUNTA('Form Responses 1'!$1:$1)-4),4,,TRUE,"Form Responses 1"))</f>
        <v>44986</v>
      </c>
      <c r="E19" s="11">
        <f t="shared" si="2"/>
        <v>3</v>
      </c>
      <c r="F19" s="9" t="str">
        <f>IF(ISBLANK(A19)," ",INDIRECT(ADDRESS(1,5+MOD(ROW()-2,COUNTA('Form Responses 1'!$1:$1)-4),,TRUE,"Form Responses 1")))</f>
        <v>Rusun A [Koridor ]</v>
      </c>
      <c r="G19" s="9" t="str">
        <f>IF(ISBLANK(A19)," ",INDIRECT(ADDRESS(MATCH(A19,'Form Responses 1'!A:A,0),5+MOD(ROW()-2,COUNTA('Form Responses 1'!$1:$1)-4),,TRUE,"Form Responses 1")))</f>
        <v>SANGATBAIK</v>
      </c>
      <c r="H19" s="12" t="str">
        <f t="shared" si="3"/>
        <v>Rusun A</v>
      </c>
      <c r="I19" s="12" t="str">
        <f t="shared" si="4"/>
        <v>CLEANING SERVICE</v>
      </c>
      <c r="J19" s="12">
        <f t="array" ref="J19">IFERROR(INDEX(MASTER!B:B,MATCH(G19,MASTER!A:A,0))/100," ")</f>
        <v>1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0.9504285714</v>
      </c>
      <c r="O19" s="12">
        <f t="shared" si="28"/>
        <v>0.9549285714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45005.68869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theresia v</v>
      </c>
      <c r="D20" s="10">
        <f>INDIRECT(ADDRESS(2+QUOTIENT(ROW()-2,COUNTA('Form Responses 1'!$1:$1)-4),4,,TRUE,"Form Responses 1"))</f>
        <v>44986</v>
      </c>
      <c r="E20" s="11">
        <f t="shared" si="2"/>
        <v>3</v>
      </c>
      <c r="F20" s="9" t="str">
        <f>IF(ISBLANK(A20)," ",INDIRECT(ADDRESS(1,5+MOD(ROW()-2,COUNTA('Form Responses 1'!$1:$1)-4),,TRUE,"Form Responses 1")))</f>
        <v>Rusun A [Halaman]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Rusun A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0.9504285714</v>
      </c>
      <c r="O20" s="12">
        <f t="shared" si="29"/>
        <v>0.9549285714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45005.68869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theresia v</v>
      </c>
      <c r="D21" s="10">
        <f>INDIRECT(ADDRESS(2+QUOTIENT(ROW()-2,COUNTA('Form Responses 1'!$1:$1)-4),4,,TRUE,"Form Responses 1"))</f>
        <v>44986</v>
      </c>
      <c r="E21" s="11">
        <f t="shared" si="2"/>
        <v>3</v>
      </c>
      <c r="F21" s="9" t="str">
        <f>IF(ISBLANK(A21)," ",INDIRECT(ADDRESS(1,5+MOD(ROW()-2,COUNTA('Form Responses 1'!$1:$1)-4),,TRUE,"Form Responses 1")))</f>
        <v>Rusun A [Posko Scurity]</v>
      </c>
      <c r="G21" s="9" t="str">
        <f>IF(ISBLANK(A21)," ",INDIRECT(ADDRESS(MATCH(A21,'Form Responses 1'!A:A,0),5+MOD(ROW()-2,COUNTA('Form Responses 1'!$1:$1)-4),,TRUE,"Form Responses 1")))</f>
        <v>CUKUP BAIK</v>
      </c>
      <c r="H21" s="12" t="str">
        <f t="shared" si="3"/>
        <v>Rusun A</v>
      </c>
      <c r="I21" s="12" t="str">
        <f t="shared" si="4"/>
        <v>CLEANING SERVICE</v>
      </c>
      <c r="J21" s="12">
        <f t="array" ref="J21">IFERROR(INDEX(MASTER!B:B,MATCH(G21,MASTER!A:A,0))/100," ")</f>
        <v>0.89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0.9504285714</v>
      </c>
      <c r="O21" s="12">
        <f t="shared" si="30"/>
        <v>0.9549285714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45005.68869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theresia v</v>
      </c>
      <c r="D22" s="10">
        <f>INDIRECT(ADDRESS(2+QUOTIENT(ROW()-2,COUNTA('Form Responses 1'!$1:$1)-4),4,,TRUE,"Form Responses 1"))</f>
        <v>44986</v>
      </c>
      <c r="E22" s="11">
        <f t="shared" si="2"/>
        <v>3</v>
      </c>
      <c r="F22" s="9" t="str">
        <f>IF(ISBLANK(A22)," ",INDIRECT(ADDRESS(1,5+MOD(ROW()-2,COUNTA('Form Responses 1'!$1:$1)-4),,TRUE,"Form Responses 1")))</f>
        <v>Rusun A [Ruang Kamar]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Rusun A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0.9504285714</v>
      </c>
      <c r="O22" s="12">
        <f t="shared" si="31"/>
        <v>0.9549285714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45005.68869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theresia v</v>
      </c>
      <c r="D23" s="10">
        <f>INDIRECT(ADDRESS(2+QUOTIENT(ROW()-2,COUNTA('Form Responses 1'!$1:$1)-4),4,,TRUE,"Form Responses 1"))</f>
        <v>44986</v>
      </c>
      <c r="E23" s="11">
        <f t="shared" si="2"/>
        <v>3</v>
      </c>
      <c r="F23" s="9" t="str">
        <f>IF(ISBLANK(A23)," ",INDIRECT(ADDRESS(1,5+MOD(ROW()-2,COUNTA('Form Responses 1'!$1:$1)-4),,TRUE,"Form Responses 1")))</f>
        <v>Rusun A [Ruang Gudang]</v>
      </c>
      <c r="G23" s="9" t="str">
        <f>IF(ISBLANK(A23)," ",INDIRECT(ADDRESS(MATCH(A23,'Form Responses 1'!A:A,0),5+MOD(ROW()-2,COUNTA('Form Responses 1'!$1:$1)-4),,TRUE,"Form Responses 1")))</f>
        <v>SANGATBAIK</v>
      </c>
      <c r="H23" s="12" t="str">
        <f t="shared" si="3"/>
        <v>Rusun A</v>
      </c>
      <c r="I23" s="12" t="str">
        <f t="shared" si="4"/>
        <v>CLEANING SERVICE</v>
      </c>
      <c r="J23" s="12">
        <f t="array" ref="J23">IFERROR(INDEX(MASTER!B:B,MATCH(G23,MASTER!A:A,0))/100," ")</f>
        <v>1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0.9504285714</v>
      </c>
      <c r="O23" s="12">
        <f t="shared" si="32"/>
        <v>0.9549285714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45005.68869</v>
      </c>
      <c r="B24" s="9" t="str">
        <f>INDIRECT(ADDRESS(2+QUOTIENT(ROW()-2,COUNTA('Form Responses 1'!$1:$1)-4),2,,TRUE,"Form Responses 1"))</f>
        <v>theresia1@gmail.com</v>
      </c>
      <c r="C24" s="9" t="str">
        <f>INDIRECT(ADDRESS(2+QUOTIENT(ROW()-2,COUNTA('Form Responses 1'!$1:$1)-4),3,,TRUE,"Form Responses 1"))</f>
        <v>theresia v</v>
      </c>
      <c r="D24" s="10">
        <f>INDIRECT(ADDRESS(2+QUOTIENT(ROW()-2,COUNTA('Form Responses 1'!$1:$1)-4),4,,TRUE,"Form Responses 1"))</f>
        <v>44986</v>
      </c>
      <c r="E24" s="11">
        <f t="shared" si="2"/>
        <v>3</v>
      </c>
      <c r="F24" s="9" t="str">
        <f>IF(ISBLANK(A24)," ",INDIRECT(ADDRESS(1,5+MOD(ROW()-2,COUNTA('Form Responses 1'!$1:$1)-4),,TRUE,"Form Responses 1")))</f>
        <v>Rusun A [Toilet Pria / Wanita]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Rusun A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0.9504285714</v>
      </c>
      <c r="O24" s="12">
        <f t="shared" si="33"/>
        <v>0.9549285714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45005.68869</v>
      </c>
      <c r="B25" s="9" t="str">
        <f>INDIRECT(ADDRESS(2+QUOTIENT(ROW()-2,COUNTA('Form Responses 1'!$1:$1)-4),2,,TRUE,"Form Responses 1"))</f>
        <v>theresia1@gmail.com</v>
      </c>
      <c r="C25" s="9" t="str">
        <f>INDIRECT(ADDRESS(2+QUOTIENT(ROW()-2,COUNTA('Form Responses 1'!$1:$1)-4),3,,TRUE,"Form Responses 1"))</f>
        <v>theresia v</v>
      </c>
      <c r="D25" s="10">
        <f>INDIRECT(ADDRESS(2+QUOTIENT(ROW()-2,COUNTA('Form Responses 1'!$1:$1)-4),4,,TRUE,"Form Responses 1"))</f>
        <v>44986</v>
      </c>
      <c r="E25" s="11">
        <f t="shared" si="2"/>
        <v>3</v>
      </c>
      <c r="F25" s="9" t="str">
        <f>IF(ISBLANK(A25)," ",INDIRECT(ADDRESS(1,5+MOD(ROW()-2,COUNTA('Form Responses 1'!$1:$1)-4),,TRUE,"Form Responses 1")))</f>
        <v>Rusun B [Tangga Exit Sisi Kanan-kiri-Tengah]</v>
      </c>
      <c r="G25" s="9" t="str">
        <f>IF(ISBLANK(A25)," ",INDIRECT(ADDRESS(MATCH(A25,'Form Responses 1'!A:A,0),5+MOD(ROW()-2,COUNTA('Form Responses 1'!$1:$1)-4),,TRUE,"Form Responses 1")))</f>
        <v>CUKUP BAIK</v>
      </c>
      <c r="H25" s="12" t="str">
        <f t="shared" si="3"/>
        <v>Rusun B</v>
      </c>
      <c r="I25" s="12" t="str">
        <f t="shared" si="4"/>
        <v>CLEANING SERVICE</v>
      </c>
      <c r="J25" s="12">
        <f t="array" ref="J25">IFERROR(INDEX(MASTER!B:B,MATCH(G25,MASTER!A:A,0))/100," ")</f>
        <v>0.89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0.9504285714</v>
      </c>
      <c r="O25" s="12">
        <f t="shared" si="34"/>
        <v>0.9549285714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45005.68869</v>
      </c>
      <c r="B26" s="9" t="str">
        <f>INDIRECT(ADDRESS(2+QUOTIENT(ROW()-2,COUNTA('Form Responses 1'!$1:$1)-4),2,,TRUE,"Form Responses 1"))</f>
        <v>theresia1@gmail.com</v>
      </c>
      <c r="C26" s="9" t="str">
        <f>INDIRECT(ADDRESS(2+QUOTIENT(ROW()-2,COUNTA('Form Responses 1'!$1:$1)-4),3,,TRUE,"Form Responses 1"))</f>
        <v>theresia v</v>
      </c>
      <c r="D26" s="10">
        <f>INDIRECT(ADDRESS(2+QUOTIENT(ROW()-2,COUNTA('Form Responses 1'!$1:$1)-4),4,,TRUE,"Form Responses 1"))</f>
        <v>44986</v>
      </c>
      <c r="E26" s="11">
        <f t="shared" si="2"/>
        <v>3</v>
      </c>
      <c r="F26" s="9" t="str">
        <f>IF(ISBLANK(A26)," ",INDIRECT(ADDRESS(1,5+MOD(ROW()-2,COUNTA('Form Responses 1'!$1:$1)-4),,TRUE,"Form Responses 1")))</f>
        <v>Rusun B [Mushola 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Rusun B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0.9504285714</v>
      </c>
      <c r="O26" s="12">
        <f t="shared" si="35"/>
        <v>0.9549285714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45005.68869</v>
      </c>
      <c r="B27" s="9" t="str">
        <f>INDIRECT(ADDRESS(2+QUOTIENT(ROW()-2,COUNTA('Form Responses 1'!$1:$1)-4),2,,TRUE,"Form Responses 1"))</f>
        <v>theresia1@gmail.com</v>
      </c>
      <c r="C27" s="9" t="str">
        <f>INDIRECT(ADDRESS(2+QUOTIENT(ROW()-2,COUNTA('Form Responses 1'!$1:$1)-4),3,,TRUE,"Form Responses 1"))</f>
        <v>theresia v</v>
      </c>
      <c r="D27" s="10">
        <f>INDIRECT(ADDRESS(2+QUOTIENT(ROW()-2,COUNTA('Form Responses 1'!$1:$1)-4),4,,TRUE,"Form Responses 1"))</f>
        <v>44986</v>
      </c>
      <c r="E27" s="11">
        <f t="shared" si="2"/>
        <v>3</v>
      </c>
      <c r="F27" s="9" t="str">
        <f>IF(ISBLANK(A27)," ",INDIRECT(ADDRESS(1,5+MOD(ROW()-2,COUNTA('Form Responses 1'!$1:$1)-4),,TRUE,"Form Responses 1")))</f>
        <v>Rusun B [Koridor ]</v>
      </c>
      <c r="G27" s="9" t="str">
        <f>IF(ISBLANK(A27)," ",INDIRECT(ADDRESS(MATCH(A27,'Form Responses 1'!A:A,0),5+MOD(ROW()-2,COUNTA('Form Responses 1'!$1:$1)-4),,TRUE,"Form Responses 1")))</f>
        <v>SANGATBAIK</v>
      </c>
      <c r="H27" s="12" t="str">
        <f t="shared" si="3"/>
        <v>Rusun B</v>
      </c>
      <c r="I27" s="12" t="str">
        <f t="shared" si="4"/>
        <v>CLEANING SERVICE</v>
      </c>
      <c r="J27" s="12">
        <f t="array" ref="J27">IFERROR(INDEX(MASTER!B:B,MATCH(G27,MASTER!A:A,0))/100," ")</f>
        <v>1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0.9504285714</v>
      </c>
      <c r="O27" s="12">
        <f t="shared" si="36"/>
        <v>0.9549285714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45005.68869</v>
      </c>
      <c r="B28" s="9" t="str">
        <f>INDIRECT(ADDRESS(2+QUOTIENT(ROW()-2,COUNTA('Form Responses 1'!$1:$1)-4),2,,TRUE,"Form Responses 1"))</f>
        <v>theresia1@gmail.com</v>
      </c>
      <c r="C28" s="9" t="str">
        <f>INDIRECT(ADDRESS(2+QUOTIENT(ROW()-2,COUNTA('Form Responses 1'!$1:$1)-4),3,,TRUE,"Form Responses 1"))</f>
        <v>theresia v</v>
      </c>
      <c r="D28" s="10">
        <f>INDIRECT(ADDRESS(2+QUOTIENT(ROW()-2,COUNTA('Form Responses 1'!$1:$1)-4),4,,TRUE,"Form Responses 1"))</f>
        <v>44986</v>
      </c>
      <c r="E28" s="11">
        <f t="shared" si="2"/>
        <v>3</v>
      </c>
      <c r="F28" s="9" t="str">
        <f>IF(ISBLANK(A28)," ",INDIRECT(ADDRESS(1,5+MOD(ROW()-2,COUNTA('Form Responses 1'!$1:$1)-4),,TRUE,"Form Responses 1")))</f>
        <v>Rusun B [Halaman]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Rusun B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0.9504285714</v>
      </c>
      <c r="O28" s="12">
        <f t="shared" si="37"/>
        <v>0.9549285714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45005.68869</v>
      </c>
      <c r="B29" s="9" t="str">
        <f>INDIRECT(ADDRESS(2+QUOTIENT(ROW()-2,COUNTA('Form Responses 1'!$1:$1)-4),2,,TRUE,"Form Responses 1"))</f>
        <v>theresia1@gmail.com</v>
      </c>
      <c r="C29" s="9" t="str">
        <f>INDIRECT(ADDRESS(2+QUOTIENT(ROW()-2,COUNTA('Form Responses 1'!$1:$1)-4),3,,TRUE,"Form Responses 1"))</f>
        <v>theresia v</v>
      </c>
      <c r="D29" s="10">
        <f>INDIRECT(ADDRESS(2+QUOTIENT(ROW()-2,COUNTA('Form Responses 1'!$1:$1)-4),4,,TRUE,"Form Responses 1"))</f>
        <v>44986</v>
      </c>
      <c r="E29" s="11">
        <f t="shared" si="2"/>
        <v>3</v>
      </c>
      <c r="F29" s="9" t="str">
        <f>IF(ISBLANK(A29)," ",INDIRECT(ADDRESS(1,5+MOD(ROW()-2,COUNTA('Form Responses 1'!$1:$1)-4),,TRUE,"Form Responses 1")))</f>
        <v>Rusun B [Ruang Kamar]</v>
      </c>
      <c r="G29" s="9" t="str">
        <f>IF(ISBLANK(A29)," ",INDIRECT(ADDRESS(MATCH(A29,'Form Responses 1'!A:A,0),5+MOD(ROW()-2,COUNTA('Form Responses 1'!$1:$1)-4),,TRUE,"Form Responses 1")))</f>
        <v>CUKUP BAIK</v>
      </c>
      <c r="H29" s="12" t="str">
        <f t="shared" si="3"/>
        <v>Rusun B</v>
      </c>
      <c r="I29" s="12" t="str">
        <f t="shared" si="4"/>
        <v>CLEANING SERVICE</v>
      </c>
      <c r="J29" s="12">
        <f t="array" ref="J29">IFERROR(INDEX(MASTER!B:B,MATCH(G29,MASTER!A:A,0))/100," ")</f>
        <v>0.89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0.9504285714</v>
      </c>
      <c r="O29" s="12">
        <f t="shared" si="38"/>
        <v>0.9549285714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45005.68869</v>
      </c>
      <c r="B30" s="9" t="str">
        <f>INDIRECT(ADDRESS(2+QUOTIENT(ROW()-2,COUNTA('Form Responses 1'!$1:$1)-4),2,,TRUE,"Form Responses 1"))</f>
        <v>theresia1@gmail.com</v>
      </c>
      <c r="C30" s="9" t="str">
        <f>INDIRECT(ADDRESS(2+QUOTIENT(ROW()-2,COUNTA('Form Responses 1'!$1:$1)-4),3,,TRUE,"Form Responses 1"))</f>
        <v>theresia v</v>
      </c>
      <c r="D30" s="10">
        <f>INDIRECT(ADDRESS(2+QUOTIENT(ROW()-2,COUNTA('Form Responses 1'!$1:$1)-4),4,,TRUE,"Form Responses 1"))</f>
        <v>44986</v>
      </c>
      <c r="E30" s="11">
        <f t="shared" si="2"/>
        <v>3</v>
      </c>
      <c r="F30" s="9" t="str">
        <f>IF(ISBLANK(A30)," ",INDIRECT(ADDRESS(1,5+MOD(ROW()-2,COUNTA('Form Responses 1'!$1:$1)-4),,TRUE,"Form Responses 1")))</f>
        <v>Rusun B [Ruang Gudang]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Rusun B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0.9504285714</v>
      </c>
      <c r="O30" s="12">
        <f t="shared" si="39"/>
        <v>0.9549285714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45005.68869</v>
      </c>
      <c r="B31" s="9" t="str">
        <f>INDIRECT(ADDRESS(2+QUOTIENT(ROW()-2,COUNTA('Form Responses 1'!$1:$1)-4),2,,TRUE,"Form Responses 1"))</f>
        <v>theresia1@gmail.com</v>
      </c>
      <c r="C31" s="9" t="str">
        <f>INDIRECT(ADDRESS(2+QUOTIENT(ROW()-2,COUNTA('Form Responses 1'!$1:$1)-4),3,,TRUE,"Form Responses 1"))</f>
        <v>theresia v</v>
      </c>
      <c r="D31" s="10">
        <f>INDIRECT(ADDRESS(2+QUOTIENT(ROW()-2,COUNTA('Form Responses 1'!$1:$1)-4),4,,TRUE,"Form Responses 1"))</f>
        <v>44986</v>
      </c>
      <c r="E31" s="11">
        <f t="shared" si="2"/>
        <v>3</v>
      </c>
      <c r="F31" s="9" t="str">
        <f>IF(ISBLANK(A31)," ",INDIRECT(ADDRESS(1,5+MOD(ROW()-2,COUNTA('Form Responses 1'!$1:$1)-4),,TRUE,"Form Responses 1")))</f>
        <v>Rusun B [Toilet Pria / Wanita]</v>
      </c>
      <c r="G31" s="9" t="str">
        <f>IF(ISBLANK(A31)," ",INDIRECT(ADDRESS(MATCH(A31,'Form Responses 1'!A:A,0),5+MOD(ROW()-2,COUNTA('Form Responses 1'!$1:$1)-4),,TRUE,"Form Responses 1")))</f>
        <v>SANGATBAIK</v>
      </c>
      <c r="H31" s="12" t="str">
        <f t="shared" si="3"/>
        <v>Rusun B</v>
      </c>
      <c r="I31" s="12" t="str">
        <f t="shared" si="4"/>
        <v>CLEANING SERVICE</v>
      </c>
      <c r="J31" s="12">
        <f t="array" ref="J31">IFERROR(INDEX(MASTER!B:B,MATCH(G31,MASTER!A:A,0))/100," ")</f>
        <v>1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0.9504285714</v>
      </c>
      <c r="O31" s="12">
        <f t="shared" si="40"/>
        <v>0.9549285714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45005.68869</v>
      </c>
      <c r="B32" s="9" t="str">
        <f>INDIRECT(ADDRESS(2+QUOTIENT(ROW()-2,COUNTA('Form Responses 1'!$1:$1)-4),2,,TRUE,"Form Responses 1"))</f>
        <v>theresia1@gmail.com</v>
      </c>
      <c r="C32" s="9" t="str">
        <f>INDIRECT(ADDRESS(2+QUOTIENT(ROW()-2,COUNTA('Form Responses 1'!$1:$1)-4),3,,TRUE,"Form Responses 1"))</f>
        <v>theresia v</v>
      </c>
      <c r="D32" s="10">
        <f>INDIRECT(ADDRESS(2+QUOTIENT(ROW()-2,COUNTA('Form Responses 1'!$1:$1)-4),4,,TRUE,"Form Responses 1"))</f>
        <v>44986</v>
      </c>
      <c r="E32" s="11">
        <f t="shared" si="2"/>
        <v>3</v>
      </c>
      <c r="F32" s="9" t="str">
        <f>IF(ISBLANK(A32)," ",INDIRECT(ADDRESS(1,5+MOD(ROW()-2,COUNTA('Form Responses 1'!$1:$1)-4),,TRUE,"Form Responses 1")))</f>
        <v>Balkes [Ruang Dokter]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Balkes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03</v>
      </c>
      <c r="N32" s="12">
        <f t="shared" ref="N32:O32" si="41">IFERROR(AVERAGEIF(L:L,L32,$J:$J)," ")</f>
        <v>0.9504285714</v>
      </c>
      <c r="O32" s="12">
        <f t="shared" si="41"/>
        <v>0.9549285714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45005.68869</v>
      </c>
      <c r="B33" s="9" t="str">
        <f>INDIRECT(ADDRESS(2+QUOTIENT(ROW()-2,COUNTA('Form Responses 1'!$1:$1)-4),2,,TRUE,"Form Responses 1"))</f>
        <v>theresia1@gmail.com</v>
      </c>
      <c r="C33" s="9" t="str">
        <f>INDIRECT(ADDRESS(2+QUOTIENT(ROW()-2,COUNTA('Form Responses 1'!$1:$1)-4),3,,TRUE,"Form Responses 1"))</f>
        <v>theresia v</v>
      </c>
      <c r="D33" s="10">
        <f>INDIRECT(ADDRESS(2+QUOTIENT(ROW()-2,COUNTA('Form Responses 1'!$1:$1)-4),4,,TRUE,"Form Responses 1"))</f>
        <v>44986</v>
      </c>
      <c r="E33" s="11">
        <f t="shared" si="2"/>
        <v>3</v>
      </c>
      <c r="F33" s="9" t="str">
        <f>IF(ISBLANK(A33)," ",INDIRECT(ADDRESS(1,5+MOD(ROW()-2,COUNTA('Form Responses 1'!$1:$1)-4),,TRUE,"Form Responses 1")))</f>
        <v>Balkes [Mushola ]</v>
      </c>
      <c r="G33" s="9" t="str">
        <f>IF(ISBLANK(A33)," ",INDIRECT(ADDRESS(MATCH(A33,'Form Responses 1'!A:A,0),5+MOD(ROW()-2,COUNTA('Form Responses 1'!$1:$1)-4),,TRUE,"Form Responses 1")))</f>
        <v>SANGATBAIK</v>
      </c>
      <c r="H33" s="12" t="str">
        <f t="shared" si="3"/>
        <v>Balkes</v>
      </c>
      <c r="I33" s="12" t="str">
        <f t="shared" si="4"/>
        <v>CLEANING SERVICE</v>
      </c>
      <c r="J33" s="12">
        <f t="array" ref="J33">IFERROR(INDEX(MASTER!B:B,MATCH(G33,MASTER!A:A,0))/100," ")</f>
        <v>1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03</v>
      </c>
      <c r="N33" s="12">
        <f t="shared" ref="N33:O33" si="42">IFERROR(AVERAGEIF(L:L,L33,$J:$J)," ")</f>
        <v>0.9504285714</v>
      </c>
      <c r="O33" s="12">
        <f t="shared" si="42"/>
        <v>0.9549285714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45005.68869</v>
      </c>
      <c r="B34" s="9" t="str">
        <f>INDIRECT(ADDRESS(2+QUOTIENT(ROW()-2,COUNTA('Form Responses 1'!$1:$1)-4),2,,TRUE,"Form Responses 1"))</f>
        <v>theresia1@gmail.com</v>
      </c>
      <c r="C34" s="9" t="str">
        <f>INDIRECT(ADDRESS(2+QUOTIENT(ROW()-2,COUNTA('Form Responses 1'!$1:$1)-4),3,,TRUE,"Form Responses 1"))</f>
        <v>theresia v</v>
      </c>
      <c r="D34" s="10">
        <f>INDIRECT(ADDRESS(2+QUOTIENT(ROW()-2,COUNTA('Form Responses 1'!$1:$1)-4),4,,TRUE,"Form Responses 1"))</f>
        <v>44986</v>
      </c>
      <c r="E34" s="11">
        <f t="shared" si="2"/>
        <v>3</v>
      </c>
      <c r="F34" s="9" t="str">
        <f>IF(ISBLANK(A34)," ",INDIRECT(ADDRESS(1,5+MOD(ROW()-2,COUNTA('Form Responses 1'!$1:$1)-4),,TRUE,"Form Responses 1")))</f>
        <v>Balkes [Pantry 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Balkes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03</v>
      </c>
      <c r="N34" s="12">
        <f t="shared" ref="N34:O34" si="43">IFERROR(AVERAGEIF(L:L,L34,$J:$J)," ")</f>
        <v>0.9504285714</v>
      </c>
      <c r="O34" s="12">
        <f t="shared" si="43"/>
        <v>0.9549285714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45005.68869</v>
      </c>
      <c r="B35" s="9" t="str">
        <f>INDIRECT(ADDRESS(2+QUOTIENT(ROW()-2,COUNTA('Form Responses 1'!$1:$1)-4),2,,TRUE,"Form Responses 1"))</f>
        <v>theresia1@gmail.com</v>
      </c>
      <c r="C35" s="9" t="str">
        <f>INDIRECT(ADDRESS(2+QUOTIENT(ROW()-2,COUNTA('Form Responses 1'!$1:$1)-4),3,,TRUE,"Form Responses 1"))</f>
        <v>theresia v</v>
      </c>
      <c r="D35" s="10">
        <f>INDIRECT(ADDRESS(2+QUOTIENT(ROW()-2,COUNTA('Form Responses 1'!$1:$1)-4),4,,TRUE,"Form Responses 1"))</f>
        <v>44986</v>
      </c>
      <c r="E35" s="11">
        <f t="shared" si="2"/>
        <v>3</v>
      </c>
      <c r="F35" s="9" t="str">
        <f>IF(ISBLANK(A35)," ",INDIRECT(ADDRESS(1,5+MOD(ROW()-2,COUNTA('Form Responses 1'!$1:$1)-4),,TRUE,"Form Responses 1")))</f>
        <v>Balkes [Ruang Laboratorium]</v>
      </c>
      <c r="G35" s="9" t="str">
        <f>IF(ISBLANK(A35)," ",INDIRECT(ADDRESS(MATCH(A35,'Form Responses 1'!A:A,0),5+MOD(ROW()-2,COUNTA('Form Responses 1'!$1:$1)-4),,TRUE,"Form Responses 1")))</f>
        <v>CUKUP BAIK</v>
      </c>
      <c r="H35" s="12" t="str">
        <f t="shared" si="3"/>
        <v>Balkes</v>
      </c>
      <c r="I35" s="12" t="str">
        <f t="shared" si="4"/>
        <v>CLEANING SERVICE</v>
      </c>
      <c r="J35" s="12">
        <f t="array" ref="J35">IFERROR(INDEX(MASTER!B:B,MATCH(G35,MASTER!A:A,0))/100," ")</f>
        <v>0.89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03</v>
      </c>
      <c r="N35" s="12">
        <f t="shared" ref="N35:O35" si="44">IFERROR(AVERAGEIF(L:L,L35,$J:$J)," ")</f>
        <v>0.9504285714</v>
      </c>
      <c r="O35" s="12">
        <f t="shared" si="44"/>
        <v>0.9549285714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45005.68869</v>
      </c>
      <c r="B36" s="9" t="str">
        <f>INDIRECT(ADDRESS(2+QUOTIENT(ROW()-2,COUNTA('Form Responses 1'!$1:$1)-4),2,,TRUE,"Form Responses 1"))</f>
        <v>theresia1@gmail.com</v>
      </c>
      <c r="C36" s="9" t="str">
        <f>INDIRECT(ADDRESS(2+QUOTIENT(ROW()-2,COUNTA('Form Responses 1'!$1:$1)-4),3,,TRUE,"Form Responses 1"))</f>
        <v>theresia v</v>
      </c>
      <c r="D36" s="10">
        <f>INDIRECT(ADDRESS(2+QUOTIENT(ROW()-2,COUNTA('Form Responses 1'!$1:$1)-4),4,,TRUE,"Form Responses 1"))</f>
        <v>44986</v>
      </c>
      <c r="E36" s="11">
        <f t="shared" si="2"/>
        <v>3</v>
      </c>
      <c r="F36" s="9" t="str">
        <f>IF(ISBLANK(A36)," ",INDIRECT(ADDRESS(1,5+MOD(ROW()-2,COUNTA('Form Responses 1'!$1:$1)-4),,TRUE,"Form Responses 1")))</f>
        <v>Balkes [Halaman]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Balkes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03</v>
      </c>
      <c r="N36" s="12">
        <f t="shared" ref="N36:O36" si="45">IFERROR(AVERAGEIF(L:L,L36,$J:$J)," ")</f>
        <v>0.9504285714</v>
      </c>
      <c r="O36" s="12">
        <f t="shared" si="45"/>
        <v>0.9549285714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45005.68869</v>
      </c>
      <c r="B37" s="9" t="str">
        <f>INDIRECT(ADDRESS(2+QUOTIENT(ROW()-2,COUNTA('Form Responses 1'!$1:$1)-4),2,,TRUE,"Form Responses 1"))</f>
        <v>theresia1@gmail.com</v>
      </c>
      <c r="C37" s="9" t="str">
        <f>INDIRECT(ADDRESS(2+QUOTIENT(ROW()-2,COUNTA('Form Responses 1'!$1:$1)-4),3,,TRUE,"Form Responses 1"))</f>
        <v>theresia v</v>
      </c>
      <c r="D37" s="10">
        <f>INDIRECT(ADDRESS(2+QUOTIENT(ROW()-2,COUNTA('Form Responses 1'!$1:$1)-4),4,,TRUE,"Form Responses 1"))</f>
        <v>44986</v>
      </c>
      <c r="E37" s="11">
        <f t="shared" si="2"/>
        <v>3</v>
      </c>
      <c r="F37" s="9" t="str">
        <f>IF(ISBLANK(A37)," ",INDIRECT(ADDRESS(1,5+MOD(ROW()-2,COUNTA('Form Responses 1'!$1:$1)-4),,TRUE,"Form Responses 1")))</f>
        <v>Balkes [Koridor ]</v>
      </c>
      <c r="G37" s="9" t="str">
        <f>IF(ISBLANK(A37)," ",INDIRECT(ADDRESS(MATCH(A37,'Form Responses 1'!A:A,0),5+MOD(ROW()-2,COUNTA('Form Responses 1'!$1:$1)-4),,TRUE,"Form Responses 1")))</f>
        <v>SANGATBAIK</v>
      </c>
      <c r="H37" s="12" t="str">
        <f t="shared" si="3"/>
        <v>Balkes</v>
      </c>
      <c r="I37" s="12" t="str">
        <f t="shared" si="4"/>
        <v>CLEANING SERVICE</v>
      </c>
      <c r="J37" s="12">
        <f t="array" ref="J37">IFERROR(INDEX(MASTER!B:B,MATCH(G37,MASTER!A:A,0))/100," ")</f>
        <v>1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03</v>
      </c>
      <c r="N37" s="12">
        <f t="shared" ref="N37:O37" si="46">IFERROR(AVERAGEIF(L:L,L37,$J:$J)," ")</f>
        <v>0.9504285714</v>
      </c>
      <c r="O37" s="12">
        <f t="shared" si="46"/>
        <v>0.9549285714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45005.68869</v>
      </c>
      <c r="B38" s="9" t="str">
        <f>INDIRECT(ADDRESS(2+QUOTIENT(ROW()-2,COUNTA('Form Responses 1'!$1:$1)-4),2,,TRUE,"Form Responses 1"))</f>
        <v>theresia1@gmail.com</v>
      </c>
      <c r="C38" s="9" t="str">
        <f>INDIRECT(ADDRESS(2+QUOTIENT(ROW()-2,COUNTA('Form Responses 1'!$1:$1)-4),3,,TRUE,"Form Responses 1"))</f>
        <v>theresia v</v>
      </c>
      <c r="D38" s="10">
        <f>INDIRECT(ADDRESS(2+QUOTIENT(ROW()-2,COUNTA('Form Responses 1'!$1:$1)-4),4,,TRUE,"Form Responses 1"))</f>
        <v>44986</v>
      </c>
      <c r="E38" s="11">
        <f t="shared" si="2"/>
        <v>3</v>
      </c>
      <c r="F38" s="9" t="str">
        <f>IF(ISBLANK(A38)," ",INDIRECT(ADDRESS(1,5+MOD(ROW()-2,COUNTA('Form Responses 1'!$1:$1)-4),,TRUE,"Form Responses 1")))</f>
        <v>Balkes [Toilet Pria / Wanita]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Balkes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03</v>
      </c>
      <c r="N38" s="12">
        <f t="shared" ref="N38:O38" si="47">IFERROR(AVERAGEIF(L:L,L38,$J:$J)," ")</f>
        <v>0.9504285714</v>
      </c>
      <c r="O38" s="12">
        <f t="shared" si="47"/>
        <v>0.9549285714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45005.68869</v>
      </c>
      <c r="B39" s="9" t="str">
        <f>INDIRECT(ADDRESS(2+QUOTIENT(ROW()-2,COUNTA('Form Responses 1'!$1:$1)-4),2,,TRUE,"Form Responses 1"))</f>
        <v>theresia1@gmail.com</v>
      </c>
      <c r="C39" s="9" t="str">
        <f>INDIRECT(ADDRESS(2+QUOTIENT(ROW()-2,COUNTA('Form Responses 1'!$1:$1)-4),3,,TRUE,"Form Responses 1"))</f>
        <v>theresia v</v>
      </c>
      <c r="D39" s="10">
        <f>INDIRECT(ADDRESS(2+QUOTIENT(ROW()-2,COUNTA('Form Responses 1'!$1:$1)-4),4,,TRUE,"Form Responses 1"))</f>
        <v>44986</v>
      </c>
      <c r="E39" s="11">
        <f t="shared" si="2"/>
        <v>3</v>
      </c>
      <c r="F39" s="9" t="str">
        <f>IF(ISBLANK(A39)," ",INDIRECT(ADDRESS(1,5+MOD(ROW()-2,COUNTA('Form Responses 1'!$1:$1)-4),,TRUE,"Form Responses 1")))</f>
        <v>Lapangan Tenis [Lapangan]</v>
      </c>
      <c r="G39" s="9" t="str">
        <f>IF(ISBLANK(A39)," ",INDIRECT(ADDRESS(MATCH(A39,'Form Responses 1'!A:A,0),5+MOD(ROW()-2,COUNTA('Form Responses 1'!$1:$1)-4),,TRUE,"Form Responses 1")))</f>
        <v>CUKUP BAIK</v>
      </c>
      <c r="H39" s="12" t="str">
        <f t="shared" si="3"/>
        <v>Lapangan Tenis</v>
      </c>
      <c r="I39" s="12" t="str">
        <f t="shared" si="4"/>
        <v>CLEANING SERVICE</v>
      </c>
      <c r="J39" s="12">
        <f t="array" ref="J39">IFERROR(INDEX(MASTER!B:B,MATCH(G39,MASTER!A:A,0))/100," ")</f>
        <v>0.89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03</v>
      </c>
      <c r="N39" s="12">
        <f t="shared" ref="N39:O39" si="48">IFERROR(AVERAGEIF(L:L,L39,$J:$J)," ")</f>
        <v>0.9504285714</v>
      </c>
      <c r="O39" s="12">
        <f t="shared" si="48"/>
        <v>0.9549285714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45005.68869</v>
      </c>
      <c r="B40" s="9" t="str">
        <f>INDIRECT(ADDRESS(2+QUOTIENT(ROW()-2,COUNTA('Form Responses 1'!$1:$1)-4),2,,TRUE,"Form Responses 1"))</f>
        <v>theresia1@gmail.com</v>
      </c>
      <c r="C40" s="9" t="str">
        <f>INDIRECT(ADDRESS(2+QUOTIENT(ROW()-2,COUNTA('Form Responses 1'!$1:$1)-4),3,,TRUE,"Form Responses 1"))</f>
        <v>theresia v</v>
      </c>
      <c r="D40" s="10">
        <f>INDIRECT(ADDRESS(2+QUOTIENT(ROW()-2,COUNTA('Form Responses 1'!$1:$1)-4),4,,TRUE,"Form Responses 1"))</f>
        <v>44986</v>
      </c>
      <c r="E40" s="11">
        <f t="shared" si="2"/>
        <v>3</v>
      </c>
      <c r="F40" s="9" t="str">
        <f>IF(ISBLANK(A40)," ",INDIRECT(ADDRESS(1,5+MOD(ROW()-2,COUNTA('Form Responses 1'!$1:$1)-4),,TRUE,"Form Responses 1")))</f>
        <v>Lapangan Tenis [Toilet Pria / Wanita]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Lapangan Tenis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03</v>
      </c>
      <c r="N40" s="12">
        <f t="shared" ref="N40:O40" si="49">IFERROR(AVERAGEIF(L:L,L40,$J:$J)," ")</f>
        <v>0.9504285714</v>
      </c>
      <c r="O40" s="12">
        <f t="shared" si="49"/>
        <v>0.9549285714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45005.68869</v>
      </c>
      <c r="B41" s="9" t="str">
        <f>INDIRECT(ADDRESS(2+QUOTIENT(ROW()-2,COUNTA('Form Responses 1'!$1:$1)-4),2,,TRUE,"Form Responses 1"))</f>
        <v>theresia1@gmail.com</v>
      </c>
      <c r="C41" s="9" t="str">
        <f>INDIRECT(ADDRESS(2+QUOTIENT(ROW()-2,COUNTA('Form Responses 1'!$1:$1)-4),3,,TRUE,"Form Responses 1"))</f>
        <v>theresia v</v>
      </c>
      <c r="D41" s="10">
        <f>INDIRECT(ADDRESS(2+QUOTIENT(ROW()-2,COUNTA('Form Responses 1'!$1:$1)-4),4,,TRUE,"Form Responses 1"))</f>
        <v>44986</v>
      </c>
      <c r="E41" s="11">
        <f t="shared" si="2"/>
        <v>3</v>
      </c>
      <c r="F41" s="9" t="str">
        <f>IF(ISBLANK(A41)," ",INDIRECT(ADDRESS(1,5+MOD(ROW()-2,COUNTA('Form Responses 1'!$1:$1)-4),,TRUE,"Form Responses 1")))</f>
        <v>Lapangan Tenis [Halaman]</v>
      </c>
      <c r="G41" s="9" t="str">
        <f>IF(ISBLANK(A41)," ",INDIRECT(ADDRESS(MATCH(A41,'Form Responses 1'!A:A,0),5+MOD(ROW()-2,COUNTA('Form Responses 1'!$1:$1)-4),,TRUE,"Form Responses 1")))</f>
        <v>SANGATBAIK</v>
      </c>
      <c r="H41" s="12" t="str">
        <f t="shared" si="3"/>
        <v>Lapangan Tenis</v>
      </c>
      <c r="I41" s="12" t="str">
        <f t="shared" si="4"/>
        <v>CLEANING SERVICE</v>
      </c>
      <c r="J41" s="12">
        <f t="array" ref="J41">IFERROR(INDEX(MASTER!B:B,MATCH(G41,MASTER!A:A,0))/100," ")</f>
        <v>1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03</v>
      </c>
      <c r="N41" s="12">
        <f t="shared" ref="N41:O41" si="50">IFERROR(AVERAGEIF(L:L,L41,$J:$J)," ")</f>
        <v>0.9504285714</v>
      </c>
      <c r="O41" s="12">
        <f t="shared" si="50"/>
        <v>0.9549285714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45005.68869</v>
      </c>
      <c r="B42" s="9" t="str">
        <f>INDIRECT(ADDRESS(2+QUOTIENT(ROW()-2,COUNTA('Form Responses 1'!$1:$1)-4),2,,TRUE,"Form Responses 1"))</f>
        <v>theresia1@gmail.com</v>
      </c>
      <c r="C42" s="9" t="str">
        <f>INDIRECT(ADDRESS(2+QUOTIENT(ROW()-2,COUNTA('Form Responses 1'!$1:$1)-4),3,,TRUE,"Form Responses 1"))</f>
        <v>theresia v</v>
      </c>
      <c r="D42" s="10">
        <f>INDIRECT(ADDRESS(2+QUOTIENT(ROW()-2,COUNTA('Form Responses 1'!$1:$1)-4),4,,TRUE,"Form Responses 1"))</f>
        <v>44986</v>
      </c>
      <c r="E42" s="11">
        <f t="shared" si="2"/>
        <v>3</v>
      </c>
      <c r="F42" s="9" t="str">
        <f>IF(ISBLANK(A42)," ",INDIRECT(ADDRESS(1,5+MOD(ROW()-2,COUNTA('Form Responses 1'!$1:$1)-4),,TRUE,"Form Responses 1")))</f>
        <v>Gedung Pertemuan (Gp) [Halaman Sisi Depan]</v>
      </c>
      <c r="G42" s="9" t="str">
        <f>IF(ISBLANK(A42)," ",INDIRECT(ADDRESS(MATCH(A42,'Form Responses 1'!A:A,0),5+MOD(ROW()-2,COUNTA('Form Responses 1'!$1:$1)-4),,TRUE,"Form Responses 1")))</f>
        <v>CUKUP BAIK</v>
      </c>
      <c r="H42" s="12" t="str">
        <f t="shared" si="3"/>
        <v>Gedung Pertemuan (Gp)</v>
      </c>
      <c r="I42" s="12" t="str">
        <f t="shared" si="4"/>
        <v>CLEANING SERVICE</v>
      </c>
      <c r="J42" s="12">
        <f t="array" ref="J42">IFERROR(INDEX(MASTER!B:B,MATCH(G42,MASTER!A:A,0))/100," ")</f>
        <v>0.89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03</v>
      </c>
      <c r="N42" s="12">
        <f t="shared" ref="N42:O42" si="51">IFERROR(AVERAGEIF(L:L,L42,$J:$J)," ")</f>
        <v>0.9504285714</v>
      </c>
      <c r="O42" s="12">
        <f t="shared" si="51"/>
        <v>0.9549285714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45005.68869</v>
      </c>
      <c r="B43" s="9" t="str">
        <f>INDIRECT(ADDRESS(2+QUOTIENT(ROW()-2,COUNTA('Form Responses 1'!$1:$1)-4),2,,TRUE,"Form Responses 1"))</f>
        <v>theresia1@gmail.com</v>
      </c>
      <c r="C43" s="9" t="str">
        <f>INDIRECT(ADDRESS(2+QUOTIENT(ROW()-2,COUNTA('Form Responses 1'!$1:$1)-4),3,,TRUE,"Form Responses 1"))</f>
        <v>theresia v</v>
      </c>
      <c r="D43" s="10">
        <f>INDIRECT(ADDRESS(2+QUOTIENT(ROW()-2,COUNTA('Form Responses 1'!$1:$1)-4),4,,TRUE,"Form Responses 1"))</f>
        <v>44986</v>
      </c>
      <c r="E43" s="11">
        <f t="shared" si="2"/>
        <v>3</v>
      </c>
      <c r="F43" s="9" t="str">
        <f>IF(ISBLANK(A43)," ",INDIRECT(ADDRESS(1,5+MOD(ROW()-2,COUNTA('Form Responses 1'!$1:$1)-4),,TRUE,"Form Responses 1")))</f>
        <v>Gedung Pertemuan (Gp) [Halaman Sisi Kanan]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Gedung Pertemuan (Gp)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03</v>
      </c>
      <c r="N43" s="12">
        <f t="shared" ref="N43:O43" si="52">IFERROR(AVERAGEIF(L:L,L43,$J:$J)," ")</f>
        <v>0.9504285714</v>
      </c>
      <c r="O43" s="12">
        <f t="shared" si="52"/>
        <v>0.9549285714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45005.68869</v>
      </c>
      <c r="B44" s="9" t="str">
        <f>INDIRECT(ADDRESS(2+QUOTIENT(ROW()-2,COUNTA('Form Responses 1'!$1:$1)-4),2,,TRUE,"Form Responses 1"))</f>
        <v>theresia1@gmail.com</v>
      </c>
      <c r="C44" s="9" t="str">
        <f>INDIRECT(ADDRESS(2+QUOTIENT(ROW()-2,COUNTA('Form Responses 1'!$1:$1)-4),3,,TRUE,"Form Responses 1"))</f>
        <v>theresia v</v>
      </c>
      <c r="D44" s="10">
        <f>INDIRECT(ADDRESS(2+QUOTIENT(ROW()-2,COUNTA('Form Responses 1'!$1:$1)-4),4,,TRUE,"Form Responses 1"))</f>
        <v>44986</v>
      </c>
      <c r="E44" s="11">
        <f t="shared" si="2"/>
        <v>3</v>
      </c>
      <c r="F44" s="9" t="str">
        <f>IF(ISBLANK(A44)," ",INDIRECT(ADDRESS(1,5+MOD(ROW()-2,COUNTA('Form Responses 1'!$1:$1)-4),,TRUE,"Form Responses 1")))</f>
        <v>Gedung Pertemuan (Gp) [Halaman Sisi Kiri]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Gedung Pertemuan (Gp)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03</v>
      </c>
      <c r="N44" s="12">
        <f t="shared" ref="N44:O44" si="53">IFERROR(AVERAGEIF(L:L,L44,$J:$J)," ")</f>
        <v>0.9504285714</v>
      </c>
      <c r="O44" s="12">
        <f t="shared" si="53"/>
        <v>0.9549285714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45005.68869</v>
      </c>
      <c r="B45" s="9" t="str">
        <f>INDIRECT(ADDRESS(2+QUOTIENT(ROW()-2,COUNTA('Form Responses 1'!$1:$1)-4),2,,TRUE,"Form Responses 1"))</f>
        <v>theresia1@gmail.com</v>
      </c>
      <c r="C45" s="9" t="str">
        <f>INDIRECT(ADDRESS(2+QUOTIENT(ROW()-2,COUNTA('Form Responses 1'!$1:$1)-4),3,,TRUE,"Form Responses 1"))</f>
        <v>theresia v</v>
      </c>
      <c r="D45" s="10">
        <f>INDIRECT(ADDRESS(2+QUOTIENT(ROW()-2,COUNTA('Form Responses 1'!$1:$1)-4),4,,TRUE,"Form Responses 1"))</f>
        <v>44986</v>
      </c>
      <c r="E45" s="11">
        <f t="shared" si="2"/>
        <v>3</v>
      </c>
      <c r="F45" s="9" t="str">
        <f>IF(ISBLANK(A45)," ",INDIRECT(ADDRESS(1,5+MOD(ROW()-2,COUNTA('Form Responses 1'!$1:$1)-4),,TRUE,"Form Responses 1")))</f>
        <v>Gedung Pertemuan (Gp) [Halaman Sisi Belakang]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Gedung Pertemuan (Gp)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03</v>
      </c>
      <c r="N45" s="12">
        <f t="shared" ref="N45:O45" si="54">IFERROR(AVERAGEIF(L:L,L45,$J:$J)," ")</f>
        <v>0.9504285714</v>
      </c>
      <c r="O45" s="12">
        <f t="shared" si="54"/>
        <v>0.9549285714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45005.68869</v>
      </c>
      <c r="B46" s="9" t="str">
        <f>INDIRECT(ADDRESS(2+QUOTIENT(ROW()-2,COUNTA('Form Responses 1'!$1:$1)-4),2,,TRUE,"Form Responses 1"))</f>
        <v>theresia1@gmail.com</v>
      </c>
      <c r="C46" s="9" t="str">
        <f>INDIRECT(ADDRESS(2+QUOTIENT(ROW()-2,COUNTA('Form Responses 1'!$1:$1)-4),3,,TRUE,"Form Responses 1"))</f>
        <v>theresia v</v>
      </c>
      <c r="D46" s="10">
        <f>INDIRECT(ADDRESS(2+QUOTIENT(ROW()-2,COUNTA('Form Responses 1'!$1:$1)-4),4,,TRUE,"Form Responses 1"))</f>
        <v>44986</v>
      </c>
      <c r="E46" s="11">
        <f t="shared" si="2"/>
        <v>3</v>
      </c>
      <c r="F46" s="9" t="str">
        <f>IF(ISBLANK(A46)," ",INDIRECT(ADDRESS(1,5+MOD(ROW()-2,COUNTA('Form Responses 1'!$1:$1)-4),,TRUE,"Form Responses 1")))</f>
        <v>Gedung Pertemuan (Gp) [Halaman Pintu Masuk]</v>
      </c>
      <c r="G46" s="9" t="str">
        <f>IF(ISBLANK(A46)," ",INDIRECT(ADDRESS(MATCH(A46,'Form Responses 1'!A:A,0),5+MOD(ROW()-2,COUNTA('Form Responses 1'!$1:$1)-4),,TRUE,"Form Responses 1")))</f>
        <v>CUKUP BAIK</v>
      </c>
      <c r="H46" s="12" t="str">
        <f t="shared" si="3"/>
        <v>Gedung Pertemuan (Gp)</v>
      </c>
      <c r="I46" s="12" t="str">
        <f t="shared" si="4"/>
        <v>CLEANING SERVICE</v>
      </c>
      <c r="J46" s="12">
        <f t="array" ref="J46">IFERROR(INDEX(MASTER!B:B,MATCH(G46,MASTER!A:A,0))/100," ")</f>
        <v>0.89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03</v>
      </c>
      <c r="N46" s="12">
        <f t="shared" ref="N46:O46" si="55">IFERROR(AVERAGEIF(L:L,L46,$J:$J)," ")</f>
        <v>0.9504285714</v>
      </c>
      <c r="O46" s="12">
        <f t="shared" si="55"/>
        <v>0.9549285714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45005.68869</v>
      </c>
      <c r="B47" s="9" t="str">
        <f>INDIRECT(ADDRESS(2+QUOTIENT(ROW()-2,COUNTA('Form Responses 1'!$1:$1)-4),2,,TRUE,"Form Responses 1"))</f>
        <v>theresia1@gmail.com</v>
      </c>
      <c r="C47" s="9" t="str">
        <f>INDIRECT(ADDRESS(2+QUOTIENT(ROW()-2,COUNTA('Form Responses 1'!$1:$1)-4),3,,TRUE,"Form Responses 1"))</f>
        <v>theresia v</v>
      </c>
      <c r="D47" s="10">
        <f>INDIRECT(ADDRESS(2+QUOTIENT(ROW()-2,COUNTA('Form Responses 1'!$1:$1)-4),4,,TRUE,"Form Responses 1"))</f>
        <v>44986</v>
      </c>
      <c r="E47" s="11">
        <f t="shared" si="2"/>
        <v>3</v>
      </c>
      <c r="F47" s="9" t="str">
        <f>IF(ISBLANK(A47)," ",INDIRECT(ADDRESS(1,5+MOD(ROW()-2,COUNTA('Form Responses 1'!$1:$1)-4),,TRUE,"Form Responses 1")))</f>
        <v>Masjid [Halaman Sisi Depan]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Masjid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9</v>
      </c>
      <c r="L47" s="9" t="str">
        <f t="shared" si="6"/>
        <v>2023 - WEEK 09</v>
      </c>
      <c r="M47" s="9" t="str">
        <f t="shared" si="7"/>
        <v>2023 - MONTH 03</v>
      </c>
      <c r="N47" s="12">
        <f t="shared" ref="N47:O47" si="56">IFERROR(AVERAGEIF(L:L,L47,$J:$J)," ")</f>
        <v>0.9504285714</v>
      </c>
      <c r="O47" s="12">
        <f t="shared" si="56"/>
        <v>0.9549285714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9</v>
      </c>
      <c r="AF47" s="9" t="str">
        <f t="shared" si="15"/>
        <v>2023 03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45005.68869</v>
      </c>
      <c r="B48" s="9" t="str">
        <f>INDIRECT(ADDRESS(2+QUOTIENT(ROW()-2,COUNTA('Form Responses 1'!$1:$1)-4),2,,TRUE,"Form Responses 1"))</f>
        <v>theresia1@gmail.com</v>
      </c>
      <c r="C48" s="9" t="str">
        <f>INDIRECT(ADDRESS(2+QUOTIENT(ROW()-2,COUNTA('Form Responses 1'!$1:$1)-4),3,,TRUE,"Form Responses 1"))</f>
        <v>theresia v</v>
      </c>
      <c r="D48" s="10">
        <f>INDIRECT(ADDRESS(2+QUOTIENT(ROW()-2,COUNTA('Form Responses 1'!$1:$1)-4),4,,TRUE,"Form Responses 1"))</f>
        <v>44986</v>
      </c>
      <c r="E48" s="11">
        <f t="shared" si="2"/>
        <v>3</v>
      </c>
      <c r="F48" s="9" t="str">
        <f>IF(ISBLANK(A48)," ",INDIRECT(ADDRESS(1,5+MOD(ROW()-2,COUNTA('Form Responses 1'!$1:$1)-4),,TRUE,"Form Responses 1")))</f>
        <v>Masjid [Halaman Sisi Kanan]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Masjid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9</v>
      </c>
      <c r="L48" s="9" t="str">
        <f t="shared" si="6"/>
        <v>2023 - WEEK 09</v>
      </c>
      <c r="M48" s="9" t="str">
        <f t="shared" si="7"/>
        <v>2023 - MONTH 03</v>
      </c>
      <c r="N48" s="12">
        <f t="shared" ref="N48:O48" si="57">IFERROR(AVERAGEIF(L:L,L48,$J:$J)," ")</f>
        <v>0.9504285714</v>
      </c>
      <c r="O48" s="12">
        <f t="shared" si="57"/>
        <v>0.9549285714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9</v>
      </c>
      <c r="AF48" s="9" t="str">
        <f t="shared" si="15"/>
        <v>2023 03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45005.68869</v>
      </c>
      <c r="B49" s="9" t="str">
        <f>INDIRECT(ADDRESS(2+QUOTIENT(ROW()-2,COUNTA('Form Responses 1'!$1:$1)-4),2,,TRUE,"Form Responses 1"))</f>
        <v>theresia1@gmail.com</v>
      </c>
      <c r="C49" s="9" t="str">
        <f>INDIRECT(ADDRESS(2+QUOTIENT(ROW()-2,COUNTA('Form Responses 1'!$1:$1)-4),3,,TRUE,"Form Responses 1"))</f>
        <v>theresia v</v>
      </c>
      <c r="D49" s="10">
        <f>INDIRECT(ADDRESS(2+QUOTIENT(ROW()-2,COUNTA('Form Responses 1'!$1:$1)-4),4,,TRUE,"Form Responses 1"))</f>
        <v>44986</v>
      </c>
      <c r="E49" s="11">
        <f t="shared" si="2"/>
        <v>3</v>
      </c>
      <c r="F49" s="9" t="str">
        <f>IF(ISBLANK(A49)," ",INDIRECT(ADDRESS(1,5+MOD(ROW()-2,COUNTA('Form Responses 1'!$1:$1)-4),,TRUE,"Form Responses 1")))</f>
        <v>Masjid [Halaman Sisi Kiri]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Masjid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9</v>
      </c>
      <c r="L49" s="9" t="str">
        <f t="shared" si="6"/>
        <v>2023 - WEEK 09</v>
      </c>
      <c r="M49" s="9" t="str">
        <f t="shared" si="7"/>
        <v>2023 - MONTH 03</v>
      </c>
      <c r="N49" s="12">
        <f t="shared" ref="N49:O49" si="58">IFERROR(AVERAGEIF(L:L,L49,$J:$J)," ")</f>
        <v>0.9504285714</v>
      </c>
      <c r="O49" s="12">
        <f t="shared" si="58"/>
        <v>0.9549285714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9</v>
      </c>
      <c r="AF49" s="9" t="str">
        <f t="shared" si="15"/>
        <v>2023 03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45005.68869</v>
      </c>
      <c r="B50" s="9" t="str">
        <f>INDIRECT(ADDRESS(2+QUOTIENT(ROW()-2,COUNTA('Form Responses 1'!$1:$1)-4),2,,TRUE,"Form Responses 1"))</f>
        <v>theresia1@gmail.com</v>
      </c>
      <c r="C50" s="9" t="str">
        <f>INDIRECT(ADDRESS(2+QUOTIENT(ROW()-2,COUNTA('Form Responses 1'!$1:$1)-4),3,,TRUE,"Form Responses 1"))</f>
        <v>theresia v</v>
      </c>
      <c r="D50" s="10">
        <f>INDIRECT(ADDRESS(2+QUOTIENT(ROW()-2,COUNTA('Form Responses 1'!$1:$1)-4),4,,TRUE,"Form Responses 1"))</f>
        <v>44986</v>
      </c>
      <c r="E50" s="11">
        <f t="shared" si="2"/>
        <v>3</v>
      </c>
      <c r="F50" s="9" t="str">
        <f>IF(ISBLANK(A50)," ",INDIRECT(ADDRESS(1,5+MOD(ROW()-2,COUNTA('Form Responses 1'!$1:$1)-4),,TRUE,"Form Responses 1")))</f>
        <v>Masjid [Halaman Sisi Belakang]</v>
      </c>
      <c r="G50" s="9" t="str">
        <f>IF(ISBLANK(A50)," ",INDIRECT(ADDRESS(MATCH(A50,'Form Responses 1'!A:A,0),5+MOD(ROW()-2,COUNTA('Form Responses 1'!$1:$1)-4),,TRUE,"Form Responses 1")))</f>
        <v>CUKUP BAIK</v>
      </c>
      <c r="H50" s="12" t="str">
        <f t="shared" si="3"/>
        <v>Masjid</v>
      </c>
      <c r="I50" s="12" t="str">
        <f t="shared" si="4"/>
        <v>CLEANING SERVICE</v>
      </c>
      <c r="J50" s="12">
        <f t="array" ref="J50">IFERROR(INDEX(MASTER!B:B,MATCH(G50,MASTER!A:A,0))/100," ")</f>
        <v>0.89</v>
      </c>
      <c r="K50" s="9">
        <f t="shared" si="5"/>
        <v>9</v>
      </c>
      <c r="L50" s="9" t="str">
        <f t="shared" si="6"/>
        <v>2023 - WEEK 09</v>
      </c>
      <c r="M50" s="9" t="str">
        <f t="shared" si="7"/>
        <v>2023 - MONTH 03</v>
      </c>
      <c r="N50" s="12">
        <f t="shared" ref="N50:O50" si="59">IFERROR(AVERAGEIF(L:L,L50,$J:$J)," ")</f>
        <v>0.9504285714</v>
      </c>
      <c r="O50" s="12">
        <f t="shared" si="59"/>
        <v>0.9549285714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9</v>
      </c>
      <c r="AF50" s="9" t="str">
        <f t="shared" si="15"/>
        <v>2023 03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45005.68869</v>
      </c>
      <c r="B51" s="9" t="str">
        <f>INDIRECT(ADDRESS(2+QUOTIENT(ROW()-2,COUNTA('Form Responses 1'!$1:$1)-4),2,,TRUE,"Form Responses 1"))</f>
        <v>theresia1@gmail.com</v>
      </c>
      <c r="C51" s="9" t="str">
        <f>INDIRECT(ADDRESS(2+QUOTIENT(ROW()-2,COUNTA('Form Responses 1'!$1:$1)-4),3,,TRUE,"Form Responses 1"))</f>
        <v>theresia v</v>
      </c>
      <c r="D51" s="10">
        <f>INDIRECT(ADDRESS(2+QUOTIENT(ROW()-2,COUNTA('Form Responses 1'!$1:$1)-4),4,,TRUE,"Form Responses 1"))</f>
        <v>44986</v>
      </c>
      <c r="E51" s="11">
        <f t="shared" si="2"/>
        <v>3</v>
      </c>
      <c r="F51" s="9" t="str">
        <f>IF(ISBLANK(A51)," ",INDIRECT(ADDRESS(1,5+MOD(ROW()-2,COUNTA('Form Responses 1'!$1:$1)-4),,TRUE,"Form Responses 1")))</f>
        <v>Masjid [Halaman Pintu Masuk]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Masjid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9</v>
      </c>
      <c r="L51" s="9" t="str">
        <f t="shared" si="6"/>
        <v>2023 - WEEK 09</v>
      </c>
      <c r="M51" s="9" t="str">
        <f t="shared" si="7"/>
        <v>2023 - MONTH 03</v>
      </c>
      <c r="N51" s="12">
        <f t="shared" ref="N51:O51" si="60">IFERROR(AVERAGEIF(L:L,L51,$J:$J)," ")</f>
        <v>0.9504285714</v>
      </c>
      <c r="O51" s="12">
        <f t="shared" si="60"/>
        <v>0.9549285714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9</v>
      </c>
      <c r="AF51" s="9" t="str">
        <f t="shared" si="15"/>
        <v>2023 03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45005.68869</v>
      </c>
      <c r="B52" s="9" t="str">
        <f>INDIRECT(ADDRESS(2+QUOTIENT(ROW()-2,COUNTA('Form Responses 1'!$1:$1)-4),2,,TRUE,"Form Responses 1"))</f>
        <v>theresia1@gmail.com</v>
      </c>
      <c r="C52" s="9" t="str">
        <f>INDIRECT(ADDRESS(2+QUOTIENT(ROW()-2,COUNTA('Form Responses 1'!$1:$1)-4),3,,TRUE,"Form Responses 1"))</f>
        <v>theresia v</v>
      </c>
      <c r="D52" s="10">
        <f>INDIRECT(ADDRESS(2+QUOTIENT(ROW()-2,COUNTA('Form Responses 1'!$1:$1)-4),4,,TRUE,"Form Responses 1"))</f>
        <v>44986</v>
      </c>
      <c r="E52" s="11">
        <f t="shared" si="2"/>
        <v>3</v>
      </c>
      <c r="F52" s="9" t="str">
        <f>IF(ISBLANK(A52)," ",INDIRECT(ADDRESS(1,5+MOD(ROW()-2,COUNTA('Form Responses 1'!$1:$1)-4),,TRUE,"Form Responses 1")))</f>
        <v>Masjid [Jalur Utama]</v>
      </c>
      <c r="G52" s="9" t="str">
        <f>IF(ISBLANK(A52)," ",INDIRECT(ADDRESS(MATCH(A52,'Form Responses 1'!A:A,0),5+MOD(ROW()-2,COUNTA('Form Responses 1'!$1:$1)-4),,TRUE,"Form Responses 1")))</f>
        <v>SANGATBAIK</v>
      </c>
      <c r="H52" s="12" t="str">
        <f t="shared" si="3"/>
        <v>Masjid</v>
      </c>
      <c r="I52" s="12" t="str">
        <f t="shared" si="4"/>
        <v>CLEANING SERVICE</v>
      </c>
      <c r="J52" s="12">
        <f t="array" ref="J52">IFERROR(INDEX(MASTER!B:B,MATCH(G52,MASTER!A:A,0))/100," ")</f>
        <v>1</v>
      </c>
      <c r="K52" s="9">
        <f t="shared" si="5"/>
        <v>9</v>
      </c>
      <c r="L52" s="9" t="str">
        <f t="shared" si="6"/>
        <v>2023 - WEEK 09</v>
      </c>
      <c r="M52" s="9" t="str">
        <f t="shared" si="7"/>
        <v>2023 - MONTH 03</v>
      </c>
      <c r="N52" s="12">
        <f t="shared" ref="N52:O52" si="61">IFERROR(AVERAGEIF(L:L,L52,$J:$J)," ")</f>
        <v>0.9504285714</v>
      </c>
      <c r="O52" s="12">
        <f t="shared" si="61"/>
        <v>0.9549285714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9</v>
      </c>
      <c r="AF52" s="9" t="str">
        <f t="shared" si="15"/>
        <v>2023 03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45005.68869</v>
      </c>
      <c r="B53" s="9" t="str">
        <f>INDIRECT(ADDRESS(2+QUOTIENT(ROW()-2,COUNTA('Form Responses 1'!$1:$1)-4),2,,TRUE,"Form Responses 1"))</f>
        <v>theresia1@gmail.com</v>
      </c>
      <c r="C53" s="9" t="str">
        <f>INDIRECT(ADDRESS(2+QUOTIENT(ROW()-2,COUNTA('Form Responses 1'!$1:$1)-4),3,,TRUE,"Form Responses 1"))</f>
        <v>theresia v</v>
      </c>
      <c r="D53" s="10">
        <f>INDIRECT(ADDRESS(2+QUOTIENT(ROW()-2,COUNTA('Form Responses 1'!$1:$1)-4),4,,TRUE,"Form Responses 1"))</f>
        <v>44986</v>
      </c>
      <c r="E53" s="11">
        <f t="shared" si="2"/>
        <v>3</v>
      </c>
      <c r="F53" s="9" t="str">
        <f>IF(ISBLANK(A53)," ",INDIRECT(ADDRESS(1,5+MOD(ROW()-2,COUNTA('Form Responses 1'!$1:$1)-4),,TRUE,"Form Responses 1")))</f>
        <v>Blok 1 &amp; 2 [Jalur Utama]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Blok 1 &amp; 2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9</v>
      </c>
      <c r="L53" s="9" t="str">
        <f t="shared" si="6"/>
        <v>2023 - WEEK 09</v>
      </c>
      <c r="M53" s="9" t="str">
        <f t="shared" si="7"/>
        <v>2023 - MONTH 03</v>
      </c>
      <c r="N53" s="12">
        <f t="shared" ref="N53:O53" si="62">IFERROR(AVERAGEIF(L:L,L53,$J:$J)," ")</f>
        <v>0.9504285714</v>
      </c>
      <c r="O53" s="12">
        <f t="shared" si="62"/>
        <v>0.9549285714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9</v>
      </c>
      <c r="AF53" s="9" t="str">
        <f t="shared" si="15"/>
        <v>2023 03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45005.68869</v>
      </c>
      <c r="B54" s="9" t="str">
        <f>INDIRECT(ADDRESS(2+QUOTIENT(ROW()-2,COUNTA('Form Responses 1'!$1:$1)-4),2,,TRUE,"Form Responses 1"))</f>
        <v>theresia1@gmail.com</v>
      </c>
      <c r="C54" s="9" t="str">
        <f>INDIRECT(ADDRESS(2+QUOTIENT(ROW()-2,COUNTA('Form Responses 1'!$1:$1)-4),3,,TRUE,"Form Responses 1"))</f>
        <v>theresia v</v>
      </c>
      <c r="D54" s="10">
        <f>INDIRECT(ADDRESS(2+QUOTIENT(ROW()-2,COUNTA('Form Responses 1'!$1:$1)-4),4,,TRUE,"Form Responses 1"))</f>
        <v>44986</v>
      </c>
      <c r="E54" s="11">
        <f t="shared" si="2"/>
        <v>3</v>
      </c>
      <c r="F54" s="9" t="str">
        <f>IF(ISBLANK(A54)," ",INDIRECT(ADDRESS(1,5+MOD(ROW()-2,COUNTA('Form Responses 1'!$1:$1)-4),,TRUE,"Form Responses 1")))</f>
        <v>Blok 1 &amp; 2 [Bundaran]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Blok 1 &amp; 2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9</v>
      </c>
      <c r="L54" s="9" t="str">
        <f t="shared" si="6"/>
        <v>2023 - WEEK 09</v>
      </c>
      <c r="M54" s="9" t="str">
        <f t="shared" si="7"/>
        <v>2023 - MONTH 03</v>
      </c>
      <c r="N54" s="12">
        <f t="shared" ref="N54:O54" si="63">IFERROR(AVERAGEIF(L:L,L54,$J:$J)," ")</f>
        <v>0.9504285714</v>
      </c>
      <c r="O54" s="12">
        <f t="shared" si="63"/>
        <v>0.9549285714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9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45005.68869</v>
      </c>
      <c r="B55" s="9" t="str">
        <f>INDIRECT(ADDRESS(2+QUOTIENT(ROW()-2,COUNTA('Form Responses 1'!$1:$1)-4),2,,TRUE,"Form Responses 1"))</f>
        <v>theresia1@gmail.com</v>
      </c>
      <c r="C55" s="9" t="str">
        <f>INDIRECT(ADDRESS(2+QUOTIENT(ROW()-2,COUNTA('Form Responses 1'!$1:$1)-4),3,,TRUE,"Form Responses 1"))</f>
        <v>theresia v</v>
      </c>
      <c r="D55" s="10">
        <f>INDIRECT(ADDRESS(2+QUOTIENT(ROW()-2,COUNTA('Form Responses 1'!$1:$1)-4),4,,TRUE,"Form Responses 1"))</f>
        <v>44986</v>
      </c>
      <c r="E55" s="11">
        <f t="shared" si="2"/>
        <v>3</v>
      </c>
      <c r="F55" s="9" t="str">
        <f>IF(ISBLANK(A55)," ",INDIRECT(ADDRESS(1,5+MOD(ROW()-2,COUNTA('Form Responses 1'!$1:$1)-4),,TRUE,"Form Responses 1")))</f>
        <v>Blok 3 &amp; 4 [Jalur Utama]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Blok 3 &amp; 4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9</v>
      </c>
      <c r="L55" s="9" t="str">
        <f t="shared" si="6"/>
        <v>2023 - WEEK 09</v>
      </c>
      <c r="M55" s="9" t="str">
        <f t="shared" si="7"/>
        <v>2023 - MONTH 03</v>
      </c>
      <c r="N55" s="12">
        <f t="shared" ref="N55:O55" si="64">IFERROR(AVERAGEIF(L:L,L55,$J:$J)," ")</f>
        <v>0.9504285714</v>
      </c>
      <c r="O55" s="12">
        <f t="shared" si="64"/>
        <v>0.9549285714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9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45005.68869</v>
      </c>
      <c r="B56" s="9" t="str">
        <f>INDIRECT(ADDRESS(2+QUOTIENT(ROW()-2,COUNTA('Form Responses 1'!$1:$1)-4),2,,TRUE,"Form Responses 1"))</f>
        <v>theresia1@gmail.com</v>
      </c>
      <c r="C56" s="9" t="str">
        <f>INDIRECT(ADDRESS(2+QUOTIENT(ROW()-2,COUNTA('Form Responses 1'!$1:$1)-4),3,,TRUE,"Form Responses 1"))</f>
        <v>theresia v</v>
      </c>
      <c r="D56" s="10">
        <f>INDIRECT(ADDRESS(2+QUOTIENT(ROW()-2,COUNTA('Form Responses 1'!$1:$1)-4),4,,TRUE,"Form Responses 1"))</f>
        <v>44986</v>
      </c>
      <c r="E56" s="11">
        <f t="shared" si="2"/>
        <v>3</v>
      </c>
      <c r="F56" s="9" t="str">
        <f>IF(ISBLANK(A56)," ",INDIRECT(ADDRESS(1,5+MOD(ROW()-2,COUNTA('Form Responses 1'!$1:$1)-4),,TRUE,"Form Responses 1")))</f>
        <v>Blok 3 &amp; 4 [Bundaran 1]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Blok 3 &amp; 4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9</v>
      </c>
      <c r="L56" s="9" t="str">
        <f t="shared" si="6"/>
        <v>2023 - WEEK 09</v>
      </c>
      <c r="M56" s="9" t="str">
        <f t="shared" si="7"/>
        <v>2023 - MONTH 03</v>
      </c>
      <c r="N56" s="12">
        <f t="shared" ref="N56:O56" si="65">IFERROR(AVERAGEIF(L:L,L56,$J:$J)," ")</f>
        <v>0.9504285714</v>
      </c>
      <c r="O56" s="12">
        <f t="shared" si="65"/>
        <v>0.9549285714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9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45005.68869</v>
      </c>
      <c r="B57" s="9" t="str">
        <f>INDIRECT(ADDRESS(2+QUOTIENT(ROW()-2,COUNTA('Form Responses 1'!$1:$1)-4),2,,TRUE,"Form Responses 1"))</f>
        <v>theresia1@gmail.com</v>
      </c>
      <c r="C57" s="9" t="str">
        <f>INDIRECT(ADDRESS(2+QUOTIENT(ROW()-2,COUNTA('Form Responses 1'!$1:$1)-4),3,,TRUE,"Form Responses 1"))</f>
        <v>theresia v</v>
      </c>
      <c r="D57" s="10">
        <f>INDIRECT(ADDRESS(2+QUOTIENT(ROW()-2,COUNTA('Form Responses 1'!$1:$1)-4),4,,TRUE,"Form Responses 1"))</f>
        <v>44986</v>
      </c>
      <c r="E57" s="11">
        <f t="shared" si="2"/>
        <v>3</v>
      </c>
      <c r="F57" s="9" t="str">
        <f>IF(ISBLANK(A57)," ",INDIRECT(ADDRESS(1,5+MOD(ROW()-2,COUNTA('Form Responses 1'!$1:$1)-4),,TRUE,"Form Responses 1")))</f>
        <v>Blok 3 &amp; 4 [Bundaran 2]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Blok 3 &amp; 4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9</v>
      </c>
      <c r="L57" s="9" t="str">
        <f t="shared" si="6"/>
        <v>2023 - WEEK 09</v>
      </c>
      <c r="M57" s="9" t="str">
        <f t="shared" si="7"/>
        <v>2023 - MONTH 03</v>
      </c>
      <c r="N57" s="12">
        <f t="shared" ref="N57:O57" si="66">IFERROR(AVERAGEIF(L:L,L57,$J:$J)," ")</f>
        <v>0.9504285714</v>
      </c>
      <c r="O57" s="12">
        <f t="shared" si="66"/>
        <v>0.9549285714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9</v>
      </c>
      <c r="AF57" s="9" t="str">
        <f t="shared" si="15"/>
        <v>2023 03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45005.68869</v>
      </c>
      <c r="B58" s="9" t="str">
        <f>INDIRECT(ADDRESS(2+QUOTIENT(ROW()-2,COUNTA('Form Responses 1'!$1:$1)-4),2,,TRUE,"Form Responses 1"))</f>
        <v>theresia1@gmail.com</v>
      </c>
      <c r="C58" s="9" t="str">
        <f>INDIRECT(ADDRESS(2+QUOTIENT(ROW()-2,COUNTA('Form Responses 1'!$1:$1)-4),3,,TRUE,"Form Responses 1"))</f>
        <v>theresia v</v>
      </c>
      <c r="D58" s="10">
        <f>INDIRECT(ADDRESS(2+QUOTIENT(ROW()-2,COUNTA('Form Responses 1'!$1:$1)-4),4,,TRUE,"Form Responses 1"))</f>
        <v>44986</v>
      </c>
      <c r="E58" s="11">
        <f t="shared" si="2"/>
        <v>3</v>
      </c>
      <c r="F58" s="9" t="str">
        <f>IF(ISBLANK(A58)," ",INDIRECT(ADDRESS(1,5+MOD(ROW()-2,COUNTA('Form Responses 1'!$1:$1)-4),,TRUE,"Form Responses 1")))</f>
        <v>Blok 5 &amp; 6 [Jalur Utama]</v>
      </c>
      <c r="G58" s="9" t="str">
        <f>IF(ISBLANK(A58)," ",INDIRECT(ADDRESS(MATCH(A58,'Form Responses 1'!A:A,0),5+MOD(ROW()-2,COUNTA('Form Responses 1'!$1:$1)-4),,TRUE,"Form Responses 1")))</f>
        <v>SANGATBAIK</v>
      </c>
      <c r="H58" s="12" t="str">
        <f t="shared" si="3"/>
        <v>Blok 5 &amp; 6</v>
      </c>
      <c r="I58" s="12" t="str">
        <f t="shared" si="4"/>
        <v>CLEANING SERVICE</v>
      </c>
      <c r="J58" s="12">
        <f t="array" ref="J58">IFERROR(INDEX(MASTER!B:B,MATCH(G58,MASTER!A:A,0))/100," ")</f>
        <v>1</v>
      </c>
      <c r="K58" s="9">
        <f t="shared" si="5"/>
        <v>9</v>
      </c>
      <c r="L58" s="9" t="str">
        <f t="shared" si="6"/>
        <v>2023 - WEEK 09</v>
      </c>
      <c r="M58" s="9" t="str">
        <f t="shared" si="7"/>
        <v>2023 - MONTH 03</v>
      </c>
      <c r="N58" s="12">
        <f t="shared" ref="N58:O58" si="67">IFERROR(AVERAGEIF(L:L,L58,$J:$J)," ")</f>
        <v>0.9504285714</v>
      </c>
      <c r="O58" s="12">
        <f t="shared" si="67"/>
        <v>0.9549285714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9</v>
      </c>
      <c r="AF58" s="9" t="str">
        <f t="shared" si="15"/>
        <v>2023 03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45005.68869</v>
      </c>
      <c r="B59" s="9" t="str">
        <f>INDIRECT(ADDRESS(2+QUOTIENT(ROW()-2,COUNTA('Form Responses 1'!$1:$1)-4),2,,TRUE,"Form Responses 1"))</f>
        <v>theresia1@gmail.com</v>
      </c>
      <c r="C59" s="9" t="str">
        <f>INDIRECT(ADDRESS(2+QUOTIENT(ROW()-2,COUNTA('Form Responses 1'!$1:$1)-4),3,,TRUE,"Form Responses 1"))</f>
        <v>theresia v</v>
      </c>
      <c r="D59" s="10">
        <f>INDIRECT(ADDRESS(2+QUOTIENT(ROW()-2,COUNTA('Form Responses 1'!$1:$1)-4),4,,TRUE,"Form Responses 1"))</f>
        <v>44986</v>
      </c>
      <c r="E59" s="11">
        <f t="shared" si="2"/>
        <v>3</v>
      </c>
      <c r="F59" s="9" t="str">
        <f>IF(ISBLANK(A59)," ",INDIRECT(ADDRESS(1,5+MOD(ROW()-2,COUNTA('Form Responses 1'!$1:$1)-4),,TRUE,"Form Responses 1")))</f>
        <v>Blok 5 &amp; 6 [Bundaran]</v>
      </c>
      <c r="G59" s="9" t="str">
        <f>IF(ISBLANK(A59)," ",INDIRECT(ADDRESS(MATCH(A59,'Form Responses 1'!A:A,0),5+MOD(ROW()-2,COUNTA('Form Responses 1'!$1:$1)-4),,TRUE,"Form Responses 1")))</f>
        <v>SANGATBAIK</v>
      </c>
      <c r="H59" s="12" t="str">
        <f t="shared" si="3"/>
        <v>Blok 5 &amp; 6</v>
      </c>
      <c r="I59" s="12" t="str">
        <f t="shared" si="4"/>
        <v>CLEANING SERVICE</v>
      </c>
      <c r="J59" s="12">
        <f t="array" ref="J59">IFERROR(INDEX(MASTER!B:B,MATCH(G59,MASTER!A:A,0))/100," ")</f>
        <v>1</v>
      </c>
      <c r="K59" s="9">
        <f t="shared" si="5"/>
        <v>9</v>
      </c>
      <c r="L59" s="9" t="str">
        <f t="shared" si="6"/>
        <v>2023 - WEEK 09</v>
      </c>
      <c r="M59" s="9" t="str">
        <f t="shared" si="7"/>
        <v>2023 - MONTH 03</v>
      </c>
      <c r="N59" s="12">
        <f t="shared" ref="N59:O59" si="68">IFERROR(AVERAGEIF(L:L,L59,$J:$J)," ")</f>
        <v>0.9504285714</v>
      </c>
      <c r="O59" s="12">
        <f t="shared" si="68"/>
        <v>0.9549285714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9</v>
      </c>
      <c r="AF59" s="9" t="str">
        <f t="shared" si="15"/>
        <v>2023 03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45005.68869</v>
      </c>
      <c r="B60" s="9" t="str">
        <f>INDIRECT(ADDRESS(2+QUOTIENT(ROW()-2,COUNTA('Form Responses 1'!$1:$1)-4),2,,TRUE,"Form Responses 1"))</f>
        <v>theresia1@gmail.com</v>
      </c>
      <c r="C60" s="9" t="str">
        <f>INDIRECT(ADDRESS(2+QUOTIENT(ROW()-2,COUNTA('Form Responses 1'!$1:$1)-4),3,,TRUE,"Form Responses 1"))</f>
        <v>theresia v</v>
      </c>
      <c r="D60" s="10">
        <f>INDIRECT(ADDRESS(2+QUOTIENT(ROW()-2,COUNTA('Form Responses 1'!$1:$1)-4),4,,TRUE,"Form Responses 1"))</f>
        <v>44986</v>
      </c>
      <c r="E60" s="11">
        <f t="shared" si="2"/>
        <v>3</v>
      </c>
      <c r="F60" s="9" t="str">
        <f>IF(ISBLANK(A60)," ",INDIRECT(ADDRESS(1,5+MOD(ROW()-2,COUNTA('Form Responses 1'!$1:$1)-4),,TRUE,"Form Responses 1")))</f>
        <v>Lapangan 1 [Jalur Utama]</v>
      </c>
      <c r="G60" s="9" t="str">
        <f>IF(ISBLANK(A60)," ",INDIRECT(ADDRESS(MATCH(A60,'Form Responses 1'!A:A,0),5+MOD(ROW()-2,COUNTA('Form Responses 1'!$1:$1)-4),,TRUE,"Form Responses 1")))</f>
        <v>SANGATBAIK</v>
      </c>
      <c r="H60" s="12" t="str">
        <f t="shared" si="3"/>
        <v>Lapangan 1</v>
      </c>
      <c r="I60" s="12" t="str">
        <f t="shared" si="4"/>
        <v>CLEANING SERVICE</v>
      </c>
      <c r="J60" s="12">
        <f t="array" ref="J60">IFERROR(INDEX(MASTER!B:B,MATCH(G60,MASTER!A:A,0))/100," ")</f>
        <v>1</v>
      </c>
      <c r="K60" s="9">
        <f t="shared" si="5"/>
        <v>9</v>
      </c>
      <c r="L60" s="9" t="str">
        <f t="shared" si="6"/>
        <v>2023 - WEEK 09</v>
      </c>
      <c r="M60" s="9" t="str">
        <f t="shared" si="7"/>
        <v>2023 - MONTH 03</v>
      </c>
      <c r="N60" s="12">
        <f t="shared" ref="N60:O60" si="69">IFERROR(AVERAGEIF(L:L,L60,$J:$J)," ")</f>
        <v>0.9504285714</v>
      </c>
      <c r="O60" s="12">
        <f t="shared" si="69"/>
        <v>0.9549285714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9</v>
      </c>
      <c r="AF60" s="9" t="str">
        <f t="shared" si="15"/>
        <v>2023 03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45005.68869</v>
      </c>
      <c r="B61" s="9" t="str">
        <f>INDIRECT(ADDRESS(2+QUOTIENT(ROW()-2,COUNTA('Form Responses 1'!$1:$1)-4),2,,TRUE,"Form Responses 1"))</f>
        <v>theresia1@gmail.com</v>
      </c>
      <c r="C61" s="9" t="str">
        <f>INDIRECT(ADDRESS(2+QUOTIENT(ROW()-2,COUNTA('Form Responses 1'!$1:$1)-4),3,,TRUE,"Form Responses 1"))</f>
        <v>theresia v</v>
      </c>
      <c r="D61" s="10">
        <f>INDIRECT(ADDRESS(2+QUOTIENT(ROW()-2,COUNTA('Form Responses 1'!$1:$1)-4),4,,TRUE,"Form Responses 1"))</f>
        <v>44986</v>
      </c>
      <c r="E61" s="11">
        <f t="shared" si="2"/>
        <v>3</v>
      </c>
      <c r="F61" s="9" t="str">
        <f>IF(ISBLANK(A61)," ",INDIRECT(ADDRESS(1,5+MOD(ROW()-2,COUNTA('Form Responses 1'!$1:$1)-4),,TRUE,"Form Responses 1")))</f>
        <v>Lapangan 1 [Lapangan]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Lapangan 1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9</v>
      </c>
      <c r="L61" s="9" t="str">
        <f t="shared" si="6"/>
        <v>2023 - WEEK 09</v>
      </c>
      <c r="M61" s="9" t="str">
        <f t="shared" si="7"/>
        <v>2023 - MONTH 03</v>
      </c>
      <c r="N61" s="12">
        <f t="shared" ref="N61:O61" si="70">IFERROR(AVERAGEIF(L:L,L61,$J:$J)," ")</f>
        <v>0.9504285714</v>
      </c>
      <c r="O61" s="12">
        <f t="shared" si="70"/>
        <v>0.9549285714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9</v>
      </c>
      <c r="AF61" s="9" t="str">
        <f t="shared" si="15"/>
        <v>2023 03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45005.68869</v>
      </c>
      <c r="B62" s="9" t="str">
        <f>INDIRECT(ADDRESS(2+QUOTIENT(ROW()-2,COUNTA('Form Responses 1'!$1:$1)-4),2,,TRUE,"Form Responses 1"))</f>
        <v>theresia1@gmail.com</v>
      </c>
      <c r="C62" s="9" t="str">
        <f>INDIRECT(ADDRESS(2+QUOTIENT(ROW()-2,COUNTA('Form Responses 1'!$1:$1)-4),3,,TRUE,"Form Responses 1"))</f>
        <v>theresia v</v>
      </c>
      <c r="D62" s="10">
        <f>INDIRECT(ADDRESS(2+QUOTIENT(ROW()-2,COUNTA('Form Responses 1'!$1:$1)-4),4,,TRUE,"Form Responses 1"))</f>
        <v>44986</v>
      </c>
      <c r="E62" s="11">
        <f t="shared" si="2"/>
        <v>3</v>
      </c>
      <c r="F62" s="9" t="str">
        <f>IF(ISBLANK(A62)," ",INDIRECT(ADDRESS(1,5+MOD(ROW()-2,COUNTA('Form Responses 1'!$1:$1)-4),,TRUE,"Form Responses 1")))</f>
        <v>Lapangan 2 [Jalur Utama]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Lapangan 2</v>
      </c>
      <c r="I62" s="12" t="str">
        <f t="shared" si="4"/>
        <v>CLEANING SERVICE</v>
      </c>
      <c r="J62" s="12">
        <f t="array" ref="J62">IFERROR(INDEX(MASTER!B:B,MATCH(G62,MASTER!A:A,0))/100," ")</f>
        <v>1</v>
      </c>
      <c r="K62" s="9">
        <f t="shared" si="5"/>
        <v>9</v>
      </c>
      <c r="L62" s="9" t="str">
        <f t="shared" si="6"/>
        <v>2023 - WEEK 09</v>
      </c>
      <c r="M62" s="9" t="str">
        <f t="shared" si="7"/>
        <v>2023 - MONTH 03</v>
      </c>
      <c r="N62" s="12">
        <f t="shared" ref="N62:O62" si="71">IFERROR(AVERAGEIF(L:L,L62,$J:$J)," ")</f>
        <v>0.9504285714</v>
      </c>
      <c r="O62" s="12">
        <f t="shared" si="71"/>
        <v>0.9549285714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9</v>
      </c>
      <c r="AF62" s="9" t="str">
        <f t="shared" si="15"/>
        <v>2023 03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45005.68869</v>
      </c>
      <c r="B63" s="9" t="str">
        <f>INDIRECT(ADDRESS(2+QUOTIENT(ROW()-2,COUNTA('Form Responses 1'!$1:$1)-4),2,,TRUE,"Form Responses 1"))</f>
        <v>theresia1@gmail.com</v>
      </c>
      <c r="C63" s="9" t="str">
        <f>INDIRECT(ADDRESS(2+QUOTIENT(ROW()-2,COUNTA('Form Responses 1'!$1:$1)-4),3,,TRUE,"Form Responses 1"))</f>
        <v>theresia v</v>
      </c>
      <c r="D63" s="10">
        <f>INDIRECT(ADDRESS(2+QUOTIENT(ROW()-2,COUNTA('Form Responses 1'!$1:$1)-4),4,,TRUE,"Form Responses 1"))</f>
        <v>44986</v>
      </c>
      <c r="E63" s="11">
        <f t="shared" si="2"/>
        <v>3</v>
      </c>
      <c r="F63" s="9" t="str">
        <f>IF(ISBLANK(A63)," ",INDIRECT(ADDRESS(1,5+MOD(ROW()-2,COUNTA('Form Responses 1'!$1:$1)-4),,TRUE,"Form Responses 1")))</f>
        <v>Lapangan 2 [Lapangan]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Lapangan 2</v>
      </c>
      <c r="I63" s="12" t="str">
        <f t="shared" si="4"/>
        <v>CLEANING SERVICE</v>
      </c>
      <c r="J63" s="12">
        <f t="array" ref="J63">IFERROR(INDEX(MASTER!B:B,MATCH(G63,MASTER!A:A,0))/100," ")</f>
        <v>1</v>
      </c>
      <c r="K63" s="9">
        <f t="shared" si="5"/>
        <v>9</v>
      </c>
      <c r="L63" s="9" t="str">
        <f t="shared" si="6"/>
        <v>2023 - WEEK 09</v>
      </c>
      <c r="M63" s="9" t="str">
        <f t="shared" si="7"/>
        <v>2023 - MONTH 03</v>
      </c>
      <c r="N63" s="12">
        <f t="shared" ref="N63:O63" si="72">IFERROR(AVERAGEIF(L:L,L63,$J:$J)," ")</f>
        <v>0.9504285714</v>
      </c>
      <c r="O63" s="12">
        <f t="shared" si="72"/>
        <v>0.9549285714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9</v>
      </c>
      <c r="AF63" s="9" t="str">
        <f t="shared" si="15"/>
        <v>2023 03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45005.68869</v>
      </c>
      <c r="B64" s="9" t="str">
        <f>INDIRECT(ADDRESS(2+QUOTIENT(ROW()-2,COUNTA('Form Responses 1'!$1:$1)-4),2,,TRUE,"Form Responses 1"))</f>
        <v>theresia1@gmail.com</v>
      </c>
      <c r="C64" s="9" t="str">
        <f>INDIRECT(ADDRESS(2+QUOTIENT(ROW()-2,COUNTA('Form Responses 1'!$1:$1)-4),3,,TRUE,"Form Responses 1"))</f>
        <v>theresia v</v>
      </c>
      <c r="D64" s="10">
        <f>INDIRECT(ADDRESS(2+QUOTIENT(ROW()-2,COUNTA('Form Responses 1'!$1:$1)-4),4,,TRUE,"Form Responses 1"))</f>
        <v>44986</v>
      </c>
      <c r="E64" s="11">
        <f t="shared" si="2"/>
        <v>3</v>
      </c>
      <c r="F64" s="9" t="str">
        <f>IF(ISBLANK(A64)," ",INDIRECT(ADDRESS(1,5+MOD(ROW()-2,COUNTA('Form Responses 1'!$1:$1)-4),,TRUE,"Form Responses 1")))</f>
        <v>Lapangan 3 [Jalur Utama]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Lapangan 3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9</v>
      </c>
      <c r="L64" s="9" t="str">
        <f t="shared" si="6"/>
        <v>2023 - WEEK 09</v>
      </c>
      <c r="M64" s="9" t="str">
        <f t="shared" si="7"/>
        <v>2023 - MONTH 03</v>
      </c>
      <c r="N64" s="12">
        <f t="shared" ref="N64:O64" si="73">IFERROR(AVERAGEIF(L:L,L64,$J:$J)," ")</f>
        <v>0.9504285714</v>
      </c>
      <c r="O64" s="12">
        <f t="shared" si="73"/>
        <v>0.9549285714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9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45005.68869</v>
      </c>
      <c r="B65" s="9" t="str">
        <f>INDIRECT(ADDRESS(2+QUOTIENT(ROW()-2,COUNTA('Form Responses 1'!$1:$1)-4),2,,TRUE,"Form Responses 1"))</f>
        <v>theresia1@gmail.com</v>
      </c>
      <c r="C65" s="9" t="str">
        <f>INDIRECT(ADDRESS(2+QUOTIENT(ROW()-2,COUNTA('Form Responses 1'!$1:$1)-4),3,,TRUE,"Form Responses 1"))</f>
        <v>theresia v</v>
      </c>
      <c r="D65" s="10">
        <f>INDIRECT(ADDRESS(2+QUOTIENT(ROW()-2,COUNTA('Form Responses 1'!$1:$1)-4),4,,TRUE,"Form Responses 1"))</f>
        <v>44986</v>
      </c>
      <c r="E65" s="11">
        <f t="shared" si="2"/>
        <v>3</v>
      </c>
      <c r="F65" s="9" t="str">
        <f>IF(ISBLANK(A65)," ",INDIRECT(ADDRESS(1,5+MOD(ROW()-2,COUNTA('Form Responses 1'!$1:$1)-4),,TRUE,"Form Responses 1")))</f>
        <v>Lapangan 3 [Lapangan]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Lapangan 3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9</v>
      </c>
      <c r="L65" s="9" t="str">
        <f t="shared" si="6"/>
        <v>2023 - WEEK 09</v>
      </c>
      <c r="M65" s="9" t="str">
        <f t="shared" si="7"/>
        <v>2023 - MONTH 03</v>
      </c>
      <c r="N65" s="12">
        <f t="shared" ref="N65:O65" si="74">IFERROR(AVERAGEIF(L:L,L65,$J:$J)," ")</f>
        <v>0.9504285714</v>
      </c>
      <c r="O65" s="12">
        <f t="shared" si="74"/>
        <v>0.9549285714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9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45005.68869</v>
      </c>
      <c r="B66" s="9" t="str">
        <f>INDIRECT(ADDRESS(2+QUOTIENT(ROW()-2,COUNTA('Form Responses 1'!$1:$1)-4),2,,TRUE,"Form Responses 1"))</f>
        <v>theresia1@gmail.com</v>
      </c>
      <c r="C66" s="9" t="str">
        <f>INDIRECT(ADDRESS(2+QUOTIENT(ROW()-2,COUNTA('Form Responses 1'!$1:$1)-4),3,,TRUE,"Form Responses 1"))</f>
        <v>theresia v</v>
      </c>
      <c r="D66" s="10">
        <f>INDIRECT(ADDRESS(2+QUOTIENT(ROW()-2,COUNTA('Form Responses 1'!$1:$1)-4),4,,TRUE,"Form Responses 1"))</f>
        <v>44986</v>
      </c>
      <c r="E66" s="11">
        <f t="shared" si="2"/>
        <v>3</v>
      </c>
      <c r="F66" s="9" t="str">
        <f>IF(ISBLANK(A66)," ",INDIRECT(ADDRESS(1,5+MOD(ROW()-2,COUNTA('Form Responses 1'!$1:$1)-4),,TRUE,"Form Responses 1")))</f>
        <v>Lapangan Panah [Jalur Utama]</v>
      </c>
      <c r="G66" s="9" t="str">
        <f>IF(ISBLANK(A66)," ",INDIRECT(ADDRESS(MATCH(A66,'Form Responses 1'!A:A,0),5+MOD(ROW()-2,COUNTA('Form Responses 1'!$1:$1)-4),,TRUE,"Form Responses 1")))</f>
        <v>CUKUP BAIK</v>
      </c>
      <c r="H66" s="12" t="str">
        <f t="shared" si="3"/>
        <v>Lapangan Panah</v>
      </c>
      <c r="I66" s="12" t="str">
        <f t="shared" si="4"/>
        <v>CLEANING SERVICE</v>
      </c>
      <c r="J66" s="12">
        <f t="array" ref="J66">IFERROR(INDEX(MASTER!B:B,MATCH(G66,MASTER!A:A,0))/100," ")</f>
        <v>0.89</v>
      </c>
      <c r="K66" s="9">
        <f t="shared" si="5"/>
        <v>9</v>
      </c>
      <c r="L66" s="9" t="str">
        <f t="shared" si="6"/>
        <v>2023 - WEEK 09</v>
      </c>
      <c r="M66" s="9" t="str">
        <f t="shared" si="7"/>
        <v>2023 - MONTH 03</v>
      </c>
      <c r="N66" s="12">
        <f t="shared" ref="N66:O66" si="75">IFERROR(AVERAGEIF(L:L,L66,$J:$J)," ")</f>
        <v>0.9504285714</v>
      </c>
      <c r="O66" s="12">
        <f t="shared" si="75"/>
        <v>0.9549285714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9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45005.68869</v>
      </c>
      <c r="B67" s="9" t="str">
        <f>INDIRECT(ADDRESS(2+QUOTIENT(ROW()-2,COUNTA('Form Responses 1'!$1:$1)-4),2,,TRUE,"Form Responses 1"))</f>
        <v>theresia1@gmail.com</v>
      </c>
      <c r="C67" s="9" t="str">
        <f>INDIRECT(ADDRESS(2+QUOTIENT(ROW()-2,COUNTA('Form Responses 1'!$1:$1)-4),3,,TRUE,"Form Responses 1"))</f>
        <v>theresia v</v>
      </c>
      <c r="D67" s="10">
        <f>INDIRECT(ADDRESS(2+QUOTIENT(ROW()-2,COUNTA('Form Responses 1'!$1:$1)-4),4,,TRUE,"Form Responses 1"))</f>
        <v>44986</v>
      </c>
      <c r="E67" s="11">
        <f t="shared" si="2"/>
        <v>3</v>
      </c>
      <c r="F67" s="9" t="str">
        <f>IF(ISBLANK(A67)," ",INDIRECT(ADDRESS(1,5+MOD(ROW()-2,COUNTA('Form Responses 1'!$1:$1)-4),,TRUE,"Form Responses 1")))</f>
        <v>Lapangan Panah [Lapangan]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Lapangan Panah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9</v>
      </c>
      <c r="L67" s="9" t="str">
        <f t="shared" si="6"/>
        <v>2023 - WEEK 09</v>
      </c>
      <c r="M67" s="9" t="str">
        <f t="shared" si="7"/>
        <v>2023 - MONTH 03</v>
      </c>
      <c r="N67" s="12">
        <f t="shared" ref="N67:O67" si="76">IFERROR(AVERAGEIF(L:L,L67,$J:$J)," ")</f>
        <v>0.9504285714</v>
      </c>
      <c r="O67" s="12">
        <f t="shared" si="76"/>
        <v>0.9549285714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9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45005.68869</v>
      </c>
      <c r="B68" s="9" t="str">
        <f>INDIRECT(ADDRESS(2+QUOTIENT(ROW()-2,COUNTA('Form Responses 1'!$1:$1)-4),2,,TRUE,"Form Responses 1"))</f>
        <v>theresia1@gmail.com</v>
      </c>
      <c r="C68" s="9" t="str">
        <f>INDIRECT(ADDRESS(2+QUOTIENT(ROW()-2,COUNTA('Form Responses 1'!$1:$1)-4),3,,TRUE,"Form Responses 1"))</f>
        <v>theresia v</v>
      </c>
      <c r="D68" s="10">
        <f>INDIRECT(ADDRESS(2+QUOTIENT(ROW()-2,COUNTA('Form Responses 1'!$1:$1)-4),4,,TRUE,"Form Responses 1"))</f>
        <v>44986</v>
      </c>
      <c r="E68" s="11">
        <f t="shared" si="2"/>
        <v>3</v>
      </c>
      <c r="F68" s="9" t="str">
        <f>IF(ISBLANK(A68)," ",INDIRECT(ADDRESS(1,5+MOD(ROW()-2,COUNTA('Form Responses 1'!$1:$1)-4),,TRUE,"Form Responses 1")))</f>
        <v>Taman Bermain [Jalur Utama]</v>
      </c>
      <c r="G68" s="9" t="str">
        <f>IF(ISBLANK(A68)," ",INDIRECT(ADDRESS(MATCH(A68,'Form Responses 1'!A:A,0),5+MOD(ROW()-2,COUNTA('Form Responses 1'!$1:$1)-4),,TRUE,"Form Responses 1")))</f>
        <v>CUKUP BAIK</v>
      </c>
      <c r="H68" s="12" t="str">
        <f t="shared" si="3"/>
        <v>Taman Bermain</v>
      </c>
      <c r="I68" s="12" t="str">
        <f t="shared" si="4"/>
        <v>CLEANING SERVICE</v>
      </c>
      <c r="J68" s="12">
        <f t="array" ref="J68">IFERROR(INDEX(MASTER!B:B,MATCH(G68,MASTER!A:A,0))/100," ")</f>
        <v>0.89</v>
      </c>
      <c r="K68" s="9">
        <f t="shared" si="5"/>
        <v>9</v>
      </c>
      <c r="L68" s="9" t="str">
        <f t="shared" si="6"/>
        <v>2023 - WEEK 09</v>
      </c>
      <c r="M68" s="9" t="str">
        <f t="shared" si="7"/>
        <v>2023 - MONTH 03</v>
      </c>
      <c r="N68" s="12">
        <f t="shared" ref="N68:O68" si="77">IFERROR(AVERAGEIF(L:L,L68,$J:$J)," ")</f>
        <v>0.9504285714</v>
      </c>
      <c r="O68" s="12">
        <f t="shared" si="77"/>
        <v>0.9549285714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9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45005.68869</v>
      </c>
      <c r="B69" s="9" t="str">
        <f>INDIRECT(ADDRESS(2+QUOTIENT(ROW()-2,COUNTA('Form Responses 1'!$1:$1)-4),2,,TRUE,"Form Responses 1"))</f>
        <v>theresia1@gmail.com</v>
      </c>
      <c r="C69" s="9" t="str">
        <f>INDIRECT(ADDRESS(2+QUOTIENT(ROW()-2,COUNTA('Form Responses 1'!$1:$1)-4),3,,TRUE,"Form Responses 1"))</f>
        <v>theresia v</v>
      </c>
      <c r="D69" s="10">
        <f>INDIRECT(ADDRESS(2+QUOTIENT(ROW()-2,COUNTA('Form Responses 1'!$1:$1)-4),4,,TRUE,"Form Responses 1"))</f>
        <v>44986</v>
      </c>
      <c r="E69" s="11">
        <f t="shared" si="2"/>
        <v>3</v>
      </c>
      <c r="F69" s="9" t="str">
        <f>IF(ISBLANK(A69)," ",INDIRECT(ADDRESS(1,5+MOD(ROW()-2,COUNTA('Form Responses 1'!$1:$1)-4),,TRUE,"Form Responses 1")))</f>
        <v>Taman Bermain [Lapangan]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Taman Bermain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9</v>
      </c>
      <c r="L69" s="9" t="str">
        <f t="shared" si="6"/>
        <v>2023 - WEEK 09</v>
      </c>
      <c r="M69" s="9" t="str">
        <f t="shared" si="7"/>
        <v>2023 - MONTH 03</v>
      </c>
      <c r="N69" s="12">
        <f t="shared" ref="N69:O69" si="78">IFERROR(AVERAGEIF(L:L,L69,$J:$J)," ")</f>
        <v>0.9504285714</v>
      </c>
      <c r="O69" s="12">
        <f t="shared" si="78"/>
        <v>0.9549285714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9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45005.68869</v>
      </c>
      <c r="B70" s="9" t="str">
        <f>INDIRECT(ADDRESS(2+QUOTIENT(ROW()-2,COUNTA('Form Responses 1'!$1:$1)-4),2,,TRUE,"Form Responses 1"))</f>
        <v>theresia1@gmail.com</v>
      </c>
      <c r="C70" s="9" t="str">
        <f>INDIRECT(ADDRESS(2+QUOTIENT(ROW()-2,COUNTA('Form Responses 1'!$1:$1)-4),3,,TRUE,"Form Responses 1"))</f>
        <v>theresia v</v>
      </c>
      <c r="D70" s="10">
        <f>INDIRECT(ADDRESS(2+QUOTIENT(ROW()-2,COUNTA('Form Responses 1'!$1:$1)-4),4,,TRUE,"Form Responses 1"))</f>
        <v>44986</v>
      </c>
      <c r="E70" s="11">
        <f t="shared" si="2"/>
        <v>3</v>
      </c>
      <c r="F70" s="9" t="str">
        <f>IF(ISBLANK(A70)," ",INDIRECT(ADDRESS(1,5+MOD(ROW()-2,COUNTA('Form Responses 1'!$1:$1)-4),,TRUE,"Form Responses 1")))</f>
        <v>Area Danau 1 [Jalur Utama]</v>
      </c>
      <c r="G70" s="9" t="str">
        <f>IF(ISBLANK(A70)," ",INDIRECT(ADDRESS(MATCH(A70,'Form Responses 1'!A:A,0),5+MOD(ROW()-2,COUNTA('Form Responses 1'!$1:$1)-4),,TRUE,"Form Responses 1")))</f>
        <v>CUKUP BAIK</v>
      </c>
      <c r="H70" s="12" t="str">
        <f t="shared" si="3"/>
        <v>Area Danau 1</v>
      </c>
      <c r="I70" s="12" t="str">
        <f t="shared" si="4"/>
        <v>CLEANING SERVICE</v>
      </c>
      <c r="J70" s="12">
        <f t="array" ref="J70">IFERROR(INDEX(MASTER!B:B,MATCH(G70,MASTER!A:A,0))/100," ")</f>
        <v>0.89</v>
      </c>
      <c r="K70" s="9">
        <f t="shared" si="5"/>
        <v>9</v>
      </c>
      <c r="L70" s="9" t="str">
        <f t="shared" si="6"/>
        <v>2023 - WEEK 09</v>
      </c>
      <c r="M70" s="9" t="str">
        <f t="shared" si="7"/>
        <v>2023 - MONTH 03</v>
      </c>
      <c r="N70" s="12">
        <f t="shared" ref="N70:O70" si="79">IFERROR(AVERAGEIF(L:L,L70,$J:$J)," ")</f>
        <v>0.9504285714</v>
      </c>
      <c r="O70" s="12">
        <f t="shared" si="79"/>
        <v>0.9549285714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9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45005.68869</v>
      </c>
      <c r="B71" s="9" t="str">
        <f>INDIRECT(ADDRESS(2+QUOTIENT(ROW()-2,COUNTA('Form Responses 1'!$1:$1)-4),2,,TRUE,"Form Responses 1"))</f>
        <v>theresia1@gmail.com</v>
      </c>
      <c r="C71" s="9" t="str">
        <f>INDIRECT(ADDRESS(2+QUOTIENT(ROW()-2,COUNTA('Form Responses 1'!$1:$1)-4),3,,TRUE,"Form Responses 1"))</f>
        <v>theresia v</v>
      </c>
      <c r="D71" s="10">
        <f>INDIRECT(ADDRESS(2+QUOTIENT(ROW()-2,COUNTA('Form Responses 1'!$1:$1)-4),4,,TRUE,"Form Responses 1"))</f>
        <v>44986</v>
      </c>
      <c r="E71" s="11">
        <f t="shared" si="2"/>
        <v>3</v>
      </c>
      <c r="F71" s="9" t="str">
        <f>IF(ISBLANK(A71)," ",INDIRECT(ADDRESS(1,5+MOD(ROW()-2,COUNTA('Form Responses 1'!$1:$1)-4),,TRUE,"Form Responses 1")))</f>
        <v>Area Danau 2 [Jalur Utama]</v>
      </c>
      <c r="G71" s="9" t="str">
        <f>IF(ISBLANK(A71)," ",INDIRECT(ADDRESS(MATCH(A71,'Form Responses 1'!A:A,0),5+MOD(ROW()-2,COUNTA('Form Responses 1'!$1:$1)-4),,TRUE,"Form Responses 1")))</f>
        <v>SANGATBAIK</v>
      </c>
      <c r="H71" s="12" t="str">
        <f t="shared" si="3"/>
        <v>Area Danau 2</v>
      </c>
      <c r="I71" s="12" t="str">
        <f t="shared" si="4"/>
        <v>CLEANING SERVICE</v>
      </c>
      <c r="J71" s="12">
        <f t="array" ref="J71">IFERROR(INDEX(MASTER!B:B,MATCH(G71,MASTER!A:A,0))/100," ")</f>
        <v>1</v>
      </c>
      <c r="K71" s="9">
        <f t="shared" si="5"/>
        <v>9</v>
      </c>
      <c r="L71" s="9" t="str">
        <f t="shared" si="6"/>
        <v>2023 - WEEK 09</v>
      </c>
      <c r="M71" s="9" t="str">
        <f t="shared" si="7"/>
        <v>2023 - MONTH 03</v>
      </c>
      <c r="N71" s="12">
        <f t="shared" ref="N71:O71" si="80">IFERROR(AVERAGEIF(L:L,L71,$J:$J)," ")</f>
        <v>0.9504285714</v>
      </c>
      <c r="O71" s="12">
        <f t="shared" si="80"/>
        <v>0.9549285714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9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45005.68951</v>
      </c>
      <c r="B72" s="9" t="str">
        <f>INDIRECT(ADDRESS(2+QUOTIENT(ROW()-2,COUNTA('Form Responses 1'!$1:$1)-4),2,,TRUE,"Form Responses 1"))</f>
        <v>theresia2@gmail.com</v>
      </c>
      <c r="C72" s="9" t="str">
        <f>INDIRECT(ADDRESS(2+QUOTIENT(ROW()-2,COUNTA('Form Responses 1'!$1:$1)-4),3,,TRUE,"Form Responses 1"))</f>
        <v>theresia v</v>
      </c>
      <c r="D72" s="10">
        <f>INDIRECT(ADDRESS(2+QUOTIENT(ROW()-2,COUNTA('Form Responses 1'!$1:$1)-4),4,,TRUE,"Form Responses 1"))</f>
        <v>44993</v>
      </c>
      <c r="E72" s="11">
        <f t="shared" si="2"/>
        <v>3</v>
      </c>
      <c r="F72" s="9" t="str">
        <f>IF(ISBLANK(A72)," ",INDIRECT(ADDRESS(1,5+MOD(ROW()-2,COUNTA('Form Responses 1'!$1:$1)-4),,TRUE,"Form Responses 1")))</f>
        <v>Security [Security Functions]</v>
      </c>
      <c r="G72" s="9" t="str">
        <f>IF(ISBLANK(A72)," ",INDIRECT(ADDRESS(MATCH(A72,'Form Responses 1'!A:A,0),5+MOD(ROW()-2,COUNTA('Form Responses 1'!$1:$1)-4),,TRUE,"Form Responses 1")))</f>
        <v>CUKUP BAIK</v>
      </c>
      <c r="H72" s="12" t="str">
        <f t="shared" si="3"/>
        <v>Security</v>
      </c>
      <c r="I72" s="12" t="str">
        <f t="shared" si="4"/>
        <v>SECURITY SERVICE</v>
      </c>
      <c r="J72" s="12">
        <f t="array" ref="J72">IFERROR(INDEX(MASTER!B:B,MATCH(G72,MASTER!A:A,0))/100," ")</f>
        <v>0.89</v>
      </c>
      <c r="K72" s="9">
        <f t="shared" si="5"/>
        <v>10</v>
      </c>
      <c r="L72" s="9" t="str">
        <f t="shared" si="6"/>
        <v>2023 - WEEK 10</v>
      </c>
      <c r="M72" s="9" t="str">
        <f t="shared" si="7"/>
        <v>2023 - MONTH 03</v>
      </c>
      <c r="N72" s="12">
        <f t="shared" ref="N72:O72" si="81">IFERROR(AVERAGEIF(L:L,L72,$J:$J)," ")</f>
        <v>0.9596428571</v>
      </c>
      <c r="O72" s="12">
        <f t="shared" si="81"/>
        <v>0.9549285714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10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45005.68951</v>
      </c>
      <c r="B73" s="9" t="str">
        <f>INDIRECT(ADDRESS(2+QUOTIENT(ROW()-2,COUNTA('Form Responses 1'!$1:$1)-4),2,,TRUE,"Form Responses 1"))</f>
        <v>theresia2@gmail.com</v>
      </c>
      <c r="C73" s="9" t="str">
        <f>INDIRECT(ADDRESS(2+QUOTIENT(ROW()-2,COUNTA('Form Responses 1'!$1:$1)-4),3,,TRUE,"Form Responses 1"))</f>
        <v>theresia v</v>
      </c>
      <c r="D73" s="10">
        <f>INDIRECT(ADDRESS(2+QUOTIENT(ROW()-2,COUNTA('Form Responses 1'!$1:$1)-4),4,,TRUE,"Form Responses 1"))</f>
        <v>44993</v>
      </c>
      <c r="E73" s="11">
        <f t="shared" si="2"/>
        <v>3</v>
      </c>
      <c r="F73" s="9" t="str">
        <f>IF(ISBLANK(A73)," ",INDIRECT(ADDRESS(1,5+MOD(ROW()-2,COUNTA('Form Responses 1'!$1:$1)-4),,TRUE,"Form Responses 1")))</f>
        <v>Driver [Driving Safety]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Driver</v>
      </c>
      <c r="I73" s="12" t="str">
        <f t="shared" si="4"/>
        <v>LABOR SERVICE</v>
      </c>
      <c r="J73" s="12">
        <f t="array" ref="J73">IFERROR(INDEX(MASTER!B:B,MATCH(G73,MASTER!A:A,0))/100," ")</f>
        <v>0.95</v>
      </c>
      <c r="K73" s="9">
        <f t="shared" si="5"/>
        <v>10</v>
      </c>
      <c r="L73" s="9" t="str">
        <f t="shared" si="6"/>
        <v>2023 - WEEK 10</v>
      </c>
      <c r="M73" s="9" t="str">
        <f t="shared" si="7"/>
        <v>2023 - MONTH 03</v>
      </c>
      <c r="N73" s="12">
        <f t="shared" ref="N73:O73" si="82">IFERROR(AVERAGEIF(L:L,L73,$J:$J)," ")</f>
        <v>0.9596428571</v>
      </c>
      <c r="O73" s="12">
        <f t="shared" si="82"/>
        <v>0.9549285714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10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45005.68951</v>
      </c>
      <c r="B74" s="9" t="str">
        <f>INDIRECT(ADDRESS(2+QUOTIENT(ROW()-2,COUNTA('Form Responses 1'!$1:$1)-4),2,,TRUE,"Form Responses 1"))</f>
        <v>theresia2@gmail.com</v>
      </c>
      <c r="C74" s="9" t="str">
        <f>INDIRECT(ADDRESS(2+QUOTIENT(ROW()-2,COUNTA('Form Responses 1'!$1:$1)-4),3,,TRUE,"Form Responses 1"))</f>
        <v>theresia v</v>
      </c>
      <c r="D74" s="10">
        <f>INDIRECT(ADDRESS(2+QUOTIENT(ROW()-2,COUNTA('Form Responses 1'!$1:$1)-4),4,,TRUE,"Form Responses 1"))</f>
        <v>44993</v>
      </c>
      <c r="E74" s="11">
        <f t="shared" si="2"/>
        <v>3</v>
      </c>
      <c r="F74" s="9" t="str">
        <f>IF(ISBLANK(A74)," ",INDIRECT(ADDRESS(1,5+MOD(ROW()-2,COUNTA('Form Responses 1'!$1:$1)-4),,TRUE,"Form Responses 1")))</f>
        <v>Driver [ Attendance]</v>
      </c>
      <c r="G74" s="9" t="str">
        <f>IF(ISBLANK(A74)," ",INDIRECT(ADDRESS(MATCH(A74,'Form Responses 1'!A:A,0),5+MOD(ROW()-2,COUNTA('Form Responses 1'!$1:$1)-4),,TRUE,"Form Responses 1")))</f>
        <v>SANGATBAIK</v>
      </c>
      <c r="H74" s="12" t="str">
        <f t="shared" si="3"/>
        <v>Driver</v>
      </c>
      <c r="I74" s="12" t="str">
        <f t="shared" si="4"/>
        <v>LABOR SERVICE</v>
      </c>
      <c r="J74" s="12">
        <f t="array" ref="J74">IFERROR(INDEX(MASTER!B:B,MATCH(G74,MASTER!A:A,0))/100," ")</f>
        <v>1</v>
      </c>
      <c r="K74" s="9">
        <f t="shared" si="5"/>
        <v>10</v>
      </c>
      <c r="L74" s="9" t="str">
        <f t="shared" si="6"/>
        <v>2023 - WEEK 10</v>
      </c>
      <c r="M74" s="9" t="str">
        <f t="shared" si="7"/>
        <v>2023 - MONTH 03</v>
      </c>
      <c r="N74" s="12">
        <f t="shared" ref="N74:O74" si="83">IFERROR(AVERAGEIF(L:L,L74,$J:$J)," ")</f>
        <v>0.9596428571</v>
      </c>
      <c r="O74" s="12">
        <f t="shared" si="83"/>
        <v>0.9549285714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10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45005.68951</v>
      </c>
      <c r="B75" s="9" t="str">
        <f>INDIRECT(ADDRESS(2+QUOTIENT(ROW()-2,COUNTA('Form Responses 1'!$1:$1)-4),2,,TRUE,"Form Responses 1"))</f>
        <v>theresia2@gmail.com</v>
      </c>
      <c r="C75" s="9" t="str">
        <f>INDIRECT(ADDRESS(2+QUOTIENT(ROW()-2,COUNTA('Form Responses 1'!$1:$1)-4),3,,TRUE,"Form Responses 1"))</f>
        <v>theresia v</v>
      </c>
      <c r="D75" s="10">
        <f>INDIRECT(ADDRESS(2+QUOTIENT(ROW()-2,COUNTA('Form Responses 1'!$1:$1)-4),4,,TRUE,"Form Responses 1"))</f>
        <v>44993</v>
      </c>
      <c r="E75" s="11">
        <f t="shared" si="2"/>
        <v>3</v>
      </c>
      <c r="F75" s="9" t="str">
        <f>IF(ISBLANK(A75)," ",INDIRECT(ADDRESS(1,5+MOD(ROW()-2,COUNTA('Form Responses 1'!$1:$1)-4),,TRUE,"Form Responses 1")))</f>
        <v>Jalur Utama [Taman Gerbang Utama]</v>
      </c>
      <c r="G75" s="9" t="str">
        <f>IF(ISBLANK(A75)," ",INDIRECT(ADDRESS(MATCH(A75,'Form Responses 1'!A:A,0),5+MOD(ROW()-2,COUNTA('Form Responses 1'!$1:$1)-4),,TRUE,"Form Responses 1")))</f>
        <v>SANGATBAIK</v>
      </c>
      <c r="H75" s="12" t="str">
        <f t="shared" si="3"/>
        <v>Jalur Utama</v>
      </c>
      <c r="I75" s="12" t="str">
        <f t="shared" si="4"/>
        <v>CLEANING SERVICE</v>
      </c>
      <c r="J75" s="12">
        <f t="array" ref="J75">IFERROR(INDEX(MASTER!B:B,MATCH(G75,MASTER!A:A,0))/100," ")</f>
        <v>1</v>
      </c>
      <c r="K75" s="9">
        <f t="shared" si="5"/>
        <v>10</v>
      </c>
      <c r="L75" s="9" t="str">
        <f t="shared" si="6"/>
        <v>2023 - WEEK 10</v>
      </c>
      <c r="M75" s="9" t="str">
        <f t="shared" si="7"/>
        <v>2023 - MONTH 03</v>
      </c>
      <c r="N75" s="12">
        <f t="shared" ref="N75:O75" si="84">IFERROR(AVERAGEIF(L:L,L75,$J:$J)," ")</f>
        <v>0.9596428571</v>
      </c>
      <c r="O75" s="12">
        <f t="shared" si="84"/>
        <v>0.9549285714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10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45005.68951</v>
      </c>
      <c r="B76" s="9" t="str">
        <f>INDIRECT(ADDRESS(2+QUOTIENT(ROW()-2,COUNTA('Form Responses 1'!$1:$1)-4),2,,TRUE,"Form Responses 1"))</f>
        <v>theresia2@gmail.com</v>
      </c>
      <c r="C76" s="9" t="str">
        <f>INDIRECT(ADDRESS(2+QUOTIENT(ROW()-2,COUNTA('Form Responses 1'!$1:$1)-4),3,,TRUE,"Form Responses 1"))</f>
        <v>theresia v</v>
      </c>
      <c r="D76" s="10">
        <f>INDIRECT(ADDRESS(2+QUOTIENT(ROW()-2,COUNTA('Form Responses 1'!$1:$1)-4),4,,TRUE,"Form Responses 1"))</f>
        <v>44993</v>
      </c>
      <c r="E76" s="11">
        <f t="shared" si="2"/>
        <v>3</v>
      </c>
      <c r="F76" s="9" t="str">
        <f>IF(ISBLANK(A76)," ",INDIRECT(ADDRESS(1,5+MOD(ROW()-2,COUNTA('Form Responses 1'!$1:$1)-4),,TRUE,"Form Responses 1")))</f>
        <v>Jalur Utama [Posko Scurity]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Jalur Utama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10</v>
      </c>
      <c r="L76" s="9" t="str">
        <f t="shared" si="6"/>
        <v>2023 - WEEK 10</v>
      </c>
      <c r="M76" s="9" t="str">
        <f t="shared" si="7"/>
        <v>2023 - MONTH 03</v>
      </c>
      <c r="N76" s="12">
        <f t="shared" ref="N76:O76" si="85">IFERROR(AVERAGEIF(L:L,L76,$J:$J)," ")</f>
        <v>0.9596428571</v>
      </c>
      <c r="O76" s="12">
        <f t="shared" si="85"/>
        <v>0.9549285714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10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45005.68951</v>
      </c>
      <c r="B77" s="9" t="str">
        <f>INDIRECT(ADDRESS(2+QUOTIENT(ROW()-2,COUNTA('Form Responses 1'!$1:$1)-4),2,,TRUE,"Form Responses 1"))</f>
        <v>theresia2@gmail.com</v>
      </c>
      <c r="C77" s="9" t="str">
        <f>INDIRECT(ADDRESS(2+QUOTIENT(ROW()-2,COUNTA('Form Responses 1'!$1:$1)-4),3,,TRUE,"Form Responses 1"))</f>
        <v>theresia v</v>
      </c>
      <c r="D77" s="10">
        <f>INDIRECT(ADDRESS(2+QUOTIENT(ROW()-2,COUNTA('Form Responses 1'!$1:$1)-4),4,,TRUE,"Form Responses 1"))</f>
        <v>44993</v>
      </c>
      <c r="E77" s="11">
        <f t="shared" si="2"/>
        <v>3</v>
      </c>
      <c r="F77" s="9" t="str">
        <f>IF(ISBLANK(A77)," ",INDIRECT(ADDRESS(1,5+MOD(ROW()-2,COUNTA('Form Responses 1'!$1:$1)-4),,TRUE,"Form Responses 1")))</f>
        <v>Jalur Utama [Bundaran]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Jalur Utama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10</v>
      </c>
      <c r="L77" s="9" t="str">
        <f t="shared" si="6"/>
        <v>2023 - WEEK 10</v>
      </c>
      <c r="M77" s="9" t="str">
        <f t="shared" si="7"/>
        <v>2023 - MONTH 03</v>
      </c>
      <c r="N77" s="12">
        <f t="shared" ref="N77:O77" si="86">IFERROR(AVERAGEIF(L:L,L77,$J:$J)," ")</f>
        <v>0.9596428571</v>
      </c>
      <c r="O77" s="12">
        <f t="shared" si="86"/>
        <v>0.9549285714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10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45005.68951</v>
      </c>
      <c r="B78" s="9" t="str">
        <f>INDIRECT(ADDRESS(2+QUOTIENT(ROW()-2,COUNTA('Form Responses 1'!$1:$1)-4),2,,TRUE,"Form Responses 1"))</f>
        <v>theresia2@gmail.com</v>
      </c>
      <c r="C78" s="9" t="str">
        <f>INDIRECT(ADDRESS(2+QUOTIENT(ROW()-2,COUNTA('Form Responses 1'!$1:$1)-4),3,,TRUE,"Form Responses 1"))</f>
        <v>theresia v</v>
      </c>
      <c r="D78" s="10">
        <f>INDIRECT(ADDRESS(2+QUOTIENT(ROW()-2,COUNTA('Form Responses 1'!$1:$1)-4),4,,TRUE,"Form Responses 1"))</f>
        <v>44993</v>
      </c>
      <c r="E78" s="11">
        <f t="shared" si="2"/>
        <v>3</v>
      </c>
      <c r="F78" s="9" t="str">
        <f>IF(ISBLANK(A78)," ",INDIRECT(ADDRESS(1,5+MOD(ROW()-2,COUNTA('Form Responses 1'!$1:$1)-4),,TRUE,"Form Responses 1")))</f>
        <v>Jalur Utama [Bahu Jalan]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Jalur Utama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10</v>
      </c>
      <c r="L78" s="9" t="str">
        <f t="shared" si="6"/>
        <v>2023 - WEEK 10</v>
      </c>
      <c r="M78" s="9" t="str">
        <f t="shared" si="7"/>
        <v>2023 - MONTH 03</v>
      </c>
      <c r="N78" s="12">
        <f t="shared" ref="N78:O78" si="87">IFERROR(AVERAGEIF(L:L,L78,$J:$J)," ")</f>
        <v>0.9596428571</v>
      </c>
      <c r="O78" s="12">
        <f t="shared" si="87"/>
        <v>0.9549285714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10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45005.68951</v>
      </c>
      <c r="B79" s="9" t="str">
        <f>INDIRECT(ADDRESS(2+QUOTIENT(ROW()-2,COUNTA('Form Responses 1'!$1:$1)-4),2,,TRUE,"Form Responses 1"))</f>
        <v>theresia2@gmail.com</v>
      </c>
      <c r="C79" s="9" t="str">
        <f>INDIRECT(ADDRESS(2+QUOTIENT(ROW()-2,COUNTA('Form Responses 1'!$1:$1)-4),3,,TRUE,"Form Responses 1"))</f>
        <v>theresia v</v>
      </c>
      <c r="D79" s="10">
        <f>INDIRECT(ADDRESS(2+QUOTIENT(ROW()-2,COUNTA('Form Responses 1'!$1:$1)-4),4,,TRUE,"Form Responses 1"))</f>
        <v>44993</v>
      </c>
      <c r="E79" s="11">
        <f t="shared" si="2"/>
        <v>3</v>
      </c>
      <c r="F79" s="9" t="str">
        <f>IF(ISBLANK(A79)," ",INDIRECT(ADDRESS(1,5+MOD(ROW()-2,COUNTA('Form Responses 1'!$1:$1)-4),,TRUE,"Form Responses 1")))</f>
        <v>Gedung Gor [Lapangan 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Gedung Gor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10</v>
      </c>
      <c r="L79" s="9" t="str">
        <f t="shared" si="6"/>
        <v>2023 - WEEK 10</v>
      </c>
      <c r="M79" s="9" t="str">
        <f t="shared" si="7"/>
        <v>2023 - MONTH 03</v>
      </c>
      <c r="N79" s="12">
        <f t="shared" ref="N79:O79" si="88">IFERROR(AVERAGEIF(L:L,L79,$J:$J)," ")</f>
        <v>0.9596428571</v>
      </c>
      <c r="O79" s="12">
        <f t="shared" si="88"/>
        <v>0.9549285714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10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45005.68951</v>
      </c>
      <c r="B80" s="9" t="str">
        <f>INDIRECT(ADDRESS(2+QUOTIENT(ROW()-2,COUNTA('Form Responses 1'!$1:$1)-4),2,,TRUE,"Form Responses 1"))</f>
        <v>theresia2@gmail.com</v>
      </c>
      <c r="C80" s="9" t="str">
        <f>INDIRECT(ADDRESS(2+QUOTIENT(ROW()-2,COUNTA('Form Responses 1'!$1:$1)-4),3,,TRUE,"Form Responses 1"))</f>
        <v>theresia v</v>
      </c>
      <c r="D80" s="10">
        <f>INDIRECT(ADDRESS(2+QUOTIENT(ROW()-2,COUNTA('Form Responses 1'!$1:$1)-4),4,,TRUE,"Form Responses 1"))</f>
        <v>44993</v>
      </c>
      <c r="E80" s="11">
        <f t="shared" si="2"/>
        <v>3</v>
      </c>
      <c r="F80" s="9" t="str">
        <f>IF(ISBLANK(A80)," ",INDIRECT(ADDRESS(1,5+MOD(ROW()-2,COUNTA('Form Responses 1'!$1:$1)-4),,TRUE,"Form Responses 1")))</f>
        <v>Gedung Gor [Mushola 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Gedung Gor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10</v>
      </c>
      <c r="L80" s="9" t="str">
        <f t="shared" si="6"/>
        <v>2023 - WEEK 10</v>
      </c>
      <c r="M80" s="9" t="str">
        <f t="shared" si="7"/>
        <v>2023 - MONTH 03</v>
      </c>
      <c r="N80" s="12">
        <f t="shared" ref="N80:O80" si="89">IFERROR(AVERAGEIF(L:L,L80,$J:$J)," ")</f>
        <v>0.9596428571</v>
      </c>
      <c r="O80" s="12">
        <f t="shared" si="89"/>
        <v>0.9549285714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10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45005.68951</v>
      </c>
      <c r="B81" s="9" t="str">
        <f>INDIRECT(ADDRESS(2+QUOTIENT(ROW()-2,COUNTA('Form Responses 1'!$1:$1)-4),2,,TRUE,"Form Responses 1"))</f>
        <v>theresia2@gmail.com</v>
      </c>
      <c r="C81" s="9" t="str">
        <f>INDIRECT(ADDRESS(2+QUOTIENT(ROW()-2,COUNTA('Form Responses 1'!$1:$1)-4),3,,TRUE,"Form Responses 1"))</f>
        <v>theresia v</v>
      </c>
      <c r="D81" s="10">
        <f>INDIRECT(ADDRESS(2+QUOTIENT(ROW()-2,COUNTA('Form Responses 1'!$1:$1)-4),4,,TRUE,"Form Responses 1"))</f>
        <v>44993</v>
      </c>
      <c r="E81" s="11">
        <f t="shared" si="2"/>
        <v>3</v>
      </c>
      <c r="F81" s="9" t="str">
        <f>IF(ISBLANK(A81)," ",INDIRECT(ADDRESS(1,5+MOD(ROW()-2,COUNTA('Form Responses 1'!$1:$1)-4),,TRUE,"Form Responses 1")))</f>
        <v>Gedung Gor [Ruang Management]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Gedung Gor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10</v>
      </c>
      <c r="L81" s="9" t="str">
        <f t="shared" si="6"/>
        <v>2023 - WEEK 10</v>
      </c>
      <c r="M81" s="9" t="str">
        <f t="shared" si="7"/>
        <v>2023 - MONTH 03</v>
      </c>
      <c r="N81" s="12">
        <f t="shared" ref="N81:O81" si="90">IFERROR(AVERAGEIF(L:L,L81,$J:$J)," ")</f>
        <v>0.9596428571</v>
      </c>
      <c r="O81" s="12">
        <f t="shared" si="90"/>
        <v>0.9549285714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10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45005.68951</v>
      </c>
      <c r="B82" s="9" t="str">
        <f>INDIRECT(ADDRESS(2+QUOTIENT(ROW()-2,COUNTA('Form Responses 1'!$1:$1)-4),2,,TRUE,"Form Responses 1"))</f>
        <v>theresia2@gmail.com</v>
      </c>
      <c r="C82" s="9" t="str">
        <f>INDIRECT(ADDRESS(2+QUOTIENT(ROW()-2,COUNTA('Form Responses 1'!$1:$1)-4),3,,TRUE,"Form Responses 1"))</f>
        <v>theresia v</v>
      </c>
      <c r="D82" s="10">
        <f>INDIRECT(ADDRESS(2+QUOTIENT(ROW()-2,COUNTA('Form Responses 1'!$1:$1)-4),4,,TRUE,"Form Responses 1"))</f>
        <v>44993</v>
      </c>
      <c r="E82" s="11">
        <f t="shared" si="2"/>
        <v>3</v>
      </c>
      <c r="F82" s="9" t="str">
        <f>IF(ISBLANK(A82)," ",INDIRECT(ADDRESS(1,5+MOD(ROW()-2,COUNTA('Form Responses 1'!$1:$1)-4),,TRUE,"Form Responses 1")))</f>
        <v>Gedung Gor [Ruang Gudang Panah]</v>
      </c>
      <c r="G82" s="9" t="str">
        <f>IF(ISBLANK(A82)," ",INDIRECT(ADDRESS(MATCH(A82,'Form Responses 1'!A:A,0),5+MOD(ROW()-2,COUNTA('Form Responses 1'!$1:$1)-4),,TRUE,"Form Responses 1")))</f>
        <v>SANGATBAIK</v>
      </c>
      <c r="H82" s="12" t="str">
        <f t="shared" si="3"/>
        <v>Gedung Gor</v>
      </c>
      <c r="I82" s="12" t="str">
        <f t="shared" si="4"/>
        <v>CLEANING SERVICE</v>
      </c>
      <c r="J82" s="12">
        <f t="array" ref="J82">IFERROR(INDEX(MASTER!B:B,MATCH(G82,MASTER!A:A,0))/100," ")</f>
        <v>1</v>
      </c>
      <c r="K82" s="9">
        <f t="shared" si="5"/>
        <v>10</v>
      </c>
      <c r="L82" s="9" t="str">
        <f t="shared" si="6"/>
        <v>2023 - WEEK 10</v>
      </c>
      <c r="M82" s="9" t="str">
        <f t="shared" si="7"/>
        <v>2023 - MONTH 03</v>
      </c>
      <c r="N82" s="12">
        <f t="shared" ref="N82:O82" si="91">IFERROR(AVERAGEIF(L:L,L82,$J:$J)," ")</f>
        <v>0.9596428571</v>
      </c>
      <c r="O82" s="12">
        <f t="shared" si="91"/>
        <v>0.9549285714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10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45005.68951</v>
      </c>
      <c r="B83" s="9" t="str">
        <f>INDIRECT(ADDRESS(2+QUOTIENT(ROW()-2,COUNTA('Form Responses 1'!$1:$1)-4),2,,TRUE,"Form Responses 1"))</f>
        <v>theresia2@gmail.com</v>
      </c>
      <c r="C83" s="9" t="str">
        <f>INDIRECT(ADDRESS(2+QUOTIENT(ROW()-2,COUNTA('Form Responses 1'!$1:$1)-4),3,,TRUE,"Form Responses 1"))</f>
        <v>theresia v</v>
      </c>
      <c r="D83" s="10">
        <f>INDIRECT(ADDRESS(2+QUOTIENT(ROW()-2,COUNTA('Form Responses 1'!$1:$1)-4),4,,TRUE,"Form Responses 1"))</f>
        <v>44993</v>
      </c>
      <c r="E83" s="11">
        <f t="shared" si="2"/>
        <v>3</v>
      </c>
      <c r="F83" s="9" t="str">
        <f>IF(ISBLANK(A83)," ",INDIRECT(ADDRESS(1,5+MOD(ROW()-2,COUNTA('Form Responses 1'!$1:$1)-4),,TRUE,"Form Responses 1")))</f>
        <v>Gedung Gor [Ruang Kerja]</v>
      </c>
      <c r="G83" s="9" t="str">
        <f>IF(ISBLANK(A83)," ",INDIRECT(ADDRESS(MATCH(A83,'Form Responses 1'!A:A,0),5+MOD(ROW()-2,COUNTA('Form Responses 1'!$1:$1)-4),,TRUE,"Form Responses 1")))</f>
        <v>SANGATBAIK</v>
      </c>
      <c r="H83" s="12" t="str">
        <f t="shared" si="3"/>
        <v>Gedung Gor</v>
      </c>
      <c r="I83" s="12" t="str">
        <f t="shared" si="4"/>
        <v>CLEANING SERVICE</v>
      </c>
      <c r="J83" s="12">
        <f t="array" ref="J83">IFERROR(INDEX(MASTER!B:B,MATCH(G83,MASTER!A:A,0))/100," ")</f>
        <v>1</v>
      </c>
      <c r="K83" s="9">
        <f t="shared" si="5"/>
        <v>10</v>
      </c>
      <c r="L83" s="9" t="str">
        <f t="shared" si="6"/>
        <v>2023 - WEEK 10</v>
      </c>
      <c r="M83" s="9" t="str">
        <f t="shared" si="7"/>
        <v>2023 - MONTH 03</v>
      </c>
      <c r="N83" s="12">
        <f t="shared" ref="N83:O83" si="92">IFERROR(AVERAGEIF(L:L,L83,$J:$J)," ")</f>
        <v>0.9596428571</v>
      </c>
      <c r="O83" s="12">
        <f t="shared" si="92"/>
        <v>0.9549285714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10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45005.68951</v>
      </c>
      <c r="B84" s="9" t="str">
        <f>INDIRECT(ADDRESS(2+QUOTIENT(ROW()-2,COUNTA('Form Responses 1'!$1:$1)-4),2,,TRUE,"Form Responses 1"))</f>
        <v>theresia2@gmail.com</v>
      </c>
      <c r="C84" s="9" t="str">
        <f>INDIRECT(ADDRESS(2+QUOTIENT(ROW()-2,COUNTA('Form Responses 1'!$1:$1)-4),3,,TRUE,"Form Responses 1"))</f>
        <v>theresia v</v>
      </c>
      <c r="D84" s="10">
        <f>INDIRECT(ADDRESS(2+QUOTIENT(ROW()-2,COUNTA('Form Responses 1'!$1:$1)-4),4,,TRUE,"Form Responses 1"))</f>
        <v>44993</v>
      </c>
      <c r="E84" s="11">
        <f t="shared" si="2"/>
        <v>3</v>
      </c>
      <c r="F84" s="9" t="str">
        <f>IF(ISBLANK(A84)," ",INDIRECT(ADDRESS(1,5+MOD(ROW()-2,COUNTA('Form Responses 1'!$1:$1)-4),,TRUE,"Form Responses 1")))</f>
        <v>Gedung Gor [Teras]</v>
      </c>
      <c r="G84" s="9" t="str">
        <f>IF(ISBLANK(A84)," ",INDIRECT(ADDRESS(MATCH(A84,'Form Responses 1'!A:A,0),5+MOD(ROW()-2,COUNTA('Form Responses 1'!$1:$1)-4),,TRUE,"Form Responses 1")))</f>
        <v>SANGATBAIK</v>
      </c>
      <c r="H84" s="12" t="str">
        <f t="shared" si="3"/>
        <v>Gedung Gor</v>
      </c>
      <c r="I84" s="12" t="str">
        <f t="shared" si="4"/>
        <v>CLEANING SERVICE</v>
      </c>
      <c r="J84" s="12">
        <f t="array" ref="J84">IFERROR(INDEX(MASTER!B:B,MATCH(G84,MASTER!A:A,0))/100," ")</f>
        <v>1</v>
      </c>
      <c r="K84" s="9">
        <f t="shared" si="5"/>
        <v>10</v>
      </c>
      <c r="L84" s="9" t="str">
        <f t="shared" si="6"/>
        <v>2023 - WEEK 10</v>
      </c>
      <c r="M84" s="9" t="str">
        <f t="shared" si="7"/>
        <v>2023 - MONTH 03</v>
      </c>
      <c r="N84" s="12">
        <f t="shared" ref="N84:O84" si="93">IFERROR(AVERAGEIF(L:L,L84,$J:$J)," ")</f>
        <v>0.9596428571</v>
      </c>
      <c r="O84" s="12">
        <f t="shared" si="93"/>
        <v>0.9549285714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10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45005.68951</v>
      </c>
      <c r="B85" s="9" t="str">
        <f>INDIRECT(ADDRESS(2+QUOTIENT(ROW()-2,COUNTA('Form Responses 1'!$1:$1)-4),2,,TRUE,"Form Responses 1"))</f>
        <v>theresia2@gmail.com</v>
      </c>
      <c r="C85" s="9" t="str">
        <f>INDIRECT(ADDRESS(2+QUOTIENT(ROW()-2,COUNTA('Form Responses 1'!$1:$1)-4),3,,TRUE,"Form Responses 1"))</f>
        <v>theresia v</v>
      </c>
      <c r="D85" s="10">
        <f>INDIRECT(ADDRESS(2+QUOTIENT(ROW()-2,COUNTA('Form Responses 1'!$1:$1)-4),4,,TRUE,"Form Responses 1"))</f>
        <v>44993</v>
      </c>
      <c r="E85" s="11">
        <f t="shared" si="2"/>
        <v>3</v>
      </c>
      <c r="F85" s="9" t="str">
        <f>IF(ISBLANK(A85)," ",INDIRECT(ADDRESS(1,5+MOD(ROW()-2,COUNTA('Form Responses 1'!$1:$1)-4),,TRUE,"Form Responses 1")))</f>
        <v>Gedung Gor [Koridor 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Gedung Gor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10</v>
      </c>
      <c r="L85" s="9" t="str">
        <f t="shared" si="6"/>
        <v>2023 - WEEK 10</v>
      </c>
      <c r="M85" s="9" t="str">
        <f t="shared" si="7"/>
        <v>2023 - MONTH 03</v>
      </c>
      <c r="N85" s="12">
        <f t="shared" ref="N85:O85" si="94">IFERROR(AVERAGEIF(L:L,L85,$J:$J)," ")</f>
        <v>0.9596428571</v>
      </c>
      <c r="O85" s="12">
        <f t="shared" si="94"/>
        <v>0.9549285714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10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45005.68951</v>
      </c>
      <c r="B86" s="9" t="str">
        <f>INDIRECT(ADDRESS(2+QUOTIENT(ROW()-2,COUNTA('Form Responses 1'!$1:$1)-4),2,,TRUE,"Form Responses 1"))</f>
        <v>theresia2@gmail.com</v>
      </c>
      <c r="C86" s="9" t="str">
        <f>INDIRECT(ADDRESS(2+QUOTIENT(ROW()-2,COUNTA('Form Responses 1'!$1:$1)-4),3,,TRUE,"Form Responses 1"))</f>
        <v>theresia v</v>
      </c>
      <c r="D86" s="10">
        <f>INDIRECT(ADDRESS(2+QUOTIENT(ROW()-2,COUNTA('Form Responses 1'!$1:$1)-4),4,,TRUE,"Form Responses 1"))</f>
        <v>44993</v>
      </c>
      <c r="E86" s="11">
        <f t="shared" si="2"/>
        <v>3</v>
      </c>
      <c r="F86" s="9" t="str">
        <f>IF(ISBLANK(A86)," ",INDIRECT(ADDRESS(1,5+MOD(ROW()-2,COUNTA('Form Responses 1'!$1:$1)-4),,TRUE,"Form Responses 1")))</f>
        <v>Gedung Gor [Toilet Pria / Wanita]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Gedung Gor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10</v>
      </c>
      <c r="L86" s="9" t="str">
        <f t="shared" si="6"/>
        <v>2023 - WEEK 10</v>
      </c>
      <c r="M86" s="9" t="str">
        <f t="shared" si="7"/>
        <v>2023 - MONTH 03</v>
      </c>
      <c r="N86" s="12">
        <f t="shared" ref="N86:O86" si="95">IFERROR(AVERAGEIF(L:L,L86,$J:$J)," ")</f>
        <v>0.9596428571</v>
      </c>
      <c r="O86" s="12">
        <f t="shared" si="95"/>
        <v>0.9549285714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10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45005.68951</v>
      </c>
      <c r="B87" s="9" t="str">
        <f>INDIRECT(ADDRESS(2+QUOTIENT(ROW()-2,COUNTA('Form Responses 1'!$1:$1)-4),2,,TRUE,"Form Responses 1"))</f>
        <v>theresia2@gmail.com</v>
      </c>
      <c r="C87" s="9" t="str">
        <f>INDIRECT(ADDRESS(2+QUOTIENT(ROW()-2,COUNTA('Form Responses 1'!$1:$1)-4),3,,TRUE,"Form Responses 1"))</f>
        <v>theresia v</v>
      </c>
      <c r="D87" s="10">
        <f>INDIRECT(ADDRESS(2+QUOTIENT(ROW()-2,COUNTA('Form Responses 1'!$1:$1)-4),4,,TRUE,"Form Responses 1"))</f>
        <v>44993</v>
      </c>
      <c r="E87" s="11">
        <f t="shared" si="2"/>
        <v>3</v>
      </c>
      <c r="F87" s="9" t="str">
        <f>IF(ISBLANK(A87)," ",INDIRECT(ADDRESS(1,5+MOD(ROW()-2,COUNTA('Form Responses 1'!$1:$1)-4),,TRUE,"Form Responses 1")))</f>
        <v>Rusun A [Tangga Exit Sisi Kanan-kiri-Tengah]</v>
      </c>
      <c r="G87" s="9" t="str">
        <f>IF(ISBLANK(A87)," ",INDIRECT(ADDRESS(MATCH(A87,'Form Responses 1'!A:A,0),5+MOD(ROW()-2,COUNTA('Form Responses 1'!$1:$1)-4),,TRUE,"Form Responses 1")))</f>
        <v>CUKUP BAIK</v>
      </c>
      <c r="H87" s="12" t="str">
        <f t="shared" si="3"/>
        <v>Rusun A</v>
      </c>
      <c r="I87" s="12" t="str">
        <f t="shared" si="4"/>
        <v>CLEANING SERVICE</v>
      </c>
      <c r="J87" s="12">
        <f t="array" ref="J87">IFERROR(INDEX(MASTER!B:B,MATCH(G87,MASTER!A:A,0))/100," ")</f>
        <v>0.89</v>
      </c>
      <c r="K87" s="9">
        <f t="shared" si="5"/>
        <v>10</v>
      </c>
      <c r="L87" s="9" t="str">
        <f t="shared" si="6"/>
        <v>2023 - WEEK 10</v>
      </c>
      <c r="M87" s="9" t="str">
        <f t="shared" si="7"/>
        <v>2023 - MONTH 03</v>
      </c>
      <c r="N87" s="12">
        <f t="shared" ref="N87:O87" si="96">IFERROR(AVERAGEIF(L:L,L87,$J:$J)," ")</f>
        <v>0.9596428571</v>
      </c>
      <c r="O87" s="12">
        <f t="shared" si="96"/>
        <v>0.9549285714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10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45005.68951</v>
      </c>
      <c r="B88" s="9" t="str">
        <f>INDIRECT(ADDRESS(2+QUOTIENT(ROW()-2,COUNTA('Form Responses 1'!$1:$1)-4),2,,TRUE,"Form Responses 1"))</f>
        <v>theresia2@gmail.com</v>
      </c>
      <c r="C88" s="9" t="str">
        <f>INDIRECT(ADDRESS(2+QUOTIENT(ROW()-2,COUNTA('Form Responses 1'!$1:$1)-4),3,,TRUE,"Form Responses 1"))</f>
        <v>theresia v</v>
      </c>
      <c r="D88" s="10">
        <f>INDIRECT(ADDRESS(2+QUOTIENT(ROW()-2,COUNTA('Form Responses 1'!$1:$1)-4),4,,TRUE,"Form Responses 1"))</f>
        <v>44993</v>
      </c>
      <c r="E88" s="11">
        <f t="shared" si="2"/>
        <v>3</v>
      </c>
      <c r="F88" s="9" t="str">
        <f>IF(ISBLANK(A88)," ",INDIRECT(ADDRESS(1,5+MOD(ROW()-2,COUNTA('Form Responses 1'!$1:$1)-4),,TRUE,"Form Responses 1")))</f>
        <v>Rusun A [Mushola ]</v>
      </c>
      <c r="G88" s="9" t="str">
        <f>IF(ISBLANK(A88)," ",INDIRECT(ADDRESS(MATCH(A88,'Form Responses 1'!A:A,0),5+MOD(ROW()-2,COUNTA('Form Responses 1'!$1:$1)-4),,TRUE,"Form Responses 1")))</f>
        <v>CUKUP BAIK</v>
      </c>
      <c r="H88" s="12" t="str">
        <f t="shared" si="3"/>
        <v>Rusun A</v>
      </c>
      <c r="I88" s="12" t="str">
        <f t="shared" si="4"/>
        <v>CLEANING SERVICE</v>
      </c>
      <c r="J88" s="12">
        <f t="array" ref="J88">IFERROR(INDEX(MASTER!B:B,MATCH(G88,MASTER!A:A,0))/100," ")</f>
        <v>0.89</v>
      </c>
      <c r="K88" s="9">
        <f t="shared" si="5"/>
        <v>10</v>
      </c>
      <c r="L88" s="9" t="str">
        <f t="shared" si="6"/>
        <v>2023 - WEEK 10</v>
      </c>
      <c r="M88" s="9" t="str">
        <f t="shared" si="7"/>
        <v>2023 - MONTH 03</v>
      </c>
      <c r="N88" s="12">
        <f t="shared" ref="N88:O88" si="97">IFERROR(AVERAGEIF(L:L,L88,$J:$J)," ")</f>
        <v>0.9596428571</v>
      </c>
      <c r="O88" s="12">
        <f t="shared" si="97"/>
        <v>0.9549285714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10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45005.68951</v>
      </c>
      <c r="B89" s="9" t="str">
        <f>INDIRECT(ADDRESS(2+QUOTIENT(ROW()-2,COUNTA('Form Responses 1'!$1:$1)-4),2,,TRUE,"Form Responses 1"))</f>
        <v>theresia2@gmail.com</v>
      </c>
      <c r="C89" s="9" t="str">
        <f>INDIRECT(ADDRESS(2+QUOTIENT(ROW()-2,COUNTA('Form Responses 1'!$1:$1)-4),3,,TRUE,"Form Responses 1"))</f>
        <v>theresia v</v>
      </c>
      <c r="D89" s="10">
        <f>INDIRECT(ADDRESS(2+QUOTIENT(ROW()-2,COUNTA('Form Responses 1'!$1:$1)-4),4,,TRUE,"Form Responses 1"))</f>
        <v>44993</v>
      </c>
      <c r="E89" s="11">
        <f t="shared" si="2"/>
        <v>3</v>
      </c>
      <c r="F89" s="9" t="str">
        <f>IF(ISBLANK(A89)," ",INDIRECT(ADDRESS(1,5+MOD(ROW()-2,COUNTA('Form Responses 1'!$1:$1)-4),,TRUE,"Form Responses 1")))</f>
        <v>Rusun A [Koridor ]</v>
      </c>
      <c r="G89" s="9" t="str">
        <f>IF(ISBLANK(A89)," ",INDIRECT(ADDRESS(MATCH(A89,'Form Responses 1'!A:A,0),5+MOD(ROW()-2,COUNTA('Form Responses 1'!$1:$1)-4),,TRUE,"Form Responses 1")))</f>
        <v>CUKUP BAIK</v>
      </c>
      <c r="H89" s="12" t="str">
        <f t="shared" si="3"/>
        <v>Rusun A</v>
      </c>
      <c r="I89" s="12" t="str">
        <f t="shared" si="4"/>
        <v>CLEANING SERVICE</v>
      </c>
      <c r="J89" s="12">
        <f t="array" ref="J89">IFERROR(INDEX(MASTER!B:B,MATCH(G89,MASTER!A:A,0))/100," ")</f>
        <v>0.89</v>
      </c>
      <c r="K89" s="9">
        <f t="shared" si="5"/>
        <v>10</v>
      </c>
      <c r="L89" s="9" t="str">
        <f t="shared" si="6"/>
        <v>2023 - WEEK 10</v>
      </c>
      <c r="M89" s="9" t="str">
        <f t="shared" si="7"/>
        <v>2023 - MONTH 03</v>
      </c>
      <c r="N89" s="12">
        <f t="shared" ref="N89:O89" si="98">IFERROR(AVERAGEIF(L:L,L89,$J:$J)," ")</f>
        <v>0.9596428571</v>
      </c>
      <c r="O89" s="12">
        <f t="shared" si="98"/>
        <v>0.9549285714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10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45005.68951</v>
      </c>
      <c r="B90" s="9" t="str">
        <f>INDIRECT(ADDRESS(2+QUOTIENT(ROW()-2,COUNTA('Form Responses 1'!$1:$1)-4),2,,TRUE,"Form Responses 1"))</f>
        <v>theresia2@gmail.com</v>
      </c>
      <c r="C90" s="9" t="str">
        <f>INDIRECT(ADDRESS(2+QUOTIENT(ROW()-2,COUNTA('Form Responses 1'!$1:$1)-4),3,,TRUE,"Form Responses 1"))</f>
        <v>theresia v</v>
      </c>
      <c r="D90" s="10">
        <f>INDIRECT(ADDRESS(2+QUOTIENT(ROW()-2,COUNTA('Form Responses 1'!$1:$1)-4),4,,TRUE,"Form Responses 1"))</f>
        <v>44993</v>
      </c>
      <c r="E90" s="11">
        <f t="shared" si="2"/>
        <v>3</v>
      </c>
      <c r="F90" s="9" t="str">
        <f>IF(ISBLANK(A90)," ",INDIRECT(ADDRESS(1,5+MOD(ROW()-2,COUNTA('Form Responses 1'!$1:$1)-4),,TRUE,"Form Responses 1")))</f>
        <v>Rusun A [Halaman]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Rusun A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10</v>
      </c>
      <c r="L90" s="9" t="str">
        <f t="shared" si="6"/>
        <v>2023 - WEEK 10</v>
      </c>
      <c r="M90" s="9" t="str">
        <f t="shared" si="7"/>
        <v>2023 - MONTH 03</v>
      </c>
      <c r="N90" s="12">
        <f t="shared" ref="N90:O90" si="99">IFERROR(AVERAGEIF(L:L,L90,$J:$J)," ")</f>
        <v>0.9596428571</v>
      </c>
      <c r="O90" s="12">
        <f t="shared" si="99"/>
        <v>0.9549285714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10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45005.68951</v>
      </c>
      <c r="B91" s="9" t="str">
        <f>INDIRECT(ADDRESS(2+QUOTIENT(ROW()-2,COUNTA('Form Responses 1'!$1:$1)-4),2,,TRUE,"Form Responses 1"))</f>
        <v>theresia2@gmail.com</v>
      </c>
      <c r="C91" s="9" t="str">
        <f>INDIRECT(ADDRESS(2+QUOTIENT(ROW()-2,COUNTA('Form Responses 1'!$1:$1)-4),3,,TRUE,"Form Responses 1"))</f>
        <v>theresia v</v>
      </c>
      <c r="D91" s="10">
        <f>INDIRECT(ADDRESS(2+QUOTIENT(ROW()-2,COUNTA('Form Responses 1'!$1:$1)-4),4,,TRUE,"Form Responses 1"))</f>
        <v>44993</v>
      </c>
      <c r="E91" s="11">
        <f t="shared" si="2"/>
        <v>3</v>
      </c>
      <c r="F91" s="9" t="str">
        <f>IF(ISBLANK(A91)," ",INDIRECT(ADDRESS(1,5+MOD(ROW()-2,COUNTA('Form Responses 1'!$1:$1)-4),,TRUE,"Form Responses 1")))</f>
        <v>Rusun A [Posko Scurity]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Rusun A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10</v>
      </c>
      <c r="L91" s="9" t="str">
        <f t="shared" si="6"/>
        <v>2023 - WEEK 10</v>
      </c>
      <c r="M91" s="9" t="str">
        <f t="shared" si="7"/>
        <v>2023 - MONTH 03</v>
      </c>
      <c r="N91" s="12">
        <f t="shared" ref="N91:O91" si="100">IFERROR(AVERAGEIF(L:L,L91,$J:$J)," ")</f>
        <v>0.9596428571</v>
      </c>
      <c r="O91" s="12">
        <f t="shared" si="100"/>
        <v>0.9549285714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10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45005.68951</v>
      </c>
      <c r="B92" s="9" t="str">
        <f>INDIRECT(ADDRESS(2+QUOTIENT(ROW()-2,COUNTA('Form Responses 1'!$1:$1)-4),2,,TRUE,"Form Responses 1"))</f>
        <v>theresia2@gmail.com</v>
      </c>
      <c r="C92" s="9" t="str">
        <f>INDIRECT(ADDRESS(2+QUOTIENT(ROW()-2,COUNTA('Form Responses 1'!$1:$1)-4),3,,TRUE,"Form Responses 1"))</f>
        <v>theresia v</v>
      </c>
      <c r="D92" s="10">
        <f>INDIRECT(ADDRESS(2+QUOTIENT(ROW()-2,COUNTA('Form Responses 1'!$1:$1)-4),4,,TRUE,"Form Responses 1"))</f>
        <v>44993</v>
      </c>
      <c r="E92" s="11">
        <f t="shared" si="2"/>
        <v>3</v>
      </c>
      <c r="F92" s="9" t="str">
        <f>IF(ISBLANK(A92)," ",INDIRECT(ADDRESS(1,5+MOD(ROW()-2,COUNTA('Form Responses 1'!$1:$1)-4),,TRUE,"Form Responses 1")))</f>
        <v>Rusun A [Ruang Kamar]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Rusun A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10</v>
      </c>
      <c r="L92" s="9" t="str">
        <f t="shared" si="6"/>
        <v>2023 - WEEK 10</v>
      </c>
      <c r="M92" s="9" t="str">
        <f t="shared" si="7"/>
        <v>2023 - MONTH 03</v>
      </c>
      <c r="N92" s="12">
        <f t="shared" ref="N92:O92" si="101">IFERROR(AVERAGEIF(L:L,L92,$J:$J)," ")</f>
        <v>0.9596428571</v>
      </c>
      <c r="O92" s="12">
        <f t="shared" si="101"/>
        <v>0.9549285714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10</v>
      </c>
      <c r="AF92" s="9" t="str">
        <f t="shared" si="15"/>
        <v>2023 03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45005.68951</v>
      </c>
      <c r="B93" s="9" t="str">
        <f>INDIRECT(ADDRESS(2+QUOTIENT(ROW()-2,COUNTA('Form Responses 1'!$1:$1)-4),2,,TRUE,"Form Responses 1"))</f>
        <v>theresia2@gmail.com</v>
      </c>
      <c r="C93" s="9" t="str">
        <f>INDIRECT(ADDRESS(2+QUOTIENT(ROW()-2,COUNTA('Form Responses 1'!$1:$1)-4),3,,TRUE,"Form Responses 1"))</f>
        <v>theresia v</v>
      </c>
      <c r="D93" s="10">
        <f>INDIRECT(ADDRESS(2+QUOTIENT(ROW()-2,COUNTA('Form Responses 1'!$1:$1)-4),4,,TRUE,"Form Responses 1"))</f>
        <v>44993</v>
      </c>
      <c r="E93" s="11">
        <f t="shared" si="2"/>
        <v>3</v>
      </c>
      <c r="F93" s="9" t="str">
        <f>IF(ISBLANK(A93)," ",INDIRECT(ADDRESS(1,5+MOD(ROW()-2,COUNTA('Form Responses 1'!$1:$1)-4),,TRUE,"Form Responses 1")))</f>
        <v>Rusun A [Ruang Gudang]</v>
      </c>
      <c r="G93" s="9" t="str">
        <f>IF(ISBLANK(A93)," ",INDIRECT(ADDRESS(MATCH(A93,'Form Responses 1'!A:A,0),5+MOD(ROW()-2,COUNTA('Form Responses 1'!$1:$1)-4),,TRUE,"Form Responses 1")))</f>
        <v>SANGATBAIK</v>
      </c>
      <c r="H93" s="12" t="str">
        <f t="shared" si="3"/>
        <v>Rusun A</v>
      </c>
      <c r="I93" s="12" t="str">
        <f t="shared" si="4"/>
        <v>CLEANING SERVICE</v>
      </c>
      <c r="J93" s="12">
        <f t="array" ref="J93">IFERROR(INDEX(MASTER!B:B,MATCH(G93,MASTER!A:A,0))/100," ")</f>
        <v>1</v>
      </c>
      <c r="K93" s="9">
        <f t="shared" si="5"/>
        <v>10</v>
      </c>
      <c r="L93" s="9" t="str">
        <f t="shared" si="6"/>
        <v>2023 - WEEK 10</v>
      </c>
      <c r="M93" s="9" t="str">
        <f t="shared" si="7"/>
        <v>2023 - MONTH 03</v>
      </c>
      <c r="N93" s="12">
        <f t="shared" ref="N93:O93" si="102">IFERROR(AVERAGEIF(L:L,L93,$J:$J)," ")</f>
        <v>0.9596428571</v>
      </c>
      <c r="O93" s="12">
        <f t="shared" si="102"/>
        <v>0.9549285714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10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45005.68951</v>
      </c>
      <c r="B94" s="9" t="str">
        <f>INDIRECT(ADDRESS(2+QUOTIENT(ROW()-2,COUNTA('Form Responses 1'!$1:$1)-4),2,,TRUE,"Form Responses 1"))</f>
        <v>theresia2@gmail.com</v>
      </c>
      <c r="C94" s="9" t="str">
        <f>INDIRECT(ADDRESS(2+QUOTIENT(ROW()-2,COUNTA('Form Responses 1'!$1:$1)-4),3,,TRUE,"Form Responses 1"))</f>
        <v>theresia v</v>
      </c>
      <c r="D94" s="10">
        <f>INDIRECT(ADDRESS(2+QUOTIENT(ROW()-2,COUNTA('Form Responses 1'!$1:$1)-4),4,,TRUE,"Form Responses 1"))</f>
        <v>44993</v>
      </c>
      <c r="E94" s="11">
        <f t="shared" si="2"/>
        <v>3</v>
      </c>
      <c r="F94" s="9" t="str">
        <f>IF(ISBLANK(A94)," ",INDIRECT(ADDRESS(1,5+MOD(ROW()-2,COUNTA('Form Responses 1'!$1:$1)-4),,TRUE,"Form Responses 1")))</f>
        <v>Rusun A [Toilet Pria / Wanita]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Rusun A</v>
      </c>
      <c r="I94" s="12" t="str">
        <f t="shared" si="4"/>
        <v>CLEANING SERVICE</v>
      </c>
      <c r="J94" s="12">
        <f t="array" ref="J94">IFERROR(INDEX(MASTER!B:B,MATCH(G94,MASTER!A:A,0))/100," ")</f>
        <v>1</v>
      </c>
      <c r="K94" s="9">
        <f t="shared" si="5"/>
        <v>10</v>
      </c>
      <c r="L94" s="9" t="str">
        <f t="shared" si="6"/>
        <v>2023 - WEEK 10</v>
      </c>
      <c r="M94" s="9" t="str">
        <f t="shared" si="7"/>
        <v>2023 - MONTH 03</v>
      </c>
      <c r="N94" s="12">
        <f t="shared" ref="N94:O94" si="103">IFERROR(AVERAGEIF(L:L,L94,$J:$J)," ")</f>
        <v>0.9596428571</v>
      </c>
      <c r="O94" s="12">
        <f t="shared" si="103"/>
        <v>0.9549285714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10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45005.68951</v>
      </c>
      <c r="B95" s="9" t="str">
        <f>INDIRECT(ADDRESS(2+QUOTIENT(ROW()-2,COUNTA('Form Responses 1'!$1:$1)-4),2,,TRUE,"Form Responses 1"))</f>
        <v>theresia2@gmail.com</v>
      </c>
      <c r="C95" s="9" t="str">
        <f>INDIRECT(ADDRESS(2+QUOTIENT(ROW()-2,COUNTA('Form Responses 1'!$1:$1)-4),3,,TRUE,"Form Responses 1"))</f>
        <v>theresia v</v>
      </c>
      <c r="D95" s="10">
        <f>INDIRECT(ADDRESS(2+QUOTIENT(ROW()-2,COUNTA('Form Responses 1'!$1:$1)-4),4,,TRUE,"Form Responses 1"))</f>
        <v>44993</v>
      </c>
      <c r="E95" s="11">
        <f t="shared" si="2"/>
        <v>3</v>
      </c>
      <c r="F95" s="9" t="str">
        <f>IF(ISBLANK(A95)," ",INDIRECT(ADDRESS(1,5+MOD(ROW()-2,COUNTA('Form Responses 1'!$1:$1)-4),,TRUE,"Form Responses 1")))</f>
        <v>Rusun B [Tangga Exit Sisi Kanan-kiri-Tengah]</v>
      </c>
      <c r="G95" s="9" t="str">
        <f>IF(ISBLANK(A95)," ",INDIRECT(ADDRESS(MATCH(A95,'Form Responses 1'!A:A,0),5+MOD(ROW()-2,COUNTA('Form Responses 1'!$1:$1)-4),,TRUE,"Form Responses 1")))</f>
        <v>CUKUP BAIK</v>
      </c>
      <c r="H95" s="12" t="str">
        <f t="shared" si="3"/>
        <v>Rusun B</v>
      </c>
      <c r="I95" s="12" t="str">
        <f t="shared" si="4"/>
        <v>CLEANING SERVICE</v>
      </c>
      <c r="J95" s="12">
        <f t="array" ref="J95">IFERROR(INDEX(MASTER!B:B,MATCH(G95,MASTER!A:A,0))/100," ")</f>
        <v>0.89</v>
      </c>
      <c r="K95" s="9">
        <f t="shared" si="5"/>
        <v>10</v>
      </c>
      <c r="L95" s="9" t="str">
        <f t="shared" si="6"/>
        <v>2023 - WEEK 10</v>
      </c>
      <c r="M95" s="9" t="str">
        <f t="shared" si="7"/>
        <v>2023 - MONTH 03</v>
      </c>
      <c r="N95" s="12">
        <f t="shared" ref="N95:O95" si="104">IFERROR(AVERAGEIF(L:L,L95,$J:$J)," ")</f>
        <v>0.9596428571</v>
      </c>
      <c r="O95" s="12">
        <f t="shared" si="104"/>
        <v>0.9549285714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10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45005.68951</v>
      </c>
      <c r="B96" s="9" t="str">
        <f>INDIRECT(ADDRESS(2+QUOTIENT(ROW()-2,COUNTA('Form Responses 1'!$1:$1)-4),2,,TRUE,"Form Responses 1"))</f>
        <v>theresia2@gmail.com</v>
      </c>
      <c r="C96" s="9" t="str">
        <f>INDIRECT(ADDRESS(2+QUOTIENT(ROW()-2,COUNTA('Form Responses 1'!$1:$1)-4),3,,TRUE,"Form Responses 1"))</f>
        <v>theresia v</v>
      </c>
      <c r="D96" s="10">
        <f>INDIRECT(ADDRESS(2+QUOTIENT(ROW()-2,COUNTA('Form Responses 1'!$1:$1)-4),4,,TRUE,"Form Responses 1"))</f>
        <v>44993</v>
      </c>
      <c r="E96" s="11">
        <f t="shared" si="2"/>
        <v>3</v>
      </c>
      <c r="F96" s="9" t="str">
        <f>IF(ISBLANK(A96)," ",INDIRECT(ADDRESS(1,5+MOD(ROW()-2,COUNTA('Form Responses 1'!$1:$1)-4),,TRUE,"Form Responses 1")))</f>
        <v>Rusun B [Mushola ]</v>
      </c>
      <c r="G96" s="9" t="str">
        <f>IF(ISBLANK(A96)," ",INDIRECT(ADDRESS(MATCH(A96,'Form Responses 1'!A:A,0),5+MOD(ROW()-2,COUNTA('Form Responses 1'!$1:$1)-4),,TRUE,"Form Responses 1")))</f>
        <v>CUKUP BAIK</v>
      </c>
      <c r="H96" s="12" t="str">
        <f t="shared" si="3"/>
        <v>Rusun B</v>
      </c>
      <c r="I96" s="12" t="str">
        <f t="shared" si="4"/>
        <v>CLEANING SERVICE</v>
      </c>
      <c r="J96" s="12">
        <f t="array" ref="J96">IFERROR(INDEX(MASTER!B:B,MATCH(G96,MASTER!A:A,0))/100," ")</f>
        <v>0.89</v>
      </c>
      <c r="K96" s="9">
        <f t="shared" si="5"/>
        <v>10</v>
      </c>
      <c r="L96" s="9" t="str">
        <f t="shared" si="6"/>
        <v>2023 - WEEK 10</v>
      </c>
      <c r="M96" s="9" t="str">
        <f t="shared" si="7"/>
        <v>2023 - MONTH 03</v>
      </c>
      <c r="N96" s="12">
        <f t="shared" ref="N96:O96" si="105">IFERROR(AVERAGEIF(L:L,L96,$J:$J)," ")</f>
        <v>0.9596428571</v>
      </c>
      <c r="O96" s="12">
        <f t="shared" si="105"/>
        <v>0.9549285714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10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45005.68951</v>
      </c>
      <c r="B97" s="9" t="str">
        <f>INDIRECT(ADDRESS(2+QUOTIENT(ROW()-2,COUNTA('Form Responses 1'!$1:$1)-4),2,,TRUE,"Form Responses 1"))</f>
        <v>theresia2@gmail.com</v>
      </c>
      <c r="C97" s="9" t="str">
        <f>INDIRECT(ADDRESS(2+QUOTIENT(ROW()-2,COUNTA('Form Responses 1'!$1:$1)-4),3,,TRUE,"Form Responses 1"))</f>
        <v>theresia v</v>
      </c>
      <c r="D97" s="10">
        <f>INDIRECT(ADDRESS(2+QUOTIENT(ROW()-2,COUNTA('Form Responses 1'!$1:$1)-4),4,,TRUE,"Form Responses 1"))</f>
        <v>44993</v>
      </c>
      <c r="E97" s="11">
        <f t="shared" si="2"/>
        <v>3</v>
      </c>
      <c r="F97" s="9" t="str">
        <f>IF(ISBLANK(A97)," ",INDIRECT(ADDRESS(1,5+MOD(ROW()-2,COUNTA('Form Responses 1'!$1:$1)-4),,TRUE,"Form Responses 1")))</f>
        <v>Rusun B [Koridor ]</v>
      </c>
      <c r="G97" s="9" t="str">
        <f>IF(ISBLANK(A97)," ",INDIRECT(ADDRESS(MATCH(A97,'Form Responses 1'!A:A,0),5+MOD(ROW()-2,COUNTA('Form Responses 1'!$1:$1)-4),,TRUE,"Form Responses 1")))</f>
        <v>CUKUP BAIK</v>
      </c>
      <c r="H97" s="12" t="str">
        <f t="shared" si="3"/>
        <v>Rusun B</v>
      </c>
      <c r="I97" s="12" t="str">
        <f t="shared" si="4"/>
        <v>CLEANING SERVICE</v>
      </c>
      <c r="J97" s="12">
        <f t="array" ref="J97">IFERROR(INDEX(MASTER!B:B,MATCH(G97,MASTER!A:A,0))/100," ")</f>
        <v>0.89</v>
      </c>
      <c r="K97" s="9">
        <f t="shared" si="5"/>
        <v>10</v>
      </c>
      <c r="L97" s="9" t="str">
        <f t="shared" si="6"/>
        <v>2023 - WEEK 10</v>
      </c>
      <c r="M97" s="9" t="str">
        <f t="shared" si="7"/>
        <v>2023 - MONTH 03</v>
      </c>
      <c r="N97" s="12">
        <f t="shared" ref="N97:O97" si="106">IFERROR(AVERAGEIF(L:L,L97,$J:$J)," ")</f>
        <v>0.9596428571</v>
      </c>
      <c r="O97" s="12">
        <f t="shared" si="106"/>
        <v>0.9549285714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10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45005.68951</v>
      </c>
      <c r="B98" s="9" t="str">
        <f>INDIRECT(ADDRESS(2+QUOTIENT(ROW()-2,COUNTA('Form Responses 1'!$1:$1)-4),2,,TRUE,"Form Responses 1"))</f>
        <v>theresia2@gmail.com</v>
      </c>
      <c r="C98" s="9" t="str">
        <f>INDIRECT(ADDRESS(2+QUOTIENT(ROW()-2,COUNTA('Form Responses 1'!$1:$1)-4),3,,TRUE,"Form Responses 1"))</f>
        <v>theresia v</v>
      </c>
      <c r="D98" s="10">
        <f>INDIRECT(ADDRESS(2+QUOTIENT(ROW()-2,COUNTA('Form Responses 1'!$1:$1)-4),4,,TRUE,"Form Responses 1"))</f>
        <v>44993</v>
      </c>
      <c r="E98" s="11">
        <f t="shared" si="2"/>
        <v>3</v>
      </c>
      <c r="F98" s="9" t="str">
        <f>IF(ISBLANK(A98)," ",INDIRECT(ADDRESS(1,5+MOD(ROW()-2,COUNTA('Form Responses 1'!$1:$1)-4),,TRUE,"Form Responses 1")))</f>
        <v>Rusun B [Halaman]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Rusun B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10</v>
      </c>
      <c r="L98" s="9" t="str">
        <f t="shared" si="6"/>
        <v>2023 - WEEK 10</v>
      </c>
      <c r="M98" s="9" t="str">
        <f t="shared" si="7"/>
        <v>2023 - MONTH 03</v>
      </c>
      <c r="N98" s="12">
        <f t="shared" ref="N98:O98" si="107">IFERROR(AVERAGEIF(L:L,L98,$J:$J)," ")</f>
        <v>0.9596428571</v>
      </c>
      <c r="O98" s="12">
        <f t="shared" si="107"/>
        <v>0.9549285714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10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45005.68951</v>
      </c>
      <c r="B99" s="9" t="str">
        <f>INDIRECT(ADDRESS(2+QUOTIENT(ROW()-2,COUNTA('Form Responses 1'!$1:$1)-4),2,,TRUE,"Form Responses 1"))</f>
        <v>theresia2@gmail.com</v>
      </c>
      <c r="C99" s="9" t="str">
        <f>INDIRECT(ADDRESS(2+QUOTIENT(ROW()-2,COUNTA('Form Responses 1'!$1:$1)-4),3,,TRUE,"Form Responses 1"))</f>
        <v>theresia v</v>
      </c>
      <c r="D99" s="10">
        <f>INDIRECT(ADDRESS(2+QUOTIENT(ROW()-2,COUNTA('Form Responses 1'!$1:$1)-4),4,,TRUE,"Form Responses 1"))</f>
        <v>44993</v>
      </c>
      <c r="E99" s="11">
        <f t="shared" si="2"/>
        <v>3</v>
      </c>
      <c r="F99" s="9" t="str">
        <f>IF(ISBLANK(A99)," ",INDIRECT(ADDRESS(1,5+MOD(ROW()-2,COUNTA('Form Responses 1'!$1:$1)-4),,TRUE,"Form Responses 1")))</f>
        <v>Rusun B [Ruang Kamar]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Rusun B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10</v>
      </c>
      <c r="L99" s="9" t="str">
        <f t="shared" si="6"/>
        <v>2023 - WEEK 10</v>
      </c>
      <c r="M99" s="9" t="str">
        <f t="shared" si="7"/>
        <v>2023 - MONTH 03</v>
      </c>
      <c r="N99" s="12">
        <f t="shared" ref="N99:O99" si="108">IFERROR(AVERAGEIF(L:L,L99,$J:$J)," ")</f>
        <v>0.9596428571</v>
      </c>
      <c r="O99" s="12">
        <f t="shared" si="108"/>
        <v>0.9549285714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10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45005.68951</v>
      </c>
      <c r="B100" s="9" t="str">
        <f>INDIRECT(ADDRESS(2+QUOTIENT(ROW()-2,COUNTA('Form Responses 1'!$1:$1)-4),2,,TRUE,"Form Responses 1"))</f>
        <v>theresia2@gmail.com</v>
      </c>
      <c r="C100" s="9" t="str">
        <f>INDIRECT(ADDRESS(2+QUOTIENT(ROW()-2,COUNTA('Form Responses 1'!$1:$1)-4),3,,TRUE,"Form Responses 1"))</f>
        <v>theresia v</v>
      </c>
      <c r="D100" s="10">
        <f>INDIRECT(ADDRESS(2+QUOTIENT(ROW()-2,COUNTA('Form Responses 1'!$1:$1)-4),4,,TRUE,"Form Responses 1"))</f>
        <v>44993</v>
      </c>
      <c r="E100" s="11">
        <f t="shared" si="2"/>
        <v>3</v>
      </c>
      <c r="F100" s="9" t="str">
        <f>IF(ISBLANK(A100)," ",INDIRECT(ADDRESS(1,5+MOD(ROW()-2,COUNTA('Form Responses 1'!$1:$1)-4),,TRUE,"Form Responses 1")))</f>
        <v>Rusun B [Ruang Gudang]</v>
      </c>
      <c r="G100" s="9" t="str">
        <f>IF(ISBLANK(A100)," ",INDIRECT(ADDRESS(MATCH(A100,'Form Responses 1'!A:A,0),5+MOD(ROW()-2,COUNTA('Form Responses 1'!$1:$1)-4),,TRUE,"Form Responses 1")))</f>
        <v>SANGATBAIK</v>
      </c>
      <c r="H100" s="12" t="str">
        <f t="shared" si="3"/>
        <v>Rusun B</v>
      </c>
      <c r="I100" s="12" t="str">
        <f t="shared" si="4"/>
        <v>CLEANING SERVICE</v>
      </c>
      <c r="J100" s="12">
        <f t="array" ref="J100">IFERROR(INDEX(MASTER!B:B,MATCH(G100,MASTER!A:A,0))/100," ")</f>
        <v>1</v>
      </c>
      <c r="K100" s="9">
        <f t="shared" si="5"/>
        <v>10</v>
      </c>
      <c r="L100" s="9" t="str">
        <f t="shared" si="6"/>
        <v>2023 - WEEK 10</v>
      </c>
      <c r="M100" s="9" t="str">
        <f t="shared" si="7"/>
        <v>2023 - MONTH 03</v>
      </c>
      <c r="N100" s="12">
        <f t="shared" ref="N100:O100" si="109">IFERROR(AVERAGEIF(L:L,L100,$J:$J)," ")</f>
        <v>0.9596428571</v>
      </c>
      <c r="O100" s="12">
        <f t="shared" si="109"/>
        <v>0.9549285714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10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45005.68951</v>
      </c>
      <c r="B101" s="9" t="str">
        <f>INDIRECT(ADDRESS(2+QUOTIENT(ROW()-2,COUNTA('Form Responses 1'!$1:$1)-4),2,,TRUE,"Form Responses 1"))</f>
        <v>theresia2@gmail.com</v>
      </c>
      <c r="C101" s="9" t="str">
        <f>INDIRECT(ADDRESS(2+QUOTIENT(ROW()-2,COUNTA('Form Responses 1'!$1:$1)-4),3,,TRUE,"Form Responses 1"))</f>
        <v>theresia v</v>
      </c>
      <c r="D101" s="10">
        <f>INDIRECT(ADDRESS(2+QUOTIENT(ROW()-2,COUNTA('Form Responses 1'!$1:$1)-4),4,,TRUE,"Form Responses 1"))</f>
        <v>44993</v>
      </c>
      <c r="E101" s="11">
        <f t="shared" si="2"/>
        <v>3</v>
      </c>
      <c r="F101" s="9" t="str">
        <f>IF(ISBLANK(A101)," ",INDIRECT(ADDRESS(1,5+MOD(ROW()-2,COUNTA('Form Responses 1'!$1:$1)-4),,TRUE,"Form Responses 1")))</f>
        <v>Rusun B [Toilet Pria / Wanita]</v>
      </c>
      <c r="G101" s="9" t="str">
        <f>IF(ISBLANK(A101)," ",INDIRECT(ADDRESS(MATCH(A101,'Form Responses 1'!A:A,0),5+MOD(ROW()-2,COUNTA('Form Responses 1'!$1:$1)-4),,TRUE,"Form Responses 1")))</f>
        <v>SANGATBAIK</v>
      </c>
      <c r="H101" s="12" t="str">
        <f t="shared" si="3"/>
        <v>Rusun B</v>
      </c>
      <c r="I101" s="12" t="str">
        <f t="shared" si="4"/>
        <v>CLEANING SERVICE</v>
      </c>
      <c r="J101" s="12">
        <f t="array" ref="J101">IFERROR(INDEX(MASTER!B:B,MATCH(G101,MASTER!A:A,0))/100," ")</f>
        <v>1</v>
      </c>
      <c r="K101" s="9">
        <f t="shared" si="5"/>
        <v>10</v>
      </c>
      <c r="L101" s="9" t="str">
        <f t="shared" si="6"/>
        <v>2023 - WEEK 10</v>
      </c>
      <c r="M101" s="9" t="str">
        <f t="shared" si="7"/>
        <v>2023 - MONTH 03</v>
      </c>
      <c r="N101" s="12">
        <f t="shared" ref="N101:O101" si="110">IFERROR(AVERAGEIF(L:L,L101,$J:$J)," ")</f>
        <v>0.9596428571</v>
      </c>
      <c r="O101" s="12">
        <f t="shared" si="110"/>
        <v>0.9549285714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10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45005.68951</v>
      </c>
      <c r="B102" s="9" t="str">
        <f>INDIRECT(ADDRESS(2+QUOTIENT(ROW()-2,COUNTA('Form Responses 1'!$1:$1)-4),2,,TRUE,"Form Responses 1"))</f>
        <v>theresia2@gmail.com</v>
      </c>
      <c r="C102" s="9" t="str">
        <f>INDIRECT(ADDRESS(2+QUOTIENT(ROW()-2,COUNTA('Form Responses 1'!$1:$1)-4),3,,TRUE,"Form Responses 1"))</f>
        <v>theresia v</v>
      </c>
      <c r="D102" s="10">
        <f>INDIRECT(ADDRESS(2+QUOTIENT(ROW()-2,COUNTA('Form Responses 1'!$1:$1)-4),4,,TRUE,"Form Responses 1"))</f>
        <v>44993</v>
      </c>
      <c r="E102" s="11">
        <f t="shared" si="2"/>
        <v>3</v>
      </c>
      <c r="F102" s="9" t="str">
        <f>IF(ISBLANK(A102)," ",INDIRECT(ADDRESS(1,5+MOD(ROW()-2,COUNTA('Form Responses 1'!$1:$1)-4),,TRUE,"Form Responses 1")))</f>
        <v>Balkes [Ruang Dokter]</v>
      </c>
      <c r="G102" s="9" t="str">
        <f>IF(ISBLANK(A102)," ",INDIRECT(ADDRESS(MATCH(A102,'Form Responses 1'!A:A,0),5+MOD(ROW()-2,COUNTA('Form Responses 1'!$1:$1)-4),,TRUE,"Form Responses 1")))</f>
        <v>CUKUP BAIK</v>
      </c>
      <c r="H102" s="12" t="str">
        <f t="shared" si="3"/>
        <v>Balkes</v>
      </c>
      <c r="I102" s="12" t="str">
        <f t="shared" si="4"/>
        <v>CLEANING SERVICE</v>
      </c>
      <c r="J102" s="12">
        <f t="array" ref="J102">IFERROR(INDEX(MASTER!B:B,MATCH(G102,MASTER!A:A,0))/100," ")</f>
        <v>0.89</v>
      </c>
      <c r="K102" s="9">
        <f t="shared" si="5"/>
        <v>10</v>
      </c>
      <c r="L102" s="9" t="str">
        <f t="shared" si="6"/>
        <v>2023 - WEEK 10</v>
      </c>
      <c r="M102" s="9" t="str">
        <f t="shared" si="7"/>
        <v>2023 - MONTH 03</v>
      </c>
      <c r="N102" s="12">
        <f t="shared" ref="N102:O102" si="111">IFERROR(AVERAGEIF(L:L,L102,$J:$J)," ")</f>
        <v>0.9596428571</v>
      </c>
      <c r="O102" s="12">
        <f t="shared" si="111"/>
        <v>0.9549285714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10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45005.68951</v>
      </c>
      <c r="B103" s="9" t="str">
        <f>INDIRECT(ADDRESS(2+QUOTIENT(ROW()-2,COUNTA('Form Responses 1'!$1:$1)-4),2,,TRUE,"Form Responses 1"))</f>
        <v>theresia2@gmail.com</v>
      </c>
      <c r="C103" s="9" t="str">
        <f>INDIRECT(ADDRESS(2+QUOTIENT(ROW()-2,COUNTA('Form Responses 1'!$1:$1)-4),3,,TRUE,"Form Responses 1"))</f>
        <v>theresia v</v>
      </c>
      <c r="D103" s="10">
        <f>INDIRECT(ADDRESS(2+QUOTIENT(ROW()-2,COUNTA('Form Responses 1'!$1:$1)-4),4,,TRUE,"Form Responses 1"))</f>
        <v>44993</v>
      </c>
      <c r="E103" s="11">
        <f t="shared" si="2"/>
        <v>3</v>
      </c>
      <c r="F103" s="9" t="str">
        <f>IF(ISBLANK(A103)," ",INDIRECT(ADDRESS(1,5+MOD(ROW()-2,COUNTA('Form Responses 1'!$1:$1)-4),,TRUE,"Form Responses 1")))</f>
        <v>Balkes [Mushola ]</v>
      </c>
      <c r="G103" s="9" t="str">
        <f>IF(ISBLANK(A103)," ",INDIRECT(ADDRESS(MATCH(A103,'Form Responses 1'!A:A,0),5+MOD(ROW()-2,COUNTA('Form Responses 1'!$1:$1)-4),,TRUE,"Form Responses 1")))</f>
        <v>CUKUP BAIK</v>
      </c>
      <c r="H103" s="12" t="str">
        <f t="shared" si="3"/>
        <v>Balkes</v>
      </c>
      <c r="I103" s="12" t="str">
        <f t="shared" si="4"/>
        <v>CLEANING SERVICE</v>
      </c>
      <c r="J103" s="12">
        <f t="array" ref="J103">IFERROR(INDEX(MASTER!B:B,MATCH(G103,MASTER!A:A,0))/100," ")</f>
        <v>0.89</v>
      </c>
      <c r="K103" s="9">
        <f t="shared" si="5"/>
        <v>10</v>
      </c>
      <c r="L103" s="9" t="str">
        <f t="shared" si="6"/>
        <v>2023 - WEEK 10</v>
      </c>
      <c r="M103" s="9" t="str">
        <f t="shared" si="7"/>
        <v>2023 - MONTH 03</v>
      </c>
      <c r="N103" s="12">
        <f t="shared" ref="N103:O103" si="112">IFERROR(AVERAGEIF(L:L,L103,$J:$J)," ")</f>
        <v>0.9596428571</v>
      </c>
      <c r="O103" s="12">
        <f t="shared" si="112"/>
        <v>0.9549285714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10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45005.68951</v>
      </c>
      <c r="B104" s="9" t="str">
        <f>INDIRECT(ADDRESS(2+QUOTIENT(ROW()-2,COUNTA('Form Responses 1'!$1:$1)-4),2,,TRUE,"Form Responses 1"))</f>
        <v>theresia2@gmail.com</v>
      </c>
      <c r="C104" s="9" t="str">
        <f>INDIRECT(ADDRESS(2+QUOTIENT(ROW()-2,COUNTA('Form Responses 1'!$1:$1)-4),3,,TRUE,"Form Responses 1"))</f>
        <v>theresia v</v>
      </c>
      <c r="D104" s="10">
        <f>INDIRECT(ADDRESS(2+QUOTIENT(ROW()-2,COUNTA('Form Responses 1'!$1:$1)-4),4,,TRUE,"Form Responses 1"))</f>
        <v>44993</v>
      </c>
      <c r="E104" s="11">
        <f t="shared" si="2"/>
        <v>3</v>
      </c>
      <c r="F104" s="9" t="str">
        <f>IF(ISBLANK(A104)," ",INDIRECT(ADDRESS(1,5+MOD(ROW()-2,COUNTA('Form Responses 1'!$1:$1)-4),,TRUE,"Form Responses 1")))</f>
        <v>Balkes [Pantry 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Balkes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10</v>
      </c>
      <c r="L104" s="9" t="str">
        <f t="shared" si="6"/>
        <v>2023 - WEEK 10</v>
      </c>
      <c r="M104" s="9" t="str">
        <f t="shared" si="7"/>
        <v>2023 - MONTH 03</v>
      </c>
      <c r="N104" s="12">
        <f t="shared" ref="N104:O104" si="113">IFERROR(AVERAGEIF(L:L,L104,$J:$J)," ")</f>
        <v>0.9596428571</v>
      </c>
      <c r="O104" s="12">
        <f t="shared" si="113"/>
        <v>0.9549285714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10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45005.68951</v>
      </c>
      <c r="B105" s="9" t="str">
        <f>INDIRECT(ADDRESS(2+QUOTIENT(ROW()-2,COUNTA('Form Responses 1'!$1:$1)-4),2,,TRUE,"Form Responses 1"))</f>
        <v>theresia2@gmail.com</v>
      </c>
      <c r="C105" s="9" t="str">
        <f>INDIRECT(ADDRESS(2+QUOTIENT(ROW()-2,COUNTA('Form Responses 1'!$1:$1)-4),3,,TRUE,"Form Responses 1"))</f>
        <v>theresia v</v>
      </c>
      <c r="D105" s="10">
        <f>INDIRECT(ADDRESS(2+QUOTIENT(ROW()-2,COUNTA('Form Responses 1'!$1:$1)-4),4,,TRUE,"Form Responses 1"))</f>
        <v>44993</v>
      </c>
      <c r="E105" s="11">
        <f t="shared" si="2"/>
        <v>3</v>
      </c>
      <c r="F105" s="9" t="str">
        <f>IF(ISBLANK(A105)," ",INDIRECT(ADDRESS(1,5+MOD(ROW()-2,COUNTA('Form Responses 1'!$1:$1)-4),,TRUE,"Form Responses 1")))</f>
        <v>Balkes [Ruang Laboratorium]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Balkes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10</v>
      </c>
      <c r="L105" s="9" t="str">
        <f t="shared" si="6"/>
        <v>2023 - WEEK 10</v>
      </c>
      <c r="M105" s="9" t="str">
        <f t="shared" si="7"/>
        <v>2023 - MONTH 03</v>
      </c>
      <c r="N105" s="12">
        <f t="shared" ref="N105:O105" si="114">IFERROR(AVERAGEIF(L:L,L105,$J:$J)," ")</f>
        <v>0.9596428571</v>
      </c>
      <c r="O105" s="12">
        <f t="shared" si="114"/>
        <v>0.9549285714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10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45005.68951</v>
      </c>
      <c r="B106" s="9" t="str">
        <f>INDIRECT(ADDRESS(2+QUOTIENT(ROW()-2,COUNTA('Form Responses 1'!$1:$1)-4),2,,TRUE,"Form Responses 1"))</f>
        <v>theresia2@gmail.com</v>
      </c>
      <c r="C106" s="9" t="str">
        <f>INDIRECT(ADDRESS(2+QUOTIENT(ROW()-2,COUNTA('Form Responses 1'!$1:$1)-4),3,,TRUE,"Form Responses 1"))</f>
        <v>theresia v</v>
      </c>
      <c r="D106" s="10">
        <f>INDIRECT(ADDRESS(2+QUOTIENT(ROW()-2,COUNTA('Form Responses 1'!$1:$1)-4),4,,TRUE,"Form Responses 1"))</f>
        <v>44993</v>
      </c>
      <c r="E106" s="11">
        <f t="shared" si="2"/>
        <v>3</v>
      </c>
      <c r="F106" s="9" t="str">
        <f>IF(ISBLANK(A106)," ",INDIRECT(ADDRESS(1,5+MOD(ROW()-2,COUNTA('Form Responses 1'!$1:$1)-4),,TRUE,"Form Responses 1")))</f>
        <v>Balkes [Halaman]</v>
      </c>
      <c r="G106" s="9" t="str">
        <f>IF(ISBLANK(A106)," ",INDIRECT(ADDRESS(MATCH(A106,'Form Responses 1'!A:A,0),5+MOD(ROW()-2,COUNTA('Form Responses 1'!$1:$1)-4),,TRUE,"Form Responses 1")))</f>
        <v>SANGATBAIK</v>
      </c>
      <c r="H106" s="12" t="str">
        <f t="shared" si="3"/>
        <v>Balkes</v>
      </c>
      <c r="I106" s="12" t="str">
        <f t="shared" si="4"/>
        <v>CLEANING SERVICE</v>
      </c>
      <c r="J106" s="12">
        <f t="array" ref="J106">IFERROR(INDEX(MASTER!B:B,MATCH(G106,MASTER!A:A,0))/100," ")</f>
        <v>1</v>
      </c>
      <c r="K106" s="9">
        <f t="shared" si="5"/>
        <v>10</v>
      </c>
      <c r="L106" s="9" t="str">
        <f t="shared" si="6"/>
        <v>2023 - WEEK 10</v>
      </c>
      <c r="M106" s="9" t="str">
        <f t="shared" si="7"/>
        <v>2023 - MONTH 03</v>
      </c>
      <c r="N106" s="12">
        <f t="shared" ref="N106:O106" si="115">IFERROR(AVERAGEIF(L:L,L106,$J:$J)," ")</f>
        <v>0.9596428571</v>
      </c>
      <c r="O106" s="12">
        <f t="shared" si="115"/>
        <v>0.9549285714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10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45005.68951</v>
      </c>
      <c r="B107" s="9" t="str">
        <f>INDIRECT(ADDRESS(2+QUOTIENT(ROW()-2,COUNTA('Form Responses 1'!$1:$1)-4),2,,TRUE,"Form Responses 1"))</f>
        <v>theresia2@gmail.com</v>
      </c>
      <c r="C107" s="9" t="str">
        <f>INDIRECT(ADDRESS(2+QUOTIENT(ROW()-2,COUNTA('Form Responses 1'!$1:$1)-4),3,,TRUE,"Form Responses 1"))</f>
        <v>theresia v</v>
      </c>
      <c r="D107" s="10">
        <f>INDIRECT(ADDRESS(2+QUOTIENT(ROW()-2,COUNTA('Form Responses 1'!$1:$1)-4),4,,TRUE,"Form Responses 1"))</f>
        <v>44993</v>
      </c>
      <c r="E107" s="11">
        <f t="shared" si="2"/>
        <v>3</v>
      </c>
      <c r="F107" s="9" t="str">
        <f>IF(ISBLANK(A107)," ",INDIRECT(ADDRESS(1,5+MOD(ROW()-2,COUNTA('Form Responses 1'!$1:$1)-4),,TRUE,"Form Responses 1")))</f>
        <v>Balkes [Koridor ]</v>
      </c>
      <c r="G107" s="9" t="str">
        <f>IF(ISBLANK(A107)," ",INDIRECT(ADDRESS(MATCH(A107,'Form Responses 1'!A:A,0),5+MOD(ROW()-2,COUNTA('Form Responses 1'!$1:$1)-4),,TRUE,"Form Responses 1")))</f>
        <v>SANGATBAIK</v>
      </c>
      <c r="H107" s="12" t="str">
        <f t="shared" si="3"/>
        <v>Balkes</v>
      </c>
      <c r="I107" s="12" t="str">
        <f t="shared" si="4"/>
        <v>CLEANING SERVICE</v>
      </c>
      <c r="J107" s="12">
        <f t="array" ref="J107">IFERROR(INDEX(MASTER!B:B,MATCH(G107,MASTER!A:A,0))/100," ")</f>
        <v>1</v>
      </c>
      <c r="K107" s="9">
        <f t="shared" si="5"/>
        <v>10</v>
      </c>
      <c r="L107" s="9" t="str">
        <f t="shared" si="6"/>
        <v>2023 - WEEK 10</v>
      </c>
      <c r="M107" s="9" t="str">
        <f t="shared" si="7"/>
        <v>2023 - MONTH 03</v>
      </c>
      <c r="N107" s="12">
        <f t="shared" ref="N107:O107" si="116">IFERROR(AVERAGEIF(L:L,L107,$J:$J)," ")</f>
        <v>0.9596428571</v>
      </c>
      <c r="O107" s="12">
        <f t="shared" si="116"/>
        <v>0.9549285714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45005.68951</v>
      </c>
      <c r="B108" s="9" t="str">
        <f>INDIRECT(ADDRESS(2+QUOTIENT(ROW()-2,COUNTA('Form Responses 1'!$1:$1)-4),2,,TRUE,"Form Responses 1"))</f>
        <v>theresia2@gmail.com</v>
      </c>
      <c r="C108" s="9" t="str">
        <f>INDIRECT(ADDRESS(2+QUOTIENT(ROW()-2,COUNTA('Form Responses 1'!$1:$1)-4),3,,TRUE,"Form Responses 1"))</f>
        <v>theresia v</v>
      </c>
      <c r="D108" s="10">
        <f>INDIRECT(ADDRESS(2+QUOTIENT(ROW()-2,COUNTA('Form Responses 1'!$1:$1)-4),4,,TRUE,"Form Responses 1"))</f>
        <v>44993</v>
      </c>
      <c r="E108" s="11">
        <f t="shared" si="2"/>
        <v>3</v>
      </c>
      <c r="F108" s="9" t="str">
        <f>IF(ISBLANK(A108)," ",INDIRECT(ADDRESS(1,5+MOD(ROW()-2,COUNTA('Form Responses 1'!$1:$1)-4),,TRUE,"Form Responses 1")))</f>
        <v>Balkes [Toilet Pria / Wanita]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Balkes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10</v>
      </c>
      <c r="L108" s="9" t="str">
        <f t="shared" si="6"/>
        <v>2023 - WEEK 10</v>
      </c>
      <c r="M108" s="9" t="str">
        <f t="shared" si="7"/>
        <v>2023 - MONTH 03</v>
      </c>
      <c r="N108" s="12">
        <f t="shared" ref="N108:O108" si="117">IFERROR(AVERAGEIF(L:L,L108,$J:$J)," ")</f>
        <v>0.9596428571</v>
      </c>
      <c r="O108" s="12">
        <f t="shared" si="117"/>
        <v>0.9549285714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45005.68951</v>
      </c>
      <c r="B109" s="9" t="str">
        <f>INDIRECT(ADDRESS(2+QUOTIENT(ROW()-2,COUNTA('Form Responses 1'!$1:$1)-4),2,,TRUE,"Form Responses 1"))</f>
        <v>theresia2@gmail.com</v>
      </c>
      <c r="C109" s="9" t="str">
        <f>INDIRECT(ADDRESS(2+QUOTIENT(ROW()-2,COUNTA('Form Responses 1'!$1:$1)-4),3,,TRUE,"Form Responses 1"))</f>
        <v>theresia v</v>
      </c>
      <c r="D109" s="10">
        <f>INDIRECT(ADDRESS(2+QUOTIENT(ROW()-2,COUNTA('Form Responses 1'!$1:$1)-4),4,,TRUE,"Form Responses 1"))</f>
        <v>44993</v>
      </c>
      <c r="E109" s="11">
        <f t="shared" si="2"/>
        <v>3</v>
      </c>
      <c r="F109" s="9" t="str">
        <f>IF(ISBLANK(A109)," ",INDIRECT(ADDRESS(1,5+MOD(ROW()-2,COUNTA('Form Responses 1'!$1:$1)-4),,TRUE,"Form Responses 1")))</f>
        <v>Lapangan Tenis [Lapangan]</v>
      </c>
      <c r="G109" s="9" t="str">
        <f>IF(ISBLANK(A109)," ",INDIRECT(ADDRESS(MATCH(A109,'Form Responses 1'!A:A,0),5+MOD(ROW()-2,COUNTA('Form Responses 1'!$1:$1)-4),,TRUE,"Form Responses 1")))</f>
        <v>CUKUP BAIK</v>
      </c>
      <c r="H109" s="12" t="str">
        <f t="shared" si="3"/>
        <v>Lapangan Tenis</v>
      </c>
      <c r="I109" s="12" t="str">
        <f t="shared" si="4"/>
        <v>CLEANING SERVICE</v>
      </c>
      <c r="J109" s="12">
        <f t="array" ref="J109">IFERROR(INDEX(MASTER!B:B,MATCH(G109,MASTER!A:A,0))/100," ")</f>
        <v>0.89</v>
      </c>
      <c r="K109" s="9">
        <f t="shared" si="5"/>
        <v>10</v>
      </c>
      <c r="L109" s="9" t="str">
        <f t="shared" si="6"/>
        <v>2023 - WEEK 10</v>
      </c>
      <c r="M109" s="9" t="str">
        <f t="shared" si="7"/>
        <v>2023 - MONTH 03</v>
      </c>
      <c r="N109" s="12">
        <f t="shared" ref="N109:O109" si="118">IFERROR(AVERAGEIF(L:L,L109,$J:$J)," ")</f>
        <v>0.9596428571</v>
      </c>
      <c r="O109" s="12">
        <f t="shared" si="118"/>
        <v>0.9549285714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45005.68951</v>
      </c>
      <c r="B110" s="9" t="str">
        <f>INDIRECT(ADDRESS(2+QUOTIENT(ROW()-2,COUNTA('Form Responses 1'!$1:$1)-4),2,,TRUE,"Form Responses 1"))</f>
        <v>theresia2@gmail.com</v>
      </c>
      <c r="C110" s="9" t="str">
        <f>INDIRECT(ADDRESS(2+QUOTIENT(ROW()-2,COUNTA('Form Responses 1'!$1:$1)-4),3,,TRUE,"Form Responses 1"))</f>
        <v>theresia v</v>
      </c>
      <c r="D110" s="10">
        <f>INDIRECT(ADDRESS(2+QUOTIENT(ROW()-2,COUNTA('Form Responses 1'!$1:$1)-4),4,,TRUE,"Form Responses 1"))</f>
        <v>44993</v>
      </c>
      <c r="E110" s="11">
        <f t="shared" si="2"/>
        <v>3</v>
      </c>
      <c r="F110" s="9" t="str">
        <f>IF(ISBLANK(A110)," ",INDIRECT(ADDRESS(1,5+MOD(ROW()-2,COUNTA('Form Responses 1'!$1:$1)-4),,TRUE,"Form Responses 1")))</f>
        <v>Lapangan Tenis [Toilet Pria / Wanita]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Lapangan Tenis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10</v>
      </c>
      <c r="L110" s="9" t="str">
        <f t="shared" si="6"/>
        <v>2023 - WEEK 10</v>
      </c>
      <c r="M110" s="9" t="str">
        <f t="shared" si="7"/>
        <v>2023 - MONTH 03</v>
      </c>
      <c r="N110" s="12">
        <f t="shared" ref="N110:O110" si="119">IFERROR(AVERAGEIF(L:L,L110,$J:$J)," ")</f>
        <v>0.9596428571</v>
      </c>
      <c r="O110" s="12">
        <f t="shared" si="119"/>
        <v>0.9549285714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45005.68951</v>
      </c>
      <c r="B111" s="9" t="str">
        <f>INDIRECT(ADDRESS(2+QUOTIENT(ROW()-2,COUNTA('Form Responses 1'!$1:$1)-4),2,,TRUE,"Form Responses 1"))</f>
        <v>theresia2@gmail.com</v>
      </c>
      <c r="C111" s="9" t="str">
        <f>INDIRECT(ADDRESS(2+QUOTIENT(ROW()-2,COUNTA('Form Responses 1'!$1:$1)-4),3,,TRUE,"Form Responses 1"))</f>
        <v>theresia v</v>
      </c>
      <c r="D111" s="10">
        <f>INDIRECT(ADDRESS(2+QUOTIENT(ROW()-2,COUNTA('Form Responses 1'!$1:$1)-4),4,,TRUE,"Form Responses 1"))</f>
        <v>44993</v>
      </c>
      <c r="E111" s="11">
        <f t="shared" si="2"/>
        <v>3</v>
      </c>
      <c r="F111" s="9" t="str">
        <f>IF(ISBLANK(A111)," ",INDIRECT(ADDRESS(1,5+MOD(ROW()-2,COUNTA('Form Responses 1'!$1:$1)-4),,TRUE,"Form Responses 1")))</f>
        <v>Lapangan Tenis [Halaman]</v>
      </c>
      <c r="G111" s="9" t="str">
        <f>IF(ISBLANK(A111)," ",INDIRECT(ADDRESS(MATCH(A111,'Form Responses 1'!A:A,0),5+MOD(ROW()-2,COUNTA('Form Responses 1'!$1:$1)-4),,TRUE,"Form Responses 1")))</f>
        <v>SANGATBAIK</v>
      </c>
      <c r="H111" s="12" t="str">
        <f t="shared" si="3"/>
        <v>Lapangan Tenis</v>
      </c>
      <c r="I111" s="12" t="str">
        <f t="shared" si="4"/>
        <v>CLEANING SERVICE</v>
      </c>
      <c r="J111" s="12">
        <f t="array" ref="J111">IFERROR(INDEX(MASTER!B:B,MATCH(G111,MASTER!A:A,0))/100," ")</f>
        <v>1</v>
      </c>
      <c r="K111" s="9">
        <f t="shared" si="5"/>
        <v>10</v>
      </c>
      <c r="L111" s="9" t="str">
        <f t="shared" si="6"/>
        <v>2023 - WEEK 10</v>
      </c>
      <c r="M111" s="9" t="str">
        <f t="shared" si="7"/>
        <v>2023 - MONTH 03</v>
      </c>
      <c r="N111" s="12">
        <f t="shared" ref="N111:O111" si="120">IFERROR(AVERAGEIF(L:L,L111,$J:$J)," ")</f>
        <v>0.9596428571</v>
      </c>
      <c r="O111" s="12">
        <f t="shared" si="120"/>
        <v>0.9549285714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45005.68951</v>
      </c>
      <c r="B112" s="9" t="str">
        <f>INDIRECT(ADDRESS(2+QUOTIENT(ROW()-2,COUNTA('Form Responses 1'!$1:$1)-4),2,,TRUE,"Form Responses 1"))</f>
        <v>theresia2@gmail.com</v>
      </c>
      <c r="C112" s="9" t="str">
        <f>INDIRECT(ADDRESS(2+QUOTIENT(ROW()-2,COUNTA('Form Responses 1'!$1:$1)-4),3,,TRUE,"Form Responses 1"))</f>
        <v>theresia v</v>
      </c>
      <c r="D112" s="10">
        <f>INDIRECT(ADDRESS(2+QUOTIENT(ROW()-2,COUNTA('Form Responses 1'!$1:$1)-4),4,,TRUE,"Form Responses 1"))</f>
        <v>44993</v>
      </c>
      <c r="E112" s="11">
        <f t="shared" si="2"/>
        <v>3</v>
      </c>
      <c r="F112" s="9" t="str">
        <f>IF(ISBLANK(A112)," ",INDIRECT(ADDRESS(1,5+MOD(ROW()-2,COUNTA('Form Responses 1'!$1:$1)-4),,TRUE,"Form Responses 1")))</f>
        <v>Gedung Pertemuan (Gp) [Halaman Sisi Depan]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Gedung Pertemuan (Gp)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10</v>
      </c>
      <c r="L112" s="9" t="str">
        <f t="shared" si="6"/>
        <v>2023 - WEEK 10</v>
      </c>
      <c r="M112" s="9" t="str">
        <f t="shared" si="7"/>
        <v>2023 - MONTH 03</v>
      </c>
      <c r="N112" s="12">
        <f t="shared" ref="N112:O112" si="121">IFERROR(AVERAGEIF(L:L,L112,$J:$J)," ")</f>
        <v>0.9596428571</v>
      </c>
      <c r="O112" s="12">
        <f t="shared" si="121"/>
        <v>0.9549285714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45005.68951</v>
      </c>
      <c r="B113" s="9" t="str">
        <f>INDIRECT(ADDRESS(2+QUOTIENT(ROW()-2,COUNTA('Form Responses 1'!$1:$1)-4),2,,TRUE,"Form Responses 1"))</f>
        <v>theresia2@gmail.com</v>
      </c>
      <c r="C113" s="9" t="str">
        <f>INDIRECT(ADDRESS(2+QUOTIENT(ROW()-2,COUNTA('Form Responses 1'!$1:$1)-4),3,,TRUE,"Form Responses 1"))</f>
        <v>theresia v</v>
      </c>
      <c r="D113" s="10">
        <f>INDIRECT(ADDRESS(2+QUOTIENT(ROW()-2,COUNTA('Form Responses 1'!$1:$1)-4),4,,TRUE,"Form Responses 1"))</f>
        <v>44993</v>
      </c>
      <c r="E113" s="11">
        <f t="shared" si="2"/>
        <v>3</v>
      </c>
      <c r="F113" s="9" t="str">
        <f>IF(ISBLANK(A113)," ",INDIRECT(ADDRESS(1,5+MOD(ROW()-2,COUNTA('Form Responses 1'!$1:$1)-4),,TRUE,"Form Responses 1")))</f>
        <v>Gedung Pertemuan (Gp) [Halaman Sisi Kanan]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Gedung Pertemuan (Gp)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10</v>
      </c>
      <c r="L113" s="9" t="str">
        <f t="shared" si="6"/>
        <v>2023 - WEEK 10</v>
      </c>
      <c r="M113" s="9" t="str">
        <f t="shared" si="7"/>
        <v>2023 - MONTH 03</v>
      </c>
      <c r="N113" s="12">
        <f t="shared" ref="N113:O113" si="122">IFERROR(AVERAGEIF(L:L,L113,$J:$J)," ")</f>
        <v>0.9596428571</v>
      </c>
      <c r="O113" s="12">
        <f t="shared" si="122"/>
        <v>0.9549285714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45005.68951</v>
      </c>
      <c r="B114" s="9" t="str">
        <f>INDIRECT(ADDRESS(2+QUOTIENT(ROW()-2,COUNTA('Form Responses 1'!$1:$1)-4),2,,TRUE,"Form Responses 1"))</f>
        <v>theresia2@gmail.com</v>
      </c>
      <c r="C114" s="9" t="str">
        <f>INDIRECT(ADDRESS(2+QUOTIENT(ROW()-2,COUNTA('Form Responses 1'!$1:$1)-4),3,,TRUE,"Form Responses 1"))</f>
        <v>theresia v</v>
      </c>
      <c r="D114" s="10">
        <f>INDIRECT(ADDRESS(2+QUOTIENT(ROW()-2,COUNTA('Form Responses 1'!$1:$1)-4),4,,TRUE,"Form Responses 1"))</f>
        <v>44993</v>
      </c>
      <c r="E114" s="11">
        <f t="shared" si="2"/>
        <v>3</v>
      </c>
      <c r="F114" s="9" t="str">
        <f>IF(ISBLANK(A114)," ",INDIRECT(ADDRESS(1,5+MOD(ROW()-2,COUNTA('Form Responses 1'!$1:$1)-4),,TRUE,"Form Responses 1")))</f>
        <v>Gedung Pertemuan (Gp) [Halaman Sisi Kiri]</v>
      </c>
      <c r="G114" s="9" t="str">
        <f>IF(ISBLANK(A114)," ",INDIRECT(ADDRESS(MATCH(A114,'Form Responses 1'!A:A,0),5+MOD(ROW()-2,COUNTA('Form Responses 1'!$1:$1)-4),,TRUE,"Form Responses 1")))</f>
        <v>CUKUP BAIK</v>
      </c>
      <c r="H114" s="12" t="str">
        <f t="shared" si="3"/>
        <v>Gedung Pertemuan (Gp)</v>
      </c>
      <c r="I114" s="12" t="str">
        <f t="shared" si="4"/>
        <v>CLEANING SERVICE</v>
      </c>
      <c r="J114" s="12">
        <f t="array" ref="J114">IFERROR(INDEX(MASTER!B:B,MATCH(G114,MASTER!A:A,0))/100," ")</f>
        <v>0.89</v>
      </c>
      <c r="K114" s="9">
        <f t="shared" si="5"/>
        <v>10</v>
      </c>
      <c r="L114" s="9" t="str">
        <f t="shared" si="6"/>
        <v>2023 - WEEK 10</v>
      </c>
      <c r="M114" s="9" t="str">
        <f t="shared" si="7"/>
        <v>2023 - MONTH 03</v>
      </c>
      <c r="N114" s="12">
        <f t="shared" ref="N114:O114" si="123">IFERROR(AVERAGEIF(L:L,L114,$J:$J)," ")</f>
        <v>0.9596428571</v>
      </c>
      <c r="O114" s="12">
        <f t="shared" si="123"/>
        <v>0.9549285714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45005.68951</v>
      </c>
      <c r="B115" s="9" t="str">
        <f>INDIRECT(ADDRESS(2+QUOTIENT(ROW()-2,COUNTA('Form Responses 1'!$1:$1)-4),2,,TRUE,"Form Responses 1"))</f>
        <v>theresia2@gmail.com</v>
      </c>
      <c r="C115" s="9" t="str">
        <f>INDIRECT(ADDRESS(2+QUOTIENT(ROW()-2,COUNTA('Form Responses 1'!$1:$1)-4),3,,TRUE,"Form Responses 1"))</f>
        <v>theresia v</v>
      </c>
      <c r="D115" s="10">
        <f>INDIRECT(ADDRESS(2+QUOTIENT(ROW()-2,COUNTA('Form Responses 1'!$1:$1)-4),4,,TRUE,"Form Responses 1"))</f>
        <v>44993</v>
      </c>
      <c r="E115" s="11">
        <f t="shared" si="2"/>
        <v>3</v>
      </c>
      <c r="F115" s="9" t="str">
        <f>IF(ISBLANK(A115)," ",INDIRECT(ADDRESS(1,5+MOD(ROW()-2,COUNTA('Form Responses 1'!$1:$1)-4),,TRUE,"Form Responses 1")))</f>
        <v>Gedung Pertemuan (Gp) [Halaman Sisi Belakang]</v>
      </c>
      <c r="G115" s="9" t="str">
        <f>IF(ISBLANK(A115)," ",INDIRECT(ADDRESS(MATCH(A115,'Form Responses 1'!A:A,0),5+MOD(ROW()-2,COUNTA('Form Responses 1'!$1:$1)-4),,TRUE,"Form Responses 1")))</f>
        <v>CUKUP BAIK</v>
      </c>
      <c r="H115" s="12" t="str">
        <f t="shared" si="3"/>
        <v>Gedung Pertemuan (Gp)</v>
      </c>
      <c r="I115" s="12" t="str">
        <f t="shared" si="4"/>
        <v>CLEANING SERVICE</v>
      </c>
      <c r="J115" s="12">
        <f t="array" ref="J115">IFERROR(INDEX(MASTER!B:B,MATCH(G115,MASTER!A:A,0))/100," ")</f>
        <v>0.89</v>
      </c>
      <c r="K115" s="9">
        <f t="shared" si="5"/>
        <v>10</v>
      </c>
      <c r="L115" s="9" t="str">
        <f t="shared" si="6"/>
        <v>2023 - WEEK 10</v>
      </c>
      <c r="M115" s="9" t="str">
        <f t="shared" si="7"/>
        <v>2023 - MONTH 03</v>
      </c>
      <c r="N115" s="12">
        <f t="shared" ref="N115:O115" si="124">IFERROR(AVERAGEIF(L:L,L115,$J:$J)," ")</f>
        <v>0.9596428571</v>
      </c>
      <c r="O115" s="12">
        <f t="shared" si="124"/>
        <v>0.9549285714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45005.68951</v>
      </c>
      <c r="B116" s="9" t="str">
        <f>INDIRECT(ADDRESS(2+QUOTIENT(ROW()-2,COUNTA('Form Responses 1'!$1:$1)-4),2,,TRUE,"Form Responses 1"))</f>
        <v>theresia2@gmail.com</v>
      </c>
      <c r="C116" s="9" t="str">
        <f>INDIRECT(ADDRESS(2+QUOTIENT(ROW()-2,COUNTA('Form Responses 1'!$1:$1)-4),3,,TRUE,"Form Responses 1"))</f>
        <v>theresia v</v>
      </c>
      <c r="D116" s="10">
        <f>INDIRECT(ADDRESS(2+QUOTIENT(ROW()-2,COUNTA('Form Responses 1'!$1:$1)-4),4,,TRUE,"Form Responses 1"))</f>
        <v>44993</v>
      </c>
      <c r="E116" s="11">
        <f t="shared" si="2"/>
        <v>3</v>
      </c>
      <c r="F116" s="9" t="str">
        <f>IF(ISBLANK(A116)," ",INDIRECT(ADDRESS(1,5+MOD(ROW()-2,COUNTA('Form Responses 1'!$1:$1)-4),,TRUE,"Form Responses 1")))</f>
        <v>Gedung Pertemuan (Gp) [Halaman Pintu Masuk]</v>
      </c>
      <c r="G116" s="9" t="str">
        <f>IF(ISBLANK(A116)," ",INDIRECT(ADDRESS(MATCH(A116,'Form Responses 1'!A:A,0),5+MOD(ROW()-2,COUNTA('Form Responses 1'!$1:$1)-4),,TRUE,"Form Responses 1")))</f>
        <v>SANGATBAIK</v>
      </c>
      <c r="H116" s="12" t="str">
        <f t="shared" si="3"/>
        <v>Gedung Pertemuan (Gp)</v>
      </c>
      <c r="I116" s="12" t="str">
        <f t="shared" si="4"/>
        <v>CLEANING SERVICE</v>
      </c>
      <c r="J116" s="12">
        <f t="array" ref="J116">IFERROR(INDEX(MASTER!B:B,MATCH(G116,MASTER!A:A,0))/100," ")</f>
        <v>1</v>
      </c>
      <c r="K116" s="9">
        <f t="shared" si="5"/>
        <v>10</v>
      </c>
      <c r="L116" s="9" t="str">
        <f t="shared" si="6"/>
        <v>2023 - WEEK 10</v>
      </c>
      <c r="M116" s="9" t="str">
        <f t="shared" si="7"/>
        <v>2023 - MONTH 03</v>
      </c>
      <c r="N116" s="12">
        <f t="shared" ref="N116:O116" si="125">IFERROR(AVERAGEIF(L:L,L116,$J:$J)," ")</f>
        <v>0.9596428571</v>
      </c>
      <c r="O116" s="12">
        <f t="shared" si="125"/>
        <v>0.9549285714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45005.68951</v>
      </c>
      <c r="B117" s="9" t="str">
        <f>INDIRECT(ADDRESS(2+QUOTIENT(ROW()-2,COUNTA('Form Responses 1'!$1:$1)-4),2,,TRUE,"Form Responses 1"))</f>
        <v>theresia2@gmail.com</v>
      </c>
      <c r="C117" s="9" t="str">
        <f>INDIRECT(ADDRESS(2+QUOTIENT(ROW()-2,COUNTA('Form Responses 1'!$1:$1)-4),3,,TRUE,"Form Responses 1"))</f>
        <v>theresia v</v>
      </c>
      <c r="D117" s="10">
        <f>INDIRECT(ADDRESS(2+QUOTIENT(ROW()-2,COUNTA('Form Responses 1'!$1:$1)-4),4,,TRUE,"Form Responses 1"))</f>
        <v>44993</v>
      </c>
      <c r="E117" s="11">
        <f t="shared" si="2"/>
        <v>3</v>
      </c>
      <c r="F117" s="9" t="str">
        <f>IF(ISBLANK(A117)," ",INDIRECT(ADDRESS(1,5+MOD(ROW()-2,COUNTA('Form Responses 1'!$1:$1)-4),,TRUE,"Form Responses 1")))</f>
        <v>Masjid [Halaman Sisi Depan]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Masjid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10</v>
      </c>
      <c r="L117" s="9" t="str">
        <f t="shared" si="6"/>
        <v>2023 - WEEK 10</v>
      </c>
      <c r="M117" s="9" t="str">
        <f t="shared" si="7"/>
        <v>2023 - MONTH 03</v>
      </c>
      <c r="N117" s="12">
        <f t="shared" ref="N117:O117" si="126">IFERROR(AVERAGEIF(L:L,L117,$J:$J)," ")</f>
        <v>0.9596428571</v>
      </c>
      <c r="O117" s="12">
        <f t="shared" si="126"/>
        <v>0.9549285714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45005.68951</v>
      </c>
      <c r="B118" s="9" t="str">
        <f>INDIRECT(ADDRESS(2+QUOTIENT(ROW()-2,COUNTA('Form Responses 1'!$1:$1)-4),2,,TRUE,"Form Responses 1"))</f>
        <v>theresia2@gmail.com</v>
      </c>
      <c r="C118" s="9" t="str">
        <f>INDIRECT(ADDRESS(2+QUOTIENT(ROW()-2,COUNTA('Form Responses 1'!$1:$1)-4),3,,TRUE,"Form Responses 1"))</f>
        <v>theresia v</v>
      </c>
      <c r="D118" s="10">
        <f>INDIRECT(ADDRESS(2+QUOTIENT(ROW()-2,COUNTA('Form Responses 1'!$1:$1)-4),4,,TRUE,"Form Responses 1"))</f>
        <v>44993</v>
      </c>
      <c r="E118" s="11">
        <f t="shared" si="2"/>
        <v>3</v>
      </c>
      <c r="F118" s="9" t="str">
        <f>IF(ISBLANK(A118)," ",INDIRECT(ADDRESS(1,5+MOD(ROW()-2,COUNTA('Form Responses 1'!$1:$1)-4),,TRUE,"Form Responses 1")))</f>
        <v>Masjid [Halaman Sisi Kanan]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Masjid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10</v>
      </c>
      <c r="L118" s="9" t="str">
        <f t="shared" si="6"/>
        <v>2023 - WEEK 10</v>
      </c>
      <c r="M118" s="9" t="str">
        <f t="shared" si="7"/>
        <v>2023 - MONTH 03</v>
      </c>
      <c r="N118" s="12">
        <f t="shared" ref="N118:O118" si="127">IFERROR(AVERAGEIF(L:L,L118,$J:$J)," ")</f>
        <v>0.9596428571</v>
      </c>
      <c r="O118" s="12">
        <f t="shared" si="127"/>
        <v>0.9549285714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45005.68951</v>
      </c>
      <c r="B119" s="9" t="str">
        <f>INDIRECT(ADDRESS(2+QUOTIENT(ROW()-2,COUNTA('Form Responses 1'!$1:$1)-4),2,,TRUE,"Form Responses 1"))</f>
        <v>theresia2@gmail.com</v>
      </c>
      <c r="C119" s="9" t="str">
        <f>INDIRECT(ADDRESS(2+QUOTIENT(ROW()-2,COUNTA('Form Responses 1'!$1:$1)-4),3,,TRUE,"Form Responses 1"))</f>
        <v>theresia v</v>
      </c>
      <c r="D119" s="10">
        <f>INDIRECT(ADDRESS(2+QUOTIENT(ROW()-2,COUNTA('Form Responses 1'!$1:$1)-4),4,,TRUE,"Form Responses 1"))</f>
        <v>44993</v>
      </c>
      <c r="E119" s="11">
        <f t="shared" si="2"/>
        <v>3</v>
      </c>
      <c r="F119" s="9" t="str">
        <f>IF(ISBLANK(A119)," ",INDIRECT(ADDRESS(1,5+MOD(ROW()-2,COUNTA('Form Responses 1'!$1:$1)-4),,TRUE,"Form Responses 1")))</f>
        <v>Masjid [Halaman Sisi Kiri]</v>
      </c>
      <c r="G119" s="9" t="str">
        <f>IF(ISBLANK(A119)," ",INDIRECT(ADDRESS(MATCH(A119,'Form Responses 1'!A:A,0),5+MOD(ROW()-2,COUNTA('Form Responses 1'!$1:$1)-4),,TRUE,"Form Responses 1")))</f>
        <v>CUKUP BAIK</v>
      </c>
      <c r="H119" s="12" t="str">
        <f t="shared" si="3"/>
        <v>Masjid</v>
      </c>
      <c r="I119" s="12" t="str">
        <f t="shared" si="4"/>
        <v>CLEANING SERVICE</v>
      </c>
      <c r="J119" s="12">
        <f t="array" ref="J119">IFERROR(INDEX(MASTER!B:B,MATCH(G119,MASTER!A:A,0))/100," ")</f>
        <v>0.89</v>
      </c>
      <c r="K119" s="9">
        <f t="shared" si="5"/>
        <v>10</v>
      </c>
      <c r="L119" s="9" t="str">
        <f t="shared" si="6"/>
        <v>2023 - WEEK 10</v>
      </c>
      <c r="M119" s="9" t="str">
        <f t="shared" si="7"/>
        <v>2023 - MONTH 03</v>
      </c>
      <c r="N119" s="12">
        <f t="shared" ref="N119:O119" si="128">IFERROR(AVERAGEIF(L:L,L119,$J:$J)," ")</f>
        <v>0.9596428571</v>
      </c>
      <c r="O119" s="12">
        <f t="shared" si="128"/>
        <v>0.9549285714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45005.68951</v>
      </c>
      <c r="B120" s="9" t="str">
        <f>INDIRECT(ADDRESS(2+QUOTIENT(ROW()-2,COUNTA('Form Responses 1'!$1:$1)-4),2,,TRUE,"Form Responses 1"))</f>
        <v>theresia2@gmail.com</v>
      </c>
      <c r="C120" s="9" t="str">
        <f>INDIRECT(ADDRESS(2+QUOTIENT(ROW()-2,COUNTA('Form Responses 1'!$1:$1)-4),3,,TRUE,"Form Responses 1"))</f>
        <v>theresia v</v>
      </c>
      <c r="D120" s="10">
        <f>INDIRECT(ADDRESS(2+QUOTIENT(ROW()-2,COUNTA('Form Responses 1'!$1:$1)-4),4,,TRUE,"Form Responses 1"))</f>
        <v>44993</v>
      </c>
      <c r="E120" s="11">
        <f t="shared" si="2"/>
        <v>3</v>
      </c>
      <c r="F120" s="9" t="str">
        <f>IF(ISBLANK(A120)," ",INDIRECT(ADDRESS(1,5+MOD(ROW()-2,COUNTA('Form Responses 1'!$1:$1)-4),,TRUE,"Form Responses 1")))</f>
        <v>Masjid [Halaman Sisi Belakang]</v>
      </c>
      <c r="G120" s="9" t="str">
        <f>IF(ISBLANK(A120)," ",INDIRECT(ADDRESS(MATCH(A120,'Form Responses 1'!A:A,0),5+MOD(ROW()-2,COUNTA('Form Responses 1'!$1:$1)-4),,TRUE,"Form Responses 1")))</f>
        <v>CUKUP BAIK</v>
      </c>
      <c r="H120" s="12" t="str">
        <f t="shared" si="3"/>
        <v>Masjid</v>
      </c>
      <c r="I120" s="12" t="str">
        <f t="shared" si="4"/>
        <v>CLEANING SERVICE</v>
      </c>
      <c r="J120" s="12">
        <f t="array" ref="J120">IFERROR(INDEX(MASTER!B:B,MATCH(G120,MASTER!A:A,0))/100," ")</f>
        <v>0.89</v>
      </c>
      <c r="K120" s="9">
        <f t="shared" si="5"/>
        <v>10</v>
      </c>
      <c r="L120" s="9" t="str">
        <f t="shared" si="6"/>
        <v>2023 - WEEK 10</v>
      </c>
      <c r="M120" s="9" t="str">
        <f t="shared" si="7"/>
        <v>2023 - MONTH 03</v>
      </c>
      <c r="N120" s="12">
        <f t="shared" ref="N120:O120" si="129">IFERROR(AVERAGEIF(L:L,L120,$J:$J)," ")</f>
        <v>0.9596428571</v>
      </c>
      <c r="O120" s="12">
        <f t="shared" si="129"/>
        <v>0.9549285714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45005.68951</v>
      </c>
      <c r="B121" s="9" t="str">
        <f>INDIRECT(ADDRESS(2+QUOTIENT(ROW()-2,COUNTA('Form Responses 1'!$1:$1)-4),2,,TRUE,"Form Responses 1"))</f>
        <v>theresia2@gmail.com</v>
      </c>
      <c r="C121" s="9" t="str">
        <f>INDIRECT(ADDRESS(2+QUOTIENT(ROW()-2,COUNTA('Form Responses 1'!$1:$1)-4),3,,TRUE,"Form Responses 1"))</f>
        <v>theresia v</v>
      </c>
      <c r="D121" s="10">
        <f>INDIRECT(ADDRESS(2+QUOTIENT(ROW()-2,COUNTA('Form Responses 1'!$1:$1)-4),4,,TRUE,"Form Responses 1"))</f>
        <v>44993</v>
      </c>
      <c r="E121" s="11">
        <f t="shared" si="2"/>
        <v>3</v>
      </c>
      <c r="F121" s="9" t="str">
        <f>IF(ISBLANK(A121)," ",INDIRECT(ADDRESS(1,5+MOD(ROW()-2,COUNTA('Form Responses 1'!$1:$1)-4),,TRUE,"Form Responses 1")))</f>
        <v>Masjid [Halaman Pintu Masuk]</v>
      </c>
      <c r="G121" s="9" t="str">
        <f>IF(ISBLANK(A121)," ",INDIRECT(ADDRESS(MATCH(A121,'Form Responses 1'!A:A,0),5+MOD(ROW()-2,COUNTA('Form Responses 1'!$1:$1)-4),,TRUE,"Form Responses 1")))</f>
        <v>SANGATBAIK</v>
      </c>
      <c r="H121" s="12" t="str">
        <f t="shared" si="3"/>
        <v>Masjid</v>
      </c>
      <c r="I121" s="12" t="str">
        <f t="shared" si="4"/>
        <v>CLEANING SERVICE</v>
      </c>
      <c r="J121" s="12">
        <f t="array" ref="J121">IFERROR(INDEX(MASTER!B:B,MATCH(G121,MASTER!A:A,0))/100," ")</f>
        <v>1</v>
      </c>
      <c r="K121" s="9">
        <f t="shared" si="5"/>
        <v>10</v>
      </c>
      <c r="L121" s="9" t="str">
        <f t="shared" si="6"/>
        <v>2023 - WEEK 10</v>
      </c>
      <c r="M121" s="9" t="str">
        <f t="shared" si="7"/>
        <v>2023 - MONTH 03</v>
      </c>
      <c r="N121" s="12">
        <f t="shared" ref="N121:O121" si="130">IFERROR(AVERAGEIF(L:L,L121,$J:$J)," ")</f>
        <v>0.9596428571</v>
      </c>
      <c r="O121" s="12">
        <f t="shared" si="130"/>
        <v>0.9549285714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45005.68951</v>
      </c>
      <c r="B122" s="9" t="str">
        <f>INDIRECT(ADDRESS(2+QUOTIENT(ROW()-2,COUNTA('Form Responses 1'!$1:$1)-4),2,,TRUE,"Form Responses 1"))</f>
        <v>theresia2@gmail.com</v>
      </c>
      <c r="C122" s="9" t="str">
        <f>INDIRECT(ADDRESS(2+QUOTIENT(ROW()-2,COUNTA('Form Responses 1'!$1:$1)-4),3,,TRUE,"Form Responses 1"))</f>
        <v>theresia v</v>
      </c>
      <c r="D122" s="10">
        <f>INDIRECT(ADDRESS(2+QUOTIENT(ROW()-2,COUNTA('Form Responses 1'!$1:$1)-4),4,,TRUE,"Form Responses 1"))</f>
        <v>44993</v>
      </c>
      <c r="E122" s="11">
        <f t="shared" si="2"/>
        <v>3</v>
      </c>
      <c r="F122" s="9" t="str">
        <f>IF(ISBLANK(A122)," ",INDIRECT(ADDRESS(1,5+MOD(ROW()-2,COUNTA('Form Responses 1'!$1:$1)-4),,TRUE,"Form Responses 1")))</f>
        <v>Masjid [Jalur Utama]</v>
      </c>
      <c r="G122" s="9" t="str">
        <f>IF(ISBLANK(A122)," ",INDIRECT(ADDRESS(MATCH(A122,'Form Responses 1'!A:A,0),5+MOD(ROW()-2,COUNTA('Form Responses 1'!$1:$1)-4),,TRUE,"Form Responses 1")))</f>
        <v>SANGATBAIK</v>
      </c>
      <c r="H122" s="12" t="str">
        <f t="shared" si="3"/>
        <v>Masjid</v>
      </c>
      <c r="I122" s="12" t="str">
        <f t="shared" si="4"/>
        <v>CLEANING SERVICE</v>
      </c>
      <c r="J122" s="12">
        <f t="array" ref="J122">IFERROR(INDEX(MASTER!B:B,MATCH(G122,MASTER!A:A,0))/100," ")</f>
        <v>1</v>
      </c>
      <c r="K122" s="9">
        <f t="shared" si="5"/>
        <v>10</v>
      </c>
      <c r="L122" s="9" t="str">
        <f t="shared" si="6"/>
        <v>2023 - WEEK 10</v>
      </c>
      <c r="M122" s="9" t="str">
        <f t="shared" si="7"/>
        <v>2023 - MONTH 03</v>
      </c>
      <c r="N122" s="12">
        <f t="shared" ref="N122:O122" si="131">IFERROR(AVERAGEIF(L:L,L122,$J:$J)," ")</f>
        <v>0.9596428571</v>
      </c>
      <c r="O122" s="12">
        <f t="shared" si="131"/>
        <v>0.9549285714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45005.68951</v>
      </c>
      <c r="B123" s="9" t="str">
        <f>INDIRECT(ADDRESS(2+QUOTIENT(ROW()-2,COUNTA('Form Responses 1'!$1:$1)-4),2,,TRUE,"Form Responses 1"))</f>
        <v>theresia2@gmail.com</v>
      </c>
      <c r="C123" s="9" t="str">
        <f>INDIRECT(ADDRESS(2+QUOTIENT(ROW()-2,COUNTA('Form Responses 1'!$1:$1)-4),3,,TRUE,"Form Responses 1"))</f>
        <v>theresia v</v>
      </c>
      <c r="D123" s="10">
        <f>INDIRECT(ADDRESS(2+QUOTIENT(ROW()-2,COUNTA('Form Responses 1'!$1:$1)-4),4,,TRUE,"Form Responses 1"))</f>
        <v>44993</v>
      </c>
      <c r="E123" s="11">
        <f t="shared" si="2"/>
        <v>3</v>
      </c>
      <c r="F123" s="9" t="str">
        <f>IF(ISBLANK(A123)," ",INDIRECT(ADDRESS(1,5+MOD(ROW()-2,COUNTA('Form Responses 1'!$1:$1)-4),,TRUE,"Form Responses 1")))</f>
        <v>Blok 1 &amp; 2 [Jalur Utama]</v>
      </c>
      <c r="G123" s="9" t="str">
        <f>IF(ISBLANK(A123)," ",INDIRECT(ADDRESS(MATCH(A123,'Form Responses 1'!A:A,0),5+MOD(ROW()-2,COUNTA('Form Responses 1'!$1:$1)-4),,TRUE,"Form Responses 1")))</f>
        <v>CUKUP BAIK</v>
      </c>
      <c r="H123" s="12" t="str">
        <f t="shared" si="3"/>
        <v>Blok 1 &amp; 2</v>
      </c>
      <c r="I123" s="12" t="str">
        <f t="shared" si="4"/>
        <v>CLEANING SERVICE</v>
      </c>
      <c r="J123" s="12">
        <f t="array" ref="J123">IFERROR(INDEX(MASTER!B:B,MATCH(G123,MASTER!A:A,0))/100," ")</f>
        <v>0.89</v>
      </c>
      <c r="K123" s="9">
        <f t="shared" si="5"/>
        <v>10</v>
      </c>
      <c r="L123" s="9" t="str">
        <f t="shared" si="6"/>
        <v>2023 - WEEK 10</v>
      </c>
      <c r="M123" s="9" t="str">
        <f t="shared" si="7"/>
        <v>2023 - MONTH 03</v>
      </c>
      <c r="N123" s="12">
        <f t="shared" ref="N123:O123" si="132">IFERROR(AVERAGEIF(L:L,L123,$J:$J)," ")</f>
        <v>0.9596428571</v>
      </c>
      <c r="O123" s="12">
        <f t="shared" si="132"/>
        <v>0.9549285714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45005.68951</v>
      </c>
      <c r="B124" s="9" t="str">
        <f>INDIRECT(ADDRESS(2+QUOTIENT(ROW()-2,COUNTA('Form Responses 1'!$1:$1)-4),2,,TRUE,"Form Responses 1"))</f>
        <v>theresia2@gmail.com</v>
      </c>
      <c r="C124" s="9" t="str">
        <f>INDIRECT(ADDRESS(2+QUOTIENT(ROW()-2,COUNTA('Form Responses 1'!$1:$1)-4),3,,TRUE,"Form Responses 1"))</f>
        <v>theresia v</v>
      </c>
      <c r="D124" s="10">
        <f>INDIRECT(ADDRESS(2+QUOTIENT(ROW()-2,COUNTA('Form Responses 1'!$1:$1)-4),4,,TRUE,"Form Responses 1"))</f>
        <v>44993</v>
      </c>
      <c r="E124" s="11">
        <f t="shared" si="2"/>
        <v>3</v>
      </c>
      <c r="F124" s="9" t="str">
        <f>IF(ISBLANK(A124)," ",INDIRECT(ADDRESS(1,5+MOD(ROW()-2,COUNTA('Form Responses 1'!$1:$1)-4),,TRUE,"Form Responses 1")))</f>
        <v>Blok 1 &amp; 2 [Bundaran]</v>
      </c>
      <c r="G124" s="9" t="str">
        <f>IF(ISBLANK(A124)," ",INDIRECT(ADDRESS(MATCH(A124,'Form Responses 1'!A:A,0),5+MOD(ROW()-2,COUNTA('Form Responses 1'!$1:$1)-4),,TRUE,"Form Responses 1")))</f>
        <v>CUKUP BAIK</v>
      </c>
      <c r="H124" s="12" t="str">
        <f t="shared" si="3"/>
        <v>Blok 1 &amp; 2</v>
      </c>
      <c r="I124" s="12" t="str">
        <f t="shared" si="4"/>
        <v>CLEANING SERVICE</v>
      </c>
      <c r="J124" s="12">
        <f t="array" ref="J124">IFERROR(INDEX(MASTER!B:B,MATCH(G124,MASTER!A:A,0))/100," ")</f>
        <v>0.89</v>
      </c>
      <c r="K124" s="9">
        <f t="shared" si="5"/>
        <v>10</v>
      </c>
      <c r="L124" s="9" t="str">
        <f t="shared" si="6"/>
        <v>2023 - WEEK 10</v>
      </c>
      <c r="M124" s="9" t="str">
        <f t="shared" si="7"/>
        <v>2023 - MONTH 03</v>
      </c>
      <c r="N124" s="12">
        <f t="shared" ref="N124:O124" si="133">IFERROR(AVERAGEIF(L:L,L124,$J:$J)," ")</f>
        <v>0.9596428571</v>
      </c>
      <c r="O124" s="12">
        <f t="shared" si="133"/>
        <v>0.9549285714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45005.68951</v>
      </c>
      <c r="B125" s="9" t="str">
        <f>INDIRECT(ADDRESS(2+QUOTIENT(ROW()-2,COUNTA('Form Responses 1'!$1:$1)-4),2,,TRUE,"Form Responses 1"))</f>
        <v>theresia2@gmail.com</v>
      </c>
      <c r="C125" s="9" t="str">
        <f>INDIRECT(ADDRESS(2+QUOTIENT(ROW()-2,COUNTA('Form Responses 1'!$1:$1)-4),3,,TRUE,"Form Responses 1"))</f>
        <v>theresia v</v>
      </c>
      <c r="D125" s="10">
        <f>INDIRECT(ADDRESS(2+QUOTIENT(ROW()-2,COUNTA('Form Responses 1'!$1:$1)-4),4,,TRUE,"Form Responses 1"))</f>
        <v>44993</v>
      </c>
      <c r="E125" s="11">
        <f t="shared" si="2"/>
        <v>3</v>
      </c>
      <c r="F125" s="9" t="str">
        <f>IF(ISBLANK(A125)," ",INDIRECT(ADDRESS(1,5+MOD(ROW()-2,COUNTA('Form Responses 1'!$1:$1)-4),,TRUE,"Form Responses 1")))</f>
        <v>Blok 3 &amp; 4 [Jalur Utama]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Blok 3 &amp; 4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10</v>
      </c>
      <c r="L125" s="9" t="str">
        <f t="shared" si="6"/>
        <v>2023 - WEEK 10</v>
      </c>
      <c r="M125" s="9" t="str">
        <f t="shared" si="7"/>
        <v>2023 - MONTH 03</v>
      </c>
      <c r="N125" s="12">
        <f t="shared" ref="N125:O125" si="134">IFERROR(AVERAGEIF(L:L,L125,$J:$J)," ")</f>
        <v>0.9596428571</v>
      </c>
      <c r="O125" s="12">
        <f t="shared" si="134"/>
        <v>0.9549285714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45005.68951</v>
      </c>
      <c r="B126" s="9" t="str">
        <f>INDIRECT(ADDRESS(2+QUOTIENT(ROW()-2,COUNTA('Form Responses 1'!$1:$1)-4),2,,TRUE,"Form Responses 1"))</f>
        <v>theresia2@gmail.com</v>
      </c>
      <c r="C126" s="9" t="str">
        <f>INDIRECT(ADDRESS(2+QUOTIENT(ROW()-2,COUNTA('Form Responses 1'!$1:$1)-4),3,,TRUE,"Form Responses 1"))</f>
        <v>theresia v</v>
      </c>
      <c r="D126" s="10">
        <f>INDIRECT(ADDRESS(2+QUOTIENT(ROW()-2,COUNTA('Form Responses 1'!$1:$1)-4),4,,TRUE,"Form Responses 1"))</f>
        <v>44993</v>
      </c>
      <c r="E126" s="11">
        <f t="shared" si="2"/>
        <v>3</v>
      </c>
      <c r="F126" s="9" t="str">
        <f>IF(ISBLANK(A126)," ",INDIRECT(ADDRESS(1,5+MOD(ROW()-2,COUNTA('Form Responses 1'!$1:$1)-4),,TRUE,"Form Responses 1")))</f>
        <v>Blok 3 &amp; 4 [Bundaran 1]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Blok 3 &amp; 4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10</v>
      </c>
      <c r="L126" s="9" t="str">
        <f t="shared" si="6"/>
        <v>2023 - WEEK 10</v>
      </c>
      <c r="M126" s="9" t="str">
        <f t="shared" si="7"/>
        <v>2023 - MONTH 03</v>
      </c>
      <c r="N126" s="12">
        <f t="shared" ref="N126:O126" si="135">IFERROR(AVERAGEIF(L:L,L126,$J:$J)," ")</f>
        <v>0.9596428571</v>
      </c>
      <c r="O126" s="12">
        <f t="shared" si="135"/>
        <v>0.9549285714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45005.68951</v>
      </c>
      <c r="B127" s="9" t="str">
        <f>INDIRECT(ADDRESS(2+QUOTIENT(ROW()-2,COUNTA('Form Responses 1'!$1:$1)-4),2,,TRUE,"Form Responses 1"))</f>
        <v>theresia2@gmail.com</v>
      </c>
      <c r="C127" s="9" t="str">
        <f>INDIRECT(ADDRESS(2+QUOTIENT(ROW()-2,COUNTA('Form Responses 1'!$1:$1)-4),3,,TRUE,"Form Responses 1"))</f>
        <v>theresia v</v>
      </c>
      <c r="D127" s="10">
        <f>INDIRECT(ADDRESS(2+QUOTIENT(ROW()-2,COUNTA('Form Responses 1'!$1:$1)-4),4,,TRUE,"Form Responses 1"))</f>
        <v>44993</v>
      </c>
      <c r="E127" s="11">
        <f t="shared" si="2"/>
        <v>3</v>
      </c>
      <c r="F127" s="9" t="str">
        <f>IF(ISBLANK(A127)," ",INDIRECT(ADDRESS(1,5+MOD(ROW()-2,COUNTA('Form Responses 1'!$1:$1)-4),,TRUE,"Form Responses 1")))</f>
        <v>Blok 3 &amp; 4 [Bundaran 2]</v>
      </c>
      <c r="G127" s="9" t="str">
        <f>IF(ISBLANK(A127)," ",INDIRECT(ADDRESS(MATCH(A127,'Form Responses 1'!A:A,0),5+MOD(ROW()-2,COUNTA('Form Responses 1'!$1:$1)-4),,TRUE,"Form Responses 1")))</f>
        <v>SANGATBAIK</v>
      </c>
      <c r="H127" s="12" t="str">
        <f t="shared" si="3"/>
        <v>Blok 3 &amp; 4</v>
      </c>
      <c r="I127" s="12" t="str">
        <f t="shared" si="4"/>
        <v>CLEANING SERVICE</v>
      </c>
      <c r="J127" s="12">
        <f t="array" ref="J127">IFERROR(INDEX(MASTER!B:B,MATCH(G127,MASTER!A:A,0))/100," ")</f>
        <v>1</v>
      </c>
      <c r="K127" s="9">
        <f t="shared" si="5"/>
        <v>10</v>
      </c>
      <c r="L127" s="9" t="str">
        <f t="shared" si="6"/>
        <v>2023 - WEEK 10</v>
      </c>
      <c r="M127" s="9" t="str">
        <f t="shared" si="7"/>
        <v>2023 - MONTH 03</v>
      </c>
      <c r="N127" s="12">
        <f t="shared" ref="N127:O127" si="136">IFERROR(AVERAGEIF(L:L,L127,$J:$J)," ")</f>
        <v>0.9596428571</v>
      </c>
      <c r="O127" s="12">
        <f t="shared" si="136"/>
        <v>0.9549285714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45005.68951</v>
      </c>
      <c r="B128" s="9" t="str">
        <f>INDIRECT(ADDRESS(2+QUOTIENT(ROW()-2,COUNTA('Form Responses 1'!$1:$1)-4),2,,TRUE,"Form Responses 1"))</f>
        <v>theresia2@gmail.com</v>
      </c>
      <c r="C128" s="9" t="str">
        <f>INDIRECT(ADDRESS(2+QUOTIENT(ROW()-2,COUNTA('Form Responses 1'!$1:$1)-4),3,,TRUE,"Form Responses 1"))</f>
        <v>theresia v</v>
      </c>
      <c r="D128" s="10">
        <f>INDIRECT(ADDRESS(2+QUOTIENT(ROW()-2,COUNTA('Form Responses 1'!$1:$1)-4),4,,TRUE,"Form Responses 1"))</f>
        <v>44993</v>
      </c>
      <c r="E128" s="11">
        <f t="shared" si="2"/>
        <v>3</v>
      </c>
      <c r="F128" s="9" t="str">
        <f>IF(ISBLANK(A128)," ",INDIRECT(ADDRESS(1,5+MOD(ROW()-2,COUNTA('Form Responses 1'!$1:$1)-4),,TRUE,"Form Responses 1")))</f>
        <v>Blok 5 &amp; 6 [Jalur Utama]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Blok 5 &amp; 6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10</v>
      </c>
      <c r="L128" s="9" t="str">
        <f t="shared" si="6"/>
        <v>2023 - WEEK 10</v>
      </c>
      <c r="M128" s="9" t="str">
        <f t="shared" si="7"/>
        <v>2023 - MONTH 03</v>
      </c>
      <c r="N128" s="12">
        <f t="shared" ref="N128:O128" si="137">IFERROR(AVERAGEIF(L:L,L128,$J:$J)," ")</f>
        <v>0.9596428571</v>
      </c>
      <c r="O128" s="12">
        <f t="shared" si="137"/>
        <v>0.9549285714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45005.68951</v>
      </c>
      <c r="B129" s="9" t="str">
        <f>INDIRECT(ADDRESS(2+QUOTIENT(ROW()-2,COUNTA('Form Responses 1'!$1:$1)-4),2,,TRUE,"Form Responses 1"))</f>
        <v>theresia2@gmail.com</v>
      </c>
      <c r="C129" s="9" t="str">
        <f>INDIRECT(ADDRESS(2+QUOTIENT(ROW()-2,COUNTA('Form Responses 1'!$1:$1)-4),3,,TRUE,"Form Responses 1"))</f>
        <v>theresia v</v>
      </c>
      <c r="D129" s="10">
        <f>INDIRECT(ADDRESS(2+QUOTIENT(ROW()-2,COUNTA('Form Responses 1'!$1:$1)-4),4,,TRUE,"Form Responses 1"))</f>
        <v>44993</v>
      </c>
      <c r="E129" s="11">
        <f t="shared" si="2"/>
        <v>3</v>
      </c>
      <c r="F129" s="9" t="str">
        <f>IF(ISBLANK(A129)," ",INDIRECT(ADDRESS(1,5+MOD(ROW()-2,COUNTA('Form Responses 1'!$1:$1)-4),,TRUE,"Form Responses 1")))</f>
        <v>Blok 5 &amp; 6 [Bundaran]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Blok 5 &amp; 6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10</v>
      </c>
      <c r="L129" s="9" t="str">
        <f t="shared" si="6"/>
        <v>2023 - WEEK 10</v>
      </c>
      <c r="M129" s="9" t="str">
        <f t="shared" si="7"/>
        <v>2023 - MONTH 03</v>
      </c>
      <c r="N129" s="12">
        <f t="shared" ref="N129:O129" si="138">IFERROR(AVERAGEIF(L:L,L129,$J:$J)," ")</f>
        <v>0.9596428571</v>
      </c>
      <c r="O129" s="12">
        <f t="shared" si="138"/>
        <v>0.9549285714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45005.68951</v>
      </c>
      <c r="B130" s="9" t="str">
        <f>INDIRECT(ADDRESS(2+QUOTIENT(ROW()-2,COUNTA('Form Responses 1'!$1:$1)-4),2,,TRUE,"Form Responses 1"))</f>
        <v>theresia2@gmail.com</v>
      </c>
      <c r="C130" s="9" t="str">
        <f>INDIRECT(ADDRESS(2+QUOTIENT(ROW()-2,COUNTA('Form Responses 1'!$1:$1)-4),3,,TRUE,"Form Responses 1"))</f>
        <v>theresia v</v>
      </c>
      <c r="D130" s="10">
        <f>INDIRECT(ADDRESS(2+QUOTIENT(ROW()-2,COUNTA('Form Responses 1'!$1:$1)-4),4,,TRUE,"Form Responses 1"))</f>
        <v>44993</v>
      </c>
      <c r="E130" s="11">
        <f t="shared" si="2"/>
        <v>3</v>
      </c>
      <c r="F130" s="9" t="str">
        <f>IF(ISBLANK(A130)," ",INDIRECT(ADDRESS(1,5+MOD(ROW()-2,COUNTA('Form Responses 1'!$1:$1)-4),,TRUE,"Form Responses 1")))</f>
        <v>Lapangan 1 [Jalur Utama]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Lapangan 1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10</v>
      </c>
      <c r="L130" s="9" t="str">
        <f t="shared" si="6"/>
        <v>2023 - WEEK 10</v>
      </c>
      <c r="M130" s="9" t="str">
        <f t="shared" si="7"/>
        <v>2023 - MONTH 03</v>
      </c>
      <c r="N130" s="12">
        <f t="shared" ref="N130:O130" si="139">IFERROR(AVERAGEIF(L:L,L130,$J:$J)," ")</f>
        <v>0.9596428571</v>
      </c>
      <c r="O130" s="12">
        <f t="shared" si="139"/>
        <v>0.9549285714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45005.68951</v>
      </c>
      <c r="B131" s="9" t="str">
        <f>INDIRECT(ADDRESS(2+QUOTIENT(ROW()-2,COUNTA('Form Responses 1'!$1:$1)-4),2,,TRUE,"Form Responses 1"))</f>
        <v>theresia2@gmail.com</v>
      </c>
      <c r="C131" s="9" t="str">
        <f>INDIRECT(ADDRESS(2+QUOTIENT(ROW()-2,COUNTA('Form Responses 1'!$1:$1)-4),3,,TRUE,"Form Responses 1"))</f>
        <v>theresia v</v>
      </c>
      <c r="D131" s="10">
        <f>INDIRECT(ADDRESS(2+QUOTIENT(ROW()-2,COUNTA('Form Responses 1'!$1:$1)-4),4,,TRUE,"Form Responses 1"))</f>
        <v>44993</v>
      </c>
      <c r="E131" s="11">
        <f t="shared" si="2"/>
        <v>3</v>
      </c>
      <c r="F131" s="9" t="str">
        <f>IF(ISBLANK(A131)," ",INDIRECT(ADDRESS(1,5+MOD(ROW()-2,COUNTA('Form Responses 1'!$1:$1)-4),,TRUE,"Form Responses 1")))</f>
        <v>Lapangan 1 [Lapangan]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Lapangan 1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10</v>
      </c>
      <c r="L131" s="9" t="str">
        <f t="shared" si="6"/>
        <v>2023 - WEEK 10</v>
      </c>
      <c r="M131" s="9" t="str">
        <f t="shared" si="7"/>
        <v>2023 - MONTH 03</v>
      </c>
      <c r="N131" s="12">
        <f t="shared" ref="N131:O131" si="140">IFERROR(AVERAGEIF(L:L,L131,$J:$J)," ")</f>
        <v>0.9596428571</v>
      </c>
      <c r="O131" s="12">
        <f t="shared" si="140"/>
        <v>0.9549285714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45005.68951</v>
      </c>
      <c r="B132" s="9" t="str">
        <f>INDIRECT(ADDRESS(2+QUOTIENT(ROW()-2,COUNTA('Form Responses 1'!$1:$1)-4),2,,TRUE,"Form Responses 1"))</f>
        <v>theresia2@gmail.com</v>
      </c>
      <c r="C132" s="9" t="str">
        <f>INDIRECT(ADDRESS(2+QUOTIENT(ROW()-2,COUNTA('Form Responses 1'!$1:$1)-4),3,,TRUE,"Form Responses 1"))</f>
        <v>theresia v</v>
      </c>
      <c r="D132" s="10">
        <f>INDIRECT(ADDRESS(2+QUOTIENT(ROW()-2,COUNTA('Form Responses 1'!$1:$1)-4),4,,TRUE,"Form Responses 1"))</f>
        <v>44993</v>
      </c>
      <c r="E132" s="11">
        <f t="shared" si="2"/>
        <v>3</v>
      </c>
      <c r="F132" s="9" t="str">
        <f>IF(ISBLANK(A132)," ",INDIRECT(ADDRESS(1,5+MOD(ROW()-2,COUNTA('Form Responses 1'!$1:$1)-4),,TRUE,"Form Responses 1")))</f>
        <v>Lapangan 2 [Jalur Utama]</v>
      </c>
      <c r="G132" s="9" t="str">
        <f>IF(ISBLANK(A132)," ",INDIRECT(ADDRESS(MATCH(A132,'Form Responses 1'!A:A,0),5+MOD(ROW()-2,COUNTA('Form Responses 1'!$1:$1)-4),,TRUE,"Form Responses 1")))</f>
        <v>SANGATBAIK</v>
      </c>
      <c r="H132" s="12" t="str">
        <f t="shared" si="3"/>
        <v>Lapangan 2</v>
      </c>
      <c r="I132" s="12" t="str">
        <f t="shared" si="4"/>
        <v>CLEANING SERVICE</v>
      </c>
      <c r="J132" s="12">
        <f t="array" ref="J132">IFERROR(INDEX(MASTER!B:B,MATCH(G132,MASTER!A:A,0))/100," ")</f>
        <v>1</v>
      </c>
      <c r="K132" s="9">
        <f t="shared" si="5"/>
        <v>10</v>
      </c>
      <c r="L132" s="9" t="str">
        <f t="shared" si="6"/>
        <v>2023 - WEEK 10</v>
      </c>
      <c r="M132" s="9" t="str">
        <f t="shared" si="7"/>
        <v>2023 - MONTH 03</v>
      </c>
      <c r="N132" s="12">
        <f t="shared" ref="N132:O132" si="141">IFERROR(AVERAGEIF(L:L,L132,$J:$J)," ")</f>
        <v>0.9596428571</v>
      </c>
      <c r="O132" s="12">
        <f t="shared" si="141"/>
        <v>0.9549285714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45005.68951</v>
      </c>
      <c r="B133" s="9" t="str">
        <f>INDIRECT(ADDRESS(2+QUOTIENT(ROW()-2,COUNTA('Form Responses 1'!$1:$1)-4),2,,TRUE,"Form Responses 1"))</f>
        <v>theresia2@gmail.com</v>
      </c>
      <c r="C133" s="9" t="str">
        <f>INDIRECT(ADDRESS(2+QUOTIENT(ROW()-2,COUNTA('Form Responses 1'!$1:$1)-4),3,,TRUE,"Form Responses 1"))</f>
        <v>theresia v</v>
      </c>
      <c r="D133" s="10">
        <f>INDIRECT(ADDRESS(2+QUOTIENT(ROW()-2,COUNTA('Form Responses 1'!$1:$1)-4),4,,TRUE,"Form Responses 1"))</f>
        <v>44993</v>
      </c>
      <c r="E133" s="11">
        <f t="shared" si="2"/>
        <v>3</v>
      </c>
      <c r="F133" s="9" t="str">
        <f>IF(ISBLANK(A133)," ",INDIRECT(ADDRESS(1,5+MOD(ROW()-2,COUNTA('Form Responses 1'!$1:$1)-4),,TRUE,"Form Responses 1")))</f>
        <v>Lapangan 2 [Lapangan]</v>
      </c>
      <c r="G133" s="9" t="str">
        <f>IF(ISBLANK(A133)," ",INDIRECT(ADDRESS(MATCH(A133,'Form Responses 1'!A:A,0),5+MOD(ROW()-2,COUNTA('Form Responses 1'!$1:$1)-4),,TRUE,"Form Responses 1")))</f>
        <v>SANGATBAIK</v>
      </c>
      <c r="H133" s="12" t="str">
        <f t="shared" si="3"/>
        <v>Lapangan 2</v>
      </c>
      <c r="I133" s="12" t="str">
        <f t="shared" si="4"/>
        <v>CLEANING SERVICE</v>
      </c>
      <c r="J133" s="12">
        <f t="array" ref="J133">IFERROR(INDEX(MASTER!B:B,MATCH(G133,MASTER!A:A,0))/100," ")</f>
        <v>1</v>
      </c>
      <c r="K133" s="9">
        <f t="shared" si="5"/>
        <v>10</v>
      </c>
      <c r="L133" s="9" t="str">
        <f t="shared" si="6"/>
        <v>2023 - WEEK 10</v>
      </c>
      <c r="M133" s="9" t="str">
        <f t="shared" si="7"/>
        <v>2023 - MONTH 03</v>
      </c>
      <c r="N133" s="12">
        <f t="shared" ref="N133:O133" si="142">IFERROR(AVERAGEIF(L:L,L133,$J:$J)," ")</f>
        <v>0.9596428571</v>
      </c>
      <c r="O133" s="12">
        <f t="shared" si="142"/>
        <v>0.9549285714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45005.68951</v>
      </c>
      <c r="B134" s="9" t="str">
        <f>INDIRECT(ADDRESS(2+QUOTIENT(ROW()-2,COUNTA('Form Responses 1'!$1:$1)-4),2,,TRUE,"Form Responses 1"))</f>
        <v>theresia2@gmail.com</v>
      </c>
      <c r="C134" s="9" t="str">
        <f>INDIRECT(ADDRESS(2+QUOTIENT(ROW()-2,COUNTA('Form Responses 1'!$1:$1)-4),3,,TRUE,"Form Responses 1"))</f>
        <v>theresia v</v>
      </c>
      <c r="D134" s="10">
        <f>INDIRECT(ADDRESS(2+QUOTIENT(ROW()-2,COUNTA('Form Responses 1'!$1:$1)-4),4,,TRUE,"Form Responses 1"))</f>
        <v>44993</v>
      </c>
      <c r="E134" s="11">
        <f t="shared" si="2"/>
        <v>3</v>
      </c>
      <c r="F134" s="9" t="str">
        <f>IF(ISBLANK(A134)," ",INDIRECT(ADDRESS(1,5+MOD(ROW()-2,COUNTA('Form Responses 1'!$1:$1)-4),,TRUE,"Form Responses 1")))</f>
        <v>Lapangan 3 [Jalur Utama]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Lapangan 3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10</v>
      </c>
      <c r="L134" s="9" t="str">
        <f t="shared" si="6"/>
        <v>2023 - WEEK 10</v>
      </c>
      <c r="M134" s="9" t="str">
        <f t="shared" si="7"/>
        <v>2023 - MONTH 03</v>
      </c>
      <c r="N134" s="12">
        <f t="shared" ref="N134:O134" si="143">IFERROR(AVERAGEIF(L:L,L134,$J:$J)," ")</f>
        <v>0.9596428571</v>
      </c>
      <c r="O134" s="12">
        <f t="shared" si="143"/>
        <v>0.9549285714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45005.68951</v>
      </c>
      <c r="B135" s="9" t="str">
        <f>INDIRECT(ADDRESS(2+QUOTIENT(ROW()-2,COUNTA('Form Responses 1'!$1:$1)-4),2,,TRUE,"Form Responses 1"))</f>
        <v>theresia2@gmail.com</v>
      </c>
      <c r="C135" s="9" t="str">
        <f>INDIRECT(ADDRESS(2+QUOTIENT(ROW()-2,COUNTA('Form Responses 1'!$1:$1)-4),3,,TRUE,"Form Responses 1"))</f>
        <v>theresia v</v>
      </c>
      <c r="D135" s="10">
        <f>INDIRECT(ADDRESS(2+QUOTIENT(ROW()-2,COUNTA('Form Responses 1'!$1:$1)-4),4,,TRUE,"Form Responses 1"))</f>
        <v>44993</v>
      </c>
      <c r="E135" s="11">
        <f t="shared" si="2"/>
        <v>3</v>
      </c>
      <c r="F135" s="9" t="str">
        <f>IF(ISBLANK(A135)," ",INDIRECT(ADDRESS(1,5+MOD(ROW()-2,COUNTA('Form Responses 1'!$1:$1)-4),,TRUE,"Form Responses 1")))</f>
        <v>Lapangan 3 [Lapangan]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Lapangan 3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10</v>
      </c>
      <c r="L135" s="9" t="str">
        <f t="shared" si="6"/>
        <v>2023 - WEEK 10</v>
      </c>
      <c r="M135" s="9" t="str">
        <f t="shared" si="7"/>
        <v>2023 - MONTH 03</v>
      </c>
      <c r="N135" s="12">
        <f t="shared" ref="N135:O135" si="144">IFERROR(AVERAGEIF(L:L,L135,$J:$J)," ")</f>
        <v>0.9596428571</v>
      </c>
      <c r="O135" s="12">
        <f t="shared" si="144"/>
        <v>0.9549285714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45005.68951</v>
      </c>
      <c r="B136" s="9" t="str">
        <f>INDIRECT(ADDRESS(2+QUOTIENT(ROW()-2,COUNTA('Form Responses 1'!$1:$1)-4),2,,TRUE,"Form Responses 1"))</f>
        <v>theresia2@gmail.com</v>
      </c>
      <c r="C136" s="9" t="str">
        <f>INDIRECT(ADDRESS(2+QUOTIENT(ROW()-2,COUNTA('Form Responses 1'!$1:$1)-4),3,,TRUE,"Form Responses 1"))</f>
        <v>theresia v</v>
      </c>
      <c r="D136" s="10">
        <f>INDIRECT(ADDRESS(2+QUOTIENT(ROW()-2,COUNTA('Form Responses 1'!$1:$1)-4),4,,TRUE,"Form Responses 1"))</f>
        <v>44993</v>
      </c>
      <c r="E136" s="11">
        <f t="shared" si="2"/>
        <v>3</v>
      </c>
      <c r="F136" s="9" t="str">
        <f>IF(ISBLANK(A136)," ",INDIRECT(ADDRESS(1,5+MOD(ROW()-2,COUNTA('Form Responses 1'!$1:$1)-4),,TRUE,"Form Responses 1")))</f>
        <v>Lapangan Panah [Jalur Utama]</v>
      </c>
      <c r="G136" s="9" t="str">
        <f>IF(ISBLANK(A136)," ",INDIRECT(ADDRESS(MATCH(A136,'Form Responses 1'!A:A,0),5+MOD(ROW()-2,COUNTA('Form Responses 1'!$1:$1)-4),,TRUE,"Form Responses 1")))</f>
        <v>CUKUP BAIK</v>
      </c>
      <c r="H136" s="12" t="str">
        <f t="shared" si="3"/>
        <v>Lapangan Panah</v>
      </c>
      <c r="I136" s="12" t="str">
        <f t="shared" si="4"/>
        <v>CLEANING SERVICE</v>
      </c>
      <c r="J136" s="12">
        <f t="array" ref="J136">IFERROR(INDEX(MASTER!B:B,MATCH(G136,MASTER!A:A,0))/100," ")</f>
        <v>0.89</v>
      </c>
      <c r="K136" s="9">
        <f t="shared" si="5"/>
        <v>10</v>
      </c>
      <c r="L136" s="9" t="str">
        <f t="shared" si="6"/>
        <v>2023 - WEEK 10</v>
      </c>
      <c r="M136" s="9" t="str">
        <f t="shared" si="7"/>
        <v>2023 - MONTH 03</v>
      </c>
      <c r="N136" s="12">
        <f t="shared" ref="N136:O136" si="145">IFERROR(AVERAGEIF(L:L,L136,$J:$J)," ")</f>
        <v>0.9596428571</v>
      </c>
      <c r="O136" s="12">
        <f t="shared" si="145"/>
        <v>0.9549285714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45005.68951</v>
      </c>
      <c r="B137" s="9" t="str">
        <f>INDIRECT(ADDRESS(2+QUOTIENT(ROW()-2,COUNTA('Form Responses 1'!$1:$1)-4),2,,TRUE,"Form Responses 1"))</f>
        <v>theresia2@gmail.com</v>
      </c>
      <c r="C137" s="9" t="str">
        <f>INDIRECT(ADDRESS(2+QUOTIENT(ROW()-2,COUNTA('Form Responses 1'!$1:$1)-4),3,,TRUE,"Form Responses 1"))</f>
        <v>theresia v</v>
      </c>
      <c r="D137" s="10">
        <f>INDIRECT(ADDRESS(2+QUOTIENT(ROW()-2,COUNTA('Form Responses 1'!$1:$1)-4),4,,TRUE,"Form Responses 1"))</f>
        <v>44993</v>
      </c>
      <c r="E137" s="11">
        <f t="shared" si="2"/>
        <v>3</v>
      </c>
      <c r="F137" s="9" t="str">
        <f>IF(ISBLANK(A137)," ",INDIRECT(ADDRESS(1,5+MOD(ROW()-2,COUNTA('Form Responses 1'!$1:$1)-4),,TRUE,"Form Responses 1")))</f>
        <v>Lapangan Panah [Lapangan]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Lapangan Panah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10</v>
      </c>
      <c r="L137" s="9" t="str">
        <f t="shared" si="6"/>
        <v>2023 - WEEK 10</v>
      </c>
      <c r="M137" s="9" t="str">
        <f t="shared" si="7"/>
        <v>2023 - MONTH 03</v>
      </c>
      <c r="N137" s="12">
        <f t="shared" ref="N137:O137" si="146">IFERROR(AVERAGEIF(L:L,L137,$J:$J)," ")</f>
        <v>0.9596428571</v>
      </c>
      <c r="O137" s="12">
        <f t="shared" si="146"/>
        <v>0.9549285714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45005.68951</v>
      </c>
      <c r="B138" s="9" t="str">
        <f>INDIRECT(ADDRESS(2+QUOTIENT(ROW()-2,COUNTA('Form Responses 1'!$1:$1)-4),2,,TRUE,"Form Responses 1"))</f>
        <v>theresia2@gmail.com</v>
      </c>
      <c r="C138" s="9" t="str">
        <f>INDIRECT(ADDRESS(2+QUOTIENT(ROW()-2,COUNTA('Form Responses 1'!$1:$1)-4),3,,TRUE,"Form Responses 1"))</f>
        <v>theresia v</v>
      </c>
      <c r="D138" s="10">
        <f>INDIRECT(ADDRESS(2+QUOTIENT(ROW()-2,COUNTA('Form Responses 1'!$1:$1)-4),4,,TRUE,"Form Responses 1"))</f>
        <v>44993</v>
      </c>
      <c r="E138" s="11">
        <f t="shared" si="2"/>
        <v>3</v>
      </c>
      <c r="F138" s="9" t="str">
        <f>IF(ISBLANK(A138)," ",INDIRECT(ADDRESS(1,5+MOD(ROW()-2,COUNTA('Form Responses 1'!$1:$1)-4),,TRUE,"Form Responses 1")))</f>
        <v>Taman Bermain [Jalur Utama]</v>
      </c>
      <c r="G138" s="9" t="str">
        <f>IF(ISBLANK(A138)," ",INDIRECT(ADDRESS(MATCH(A138,'Form Responses 1'!A:A,0),5+MOD(ROW()-2,COUNTA('Form Responses 1'!$1:$1)-4),,TRUE,"Form Responses 1")))</f>
        <v>CUKUP BAIK</v>
      </c>
      <c r="H138" s="12" t="str">
        <f t="shared" si="3"/>
        <v>Taman Bermain</v>
      </c>
      <c r="I138" s="12" t="str">
        <f t="shared" si="4"/>
        <v>CLEANING SERVICE</v>
      </c>
      <c r="J138" s="12">
        <f t="array" ref="J138">IFERROR(INDEX(MASTER!B:B,MATCH(G138,MASTER!A:A,0))/100," ")</f>
        <v>0.89</v>
      </c>
      <c r="K138" s="9">
        <f t="shared" si="5"/>
        <v>10</v>
      </c>
      <c r="L138" s="9" t="str">
        <f t="shared" si="6"/>
        <v>2023 - WEEK 10</v>
      </c>
      <c r="M138" s="9" t="str">
        <f t="shared" si="7"/>
        <v>2023 - MONTH 03</v>
      </c>
      <c r="N138" s="12">
        <f t="shared" ref="N138:O138" si="147">IFERROR(AVERAGEIF(L:L,L138,$J:$J)," ")</f>
        <v>0.9596428571</v>
      </c>
      <c r="O138" s="12">
        <f t="shared" si="147"/>
        <v>0.9549285714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45005.68951</v>
      </c>
      <c r="B139" s="9" t="str">
        <f>INDIRECT(ADDRESS(2+QUOTIENT(ROW()-2,COUNTA('Form Responses 1'!$1:$1)-4),2,,TRUE,"Form Responses 1"))</f>
        <v>theresia2@gmail.com</v>
      </c>
      <c r="C139" s="9" t="str">
        <f>INDIRECT(ADDRESS(2+QUOTIENT(ROW()-2,COUNTA('Form Responses 1'!$1:$1)-4),3,,TRUE,"Form Responses 1"))</f>
        <v>theresia v</v>
      </c>
      <c r="D139" s="10">
        <f>INDIRECT(ADDRESS(2+QUOTIENT(ROW()-2,COUNTA('Form Responses 1'!$1:$1)-4),4,,TRUE,"Form Responses 1"))</f>
        <v>44993</v>
      </c>
      <c r="E139" s="11">
        <f t="shared" si="2"/>
        <v>3</v>
      </c>
      <c r="F139" s="9" t="str">
        <f>IF(ISBLANK(A139)," ",INDIRECT(ADDRESS(1,5+MOD(ROW()-2,COUNTA('Form Responses 1'!$1:$1)-4),,TRUE,"Form Responses 1")))</f>
        <v>Taman Bermain [Lapangan]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Taman Bermain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10</v>
      </c>
      <c r="L139" s="9" t="str">
        <f t="shared" si="6"/>
        <v>2023 - WEEK 10</v>
      </c>
      <c r="M139" s="9" t="str">
        <f t="shared" si="7"/>
        <v>2023 - MONTH 03</v>
      </c>
      <c r="N139" s="12">
        <f t="shared" ref="N139:O139" si="148">IFERROR(AVERAGEIF(L:L,L139,$J:$J)," ")</f>
        <v>0.9596428571</v>
      </c>
      <c r="O139" s="12">
        <f t="shared" si="148"/>
        <v>0.9549285714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45005.68951</v>
      </c>
      <c r="B140" s="9" t="str">
        <f>INDIRECT(ADDRESS(2+QUOTIENT(ROW()-2,COUNTA('Form Responses 1'!$1:$1)-4),2,,TRUE,"Form Responses 1"))</f>
        <v>theresia2@gmail.com</v>
      </c>
      <c r="C140" s="9" t="str">
        <f>INDIRECT(ADDRESS(2+QUOTIENT(ROW()-2,COUNTA('Form Responses 1'!$1:$1)-4),3,,TRUE,"Form Responses 1"))</f>
        <v>theresia v</v>
      </c>
      <c r="D140" s="10">
        <f>INDIRECT(ADDRESS(2+QUOTIENT(ROW()-2,COUNTA('Form Responses 1'!$1:$1)-4),4,,TRUE,"Form Responses 1"))</f>
        <v>44993</v>
      </c>
      <c r="E140" s="11">
        <f t="shared" si="2"/>
        <v>3</v>
      </c>
      <c r="F140" s="9" t="str">
        <f>IF(ISBLANK(A140)," ",INDIRECT(ADDRESS(1,5+MOD(ROW()-2,COUNTA('Form Responses 1'!$1:$1)-4),,TRUE,"Form Responses 1")))</f>
        <v>Area Danau 1 [Jalur Utama]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Area Danau 1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10</v>
      </c>
      <c r="L140" s="9" t="str">
        <f t="shared" si="6"/>
        <v>2023 - WEEK 10</v>
      </c>
      <c r="M140" s="9" t="str">
        <f t="shared" si="7"/>
        <v>2023 - MONTH 03</v>
      </c>
      <c r="N140" s="12">
        <f t="shared" ref="N140:O140" si="149">IFERROR(AVERAGEIF(L:L,L140,$J:$J)," ")</f>
        <v>0.9596428571</v>
      </c>
      <c r="O140" s="12">
        <f t="shared" si="149"/>
        <v>0.9549285714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45005.68951</v>
      </c>
      <c r="B141" s="9" t="str">
        <f>INDIRECT(ADDRESS(2+QUOTIENT(ROW()-2,COUNTA('Form Responses 1'!$1:$1)-4),2,,TRUE,"Form Responses 1"))</f>
        <v>theresia2@gmail.com</v>
      </c>
      <c r="C141" s="9" t="str">
        <f>INDIRECT(ADDRESS(2+QUOTIENT(ROW()-2,COUNTA('Form Responses 1'!$1:$1)-4),3,,TRUE,"Form Responses 1"))</f>
        <v>theresia v</v>
      </c>
      <c r="D141" s="10">
        <f>INDIRECT(ADDRESS(2+QUOTIENT(ROW()-2,COUNTA('Form Responses 1'!$1:$1)-4),4,,TRUE,"Form Responses 1"))</f>
        <v>44993</v>
      </c>
      <c r="E141" s="11">
        <f t="shared" si="2"/>
        <v>3</v>
      </c>
      <c r="F141" s="9" t="str">
        <f>IF(ISBLANK(A141)," ",INDIRECT(ADDRESS(1,5+MOD(ROW()-2,COUNTA('Form Responses 1'!$1:$1)-4),,TRUE,"Form Responses 1")))</f>
        <v>Area Danau 2 [Jalur Utama]</v>
      </c>
      <c r="G141" s="9" t="str">
        <f>IF(ISBLANK(A141)," ",INDIRECT(ADDRESS(MATCH(A141,'Form Responses 1'!A:A,0),5+MOD(ROW()-2,COUNTA('Form Responses 1'!$1:$1)-4),,TRUE,"Form Responses 1")))</f>
        <v>CUKUP BAIK</v>
      </c>
      <c r="H141" s="12" t="str">
        <f t="shared" si="3"/>
        <v>Area Danau 2</v>
      </c>
      <c r="I141" s="12" t="str">
        <f t="shared" si="4"/>
        <v>CLEANING SERVICE</v>
      </c>
      <c r="J141" s="12">
        <f t="array" ref="J141">IFERROR(INDEX(MASTER!B:B,MATCH(G141,MASTER!A:A,0))/100," ")</f>
        <v>0.89</v>
      </c>
      <c r="K141" s="9">
        <f t="shared" si="5"/>
        <v>10</v>
      </c>
      <c r="L141" s="9" t="str">
        <f t="shared" si="6"/>
        <v>2023 - WEEK 10</v>
      </c>
      <c r="M141" s="9" t="str">
        <f t="shared" si="7"/>
        <v>2023 - MONTH 03</v>
      </c>
      <c r="N141" s="12">
        <f t="shared" ref="N141:O141" si="150">IFERROR(AVERAGEIF(L:L,L141,$J:$J)," ")</f>
        <v>0.9596428571</v>
      </c>
      <c r="O141" s="12">
        <f t="shared" si="150"/>
        <v>0.9549285714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45005.69033</v>
      </c>
      <c r="B142" s="9" t="str">
        <f>INDIRECT(ADDRESS(2+QUOTIENT(ROW()-2,COUNTA('Form Responses 1'!$1:$1)-4),2,,TRUE,"Form Responses 1"))</f>
        <v>theresia3@gmail.com</v>
      </c>
      <c r="C142" s="9" t="str">
        <f>INDIRECT(ADDRESS(2+QUOTIENT(ROW()-2,COUNTA('Form Responses 1'!$1:$1)-4),3,,TRUE,"Form Responses 1"))</f>
        <v>theresa</v>
      </c>
      <c r="D142" s="10">
        <f>INDIRECT(ADDRESS(2+QUOTIENT(ROW()-2,COUNTA('Form Responses 1'!$1:$1)-4),4,,TRUE,"Form Responses 1"))</f>
        <v>44980</v>
      </c>
      <c r="E142" s="11">
        <f t="shared" si="2"/>
        <v>4</v>
      </c>
      <c r="F142" s="9" t="str">
        <f>IF(ISBLANK(A142)," ",INDIRECT(ADDRESS(1,5+MOD(ROW()-2,COUNTA('Form Responses 1'!$1:$1)-4),,TRUE,"Form Responses 1")))</f>
        <v>Security [Security Functions]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Security</v>
      </c>
      <c r="I142" s="12" t="str">
        <f t="shared" si="4"/>
        <v>SECURITY SERVICE</v>
      </c>
      <c r="J142" s="12">
        <f t="array" ref="J142">IFERROR(INDEX(MASTER!B:B,MATCH(G142,MASTER!A:A,0))/100," ")</f>
        <v>0.95</v>
      </c>
      <c r="K142" s="9">
        <f t="shared" si="5"/>
        <v>8</v>
      </c>
      <c r="L142" s="9" t="str">
        <f t="shared" si="6"/>
        <v>2023 - WEEK 08</v>
      </c>
      <c r="M142" s="9" t="str">
        <f t="shared" si="7"/>
        <v>2023 - MONTH 02</v>
      </c>
      <c r="N142" s="12">
        <f t="shared" ref="N142:O142" si="151">IFERROR(AVERAGEIF(L:L,L142,$J:$J)," ")</f>
        <v>0.9295714286</v>
      </c>
      <c r="O142" s="12">
        <f t="shared" si="151"/>
        <v>0.9348095238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45005.69033</v>
      </c>
      <c r="B143" s="9" t="str">
        <f>INDIRECT(ADDRESS(2+QUOTIENT(ROW()-2,COUNTA('Form Responses 1'!$1:$1)-4),2,,TRUE,"Form Responses 1"))</f>
        <v>theresia3@gmail.com</v>
      </c>
      <c r="C143" s="9" t="str">
        <f>INDIRECT(ADDRESS(2+QUOTIENT(ROW()-2,COUNTA('Form Responses 1'!$1:$1)-4),3,,TRUE,"Form Responses 1"))</f>
        <v>theresa</v>
      </c>
      <c r="D143" s="10">
        <f>INDIRECT(ADDRESS(2+QUOTIENT(ROW()-2,COUNTA('Form Responses 1'!$1:$1)-4),4,,TRUE,"Form Responses 1"))</f>
        <v>44980</v>
      </c>
      <c r="E143" s="11">
        <f t="shared" si="2"/>
        <v>4</v>
      </c>
      <c r="F143" s="9" t="str">
        <f>IF(ISBLANK(A143)," ",INDIRECT(ADDRESS(1,5+MOD(ROW()-2,COUNTA('Form Responses 1'!$1:$1)-4),,TRUE,"Form Responses 1")))</f>
        <v>Driver [Driving Safety]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Driver</v>
      </c>
      <c r="I143" s="12" t="str">
        <f t="shared" si="4"/>
        <v>LABOR SERVICE</v>
      </c>
      <c r="J143" s="12">
        <f t="array" ref="J143">IFERROR(INDEX(MASTER!B:B,MATCH(G143,MASTER!A:A,0))/100," ")</f>
        <v>0.95</v>
      </c>
      <c r="K143" s="9">
        <f t="shared" si="5"/>
        <v>8</v>
      </c>
      <c r="L143" s="9" t="str">
        <f t="shared" si="6"/>
        <v>2023 - WEEK 08</v>
      </c>
      <c r="M143" s="9" t="str">
        <f t="shared" si="7"/>
        <v>2023 - MONTH 02</v>
      </c>
      <c r="N143" s="12">
        <f t="shared" ref="N143:O143" si="152">IFERROR(AVERAGEIF(L:L,L143,$J:$J)," ")</f>
        <v>0.9295714286</v>
      </c>
      <c r="O143" s="12">
        <f t="shared" si="152"/>
        <v>0.9348095238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45005.69033</v>
      </c>
      <c r="B144" s="9" t="str">
        <f>INDIRECT(ADDRESS(2+QUOTIENT(ROW()-2,COUNTA('Form Responses 1'!$1:$1)-4),2,,TRUE,"Form Responses 1"))</f>
        <v>theresia3@gmail.com</v>
      </c>
      <c r="C144" s="9" t="str">
        <f>INDIRECT(ADDRESS(2+QUOTIENT(ROW()-2,COUNTA('Form Responses 1'!$1:$1)-4),3,,TRUE,"Form Responses 1"))</f>
        <v>theresa</v>
      </c>
      <c r="D144" s="10">
        <f>INDIRECT(ADDRESS(2+QUOTIENT(ROW()-2,COUNTA('Form Responses 1'!$1:$1)-4),4,,TRUE,"Form Responses 1"))</f>
        <v>44980</v>
      </c>
      <c r="E144" s="11">
        <f t="shared" si="2"/>
        <v>4</v>
      </c>
      <c r="F144" s="9" t="str">
        <f>IF(ISBLANK(A144)," ",INDIRECT(ADDRESS(1,5+MOD(ROW()-2,COUNTA('Form Responses 1'!$1:$1)-4),,TRUE,"Form Responses 1")))</f>
        <v>Driver [ Attendance]</v>
      </c>
      <c r="G144" s="9" t="str">
        <f>IF(ISBLANK(A144)," ",INDIRECT(ADDRESS(MATCH(A144,'Form Responses 1'!A:A,0),5+MOD(ROW()-2,COUNTA('Form Responses 1'!$1:$1)-4),,TRUE,"Form Responses 1")))</f>
        <v>CUKUP BAIK</v>
      </c>
      <c r="H144" s="12" t="str">
        <f t="shared" si="3"/>
        <v>Driver</v>
      </c>
      <c r="I144" s="12" t="str">
        <f t="shared" si="4"/>
        <v>LABOR SERVICE</v>
      </c>
      <c r="J144" s="12">
        <f t="array" ref="J144">IFERROR(INDEX(MASTER!B:B,MATCH(G144,MASTER!A:A,0))/100," ")</f>
        <v>0.89</v>
      </c>
      <c r="K144" s="9">
        <f t="shared" si="5"/>
        <v>8</v>
      </c>
      <c r="L144" s="9" t="str">
        <f t="shared" si="6"/>
        <v>2023 - WEEK 08</v>
      </c>
      <c r="M144" s="9" t="str">
        <f t="shared" si="7"/>
        <v>2023 - MONTH 02</v>
      </c>
      <c r="N144" s="12">
        <f t="shared" ref="N144:O144" si="153">IFERROR(AVERAGEIF(L:L,L144,$J:$J)," ")</f>
        <v>0.9295714286</v>
      </c>
      <c r="O144" s="12">
        <f t="shared" si="153"/>
        <v>0.9348095238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45005.69033</v>
      </c>
      <c r="B145" s="9" t="str">
        <f>INDIRECT(ADDRESS(2+QUOTIENT(ROW()-2,COUNTA('Form Responses 1'!$1:$1)-4),2,,TRUE,"Form Responses 1"))</f>
        <v>theresia3@gmail.com</v>
      </c>
      <c r="C145" s="9" t="str">
        <f>INDIRECT(ADDRESS(2+QUOTIENT(ROW()-2,COUNTA('Form Responses 1'!$1:$1)-4),3,,TRUE,"Form Responses 1"))</f>
        <v>theresa</v>
      </c>
      <c r="D145" s="10">
        <f>INDIRECT(ADDRESS(2+QUOTIENT(ROW()-2,COUNTA('Form Responses 1'!$1:$1)-4),4,,TRUE,"Form Responses 1"))</f>
        <v>44980</v>
      </c>
      <c r="E145" s="11">
        <f t="shared" si="2"/>
        <v>4</v>
      </c>
      <c r="F145" s="9" t="str">
        <f>IF(ISBLANK(A145)," ",INDIRECT(ADDRESS(1,5+MOD(ROW()-2,COUNTA('Form Responses 1'!$1:$1)-4),,TRUE,"Form Responses 1")))</f>
        <v>Jalur Utama [Taman Gerbang Utama]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Jalur Utama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8</v>
      </c>
      <c r="L145" s="9" t="str">
        <f t="shared" si="6"/>
        <v>2023 - WEEK 08</v>
      </c>
      <c r="M145" s="9" t="str">
        <f t="shared" si="7"/>
        <v>2023 - MONTH 02</v>
      </c>
      <c r="N145" s="12">
        <f t="shared" ref="N145:O145" si="154">IFERROR(AVERAGEIF(L:L,L145,$J:$J)," ")</f>
        <v>0.9295714286</v>
      </c>
      <c r="O145" s="12">
        <f t="shared" si="154"/>
        <v>0.9348095238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8">
        <f>INDIRECT(ADDRESS(2+QUOTIENT(ROW()-2,COUNTA('Form Responses 1'!$1:$1)-4),1,,TRUE,"Form Responses 1"))</f>
        <v>45005.69033</v>
      </c>
      <c r="B146" s="9" t="str">
        <f>INDIRECT(ADDRESS(2+QUOTIENT(ROW()-2,COUNTA('Form Responses 1'!$1:$1)-4),2,,TRUE,"Form Responses 1"))</f>
        <v>theresia3@gmail.com</v>
      </c>
      <c r="C146" s="9" t="str">
        <f>INDIRECT(ADDRESS(2+QUOTIENT(ROW()-2,COUNTA('Form Responses 1'!$1:$1)-4),3,,TRUE,"Form Responses 1"))</f>
        <v>theresa</v>
      </c>
      <c r="D146" s="10">
        <f>INDIRECT(ADDRESS(2+QUOTIENT(ROW()-2,COUNTA('Form Responses 1'!$1:$1)-4),4,,TRUE,"Form Responses 1"))</f>
        <v>44980</v>
      </c>
      <c r="E146" s="11">
        <f t="shared" si="2"/>
        <v>4</v>
      </c>
      <c r="F146" s="9" t="str">
        <f>IF(ISBLANK(A146)," ",INDIRECT(ADDRESS(1,5+MOD(ROW()-2,COUNTA('Form Responses 1'!$1:$1)-4),,TRUE,"Form Responses 1")))</f>
        <v>Jalur Utama [Posko Scurity]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Jalur Utama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8</v>
      </c>
      <c r="L146" s="9" t="str">
        <f t="shared" si="6"/>
        <v>2023 - WEEK 08</v>
      </c>
      <c r="M146" s="9" t="str">
        <f t="shared" si="7"/>
        <v>2023 - MONTH 02</v>
      </c>
      <c r="N146" s="12">
        <f t="shared" ref="N146:O146" si="155">IFERROR(AVERAGEIF(L:L,L146,$J:$J)," ")</f>
        <v>0.9295714286</v>
      </c>
      <c r="O146" s="12">
        <f t="shared" si="155"/>
        <v>0.9348095238</v>
      </c>
      <c r="P146" s="9" t="str">
        <f>IF(ISBLANK(A146)," ",IF(N146&gt;MASTER!$B$3/100,"SB",IF(N146&gt;MASTER!$B$4/100,"B",IF(N146&gt;MASTER!$B$5/100,"C","K"))))</f>
        <v>B</v>
      </c>
      <c r="Q146" s="9" t="str">
        <f>IF(ISBLANK(B146)," ",IF(O146&gt;MASTER!$B$3/100,"SB",IF(O146&gt;MASTER!$B$4/100,"B",IF(O146&gt;MASTER!$B$5/100,"C","K"))))</f>
        <v>B</v>
      </c>
    </row>
    <row r="147">
      <c r="A147" s="8">
        <f>INDIRECT(ADDRESS(2+QUOTIENT(ROW()-2,COUNTA('Form Responses 1'!$1:$1)-4),1,,TRUE,"Form Responses 1"))</f>
        <v>45005.69033</v>
      </c>
      <c r="B147" s="9" t="str">
        <f>INDIRECT(ADDRESS(2+QUOTIENT(ROW()-2,COUNTA('Form Responses 1'!$1:$1)-4),2,,TRUE,"Form Responses 1"))</f>
        <v>theresia3@gmail.com</v>
      </c>
      <c r="C147" s="9" t="str">
        <f>INDIRECT(ADDRESS(2+QUOTIENT(ROW()-2,COUNTA('Form Responses 1'!$1:$1)-4),3,,TRUE,"Form Responses 1"))</f>
        <v>theresa</v>
      </c>
      <c r="D147" s="10">
        <f>INDIRECT(ADDRESS(2+QUOTIENT(ROW()-2,COUNTA('Form Responses 1'!$1:$1)-4),4,,TRUE,"Form Responses 1"))</f>
        <v>44980</v>
      </c>
      <c r="E147" s="11">
        <f t="shared" si="2"/>
        <v>4</v>
      </c>
      <c r="F147" s="9" t="str">
        <f>IF(ISBLANK(A147)," ",INDIRECT(ADDRESS(1,5+MOD(ROW()-2,COUNTA('Form Responses 1'!$1:$1)-4),,TRUE,"Form Responses 1")))</f>
        <v>Jalur Utama [Bundaran]</v>
      </c>
      <c r="G147" s="9" t="str">
        <f>IF(ISBLANK(A147)," ",INDIRECT(ADDRESS(MATCH(A147,'Form Responses 1'!A:A,0),5+MOD(ROW()-2,COUNTA('Form Responses 1'!$1:$1)-4),,TRUE,"Form Responses 1")))</f>
        <v>CUKUP BAIK</v>
      </c>
      <c r="H147" s="12" t="str">
        <f t="shared" si="3"/>
        <v>Jalur Utama</v>
      </c>
      <c r="I147" s="12" t="str">
        <f t="shared" si="4"/>
        <v>CLEANING SERVICE</v>
      </c>
      <c r="J147" s="12">
        <f t="array" ref="J147">IFERROR(INDEX(MASTER!B:B,MATCH(G147,MASTER!A:A,0))/100," ")</f>
        <v>0.89</v>
      </c>
      <c r="K147" s="9">
        <f t="shared" si="5"/>
        <v>8</v>
      </c>
      <c r="L147" s="9" t="str">
        <f t="shared" si="6"/>
        <v>2023 - WEEK 08</v>
      </c>
      <c r="M147" s="9" t="str">
        <f t="shared" si="7"/>
        <v>2023 - MONTH 02</v>
      </c>
      <c r="N147" s="12">
        <f t="shared" ref="N147:O147" si="156">IFERROR(AVERAGEIF(L:L,L147,$J:$J)," ")</f>
        <v>0.9295714286</v>
      </c>
      <c r="O147" s="12">
        <f t="shared" si="156"/>
        <v>0.9348095238</v>
      </c>
      <c r="P147" s="9" t="str">
        <f>IF(ISBLANK(A147)," ",IF(N147&gt;MASTER!$B$3/100,"SB",IF(N147&gt;MASTER!$B$4/100,"B",IF(N147&gt;MASTER!$B$5/100,"C","K"))))</f>
        <v>B</v>
      </c>
      <c r="Q147" s="9" t="str">
        <f>IF(ISBLANK(B147)," ",IF(O147&gt;MASTER!$B$3/100,"SB",IF(O147&gt;MASTER!$B$4/100,"B",IF(O147&gt;MASTER!$B$5/100,"C","K"))))</f>
        <v>B</v>
      </c>
    </row>
    <row r="148">
      <c r="A148" s="8">
        <f>INDIRECT(ADDRESS(2+QUOTIENT(ROW()-2,COUNTA('Form Responses 1'!$1:$1)-4),1,,TRUE,"Form Responses 1"))</f>
        <v>45005.69033</v>
      </c>
      <c r="B148" s="9" t="str">
        <f>INDIRECT(ADDRESS(2+QUOTIENT(ROW()-2,COUNTA('Form Responses 1'!$1:$1)-4),2,,TRUE,"Form Responses 1"))</f>
        <v>theresia3@gmail.com</v>
      </c>
      <c r="C148" s="9" t="str">
        <f>INDIRECT(ADDRESS(2+QUOTIENT(ROW()-2,COUNTA('Form Responses 1'!$1:$1)-4),3,,TRUE,"Form Responses 1"))</f>
        <v>theresa</v>
      </c>
      <c r="D148" s="10">
        <f>INDIRECT(ADDRESS(2+QUOTIENT(ROW()-2,COUNTA('Form Responses 1'!$1:$1)-4),4,,TRUE,"Form Responses 1"))</f>
        <v>44980</v>
      </c>
      <c r="E148" s="11">
        <f t="shared" si="2"/>
        <v>4</v>
      </c>
      <c r="F148" s="9" t="str">
        <f>IF(ISBLANK(A148)," ",INDIRECT(ADDRESS(1,5+MOD(ROW()-2,COUNTA('Form Responses 1'!$1:$1)-4),,TRUE,"Form Responses 1")))</f>
        <v>Jalur Utama [Bahu Jalan]</v>
      </c>
      <c r="G148" s="9" t="str">
        <f>IF(ISBLANK(A148)," ",INDIRECT(ADDRESS(MATCH(A148,'Form Responses 1'!A:A,0),5+MOD(ROW()-2,COUNTA('Form Responses 1'!$1:$1)-4),,TRUE,"Form Responses 1")))</f>
        <v>CUKUP BAIK</v>
      </c>
      <c r="H148" s="12" t="str">
        <f t="shared" si="3"/>
        <v>Jalur Utama</v>
      </c>
      <c r="I148" s="12" t="str">
        <f t="shared" si="4"/>
        <v>CLEANING SERVICE</v>
      </c>
      <c r="J148" s="12">
        <f t="array" ref="J148">IFERROR(INDEX(MASTER!B:B,MATCH(G148,MASTER!A:A,0))/100," ")</f>
        <v>0.89</v>
      </c>
      <c r="K148" s="9">
        <f t="shared" si="5"/>
        <v>8</v>
      </c>
      <c r="L148" s="9" t="str">
        <f t="shared" si="6"/>
        <v>2023 - WEEK 08</v>
      </c>
      <c r="M148" s="9" t="str">
        <f t="shared" si="7"/>
        <v>2023 - MONTH 02</v>
      </c>
      <c r="N148" s="12">
        <f t="shared" ref="N148:O148" si="157">IFERROR(AVERAGEIF(L:L,L148,$J:$J)," ")</f>
        <v>0.9295714286</v>
      </c>
      <c r="O148" s="12">
        <f t="shared" si="157"/>
        <v>0.9348095238</v>
      </c>
      <c r="P148" s="9" t="str">
        <f>IF(ISBLANK(A148)," ",IF(N148&gt;MASTER!$B$3/100,"SB",IF(N148&gt;MASTER!$B$4/100,"B",IF(N148&gt;MASTER!$B$5/100,"C","K"))))</f>
        <v>B</v>
      </c>
      <c r="Q148" s="9" t="str">
        <f>IF(ISBLANK(B148)," ",IF(O148&gt;MASTER!$B$3/100,"SB",IF(O148&gt;MASTER!$B$4/100,"B",IF(O148&gt;MASTER!$B$5/100,"C","K"))))</f>
        <v>B</v>
      </c>
    </row>
    <row r="149">
      <c r="A149" s="8">
        <f>INDIRECT(ADDRESS(2+QUOTIENT(ROW()-2,COUNTA('Form Responses 1'!$1:$1)-4),1,,TRUE,"Form Responses 1"))</f>
        <v>45005.69033</v>
      </c>
      <c r="B149" s="9" t="str">
        <f>INDIRECT(ADDRESS(2+QUOTIENT(ROW()-2,COUNTA('Form Responses 1'!$1:$1)-4),2,,TRUE,"Form Responses 1"))</f>
        <v>theresia3@gmail.com</v>
      </c>
      <c r="C149" s="9" t="str">
        <f>INDIRECT(ADDRESS(2+QUOTIENT(ROW()-2,COUNTA('Form Responses 1'!$1:$1)-4),3,,TRUE,"Form Responses 1"))</f>
        <v>theresa</v>
      </c>
      <c r="D149" s="10">
        <f>INDIRECT(ADDRESS(2+QUOTIENT(ROW()-2,COUNTA('Form Responses 1'!$1:$1)-4),4,,TRUE,"Form Responses 1"))</f>
        <v>44980</v>
      </c>
      <c r="E149" s="11">
        <f t="shared" si="2"/>
        <v>4</v>
      </c>
      <c r="F149" s="9" t="str">
        <f>IF(ISBLANK(A149)," ",INDIRECT(ADDRESS(1,5+MOD(ROW()-2,COUNTA('Form Responses 1'!$1:$1)-4),,TRUE,"Form Responses 1")))</f>
        <v>Gedung Gor [Lapangan 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Gedung Gor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8</v>
      </c>
      <c r="L149" s="9" t="str">
        <f t="shared" si="6"/>
        <v>2023 - WEEK 08</v>
      </c>
      <c r="M149" s="9" t="str">
        <f t="shared" si="7"/>
        <v>2023 - MONTH 02</v>
      </c>
      <c r="N149" s="12">
        <f t="shared" ref="N149:O149" si="158">IFERROR(AVERAGEIF(L:L,L149,$J:$J)," ")</f>
        <v>0.9295714286</v>
      </c>
      <c r="O149" s="12">
        <f t="shared" si="158"/>
        <v>0.9348095238</v>
      </c>
      <c r="P149" s="9" t="str">
        <f>IF(ISBLANK(A149)," ",IF(N149&gt;MASTER!$B$3/100,"SB",IF(N149&gt;MASTER!$B$4/100,"B",IF(N149&gt;MASTER!$B$5/100,"C","K"))))</f>
        <v>B</v>
      </c>
      <c r="Q149" s="9" t="str">
        <f>IF(ISBLANK(B149)," ",IF(O149&gt;MASTER!$B$3/100,"SB",IF(O149&gt;MASTER!$B$4/100,"B",IF(O149&gt;MASTER!$B$5/100,"C","K"))))</f>
        <v>B</v>
      </c>
    </row>
    <row r="150">
      <c r="A150" s="8">
        <f>INDIRECT(ADDRESS(2+QUOTIENT(ROW()-2,COUNTA('Form Responses 1'!$1:$1)-4),1,,TRUE,"Form Responses 1"))</f>
        <v>45005.69033</v>
      </c>
      <c r="B150" s="9" t="str">
        <f>INDIRECT(ADDRESS(2+QUOTIENT(ROW()-2,COUNTA('Form Responses 1'!$1:$1)-4),2,,TRUE,"Form Responses 1"))</f>
        <v>theresia3@gmail.com</v>
      </c>
      <c r="C150" s="9" t="str">
        <f>INDIRECT(ADDRESS(2+QUOTIENT(ROW()-2,COUNTA('Form Responses 1'!$1:$1)-4),3,,TRUE,"Form Responses 1"))</f>
        <v>theresa</v>
      </c>
      <c r="D150" s="10">
        <f>INDIRECT(ADDRESS(2+QUOTIENT(ROW()-2,COUNTA('Form Responses 1'!$1:$1)-4),4,,TRUE,"Form Responses 1"))</f>
        <v>44980</v>
      </c>
      <c r="E150" s="11">
        <f t="shared" si="2"/>
        <v>4</v>
      </c>
      <c r="F150" s="9" t="str">
        <f>IF(ISBLANK(A150)," ",INDIRECT(ADDRESS(1,5+MOD(ROW()-2,COUNTA('Form Responses 1'!$1:$1)-4),,TRUE,"Form Responses 1")))</f>
        <v>Gedung Gor [Mushola 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Gedung Gor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8</v>
      </c>
      <c r="L150" s="9" t="str">
        <f t="shared" si="6"/>
        <v>2023 - WEEK 08</v>
      </c>
      <c r="M150" s="9" t="str">
        <f t="shared" si="7"/>
        <v>2023 - MONTH 02</v>
      </c>
      <c r="N150" s="12">
        <f t="shared" ref="N150:O150" si="159">IFERROR(AVERAGEIF(L:L,L150,$J:$J)," ")</f>
        <v>0.9295714286</v>
      </c>
      <c r="O150" s="12">
        <f t="shared" si="159"/>
        <v>0.9348095238</v>
      </c>
      <c r="P150" s="9" t="str">
        <f>IF(ISBLANK(A150)," ",IF(N150&gt;MASTER!$B$3/100,"SB",IF(N150&gt;MASTER!$B$4/100,"B",IF(N150&gt;MASTER!$B$5/100,"C","K"))))</f>
        <v>B</v>
      </c>
      <c r="Q150" s="9" t="str">
        <f>IF(ISBLANK(B150)," ",IF(O150&gt;MASTER!$B$3/100,"SB",IF(O150&gt;MASTER!$B$4/100,"B",IF(O150&gt;MASTER!$B$5/100,"C","K"))))</f>
        <v>B</v>
      </c>
    </row>
    <row r="151">
      <c r="A151" s="8">
        <f>INDIRECT(ADDRESS(2+QUOTIENT(ROW()-2,COUNTA('Form Responses 1'!$1:$1)-4),1,,TRUE,"Form Responses 1"))</f>
        <v>45005.69033</v>
      </c>
      <c r="B151" s="9" t="str">
        <f>INDIRECT(ADDRESS(2+QUOTIENT(ROW()-2,COUNTA('Form Responses 1'!$1:$1)-4),2,,TRUE,"Form Responses 1"))</f>
        <v>theresia3@gmail.com</v>
      </c>
      <c r="C151" s="9" t="str">
        <f>INDIRECT(ADDRESS(2+QUOTIENT(ROW()-2,COUNTA('Form Responses 1'!$1:$1)-4),3,,TRUE,"Form Responses 1"))</f>
        <v>theresa</v>
      </c>
      <c r="D151" s="10">
        <f>INDIRECT(ADDRESS(2+QUOTIENT(ROW()-2,COUNTA('Form Responses 1'!$1:$1)-4),4,,TRUE,"Form Responses 1"))</f>
        <v>44980</v>
      </c>
      <c r="E151" s="11">
        <f t="shared" si="2"/>
        <v>4</v>
      </c>
      <c r="F151" s="9" t="str">
        <f>IF(ISBLANK(A151)," ",INDIRECT(ADDRESS(1,5+MOD(ROW()-2,COUNTA('Form Responses 1'!$1:$1)-4),,TRUE,"Form Responses 1")))</f>
        <v>Gedung Gor [Ruang Management]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Gedung Gor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8</v>
      </c>
      <c r="L151" s="9" t="str">
        <f t="shared" si="6"/>
        <v>2023 - WEEK 08</v>
      </c>
      <c r="M151" s="9" t="str">
        <f t="shared" si="7"/>
        <v>2023 - MONTH 02</v>
      </c>
      <c r="N151" s="12">
        <f t="shared" ref="N151:O151" si="160">IFERROR(AVERAGEIF(L:L,L151,$J:$J)," ")</f>
        <v>0.9295714286</v>
      </c>
      <c r="O151" s="12">
        <f t="shared" si="160"/>
        <v>0.9348095238</v>
      </c>
      <c r="P151" s="9" t="str">
        <f>IF(ISBLANK(A151)," ",IF(N151&gt;MASTER!$B$3/100,"SB",IF(N151&gt;MASTER!$B$4/100,"B",IF(N151&gt;MASTER!$B$5/100,"C","K"))))</f>
        <v>B</v>
      </c>
      <c r="Q151" s="9" t="str">
        <f>IF(ISBLANK(B151)," ",IF(O151&gt;MASTER!$B$3/100,"SB",IF(O151&gt;MASTER!$B$4/100,"B",IF(O151&gt;MASTER!$B$5/100,"C","K"))))</f>
        <v>B</v>
      </c>
    </row>
    <row r="152">
      <c r="A152" s="8">
        <f>INDIRECT(ADDRESS(2+QUOTIENT(ROW()-2,COUNTA('Form Responses 1'!$1:$1)-4),1,,TRUE,"Form Responses 1"))</f>
        <v>45005.69033</v>
      </c>
      <c r="B152" s="9" t="str">
        <f>INDIRECT(ADDRESS(2+QUOTIENT(ROW()-2,COUNTA('Form Responses 1'!$1:$1)-4),2,,TRUE,"Form Responses 1"))</f>
        <v>theresia3@gmail.com</v>
      </c>
      <c r="C152" s="9" t="str">
        <f>INDIRECT(ADDRESS(2+QUOTIENT(ROW()-2,COUNTA('Form Responses 1'!$1:$1)-4),3,,TRUE,"Form Responses 1"))</f>
        <v>theresa</v>
      </c>
      <c r="D152" s="10">
        <f>INDIRECT(ADDRESS(2+QUOTIENT(ROW()-2,COUNTA('Form Responses 1'!$1:$1)-4),4,,TRUE,"Form Responses 1"))</f>
        <v>44980</v>
      </c>
      <c r="E152" s="11">
        <f t="shared" si="2"/>
        <v>4</v>
      </c>
      <c r="F152" s="9" t="str">
        <f>IF(ISBLANK(A152)," ",INDIRECT(ADDRESS(1,5+MOD(ROW()-2,COUNTA('Form Responses 1'!$1:$1)-4),,TRUE,"Form Responses 1")))</f>
        <v>Gedung Gor [Ruang Gudang Panah]</v>
      </c>
      <c r="G152" s="9" t="str">
        <f>IF(ISBLANK(A152)," ",INDIRECT(ADDRESS(MATCH(A152,'Form Responses 1'!A:A,0),5+MOD(ROW()-2,COUNTA('Form Responses 1'!$1:$1)-4),,TRUE,"Form Responses 1")))</f>
        <v>CUKUP BAIK</v>
      </c>
      <c r="H152" s="12" t="str">
        <f t="shared" si="3"/>
        <v>Gedung Gor</v>
      </c>
      <c r="I152" s="12" t="str">
        <f t="shared" si="4"/>
        <v>CLEANING SERVICE</v>
      </c>
      <c r="J152" s="12">
        <f t="array" ref="J152">IFERROR(INDEX(MASTER!B:B,MATCH(G152,MASTER!A:A,0))/100," ")</f>
        <v>0.89</v>
      </c>
      <c r="K152" s="9">
        <f t="shared" si="5"/>
        <v>8</v>
      </c>
      <c r="L152" s="9" t="str">
        <f t="shared" si="6"/>
        <v>2023 - WEEK 08</v>
      </c>
      <c r="M152" s="9" t="str">
        <f t="shared" si="7"/>
        <v>2023 - MONTH 02</v>
      </c>
      <c r="N152" s="12">
        <f t="shared" ref="N152:O152" si="161">IFERROR(AVERAGEIF(L:L,L152,$J:$J)," ")</f>
        <v>0.9295714286</v>
      </c>
      <c r="O152" s="12">
        <f t="shared" si="161"/>
        <v>0.9348095238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45005.69033</v>
      </c>
      <c r="B153" s="9" t="str">
        <f>INDIRECT(ADDRESS(2+QUOTIENT(ROW()-2,COUNTA('Form Responses 1'!$1:$1)-4),2,,TRUE,"Form Responses 1"))</f>
        <v>theresia3@gmail.com</v>
      </c>
      <c r="C153" s="9" t="str">
        <f>INDIRECT(ADDRESS(2+QUOTIENT(ROW()-2,COUNTA('Form Responses 1'!$1:$1)-4),3,,TRUE,"Form Responses 1"))</f>
        <v>theresa</v>
      </c>
      <c r="D153" s="10">
        <f>INDIRECT(ADDRESS(2+QUOTIENT(ROW()-2,COUNTA('Form Responses 1'!$1:$1)-4),4,,TRUE,"Form Responses 1"))</f>
        <v>44980</v>
      </c>
      <c r="E153" s="11">
        <f t="shared" si="2"/>
        <v>4</v>
      </c>
      <c r="F153" s="9" t="str">
        <f>IF(ISBLANK(A153)," ",INDIRECT(ADDRESS(1,5+MOD(ROW()-2,COUNTA('Form Responses 1'!$1:$1)-4),,TRUE,"Form Responses 1")))</f>
        <v>Gedung Gor [Ruang Kerja]</v>
      </c>
      <c r="G153" s="9" t="str">
        <f>IF(ISBLANK(A153)," ",INDIRECT(ADDRESS(MATCH(A153,'Form Responses 1'!A:A,0),5+MOD(ROW()-2,COUNTA('Form Responses 1'!$1:$1)-4),,TRUE,"Form Responses 1")))</f>
        <v>CUKUP BAIK</v>
      </c>
      <c r="H153" s="12" t="str">
        <f t="shared" si="3"/>
        <v>Gedung Gor</v>
      </c>
      <c r="I153" s="12" t="str">
        <f t="shared" si="4"/>
        <v>CLEANING SERVICE</v>
      </c>
      <c r="J153" s="12">
        <f t="array" ref="J153">IFERROR(INDEX(MASTER!B:B,MATCH(G153,MASTER!A:A,0))/100," ")</f>
        <v>0.89</v>
      </c>
      <c r="K153" s="9">
        <f t="shared" si="5"/>
        <v>8</v>
      </c>
      <c r="L153" s="9" t="str">
        <f t="shared" si="6"/>
        <v>2023 - WEEK 08</v>
      </c>
      <c r="M153" s="9" t="str">
        <f t="shared" si="7"/>
        <v>2023 - MONTH 02</v>
      </c>
      <c r="N153" s="12">
        <f t="shared" ref="N153:O153" si="162">IFERROR(AVERAGEIF(L:L,L153,$J:$J)," ")</f>
        <v>0.9295714286</v>
      </c>
      <c r="O153" s="12">
        <f t="shared" si="162"/>
        <v>0.9348095238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45005.69033</v>
      </c>
      <c r="B154" s="9" t="str">
        <f>INDIRECT(ADDRESS(2+QUOTIENT(ROW()-2,COUNTA('Form Responses 1'!$1:$1)-4),2,,TRUE,"Form Responses 1"))</f>
        <v>theresia3@gmail.com</v>
      </c>
      <c r="C154" s="9" t="str">
        <f>INDIRECT(ADDRESS(2+QUOTIENT(ROW()-2,COUNTA('Form Responses 1'!$1:$1)-4),3,,TRUE,"Form Responses 1"))</f>
        <v>theresa</v>
      </c>
      <c r="D154" s="10">
        <f>INDIRECT(ADDRESS(2+QUOTIENT(ROW()-2,COUNTA('Form Responses 1'!$1:$1)-4),4,,TRUE,"Form Responses 1"))</f>
        <v>44980</v>
      </c>
      <c r="E154" s="11">
        <f t="shared" si="2"/>
        <v>4</v>
      </c>
      <c r="F154" s="9" t="str">
        <f>IF(ISBLANK(A154)," ",INDIRECT(ADDRESS(1,5+MOD(ROW()-2,COUNTA('Form Responses 1'!$1:$1)-4),,TRUE,"Form Responses 1")))</f>
        <v>Gedung Gor [Teras]</v>
      </c>
      <c r="G154" s="9" t="str">
        <f>IF(ISBLANK(A154)," ",INDIRECT(ADDRESS(MATCH(A154,'Form Responses 1'!A:A,0),5+MOD(ROW()-2,COUNTA('Form Responses 1'!$1:$1)-4),,TRUE,"Form Responses 1")))</f>
        <v>CUKUP BAIK</v>
      </c>
      <c r="H154" s="12" t="str">
        <f t="shared" si="3"/>
        <v>Gedung Gor</v>
      </c>
      <c r="I154" s="12" t="str">
        <f t="shared" si="4"/>
        <v>CLEANING SERVICE</v>
      </c>
      <c r="J154" s="12">
        <f t="array" ref="J154">IFERROR(INDEX(MASTER!B:B,MATCH(G154,MASTER!A:A,0))/100," ")</f>
        <v>0.89</v>
      </c>
      <c r="K154" s="9">
        <f t="shared" si="5"/>
        <v>8</v>
      </c>
      <c r="L154" s="9" t="str">
        <f t="shared" si="6"/>
        <v>2023 - WEEK 08</v>
      </c>
      <c r="M154" s="9" t="str">
        <f t="shared" si="7"/>
        <v>2023 - MONTH 02</v>
      </c>
      <c r="N154" s="12">
        <f t="shared" ref="N154:O154" si="163">IFERROR(AVERAGEIF(L:L,L154,$J:$J)," ")</f>
        <v>0.9295714286</v>
      </c>
      <c r="O154" s="12">
        <f t="shared" si="163"/>
        <v>0.9348095238</v>
      </c>
      <c r="P154" s="9" t="str">
        <f>IF(ISBLANK(A154)," ",IF(N154&gt;MASTER!$B$3/100,"SB",IF(N154&gt;MASTER!$B$4/100,"B",IF(N154&gt;MASTER!$B$5/100,"C","K"))))</f>
        <v>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45005.69033</v>
      </c>
      <c r="B155" s="9" t="str">
        <f>INDIRECT(ADDRESS(2+QUOTIENT(ROW()-2,COUNTA('Form Responses 1'!$1:$1)-4),2,,TRUE,"Form Responses 1"))</f>
        <v>theresia3@gmail.com</v>
      </c>
      <c r="C155" s="9" t="str">
        <f>INDIRECT(ADDRESS(2+QUOTIENT(ROW()-2,COUNTA('Form Responses 1'!$1:$1)-4),3,,TRUE,"Form Responses 1"))</f>
        <v>theresa</v>
      </c>
      <c r="D155" s="10">
        <f>INDIRECT(ADDRESS(2+QUOTIENT(ROW()-2,COUNTA('Form Responses 1'!$1:$1)-4),4,,TRUE,"Form Responses 1"))</f>
        <v>44980</v>
      </c>
      <c r="E155" s="11">
        <f t="shared" si="2"/>
        <v>4</v>
      </c>
      <c r="F155" s="9" t="str">
        <f>IF(ISBLANK(A155)," ",INDIRECT(ADDRESS(1,5+MOD(ROW()-2,COUNTA('Form Responses 1'!$1:$1)-4),,TRUE,"Form Responses 1")))</f>
        <v>Gedung Gor [Koridor 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Gedung Gor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8</v>
      </c>
      <c r="L155" s="9" t="str">
        <f t="shared" si="6"/>
        <v>2023 - WEEK 08</v>
      </c>
      <c r="M155" s="9" t="str">
        <f t="shared" si="7"/>
        <v>2023 - MONTH 02</v>
      </c>
      <c r="N155" s="12">
        <f t="shared" ref="N155:O155" si="164">IFERROR(AVERAGEIF(L:L,L155,$J:$J)," ")</f>
        <v>0.9295714286</v>
      </c>
      <c r="O155" s="12">
        <f t="shared" si="164"/>
        <v>0.9348095238</v>
      </c>
      <c r="P155" s="9" t="str">
        <f>IF(ISBLANK(A155)," ",IF(N155&gt;MASTER!$B$3/100,"SB",IF(N155&gt;MASTER!$B$4/100,"B",IF(N155&gt;MASTER!$B$5/100,"C","K"))))</f>
        <v>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45005.69033</v>
      </c>
      <c r="B156" s="9" t="str">
        <f>INDIRECT(ADDRESS(2+QUOTIENT(ROW()-2,COUNTA('Form Responses 1'!$1:$1)-4),2,,TRUE,"Form Responses 1"))</f>
        <v>theresia3@gmail.com</v>
      </c>
      <c r="C156" s="9" t="str">
        <f>INDIRECT(ADDRESS(2+QUOTIENT(ROW()-2,COUNTA('Form Responses 1'!$1:$1)-4),3,,TRUE,"Form Responses 1"))</f>
        <v>theresa</v>
      </c>
      <c r="D156" s="10">
        <f>INDIRECT(ADDRESS(2+QUOTIENT(ROW()-2,COUNTA('Form Responses 1'!$1:$1)-4),4,,TRUE,"Form Responses 1"))</f>
        <v>44980</v>
      </c>
      <c r="E156" s="11">
        <f t="shared" si="2"/>
        <v>4</v>
      </c>
      <c r="F156" s="9" t="str">
        <f>IF(ISBLANK(A156)," ",INDIRECT(ADDRESS(1,5+MOD(ROW()-2,COUNTA('Form Responses 1'!$1:$1)-4),,TRUE,"Form Responses 1")))</f>
        <v>Gedung Gor [Toilet Pria / Wanita]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Gedung Gor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8</v>
      </c>
      <c r="L156" s="9" t="str">
        <f t="shared" si="6"/>
        <v>2023 - WEEK 08</v>
      </c>
      <c r="M156" s="9" t="str">
        <f t="shared" si="7"/>
        <v>2023 - MONTH 02</v>
      </c>
      <c r="N156" s="12">
        <f t="shared" ref="N156:O156" si="165">IFERROR(AVERAGEIF(L:L,L156,$J:$J)," ")</f>
        <v>0.9295714286</v>
      </c>
      <c r="O156" s="12">
        <f t="shared" si="165"/>
        <v>0.9348095238</v>
      </c>
      <c r="P156" s="9" t="str">
        <f>IF(ISBLANK(A156)," ",IF(N156&gt;MASTER!$B$3/100,"SB",IF(N156&gt;MASTER!$B$4/100,"B",IF(N156&gt;MASTER!$B$5/100,"C","K"))))</f>
        <v>B</v>
      </c>
      <c r="Q156" s="9" t="str">
        <f>IF(ISBLANK(B156)," ",IF(O156&gt;MASTER!$B$3/100,"SB",IF(O156&gt;MASTER!$B$4/100,"B",IF(O156&gt;MASTER!$B$5/100,"C","K"))))</f>
        <v>B</v>
      </c>
    </row>
    <row r="157">
      <c r="A157" s="8">
        <f>INDIRECT(ADDRESS(2+QUOTIENT(ROW()-2,COUNTA('Form Responses 1'!$1:$1)-4),1,,TRUE,"Form Responses 1"))</f>
        <v>45005.69033</v>
      </c>
      <c r="B157" s="9" t="str">
        <f>INDIRECT(ADDRESS(2+QUOTIENT(ROW()-2,COUNTA('Form Responses 1'!$1:$1)-4),2,,TRUE,"Form Responses 1"))</f>
        <v>theresia3@gmail.com</v>
      </c>
      <c r="C157" s="9" t="str">
        <f>INDIRECT(ADDRESS(2+QUOTIENT(ROW()-2,COUNTA('Form Responses 1'!$1:$1)-4),3,,TRUE,"Form Responses 1"))</f>
        <v>theresa</v>
      </c>
      <c r="D157" s="10">
        <f>INDIRECT(ADDRESS(2+QUOTIENT(ROW()-2,COUNTA('Form Responses 1'!$1:$1)-4),4,,TRUE,"Form Responses 1"))</f>
        <v>44980</v>
      </c>
      <c r="E157" s="11">
        <f t="shared" si="2"/>
        <v>4</v>
      </c>
      <c r="F157" s="9" t="str">
        <f>IF(ISBLANK(A157)," ",INDIRECT(ADDRESS(1,5+MOD(ROW()-2,COUNTA('Form Responses 1'!$1:$1)-4),,TRUE,"Form Responses 1")))</f>
        <v>Rusun A [Tangga Exit Sisi Kanan-kiri-Tengah]</v>
      </c>
      <c r="G157" s="9" t="str">
        <f>IF(ISBLANK(A157)," ",INDIRECT(ADDRESS(MATCH(A157,'Form Responses 1'!A:A,0),5+MOD(ROW()-2,COUNTA('Form Responses 1'!$1:$1)-4),,TRUE,"Form Responses 1")))</f>
        <v>CUKUP BAIK</v>
      </c>
      <c r="H157" s="12" t="str">
        <f t="shared" si="3"/>
        <v>Rusun A</v>
      </c>
      <c r="I157" s="12" t="str">
        <f t="shared" si="4"/>
        <v>CLEANING SERVICE</v>
      </c>
      <c r="J157" s="12">
        <f t="array" ref="J157">IFERROR(INDEX(MASTER!B:B,MATCH(G157,MASTER!A:A,0))/100," ")</f>
        <v>0.89</v>
      </c>
      <c r="K157" s="9">
        <f t="shared" si="5"/>
        <v>8</v>
      </c>
      <c r="L157" s="9" t="str">
        <f t="shared" si="6"/>
        <v>2023 - WEEK 08</v>
      </c>
      <c r="M157" s="9" t="str">
        <f t="shared" si="7"/>
        <v>2023 - MONTH 02</v>
      </c>
      <c r="N157" s="12">
        <f t="shared" ref="N157:O157" si="166">IFERROR(AVERAGEIF(L:L,L157,$J:$J)," ")</f>
        <v>0.9295714286</v>
      </c>
      <c r="O157" s="12">
        <f t="shared" si="166"/>
        <v>0.9348095238</v>
      </c>
      <c r="P157" s="9" t="str">
        <f>IF(ISBLANK(A157)," ",IF(N157&gt;MASTER!$B$3/100,"SB",IF(N157&gt;MASTER!$B$4/100,"B",IF(N157&gt;MASTER!$B$5/100,"C","K"))))</f>
        <v>B</v>
      </c>
      <c r="Q157" s="9" t="str">
        <f>IF(ISBLANK(B157)," ",IF(O157&gt;MASTER!$B$3/100,"SB",IF(O157&gt;MASTER!$B$4/100,"B",IF(O157&gt;MASTER!$B$5/100,"C","K"))))</f>
        <v>B</v>
      </c>
    </row>
    <row r="158">
      <c r="A158" s="8">
        <f>INDIRECT(ADDRESS(2+QUOTIENT(ROW()-2,COUNTA('Form Responses 1'!$1:$1)-4),1,,TRUE,"Form Responses 1"))</f>
        <v>45005.69033</v>
      </c>
      <c r="B158" s="9" t="str">
        <f>INDIRECT(ADDRESS(2+QUOTIENT(ROW()-2,COUNTA('Form Responses 1'!$1:$1)-4),2,,TRUE,"Form Responses 1"))</f>
        <v>theresia3@gmail.com</v>
      </c>
      <c r="C158" s="9" t="str">
        <f>INDIRECT(ADDRESS(2+QUOTIENT(ROW()-2,COUNTA('Form Responses 1'!$1:$1)-4),3,,TRUE,"Form Responses 1"))</f>
        <v>theresa</v>
      </c>
      <c r="D158" s="10">
        <f>INDIRECT(ADDRESS(2+QUOTIENT(ROW()-2,COUNTA('Form Responses 1'!$1:$1)-4),4,,TRUE,"Form Responses 1"))</f>
        <v>44980</v>
      </c>
      <c r="E158" s="11">
        <f t="shared" si="2"/>
        <v>4</v>
      </c>
      <c r="F158" s="9" t="str">
        <f>IF(ISBLANK(A158)," ",INDIRECT(ADDRESS(1,5+MOD(ROW()-2,COUNTA('Form Responses 1'!$1:$1)-4),,TRUE,"Form Responses 1")))</f>
        <v>Rusun A [Mushola ]</v>
      </c>
      <c r="G158" s="9" t="str">
        <f>IF(ISBLANK(A158)," ",INDIRECT(ADDRESS(MATCH(A158,'Form Responses 1'!A:A,0),5+MOD(ROW()-2,COUNTA('Form Responses 1'!$1:$1)-4),,TRUE,"Form Responses 1")))</f>
        <v>CUKUP BAIK</v>
      </c>
      <c r="H158" s="12" t="str">
        <f t="shared" si="3"/>
        <v>Rusun A</v>
      </c>
      <c r="I158" s="12" t="str">
        <f t="shared" si="4"/>
        <v>CLEANING SERVICE</v>
      </c>
      <c r="J158" s="12">
        <f t="array" ref="J158">IFERROR(INDEX(MASTER!B:B,MATCH(G158,MASTER!A:A,0))/100," ")</f>
        <v>0.89</v>
      </c>
      <c r="K158" s="9">
        <f t="shared" si="5"/>
        <v>8</v>
      </c>
      <c r="L158" s="9" t="str">
        <f t="shared" si="6"/>
        <v>2023 - WEEK 08</v>
      </c>
      <c r="M158" s="9" t="str">
        <f t="shared" si="7"/>
        <v>2023 - MONTH 02</v>
      </c>
      <c r="N158" s="12">
        <f t="shared" ref="N158:O158" si="167">IFERROR(AVERAGEIF(L:L,L158,$J:$J)," ")</f>
        <v>0.9295714286</v>
      </c>
      <c r="O158" s="12">
        <f t="shared" si="167"/>
        <v>0.9348095238</v>
      </c>
      <c r="P158" s="9" t="str">
        <f>IF(ISBLANK(A158)," ",IF(N158&gt;MASTER!$B$3/100,"SB",IF(N158&gt;MASTER!$B$4/100,"B",IF(N158&gt;MASTER!$B$5/100,"C","K"))))</f>
        <v>B</v>
      </c>
      <c r="Q158" s="9" t="str">
        <f>IF(ISBLANK(B158)," ",IF(O158&gt;MASTER!$B$3/100,"SB",IF(O158&gt;MASTER!$B$4/100,"B",IF(O158&gt;MASTER!$B$5/100,"C","K"))))</f>
        <v>B</v>
      </c>
    </row>
    <row r="159">
      <c r="A159" s="8">
        <f>INDIRECT(ADDRESS(2+QUOTIENT(ROW()-2,COUNTA('Form Responses 1'!$1:$1)-4),1,,TRUE,"Form Responses 1"))</f>
        <v>45005.69033</v>
      </c>
      <c r="B159" s="9" t="str">
        <f>INDIRECT(ADDRESS(2+QUOTIENT(ROW()-2,COUNTA('Form Responses 1'!$1:$1)-4),2,,TRUE,"Form Responses 1"))</f>
        <v>theresia3@gmail.com</v>
      </c>
      <c r="C159" s="9" t="str">
        <f>INDIRECT(ADDRESS(2+QUOTIENT(ROW()-2,COUNTA('Form Responses 1'!$1:$1)-4),3,,TRUE,"Form Responses 1"))</f>
        <v>theresa</v>
      </c>
      <c r="D159" s="10">
        <f>INDIRECT(ADDRESS(2+QUOTIENT(ROW()-2,COUNTA('Form Responses 1'!$1:$1)-4),4,,TRUE,"Form Responses 1"))</f>
        <v>44980</v>
      </c>
      <c r="E159" s="11">
        <f t="shared" si="2"/>
        <v>4</v>
      </c>
      <c r="F159" s="9" t="str">
        <f>IF(ISBLANK(A159)," ",INDIRECT(ADDRESS(1,5+MOD(ROW()-2,COUNTA('Form Responses 1'!$1:$1)-4),,TRUE,"Form Responses 1")))</f>
        <v>Rusun A [Koridor ]</v>
      </c>
      <c r="G159" s="9" t="str">
        <f>IF(ISBLANK(A159)," ",INDIRECT(ADDRESS(MATCH(A159,'Form Responses 1'!A:A,0),5+MOD(ROW()-2,COUNTA('Form Responses 1'!$1:$1)-4),,TRUE,"Form Responses 1")))</f>
        <v>CUKUP BAIK</v>
      </c>
      <c r="H159" s="12" t="str">
        <f t="shared" si="3"/>
        <v>Rusun A</v>
      </c>
      <c r="I159" s="12" t="str">
        <f t="shared" si="4"/>
        <v>CLEANING SERVICE</v>
      </c>
      <c r="J159" s="12">
        <f t="array" ref="J159">IFERROR(INDEX(MASTER!B:B,MATCH(G159,MASTER!A:A,0))/100," ")</f>
        <v>0.89</v>
      </c>
      <c r="K159" s="9">
        <f t="shared" si="5"/>
        <v>8</v>
      </c>
      <c r="L159" s="9" t="str">
        <f t="shared" si="6"/>
        <v>2023 - WEEK 08</v>
      </c>
      <c r="M159" s="9" t="str">
        <f t="shared" si="7"/>
        <v>2023 - MONTH 02</v>
      </c>
      <c r="N159" s="12">
        <f t="shared" ref="N159:O159" si="168">IFERROR(AVERAGEIF(L:L,L159,$J:$J)," ")</f>
        <v>0.9295714286</v>
      </c>
      <c r="O159" s="12">
        <f t="shared" si="168"/>
        <v>0.9348095238</v>
      </c>
      <c r="P159" s="9" t="str">
        <f>IF(ISBLANK(A159)," ",IF(N159&gt;MASTER!$B$3/100,"SB",IF(N159&gt;MASTER!$B$4/100,"B",IF(N159&gt;MASTER!$B$5/100,"C","K"))))</f>
        <v>B</v>
      </c>
      <c r="Q159" s="9" t="str">
        <f>IF(ISBLANK(B159)," ",IF(O159&gt;MASTER!$B$3/100,"SB",IF(O159&gt;MASTER!$B$4/100,"B",IF(O159&gt;MASTER!$B$5/100,"C","K"))))</f>
        <v>B</v>
      </c>
    </row>
    <row r="160">
      <c r="A160" s="8">
        <f>INDIRECT(ADDRESS(2+QUOTIENT(ROW()-2,COUNTA('Form Responses 1'!$1:$1)-4),1,,TRUE,"Form Responses 1"))</f>
        <v>45005.69033</v>
      </c>
      <c r="B160" s="9" t="str">
        <f>INDIRECT(ADDRESS(2+QUOTIENT(ROW()-2,COUNTA('Form Responses 1'!$1:$1)-4),2,,TRUE,"Form Responses 1"))</f>
        <v>theresia3@gmail.com</v>
      </c>
      <c r="C160" s="9" t="str">
        <f>INDIRECT(ADDRESS(2+QUOTIENT(ROW()-2,COUNTA('Form Responses 1'!$1:$1)-4),3,,TRUE,"Form Responses 1"))</f>
        <v>theresa</v>
      </c>
      <c r="D160" s="10">
        <f>INDIRECT(ADDRESS(2+QUOTIENT(ROW()-2,COUNTA('Form Responses 1'!$1:$1)-4),4,,TRUE,"Form Responses 1"))</f>
        <v>44980</v>
      </c>
      <c r="E160" s="11">
        <f t="shared" si="2"/>
        <v>4</v>
      </c>
      <c r="F160" s="9" t="str">
        <f>IF(ISBLANK(A160)," ",INDIRECT(ADDRESS(1,5+MOD(ROW()-2,COUNTA('Form Responses 1'!$1:$1)-4),,TRUE,"Form Responses 1")))</f>
        <v>Rusun A [Halaman]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Rusun A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8</v>
      </c>
      <c r="L160" s="9" t="str">
        <f t="shared" si="6"/>
        <v>2023 - WEEK 08</v>
      </c>
      <c r="M160" s="9" t="str">
        <f t="shared" si="7"/>
        <v>2023 - MONTH 02</v>
      </c>
      <c r="N160" s="12">
        <f t="shared" ref="N160:O160" si="169">IFERROR(AVERAGEIF(L:L,L160,$J:$J)," ")</f>
        <v>0.9295714286</v>
      </c>
      <c r="O160" s="12">
        <f t="shared" si="169"/>
        <v>0.9348095238</v>
      </c>
      <c r="P160" s="9" t="str">
        <f>IF(ISBLANK(A160)," ",IF(N160&gt;MASTER!$B$3/100,"SB",IF(N160&gt;MASTER!$B$4/100,"B",IF(N160&gt;MASTER!$B$5/100,"C","K"))))</f>
        <v>B</v>
      </c>
      <c r="Q160" s="9" t="str">
        <f>IF(ISBLANK(B160)," ",IF(O160&gt;MASTER!$B$3/100,"SB",IF(O160&gt;MASTER!$B$4/100,"B",IF(O160&gt;MASTER!$B$5/100,"C","K"))))</f>
        <v>B</v>
      </c>
    </row>
    <row r="161">
      <c r="A161" s="8">
        <f>INDIRECT(ADDRESS(2+QUOTIENT(ROW()-2,COUNTA('Form Responses 1'!$1:$1)-4),1,,TRUE,"Form Responses 1"))</f>
        <v>45005.69033</v>
      </c>
      <c r="B161" s="9" t="str">
        <f>INDIRECT(ADDRESS(2+QUOTIENT(ROW()-2,COUNTA('Form Responses 1'!$1:$1)-4),2,,TRUE,"Form Responses 1"))</f>
        <v>theresia3@gmail.com</v>
      </c>
      <c r="C161" s="9" t="str">
        <f>INDIRECT(ADDRESS(2+QUOTIENT(ROW()-2,COUNTA('Form Responses 1'!$1:$1)-4),3,,TRUE,"Form Responses 1"))</f>
        <v>theresa</v>
      </c>
      <c r="D161" s="10">
        <f>INDIRECT(ADDRESS(2+QUOTIENT(ROW()-2,COUNTA('Form Responses 1'!$1:$1)-4),4,,TRUE,"Form Responses 1"))</f>
        <v>44980</v>
      </c>
      <c r="E161" s="11">
        <f t="shared" si="2"/>
        <v>4</v>
      </c>
      <c r="F161" s="9" t="str">
        <f>IF(ISBLANK(A161)," ",INDIRECT(ADDRESS(1,5+MOD(ROW()-2,COUNTA('Form Responses 1'!$1:$1)-4),,TRUE,"Form Responses 1")))</f>
        <v>Rusun A [Posko Scurity]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Rusun A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8</v>
      </c>
      <c r="L161" s="9" t="str">
        <f t="shared" si="6"/>
        <v>2023 - WEEK 08</v>
      </c>
      <c r="M161" s="9" t="str">
        <f t="shared" si="7"/>
        <v>2023 - MONTH 02</v>
      </c>
      <c r="N161" s="12">
        <f t="shared" ref="N161:O161" si="170">IFERROR(AVERAGEIF(L:L,L161,$J:$J)," ")</f>
        <v>0.9295714286</v>
      </c>
      <c r="O161" s="12">
        <f t="shared" si="170"/>
        <v>0.9348095238</v>
      </c>
      <c r="P161" s="9" t="str">
        <f>IF(ISBLANK(A161)," ",IF(N161&gt;MASTER!$B$3/100,"SB",IF(N161&gt;MASTER!$B$4/100,"B",IF(N161&gt;MASTER!$B$5/100,"C","K"))))</f>
        <v>B</v>
      </c>
      <c r="Q161" s="9" t="str">
        <f>IF(ISBLANK(B161)," ",IF(O161&gt;MASTER!$B$3/100,"SB",IF(O161&gt;MASTER!$B$4/100,"B",IF(O161&gt;MASTER!$B$5/100,"C","K"))))</f>
        <v>B</v>
      </c>
    </row>
    <row r="162">
      <c r="A162" s="8">
        <f>INDIRECT(ADDRESS(2+QUOTIENT(ROW()-2,COUNTA('Form Responses 1'!$1:$1)-4),1,,TRUE,"Form Responses 1"))</f>
        <v>45005.69033</v>
      </c>
      <c r="B162" s="9" t="str">
        <f>INDIRECT(ADDRESS(2+QUOTIENT(ROW()-2,COUNTA('Form Responses 1'!$1:$1)-4),2,,TRUE,"Form Responses 1"))</f>
        <v>theresia3@gmail.com</v>
      </c>
      <c r="C162" s="9" t="str">
        <f>INDIRECT(ADDRESS(2+QUOTIENT(ROW()-2,COUNTA('Form Responses 1'!$1:$1)-4),3,,TRUE,"Form Responses 1"))</f>
        <v>theresa</v>
      </c>
      <c r="D162" s="10">
        <f>INDIRECT(ADDRESS(2+QUOTIENT(ROW()-2,COUNTA('Form Responses 1'!$1:$1)-4),4,,TRUE,"Form Responses 1"))</f>
        <v>44980</v>
      </c>
      <c r="E162" s="11">
        <f t="shared" si="2"/>
        <v>4</v>
      </c>
      <c r="F162" s="9" t="str">
        <f>IF(ISBLANK(A162)," ",INDIRECT(ADDRESS(1,5+MOD(ROW()-2,COUNTA('Form Responses 1'!$1:$1)-4),,TRUE,"Form Responses 1")))</f>
        <v>Rusun A [Ruang Kamar]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Rusun A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8</v>
      </c>
      <c r="L162" s="9" t="str">
        <f t="shared" si="6"/>
        <v>2023 - WEEK 08</v>
      </c>
      <c r="M162" s="9" t="str">
        <f t="shared" si="7"/>
        <v>2023 - MONTH 02</v>
      </c>
      <c r="N162" s="12">
        <f t="shared" ref="N162:O162" si="171">IFERROR(AVERAGEIF(L:L,L162,$J:$J)," ")</f>
        <v>0.9295714286</v>
      </c>
      <c r="O162" s="12">
        <f t="shared" si="171"/>
        <v>0.9348095238</v>
      </c>
      <c r="P162" s="9" t="str">
        <f>IF(ISBLANK(A162)," ",IF(N162&gt;MASTER!$B$3/100,"SB",IF(N162&gt;MASTER!$B$4/100,"B",IF(N162&gt;MASTER!$B$5/100,"C","K"))))</f>
        <v>B</v>
      </c>
      <c r="Q162" s="9" t="str">
        <f>IF(ISBLANK(B162)," ",IF(O162&gt;MASTER!$B$3/100,"SB",IF(O162&gt;MASTER!$B$4/100,"B",IF(O162&gt;MASTER!$B$5/100,"C","K"))))</f>
        <v>B</v>
      </c>
    </row>
    <row r="163">
      <c r="A163" s="8">
        <f>INDIRECT(ADDRESS(2+QUOTIENT(ROW()-2,COUNTA('Form Responses 1'!$1:$1)-4),1,,TRUE,"Form Responses 1"))</f>
        <v>45005.69033</v>
      </c>
      <c r="B163" s="9" t="str">
        <f>INDIRECT(ADDRESS(2+QUOTIENT(ROW()-2,COUNTA('Form Responses 1'!$1:$1)-4),2,,TRUE,"Form Responses 1"))</f>
        <v>theresia3@gmail.com</v>
      </c>
      <c r="C163" s="9" t="str">
        <f>INDIRECT(ADDRESS(2+QUOTIENT(ROW()-2,COUNTA('Form Responses 1'!$1:$1)-4),3,,TRUE,"Form Responses 1"))</f>
        <v>theresa</v>
      </c>
      <c r="D163" s="10">
        <f>INDIRECT(ADDRESS(2+QUOTIENT(ROW()-2,COUNTA('Form Responses 1'!$1:$1)-4),4,,TRUE,"Form Responses 1"))</f>
        <v>44980</v>
      </c>
      <c r="E163" s="11">
        <f t="shared" si="2"/>
        <v>4</v>
      </c>
      <c r="F163" s="9" t="str">
        <f>IF(ISBLANK(A163)," ",INDIRECT(ADDRESS(1,5+MOD(ROW()-2,COUNTA('Form Responses 1'!$1:$1)-4),,TRUE,"Form Responses 1")))</f>
        <v>Rusun A [Ruang Gudang]</v>
      </c>
      <c r="G163" s="9" t="str">
        <f>IF(ISBLANK(A163)," ",INDIRECT(ADDRESS(MATCH(A163,'Form Responses 1'!A:A,0),5+MOD(ROW()-2,COUNTA('Form Responses 1'!$1:$1)-4),,TRUE,"Form Responses 1")))</f>
        <v>CUKUP BAIK</v>
      </c>
      <c r="H163" s="12" t="str">
        <f t="shared" si="3"/>
        <v>Rusun A</v>
      </c>
      <c r="I163" s="12" t="str">
        <f t="shared" si="4"/>
        <v>CLEANING SERVICE</v>
      </c>
      <c r="J163" s="12">
        <f t="array" ref="J163">IFERROR(INDEX(MASTER!B:B,MATCH(G163,MASTER!A:A,0))/100," ")</f>
        <v>0.89</v>
      </c>
      <c r="K163" s="9">
        <f t="shared" si="5"/>
        <v>8</v>
      </c>
      <c r="L163" s="9" t="str">
        <f t="shared" si="6"/>
        <v>2023 - WEEK 08</v>
      </c>
      <c r="M163" s="9" t="str">
        <f t="shared" si="7"/>
        <v>2023 - MONTH 02</v>
      </c>
      <c r="N163" s="12">
        <f t="shared" ref="N163:O163" si="172">IFERROR(AVERAGEIF(L:L,L163,$J:$J)," ")</f>
        <v>0.9295714286</v>
      </c>
      <c r="O163" s="12">
        <f t="shared" si="172"/>
        <v>0.9348095238</v>
      </c>
      <c r="P163" s="9" t="str">
        <f>IF(ISBLANK(A163)," ",IF(N163&gt;MASTER!$B$3/100,"SB",IF(N163&gt;MASTER!$B$4/100,"B",IF(N163&gt;MASTER!$B$5/100,"C","K"))))</f>
        <v>B</v>
      </c>
      <c r="Q163" s="9" t="str">
        <f>IF(ISBLANK(B163)," ",IF(O163&gt;MASTER!$B$3/100,"SB",IF(O163&gt;MASTER!$B$4/100,"B",IF(O163&gt;MASTER!$B$5/100,"C","K"))))</f>
        <v>B</v>
      </c>
    </row>
    <row r="164">
      <c r="A164" s="8">
        <f>INDIRECT(ADDRESS(2+QUOTIENT(ROW()-2,COUNTA('Form Responses 1'!$1:$1)-4),1,,TRUE,"Form Responses 1"))</f>
        <v>45005.69033</v>
      </c>
      <c r="B164" s="9" t="str">
        <f>INDIRECT(ADDRESS(2+QUOTIENT(ROW()-2,COUNTA('Form Responses 1'!$1:$1)-4),2,,TRUE,"Form Responses 1"))</f>
        <v>theresia3@gmail.com</v>
      </c>
      <c r="C164" s="9" t="str">
        <f>INDIRECT(ADDRESS(2+QUOTIENT(ROW()-2,COUNTA('Form Responses 1'!$1:$1)-4),3,,TRUE,"Form Responses 1"))</f>
        <v>theresa</v>
      </c>
      <c r="D164" s="10">
        <f>INDIRECT(ADDRESS(2+QUOTIENT(ROW()-2,COUNTA('Form Responses 1'!$1:$1)-4),4,,TRUE,"Form Responses 1"))</f>
        <v>44980</v>
      </c>
      <c r="E164" s="11">
        <f t="shared" si="2"/>
        <v>4</v>
      </c>
      <c r="F164" s="9" t="str">
        <f>IF(ISBLANK(A164)," ",INDIRECT(ADDRESS(1,5+MOD(ROW()-2,COUNTA('Form Responses 1'!$1:$1)-4),,TRUE,"Form Responses 1")))</f>
        <v>Rusun A [Toilet Pria / Wanita]</v>
      </c>
      <c r="G164" s="9" t="str">
        <f>IF(ISBLANK(A164)," ",INDIRECT(ADDRESS(MATCH(A164,'Form Responses 1'!A:A,0),5+MOD(ROW()-2,COUNTA('Form Responses 1'!$1:$1)-4),,TRUE,"Form Responses 1")))</f>
        <v>CUKUP BAIK</v>
      </c>
      <c r="H164" s="12" t="str">
        <f t="shared" si="3"/>
        <v>Rusun A</v>
      </c>
      <c r="I164" s="12" t="str">
        <f t="shared" si="4"/>
        <v>CLEANING SERVICE</v>
      </c>
      <c r="J164" s="12">
        <f t="array" ref="J164">IFERROR(INDEX(MASTER!B:B,MATCH(G164,MASTER!A:A,0))/100," ")</f>
        <v>0.89</v>
      </c>
      <c r="K164" s="9">
        <f t="shared" si="5"/>
        <v>8</v>
      </c>
      <c r="L164" s="9" t="str">
        <f t="shared" si="6"/>
        <v>2023 - WEEK 08</v>
      </c>
      <c r="M164" s="9" t="str">
        <f t="shared" si="7"/>
        <v>2023 - MONTH 02</v>
      </c>
      <c r="N164" s="12">
        <f t="shared" ref="N164:O164" si="173">IFERROR(AVERAGEIF(L:L,L164,$J:$J)," ")</f>
        <v>0.9295714286</v>
      </c>
      <c r="O164" s="12">
        <f t="shared" si="173"/>
        <v>0.9348095238</v>
      </c>
      <c r="P164" s="9" t="str">
        <f>IF(ISBLANK(A164)," ",IF(N164&gt;MASTER!$B$3/100,"SB",IF(N164&gt;MASTER!$B$4/100,"B",IF(N164&gt;MASTER!$B$5/100,"C","K"))))</f>
        <v>B</v>
      </c>
      <c r="Q164" s="9" t="str">
        <f>IF(ISBLANK(B164)," ",IF(O164&gt;MASTER!$B$3/100,"SB",IF(O164&gt;MASTER!$B$4/100,"B",IF(O164&gt;MASTER!$B$5/100,"C","K"))))</f>
        <v>B</v>
      </c>
    </row>
    <row r="165">
      <c r="A165" s="8">
        <f>INDIRECT(ADDRESS(2+QUOTIENT(ROW()-2,COUNTA('Form Responses 1'!$1:$1)-4),1,,TRUE,"Form Responses 1"))</f>
        <v>45005.69033</v>
      </c>
      <c r="B165" s="9" t="str">
        <f>INDIRECT(ADDRESS(2+QUOTIENT(ROW()-2,COUNTA('Form Responses 1'!$1:$1)-4),2,,TRUE,"Form Responses 1"))</f>
        <v>theresia3@gmail.com</v>
      </c>
      <c r="C165" s="9" t="str">
        <f>INDIRECT(ADDRESS(2+QUOTIENT(ROW()-2,COUNTA('Form Responses 1'!$1:$1)-4),3,,TRUE,"Form Responses 1"))</f>
        <v>theresa</v>
      </c>
      <c r="D165" s="10">
        <f>INDIRECT(ADDRESS(2+QUOTIENT(ROW()-2,COUNTA('Form Responses 1'!$1:$1)-4),4,,TRUE,"Form Responses 1"))</f>
        <v>44980</v>
      </c>
      <c r="E165" s="11">
        <f t="shared" si="2"/>
        <v>4</v>
      </c>
      <c r="F165" s="9" t="str">
        <f>IF(ISBLANK(A165)," ",INDIRECT(ADDRESS(1,5+MOD(ROW()-2,COUNTA('Form Responses 1'!$1:$1)-4),,TRUE,"Form Responses 1")))</f>
        <v>Rusun B [Tangga Exit Sisi Kanan-kiri-Tengah]</v>
      </c>
      <c r="G165" s="9" t="str">
        <f>IF(ISBLANK(A165)," ",INDIRECT(ADDRESS(MATCH(A165,'Form Responses 1'!A:A,0),5+MOD(ROW()-2,COUNTA('Form Responses 1'!$1:$1)-4),,TRUE,"Form Responses 1")))</f>
        <v>CUKUP BAIK</v>
      </c>
      <c r="H165" s="12" t="str">
        <f t="shared" si="3"/>
        <v>Rusun B</v>
      </c>
      <c r="I165" s="12" t="str">
        <f t="shared" si="4"/>
        <v>CLEANING SERVICE</v>
      </c>
      <c r="J165" s="12">
        <f t="array" ref="J165">IFERROR(INDEX(MASTER!B:B,MATCH(G165,MASTER!A:A,0))/100," ")</f>
        <v>0.89</v>
      </c>
      <c r="K165" s="9">
        <f t="shared" si="5"/>
        <v>8</v>
      </c>
      <c r="L165" s="9" t="str">
        <f t="shared" si="6"/>
        <v>2023 - WEEK 08</v>
      </c>
      <c r="M165" s="9" t="str">
        <f t="shared" si="7"/>
        <v>2023 - MONTH 02</v>
      </c>
      <c r="N165" s="12">
        <f t="shared" ref="N165:O165" si="174">IFERROR(AVERAGEIF(L:L,L165,$J:$J)," ")</f>
        <v>0.9295714286</v>
      </c>
      <c r="O165" s="12">
        <f t="shared" si="174"/>
        <v>0.9348095238</v>
      </c>
      <c r="P165" s="9" t="str">
        <f>IF(ISBLANK(A165)," ",IF(N165&gt;MASTER!$B$3/100,"SB",IF(N165&gt;MASTER!$B$4/100,"B",IF(N165&gt;MASTER!$B$5/100,"C","K"))))</f>
        <v>B</v>
      </c>
      <c r="Q165" s="9" t="str">
        <f>IF(ISBLANK(B165)," ",IF(O165&gt;MASTER!$B$3/100,"SB",IF(O165&gt;MASTER!$B$4/100,"B",IF(O165&gt;MASTER!$B$5/100,"C","K"))))</f>
        <v>B</v>
      </c>
    </row>
    <row r="166">
      <c r="A166" s="8">
        <f>INDIRECT(ADDRESS(2+QUOTIENT(ROW()-2,COUNTA('Form Responses 1'!$1:$1)-4),1,,TRUE,"Form Responses 1"))</f>
        <v>45005.69033</v>
      </c>
      <c r="B166" s="9" t="str">
        <f>INDIRECT(ADDRESS(2+QUOTIENT(ROW()-2,COUNTA('Form Responses 1'!$1:$1)-4),2,,TRUE,"Form Responses 1"))</f>
        <v>theresia3@gmail.com</v>
      </c>
      <c r="C166" s="9" t="str">
        <f>INDIRECT(ADDRESS(2+QUOTIENT(ROW()-2,COUNTA('Form Responses 1'!$1:$1)-4),3,,TRUE,"Form Responses 1"))</f>
        <v>theresa</v>
      </c>
      <c r="D166" s="10">
        <f>INDIRECT(ADDRESS(2+QUOTIENT(ROW()-2,COUNTA('Form Responses 1'!$1:$1)-4),4,,TRUE,"Form Responses 1"))</f>
        <v>44980</v>
      </c>
      <c r="E166" s="11">
        <f t="shared" si="2"/>
        <v>4</v>
      </c>
      <c r="F166" s="9" t="str">
        <f>IF(ISBLANK(A166)," ",INDIRECT(ADDRESS(1,5+MOD(ROW()-2,COUNTA('Form Responses 1'!$1:$1)-4),,TRUE,"Form Responses 1")))</f>
        <v>Rusun B [Mushola ]</v>
      </c>
      <c r="G166" s="9" t="str">
        <f>IF(ISBLANK(A166)," ",INDIRECT(ADDRESS(MATCH(A166,'Form Responses 1'!A:A,0),5+MOD(ROW()-2,COUNTA('Form Responses 1'!$1:$1)-4),,TRUE,"Form Responses 1")))</f>
        <v>CUKUP BAIK</v>
      </c>
      <c r="H166" s="12" t="str">
        <f t="shared" si="3"/>
        <v>Rusun B</v>
      </c>
      <c r="I166" s="12" t="str">
        <f t="shared" si="4"/>
        <v>CLEANING SERVICE</v>
      </c>
      <c r="J166" s="12">
        <f t="array" ref="J166">IFERROR(INDEX(MASTER!B:B,MATCH(G166,MASTER!A:A,0))/100," ")</f>
        <v>0.89</v>
      </c>
      <c r="K166" s="9">
        <f t="shared" si="5"/>
        <v>8</v>
      </c>
      <c r="L166" s="9" t="str">
        <f t="shared" si="6"/>
        <v>2023 - WEEK 08</v>
      </c>
      <c r="M166" s="9" t="str">
        <f t="shared" si="7"/>
        <v>2023 - MONTH 02</v>
      </c>
      <c r="N166" s="12">
        <f t="shared" ref="N166:O166" si="175">IFERROR(AVERAGEIF(L:L,L166,$J:$J)," ")</f>
        <v>0.9295714286</v>
      </c>
      <c r="O166" s="12">
        <f t="shared" si="175"/>
        <v>0.9348095238</v>
      </c>
      <c r="P166" s="9" t="str">
        <f>IF(ISBLANK(A166)," ",IF(N166&gt;MASTER!$B$3/100,"SB",IF(N166&gt;MASTER!$B$4/100,"B",IF(N166&gt;MASTER!$B$5/100,"C","K"))))</f>
        <v>B</v>
      </c>
      <c r="Q166" s="9" t="str">
        <f>IF(ISBLANK(B166)," ",IF(O166&gt;MASTER!$B$3/100,"SB",IF(O166&gt;MASTER!$B$4/100,"B",IF(O166&gt;MASTER!$B$5/100,"C","K"))))</f>
        <v>B</v>
      </c>
    </row>
    <row r="167">
      <c r="A167" s="8">
        <f>INDIRECT(ADDRESS(2+QUOTIENT(ROW()-2,COUNTA('Form Responses 1'!$1:$1)-4),1,,TRUE,"Form Responses 1"))</f>
        <v>45005.69033</v>
      </c>
      <c r="B167" s="9" t="str">
        <f>INDIRECT(ADDRESS(2+QUOTIENT(ROW()-2,COUNTA('Form Responses 1'!$1:$1)-4),2,,TRUE,"Form Responses 1"))</f>
        <v>theresia3@gmail.com</v>
      </c>
      <c r="C167" s="9" t="str">
        <f>INDIRECT(ADDRESS(2+QUOTIENT(ROW()-2,COUNTA('Form Responses 1'!$1:$1)-4),3,,TRUE,"Form Responses 1"))</f>
        <v>theresa</v>
      </c>
      <c r="D167" s="10">
        <f>INDIRECT(ADDRESS(2+QUOTIENT(ROW()-2,COUNTA('Form Responses 1'!$1:$1)-4),4,,TRUE,"Form Responses 1"))</f>
        <v>44980</v>
      </c>
      <c r="E167" s="11">
        <f t="shared" si="2"/>
        <v>4</v>
      </c>
      <c r="F167" s="9" t="str">
        <f>IF(ISBLANK(A167)," ",INDIRECT(ADDRESS(1,5+MOD(ROW()-2,COUNTA('Form Responses 1'!$1:$1)-4),,TRUE,"Form Responses 1")))</f>
        <v>Rusun B [Koridor 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Rusun B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8</v>
      </c>
      <c r="L167" s="9" t="str">
        <f t="shared" si="6"/>
        <v>2023 - WEEK 08</v>
      </c>
      <c r="M167" s="9" t="str">
        <f t="shared" si="7"/>
        <v>2023 - MONTH 02</v>
      </c>
      <c r="N167" s="12">
        <f t="shared" ref="N167:O167" si="176">IFERROR(AVERAGEIF(L:L,L167,$J:$J)," ")</f>
        <v>0.9295714286</v>
      </c>
      <c r="O167" s="12">
        <f t="shared" si="176"/>
        <v>0.9348095238</v>
      </c>
      <c r="P167" s="9" t="str">
        <f>IF(ISBLANK(A167)," ",IF(N167&gt;MASTER!$B$3/100,"SB",IF(N167&gt;MASTER!$B$4/100,"B",IF(N167&gt;MASTER!$B$5/100,"C","K"))))</f>
        <v>B</v>
      </c>
      <c r="Q167" s="9" t="str">
        <f>IF(ISBLANK(B167)," ",IF(O167&gt;MASTER!$B$3/100,"SB",IF(O167&gt;MASTER!$B$4/100,"B",IF(O167&gt;MASTER!$B$5/100,"C","K"))))</f>
        <v>B</v>
      </c>
    </row>
    <row r="168">
      <c r="A168" s="8">
        <f>INDIRECT(ADDRESS(2+QUOTIENT(ROW()-2,COUNTA('Form Responses 1'!$1:$1)-4),1,,TRUE,"Form Responses 1"))</f>
        <v>45005.69033</v>
      </c>
      <c r="B168" s="9" t="str">
        <f>INDIRECT(ADDRESS(2+QUOTIENT(ROW()-2,COUNTA('Form Responses 1'!$1:$1)-4),2,,TRUE,"Form Responses 1"))</f>
        <v>theresia3@gmail.com</v>
      </c>
      <c r="C168" s="9" t="str">
        <f>INDIRECT(ADDRESS(2+QUOTIENT(ROW()-2,COUNTA('Form Responses 1'!$1:$1)-4),3,,TRUE,"Form Responses 1"))</f>
        <v>theresa</v>
      </c>
      <c r="D168" s="10">
        <f>INDIRECT(ADDRESS(2+QUOTIENT(ROW()-2,COUNTA('Form Responses 1'!$1:$1)-4),4,,TRUE,"Form Responses 1"))</f>
        <v>44980</v>
      </c>
      <c r="E168" s="11">
        <f t="shared" si="2"/>
        <v>4</v>
      </c>
      <c r="F168" s="9" t="str">
        <f>IF(ISBLANK(A168)," ",INDIRECT(ADDRESS(1,5+MOD(ROW()-2,COUNTA('Form Responses 1'!$1:$1)-4),,TRUE,"Form Responses 1")))</f>
        <v>Rusun B [Halaman]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Rusun B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8</v>
      </c>
      <c r="L168" s="9" t="str">
        <f t="shared" si="6"/>
        <v>2023 - WEEK 08</v>
      </c>
      <c r="M168" s="9" t="str">
        <f t="shared" si="7"/>
        <v>2023 - MONTH 02</v>
      </c>
      <c r="N168" s="12">
        <f t="shared" ref="N168:O168" si="177">IFERROR(AVERAGEIF(L:L,L168,$J:$J)," ")</f>
        <v>0.9295714286</v>
      </c>
      <c r="O168" s="12">
        <f t="shared" si="177"/>
        <v>0.9348095238</v>
      </c>
      <c r="P168" s="9" t="str">
        <f>IF(ISBLANK(A168)," ",IF(N168&gt;MASTER!$B$3/100,"SB",IF(N168&gt;MASTER!$B$4/100,"B",IF(N168&gt;MASTER!$B$5/100,"C","K"))))</f>
        <v>B</v>
      </c>
      <c r="Q168" s="9" t="str">
        <f>IF(ISBLANK(B168)," ",IF(O168&gt;MASTER!$B$3/100,"SB",IF(O168&gt;MASTER!$B$4/100,"B",IF(O168&gt;MASTER!$B$5/100,"C","K"))))</f>
        <v>B</v>
      </c>
    </row>
    <row r="169">
      <c r="A169" s="8">
        <f>INDIRECT(ADDRESS(2+QUOTIENT(ROW()-2,COUNTA('Form Responses 1'!$1:$1)-4),1,,TRUE,"Form Responses 1"))</f>
        <v>45005.69033</v>
      </c>
      <c r="B169" s="9" t="str">
        <f>INDIRECT(ADDRESS(2+QUOTIENT(ROW()-2,COUNTA('Form Responses 1'!$1:$1)-4),2,,TRUE,"Form Responses 1"))</f>
        <v>theresia3@gmail.com</v>
      </c>
      <c r="C169" s="9" t="str">
        <f>INDIRECT(ADDRESS(2+QUOTIENT(ROW()-2,COUNTA('Form Responses 1'!$1:$1)-4),3,,TRUE,"Form Responses 1"))</f>
        <v>theresa</v>
      </c>
      <c r="D169" s="10">
        <f>INDIRECT(ADDRESS(2+QUOTIENT(ROW()-2,COUNTA('Form Responses 1'!$1:$1)-4),4,,TRUE,"Form Responses 1"))</f>
        <v>44980</v>
      </c>
      <c r="E169" s="11">
        <f t="shared" si="2"/>
        <v>4</v>
      </c>
      <c r="F169" s="9" t="str">
        <f>IF(ISBLANK(A169)," ",INDIRECT(ADDRESS(1,5+MOD(ROW()-2,COUNTA('Form Responses 1'!$1:$1)-4),,TRUE,"Form Responses 1")))</f>
        <v>Rusun B [Ruang Kamar]</v>
      </c>
      <c r="G169" s="9" t="str">
        <f>IF(ISBLANK(A169)," ",INDIRECT(ADDRESS(MATCH(A169,'Form Responses 1'!A:A,0),5+MOD(ROW()-2,COUNTA('Form Responses 1'!$1:$1)-4),,TRUE,"Form Responses 1")))</f>
        <v>SANGATBAIK</v>
      </c>
      <c r="H169" s="12" t="str">
        <f t="shared" si="3"/>
        <v>Rusun B</v>
      </c>
      <c r="I169" s="12" t="str">
        <f t="shared" si="4"/>
        <v>CLEANING SERVICE</v>
      </c>
      <c r="J169" s="12">
        <f t="array" ref="J169">IFERROR(INDEX(MASTER!B:B,MATCH(G169,MASTER!A:A,0))/100," ")</f>
        <v>1</v>
      </c>
      <c r="K169" s="9">
        <f t="shared" si="5"/>
        <v>8</v>
      </c>
      <c r="L169" s="9" t="str">
        <f t="shared" si="6"/>
        <v>2023 - WEEK 08</v>
      </c>
      <c r="M169" s="9" t="str">
        <f t="shared" si="7"/>
        <v>2023 - MONTH 02</v>
      </c>
      <c r="N169" s="12">
        <f t="shared" ref="N169:O169" si="178">IFERROR(AVERAGEIF(L:L,L169,$J:$J)," ")</f>
        <v>0.9295714286</v>
      </c>
      <c r="O169" s="12">
        <f t="shared" si="178"/>
        <v>0.9348095238</v>
      </c>
      <c r="P169" s="9" t="str">
        <f>IF(ISBLANK(A169)," ",IF(N169&gt;MASTER!$B$3/100,"SB",IF(N169&gt;MASTER!$B$4/100,"B",IF(N169&gt;MASTER!$B$5/100,"C","K"))))</f>
        <v>B</v>
      </c>
      <c r="Q169" s="9" t="str">
        <f>IF(ISBLANK(B169)," ",IF(O169&gt;MASTER!$B$3/100,"SB",IF(O169&gt;MASTER!$B$4/100,"B",IF(O169&gt;MASTER!$B$5/100,"C","K"))))</f>
        <v>B</v>
      </c>
    </row>
    <row r="170">
      <c r="A170" s="8">
        <f>INDIRECT(ADDRESS(2+QUOTIENT(ROW()-2,COUNTA('Form Responses 1'!$1:$1)-4),1,,TRUE,"Form Responses 1"))</f>
        <v>45005.69033</v>
      </c>
      <c r="B170" s="9" t="str">
        <f>INDIRECT(ADDRESS(2+QUOTIENT(ROW()-2,COUNTA('Form Responses 1'!$1:$1)-4),2,,TRUE,"Form Responses 1"))</f>
        <v>theresia3@gmail.com</v>
      </c>
      <c r="C170" s="9" t="str">
        <f>INDIRECT(ADDRESS(2+QUOTIENT(ROW()-2,COUNTA('Form Responses 1'!$1:$1)-4),3,,TRUE,"Form Responses 1"))</f>
        <v>theresa</v>
      </c>
      <c r="D170" s="10">
        <f>INDIRECT(ADDRESS(2+QUOTIENT(ROW()-2,COUNTA('Form Responses 1'!$1:$1)-4),4,,TRUE,"Form Responses 1"))</f>
        <v>44980</v>
      </c>
      <c r="E170" s="11">
        <f t="shared" si="2"/>
        <v>4</v>
      </c>
      <c r="F170" s="9" t="str">
        <f>IF(ISBLANK(A170)," ",INDIRECT(ADDRESS(1,5+MOD(ROW()-2,COUNTA('Form Responses 1'!$1:$1)-4),,TRUE,"Form Responses 1")))</f>
        <v>Rusun B [Ruang Gudang]</v>
      </c>
      <c r="G170" s="9" t="str">
        <f>IF(ISBLANK(A170)," ",INDIRECT(ADDRESS(MATCH(A170,'Form Responses 1'!A:A,0),5+MOD(ROW()-2,COUNTA('Form Responses 1'!$1:$1)-4),,TRUE,"Form Responses 1")))</f>
        <v>SANGATBAIK</v>
      </c>
      <c r="H170" s="12" t="str">
        <f t="shared" si="3"/>
        <v>Rusun B</v>
      </c>
      <c r="I170" s="12" t="str">
        <f t="shared" si="4"/>
        <v>CLEANING SERVICE</v>
      </c>
      <c r="J170" s="12">
        <f t="array" ref="J170">IFERROR(INDEX(MASTER!B:B,MATCH(G170,MASTER!A:A,0))/100," ")</f>
        <v>1</v>
      </c>
      <c r="K170" s="9">
        <f t="shared" si="5"/>
        <v>8</v>
      </c>
      <c r="L170" s="9" t="str">
        <f t="shared" si="6"/>
        <v>2023 - WEEK 08</v>
      </c>
      <c r="M170" s="9" t="str">
        <f t="shared" si="7"/>
        <v>2023 - MONTH 02</v>
      </c>
      <c r="N170" s="12">
        <f t="shared" ref="N170:O170" si="179">IFERROR(AVERAGEIF(L:L,L170,$J:$J)," ")</f>
        <v>0.9295714286</v>
      </c>
      <c r="O170" s="12">
        <f t="shared" si="179"/>
        <v>0.9348095238</v>
      </c>
      <c r="P170" s="9" t="str">
        <f>IF(ISBLANK(A170)," ",IF(N170&gt;MASTER!$B$3/100,"SB",IF(N170&gt;MASTER!$B$4/100,"B",IF(N170&gt;MASTER!$B$5/100,"C","K"))))</f>
        <v>B</v>
      </c>
      <c r="Q170" s="9" t="str">
        <f>IF(ISBLANK(B170)," ",IF(O170&gt;MASTER!$B$3/100,"SB",IF(O170&gt;MASTER!$B$4/100,"B",IF(O170&gt;MASTER!$B$5/100,"C","K"))))</f>
        <v>B</v>
      </c>
    </row>
    <row r="171">
      <c r="A171" s="8">
        <f>INDIRECT(ADDRESS(2+QUOTIENT(ROW()-2,COUNTA('Form Responses 1'!$1:$1)-4),1,,TRUE,"Form Responses 1"))</f>
        <v>45005.69033</v>
      </c>
      <c r="B171" s="9" t="str">
        <f>INDIRECT(ADDRESS(2+QUOTIENT(ROW()-2,COUNTA('Form Responses 1'!$1:$1)-4),2,,TRUE,"Form Responses 1"))</f>
        <v>theresia3@gmail.com</v>
      </c>
      <c r="C171" s="9" t="str">
        <f>INDIRECT(ADDRESS(2+QUOTIENT(ROW()-2,COUNTA('Form Responses 1'!$1:$1)-4),3,,TRUE,"Form Responses 1"))</f>
        <v>theresa</v>
      </c>
      <c r="D171" s="10">
        <f>INDIRECT(ADDRESS(2+QUOTIENT(ROW()-2,COUNTA('Form Responses 1'!$1:$1)-4),4,,TRUE,"Form Responses 1"))</f>
        <v>44980</v>
      </c>
      <c r="E171" s="11">
        <f t="shared" si="2"/>
        <v>4</v>
      </c>
      <c r="F171" s="9" t="str">
        <f>IF(ISBLANK(A171)," ",INDIRECT(ADDRESS(1,5+MOD(ROW()-2,COUNTA('Form Responses 1'!$1:$1)-4),,TRUE,"Form Responses 1")))</f>
        <v>Rusun B [Toilet Pria / Wanita]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Rusun B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8</v>
      </c>
      <c r="L171" s="9" t="str">
        <f t="shared" si="6"/>
        <v>2023 - WEEK 08</v>
      </c>
      <c r="M171" s="9" t="str">
        <f t="shared" si="7"/>
        <v>2023 - MONTH 02</v>
      </c>
      <c r="N171" s="12">
        <f t="shared" ref="N171:O171" si="180">IFERROR(AVERAGEIF(L:L,L171,$J:$J)," ")</f>
        <v>0.9295714286</v>
      </c>
      <c r="O171" s="12">
        <f t="shared" si="180"/>
        <v>0.9348095238</v>
      </c>
      <c r="P171" s="9" t="str">
        <f>IF(ISBLANK(A171)," ",IF(N171&gt;MASTER!$B$3/100,"SB",IF(N171&gt;MASTER!$B$4/100,"B",IF(N171&gt;MASTER!$B$5/100,"C","K"))))</f>
        <v>B</v>
      </c>
      <c r="Q171" s="9" t="str">
        <f>IF(ISBLANK(B171)," ",IF(O171&gt;MASTER!$B$3/100,"SB",IF(O171&gt;MASTER!$B$4/100,"B",IF(O171&gt;MASTER!$B$5/100,"C","K"))))</f>
        <v>B</v>
      </c>
    </row>
    <row r="172">
      <c r="A172" s="8">
        <f>INDIRECT(ADDRESS(2+QUOTIENT(ROW()-2,COUNTA('Form Responses 1'!$1:$1)-4),1,,TRUE,"Form Responses 1"))</f>
        <v>45005.69033</v>
      </c>
      <c r="B172" s="9" t="str">
        <f>INDIRECT(ADDRESS(2+QUOTIENT(ROW()-2,COUNTA('Form Responses 1'!$1:$1)-4),2,,TRUE,"Form Responses 1"))</f>
        <v>theresia3@gmail.com</v>
      </c>
      <c r="C172" s="9" t="str">
        <f>INDIRECT(ADDRESS(2+QUOTIENT(ROW()-2,COUNTA('Form Responses 1'!$1:$1)-4),3,,TRUE,"Form Responses 1"))</f>
        <v>theresa</v>
      </c>
      <c r="D172" s="10">
        <f>INDIRECT(ADDRESS(2+QUOTIENT(ROW()-2,COUNTA('Form Responses 1'!$1:$1)-4),4,,TRUE,"Form Responses 1"))</f>
        <v>44980</v>
      </c>
      <c r="E172" s="11">
        <f t="shared" si="2"/>
        <v>4</v>
      </c>
      <c r="F172" s="9" t="str">
        <f>IF(ISBLANK(A172)," ",INDIRECT(ADDRESS(1,5+MOD(ROW()-2,COUNTA('Form Responses 1'!$1:$1)-4),,TRUE,"Form Responses 1")))</f>
        <v>Balkes [Ruang Dokter]</v>
      </c>
      <c r="G172" s="9" t="str">
        <f>IF(ISBLANK(A172)," ",INDIRECT(ADDRESS(MATCH(A172,'Form Responses 1'!A:A,0),5+MOD(ROW()-2,COUNTA('Form Responses 1'!$1:$1)-4),,TRUE,"Form Responses 1")))</f>
        <v>CUKUP BAIK</v>
      </c>
      <c r="H172" s="12" t="str">
        <f t="shared" si="3"/>
        <v>Balkes</v>
      </c>
      <c r="I172" s="12" t="str">
        <f t="shared" si="4"/>
        <v>CLEANING SERVICE</v>
      </c>
      <c r="J172" s="12">
        <f t="array" ref="J172">IFERROR(INDEX(MASTER!B:B,MATCH(G172,MASTER!A:A,0))/100," ")</f>
        <v>0.89</v>
      </c>
      <c r="K172" s="9">
        <f t="shared" si="5"/>
        <v>8</v>
      </c>
      <c r="L172" s="9" t="str">
        <f t="shared" si="6"/>
        <v>2023 - WEEK 08</v>
      </c>
      <c r="M172" s="9" t="str">
        <f t="shared" si="7"/>
        <v>2023 - MONTH 02</v>
      </c>
      <c r="N172" s="12">
        <f t="shared" ref="N172:O172" si="181">IFERROR(AVERAGEIF(L:L,L172,$J:$J)," ")</f>
        <v>0.9295714286</v>
      </c>
      <c r="O172" s="12">
        <f t="shared" si="181"/>
        <v>0.9348095238</v>
      </c>
      <c r="P172" s="9" t="str">
        <f>IF(ISBLANK(A172)," ",IF(N172&gt;MASTER!$B$3/100,"SB",IF(N172&gt;MASTER!$B$4/100,"B",IF(N172&gt;MASTER!$B$5/100,"C","K"))))</f>
        <v>B</v>
      </c>
      <c r="Q172" s="9" t="str">
        <f>IF(ISBLANK(B172)," ",IF(O172&gt;MASTER!$B$3/100,"SB",IF(O172&gt;MASTER!$B$4/100,"B",IF(O172&gt;MASTER!$B$5/100,"C","K"))))</f>
        <v>B</v>
      </c>
    </row>
    <row r="173">
      <c r="A173" s="8">
        <f>INDIRECT(ADDRESS(2+QUOTIENT(ROW()-2,COUNTA('Form Responses 1'!$1:$1)-4),1,,TRUE,"Form Responses 1"))</f>
        <v>45005.69033</v>
      </c>
      <c r="B173" s="9" t="str">
        <f>INDIRECT(ADDRESS(2+QUOTIENT(ROW()-2,COUNTA('Form Responses 1'!$1:$1)-4),2,,TRUE,"Form Responses 1"))</f>
        <v>theresia3@gmail.com</v>
      </c>
      <c r="C173" s="9" t="str">
        <f>INDIRECT(ADDRESS(2+QUOTIENT(ROW()-2,COUNTA('Form Responses 1'!$1:$1)-4),3,,TRUE,"Form Responses 1"))</f>
        <v>theresa</v>
      </c>
      <c r="D173" s="10">
        <f>INDIRECT(ADDRESS(2+QUOTIENT(ROW()-2,COUNTA('Form Responses 1'!$1:$1)-4),4,,TRUE,"Form Responses 1"))</f>
        <v>44980</v>
      </c>
      <c r="E173" s="11">
        <f t="shared" si="2"/>
        <v>4</v>
      </c>
      <c r="F173" s="9" t="str">
        <f>IF(ISBLANK(A173)," ",INDIRECT(ADDRESS(1,5+MOD(ROW()-2,COUNTA('Form Responses 1'!$1:$1)-4),,TRUE,"Form Responses 1")))</f>
        <v>Balkes [Mushola ]</v>
      </c>
      <c r="G173" s="9" t="str">
        <f>IF(ISBLANK(A173)," ",INDIRECT(ADDRESS(MATCH(A173,'Form Responses 1'!A:A,0),5+MOD(ROW()-2,COUNTA('Form Responses 1'!$1:$1)-4),,TRUE,"Form Responses 1")))</f>
        <v>CUKUP BAIK</v>
      </c>
      <c r="H173" s="12" t="str">
        <f t="shared" si="3"/>
        <v>Balkes</v>
      </c>
      <c r="I173" s="12" t="str">
        <f t="shared" si="4"/>
        <v>CLEANING SERVICE</v>
      </c>
      <c r="J173" s="12">
        <f t="array" ref="J173">IFERROR(INDEX(MASTER!B:B,MATCH(G173,MASTER!A:A,0))/100," ")</f>
        <v>0.89</v>
      </c>
      <c r="K173" s="9">
        <f t="shared" si="5"/>
        <v>8</v>
      </c>
      <c r="L173" s="9" t="str">
        <f t="shared" si="6"/>
        <v>2023 - WEEK 08</v>
      </c>
      <c r="M173" s="9" t="str">
        <f t="shared" si="7"/>
        <v>2023 - MONTH 02</v>
      </c>
      <c r="N173" s="12">
        <f t="shared" ref="N173:O173" si="182">IFERROR(AVERAGEIF(L:L,L173,$J:$J)," ")</f>
        <v>0.9295714286</v>
      </c>
      <c r="O173" s="12">
        <f t="shared" si="182"/>
        <v>0.9348095238</v>
      </c>
      <c r="P173" s="9" t="str">
        <f>IF(ISBLANK(A173)," ",IF(N173&gt;MASTER!$B$3/100,"SB",IF(N173&gt;MASTER!$B$4/100,"B",IF(N173&gt;MASTER!$B$5/100,"C","K"))))</f>
        <v>B</v>
      </c>
      <c r="Q173" s="9" t="str">
        <f>IF(ISBLANK(B173)," ",IF(O173&gt;MASTER!$B$3/100,"SB",IF(O173&gt;MASTER!$B$4/100,"B",IF(O173&gt;MASTER!$B$5/100,"C","K"))))</f>
        <v>B</v>
      </c>
    </row>
    <row r="174">
      <c r="A174" s="8">
        <f>INDIRECT(ADDRESS(2+QUOTIENT(ROW()-2,COUNTA('Form Responses 1'!$1:$1)-4),1,,TRUE,"Form Responses 1"))</f>
        <v>45005.69033</v>
      </c>
      <c r="B174" s="9" t="str">
        <f>INDIRECT(ADDRESS(2+QUOTIENT(ROW()-2,COUNTA('Form Responses 1'!$1:$1)-4),2,,TRUE,"Form Responses 1"))</f>
        <v>theresia3@gmail.com</v>
      </c>
      <c r="C174" s="9" t="str">
        <f>INDIRECT(ADDRESS(2+QUOTIENT(ROW()-2,COUNTA('Form Responses 1'!$1:$1)-4),3,,TRUE,"Form Responses 1"))</f>
        <v>theresa</v>
      </c>
      <c r="D174" s="10">
        <f>INDIRECT(ADDRESS(2+QUOTIENT(ROW()-2,COUNTA('Form Responses 1'!$1:$1)-4),4,,TRUE,"Form Responses 1"))</f>
        <v>44980</v>
      </c>
      <c r="E174" s="11">
        <f t="shared" si="2"/>
        <v>4</v>
      </c>
      <c r="F174" s="9" t="str">
        <f>IF(ISBLANK(A174)," ",INDIRECT(ADDRESS(1,5+MOD(ROW()-2,COUNTA('Form Responses 1'!$1:$1)-4),,TRUE,"Form Responses 1")))</f>
        <v>Balkes [Pantry 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Balkes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8</v>
      </c>
      <c r="L174" s="9" t="str">
        <f t="shared" si="6"/>
        <v>2023 - WEEK 08</v>
      </c>
      <c r="M174" s="9" t="str">
        <f t="shared" si="7"/>
        <v>2023 - MONTH 02</v>
      </c>
      <c r="N174" s="12">
        <f t="shared" ref="N174:O174" si="183">IFERROR(AVERAGEIF(L:L,L174,$J:$J)," ")</f>
        <v>0.9295714286</v>
      </c>
      <c r="O174" s="12">
        <f t="shared" si="183"/>
        <v>0.9348095238</v>
      </c>
      <c r="P174" s="9" t="str">
        <f>IF(ISBLANK(A174)," ",IF(N174&gt;MASTER!$B$3/100,"SB",IF(N174&gt;MASTER!$B$4/100,"B",IF(N174&gt;MASTER!$B$5/100,"C","K"))))</f>
        <v>B</v>
      </c>
      <c r="Q174" s="9" t="str">
        <f>IF(ISBLANK(B174)," ",IF(O174&gt;MASTER!$B$3/100,"SB",IF(O174&gt;MASTER!$B$4/100,"B",IF(O174&gt;MASTER!$B$5/100,"C","K"))))</f>
        <v>B</v>
      </c>
    </row>
    <row r="175">
      <c r="A175" s="8">
        <f>INDIRECT(ADDRESS(2+QUOTIENT(ROW()-2,COUNTA('Form Responses 1'!$1:$1)-4),1,,TRUE,"Form Responses 1"))</f>
        <v>45005.69033</v>
      </c>
      <c r="B175" s="9" t="str">
        <f>INDIRECT(ADDRESS(2+QUOTIENT(ROW()-2,COUNTA('Form Responses 1'!$1:$1)-4),2,,TRUE,"Form Responses 1"))</f>
        <v>theresia3@gmail.com</v>
      </c>
      <c r="C175" s="9" t="str">
        <f>INDIRECT(ADDRESS(2+QUOTIENT(ROW()-2,COUNTA('Form Responses 1'!$1:$1)-4),3,,TRUE,"Form Responses 1"))</f>
        <v>theresa</v>
      </c>
      <c r="D175" s="10">
        <f>INDIRECT(ADDRESS(2+QUOTIENT(ROW()-2,COUNTA('Form Responses 1'!$1:$1)-4),4,,TRUE,"Form Responses 1"))</f>
        <v>44980</v>
      </c>
      <c r="E175" s="11">
        <f t="shared" si="2"/>
        <v>4</v>
      </c>
      <c r="F175" s="9" t="str">
        <f>IF(ISBLANK(A175)," ",INDIRECT(ADDRESS(1,5+MOD(ROW()-2,COUNTA('Form Responses 1'!$1:$1)-4),,TRUE,"Form Responses 1")))</f>
        <v>Balkes [Ruang Laboratorium]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Balkes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8</v>
      </c>
      <c r="L175" s="9" t="str">
        <f t="shared" si="6"/>
        <v>2023 - WEEK 08</v>
      </c>
      <c r="M175" s="9" t="str">
        <f t="shared" si="7"/>
        <v>2023 - MONTH 02</v>
      </c>
      <c r="N175" s="12">
        <f t="shared" ref="N175:O175" si="184">IFERROR(AVERAGEIF(L:L,L175,$J:$J)," ")</f>
        <v>0.9295714286</v>
      </c>
      <c r="O175" s="12">
        <f t="shared" si="184"/>
        <v>0.9348095238</v>
      </c>
      <c r="P175" s="9" t="str">
        <f>IF(ISBLANK(A175)," ",IF(N175&gt;MASTER!$B$3/100,"SB",IF(N175&gt;MASTER!$B$4/100,"B",IF(N175&gt;MASTER!$B$5/100,"C","K"))))</f>
        <v>B</v>
      </c>
      <c r="Q175" s="9" t="str">
        <f>IF(ISBLANK(B175)," ",IF(O175&gt;MASTER!$B$3/100,"SB",IF(O175&gt;MASTER!$B$4/100,"B",IF(O175&gt;MASTER!$B$5/100,"C","K"))))</f>
        <v>B</v>
      </c>
    </row>
    <row r="176">
      <c r="A176" s="8">
        <f>INDIRECT(ADDRESS(2+QUOTIENT(ROW()-2,COUNTA('Form Responses 1'!$1:$1)-4),1,,TRUE,"Form Responses 1"))</f>
        <v>45005.69033</v>
      </c>
      <c r="B176" s="9" t="str">
        <f>INDIRECT(ADDRESS(2+QUOTIENT(ROW()-2,COUNTA('Form Responses 1'!$1:$1)-4),2,,TRUE,"Form Responses 1"))</f>
        <v>theresia3@gmail.com</v>
      </c>
      <c r="C176" s="9" t="str">
        <f>INDIRECT(ADDRESS(2+QUOTIENT(ROW()-2,COUNTA('Form Responses 1'!$1:$1)-4),3,,TRUE,"Form Responses 1"))</f>
        <v>theresa</v>
      </c>
      <c r="D176" s="10">
        <f>INDIRECT(ADDRESS(2+QUOTIENT(ROW()-2,COUNTA('Form Responses 1'!$1:$1)-4),4,,TRUE,"Form Responses 1"))</f>
        <v>44980</v>
      </c>
      <c r="E176" s="11">
        <f t="shared" si="2"/>
        <v>4</v>
      </c>
      <c r="F176" s="9" t="str">
        <f>IF(ISBLANK(A176)," ",INDIRECT(ADDRESS(1,5+MOD(ROW()-2,COUNTA('Form Responses 1'!$1:$1)-4),,TRUE,"Form Responses 1")))</f>
        <v>Balkes [Halaman]</v>
      </c>
      <c r="G176" s="9" t="str">
        <f>IF(ISBLANK(A176)," ",INDIRECT(ADDRESS(MATCH(A176,'Form Responses 1'!A:A,0),5+MOD(ROW()-2,COUNTA('Form Responses 1'!$1:$1)-4),,TRUE,"Form Responses 1")))</f>
        <v>SANGATBAIK</v>
      </c>
      <c r="H176" s="12" t="str">
        <f t="shared" si="3"/>
        <v>Balkes</v>
      </c>
      <c r="I176" s="12" t="str">
        <f t="shared" si="4"/>
        <v>CLEANING SERVICE</v>
      </c>
      <c r="J176" s="12">
        <f t="array" ref="J176">IFERROR(INDEX(MASTER!B:B,MATCH(G176,MASTER!A:A,0))/100," ")</f>
        <v>1</v>
      </c>
      <c r="K176" s="9">
        <f t="shared" si="5"/>
        <v>8</v>
      </c>
      <c r="L176" s="9" t="str">
        <f t="shared" si="6"/>
        <v>2023 - WEEK 08</v>
      </c>
      <c r="M176" s="9" t="str">
        <f t="shared" si="7"/>
        <v>2023 - MONTH 02</v>
      </c>
      <c r="N176" s="12">
        <f t="shared" ref="N176:O176" si="185">IFERROR(AVERAGEIF(L:L,L176,$J:$J)," ")</f>
        <v>0.9295714286</v>
      </c>
      <c r="O176" s="12">
        <f t="shared" si="185"/>
        <v>0.9348095238</v>
      </c>
      <c r="P176" s="9" t="str">
        <f>IF(ISBLANK(A176)," ",IF(N176&gt;MASTER!$B$3/100,"SB",IF(N176&gt;MASTER!$B$4/100,"B",IF(N176&gt;MASTER!$B$5/100,"C","K"))))</f>
        <v>B</v>
      </c>
      <c r="Q176" s="9" t="str">
        <f>IF(ISBLANK(B176)," ",IF(O176&gt;MASTER!$B$3/100,"SB",IF(O176&gt;MASTER!$B$4/100,"B",IF(O176&gt;MASTER!$B$5/100,"C","K"))))</f>
        <v>B</v>
      </c>
    </row>
    <row r="177">
      <c r="A177" s="8">
        <f>INDIRECT(ADDRESS(2+QUOTIENT(ROW()-2,COUNTA('Form Responses 1'!$1:$1)-4),1,,TRUE,"Form Responses 1"))</f>
        <v>45005.69033</v>
      </c>
      <c r="B177" s="9" t="str">
        <f>INDIRECT(ADDRESS(2+QUOTIENT(ROW()-2,COUNTA('Form Responses 1'!$1:$1)-4),2,,TRUE,"Form Responses 1"))</f>
        <v>theresia3@gmail.com</v>
      </c>
      <c r="C177" s="9" t="str">
        <f>INDIRECT(ADDRESS(2+QUOTIENT(ROW()-2,COUNTA('Form Responses 1'!$1:$1)-4),3,,TRUE,"Form Responses 1"))</f>
        <v>theresa</v>
      </c>
      <c r="D177" s="10">
        <f>INDIRECT(ADDRESS(2+QUOTIENT(ROW()-2,COUNTA('Form Responses 1'!$1:$1)-4),4,,TRUE,"Form Responses 1"))</f>
        <v>44980</v>
      </c>
      <c r="E177" s="11">
        <f t="shared" si="2"/>
        <v>4</v>
      </c>
      <c r="F177" s="9" t="str">
        <f>IF(ISBLANK(A177)," ",INDIRECT(ADDRESS(1,5+MOD(ROW()-2,COUNTA('Form Responses 1'!$1:$1)-4),,TRUE,"Form Responses 1")))</f>
        <v>Balkes [Koridor ]</v>
      </c>
      <c r="G177" s="9" t="str">
        <f>IF(ISBLANK(A177)," ",INDIRECT(ADDRESS(MATCH(A177,'Form Responses 1'!A:A,0),5+MOD(ROW()-2,COUNTA('Form Responses 1'!$1:$1)-4),,TRUE,"Form Responses 1")))</f>
        <v>SANGATBAIK</v>
      </c>
      <c r="H177" s="12" t="str">
        <f t="shared" si="3"/>
        <v>Balkes</v>
      </c>
      <c r="I177" s="12" t="str">
        <f t="shared" si="4"/>
        <v>CLEANING SERVICE</v>
      </c>
      <c r="J177" s="12">
        <f t="array" ref="J177">IFERROR(INDEX(MASTER!B:B,MATCH(G177,MASTER!A:A,0))/100," ")</f>
        <v>1</v>
      </c>
      <c r="K177" s="9">
        <f t="shared" si="5"/>
        <v>8</v>
      </c>
      <c r="L177" s="9" t="str">
        <f t="shared" si="6"/>
        <v>2023 - WEEK 08</v>
      </c>
      <c r="M177" s="9" t="str">
        <f t="shared" si="7"/>
        <v>2023 - MONTH 02</v>
      </c>
      <c r="N177" s="12">
        <f t="shared" ref="N177:O177" si="186">IFERROR(AVERAGEIF(L:L,L177,$J:$J)," ")</f>
        <v>0.9295714286</v>
      </c>
      <c r="O177" s="12">
        <f t="shared" si="186"/>
        <v>0.9348095238</v>
      </c>
      <c r="P177" s="9" t="str">
        <f>IF(ISBLANK(A177)," ",IF(N177&gt;MASTER!$B$3/100,"SB",IF(N177&gt;MASTER!$B$4/100,"B",IF(N177&gt;MASTER!$B$5/100,"C","K"))))</f>
        <v>B</v>
      </c>
      <c r="Q177" s="9" t="str">
        <f>IF(ISBLANK(B177)," ",IF(O177&gt;MASTER!$B$3/100,"SB",IF(O177&gt;MASTER!$B$4/100,"B",IF(O177&gt;MASTER!$B$5/100,"C","K"))))</f>
        <v>B</v>
      </c>
    </row>
    <row r="178">
      <c r="A178" s="8">
        <f>INDIRECT(ADDRESS(2+QUOTIENT(ROW()-2,COUNTA('Form Responses 1'!$1:$1)-4),1,,TRUE,"Form Responses 1"))</f>
        <v>45005.69033</v>
      </c>
      <c r="B178" s="9" t="str">
        <f>INDIRECT(ADDRESS(2+QUOTIENT(ROW()-2,COUNTA('Form Responses 1'!$1:$1)-4),2,,TRUE,"Form Responses 1"))</f>
        <v>theresia3@gmail.com</v>
      </c>
      <c r="C178" s="9" t="str">
        <f>INDIRECT(ADDRESS(2+QUOTIENT(ROW()-2,COUNTA('Form Responses 1'!$1:$1)-4),3,,TRUE,"Form Responses 1"))</f>
        <v>theresa</v>
      </c>
      <c r="D178" s="10">
        <f>INDIRECT(ADDRESS(2+QUOTIENT(ROW()-2,COUNTA('Form Responses 1'!$1:$1)-4),4,,TRUE,"Form Responses 1"))</f>
        <v>44980</v>
      </c>
      <c r="E178" s="11">
        <f t="shared" si="2"/>
        <v>4</v>
      </c>
      <c r="F178" s="9" t="str">
        <f>IF(ISBLANK(A178)," ",INDIRECT(ADDRESS(1,5+MOD(ROW()-2,COUNTA('Form Responses 1'!$1:$1)-4),,TRUE,"Form Responses 1")))</f>
        <v>Balkes [Toilet Pria / Wanita]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Balkes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8</v>
      </c>
      <c r="L178" s="9" t="str">
        <f t="shared" si="6"/>
        <v>2023 - WEEK 08</v>
      </c>
      <c r="M178" s="9" t="str">
        <f t="shared" si="7"/>
        <v>2023 - MONTH 02</v>
      </c>
      <c r="N178" s="12">
        <f t="shared" ref="N178:O178" si="187">IFERROR(AVERAGEIF(L:L,L178,$J:$J)," ")</f>
        <v>0.9295714286</v>
      </c>
      <c r="O178" s="12">
        <f t="shared" si="187"/>
        <v>0.9348095238</v>
      </c>
      <c r="P178" s="9" t="str">
        <f>IF(ISBLANK(A178)," ",IF(N178&gt;MASTER!$B$3/100,"SB",IF(N178&gt;MASTER!$B$4/100,"B",IF(N178&gt;MASTER!$B$5/100,"C","K"))))</f>
        <v>B</v>
      </c>
      <c r="Q178" s="9" t="str">
        <f>IF(ISBLANK(B178)," ",IF(O178&gt;MASTER!$B$3/100,"SB",IF(O178&gt;MASTER!$B$4/100,"B",IF(O178&gt;MASTER!$B$5/100,"C","K"))))</f>
        <v>B</v>
      </c>
    </row>
    <row r="179">
      <c r="A179" s="8">
        <f>INDIRECT(ADDRESS(2+QUOTIENT(ROW()-2,COUNTA('Form Responses 1'!$1:$1)-4),1,,TRUE,"Form Responses 1"))</f>
        <v>45005.69033</v>
      </c>
      <c r="B179" s="9" t="str">
        <f>INDIRECT(ADDRESS(2+QUOTIENT(ROW()-2,COUNTA('Form Responses 1'!$1:$1)-4),2,,TRUE,"Form Responses 1"))</f>
        <v>theresia3@gmail.com</v>
      </c>
      <c r="C179" s="9" t="str">
        <f>INDIRECT(ADDRESS(2+QUOTIENT(ROW()-2,COUNTA('Form Responses 1'!$1:$1)-4),3,,TRUE,"Form Responses 1"))</f>
        <v>theresa</v>
      </c>
      <c r="D179" s="10">
        <f>INDIRECT(ADDRESS(2+QUOTIENT(ROW()-2,COUNTA('Form Responses 1'!$1:$1)-4),4,,TRUE,"Form Responses 1"))</f>
        <v>44980</v>
      </c>
      <c r="E179" s="11">
        <f t="shared" si="2"/>
        <v>4</v>
      </c>
      <c r="F179" s="9" t="str">
        <f>IF(ISBLANK(A179)," ",INDIRECT(ADDRESS(1,5+MOD(ROW()-2,COUNTA('Form Responses 1'!$1:$1)-4),,TRUE,"Form Responses 1")))</f>
        <v>Lapangan Tenis [Lapangan]</v>
      </c>
      <c r="G179" s="9" t="str">
        <f>IF(ISBLANK(A179)," ",INDIRECT(ADDRESS(MATCH(A179,'Form Responses 1'!A:A,0),5+MOD(ROW()-2,COUNTA('Form Responses 1'!$1:$1)-4),,TRUE,"Form Responses 1")))</f>
        <v>CUKUP BAIK</v>
      </c>
      <c r="H179" s="12" t="str">
        <f t="shared" si="3"/>
        <v>Lapangan Tenis</v>
      </c>
      <c r="I179" s="12" t="str">
        <f t="shared" si="4"/>
        <v>CLEANING SERVICE</v>
      </c>
      <c r="J179" s="12">
        <f t="array" ref="J179">IFERROR(INDEX(MASTER!B:B,MATCH(G179,MASTER!A:A,0))/100," ")</f>
        <v>0.89</v>
      </c>
      <c r="K179" s="9">
        <f t="shared" si="5"/>
        <v>8</v>
      </c>
      <c r="L179" s="9" t="str">
        <f t="shared" si="6"/>
        <v>2023 - WEEK 08</v>
      </c>
      <c r="M179" s="9" t="str">
        <f t="shared" si="7"/>
        <v>2023 - MONTH 02</v>
      </c>
      <c r="N179" s="12">
        <f t="shared" ref="N179:O179" si="188">IFERROR(AVERAGEIF(L:L,L179,$J:$J)," ")</f>
        <v>0.9295714286</v>
      </c>
      <c r="O179" s="12">
        <f t="shared" si="188"/>
        <v>0.9348095238</v>
      </c>
      <c r="P179" s="9" t="str">
        <f>IF(ISBLANK(A179)," ",IF(N179&gt;MASTER!$B$3/100,"SB",IF(N179&gt;MASTER!$B$4/100,"B",IF(N179&gt;MASTER!$B$5/100,"C","K"))))</f>
        <v>B</v>
      </c>
      <c r="Q179" s="9" t="str">
        <f>IF(ISBLANK(B179)," ",IF(O179&gt;MASTER!$B$3/100,"SB",IF(O179&gt;MASTER!$B$4/100,"B",IF(O179&gt;MASTER!$B$5/100,"C","K"))))</f>
        <v>B</v>
      </c>
    </row>
    <row r="180">
      <c r="A180" s="8">
        <f>INDIRECT(ADDRESS(2+QUOTIENT(ROW()-2,COUNTA('Form Responses 1'!$1:$1)-4),1,,TRUE,"Form Responses 1"))</f>
        <v>45005.69033</v>
      </c>
      <c r="B180" s="9" t="str">
        <f>INDIRECT(ADDRESS(2+QUOTIENT(ROW()-2,COUNTA('Form Responses 1'!$1:$1)-4),2,,TRUE,"Form Responses 1"))</f>
        <v>theresia3@gmail.com</v>
      </c>
      <c r="C180" s="9" t="str">
        <f>INDIRECT(ADDRESS(2+QUOTIENT(ROW()-2,COUNTA('Form Responses 1'!$1:$1)-4),3,,TRUE,"Form Responses 1"))</f>
        <v>theresa</v>
      </c>
      <c r="D180" s="10">
        <f>INDIRECT(ADDRESS(2+QUOTIENT(ROW()-2,COUNTA('Form Responses 1'!$1:$1)-4),4,,TRUE,"Form Responses 1"))</f>
        <v>44980</v>
      </c>
      <c r="E180" s="11">
        <f t="shared" si="2"/>
        <v>4</v>
      </c>
      <c r="F180" s="9" t="str">
        <f>IF(ISBLANK(A180)," ",INDIRECT(ADDRESS(1,5+MOD(ROW()-2,COUNTA('Form Responses 1'!$1:$1)-4),,TRUE,"Form Responses 1")))</f>
        <v>Lapangan Tenis [Toilet Pria / Wanita]</v>
      </c>
      <c r="G180" s="9" t="str">
        <f>IF(ISBLANK(A180)," ",INDIRECT(ADDRESS(MATCH(A180,'Form Responses 1'!A:A,0),5+MOD(ROW()-2,COUNTA('Form Responses 1'!$1:$1)-4),,TRUE,"Form Responses 1")))</f>
        <v>CUKUP BAIK</v>
      </c>
      <c r="H180" s="12" t="str">
        <f t="shared" si="3"/>
        <v>Lapangan Tenis</v>
      </c>
      <c r="I180" s="12" t="str">
        <f t="shared" si="4"/>
        <v>CLEANING SERVICE</v>
      </c>
      <c r="J180" s="12">
        <f t="array" ref="J180">IFERROR(INDEX(MASTER!B:B,MATCH(G180,MASTER!A:A,0))/100," ")</f>
        <v>0.89</v>
      </c>
      <c r="K180" s="9">
        <f t="shared" si="5"/>
        <v>8</v>
      </c>
      <c r="L180" s="9" t="str">
        <f t="shared" si="6"/>
        <v>2023 - WEEK 08</v>
      </c>
      <c r="M180" s="9" t="str">
        <f t="shared" si="7"/>
        <v>2023 - MONTH 02</v>
      </c>
      <c r="N180" s="12">
        <f t="shared" ref="N180:O180" si="189">IFERROR(AVERAGEIF(L:L,L180,$J:$J)," ")</f>
        <v>0.9295714286</v>
      </c>
      <c r="O180" s="12">
        <f t="shared" si="189"/>
        <v>0.9348095238</v>
      </c>
      <c r="P180" s="9" t="str">
        <f>IF(ISBLANK(A180)," ",IF(N180&gt;MASTER!$B$3/100,"SB",IF(N180&gt;MASTER!$B$4/100,"B",IF(N180&gt;MASTER!$B$5/100,"C","K"))))</f>
        <v>B</v>
      </c>
      <c r="Q180" s="9" t="str">
        <f>IF(ISBLANK(B180)," ",IF(O180&gt;MASTER!$B$3/100,"SB",IF(O180&gt;MASTER!$B$4/100,"B",IF(O180&gt;MASTER!$B$5/100,"C","K"))))</f>
        <v>B</v>
      </c>
    </row>
    <row r="181">
      <c r="A181" s="8">
        <f>INDIRECT(ADDRESS(2+QUOTIENT(ROW()-2,COUNTA('Form Responses 1'!$1:$1)-4),1,,TRUE,"Form Responses 1"))</f>
        <v>45005.69033</v>
      </c>
      <c r="B181" s="9" t="str">
        <f>INDIRECT(ADDRESS(2+QUOTIENT(ROW()-2,COUNTA('Form Responses 1'!$1:$1)-4),2,,TRUE,"Form Responses 1"))</f>
        <v>theresia3@gmail.com</v>
      </c>
      <c r="C181" s="9" t="str">
        <f>INDIRECT(ADDRESS(2+QUOTIENT(ROW()-2,COUNTA('Form Responses 1'!$1:$1)-4),3,,TRUE,"Form Responses 1"))</f>
        <v>theresa</v>
      </c>
      <c r="D181" s="10">
        <f>INDIRECT(ADDRESS(2+QUOTIENT(ROW()-2,COUNTA('Form Responses 1'!$1:$1)-4),4,,TRUE,"Form Responses 1"))</f>
        <v>44980</v>
      </c>
      <c r="E181" s="11">
        <f t="shared" si="2"/>
        <v>4</v>
      </c>
      <c r="F181" s="9" t="str">
        <f>IF(ISBLANK(A181)," ",INDIRECT(ADDRESS(1,5+MOD(ROW()-2,COUNTA('Form Responses 1'!$1:$1)-4),,TRUE,"Form Responses 1")))</f>
        <v>Lapangan Tenis [Halaman]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Lapangan Tenis</v>
      </c>
      <c r="I181" s="12" t="str">
        <f t="shared" si="4"/>
        <v>CLEANING SERVICE</v>
      </c>
      <c r="J181" s="12">
        <f t="array" ref="J181">IFERROR(INDEX(MASTER!B:B,MATCH(G181,MASTER!A:A,0))/100," ")</f>
        <v>0.95</v>
      </c>
      <c r="K181" s="9">
        <f t="shared" si="5"/>
        <v>8</v>
      </c>
      <c r="L181" s="9" t="str">
        <f t="shared" si="6"/>
        <v>2023 - WEEK 08</v>
      </c>
      <c r="M181" s="9" t="str">
        <f t="shared" si="7"/>
        <v>2023 - MONTH 02</v>
      </c>
      <c r="N181" s="12">
        <f t="shared" ref="N181:O181" si="190">IFERROR(AVERAGEIF(L:L,L181,$J:$J)," ")</f>
        <v>0.9295714286</v>
      </c>
      <c r="O181" s="12">
        <f t="shared" si="190"/>
        <v>0.9348095238</v>
      </c>
      <c r="P181" s="9" t="str">
        <f>IF(ISBLANK(A181)," ",IF(N181&gt;MASTER!$B$3/100,"SB",IF(N181&gt;MASTER!$B$4/100,"B",IF(N181&gt;MASTER!$B$5/100,"C","K"))))</f>
        <v>B</v>
      </c>
      <c r="Q181" s="9" t="str">
        <f>IF(ISBLANK(B181)," ",IF(O181&gt;MASTER!$B$3/100,"SB",IF(O181&gt;MASTER!$B$4/100,"B",IF(O181&gt;MASTER!$B$5/100,"C","K"))))</f>
        <v>B</v>
      </c>
    </row>
    <row r="182">
      <c r="A182" s="8">
        <f>INDIRECT(ADDRESS(2+QUOTIENT(ROW()-2,COUNTA('Form Responses 1'!$1:$1)-4),1,,TRUE,"Form Responses 1"))</f>
        <v>45005.69033</v>
      </c>
      <c r="B182" s="9" t="str">
        <f>INDIRECT(ADDRESS(2+QUOTIENT(ROW()-2,COUNTA('Form Responses 1'!$1:$1)-4),2,,TRUE,"Form Responses 1"))</f>
        <v>theresia3@gmail.com</v>
      </c>
      <c r="C182" s="9" t="str">
        <f>INDIRECT(ADDRESS(2+QUOTIENT(ROW()-2,COUNTA('Form Responses 1'!$1:$1)-4),3,,TRUE,"Form Responses 1"))</f>
        <v>theresa</v>
      </c>
      <c r="D182" s="10">
        <f>INDIRECT(ADDRESS(2+QUOTIENT(ROW()-2,COUNTA('Form Responses 1'!$1:$1)-4),4,,TRUE,"Form Responses 1"))</f>
        <v>44980</v>
      </c>
      <c r="E182" s="11">
        <f t="shared" si="2"/>
        <v>4</v>
      </c>
      <c r="F182" s="9" t="str">
        <f>IF(ISBLANK(A182)," ",INDIRECT(ADDRESS(1,5+MOD(ROW()-2,COUNTA('Form Responses 1'!$1:$1)-4),,TRUE,"Form Responses 1")))</f>
        <v>Gedung Pertemuan (Gp) [Halaman Sisi Depan]</v>
      </c>
      <c r="G182" s="9" t="str">
        <f>IF(ISBLANK(A182)," ",INDIRECT(ADDRESS(MATCH(A182,'Form Responses 1'!A:A,0),5+MOD(ROW()-2,COUNTA('Form Responses 1'!$1:$1)-4),,TRUE,"Form Responses 1")))</f>
        <v>CUKUP BAIK</v>
      </c>
      <c r="H182" s="12" t="str">
        <f t="shared" si="3"/>
        <v>Gedung Pertemuan (Gp)</v>
      </c>
      <c r="I182" s="12" t="str">
        <f t="shared" si="4"/>
        <v>CLEANING SERVICE</v>
      </c>
      <c r="J182" s="12">
        <f t="array" ref="J182">IFERROR(INDEX(MASTER!B:B,MATCH(G182,MASTER!A:A,0))/100," ")</f>
        <v>0.89</v>
      </c>
      <c r="K182" s="9">
        <f t="shared" si="5"/>
        <v>8</v>
      </c>
      <c r="L182" s="9" t="str">
        <f t="shared" si="6"/>
        <v>2023 - WEEK 08</v>
      </c>
      <c r="M182" s="9" t="str">
        <f t="shared" si="7"/>
        <v>2023 - MONTH 02</v>
      </c>
      <c r="N182" s="12">
        <f t="shared" ref="N182:O182" si="191">IFERROR(AVERAGEIF(L:L,L182,$J:$J)," ")</f>
        <v>0.9295714286</v>
      </c>
      <c r="O182" s="12">
        <f t="shared" si="191"/>
        <v>0.9348095238</v>
      </c>
      <c r="P182" s="9" t="str">
        <f>IF(ISBLANK(A182)," ",IF(N182&gt;MASTER!$B$3/100,"SB",IF(N182&gt;MASTER!$B$4/100,"B",IF(N182&gt;MASTER!$B$5/100,"C","K"))))</f>
        <v>B</v>
      </c>
      <c r="Q182" s="9" t="str">
        <f>IF(ISBLANK(B182)," ",IF(O182&gt;MASTER!$B$3/100,"SB",IF(O182&gt;MASTER!$B$4/100,"B",IF(O182&gt;MASTER!$B$5/100,"C","K"))))</f>
        <v>B</v>
      </c>
    </row>
    <row r="183">
      <c r="A183" s="8">
        <f>INDIRECT(ADDRESS(2+QUOTIENT(ROW()-2,COUNTA('Form Responses 1'!$1:$1)-4),1,,TRUE,"Form Responses 1"))</f>
        <v>45005.69033</v>
      </c>
      <c r="B183" s="9" t="str">
        <f>INDIRECT(ADDRESS(2+QUOTIENT(ROW()-2,COUNTA('Form Responses 1'!$1:$1)-4),2,,TRUE,"Form Responses 1"))</f>
        <v>theresia3@gmail.com</v>
      </c>
      <c r="C183" s="9" t="str">
        <f>INDIRECT(ADDRESS(2+QUOTIENT(ROW()-2,COUNTA('Form Responses 1'!$1:$1)-4),3,,TRUE,"Form Responses 1"))</f>
        <v>theresa</v>
      </c>
      <c r="D183" s="10">
        <f>INDIRECT(ADDRESS(2+QUOTIENT(ROW()-2,COUNTA('Form Responses 1'!$1:$1)-4),4,,TRUE,"Form Responses 1"))</f>
        <v>44980</v>
      </c>
      <c r="E183" s="11">
        <f t="shared" si="2"/>
        <v>4</v>
      </c>
      <c r="F183" s="9" t="str">
        <f>IF(ISBLANK(A183)," ",INDIRECT(ADDRESS(1,5+MOD(ROW()-2,COUNTA('Form Responses 1'!$1:$1)-4),,TRUE,"Form Responses 1")))</f>
        <v>Gedung Pertemuan (Gp) [Halaman Sisi Kanan]</v>
      </c>
      <c r="G183" s="9" t="str">
        <f>IF(ISBLANK(A183)," ",INDIRECT(ADDRESS(MATCH(A183,'Form Responses 1'!A:A,0),5+MOD(ROW()-2,COUNTA('Form Responses 1'!$1:$1)-4),,TRUE,"Form Responses 1")))</f>
        <v>CUKUP BAIK</v>
      </c>
      <c r="H183" s="12" t="str">
        <f t="shared" si="3"/>
        <v>Gedung Pertemuan (Gp)</v>
      </c>
      <c r="I183" s="12" t="str">
        <f t="shared" si="4"/>
        <v>CLEANING SERVICE</v>
      </c>
      <c r="J183" s="12">
        <f t="array" ref="J183">IFERROR(INDEX(MASTER!B:B,MATCH(G183,MASTER!A:A,0))/100," ")</f>
        <v>0.89</v>
      </c>
      <c r="K183" s="9">
        <f t="shared" si="5"/>
        <v>8</v>
      </c>
      <c r="L183" s="9" t="str">
        <f t="shared" si="6"/>
        <v>2023 - WEEK 08</v>
      </c>
      <c r="M183" s="9" t="str">
        <f t="shared" si="7"/>
        <v>2023 - MONTH 02</v>
      </c>
      <c r="N183" s="12">
        <f t="shared" ref="N183:O183" si="192">IFERROR(AVERAGEIF(L:L,L183,$J:$J)," ")</f>
        <v>0.9295714286</v>
      </c>
      <c r="O183" s="12">
        <f t="shared" si="192"/>
        <v>0.9348095238</v>
      </c>
      <c r="P183" s="9" t="str">
        <f>IF(ISBLANK(A183)," ",IF(N183&gt;MASTER!$B$3/100,"SB",IF(N183&gt;MASTER!$B$4/100,"B",IF(N183&gt;MASTER!$B$5/100,"C","K"))))</f>
        <v>B</v>
      </c>
      <c r="Q183" s="9" t="str">
        <f>IF(ISBLANK(B183)," ",IF(O183&gt;MASTER!$B$3/100,"SB",IF(O183&gt;MASTER!$B$4/100,"B",IF(O183&gt;MASTER!$B$5/100,"C","K"))))</f>
        <v>B</v>
      </c>
    </row>
    <row r="184">
      <c r="A184" s="8">
        <f>INDIRECT(ADDRESS(2+QUOTIENT(ROW()-2,COUNTA('Form Responses 1'!$1:$1)-4),1,,TRUE,"Form Responses 1"))</f>
        <v>45005.69033</v>
      </c>
      <c r="B184" s="9" t="str">
        <f>INDIRECT(ADDRESS(2+QUOTIENT(ROW()-2,COUNTA('Form Responses 1'!$1:$1)-4),2,,TRUE,"Form Responses 1"))</f>
        <v>theresia3@gmail.com</v>
      </c>
      <c r="C184" s="9" t="str">
        <f>INDIRECT(ADDRESS(2+QUOTIENT(ROW()-2,COUNTA('Form Responses 1'!$1:$1)-4),3,,TRUE,"Form Responses 1"))</f>
        <v>theresa</v>
      </c>
      <c r="D184" s="10">
        <f>INDIRECT(ADDRESS(2+QUOTIENT(ROW()-2,COUNTA('Form Responses 1'!$1:$1)-4),4,,TRUE,"Form Responses 1"))</f>
        <v>44980</v>
      </c>
      <c r="E184" s="11">
        <f t="shared" si="2"/>
        <v>4</v>
      </c>
      <c r="F184" s="9" t="str">
        <f>IF(ISBLANK(A184)," ",INDIRECT(ADDRESS(1,5+MOD(ROW()-2,COUNTA('Form Responses 1'!$1:$1)-4),,TRUE,"Form Responses 1")))</f>
        <v>Gedung Pertemuan (Gp) [Halaman Sisi Kiri]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Gedung Pertemuan (Gp)</v>
      </c>
      <c r="I184" s="12" t="str">
        <f t="shared" si="4"/>
        <v>CLEANING SERVICE</v>
      </c>
      <c r="J184" s="12">
        <f t="array" ref="J184">IFERROR(INDEX(MASTER!B:B,MATCH(G184,MASTER!A:A,0))/100," ")</f>
        <v>0.95</v>
      </c>
      <c r="K184" s="9">
        <f t="shared" si="5"/>
        <v>8</v>
      </c>
      <c r="L184" s="9" t="str">
        <f t="shared" si="6"/>
        <v>2023 - WEEK 08</v>
      </c>
      <c r="M184" s="9" t="str">
        <f t="shared" si="7"/>
        <v>2023 - MONTH 02</v>
      </c>
      <c r="N184" s="12">
        <f t="shared" ref="N184:O184" si="193">IFERROR(AVERAGEIF(L:L,L184,$J:$J)," ")</f>
        <v>0.9295714286</v>
      </c>
      <c r="O184" s="12">
        <f t="shared" si="193"/>
        <v>0.9348095238</v>
      </c>
      <c r="P184" s="9" t="str">
        <f>IF(ISBLANK(A184)," ",IF(N184&gt;MASTER!$B$3/100,"SB",IF(N184&gt;MASTER!$B$4/100,"B",IF(N184&gt;MASTER!$B$5/100,"C","K"))))</f>
        <v>B</v>
      </c>
      <c r="Q184" s="9" t="str">
        <f>IF(ISBLANK(B184)," ",IF(O184&gt;MASTER!$B$3/100,"SB",IF(O184&gt;MASTER!$B$4/100,"B",IF(O184&gt;MASTER!$B$5/100,"C","K"))))</f>
        <v>B</v>
      </c>
    </row>
    <row r="185">
      <c r="A185" s="8">
        <f>INDIRECT(ADDRESS(2+QUOTIENT(ROW()-2,COUNTA('Form Responses 1'!$1:$1)-4),1,,TRUE,"Form Responses 1"))</f>
        <v>45005.69033</v>
      </c>
      <c r="B185" s="9" t="str">
        <f>INDIRECT(ADDRESS(2+QUOTIENT(ROW()-2,COUNTA('Form Responses 1'!$1:$1)-4),2,,TRUE,"Form Responses 1"))</f>
        <v>theresia3@gmail.com</v>
      </c>
      <c r="C185" s="9" t="str">
        <f>INDIRECT(ADDRESS(2+QUOTIENT(ROW()-2,COUNTA('Form Responses 1'!$1:$1)-4),3,,TRUE,"Form Responses 1"))</f>
        <v>theresa</v>
      </c>
      <c r="D185" s="10">
        <f>INDIRECT(ADDRESS(2+QUOTIENT(ROW()-2,COUNTA('Form Responses 1'!$1:$1)-4),4,,TRUE,"Form Responses 1"))</f>
        <v>44980</v>
      </c>
      <c r="E185" s="11">
        <f t="shared" si="2"/>
        <v>4</v>
      </c>
      <c r="F185" s="9" t="str">
        <f>IF(ISBLANK(A185)," ",INDIRECT(ADDRESS(1,5+MOD(ROW()-2,COUNTA('Form Responses 1'!$1:$1)-4),,TRUE,"Form Responses 1")))</f>
        <v>Gedung Pertemuan (Gp) [Halaman Sisi Belakang]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Gedung Pertemuan (Gp)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8</v>
      </c>
      <c r="L185" s="9" t="str">
        <f t="shared" si="6"/>
        <v>2023 - WEEK 08</v>
      </c>
      <c r="M185" s="9" t="str">
        <f t="shared" si="7"/>
        <v>2023 - MONTH 02</v>
      </c>
      <c r="N185" s="12">
        <f t="shared" ref="N185:O185" si="194">IFERROR(AVERAGEIF(L:L,L185,$J:$J)," ")</f>
        <v>0.9295714286</v>
      </c>
      <c r="O185" s="12">
        <f t="shared" si="194"/>
        <v>0.9348095238</v>
      </c>
      <c r="P185" s="9" t="str">
        <f>IF(ISBLANK(A185)," ",IF(N185&gt;MASTER!$B$3/100,"SB",IF(N185&gt;MASTER!$B$4/100,"B",IF(N185&gt;MASTER!$B$5/100,"C","K"))))</f>
        <v>B</v>
      </c>
      <c r="Q185" s="9" t="str">
        <f>IF(ISBLANK(B185)," ",IF(O185&gt;MASTER!$B$3/100,"SB",IF(O185&gt;MASTER!$B$4/100,"B",IF(O185&gt;MASTER!$B$5/100,"C","K"))))</f>
        <v>B</v>
      </c>
    </row>
    <row r="186">
      <c r="A186" s="8">
        <f>INDIRECT(ADDRESS(2+QUOTIENT(ROW()-2,COUNTA('Form Responses 1'!$1:$1)-4),1,,TRUE,"Form Responses 1"))</f>
        <v>45005.69033</v>
      </c>
      <c r="B186" s="9" t="str">
        <f>INDIRECT(ADDRESS(2+QUOTIENT(ROW()-2,COUNTA('Form Responses 1'!$1:$1)-4),2,,TRUE,"Form Responses 1"))</f>
        <v>theresia3@gmail.com</v>
      </c>
      <c r="C186" s="9" t="str">
        <f>INDIRECT(ADDRESS(2+QUOTIENT(ROW()-2,COUNTA('Form Responses 1'!$1:$1)-4),3,,TRUE,"Form Responses 1"))</f>
        <v>theresa</v>
      </c>
      <c r="D186" s="10">
        <f>INDIRECT(ADDRESS(2+QUOTIENT(ROW()-2,COUNTA('Form Responses 1'!$1:$1)-4),4,,TRUE,"Form Responses 1"))</f>
        <v>44980</v>
      </c>
      <c r="E186" s="11">
        <f t="shared" si="2"/>
        <v>4</v>
      </c>
      <c r="F186" s="9" t="str">
        <f>IF(ISBLANK(A186)," ",INDIRECT(ADDRESS(1,5+MOD(ROW()-2,COUNTA('Form Responses 1'!$1:$1)-4),,TRUE,"Form Responses 1")))</f>
        <v>Gedung Pertemuan (Gp) [Halaman Pintu Masuk]</v>
      </c>
      <c r="G186" s="9" t="str">
        <f>IF(ISBLANK(A186)," ",INDIRECT(ADDRESS(MATCH(A186,'Form Responses 1'!A:A,0),5+MOD(ROW()-2,COUNTA('Form Responses 1'!$1:$1)-4),,TRUE,"Form Responses 1")))</f>
        <v>SANGATBAIK</v>
      </c>
      <c r="H186" s="12" t="str">
        <f t="shared" si="3"/>
        <v>Gedung Pertemuan (Gp)</v>
      </c>
      <c r="I186" s="12" t="str">
        <f t="shared" si="4"/>
        <v>CLEANING SERVICE</v>
      </c>
      <c r="J186" s="12">
        <f t="array" ref="J186">IFERROR(INDEX(MASTER!B:B,MATCH(G186,MASTER!A:A,0))/100," ")</f>
        <v>1</v>
      </c>
      <c r="K186" s="9">
        <f t="shared" si="5"/>
        <v>8</v>
      </c>
      <c r="L186" s="9" t="str">
        <f t="shared" si="6"/>
        <v>2023 - WEEK 08</v>
      </c>
      <c r="M186" s="9" t="str">
        <f t="shared" si="7"/>
        <v>2023 - MONTH 02</v>
      </c>
      <c r="N186" s="12">
        <f t="shared" ref="N186:O186" si="195">IFERROR(AVERAGEIF(L:L,L186,$J:$J)," ")</f>
        <v>0.9295714286</v>
      </c>
      <c r="O186" s="12">
        <f t="shared" si="195"/>
        <v>0.9348095238</v>
      </c>
      <c r="P186" s="9" t="str">
        <f>IF(ISBLANK(A186)," ",IF(N186&gt;MASTER!$B$3/100,"SB",IF(N186&gt;MASTER!$B$4/100,"B",IF(N186&gt;MASTER!$B$5/100,"C","K"))))</f>
        <v>B</v>
      </c>
      <c r="Q186" s="9" t="str">
        <f>IF(ISBLANK(B186)," ",IF(O186&gt;MASTER!$B$3/100,"SB",IF(O186&gt;MASTER!$B$4/100,"B",IF(O186&gt;MASTER!$B$5/100,"C","K"))))</f>
        <v>B</v>
      </c>
    </row>
    <row r="187">
      <c r="A187" s="8">
        <f>INDIRECT(ADDRESS(2+QUOTIENT(ROW()-2,COUNTA('Form Responses 1'!$1:$1)-4),1,,TRUE,"Form Responses 1"))</f>
        <v>45005.69033</v>
      </c>
      <c r="B187" s="9" t="str">
        <f>INDIRECT(ADDRESS(2+QUOTIENT(ROW()-2,COUNTA('Form Responses 1'!$1:$1)-4),2,,TRUE,"Form Responses 1"))</f>
        <v>theresia3@gmail.com</v>
      </c>
      <c r="C187" s="9" t="str">
        <f>INDIRECT(ADDRESS(2+QUOTIENT(ROW()-2,COUNTA('Form Responses 1'!$1:$1)-4),3,,TRUE,"Form Responses 1"))</f>
        <v>theresa</v>
      </c>
      <c r="D187" s="10">
        <f>INDIRECT(ADDRESS(2+QUOTIENT(ROW()-2,COUNTA('Form Responses 1'!$1:$1)-4),4,,TRUE,"Form Responses 1"))</f>
        <v>44980</v>
      </c>
      <c r="E187" s="11">
        <f t="shared" si="2"/>
        <v>4</v>
      </c>
      <c r="F187" s="9" t="str">
        <f>IF(ISBLANK(A187)," ",INDIRECT(ADDRESS(1,5+MOD(ROW()-2,COUNTA('Form Responses 1'!$1:$1)-4),,TRUE,"Form Responses 1")))</f>
        <v>Masjid [Halaman Sisi Depan]</v>
      </c>
      <c r="G187" s="9" t="str">
        <f>IF(ISBLANK(A187)," ",INDIRECT(ADDRESS(MATCH(A187,'Form Responses 1'!A:A,0),5+MOD(ROW()-2,COUNTA('Form Responses 1'!$1:$1)-4),,TRUE,"Form Responses 1")))</f>
        <v>CUKUP BAIK</v>
      </c>
      <c r="H187" s="12" t="str">
        <f t="shared" si="3"/>
        <v>Masjid</v>
      </c>
      <c r="I187" s="12" t="str">
        <f t="shared" si="4"/>
        <v>CLEANING SERVICE</v>
      </c>
      <c r="J187" s="12">
        <f t="array" ref="J187">IFERROR(INDEX(MASTER!B:B,MATCH(G187,MASTER!A:A,0))/100," ")</f>
        <v>0.89</v>
      </c>
      <c r="K187" s="9">
        <f t="shared" si="5"/>
        <v>8</v>
      </c>
      <c r="L187" s="9" t="str">
        <f t="shared" si="6"/>
        <v>2023 - WEEK 08</v>
      </c>
      <c r="M187" s="9" t="str">
        <f t="shared" si="7"/>
        <v>2023 - MONTH 02</v>
      </c>
      <c r="N187" s="12">
        <f t="shared" ref="N187:O187" si="196">IFERROR(AVERAGEIF(L:L,L187,$J:$J)," ")</f>
        <v>0.9295714286</v>
      </c>
      <c r="O187" s="12">
        <f t="shared" si="196"/>
        <v>0.9348095238</v>
      </c>
      <c r="P187" s="9" t="str">
        <f>IF(ISBLANK(A187)," ",IF(N187&gt;MASTER!$B$3/100,"SB",IF(N187&gt;MASTER!$B$4/100,"B",IF(N187&gt;MASTER!$B$5/100,"C","K"))))</f>
        <v>B</v>
      </c>
      <c r="Q187" s="9" t="str">
        <f>IF(ISBLANK(B187)," ",IF(O187&gt;MASTER!$B$3/100,"SB",IF(O187&gt;MASTER!$B$4/100,"B",IF(O187&gt;MASTER!$B$5/100,"C","K"))))</f>
        <v>B</v>
      </c>
    </row>
    <row r="188">
      <c r="A188" s="8">
        <f>INDIRECT(ADDRESS(2+QUOTIENT(ROW()-2,COUNTA('Form Responses 1'!$1:$1)-4),1,,TRUE,"Form Responses 1"))</f>
        <v>45005.69033</v>
      </c>
      <c r="B188" s="9" t="str">
        <f>INDIRECT(ADDRESS(2+QUOTIENT(ROW()-2,COUNTA('Form Responses 1'!$1:$1)-4),2,,TRUE,"Form Responses 1"))</f>
        <v>theresia3@gmail.com</v>
      </c>
      <c r="C188" s="9" t="str">
        <f>INDIRECT(ADDRESS(2+QUOTIENT(ROW()-2,COUNTA('Form Responses 1'!$1:$1)-4),3,,TRUE,"Form Responses 1"))</f>
        <v>theresa</v>
      </c>
      <c r="D188" s="10">
        <f>INDIRECT(ADDRESS(2+QUOTIENT(ROW()-2,COUNTA('Form Responses 1'!$1:$1)-4),4,,TRUE,"Form Responses 1"))</f>
        <v>44980</v>
      </c>
      <c r="E188" s="11">
        <f t="shared" si="2"/>
        <v>4</v>
      </c>
      <c r="F188" s="9" t="str">
        <f>IF(ISBLANK(A188)," ",INDIRECT(ADDRESS(1,5+MOD(ROW()-2,COUNTA('Form Responses 1'!$1:$1)-4),,TRUE,"Form Responses 1")))</f>
        <v>Masjid [Halaman Sisi Kanan]</v>
      </c>
      <c r="G188" s="9" t="str">
        <f>IF(ISBLANK(A188)," ",INDIRECT(ADDRESS(MATCH(A188,'Form Responses 1'!A:A,0),5+MOD(ROW()-2,COUNTA('Form Responses 1'!$1:$1)-4),,TRUE,"Form Responses 1")))</f>
        <v>CUKUP BAIK</v>
      </c>
      <c r="H188" s="12" t="str">
        <f t="shared" si="3"/>
        <v>Masjid</v>
      </c>
      <c r="I188" s="12" t="str">
        <f t="shared" si="4"/>
        <v>CLEANING SERVICE</v>
      </c>
      <c r="J188" s="12">
        <f t="array" ref="J188">IFERROR(INDEX(MASTER!B:B,MATCH(G188,MASTER!A:A,0))/100," ")</f>
        <v>0.89</v>
      </c>
      <c r="K188" s="9">
        <f t="shared" si="5"/>
        <v>8</v>
      </c>
      <c r="L188" s="9" t="str">
        <f t="shared" si="6"/>
        <v>2023 - WEEK 08</v>
      </c>
      <c r="M188" s="9" t="str">
        <f t="shared" si="7"/>
        <v>2023 - MONTH 02</v>
      </c>
      <c r="N188" s="12">
        <f t="shared" ref="N188:O188" si="197">IFERROR(AVERAGEIF(L:L,L188,$J:$J)," ")</f>
        <v>0.9295714286</v>
      </c>
      <c r="O188" s="12">
        <f t="shared" si="197"/>
        <v>0.9348095238</v>
      </c>
      <c r="P188" s="9" t="str">
        <f>IF(ISBLANK(A188)," ",IF(N188&gt;MASTER!$B$3/100,"SB",IF(N188&gt;MASTER!$B$4/100,"B",IF(N188&gt;MASTER!$B$5/100,"C","K"))))</f>
        <v>B</v>
      </c>
      <c r="Q188" s="9" t="str">
        <f>IF(ISBLANK(B188)," ",IF(O188&gt;MASTER!$B$3/100,"SB",IF(O188&gt;MASTER!$B$4/100,"B",IF(O188&gt;MASTER!$B$5/100,"C","K"))))</f>
        <v>B</v>
      </c>
    </row>
    <row r="189">
      <c r="A189" s="8">
        <f>INDIRECT(ADDRESS(2+QUOTIENT(ROW()-2,COUNTA('Form Responses 1'!$1:$1)-4),1,,TRUE,"Form Responses 1"))</f>
        <v>45005.69033</v>
      </c>
      <c r="B189" s="9" t="str">
        <f>INDIRECT(ADDRESS(2+QUOTIENT(ROW()-2,COUNTA('Form Responses 1'!$1:$1)-4),2,,TRUE,"Form Responses 1"))</f>
        <v>theresia3@gmail.com</v>
      </c>
      <c r="C189" s="9" t="str">
        <f>INDIRECT(ADDRESS(2+QUOTIENT(ROW()-2,COUNTA('Form Responses 1'!$1:$1)-4),3,,TRUE,"Form Responses 1"))</f>
        <v>theresa</v>
      </c>
      <c r="D189" s="10">
        <f>INDIRECT(ADDRESS(2+QUOTIENT(ROW()-2,COUNTA('Form Responses 1'!$1:$1)-4),4,,TRUE,"Form Responses 1"))</f>
        <v>44980</v>
      </c>
      <c r="E189" s="11">
        <f t="shared" si="2"/>
        <v>4</v>
      </c>
      <c r="F189" s="9" t="str">
        <f>IF(ISBLANK(A189)," ",INDIRECT(ADDRESS(1,5+MOD(ROW()-2,COUNTA('Form Responses 1'!$1:$1)-4),,TRUE,"Form Responses 1")))</f>
        <v>Masjid [Halaman Sisi Kiri]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Masjid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8</v>
      </c>
      <c r="L189" s="9" t="str">
        <f t="shared" si="6"/>
        <v>2023 - WEEK 08</v>
      </c>
      <c r="M189" s="9" t="str">
        <f t="shared" si="7"/>
        <v>2023 - MONTH 02</v>
      </c>
      <c r="N189" s="12">
        <f t="shared" ref="N189:O189" si="198">IFERROR(AVERAGEIF(L:L,L189,$J:$J)," ")</f>
        <v>0.9295714286</v>
      </c>
      <c r="O189" s="12">
        <f t="shared" si="198"/>
        <v>0.9348095238</v>
      </c>
      <c r="P189" s="9" t="str">
        <f>IF(ISBLANK(A189)," ",IF(N189&gt;MASTER!$B$3/100,"SB",IF(N189&gt;MASTER!$B$4/100,"B",IF(N189&gt;MASTER!$B$5/100,"C","K"))))</f>
        <v>B</v>
      </c>
      <c r="Q189" s="9" t="str">
        <f>IF(ISBLANK(B189)," ",IF(O189&gt;MASTER!$B$3/100,"SB",IF(O189&gt;MASTER!$B$4/100,"B",IF(O189&gt;MASTER!$B$5/100,"C","K"))))</f>
        <v>B</v>
      </c>
    </row>
    <row r="190">
      <c r="A190" s="8">
        <f>INDIRECT(ADDRESS(2+QUOTIENT(ROW()-2,COUNTA('Form Responses 1'!$1:$1)-4),1,,TRUE,"Form Responses 1"))</f>
        <v>45005.69033</v>
      </c>
      <c r="B190" s="9" t="str">
        <f>INDIRECT(ADDRESS(2+QUOTIENT(ROW()-2,COUNTA('Form Responses 1'!$1:$1)-4),2,,TRUE,"Form Responses 1"))</f>
        <v>theresia3@gmail.com</v>
      </c>
      <c r="C190" s="9" t="str">
        <f>INDIRECT(ADDRESS(2+QUOTIENT(ROW()-2,COUNTA('Form Responses 1'!$1:$1)-4),3,,TRUE,"Form Responses 1"))</f>
        <v>theresa</v>
      </c>
      <c r="D190" s="10">
        <f>INDIRECT(ADDRESS(2+QUOTIENT(ROW()-2,COUNTA('Form Responses 1'!$1:$1)-4),4,,TRUE,"Form Responses 1"))</f>
        <v>44980</v>
      </c>
      <c r="E190" s="11">
        <f t="shared" si="2"/>
        <v>4</v>
      </c>
      <c r="F190" s="9" t="str">
        <f>IF(ISBLANK(A190)," ",INDIRECT(ADDRESS(1,5+MOD(ROW()-2,COUNTA('Form Responses 1'!$1:$1)-4),,TRUE,"Form Responses 1")))</f>
        <v>Masjid [Halaman Sisi Belakang]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Masjid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8</v>
      </c>
      <c r="L190" s="9" t="str">
        <f t="shared" si="6"/>
        <v>2023 - WEEK 08</v>
      </c>
      <c r="M190" s="9" t="str">
        <f t="shared" si="7"/>
        <v>2023 - MONTH 02</v>
      </c>
      <c r="N190" s="12">
        <f t="shared" ref="N190:O190" si="199">IFERROR(AVERAGEIF(L:L,L190,$J:$J)," ")</f>
        <v>0.9295714286</v>
      </c>
      <c r="O190" s="12">
        <f t="shared" si="199"/>
        <v>0.9348095238</v>
      </c>
      <c r="P190" s="9" t="str">
        <f>IF(ISBLANK(A190)," ",IF(N190&gt;MASTER!$B$3/100,"SB",IF(N190&gt;MASTER!$B$4/100,"B",IF(N190&gt;MASTER!$B$5/100,"C","K"))))</f>
        <v>B</v>
      </c>
      <c r="Q190" s="9" t="str">
        <f>IF(ISBLANK(B190)," ",IF(O190&gt;MASTER!$B$3/100,"SB",IF(O190&gt;MASTER!$B$4/100,"B",IF(O190&gt;MASTER!$B$5/100,"C","K"))))</f>
        <v>B</v>
      </c>
    </row>
    <row r="191">
      <c r="A191" s="8">
        <f>INDIRECT(ADDRESS(2+QUOTIENT(ROW()-2,COUNTA('Form Responses 1'!$1:$1)-4),1,,TRUE,"Form Responses 1"))</f>
        <v>45005.69033</v>
      </c>
      <c r="B191" s="9" t="str">
        <f>INDIRECT(ADDRESS(2+QUOTIENT(ROW()-2,COUNTA('Form Responses 1'!$1:$1)-4),2,,TRUE,"Form Responses 1"))</f>
        <v>theresia3@gmail.com</v>
      </c>
      <c r="C191" s="9" t="str">
        <f>INDIRECT(ADDRESS(2+QUOTIENT(ROW()-2,COUNTA('Form Responses 1'!$1:$1)-4),3,,TRUE,"Form Responses 1"))</f>
        <v>theresa</v>
      </c>
      <c r="D191" s="10">
        <f>INDIRECT(ADDRESS(2+QUOTIENT(ROW()-2,COUNTA('Form Responses 1'!$1:$1)-4),4,,TRUE,"Form Responses 1"))</f>
        <v>44980</v>
      </c>
      <c r="E191" s="11">
        <f t="shared" si="2"/>
        <v>4</v>
      </c>
      <c r="F191" s="9" t="str">
        <f>IF(ISBLANK(A191)," ",INDIRECT(ADDRESS(1,5+MOD(ROW()-2,COUNTA('Form Responses 1'!$1:$1)-4),,TRUE,"Form Responses 1")))</f>
        <v>Masjid [Halaman Pintu Masuk]</v>
      </c>
      <c r="G191" s="9" t="str">
        <f>IF(ISBLANK(A191)," ",INDIRECT(ADDRESS(MATCH(A191,'Form Responses 1'!A:A,0),5+MOD(ROW()-2,COUNTA('Form Responses 1'!$1:$1)-4),,TRUE,"Form Responses 1")))</f>
        <v>SANGATBAIK</v>
      </c>
      <c r="H191" s="12" t="str">
        <f t="shared" si="3"/>
        <v>Masjid</v>
      </c>
      <c r="I191" s="12" t="str">
        <f t="shared" si="4"/>
        <v>CLEANING SERVICE</v>
      </c>
      <c r="J191" s="12">
        <f t="array" ref="J191">IFERROR(INDEX(MASTER!B:B,MATCH(G191,MASTER!A:A,0))/100," ")</f>
        <v>1</v>
      </c>
      <c r="K191" s="9">
        <f t="shared" si="5"/>
        <v>8</v>
      </c>
      <c r="L191" s="9" t="str">
        <f t="shared" si="6"/>
        <v>2023 - WEEK 08</v>
      </c>
      <c r="M191" s="9" t="str">
        <f t="shared" si="7"/>
        <v>2023 - MONTH 02</v>
      </c>
      <c r="N191" s="12">
        <f t="shared" ref="N191:O191" si="200">IFERROR(AVERAGEIF(L:L,L191,$J:$J)," ")</f>
        <v>0.9295714286</v>
      </c>
      <c r="O191" s="12">
        <f t="shared" si="200"/>
        <v>0.9348095238</v>
      </c>
      <c r="P191" s="9" t="str">
        <f>IF(ISBLANK(A191)," ",IF(N191&gt;MASTER!$B$3/100,"SB",IF(N191&gt;MASTER!$B$4/100,"B",IF(N191&gt;MASTER!$B$5/100,"C","K"))))</f>
        <v>B</v>
      </c>
      <c r="Q191" s="9" t="str">
        <f>IF(ISBLANK(B191)," ",IF(O191&gt;MASTER!$B$3/100,"SB",IF(O191&gt;MASTER!$B$4/100,"B",IF(O191&gt;MASTER!$B$5/100,"C","K"))))</f>
        <v>B</v>
      </c>
    </row>
    <row r="192">
      <c r="A192" s="8">
        <f>INDIRECT(ADDRESS(2+QUOTIENT(ROW()-2,COUNTA('Form Responses 1'!$1:$1)-4),1,,TRUE,"Form Responses 1"))</f>
        <v>45005.69033</v>
      </c>
      <c r="B192" s="9" t="str">
        <f>INDIRECT(ADDRESS(2+QUOTIENT(ROW()-2,COUNTA('Form Responses 1'!$1:$1)-4),2,,TRUE,"Form Responses 1"))</f>
        <v>theresia3@gmail.com</v>
      </c>
      <c r="C192" s="9" t="str">
        <f>INDIRECT(ADDRESS(2+QUOTIENT(ROW()-2,COUNTA('Form Responses 1'!$1:$1)-4),3,,TRUE,"Form Responses 1"))</f>
        <v>theresa</v>
      </c>
      <c r="D192" s="10">
        <f>INDIRECT(ADDRESS(2+QUOTIENT(ROW()-2,COUNTA('Form Responses 1'!$1:$1)-4),4,,TRUE,"Form Responses 1"))</f>
        <v>44980</v>
      </c>
      <c r="E192" s="11">
        <f t="shared" si="2"/>
        <v>4</v>
      </c>
      <c r="F192" s="9" t="str">
        <f>IF(ISBLANK(A192)," ",INDIRECT(ADDRESS(1,5+MOD(ROW()-2,COUNTA('Form Responses 1'!$1:$1)-4),,TRUE,"Form Responses 1")))</f>
        <v>Masjid [Jalur Utama]</v>
      </c>
      <c r="G192" s="9" t="str">
        <f>IF(ISBLANK(A192)," ",INDIRECT(ADDRESS(MATCH(A192,'Form Responses 1'!A:A,0),5+MOD(ROW()-2,COUNTA('Form Responses 1'!$1:$1)-4),,TRUE,"Form Responses 1")))</f>
        <v>SANGATBAIK</v>
      </c>
      <c r="H192" s="12" t="str">
        <f t="shared" si="3"/>
        <v>Masjid</v>
      </c>
      <c r="I192" s="12" t="str">
        <f t="shared" si="4"/>
        <v>CLEANING SERVICE</v>
      </c>
      <c r="J192" s="12">
        <f t="array" ref="J192">IFERROR(INDEX(MASTER!B:B,MATCH(G192,MASTER!A:A,0))/100," ")</f>
        <v>1</v>
      </c>
      <c r="K192" s="9">
        <f t="shared" si="5"/>
        <v>8</v>
      </c>
      <c r="L192" s="9" t="str">
        <f t="shared" si="6"/>
        <v>2023 - WEEK 08</v>
      </c>
      <c r="M192" s="9" t="str">
        <f t="shared" si="7"/>
        <v>2023 - MONTH 02</v>
      </c>
      <c r="N192" s="12">
        <f t="shared" ref="N192:O192" si="201">IFERROR(AVERAGEIF(L:L,L192,$J:$J)," ")</f>
        <v>0.9295714286</v>
      </c>
      <c r="O192" s="12">
        <f t="shared" si="201"/>
        <v>0.9348095238</v>
      </c>
      <c r="P192" s="9" t="str">
        <f>IF(ISBLANK(A192)," ",IF(N192&gt;MASTER!$B$3/100,"SB",IF(N192&gt;MASTER!$B$4/100,"B",IF(N192&gt;MASTER!$B$5/100,"C","K"))))</f>
        <v>B</v>
      </c>
      <c r="Q192" s="9" t="str">
        <f>IF(ISBLANK(B192)," ",IF(O192&gt;MASTER!$B$3/100,"SB",IF(O192&gt;MASTER!$B$4/100,"B",IF(O192&gt;MASTER!$B$5/100,"C","K"))))</f>
        <v>B</v>
      </c>
    </row>
    <row r="193">
      <c r="A193" s="8">
        <f>INDIRECT(ADDRESS(2+QUOTIENT(ROW()-2,COUNTA('Form Responses 1'!$1:$1)-4),1,,TRUE,"Form Responses 1"))</f>
        <v>45005.69033</v>
      </c>
      <c r="B193" s="9" t="str">
        <f>INDIRECT(ADDRESS(2+QUOTIENT(ROW()-2,COUNTA('Form Responses 1'!$1:$1)-4),2,,TRUE,"Form Responses 1"))</f>
        <v>theresia3@gmail.com</v>
      </c>
      <c r="C193" s="9" t="str">
        <f>INDIRECT(ADDRESS(2+QUOTIENT(ROW()-2,COUNTA('Form Responses 1'!$1:$1)-4),3,,TRUE,"Form Responses 1"))</f>
        <v>theresa</v>
      </c>
      <c r="D193" s="10">
        <f>INDIRECT(ADDRESS(2+QUOTIENT(ROW()-2,COUNTA('Form Responses 1'!$1:$1)-4),4,,TRUE,"Form Responses 1"))</f>
        <v>44980</v>
      </c>
      <c r="E193" s="11">
        <f t="shared" si="2"/>
        <v>4</v>
      </c>
      <c r="F193" s="9" t="str">
        <f>IF(ISBLANK(A193)," ",INDIRECT(ADDRESS(1,5+MOD(ROW()-2,COUNTA('Form Responses 1'!$1:$1)-4),,TRUE,"Form Responses 1")))</f>
        <v>Blok 1 &amp; 2 [Jalur Utama]</v>
      </c>
      <c r="G193" s="9" t="str">
        <f>IF(ISBLANK(A193)," ",INDIRECT(ADDRESS(MATCH(A193,'Form Responses 1'!A:A,0),5+MOD(ROW()-2,COUNTA('Form Responses 1'!$1:$1)-4),,TRUE,"Form Responses 1")))</f>
        <v>CUKUP BAIK</v>
      </c>
      <c r="H193" s="12" t="str">
        <f t="shared" si="3"/>
        <v>Blok 1 &amp; 2</v>
      </c>
      <c r="I193" s="12" t="str">
        <f t="shared" si="4"/>
        <v>CLEANING SERVICE</v>
      </c>
      <c r="J193" s="12">
        <f t="array" ref="J193">IFERROR(INDEX(MASTER!B:B,MATCH(G193,MASTER!A:A,0))/100," ")</f>
        <v>0.89</v>
      </c>
      <c r="K193" s="9">
        <f t="shared" si="5"/>
        <v>8</v>
      </c>
      <c r="L193" s="9" t="str">
        <f t="shared" si="6"/>
        <v>2023 - WEEK 08</v>
      </c>
      <c r="M193" s="9" t="str">
        <f t="shared" si="7"/>
        <v>2023 - MONTH 02</v>
      </c>
      <c r="N193" s="12">
        <f t="shared" ref="N193:O193" si="202">IFERROR(AVERAGEIF(L:L,L193,$J:$J)," ")</f>
        <v>0.9295714286</v>
      </c>
      <c r="O193" s="12">
        <f t="shared" si="202"/>
        <v>0.9348095238</v>
      </c>
      <c r="P193" s="9" t="str">
        <f>IF(ISBLANK(A193)," ",IF(N193&gt;MASTER!$B$3/100,"SB",IF(N193&gt;MASTER!$B$4/100,"B",IF(N193&gt;MASTER!$B$5/100,"C","K"))))</f>
        <v>B</v>
      </c>
      <c r="Q193" s="9" t="str">
        <f>IF(ISBLANK(B193)," ",IF(O193&gt;MASTER!$B$3/100,"SB",IF(O193&gt;MASTER!$B$4/100,"B",IF(O193&gt;MASTER!$B$5/100,"C","K"))))</f>
        <v>B</v>
      </c>
    </row>
    <row r="194">
      <c r="A194" s="8">
        <f>INDIRECT(ADDRESS(2+QUOTIENT(ROW()-2,COUNTA('Form Responses 1'!$1:$1)-4),1,,TRUE,"Form Responses 1"))</f>
        <v>45005.69033</v>
      </c>
      <c r="B194" s="9" t="str">
        <f>INDIRECT(ADDRESS(2+QUOTIENT(ROW()-2,COUNTA('Form Responses 1'!$1:$1)-4),2,,TRUE,"Form Responses 1"))</f>
        <v>theresia3@gmail.com</v>
      </c>
      <c r="C194" s="9" t="str">
        <f>INDIRECT(ADDRESS(2+QUOTIENT(ROW()-2,COUNTA('Form Responses 1'!$1:$1)-4),3,,TRUE,"Form Responses 1"))</f>
        <v>theresa</v>
      </c>
      <c r="D194" s="10">
        <f>INDIRECT(ADDRESS(2+QUOTIENT(ROW()-2,COUNTA('Form Responses 1'!$1:$1)-4),4,,TRUE,"Form Responses 1"))</f>
        <v>44980</v>
      </c>
      <c r="E194" s="11">
        <f t="shared" si="2"/>
        <v>4</v>
      </c>
      <c r="F194" s="9" t="str">
        <f>IF(ISBLANK(A194)," ",INDIRECT(ADDRESS(1,5+MOD(ROW()-2,COUNTA('Form Responses 1'!$1:$1)-4),,TRUE,"Form Responses 1")))</f>
        <v>Blok 1 &amp; 2 [Bundaran]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Blok 1 &amp; 2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8</v>
      </c>
      <c r="L194" s="9" t="str">
        <f t="shared" si="6"/>
        <v>2023 - WEEK 08</v>
      </c>
      <c r="M194" s="9" t="str">
        <f t="shared" si="7"/>
        <v>2023 - MONTH 02</v>
      </c>
      <c r="N194" s="12">
        <f t="shared" ref="N194:O194" si="203">IFERROR(AVERAGEIF(L:L,L194,$J:$J)," ")</f>
        <v>0.9295714286</v>
      </c>
      <c r="O194" s="12">
        <f t="shared" si="203"/>
        <v>0.9348095238</v>
      </c>
      <c r="P194" s="9" t="str">
        <f>IF(ISBLANK(A194)," ",IF(N194&gt;MASTER!$B$3/100,"SB",IF(N194&gt;MASTER!$B$4/100,"B",IF(N194&gt;MASTER!$B$5/100,"C","K"))))</f>
        <v>B</v>
      </c>
      <c r="Q194" s="9" t="str">
        <f>IF(ISBLANK(B194)," ",IF(O194&gt;MASTER!$B$3/100,"SB",IF(O194&gt;MASTER!$B$4/100,"B",IF(O194&gt;MASTER!$B$5/100,"C","K"))))</f>
        <v>B</v>
      </c>
    </row>
    <row r="195">
      <c r="A195" s="8">
        <f>INDIRECT(ADDRESS(2+QUOTIENT(ROW()-2,COUNTA('Form Responses 1'!$1:$1)-4),1,,TRUE,"Form Responses 1"))</f>
        <v>45005.69033</v>
      </c>
      <c r="B195" s="9" t="str">
        <f>INDIRECT(ADDRESS(2+QUOTIENT(ROW()-2,COUNTA('Form Responses 1'!$1:$1)-4),2,,TRUE,"Form Responses 1"))</f>
        <v>theresia3@gmail.com</v>
      </c>
      <c r="C195" s="9" t="str">
        <f>INDIRECT(ADDRESS(2+QUOTIENT(ROW()-2,COUNTA('Form Responses 1'!$1:$1)-4),3,,TRUE,"Form Responses 1"))</f>
        <v>theresa</v>
      </c>
      <c r="D195" s="10">
        <f>INDIRECT(ADDRESS(2+QUOTIENT(ROW()-2,COUNTA('Form Responses 1'!$1:$1)-4),4,,TRUE,"Form Responses 1"))</f>
        <v>44980</v>
      </c>
      <c r="E195" s="11">
        <f t="shared" si="2"/>
        <v>4</v>
      </c>
      <c r="F195" s="9" t="str">
        <f>IF(ISBLANK(A195)," ",INDIRECT(ADDRESS(1,5+MOD(ROW()-2,COUNTA('Form Responses 1'!$1:$1)-4),,TRUE,"Form Responses 1")))</f>
        <v>Blok 3 &amp; 4 [Jalur Utama]</v>
      </c>
      <c r="G195" s="9" t="str">
        <f>IF(ISBLANK(A195)," ",INDIRECT(ADDRESS(MATCH(A195,'Form Responses 1'!A:A,0),5+MOD(ROW()-2,COUNTA('Form Responses 1'!$1:$1)-4),,TRUE,"Form Responses 1")))</f>
        <v>CUKUP BAIK</v>
      </c>
      <c r="H195" s="12" t="str">
        <f t="shared" si="3"/>
        <v>Blok 3 &amp; 4</v>
      </c>
      <c r="I195" s="12" t="str">
        <f t="shared" si="4"/>
        <v>CLEANING SERVICE</v>
      </c>
      <c r="J195" s="12">
        <f t="array" ref="J195">IFERROR(INDEX(MASTER!B:B,MATCH(G195,MASTER!A:A,0))/100," ")</f>
        <v>0.89</v>
      </c>
      <c r="K195" s="9">
        <f t="shared" si="5"/>
        <v>8</v>
      </c>
      <c r="L195" s="9" t="str">
        <f t="shared" si="6"/>
        <v>2023 - WEEK 08</v>
      </c>
      <c r="M195" s="9" t="str">
        <f t="shared" si="7"/>
        <v>2023 - MONTH 02</v>
      </c>
      <c r="N195" s="12">
        <f t="shared" ref="N195:O195" si="204">IFERROR(AVERAGEIF(L:L,L195,$J:$J)," ")</f>
        <v>0.9295714286</v>
      </c>
      <c r="O195" s="12">
        <f t="shared" si="204"/>
        <v>0.9348095238</v>
      </c>
      <c r="P195" s="9" t="str">
        <f>IF(ISBLANK(A195)," ",IF(N195&gt;MASTER!$B$3/100,"SB",IF(N195&gt;MASTER!$B$4/100,"B",IF(N195&gt;MASTER!$B$5/100,"C","K"))))</f>
        <v>B</v>
      </c>
      <c r="Q195" s="9" t="str">
        <f>IF(ISBLANK(B195)," ",IF(O195&gt;MASTER!$B$3/100,"SB",IF(O195&gt;MASTER!$B$4/100,"B",IF(O195&gt;MASTER!$B$5/100,"C","K"))))</f>
        <v>B</v>
      </c>
    </row>
    <row r="196">
      <c r="A196" s="8">
        <f>INDIRECT(ADDRESS(2+QUOTIENT(ROW()-2,COUNTA('Form Responses 1'!$1:$1)-4),1,,TRUE,"Form Responses 1"))</f>
        <v>45005.69033</v>
      </c>
      <c r="B196" s="9" t="str">
        <f>INDIRECT(ADDRESS(2+QUOTIENT(ROW()-2,COUNTA('Form Responses 1'!$1:$1)-4),2,,TRUE,"Form Responses 1"))</f>
        <v>theresia3@gmail.com</v>
      </c>
      <c r="C196" s="9" t="str">
        <f>INDIRECT(ADDRESS(2+QUOTIENT(ROW()-2,COUNTA('Form Responses 1'!$1:$1)-4),3,,TRUE,"Form Responses 1"))</f>
        <v>theresa</v>
      </c>
      <c r="D196" s="10">
        <f>INDIRECT(ADDRESS(2+QUOTIENT(ROW()-2,COUNTA('Form Responses 1'!$1:$1)-4),4,,TRUE,"Form Responses 1"))</f>
        <v>44980</v>
      </c>
      <c r="E196" s="11">
        <f t="shared" si="2"/>
        <v>4</v>
      </c>
      <c r="F196" s="9" t="str">
        <f>IF(ISBLANK(A196)," ",INDIRECT(ADDRESS(1,5+MOD(ROW()-2,COUNTA('Form Responses 1'!$1:$1)-4),,TRUE,"Form Responses 1")))</f>
        <v>Blok 3 &amp; 4 [Bundaran 1]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Blok 3 &amp; 4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8</v>
      </c>
      <c r="L196" s="9" t="str">
        <f t="shared" si="6"/>
        <v>2023 - WEEK 08</v>
      </c>
      <c r="M196" s="9" t="str">
        <f t="shared" si="7"/>
        <v>2023 - MONTH 02</v>
      </c>
      <c r="N196" s="12">
        <f t="shared" ref="N196:O196" si="205">IFERROR(AVERAGEIF(L:L,L196,$J:$J)," ")</f>
        <v>0.9295714286</v>
      </c>
      <c r="O196" s="12">
        <f t="shared" si="205"/>
        <v>0.9348095238</v>
      </c>
      <c r="P196" s="9" t="str">
        <f>IF(ISBLANK(A196)," ",IF(N196&gt;MASTER!$B$3/100,"SB",IF(N196&gt;MASTER!$B$4/100,"B",IF(N196&gt;MASTER!$B$5/100,"C","K"))))</f>
        <v>B</v>
      </c>
      <c r="Q196" s="9" t="str">
        <f>IF(ISBLANK(B196)," ",IF(O196&gt;MASTER!$B$3/100,"SB",IF(O196&gt;MASTER!$B$4/100,"B",IF(O196&gt;MASTER!$B$5/100,"C","K"))))</f>
        <v>B</v>
      </c>
    </row>
    <row r="197">
      <c r="A197" s="8">
        <f>INDIRECT(ADDRESS(2+QUOTIENT(ROW()-2,COUNTA('Form Responses 1'!$1:$1)-4),1,,TRUE,"Form Responses 1"))</f>
        <v>45005.69033</v>
      </c>
      <c r="B197" s="9" t="str">
        <f>INDIRECT(ADDRESS(2+QUOTIENT(ROW()-2,COUNTA('Form Responses 1'!$1:$1)-4),2,,TRUE,"Form Responses 1"))</f>
        <v>theresia3@gmail.com</v>
      </c>
      <c r="C197" s="9" t="str">
        <f>INDIRECT(ADDRESS(2+QUOTIENT(ROW()-2,COUNTA('Form Responses 1'!$1:$1)-4),3,,TRUE,"Form Responses 1"))</f>
        <v>theresa</v>
      </c>
      <c r="D197" s="10">
        <f>INDIRECT(ADDRESS(2+QUOTIENT(ROW()-2,COUNTA('Form Responses 1'!$1:$1)-4),4,,TRUE,"Form Responses 1"))</f>
        <v>44980</v>
      </c>
      <c r="E197" s="11">
        <f t="shared" si="2"/>
        <v>4</v>
      </c>
      <c r="F197" s="9" t="str">
        <f>IF(ISBLANK(A197)," ",INDIRECT(ADDRESS(1,5+MOD(ROW()-2,COUNTA('Form Responses 1'!$1:$1)-4),,TRUE,"Form Responses 1")))</f>
        <v>Blok 3 &amp; 4 [Bundaran 2]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Blok 3 &amp; 4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8</v>
      </c>
      <c r="L197" s="9" t="str">
        <f t="shared" si="6"/>
        <v>2023 - WEEK 08</v>
      </c>
      <c r="M197" s="9" t="str">
        <f t="shared" si="7"/>
        <v>2023 - MONTH 02</v>
      </c>
      <c r="N197" s="12">
        <f t="shared" ref="N197:O197" si="206">IFERROR(AVERAGEIF(L:L,L197,$J:$J)," ")</f>
        <v>0.9295714286</v>
      </c>
      <c r="O197" s="12">
        <f t="shared" si="206"/>
        <v>0.9348095238</v>
      </c>
      <c r="P197" s="9" t="str">
        <f>IF(ISBLANK(A197)," ",IF(N197&gt;MASTER!$B$3/100,"SB",IF(N197&gt;MASTER!$B$4/100,"B",IF(N197&gt;MASTER!$B$5/100,"C","K"))))</f>
        <v>B</v>
      </c>
      <c r="Q197" s="9" t="str">
        <f>IF(ISBLANK(B197)," ",IF(O197&gt;MASTER!$B$3/100,"SB",IF(O197&gt;MASTER!$B$4/100,"B",IF(O197&gt;MASTER!$B$5/100,"C","K"))))</f>
        <v>B</v>
      </c>
    </row>
    <row r="198">
      <c r="A198" s="8">
        <f>INDIRECT(ADDRESS(2+QUOTIENT(ROW()-2,COUNTA('Form Responses 1'!$1:$1)-4),1,,TRUE,"Form Responses 1"))</f>
        <v>45005.69033</v>
      </c>
      <c r="B198" s="9" t="str">
        <f>INDIRECT(ADDRESS(2+QUOTIENT(ROW()-2,COUNTA('Form Responses 1'!$1:$1)-4),2,,TRUE,"Form Responses 1"))</f>
        <v>theresia3@gmail.com</v>
      </c>
      <c r="C198" s="9" t="str">
        <f>INDIRECT(ADDRESS(2+QUOTIENT(ROW()-2,COUNTA('Form Responses 1'!$1:$1)-4),3,,TRUE,"Form Responses 1"))</f>
        <v>theresa</v>
      </c>
      <c r="D198" s="10">
        <f>INDIRECT(ADDRESS(2+QUOTIENT(ROW()-2,COUNTA('Form Responses 1'!$1:$1)-4),4,,TRUE,"Form Responses 1"))</f>
        <v>44980</v>
      </c>
      <c r="E198" s="11">
        <f t="shared" si="2"/>
        <v>4</v>
      </c>
      <c r="F198" s="9" t="str">
        <f>IF(ISBLANK(A198)," ",INDIRECT(ADDRESS(1,5+MOD(ROW()-2,COUNTA('Form Responses 1'!$1:$1)-4),,TRUE,"Form Responses 1")))</f>
        <v>Blok 5 &amp; 6 [Jalur Utama]</v>
      </c>
      <c r="G198" s="9" t="str">
        <f>IF(ISBLANK(A198)," ",INDIRECT(ADDRESS(MATCH(A198,'Form Responses 1'!A:A,0),5+MOD(ROW()-2,COUNTA('Form Responses 1'!$1:$1)-4),,TRUE,"Form Responses 1")))</f>
        <v>CUKUP BAIK</v>
      </c>
      <c r="H198" s="12" t="str">
        <f t="shared" si="3"/>
        <v>Blok 5 &amp; 6</v>
      </c>
      <c r="I198" s="12" t="str">
        <f t="shared" si="4"/>
        <v>CLEANING SERVICE</v>
      </c>
      <c r="J198" s="12">
        <f t="array" ref="J198">IFERROR(INDEX(MASTER!B:B,MATCH(G198,MASTER!A:A,0))/100," ")</f>
        <v>0.89</v>
      </c>
      <c r="K198" s="9">
        <f t="shared" si="5"/>
        <v>8</v>
      </c>
      <c r="L198" s="9" t="str">
        <f t="shared" si="6"/>
        <v>2023 - WEEK 08</v>
      </c>
      <c r="M198" s="9" t="str">
        <f t="shared" si="7"/>
        <v>2023 - MONTH 02</v>
      </c>
      <c r="N198" s="12">
        <f t="shared" ref="N198:O198" si="207">IFERROR(AVERAGEIF(L:L,L198,$J:$J)," ")</f>
        <v>0.9295714286</v>
      </c>
      <c r="O198" s="12">
        <f t="shared" si="207"/>
        <v>0.9348095238</v>
      </c>
      <c r="P198" s="9" t="str">
        <f>IF(ISBLANK(A198)," ",IF(N198&gt;MASTER!$B$3/100,"SB",IF(N198&gt;MASTER!$B$4/100,"B",IF(N198&gt;MASTER!$B$5/100,"C","K"))))</f>
        <v>B</v>
      </c>
      <c r="Q198" s="9" t="str">
        <f>IF(ISBLANK(B198)," ",IF(O198&gt;MASTER!$B$3/100,"SB",IF(O198&gt;MASTER!$B$4/100,"B",IF(O198&gt;MASTER!$B$5/100,"C","K"))))</f>
        <v>B</v>
      </c>
    </row>
    <row r="199">
      <c r="A199" s="8">
        <f>INDIRECT(ADDRESS(2+QUOTIENT(ROW()-2,COUNTA('Form Responses 1'!$1:$1)-4),1,,TRUE,"Form Responses 1"))</f>
        <v>45005.69033</v>
      </c>
      <c r="B199" s="9" t="str">
        <f>INDIRECT(ADDRESS(2+QUOTIENT(ROW()-2,COUNTA('Form Responses 1'!$1:$1)-4),2,,TRUE,"Form Responses 1"))</f>
        <v>theresia3@gmail.com</v>
      </c>
      <c r="C199" s="9" t="str">
        <f>INDIRECT(ADDRESS(2+QUOTIENT(ROW()-2,COUNTA('Form Responses 1'!$1:$1)-4),3,,TRUE,"Form Responses 1"))</f>
        <v>theresa</v>
      </c>
      <c r="D199" s="10">
        <f>INDIRECT(ADDRESS(2+QUOTIENT(ROW()-2,COUNTA('Form Responses 1'!$1:$1)-4),4,,TRUE,"Form Responses 1"))</f>
        <v>44980</v>
      </c>
      <c r="E199" s="11">
        <f t="shared" si="2"/>
        <v>4</v>
      </c>
      <c r="F199" s="9" t="str">
        <f>IF(ISBLANK(A199)," ",INDIRECT(ADDRESS(1,5+MOD(ROW()-2,COUNTA('Form Responses 1'!$1:$1)-4),,TRUE,"Form Responses 1")))</f>
        <v>Blok 5 &amp; 6 [Bundaran]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Blok 5 &amp; 6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8</v>
      </c>
      <c r="L199" s="9" t="str">
        <f t="shared" si="6"/>
        <v>2023 - WEEK 08</v>
      </c>
      <c r="M199" s="9" t="str">
        <f t="shared" si="7"/>
        <v>2023 - MONTH 02</v>
      </c>
      <c r="N199" s="12">
        <f t="shared" ref="N199:O199" si="208">IFERROR(AVERAGEIF(L:L,L199,$J:$J)," ")</f>
        <v>0.9295714286</v>
      </c>
      <c r="O199" s="12">
        <f t="shared" si="208"/>
        <v>0.9348095238</v>
      </c>
      <c r="P199" s="9" t="str">
        <f>IF(ISBLANK(A199)," ",IF(N199&gt;MASTER!$B$3/100,"SB",IF(N199&gt;MASTER!$B$4/100,"B",IF(N199&gt;MASTER!$B$5/100,"C","K"))))</f>
        <v>B</v>
      </c>
      <c r="Q199" s="9" t="str">
        <f>IF(ISBLANK(B199)," ",IF(O199&gt;MASTER!$B$3/100,"SB",IF(O199&gt;MASTER!$B$4/100,"B",IF(O199&gt;MASTER!$B$5/100,"C","K"))))</f>
        <v>B</v>
      </c>
    </row>
    <row r="200">
      <c r="A200" s="8">
        <f>INDIRECT(ADDRESS(2+QUOTIENT(ROW()-2,COUNTA('Form Responses 1'!$1:$1)-4),1,,TRUE,"Form Responses 1"))</f>
        <v>45005.69033</v>
      </c>
      <c r="B200" s="9" t="str">
        <f>INDIRECT(ADDRESS(2+QUOTIENT(ROW()-2,COUNTA('Form Responses 1'!$1:$1)-4),2,,TRUE,"Form Responses 1"))</f>
        <v>theresia3@gmail.com</v>
      </c>
      <c r="C200" s="9" t="str">
        <f>INDIRECT(ADDRESS(2+QUOTIENT(ROW()-2,COUNTA('Form Responses 1'!$1:$1)-4),3,,TRUE,"Form Responses 1"))</f>
        <v>theresa</v>
      </c>
      <c r="D200" s="10">
        <f>INDIRECT(ADDRESS(2+QUOTIENT(ROW()-2,COUNTA('Form Responses 1'!$1:$1)-4),4,,TRUE,"Form Responses 1"))</f>
        <v>44980</v>
      </c>
      <c r="E200" s="11">
        <f t="shared" si="2"/>
        <v>4</v>
      </c>
      <c r="F200" s="9" t="str">
        <f>IF(ISBLANK(A200)," ",INDIRECT(ADDRESS(1,5+MOD(ROW()-2,COUNTA('Form Responses 1'!$1:$1)-4),,TRUE,"Form Responses 1")))</f>
        <v>Lapangan 1 [Jalur Utama]</v>
      </c>
      <c r="G200" s="9" t="str">
        <f>IF(ISBLANK(A200)," ",INDIRECT(ADDRESS(MATCH(A200,'Form Responses 1'!A:A,0),5+MOD(ROW()-2,COUNTA('Form Responses 1'!$1:$1)-4),,TRUE,"Form Responses 1")))</f>
        <v>CUKUP BAIK</v>
      </c>
      <c r="H200" s="12" t="str">
        <f t="shared" si="3"/>
        <v>Lapangan 1</v>
      </c>
      <c r="I200" s="12" t="str">
        <f t="shared" si="4"/>
        <v>CLEANING SERVICE</v>
      </c>
      <c r="J200" s="12">
        <f t="array" ref="J200">IFERROR(INDEX(MASTER!B:B,MATCH(G200,MASTER!A:A,0))/100," ")</f>
        <v>0.89</v>
      </c>
      <c r="K200" s="9">
        <f t="shared" si="5"/>
        <v>8</v>
      </c>
      <c r="L200" s="9" t="str">
        <f t="shared" si="6"/>
        <v>2023 - WEEK 08</v>
      </c>
      <c r="M200" s="9" t="str">
        <f t="shared" si="7"/>
        <v>2023 - MONTH 02</v>
      </c>
      <c r="N200" s="12">
        <f t="shared" ref="N200:O200" si="209">IFERROR(AVERAGEIF(L:L,L200,$J:$J)," ")</f>
        <v>0.9295714286</v>
      </c>
      <c r="O200" s="12">
        <f t="shared" si="209"/>
        <v>0.9348095238</v>
      </c>
      <c r="P200" s="9" t="str">
        <f>IF(ISBLANK(A200)," ",IF(N200&gt;MASTER!$B$3/100,"SB",IF(N200&gt;MASTER!$B$4/100,"B",IF(N200&gt;MASTER!$B$5/100,"C","K"))))</f>
        <v>B</v>
      </c>
      <c r="Q200" s="9" t="str">
        <f>IF(ISBLANK(B200)," ",IF(O200&gt;MASTER!$B$3/100,"SB",IF(O200&gt;MASTER!$B$4/100,"B",IF(O200&gt;MASTER!$B$5/100,"C","K"))))</f>
        <v>B</v>
      </c>
    </row>
    <row r="201">
      <c r="A201" s="8">
        <f>INDIRECT(ADDRESS(2+QUOTIENT(ROW()-2,COUNTA('Form Responses 1'!$1:$1)-4),1,,TRUE,"Form Responses 1"))</f>
        <v>45005.69033</v>
      </c>
      <c r="B201" s="9" t="str">
        <f>INDIRECT(ADDRESS(2+QUOTIENT(ROW()-2,COUNTA('Form Responses 1'!$1:$1)-4),2,,TRUE,"Form Responses 1"))</f>
        <v>theresia3@gmail.com</v>
      </c>
      <c r="C201" s="9" t="str">
        <f>INDIRECT(ADDRESS(2+QUOTIENT(ROW()-2,COUNTA('Form Responses 1'!$1:$1)-4),3,,TRUE,"Form Responses 1"))</f>
        <v>theresa</v>
      </c>
      <c r="D201" s="10">
        <f>INDIRECT(ADDRESS(2+QUOTIENT(ROW()-2,COUNTA('Form Responses 1'!$1:$1)-4),4,,TRUE,"Form Responses 1"))</f>
        <v>44980</v>
      </c>
      <c r="E201" s="11">
        <f t="shared" si="2"/>
        <v>4</v>
      </c>
      <c r="F201" s="9" t="str">
        <f>IF(ISBLANK(A201)," ",INDIRECT(ADDRESS(1,5+MOD(ROW()-2,COUNTA('Form Responses 1'!$1:$1)-4),,TRUE,"Form Responses 1")))</f>
        <v>Lapangan 1 [Lapangan]</v>
      </c>
      <c r="G201" s="9" t="str">
        <f>IF(ISBLANK(A201)," ",INDIRECT(ADDRESS(MATCH(A201,'Form Responses 1'!A:A,0),5+MOD(ROW()-2,COUNTA('Form Responses 1'!$1:$1)-4),,TRUE,"Form Responses 1")))</f>
        <v>SANGATBAIK</v>
      </c>
      <c r="H201" s="12" t="str">
        <f t="shared" si="3"/>
        <v>Lapangan 1</v>
      </c>
      <c r="I201" s="12" t="str">
        <f t="shared" si="4"/>
        <v>CLEANING SERVICE</v>
      </c>
      <c r="J201" s="12">
        <f t="array" ref="J201">IFERROR(INDEX(MASTER!B:B,MATCH(G201,MASTER!A:A,0))/100," ")</f>
        <v>1</v>
      </c>
      <c r="K201" s="9">
        <f t="shared" si="5"/>
        <v>8</v>
      </c>
      <c r="L201" s="9" t="str">
        <f t="shared" si="6"/>
        <v>2023 - WEEK 08</v>
      </c>
      <c r="M201" s="9" t="str">
        <f t="shared" si="7"/>
        <v>2023 - MONTH 02</v>
      </c>
      <c r="N201" s="12">
        <f t="shared" ref="N201:O201" si="210">IFERROR(AVERAGEIF(L:L,L201,$J:$J)," ")</f>
        <v>0.9295714286</v>
      </c>
      <c r="O201" s="12">
        <f t="shared" si="210"/>
        <v>0.9348095238</v>
      </c>
      <c r="P201" s="9" t="str">
        <f>IF(ISBLANK(A201)," ",IF(N201&gt;MASTER!$B$3/100,"SB",IF(N201&gt;MASTER!$B$4/100,"B",IF(N201&gt;MASTER!$B$5/100,"C","K"))))</f>
        <v>B</v>
      </c>
      <c r="Q201" s="9" t="str">
        <f>IF(ISBLANK(B201)," ",IF(O201&gt;MASTER!$B$3/100,"SB",IF(O201&gt;MASTER!$B$4/100,"B",IF(O201&gt;MASTER!$B$5/100,"C","K"))))</f>
        <v>B</v>
      </c>
    </row>
    <row r="202">
      <c r="A202" s="8">
        <f>INDIRECT(ADDRESS(2+QUOTIENT(ROW()-2,COUNTA('Form Responses 1'!$1:$1)-4),1,,TRUE,"Form Responses 1"))</f>
        <v>45005.69033</v>
      </c>
      <c r="B202" s="9" t="str">
        <f>INDIRECT(ADDRESS(2+QUOTIENT(ROW()-2,COUNTA('Form Responses 1'!$1:$1)-4),2,,TRUE,"Form Responses 1"))</f>
        <v>theresia3@gmail.com</v>
      </c>
      <c r="C202" s="9" t="str">
        <f>INDIRECT(ADDRESS(2+QUOTIENT(ROW()-2,COUNTA('Form Responses 1'!$1:$1)-4),3,,TRUE,"Form Responses 1"))</f>
        <v>theresa</v>
      </c>
      <c r="D202" s="10">
        <f>INDIRECT(ADDRESS(2+QUOTIENT(ROW()-2,COUNTA('Form Responses 1'!$1:$1)-4),4,,TRUE,"Form Responses 1"))</f>
        <v>44980</v>
      </c>
      <c r="E202" s="11">
        <f t="shared" si="2"/>
        <v>4</v>
      </c>
      <c r="F202" s="9" t="str">
        <f>IF(ISBLANK(A202)," ",INDIRECT(ADDRESS(1,5+MOD(ROW()-2,COUNTA('Form Responses 1'!$1:$1)-4),,TRUE,"Form Responses 1")))</f>
        <v>Lapangan 2 [Jalur Utama]</v>
      </c>
      <c r="G202" s="9" t="str">
        <f>IF(ISBLANK(A202)," ",INDIRECT(ADDRESS(MATCH(A202,'Form Responses 1'!A:A,0),5+MOD(ROW()-2,COUNTA('Form Responses 1'!$1:$1)-4),,TRUE,"Form Responses 1")))</f>
        <v>SANGATBAIK</v>
      </c>
      <c r="H202" s="12" t="str">
        <f t="shared" si="3"/>
        <v>Lapangan 2</v>
      </c>
      <c r="I202" s="12" t="str">
        <f t="shared" si="4"/>
        <v>CLEANING SERVICE</v>
      </c>
      <c r="J202" s="12">
        <f t="array" ref="J202">IFERROR(INDEX(MASTER!B:B,MATCH(G202,MASTER!A:A,0))/100," ")</f>
        <v>1</v>
      </c>
      <c r="K202" s="9">
        <f t="shared" si="5"/>
        <v>8</v>
      </c>
      <c r="L202" s="9" t="str">
        <f t="shared" si="6"/>
        <v>2023 - WEEK 08</v>
      </c>
      <c r="M202" s="9" t="str">
        <f t="shared" si="7"/>
        <v>2023 - MONTH 02</v>
      </c>
      <c r="N202" s="12">
        <f t="shared" ref="N202:O202" si="211">IFERROR(AVERAGEIF(L:L,L202,$J:$J)," ")</f>
        <v>0.9295714286</v>
      </c>
      <c r="O202" s="12">
        <f t="shared" si="211"/>
        <v>0.9348095238</v>
      </c>
      <c r="P202" s="9" t="str">
        <f>IF(ISBLANK(A202)," ",IF(N202&gt;MASTER!$B$3/100,"SB",IF(N202&gt;MASTER!$B$4/100,"B",IF(N202&gt;MASTER!$B$5/100,"C","K"))))</f>
        <v>B</v>
      </c>
      <c r="Q202" s="9" t="str">
        <f>IF(ISBLANK(B202)," ",IF(O202&gt;MASTER!$B$3/100,"SB",IF(O202&gt;MASTER!$B$4/100,"B",IF(O202&gt;MASTER!$B$5/100,"C","K"))))</f>
        <v>B</v>
      </c>
    </row>
    <row r="203">
      <c r="A203" s="8">
        <f>INDIRECT(ADDRESS(2+QUOTIENT(ROW()-2,COUNTA('Form Responses 1'!$1:$1)-4),1,,TRUE,"Form Responses 1"))</f>
        <v>45005.69033</v>
      </c>
      <c r="B203" s="9" t="str">
        <f>INDIRECT(ADDRESS(2+QUOTIENT(ROW()-2,COUNTA('Form Responses 1'!$1:$1)-4),2,,TRUE,"Form Responses 1"))</f>
        <v>theresia3@gmail.com</v>
      </c>
      <c r="C203" s="9" t="str">
        <f>INDIRECT(ADDRESS(2+QUOTIENT(ROW()-2,COUNTA('Form Responses 1'!$1:$1)-4),3,,TRUE,"Form Responses 1"))</f>
        <v>theresa</v>
      </c>
      <c r="D203" s="10">
        <f>INDIRECT(ADDRESS(2+QUOTIENT(ROW()-2,COUNTA('Form Responses 1'!$1:$1)-4),4,,TRUE,"Form Responses 1"))</f>
        <v>44980</v>
      </c>
      <c r="E203" s="11">
        <f t="shared" si="2"/>
        <v>4</v>
      </c>
      <c r="F203" s="9" t="str">
        <f>IF(ISBLANK(A203)," ",INDIRECT(ADDRESS(1,5+MOD(ROW()-2,COUNTA('Form Responses 1'!$1:$1)-4),,TRUE,"Form Responses 1")))</f>
        <v>Lapangan 2 [Lapangan]</v>
      </c>
      <c r="G203" s="9" t="str">
        <f>IF(ISBLANK(A203)," ",INDIRECT(ADDRESS(MATCH(A203,'Form Responses 1'!A:A,0),5+MOD(ROW()-2,COUNTA('Form Responses 1'!$1:$1)-4),,TRUE,"Form Responses 1")))</f>
        <v>CUKUP BAIK</v>
      </c>
      <c r="H203" s="12" t="str">
        <f t="shared" si="3"/>
        <v>Lapangan 2</v>
      </c>
      <c r="I203" s="12" t="str">
        <f t="shared" si="4"/>
        <v>CLEANING SERVICE</v>
      </c>
      <c r="J203" s="12">
        <f t="array" ref="J203">IFERROR(INDEX(MASTER!B:B,MATCH(G203,MASTER!A:A,0))/100," ")</f>
        <v>0.89</v>
      </c>
      <c r="K203" s="9">
        <f t="shared" si="5"/>
        <v>8</v>
      </c>
      <c r="L203" s="9" t="str">
        <f t="shared" si="6"/>
        <v>2023 - WEEK 08</v>
      </c>
      <c r="M203" s="9" t="str">
        <f t="shared" si="7"/>
        <v>2023 - MONTH 02</v>
      </c>
      <c r="N203" s="12">
        <f t="shared" ref="N203:O203" si="212">IFERROR(AVERAGEIF(L:L,L203,$J:$J)," ")</f>
        <v>0.9295714286</v>
      </c>
      <c r="O203" s="12">
        <f t="shared" si="212"/>
        <v>0.9348095238</v>
      </c>
      <c r="P203" s="9" t="str">
        <f>IF(ISBLANK(A203)," ",IF(N203&gt;MASTER!$B$3/100,"SB",IF(N203&gt;MASTER!$B$4/100,"B",IF(N203&gt;MASTER!$B$5/100,"C","K"))))</f>
        <v>B</v>
      </c>
      <c r="Q203" s="9" t="str">
        <f>IF(ISBLANK(B203)," ",IF(O203&gt;MASTER!$B$3/100,"SB",IF(O203&gt;MASTER!$B$4/100,"B",IF(O203&gt;MASTER!$B$5/100,"C","K"))))</f>
        <v>B</v>
      </c>
    </row>
    <row r="204">
      <c r="A204" s="8">
        <f>INDIRECT(ADDRESS(2+QUOTIENT(ROW()-2,COUNTA('Form Responses 1'!$1:$1)-4),1,,TRUE,"Form Responses 1"))</f>
        <v>45005.69033</v>
      </c>
      <c r="B204" s="9" t="str">
        <f>INDIRECT(ADDRESS(2+QUOTIENT(ROW()-2,COUNTA('Form Responses 1'!$1:$1)-4),2,,TRUE,"Form Responses 1"))</f>
        <v>theresia3@gmail.com</v>
      </c>
      <c r="C204" s="9" t="str">
        <f>INDIRECT(ADDRESS(2+QUOTIENT(ROW()-2,COUNTA('Form Responses 1'!$1:$1)-4),3,,TRUE,"Form Responses 1"))</f>
        <v>theresa</v>
      </c>
      <c r="D204" s="10">
        <f>INDIRECT(ADDRESS(2+QUOTIENT(ROW()-2,COUNTA('Form Responses 1'!$1:$1)-4),4,,TRUE,"Form Responses 1"))</f>
        <v>44980</v>
      </c>
      <c r="E204" s="11">
        <f t="shared" si="2"/>
        <v>4</v>
      </c>
      <c r="F204" s="9" t="str">
        <f>IF(ISBLANK(A204)," ",INDIRECT(ADDRESS(1,5+MOD(ROW()-2,COUNTA('Form Responses 1'!$1:$1)-4),,TRUE,"Form Responses 1")))</f>
        <v>Lapangan 3 [Jalur Utama]</v>
      </c>
      <c r="G204" s="9" t="str">
        <f>IF(ISBLANK(A204)," ",INDIRECT(ADDRESS(MATCH(A204,'Form Responses 1'!A:A,0),5+MOD(ROW()-2,COUNTA('Form Responses 1'!$1:$1)-4),,TRUE,"Form Responses 1")))</f>
        <v>CUKUP BAIK</v>
      </c>
      <c r="H204" s="12" t="str">
        <f t="shared" si="3"/>
        <v>Lapangan 3</v>
      </c>
      <c r="I204" s="12" t="str">
        <f t="shared" si="4"/>
        <v>CLEANING SERVICE</v>
      </c>
      <c r="J204" s="12">
        <f t="array" ref="J204">IFERROR(INDEX(MASTER!B:B,MATCH(G204,MASTER!A:A,0))/100," ")</f>
        <v>0.89</v>
      </c>
      <c r="K204" s="9">
        <f t="shared" si="5"/>
        <v>8</v>
      </c>
      <c r="L204" s="9" t="str">
        <f t="shared" si="6"/>
        <v>2023 - WEEK 08</v>
      </c>
      <c r="M204" s="9" t="str">
        <f t="shared" si="7"/>
        <v>2023 - MONTH 02</v>
      </c>
      <c r="N204" s="12">
        <f t="shared" ref="N204:O204" si="213">IFERROR(AVERAGEIF(L:L,L204,$J:$J)," ")</f>
        <v>0.9295714286</v>
      </c>
      <c r="O204" s="12">
        <f t="shared" si="213"/>
        <v>0.9348095238</v>
      </c>
      <c r="P204" s="9" t="str">
        <f>IF(ISBLANK(A204)," ",IF(N204&gt;MASTER!$B$3/100,"SB",IF(N204&gt;MASTER!$B$4/100,"B",IF(N204&gt;MASTER!$B$5/100,"C","K"))))</f>
        <v>B</v>
      </c>
      <c r="Q204" s="9" t="str">
        <f>IF(ISBLANK(B204)," ",IF(O204&gt;MASTER!$B$3/100,"SB",IF(O204&gt;MASTER!$B$4/100,"B",IF(O204&gt;MASTER!$B$5/100,"C","K"))))</f>
        <v>B</v>
      </c>
    </row>
    <row r="205">
      <c r="A205" s="8">
        <f>INDIRECT(ADDRESS(2+QUOTIENT(ROW()-2,COUNTA('Form Responses 1'!$1:$1)-4),1,,TRUE,"Form Responses 1"))</f>
        <v>45005.69033</v>
      </c>
      <c r="B205" s="9" t="str">
        <f>INDIRECT(ADDRESS(2+QUOTIENT(ROW()-2,COUNTA('Form Responses 1'!$1:$1)-4),2,,TRUE,"Form Responses 1"))</f>
        <v>theresia3@gmail.com</v>
      </c>
      <c r="C205" s="9" t="str">
        <f>INDIRECT(ADDRESS(2+QUOTIENT(ROW()-2,COUNTA('Form Responses 1'!$1:$1)-4),3,,TRUE,"Form Responses 1"))</f>
        <v>theresa</v>
      </c>
      <c r="D205" s="10">
        <f>INDIRECT(ADDRESS(2+QUOTIENT(ROW()-2,COUNTA('Form Responses 1'!$1:$1)-4),4,,TRUE,"Form Responses 1"))</f>
        <v>44980</v>
      </c>
      <c r="E205" s="11">
        <f t="shared" si="2"/>
        <v>4</v>
      </c>
      <c r="F205" s="9" t="str">
        <f>IF(ISBLANK(A205)," ",INDIRECT(ADDRESS(1,5+MOD(ROW()-2,COUNTA('Form Responses 1'!$1:$1)-4),,TRUE,"Form Responses 1")))</f>
        <v>Lapangan 3 [Lapangan]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Lapangan 3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8</v>
      </c>
      <c r="L205" s="9" t="str">
        <f t="shared" si="6"/>
        <v>2023 - WEEK 08</v>
      </c>
      <c r="M205" s="9" t="str">
        <f t="shared" si="7"/>
        <v>2023 - MONTH 02</v>
      </c>
      <c r="N205" s="12">
        <f t="shared" ref="N205:O205" si="214">IFERROR(AVERAGEIF(L:L,L205,$J:$J)," ")</f>
        <v>0.9295714286</v>
      </c>
      <c r="O205" s="12">
        <f t="shared" si="214"/>
        <v>0.9348095238</v>
      </c>
      <c r="P205" s="9" t="str">
        <f>IF(ISBLANK(A205)," ",IF(N205&gt;MASTER!$B$3/100,"SB",IF(N205&gt;MASTER!$B$4/100,"B",IF(N205&gt;MASTER!$B$5/100,"C","K"))))</f>
        <v>B</v>
      </c>
      <c r="Q205" s="9" t="str">
        <f>IF(ISBLANK(B205)," ",IF(O205&gt;MASTER!$B$3/100,"SB",IF(O205&gt;MASTER!$B$4/100,"B",IF(O205&gt;MASTER!$B$5/100,"C","K"))))</f>
        <v>B</v>
      </c>
    </row>
    <row r="206">
      <c r="A206" s="8">
        <f>INDIRECT(ADDRESS(2+QUOTIENT(ROW()-2,COUNTA('Form Responses 1'!$1:$1)-4),1,,TRUE,"Form Responses 1"))</f>
        <v>45005.69033</v>
      </c>
      <c r="B206" s="9" t="str">
        <f>INDIRECT(ADDRESS(2+QUOTIENT(ROW()-2,COUNTA('Form Responses 1'!$1:$1)-4),2,,TRUE,"Form Responses 1"))</f>
        <v>theresia3@gmail.com</v>
      </c>
      <c r="C206" s="9" t="str">
        <f>INDIRECT(ADDRESS(2+QUOTIENT(ROW()-2,COUNTA('Form Responses 1'!$1:$1)-4),3,,TRUE,"Form Responses 1"))</f>
        <v>theresa</v>
      </c>
      <c r="D206" s="10">
        <f>INDIRECT(ADDRESS(2+QUOTIENT(ROW()-2,COUNTA('Form Responses 1'!$1:$1)-4),4,,TRUE,"Form Responses 1"))</f>
        <v>44980</v>
      </c>
      <c r="E206" s="11">
        <f t="shared" si="2"/>
        <v>4</v>
      </c>
      <c r="F206" s="9" t="str">
        <f>IF(ISBLANK(A206)," ",INDIRECT(ADDRESS(1,5+MOD(ROW()-2,COUNTA('Form Responses 1'!$1:$1)-4),,TRUE,"Form Responses 1")))</f>
        <v>Lapangan Panah [Jalur Utama]</v>
      </c>
      <c r="G206" s="9" t="str">
        <f>IF(ISBLANK(A206)," ",INDIRECT(ADDRESS(MATCH(A206,'Form Responses 1'!A:A,0),5+MOD(ROW()-2,COUNTA('Form Responses 1'!$1:$1)-4),,TRUE,"Form Responses 1")))</f>
        <v>SANGATBAIK</v>
      </c>
      <c r="H206" s="12" t="str">
        <f t="shared" si="3"/>
        <v>Lapangan Panah</v>
      </c>
      <c r="I206" s="12" t="str">
        <f t="shared" si="4"/>
        <v>CLEANING SERVICE</v>
      </c>
      <c r="J206" s="12">
        <f t="array" ref="J206">IFERROR(INDEX(MASTER!B:B,MATCH(G206,MASTER!A:A,0))/100," ")</f>
        <v>1</v>
      </c>
      <c r="K206" s="9">
        <f t="shared" si="5"/>
        <v>8</v>
      </c>
      <c r="L206" s="9" t="str">
        <f t="shared" si="6"/>
        <v>2023 - WEEK 08</v>
      </c>
      <c r="M206" s="9" t="str">
        <f t="shared" si="7"/>
        <v>2023 - MONTH 02</v>
      </c>
      <c r="N206" s="12">
        <f t="shared" ref="N206:O206" si="215">IFERROR(AVERAGEIF(L:L,L206,$J:$J)," ")</f>
        <v>0.9295714286</v>
      </c>
      <c r="O206" s="12">
        <f t="shared" si="215"/>
        <v>0.9348095238</v>
      </c>
      <c r="P206" s="9" t="str">
        <f>IF(ISBLANK(A206)," ",IF(N206&gt;MASTER!$B$3/100,"SB",IF(N206&gt;MASTER!$B$4/100,"B",IF(N206&gt;MASTER!$B$5/100,"C","K"))))</f>
        <v>B</v>
      </c>
      <c r="Q206" s="9" t="str">
        <f>IF(ISBLANK(B206)," ",IF(O206&gt;MASTER!$B$3/100,"SB",IF(O206&gt;MASTER!$B$4/100,"B",IF(O206&gt;MASTER!$B$5/100,"C","K"))))</f>
        <v>B</v>
      </c>
    </row>
    <row r="207">
      <c r="A207" s="8">
        <f>INDIRECT(ADDRESS(2+QUOTIENT(ROW()-2,COUNTA('Form Responses 1'!$1:$1)-4),1,,TRUE,"Form Responses 1"))</f>
        <v>45005.69033</v>
      </c>
      <c r="B207" s="9" t="str">
        <f>INDIRECT(ADDRESS(2+QUOTIENT(ROW()-2,COUNTA('Form Responses 1'!$1:$1)-4),2,,TRUE,"Form Responses 1"))</f>
        <v>theresia3@gmail.com</v>
      </c>
      <c r="C207" s="9" t="str">
        <f>INDIRECT(ADDRESS(2+QUOTIENT(ROW()-2,COUNTA('Form Responses 1'!$1:$1)-4),3,,TRUE,"Form Responses 1"))</f>
        <v>theresa</v>
      </c>
      <c r="D207" s="10">
        <f>INDIRECT(ADDRESS(2+QUOTIENT(ROW()-2,COUNTA('Form Responses 1'!$1:$1)-4),4,,TRUE,"Form Responses 1"))</f>
        <v>44980</v>
      </c>
      <c r="E207" s="11">
        <f t="shared" si="2"/>
        <v>4</v>
      </c>
      <c r="F207" s="9" t="str">
        <f>IF(ISBLANK(A207)," ",INDIRECT(ADDRESS(1,5+MOD(ROW()-2,COUNTA('Form Responses 1'!$1:$1)-4),,TRUE,"Form Responses 1")))</f>
        <v>Lapangan Panah [Lapangan]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Lapangan Panah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8</v>
      </c>
      <c r="L207" s="9" t="str">
        <f t="shared" si="6"/>
        <v>2023 - WEEK 08</v>
      </c>
      <c r="M207" s="9" t="str">
        <f t="shared" si="7"/>
        <v>2023 - MONTH 02</v>
      </c>
      <c r="N207" s="12">
        <f t="shared" ref="N207:O207" si="216">IFERROR(AVERAGEIF(L:L,L207,$J:$J)," ")</f>
        <v>0.9295714286</v>
      </c>
      <c r="O207" s="12">
        <f t="shared" si="216"/>
        <v>0.9348095238</v>
      </c>
      <c r="P207" s="9" t="str">
        <f>IF(ISBLANK(A207)," ",IF(N207&gt;MASTER!$B$3/100,"SB",IF(N207&gt;MASTER!$B$4/100,"B",IF(N207&gt;MASTER!$B$5/100,"C","K"))))</f>
        <v>B</v>
      </c>
      <c r="Q207" s="9" t="str">
        <f>IF(ISBLANK(B207)," ",IF(O207&gt;MASTER!$B$3/100,"SB",IF(O207&gt;MASTER!$B$4/100,"B",IF(O207&gt;MASTER!$B$5/100,"C","K"))))</f>
        <v>B</v>
      </c>
    </row>
    <row r="208">
      <c r="A208" s="8">
        <f>INDIRECT(ADDRESS(2+QUOTIENT(ROW()-2,COUNTA('Form Responses 1'!$1:$1)-4),1,,TRUE,"Form Responses 1"))</f>
        <v>45005.69033</v>
      </c>
      <c r="B208" s="9" t="str">
        <f>INDIRECT(ADDRESS(2+QUOTIENT(ROW()-2,COUNTA('Form Responses 1'!$1:$1)-4),2,,TRUE,"Form Responses 1"))</f>
        <v>theresia3@gmail.com</v>
      </c>
      <c r="C208" s="9" t="str">
        <f>INDIRECT(ADDRESS(2+QUOTIENT(ROW()-2,COUNTA('Form Responses 1'!$1:$1)-4),3,,TRUE,"Form Responses 1"))</f>
        <v>theresa</v>
      </c>
      <c r="D208" s="10">
        <f>INDIRECT(ADDRESS(2+QUOTIENT(ROW()-2,COUNTA('Form Responses 1'!$1:$1)-4),4,,TRUE,"Form Responses 1"))</f>
        <v>44980</v>
      </c>
      <c r="E208" s="11">
        <f t="shared" si="2"/>
        <v>4</v>
      </c>
      <c r="F208" s="9" t="str">
        <f>IF(ISBLANK(A208)," ",INDIRECT(ADDRESS(1,5+MOD(ROW()-2,COUNTA('Form Responses 1'!$1:$1)-4),,TRUE,"Form Responses 1")))</f>
        <v>Taman Bermain [Jalur Utama]</v>
      </c>
      <c r="G208" s="9" t="str">
        <f>IF(ISBLANK(A208)," ",INDIRECT(ADDRESS(MATCH(A208,'Form Responses 1'!A:A,0),5+MOD(ROW()-2,COUNTA('Form Responses 1'!$1:$1)-4),,TRUE,"Form Responses 1")))</f>
        <v>CUKUP BAIK</v>
      </c>
      <c r="H208" s="12" t="str">
        <f t="shared" si="3"/>
        <v>Taman Bermain</v>
      </c>
      <c r="I208" s="12" t="str">
        <f t="shared" si="4"/>
        <v>CLEANING SERVICE</v>
      </c>
      <c r="J208" s="12">
        <f t="array" ref="J208">IFERROR(INDEX(MASTER!B:B,MATCH(G208,MASTER!A:A,0))/100," ")</f>
        <v>0.89</v>
      </c>
      <c r="K208" s="9">
        <f t="shared" si="5"/>
        <v>8</v>
      </c>
      <c r="L208" s="9" t="str">
        <f t="shared" si="6"/>
        <v>2023 - WEEK 08</v>
      </c>
      <c r="M208" s="9" t="str">
        <f t="shared" si="7"/>
        <v>2023 - MONTH 02</v>
      </c>
      <c r="N208" s="12">
        <f t="shared" ref="N208:O208" si="217">IFERROR(AVERAGEIF(L:L,L208,$J:$J)," ")</f>
        <v>0.9295714286</v>
      </c>
      <c r="O208" s="12">
        <f t="shared" si="217"/>
        <v>0.9348095238</v>
      </c>
      <c r="P208" s="9" t="str">
        <f>IF(ISBLANK(A208)," ",IF(N208&gt;MASTER!$B$3/100,"SB",IF(N208&gt;MASTER!$B$4/100,"B",IF(N208&gt;MASTER!$B$5/100,"C","K"))))</f>
        <v>B</v>
      </c>
      <c r="Q208" s="9" t="str">
        <f>IF(ISBLANK(B208)," ",IF(O208&gt;MASTER!$B$3/100,"SB",IF(O208&gt;MASTER!$B$4/100,"B",IF(O208&gt;MASTER!$B$5/100,"C","K"))))</f>
        <v>B</v>
      </c>
    </row>
    <row r="209">
      <c r="A209" s="8">
        <f>INDIRECT(ADDRESS(2+QUOTIENT(ROW()-2,COUNTA('Form Responses 1'!$1:$1)-4),1,,TRUE,"Form Responses 1"))</f>
        <v>45005.69033</v>
      </c>
      <c r="B209" s="9" t="str">
        <f>INDIRECT(ADDRESS(2+QUOTIENT(ROW()-2,COUNTA('Form Responses 1'!$1:$1)-4),2,,TRUE,"Form Responses 1"))</f>
        <v>theresia3@gmail.com</v>
      </c>
      <c r="C209" s="9" t="str">
        <f>INDIRECT(ADDRESS(2+QUOTIENT(ROW()-2,COUNTA('Form Responses 1'!$1:$1)-4),3,,TRUE,"Form Responses 1"))</f>
        <v>theresa</v>
      </c>
      <c r="D209" s="10">
        <f>INDIRECT(ADDRESS(2+QUOTIENT(ROW()-2,COUNTA('Form Responses 1'!$1:$1)-4),4,,TRUE,"Form Responses 1"))</f>
        <v>44980</v>
      </c>
      <c r="E209" s="11">
        <f t="shared" si="2"/>
        <v>4</v>
      </c>
      <c r="F209" s="9" t="str">
        <f>IF(ISBLANK(A209)," ",INDIRECT(ADDRESS(1,5+MOD(ROW()-2,COUNTA('Form Responses 1'!$1:$1)-4),,TRUE,"Form Responses 1")))</f>
        <v>Taman Bermain [Lapangan]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Taman Bermain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8</v>
      </c>
      <c r="L209" s="9" t="str">
        <f t="shared" si="6"/>
        <v>2023 - WEEK 08</v>
      </c>
      <c r="M209" s="9" t="str">
        <f t="shared" si="7"/>
        <v>2023 - MONTH 02</v>
      </c>
      <c r="N209" s="12">
        <f t="shared" ref="N209:O209" si="218">IFERROR(AVERAGEIF(L:L,L209,$J:$J)," ")</f>
        <v>0.9295714286</v>
      </c>
      <c r="O209" s="12">
        <f t="shared" si="218"/>
        <v>0.9348095238</v>
      </c>
      <c r="P209" s="9" t="str">
        <f>IF(ISBLANK(A209)," ",IF(N209&gt;MASTER!$B$3/100,"SB",IF(N209&gt;MASTER!$B$4/100,"B",IF(N209&gt;MASTER!$B$5/100,"C","K"))))</f>
        <v>B</v>
      </c>
      <c r="Q209" s="9" t="str">
        <f>IF(ISBLANK(B209)," ",IF(O209&gt;MASTER!$B$3/100,"SB",IF(O209&gt;MASTER!$B$4/100,"B",IF(O209&gt;MASTER!$B$5/100,"C","K"))))</f>
        <v>B</v>
      </c>
    </row>
    <row r="210">
      <c r="A210" s="8">
        <f>INDIRECT(ADDRESS(2+QUOTIENT(ROW()-2,COUNTA('Form Responses 1'!$1:$1)-4),1,,TRUE,"Form Responses 1"))</f>
        <v>45005.69033</v>
      </c>
      <c r="B210" s="9" t="str">
        <f>INDIRECT(ADDRESS(2+QUOTIENT(ROW()-2,COUNTA('Form Responses 1'!$1:$1)-4),2,,TRUE,"Form Responses 1"))</f>
        <v>theresia3@gmail.com</v>
      </c>
      <c r="C210" s="9" t="str">
        <f>INDIRECT(ADDRESS(2+QUOTIENT(ROW()-2,COUNTA('Form Responses 1'!$1:$1)-4),3,,TRUE,"Form Responses 1"))</f>
        <v>theresa</v>
      </c>
      <c r="D210" s="10">
        <f>INDIRECT(ADDRESS(2+QUOTIENT(ROW()-2,COUNTA('Form Responses 1'!$1:$1)-4),4,,TRUE,"Form Responses 1"))</f>
        <v>44980</v>
      </c>
      <c r="E210" s="11">
        <f t="shared" si="2"/>
        <v>4</v>
      </c>
      <c r="F210" s="9" t="str">
        <f>IF(ISBLANK(A210)," ",INDIRECT(ADDRESS(1,5+MOD(ROW()-2,COUNTA('Form Responses 1'!$1:$1)-4),,TRUE,"Form Responses 1")))</f>
        <v>Area Danau 1 [Jalur Utama]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Area Danau 1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>
        <f t="shared" si="5"/>
        <v>8</v>
      </c>
      <c r="L210" s="9" t="str">
        <f t="shared" si="6"/>
        <v>2023 - WEEK 08</v>
      </c>
      <c r="M210" s="9" t="str">
        <f t="shared" si="7"/>
        <v>2023 - MONTH 02</v>
      </c>
      <c r="N210" s="12">
        <f t="shared" ref="N210:O210" si="219">IFERROR(AVERAGEIF(L:L,L210,$J:$J)," ")</f>
        <v>0.9295714286</v>
      </c>
      <c r="O210" s="12">
        <f t="shared" si="219"/>
        <v>0.9348095238</v>
      </c>
      <c r="P210" s="9" t="str">
        <f>IF(ISBLANK(A210)," ",IF(N210&gt;MASTER!$B$3/100,"SB",IF(N210&gt;MASTER!$B$4/100,"B",IF(N210&gt;MASTER!$B$5/100,"C","K"))))</f>
        <v>B</v>
      </c>
      <c r="Q210" s="9" t="str">
        <f>IF(ISBLANK(B210)," ",IF(O210&gt;MASTER!$B$3/100,"SB",IF(O210&gt;MASTER!$B$4/100,"B",IF(O210&gt;MASTER!$B$5/100,"C","K"))))</f>
        <v>B</v>
      </c>
    </row>
    <row r="211">
      <c r="A211" s="8">
        <f>INDIRECT(ADDRESS(2+QUOTIENT(ROW()-2,COUNTA('Form Responses 1'!$1:$1)-4),1,,TRUE,"Form Responses 1"))</f>
        <v>45005.69033</v>
      </c>
      <c r="B211" s="9" t="str">
        <f>INDIRECT(ADDRESS(2+QUOTIENT(ROW()-2,COUNTA('Form Responses 1'!$1:$1)-4),2,,TRUE,"Form Responses 1"))</f>
        <v>theresia3@gmail.com</v>
      </c>
      <c r="C211" s="9" t="str">
        <f>INDIRECT(ADDRESS(2+QUOTIENT(ROW()-2,COUNTA('Form Responses 1'!$1:$1)-4),3,,TRUE,"Form Responses 1"))</f>
        <v>theresa</v>
      </c>
      <c r="D211" s="10">
        <f>INDIRECT(ADDRESS(2+QUOTIENT(ROW()-2,COUNTA('Form Responses 1'!$1:$1)-4),4,,TRUE,"Form Responses 1"))</f>
        <v>44980</v>
      </c>
      <c r="E211" s="11">
        <f t="shared" si="2"/>
        <v>4</v>
      </c>
      <c r="F211" s="9" t="str">
        <f>IF(ISBLANK(A211)," ",INDIRECT(ADDRESS(1,5+MOD(ROW()-2,COUNTA('Form Responses 1'!$1:$1)-4),,TRUE,"Form Responses 1")))</f>
        <v>Area Danau 2 [Jalur Utama]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Area Danau 2</v>
      </c>
      <c r="I211" s="12" t="str">
        <f t="shared" si="4"/>
        <v>CLEANING SERVICE</v>
      </c>
      <c r="J211" s="12">
        <f t="array" ref="J211">IFERROR(INDEX(MASTER!B:B,MATCH(G211,MASTER!A:A,0))/100," ")</f>
        <v>0.95</v>
      </c>
      <c r="K211" s="9">
        <f t="shared" si="5"/>
        <v>8</v>
      </c>
      <c r="L211" s="9" t="str">
        <f t="shared" si="6"/>
        <v>2023 - WEEK 08</v>
      </c>
      <c r="M211" s="9" t="str">
        <f t="shared" si="7"/>
        <v>2023 - MONTH 02</v>
      </c>
      <c r="N211" s="12">
        <f t="shared" ref="N211:O211" si="220">IFERROR(AVERAGEIF(L:L,L211,$J:$J)," ")</f>
        <v>0.9295714286</v>
      </c>
      <c r="O211" s="12">
        <f t="shared" si="220"/>
        <v>0.9348095238</v>
      </c>
      <c r="P211" s="9" t="str">
        <f>IF(ISBLANK(A211)," ",IF(N211&gt;MASTER!$B$3/100,"SB",IF(N211&gt;MASTER!$B$4/100,"B",IF(N211&gt;MASTER!$B$5/100,"C","K"))))</f>
        <v>B</v>
      </c>
      <c r="Q211" s="9" t="str">
        <f>IF(ISBLANK(B211)," ",IF(O211&gt;MASTER!$B$3/100,"SB",IF(O211&gt;MASTER!$B$4/100,"B",IF(O211&gt;MASTER!$B$5/100,"C","K"))))</f>
        <v>B</v>
      </c>
    </row>
    <row r="212">
      <c r="A212" s="8">
        <f>INDIRECT(ADDRESS(2+QUOTIENT(ROW()-2,COUNTA('Form Responses 1'!$1:$1)-4),1,,TRUE,"Form Responses 1"))</f>
        <v>45005.69117</v>
      </c>
      <c r="B212" s="9" t="str">
        <f>INDIRECT(ADDRESS(2+QUOTIENT(ROW()-2,COUNTA('Form Responses 1'!$1:$1)-4),2,,TRUE,"Form Responses 1"))</f>
        <v>theresia4@gmail.com</v>
      </c>
      <c r="C212" s="9" t="str">
        <f>INDIRECT(ADDRESS(2+QUOTIENT(ROW()-2,COUNTA('Form Responses 1'!$1:$1)-4),3,,TRUE,"Form Responses 1"))</f>
        <v>theresia v</v>
      </c>
      <c r="D212" s="10">
        <f>INDIRECT(ADDRESS(2+QUOTIENT(ROW()-2,COUNTA('Form Responses 1'!$1:$1)-4),4,,TRUE,"Form Responses 1"))</f>
        <v>44973</v>
      </c>
      <c r="E212" s="11">
        <f t="shared" si="2"/>
        <v>4</v>
      </c>
      <c r="F212" s="9" t="str">
        <f>IF(ISBLANK(A212)," ",INDIRECT(ADDRESS(1,5+MOD(ROW()-2,COUNTA('Form Responses 1'!$1:$1)-4),,TRUE,"Form Responses 1")))</f>
        <v>Security [Security Functions]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Security</v>
      </c>
      <c r="I212" s="12" t="str">
        <f t="shared" si="4"/>
        <v>SECURITY SERVICE</v>
      </c>
      <c r="J212" s="12">
        <f t="array" ref="J212">IFERROR(INDEX(MASTER!B:B,MATCH(G212,MASTER!A:A,0))/100," ")</f>
        <v>0.95</v>
      </c>
      <c r="K212" s="9">
        <f t="shared" si="5"/>
        <v>7</v>
      </c>
      <c r="L212" s="9" t="str">
        <f t="shared" si="6"/>
        <v>2023 - WEEK 07</v>
      </c>
      <c r="M212" s="9" t="str">
        <f t="shared" si="7"/>
        <v>2023 - MONTH 02</v>
      </c>
      <c r="N212" s="12">
        <f t="shared" ref="N212:O212" si="221">IFERROR(AVERAGEIF(L:L,L212,$J:$J)," ")</f>
        <v>0.9452857143</v>
      </c>
      <c r="O212" s="12">
        <f t="shared" si="221"/>
        <v>0.9348095238</v>
      </c>
      <c r="P212" s="9" t="str">
        <f>IF(ISBLANK(A212)," ",IF(N212&gt;MASTER!$B$3/100,"SB",IF(N212&gt;MASTER!$B$4/100,"B",IF(N212&gt;MASTER!$B$5/100,"C","K"))))</f>
        <v>B</v>
      </c>
      <c r="Q212" s="9" t="str">
        <f>IF(ISBLANK(B212)," ",IF(O212&gt;MASTER!$B$3/100,"SB",IF(O212&gt;MASTER!$B$4/100,"B",IF(O212&gt;MASTER!$B$5/100,"C","K"))))</f>
        <v>B</v>
      </c>
    </row>
    <row r="213">
      <c r="A213" s="8">
        <f>INDIRECT(ADDRESS(2+QUOTIENT(ROW()-2,COUNTA('Form Responses 1'!$1:$1)-4),1,,TRUE,"Form Responses 1"))</f>
        <v>45005.69117</v>
      </c>
      <c r="B213" s="9" t="str">
        <f>INDIRECT(ADDRESS(2+QUOTIENT(ROW()-2,COUNTA('Form Responses 1'!$1:$1)-4),2,,TRUE,"Form Responses 1"))</f>
        <v>theresia4@gmail.com</v>
      </c>
      <c r="C213" s="9" t="str">
        <f>INDIRECT(ADDRESS(2+QUOTIENT(ROW()-2,COUNTA('Form Responses 1'!$1:$1)-4),3,,TRUE,"Form Responses 1"))</f>
        <v>theresia v</v>
      </c>
      <c r="D213" s="10">
        <f>INDIRECT(ADDRESS(2+QUOTIENT(ROW()-2,COUNTA('Form Responses 1'!$1:$1)-4),4,,TRUE,"Form Responses 1"))</f>
        <v>44973</v>
      </c>
      <c r="E213" s="11">
        <f t="shared" si="2"/>
        <v>4</v>
      </c>
      <c r="F213" s="9" t="str">
        <f>IF(ISBLANK(A213)," ",INDIRECT(ADDRESS(1,5+MOD(ROW()-2,COUNTA('Form Responses 1'!$1:$1)-4),,TRUE,"Form Responses 1")))</f>
        <v>Driver [Driving Safety]</v>
      </c>
      <c r="G213" s="9" t="str">
        <f>IF(ISBLANK(A213)," ",INDIRECT(ADDRESS(MATCH(A213,'Form Responses 1'!A:A,0),5+MOD(ROW()-2,COUNTA('Form Responses 1'!$1:$1)-4),,TRUE,"Form Responses 1")))</f>
        <v>CUKUP BAIK</v>
      </c>
      <c r="H213" s="12" t="str">
        <f t="shared" si="3"/>
        <v>Driver</v>
      </c>
      <c r="I213" s="12" t="str">
        <f t="shared" si="4"/>
        <v>LABOR SERVICE</v>
      </c>
      <c r="J213" s="12">
        <f t="array" ref="J213">IFERROR(INDEX(MASTER!B:B,MATCH(G213,MASTER!A:A,0))/100," ")</f>
        <v>0.89</v>
      </c>
      <c r="K213" s="9">
        <f t="shared" si="5"/>
        <v>7</v>
      </c>
      <c r="L213" s="9" t="str">
        <f t="shared" si="6"/>
        <v>2023 - WEEK 07</v>
      </c>
      <c r="M213" s="9" t="str">
        <f t="shared" si="7"/>
        <v>2023 - MONTH 02</v>
      </c>
      <c r="N213" s="12">
        <f t="shared" ref="N213:O213" si="222">IFERROR(AVERAGEIF(L:L,L213,$J:$J)," ")</f>
        <v>0.9452857143</v>
      </c>
      <c r="O213" s="12">
        <f t="shared" si="222"/>
        <v>0.9348095238</v>
      </c>
      <c r="P213" s="9" t="str">
        <f>IF(ISBLANK(A213)," ",IF(N213&gt;MASTER!$B$3/100,"SB",IF(N213&gt;MASTER!$B$4/100,"B",IF(N213&gt;MASTER!$B$5/100,"C","K"))))</f>
        <v>B</v>
      </c>
      <c r="Q213" s="9" t="str">
        <f>IF(ISBLANK(B213)," ",IF(O213&gt;MASTER!$B$3/100,"SB",IF(O213&gt;MASTER!$B$4/100,"B",IF(O213&gt;MASTER!$B$5/100,"C","K"))))</f>
        <v>B</v>
      </c>
    </row>
    <row r="214">
      <c r="A214" s="8">
        <f>INDIRECT(ADDRESS(2+QUOTIENT(ROW()-2,COUNTA('Form Responses 1'!$1:$1)-4),1,,TRUE,"Form Responses 1"))</f>
        <v>45005.69117</v>
      </c>
      <c r="B214" s="9" t="str">
        <f>INDIRECT(ADDRESS(2+QUOTIENT(ROW()-2,COUNTA('Form Responses 1'!$1:$1)-4),2,,TRUE,"Form Responses 1"))</f>
        <v>theresia4@gmail.com</v>
      </c>
      <c r="C214" s="9" t="str">
        <f>INDIRECT(ADDRESS(2+QUOTIENT(ROW()-2,COUNTA('Form Responses 1'!$1:$1)-4),3,,TRUE,"Form Responses 1"))</f>
        <v>theresia v</v>
      </c>
      <c r="D214" s="10">
        <f>INDIRECT(ADDRESS(2+QUOTIENT(ROW()-2,COUNTA('Form Responses 1'!$1:$1)-4),4,,TRUE,"Form Responses 1"))</f>
        <v>44973</v>
      </c>
      <c r="E214" s="11">
        <f t="shared" si="2"/>
        <v>4</v>
      </c>
      <c r="F214" s="9" t="str">
        <f>IF(ISBLANK(A214)," ",INDIRECT(ADDRESS(1,5+MOD(ROW()-2,COUNTA('Form Responses 1'!$1:$1)-4),,TRUE,"Form Responses 1")))</f>
        <v>Driver [ Attendance]</v>
      </c>
      <c r="G214" s="9" t="str">
        <f>IF(ISBLANK(A214)," ",INDIRECT(ADDRESS(MATCH(A214,'Form Responses 1'!A:A,0),5+MOD(ROW()-2,COUNTA('Form Responses 1'!$1:$1)-4),,TRUE,"Form Responses 1")))</f>
        <v>CUKUP BAIK</v>
      </c>
      <c r="H214" s="12" t="str">
        <f t="shared" si="3"/>
        <v>Driver</v>
      </c>
      <c r="I214" s="12" t="str">
        <f t="shared" si="4"/>
        <v>LABOR SERVICE</v>
      </c>
      <c r="J214" s="12">
        <f t="array" ref="J214">IFERROR(INDEX(MASTER!B:B,MATCH(G214,MASTER!A:A,0))/100," ")</f>
        <v>0.89</v>
      </c>
      <c r="K214" s="9">
        <f t="shared" si="5"/>
        <v>7</v>
      </c>
      <c r="L214" s="9" t="str">
        <f t="shared" si="6"/>
        <v>2023 - WEEK 07</v>
      </c>
      <c r="M214" s="9" t="str">
        <f t="shared" si="7"/>
        <v>2023 - MONTH 02</v>
      </c>
      <c r="N214" s="12">
        <f t="shared" ref="N214:O214" si="223">IFERROR(AVERAGEIF(L:L,L214,$J:$J)," ")</f>
        <v>0.9452857143</v>
      </c>
      <c r="O214" s="12">
        <f t="shared" si="223"/>
        <v>0.9348095238</v>
      </c>
      <c r="P214" s="9" t="str">
        <f>IF(ISBLANK(A214)," ",IF(N214&gt;MASTER!$B$3/100,"SB",IF(N214&gt;MASTER!$B$4/100,"B",IF(N214&gt;MASTER!$B$5/100,"C","K"))))</f>
        <v>B</v>
      </c>
      <c r="Q214" s="9" t="str">
        <f>IF(ISBLANK(B214)," ",IF(O214&gt;MASTER!$B$3/100,"SB",IF(O214&gt;MASTER!$B$4/100,"B",IF(O214&gt;MASTER!$B$5/100,"C","K"))))</f>
        <v>B</v>
      </c>
    </row>
    <row r="215">
      <c r="A215" s="8">
        <f>INDIRECT(ADDRESS(2+QUOTIENT(ROW()-2,COUNTA('Form Responses 1'!$1:$1)-4),1,,TRUE,"Form Responses 1"))</f>
        <v>45005.69117</v>
      </c>
      <c r="B215" s="9" t="str">
        <f>INDIRECT(ADDRESS(2+QUOTIENT(ROW()-2,COUNTA('Form Responses 1'!$1:$1)-4),2,,TRUE,"Form Responses 1"))</f>
        <v>theresia4@gmail.com</v>
      </c>
      <c r="C215" s="9" t="str">
        <f>INDIRECT(ADDRESS(2+QUOTIENT(ROW()-2,COUNTA('Form Responses 1'!$1:$1)-4),3,,TRUE,"Form Responses 1"))</f>
        <v>theresia v</v>
      </c>
      <c r="D215" s="10">
        <f>INDIRECT(ADDRESS(2+QUOTIENT(ROW()-2,COUNTA('Form Responses 1'!$1:$1)-4),4,,TRUE,"Form Responses 1"))</f>
        <v>44973</v>
      </c>
      <c r="E215" s="11">
        <f t="shared" si="2"/>
        <v>4</v>
      </c>
      <c r="F215" s="9" t="str">
        <f>IF(ISBLANK(A215)," ",INDIRECT(ADDRESS(1,5+MOD(ROW()-2,COUNTA('Form Responses 1'!$1:$1)-4),,TRUE,"Form Responses 1")))</f>
        <v>Jalur Utama [Taman Gerbang Utama]</v>
      </c>
      <c r="G215" s="9" t="str">
        <f>IF(ISBLANK(A215)," ",INDIRECT(ADDRESS(MATCH(A215,'Form Responses 1'!A:A,0),5+MOD(ROW()-2,COUNTA('Form Responses 1'!$1:$1)-4),,TRUE,"Form Responses 1")))</f>
        <v>SANGATBAIK</v>
      </c>
      <c r="H215" s="12" t="str">
        <f t="shared" si="3"/>
        <v>Jalur Utama</v>
      </c>
      <c r="I215" s="12" t="str">
        <f t="shared" si="4"/>
        <v>CLEANING SERVICE</v>
      </c>
      <c r="J215" s="12">
        <f t="array" ref="J215">IFERROR(INDEX(MASTER!B:B,MATCH(G215,MASTER!A:A,0))/100," ")</f>
        <v>1</v>
      </c>
      <c r="K215" s="9">
        <f t="shared" si="5"/>
        <v>7</v>
      </c>
      <c r="L215" s="9" t="str">
        <f t="shared" si="6"/>
        <v>2023 - WEEK 07</v>
      </c>
      <c r="M215" s="9" t="str">
        <f t="shared" si="7"/>
        <v>2023 - MONTH 02</v>
      </c>
      <c r="N215" s="12">
        <f t="shared" ref="N215:O215" si="224">IFERROR(AVERAGEIF(L:L,L215,$J:$J)," ")</f>
        <v>0.9452857143</v>
      </c>
      <c r="O215" s="12">
        <f t="shared" si="224"/>
        <v>0.9348095238</v>
      </c>
      <c r="P215" s="9" t="str">
        <f>IF(ISBLANK(A215)," ",IF(N215&gt;MASTER!$B$3/100,"SB",IF(N215&gt;MASTER!$B$4/100,"B",IF(N215&gt;MASTER!$B$5/100,"C","K"))))</f>
        <v>B</v>
      </c>
      <c r="Q215" s="9" t="str">
        <f>IF(ISBLANK(B215)," ",IF(O215&gt;MASTER!$B$3/100,"SB",IF(O215&gt;MASTER!$B$4/100,"B",IF(O215&gt;MASTER!$B$5/100,"C","K"))))</f>
        <v>B</v>
      </c>
    </row>
    <row r="216">
      <c r="A216" s="8">
        <f>INDIRECT(ADDRESS(2+QUOTIENT(ROW()-2,COUNTA('Form Responses 1'!$1:$1)-4),1,,TRUE,"Form Responses 1"))</f>
        <v>45005.69117</v>
      </c>
      <c r="B216" s="9" t="str">
        <f>INDIRECT(ADDRESS(2+QUOTIENT(ROW()-2,COUNTA('Form Responses 1'!$1:$1)-4),2,,TRUE,"Form Responses 1"))</f>
        <v>theresia4@gmail.com</v>
      </c>
      <c r="C216" s="9" t="str">
        <f>INDIRECT(ADDRESS(2+QUOTIENT(ROW()-2,COUNTA('Form Responses 1'!$1:$1)-4),3,,TRUE,"Form Responses 1"))</f>
        <v>theresia v</v>
      </c>
      <c r="D216" s="10">
        <f>INDIRECT(ADDRESS(2+QUOTIENT(ROW()-2,COUNTA('Form Responses 1'!$1:$1)-4),4,,TRUE,"Form Responses 1"))</f>
        <v>44973</v>
      </c>
      <c r="E216" s="11">
        <f t="shared" si="2"/>
        <v>4</v>
      </c>
      <c r="F216" s="9" t="str">
        <f>IF(ISBLANK(A216)," ",INDIRECT(ADDRESS(1,5+MOD(ROW()-2,COUNTA('Form Responses 1'!$1:$1)-4),,TRUE,"Form Responses 1")))</f>
        <v>Jalur Utama [Posko Scurity]</v>
      </c>
      <c r="G216" s="9" t="str">
        <f>IF(ISBLANK(A216)," ",INDIRECT(ADDRESS(MATCH(A216,'Form Responses 1'!A:A,0),5+MOD(ROW()-2,COUNTA('Form Responses 1'!$1:$1)-4),,TRUE,"Form Responses 1")))</f>
        <v>SANGATBAIK</v>
      </c>
      <c r="H216" s="12" t="str">
        <f t="shared" si="3"/>
        <v>Jalur Utama</v>
      </c>
      <c r="I216" s="12" t="str">
        <f t="shared" si="4"/>
        <v>CLEANING SERVICE</v>
      </c>
      <c r="J216" s="12">
        <f t="array" ref="J216">IFERROR(INDEX(MASTER!B:B,MATCH(G216,MASTER!A:A,0))/100," ")</f>
        <v>1</v>
      </c>
      <c r="K216" s="9">
        <f t="shared" si="5"/>
        <v>7</v>
      </c>
      <c r="L216" s="9" t="str">
        <f t="shared" si="6"/>
        <v>2023 - WEEK 07</v>
      </c>
      <c r="M216" s="9" t="str">
        <f t="shared" si="7"/>
        <v>2023 - MONTH 02</v>
      </c>
      <c r="N216" s="12">
        <f t="shared" ref="N216:O216" si="225">IFERROR(AVERAGEIF(L:L,L216,$J:$J)," ")</f>
        <v>0.9452857143</v>
      </c>
      <c r="O216" s="12">
        <f t="shared" si="225"/>
        <v>0.9348095238</v>
      </c>
      <c r="P216" s="9" t="str">
        <f>IF(ISBLANK(A216)," ",IF(N216&gt;MASTER!$B$3/100,"SB",IF(N216&gt;MASTER!$B$4/100,"B",IF(N216&gt;MASTER!$B$5/100,"C","K"))))</f>
        <v>B</v>
      </c>
      <c r="Q216" s="9" t="str">
        <f>IF(ISBLANK(B216)," ",IF(O216&gt;MASTER!$B$3/100,"SB",IF(O216&gt;MASTER!$B$4/100,"B",IF(O216&gt;MASTER!$B$5/100,"C","K"))))</f>
        <v>B</v>
      </c>
    </row>
    <row r="217">
      <c r="A217" s="8">
        <f>INDIRECT(ADDRESS(2+QUOTIENT(ROW()-2,COUNTA('Form Responses 1'!$1:$1)-4),1,,TRUE,"Form Responses 1"))</f>
        <v>45005.69117</v>
      </c>
      <c r="B217" s="9" t="str">
        <f>INDIRECT(ADDRESS(2+QUOTIENT(ROW()-2,COUNTA('Form Responses 1'!$1:$1)-4),2,,TRUE,"Form Responses 1"))</f>
        <v>theresia4@gmail.com</v>
      </c>
      <c r="C217" s="9" t="str">
        <f>INDIRECT(ADDRESS(2+QUOTIENT(ROW()-2,COUNTA('Form Responses 1'!$1:$1)-4),3,,TRUE,"Form Responses 1"))</f>
        <v>theresia v</v>
      </c>
      <c r="D217" s="10">
        <f>INDIRECT(ADDRESS(2+QUOTIENT(ROW()-2,COUNTA('Form Responses 1'!$1:$1)-4),4,,TRUE,"Form Responses 1"))</f>
        <v>44973</v>
      </c>
      <c r="E217" s="11">
        <f t="shared" si="2"/>
        <v>4</v>
      </c>
      <c r="F217" s="9" t="str">
        <f>IF(ISBLANK(A217)," ",INDIRECT(ADDRESS(1,5+MOD(ROW()-2,COUNTA('Form Responses 1'!$1:$1)-4),,TRUE,"Form Responses 1")))</f>
        <v>Jalur Utama [Bundaran]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Jalur Utama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7</v>
      </c>
      <c r="L217" s="9" t="str">
        <f t="shared" si="6"/>
        <v>2023 - WEEK 07</v>
      </c>
      <c r="M217" s="9" t="str">
        <f t="shared" si="7"/>
        <v>2023 - MONTH 02</v>
      </c>
      <c r="N217" s="12">
        <f t="shared" ref="N217:O217" si="226">IFERROR(AVERAGEIF(L:L,L217,$J:$J)," ")</f>
        <v>0.9452857143</v>
      </c>
      <c r="O217" s="12">
        <f t="shared" si="226"/>
        <v>0.9348095238</v>
      </c>
      <c r="P217" s="9" t="str">
        <f>IF(ISBLANK(A217)," ",IF(N217&gt;MASTER!$B$3/100,"SB",IF(N217&gt;MASTER!$B$4/100,"B",IF(N217&gt;MASTER!$B$5/100,"C","K"))))</f>
        <v>B</v>
      </c>
      <c r="Q217" s="9" t="str">
        <f>IF(ISBLANK(B217)," ",IF(O217&gt;MASTER!$B$3/100,"SB",IF(O217&gt;MASTER!$B$4/100,"B",IF(O217&gt;MASTER!$B$5/100,"C","K"))))</f>
        <v>B</v>
      </c>
    </row>
    <row r="218">
      <c r="A218" s="8">
        <f>INDIRECT(ADDRESS(2+QUOTIENT(ROW()-2,COUNTA('Form Responses 1'!$1:$1)-4),1,,TRUE,"Form Responses 1"))</f>
        <v>45005.69117</v>
      </c>
      <c r="B218" s="9" t="str">
        <f>INDIRECT(ADDRESS(2+QUOTIENT(ROW()-2,COUNTA('Form Responses 1'!$1:$1)-4),2,,TRUE,"Form Responses 1"))</f>
        <v>theresia4@gmail.com</v>
      </c>
      <c r="C218" s="9" t="str">
        <f>INDIRECT(ADDRESS(2+QUOTIENT(ROW()-2,COUNTA('Form Responses 1'!$1:$1)-4),3,,TRUE,"Form Responses 1"))</f>
        <v>theresia v</v>
      </c>
      <c r="D218" s="10">
        <f>INDIRECT(ADDRESS(2+QUOTIENT(ROW()-2,COUNTA('Form Responses 1'!$1:$1)-4),4,,TRUE,"Form Responses 1"))</f>
        <v>44973</v>
      </c>
      <c r="E218" s="11">
        <f t="shared" si="2"/>
        <v>4</v>
      </c>
      <c r="F218" s="9" t="str">
        <f>IF(ISBLANK(A218)," ",INDIRECT(ADDRESS(1,5+MOD(ROW()-2,COUNTA('Form Responses 1'!$1:$1)-4),,TRUE,"Form Responses 1")))</f>
        <v>Jalur Utama [Bahu Jalan]</v>
      </c>
      <c r="G218" s="9" t="str">
        <f>IF(ISBLANK(A218)," ",INDIRECT(ADDRESS(MATCH(A218,'Form Responses 1'!A:A,0),5+MOD(ROW()-2,COUNTA('Form Responses 1'!$1:$1)-4),,TRUE,"Form Responses 1")))</f>
        <v>CUKUP BAIK</v>
      </c>
      <c r="H218" s="12" t="str">
        <f t="shared" si="3"/>
        <v>Jalur Utama</v>
      </c>
      <c r="I218" s="12" t="str">
        <f t="shared" si="4"/>
        <v>CLEANING SERVICE</v>
      </c>
      <c r="J218" s="12">
        <f t="array" ref="J218">IFERROR(INDEX(MASTER!B:B,MATCH(G218,MASTER!A:A,0))/100," ")</f>
        <v>0.89</v>
      </c>
      <c r="K218" s="9">
        <f t="shared" si="5"/>
        <v>7</v>
      </c>
      <c r="L218" s="9" t="str">
        <f t="shared" si="6"/>
        <v>2023 - WEEK 07</v>
      </c>
      <c r="M218" s="9" t="str">
        <f t="shared" si="7"/>
        <v>2023 - MONTH 02</v>
      </c>
      <c r="N218" s="12">
        <f t="shared" ref="N218:O218" si="227">IFERROR(AVERAGEIF(L:L,L218,$J:$J)," ")</f>
        <v>0.9452857143</v>
      </c>
      <c r="O218" s="12">
        <f t="shared" si="227"/>
        <v>0.9348095238</v>
      </c>
      <c r="P218" s="9" t="str">
        <f>IF(ISBLANK(A218)," ",IF(N218&gt;MASTER!$B$3/100,"SB",IF(N218&gt;MASTER!$B$4/100,"B",IF(N218&gt;MASTER!$B$5/100,"C","K"))))</f>
        <v>B</v>
      </c>
      <c r="Q218" s="9" t="str">
        <f>IF(ISBLANK(B218)," ",IF(O218&gt;MASTER!$B$3/100,"SB",IF(O218&gt;MASTER!$B$4/100,"B",IF(O218&gt;MASTER!$B$5/100,"C","K"))))</f>
        <v>B</v>
      </c>
    </row>
    <row r="219">
      <c r="A219" s="8">
        <f>INDIRECT(ADDRESS(2+QUOTIENT(ROW()-2,COUNTA('Form Responses 1'!$1:$1)-4),1,,TRUE,"Form Responses 1"))</f>
        <v>45005.69117</v>
      </c>
      <c r="B219" s="9" t="str">
        <f>INDIRECT(ADDRESS(2+QUOTIENT(ROW()-2,COUNTA('Form Responses 1'!$1:$1)-4),2,,TRUE,"Form Responses 1"))</f>
        <v>theresia4@gmail.com</v>
      </c>
      <c r="C219" s="9" t="str">
        <f>INDIRECT(ADDRESS(2+QUOTIENT(ROW()-2,COUNTA('Form Responses 1'!$1:$1)-4),3,,TRUE,"Form Responses 1"))</f>
        <v>theresia v</v>
      </c>
      <c r="D219" s="10">
        <f>INDIRECT(ADDRESS(2+QUOTIENT(ROW()-2,COUNTA('Form Responses 1'!$1:$1)-4),4,,TRUE,"Form Responses 1"))</f>
        <v>44973</v>
      </c>
      <c r="E219" s="11">
        <f t="shared" si="2"/>
        <v>4</v>
      </c>
      <c r="F219" s="9" t="str">
        <f>IF(ISBLANK(A219)," ",INDIRECT(ADDRESS(1,5+MOD(ROW()-2,COUNTA('Form Responses 1'!$1:$1)-4),,TRUE,"Form Responses 1")))</f>
        <v>Gedung Gor [Lapangan ]</v>
      </c>
      <c r="G219" s="9" t="str">
        <f>IF(ISBLANK(A219)," ",INDIRECT(ADDRESS(MATCH(A219,'Form Responses 1'!A:A,0),5+MOD(ROW()-2,COUNTA('Form Responses 1'!$1:$1)-4),,TRUE,"Form Responses 1")))</f>
        <v>CUKUP BAIK</v>
      </c>
      <c r="H219" s="12" t="str">
        <f t="shared" si="3"/>
        <v>Gedung Gor</v>
      </c>
      <c r="I219" s="12" t="str">
        <f t="shared" si="4"/>
        <v>CLEANING SERVICE</v>
      </c>
      <c r="J219" s="12">
        <f t="array" ref="J219">IFERROR(INDEX(MASTER!B:B,MATCH(G219,MASTER!A:A,0))/100," ")</f>
        <v>0.89</v>
      </c>
      <c r="K219" s="9">
        <f t="shared" si="5"/>
        <v>7</v>
      </c>
      <c r="L219" s="9" t="str">
        <f t="shared" si="6"/>
        <v>2023 - WEEK 07</v>
      </c>
      <c r="M219" s="9" t="str">
        <f t="shared" si="7"/>
        <v>2023 - MONTH 02</v>
      </c>
      <c r="N219" s="12">
        <f t="shared" ref="N219:O219" si="228">IFERROR(AVERAGEIF(L:L,L219,$J:$J)," ")</f>
        <v>0.9452857143</v>
      </c>
      <c r="O219" s="12">
        <f t="shared" si="228"/>
        <v>0.9348095238</v>
      </c>
      <c r="P219" s="9" t="str">
        <f>IF(ISBLANK(A219)," ",IF(N219&gt;MASTER!$B$3/100,"SB",IF(N219&gt;MASTER!$B$4/100,"B",IF(N219&gt;MASTER!$B$5/100,"C","K"))))</f>
        <v>B</v>
      </c>
      <c r="Q219" s="9" t="str">
        <f>IF(ISBLANK(B219)," ",IF(O219&gt;MASTER!$B$3/100,"SB",IF(O219&gt;MASTER!$B$4/100,"B",IF(O219&gt;MASTER!$B$5/100,"C","K"))))</f>
        <v>B</v>
      </c>
    </row>
    <row r="220">
      <c r="A220" s="8">
        <f>INDIRECT(ADDRESS(2+QUOTIENT(ROW()-2,COUNTA('Form Responses 1'!$1:$1)-4),1,,TRUE,"Form Responses 1"))</f>
        <v>45005.69117</v>
      </c>
      <c r="B220" s="9" t="str">
        <f>INDIRECT(ADDRESS(2+QUOTIENT(ROW()-2,COUNTA('Form Responses 1'!$1:$1)-4),2,,TRUE,"Form Responses 1"))</f>
        <v>theresia4@gmail.com</v>
      </c>
      <c r="C220" s="9" t="str">
        <f>INDIRECT(ADDRESS(2+QUOTIENT(ROW()-2,COUNTA('Form Responses 1'!$1:$1)-4),3,,TRUE,"Form Responses 1"))</f>
        <v>theresia v</v>
      </c>
      <c r="D220" s="10">
        <f>INDIRECT(ADDRESS(2+QUOTIENT(ROW()-2,COUNTA('Form Responses 1'!$1:$1)-4),4,,TRUE,"Form Responses 1"))</f>
        <v>44973</v>
      </c>
      <c r="E220" s="11">
        <f t="shared" si="2"/>
        <v>4</v>
      </c>
      <c r="F220" s="9" t="str">
        <f>IF(ISBLANK(A220)," ",INDIRECT(ADDRESS(1,5+MOD(ROW()-2,COUNTA('Form Responses 1'!$1:$1)-4),,TRUE,"Form Responses 1")))</f>
        <v>Gedung Gor [Mushola 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Gedung Gor</v>
      </c>
      <c r="I220" s="12" t="str">
        <f t="shared" si="4"/>
        <v>CLEANING SERVICE</v>
      </c>
      <c r="J220" s="12">
        <f t="array" ref="J220">IFERROR(INDEX(MASTER!B:B,MATCH(G220,MASTER!A:A,0))/100," ")</f>
        <v>0.95</v>
      </c>
      <c r="K220" s="9">
        <f t="shared" si="5"/>
        <v>7</v>
      </c>
      <c r="L220" s="9" t="str">
        <f t="shared" si="6"/>
        <v>2023 - WEEK 07</v>
      </c>
      <c r="M220" s="9" t="str">
        <f t="shared" si="7"/>
        <v>2023 - MONTH 02</v>
      </c>
      <c r="N220" s="12">
        <f t="shared" ref="N220:O220" si="229">IFERROR(AVERAGEIF(L:L,L220,$J:$J)," ")</f>
        <v>0.9452857143</v>
      </c>
      <c r="O220" s="12">
        <f t="shared" si="229"/>
        <v>0.9348095238</v>
      </c>
      <c r="P220" s="9" t="str">
        <f>IF(ISBLANK(A220)," ",IF(N220&gt;MASTER!$B$3/100,"SB",IF(N220&gt;MASTER!$B$4/100,"B",IF(N220&gt;MASTER!$B$5/100,"C","K"))))</f>
        <v>B</v>
      </c>
      <c r="Q220" s="9" t="str">
        <f>IF(ISBLANK(B220)," ",IF(O220&gt;MASTER!$B$3/100,"SB",IF(O220&gt;MASTER!$B$4/100,"B",IF(O220&gt;MASTER!$B$5/100,"C","K"))))</f>
        <v>B</v>
      </c>
    </row>
    <row r="221">
      <c r="A221" s="8">
        <f>INDIRECT(ADDRESS(2+QUOTIENT(ROW()-2,COUNTA('Form Responses 1'!$1:$1)-4),1,,TRUE,"Form Responses 1"))</f>
        <v>45005.69117</v>
      </c>
      <c r="B221" s="9" t="str">
        <f>INDIRECT(ADDRESS(2+QUOTIENT(ROW()-2,COUNTA('Form Responses 1'!$1:$1)-4),2,,TRUE,"Form Responses 1"))</f>
        <v>theresia4@gmail.com</v>
      </c>
      <c r="C221" s="9" t="str">
        <f>INDIRECT(ADDRESS(2+QUOTIENT(ROW()-2,COUNTA('Form Responses 1'!$1:$1)-4),3,,TRUE,"Form Responses 1"))</f>
        <v>theresia v</v>
      </c>
      <c r="D221" s="10">
        <f>INDIRECT(ADDRESS(2+QUOTIENT(ROW()-2,COUNTA('Form Responses 1'!$1:$1)-4),4,,TRUE,"Form Responses 1"))</f>
        <v>44973</v>
      </c>
      <c r="E221" s="11">
        <f t="shared" si="2"/>
        <v>4</v>
      </c>
      <c r="F221" s="9" t="str">
        <f>IF(ISBLANK(A221)," ",INDIRECT(ADDRESS(1,5+MOD(ROW()-2,COUNTA('Form Responses 1'!$1:$1)-4),,TRUE,"Form Responses 1")))</f>
        <v>Gedung Gor [Ruang Management]</v>
      </c>
      <c r="G221" s="9" t="str">
        <f>IF(ISBLANK(A221)," ",INDIRECT(ADDRESS(MATCH(A221,'Form Responses 1'!A:A,0),5+MOD(ROW()-2,COUNTA('Form Responses 1'!$1:$1)-4),,TRUE,"Form Responses 1")))</f>
        <v>SANGATBAIK</v>
      </c>
      <c r="H221" s="12" t="str">
        <f t="shared" si="3"/>
        <v>Gedung Gor</v>
      </c>
      <c r="I221" s="12" t="str">
        <f t="shared" si="4"/>
        <v>CLEANING SERVICE</v>
      </c>
      <c r="J221" s="12">
        <f t="array" ref="J221">IFERROR(INDEX(MASTER!B:B,MATCH(G221,MASTER!A:A,0))/100," ")</f>
        <v>1</v>
      </c>
      <c r="K221" s="9">
        <f t="shared" si="5"/>
        <v>7</v>
      </c>
      <c r="L221" s="9" t="str">
        <f t="shared" si="6"/>
        <v>2023 - WEEK 07</v>
      </c>
      <c r="M221" s="9" t="str">
        <f t="shared" si="7"/>
        <v>2023 - MONTH 02</v>
      </c>
      <c r="N221" s="12">
        <f t="shared" ref="N221:O221" si="230">IFERROR(AVERAGEIF(L:L,L221,$J:$J)," ")</f>
        <v>0.9452857143</v>
      </c>
      <c r="O221" s="12">
        <f t="shared" si="230"/>
        <v>0.9348095238</v>
      </c>
      <c r="P221" s="9" t="str">
        <f>IF(ISBLANK(A221)," ",IF(N221&gt;MASTER!$B$3/100,"SB",IF(N221&gt;MASTER!$B$4/100,"B",IF(N221&gt;MASTER!$B$5/100,"C","K"))))</f>
        <v>B</v>
      </c>
      <c r="Q221" s="9" t="str">
        <f>IF(ISBLANK(B221)," ",IF(O221&gt;MASTER!$B$3/100,"SB",IF(O221&gt;MASTER!$B$4/100,"B",IF(O221&gt;MASTER!$B$5/100,"C","K"))))</f>
        <v>B</v>
      </c>
    </row>
    <row r="222">
      <c r="A222" s="8">
        <f>INDIRECT(ADDRESS(2+QUOTIENT(ROW()-2,COUNTA('Form Responses 1'!$1:$1)-4),1,,TRUE,"Form Responses 1"))</f>
        <v>45005.69117</v>
      </c>
      <c r="B222" s="9" t="str">
        <f>INDIRECT(ADDRESS(2+QUOTIENT(ROW()-2,COUNTA('Form Responses 1'!$1:$1)-4),2,,TRUE,"Form Responses 1"))</f>
        <v>theresia4@gmail.com</v>
      </c>
      <c r="C222" s="9" t="str">
        <f>INDIRECT(ADDRESS(2+QUOTIENT(ROW()-2,COUNTA('Form Responses 1'!$1:$1)-4),3,,TRUE,"Form Responses 1"))</f>
        <v>theresia v</v>
      </c>
      <c r="D222" s="10">
        <f>INDIRECT(ADDRESS(2+QUOTIENT(ROW()-2,COUNTA('Form Responses 1'!$1:$1)-4),4,,TRUE,"Form Responses 1"))</f>
        <v>44973</v>
      </c>
      <c r="E222" s="11">
        <f t="shared" si="2"/>
        <v>4</v>
      </c>
      <c r="F222" s="9" t="str">
        <f>IF(ISBLANK(A222)," ",INDIRECT(ADDRESS(1,5+MOD(ROW()-2,COUNTA('Form Responses 1'!$1:$1)-4),,TRUE,"Form Responses 1")))</f>
        <v>Gedung Gor [Ruang Gudang Panah]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Gedung Gor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7</v>
      </c>
      <c r="L222" s="9" t="str">
        <f t="shared" si="6"/>
        <v>2023 - WEEK 07</v>
      </c>
      <c r="M222" s="9" t="str">
        <f t="shared" si="7"/>
        <v>2023 - MONTH 02</v>
      </c>
      <c r="N222" s="12">
        <f t="shared" ref="N222:O222" si="231">IFERROR(AVERAGEIF(L:L,L222,$J:$J)," ")</f>
        <v>0.9452857143</v>
      </c>
      <c r="O222" s="12">
        <f t="shared" si="231"/>
        <v>0.9348095238</v>
      </c>
      <c r="P222" s="9" t="str">
        <f>IF(ISBLANK(A222)," ",IF(N222&gt;MASTER!$B$3/100,"SB",IF(N222&gt;MASTER!$B$4/100,"B",IF(N222&gt;MASTER!$B$5/100,"C","K"))))</f>
        <v>B</v>
      </c>
      <c r="Q222" s="9" t="str">
        <f>IF(ISBLANK(B222)," ",IF(O222&gt;MASTER!$B$3/100,"SB",IF(O222&gt;MASTER!$B$4/100,"B",IF(O222&gt;MASTER!$B$5/100,"C","K"))))</f>
        <v>B</v>
      </c>
    </row>
    <row r="223">
      <c r="A223" s="8">
        <f>INDIRECT(ADDRESS(2+QUOTIENT(ROW()-2,COUNTA('Form Responses 1'!$1:$1)-4),1,,TRUE,"Form Responses 1"))</f>
        <v>45005.69117</v>
      </c>
      <c r="B223" s="9" t="str">
        <f>INDIRECT(ADDRESS(2+QUOTIENT(ROW()-2,COUNTA('Form Responses 1'!$1:$1)-4),2,,TRUE,"Form Responses 1"))</f>
        <v>theresia4@gmail.com</v>
      </c>
      <c r="C223" s="9" t="str">
        <f>INDIRECT(ADDRESS(2+QUOTIENT(ROW()-2,COUNTA('Form Responses 1'!$1:$1)-4),3,,TRUE,"Form Responses 1"))</f>
        <v>theresia v</v>
      </c>
      <c r="D223" s="10">
        <f>INDIRECT(ADDRESS(2+QUOTIENT(ROW()-2,COUNTA('Form Responses 1'!$1:$1)-4),4,,TRUE,"Form Responses 1"))</f>
        <v>44973</v>
      </c>
      <c r="E223" s="11">
        <f t="shared" si="2"/>
        <v>4</v>
      </c>
      <c r="F223" s="9" t="str">
        <f>IF(ISBLANK(A223)," ",INDIRECT(ADDRESS(1,5+MOD(ROW()-2,COUNTA('Form Responses 1'!$1:$1)-4),,TRUE,"Form Responses 1")))</f>
        <v>Gedung Gor [Ruang Kerja]</v>
      </c>
      <c r="G223" s="9" t="str">
        <f>IF(ISBLANK(A223)," ",INDIRECT(ADDRESS(MATCH(A223,'Form Responses 1'!A:A,0),5+MOD(ROW()-2,COUNTA('Form Responses 1'!$1:$1)-4),,TRUE,"Form Responses 1")))</f>
        <v>CUKUP BAIK</v>
      </c>
      <c r="H223" s="12" t="str">
        <f t="shared" si="3"/>
        <v>Gedung Gor</v>
      </c>
      <c r="I223" s="12" t="str">
        <f t="shared" si="4"/>
        <v>CLEANING SERVICE</v>
      </c>
      <c r="J223" s="12">
        <f t="array" ref="J223">IFERROR(INDEX(MASTER!B:B,MATCH(G223,MASTER!A:A,0))/100," ")</f>
        <v>0.89</v>
      </c>
      <c r="K223" s="9">
        <f t="shared" si="5"/>
        <v>7</v>
      </c>
      <c r="L223" s="9" t="str">
        <f t="shared" si="6"/>
        <v>2023 - WEEK 07</v>
      </c>
      <c r="M223" s="9" t="str">
        <f t="shared" si="7"/>
        <v>2023 - MONTH 02</v>
      </c>
      <c r="N223" s="12">
        <f t="shared" ref="N223:O223" si="232">IFERROR(AVERAGEIF(L:L,L223,$J:$J)," ")</f>
        <v>0.9452857143</v>
      </c>
      <c r="O223" s="12">
        <f t="shared" si="232"/>
        <v>0.9348095238</v>
      </c>
      <c r="P223" s="9" t="str">
        <f>IF(ISBLANK(A223)," ",IF(N223&gt;MASTER!$B$3/100,"SB",IF(N223&gt;MASTER!$B$4/100,"B",IF(N223&gt;MASTER!$B$5/100,"C","K"))))</f>
        <v>B</v>
      </c>
      <c r="Q223" s="9" t="str">
        <f>IF(ISBLANK(B223)," ",IF(O223&gt;MASTER!$B$3/100,"SB",IF(O223&gt;MASTER!$B$4/100,"B",IF(O223&gt;MASTER!$B$5/100,"C","K"))))</f>
        <v>B</v>
      </c>
    </row>
    <row r="224">
      <c r="A224" s="8">
        <f>INDIRECT(ADDRESS(2+QUOTIENT(ROW()-2,COUNTA('Form Responses 1'!$1:$1)-4),1,,TRUE,"Form Responses 1"))</f>
        <v>45005.69117</v>
      </c>
      <c r="B224" s="9" t="str">
        <f>INDIRECT(ADDRESS(2+QUOTIENT(ROW()-2,COUNTA('Form Responses 1'!$1:$1)-4),2,,TRUE,"Form Responses 1"))</f>
        <v>theresia4@gmail.com</v>
      </c>
      <c r="C224" s="9" t="str">
        <f>INDIRECT(ADDRESS(2+QUOTIENT(ROW()-2,COUNTA('Form Responses 1'!$1:$1)-4),3,,TRUE,"Form Responses 1"))</f>
        <v>theresia v</v>
      </c>
      <c r="D224" s="10">
        <f>INDIRECT(ADDRESS(2+QUOTIENT(ROW()-2,COUNTA('Form Responses 1'!$1:$1)-4),4,,TRUE,"Form Responses 1"))</f>
        <v>44973</v>
      </c>
      <c r="E224" s="11">
        <f t="shared" si="2"/>
        <v>4</v>
      </c>
      <c r="F224" s="9" t="str">
        <f>IF(ISBLANK(A224)," ",INDIRECT(ADDRESS(1,5+MOD(ROW()-2,COUNTA('Form Responses 1'!$1:$1)-4),,TRUE,"Form Responses 1")))</f>
        <v>Gedung Gor [Teras]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Gedung Gor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7</v>
      </c>
      <c r="L224" s="9" t="str">
        <f t="shared" si="6"/>
        <v>2023 - WEEK 07</v>
      </c>
      <c r="M224" s="9" t="str">
        <f t="shared" si="7"/>
        <v>2023 - MONTH 02</v>
      </c>
      <c r="N224" s="12">
        <f t="shared" ref="N224:O224" si="233">IFERROR(AVERAGEIF(L:L,L224,$J:$J)," ")</f>
        <v>0.9452857143</v>
      </c>
      <c r="O224" s="12">
        <f t="shared" si="233"/>
        <v>0.9348095238</v>
      </c>
      <c r="P224" s="9" t="str">
        <f>IF(ISBLANK(A224)," ",IF(N224&gt;MASTER!$B$3/100,"SB",IF(N224&gt;MASTER!$B$4/100,"B",IF(N224&gt;MASTER!$B$5/100,"C","K"))))</f>
        <v>B</v>
      </c>
      <c r="Q224" s="9" t="str">
        <f>IF(ISBLANK(B224)," ",IF(O224&gt;MASTER!$B$3/100,"SB",IF(O224&gt;MASTER!$B$4/100,"B",IF(O224&gt;MASTER!$B$5/100,"C","K"))))</f>
        <v>B</v>
      </c>
    </row>
    <row r="225">
      <c r="A225" s="8">
        <f>INDIRECT(ADDRESS(2+QUOTIENT(ROW()-2,COUNTA('Form Responses 1'!$1:$1)-4),1,,TRUE,"Form Responses 1"))</f>
        <v>45005.69117</v>
      </c>
      <c r="B225" s="9" t="str">
        <f>INDIRECT(ADDRESS(2+QUOTIENT(ROW()-2,COUNTA('Form Responses 1'!$1:$1)-4),2,,TRUE,"Form Responses 1"))</f>
        <v>theresia4@gmail.com</v>
      </c>
      <c r="C225" s="9" t="str">
        <f>INDIRECT(ADDRESS(2+QUOTIENT(ROW()-2,COUNTA('Form Responses 1'!$1:$1)-4),3,,TRUE,"Form Responses 1"))</f>
        <v>theresia v</v>
      </c>
      <c r="D225" s="10">
        <f>INDIRECT(ADDRESS(2+QUOTIENT(ROW()-2,COUNTA('Form Responses 1'!$1:$1)-4),4,,TRUE,"Form Responses 1"))</f>
        <v>44973</v>
      </c>
      <c r="E225" s="11">
        <f t="shared" si="2"/>
        <v>4</v>
      </c>
      <c r="F225" s="9" t="str">
        <f>IF(ISBLANK(A225)," ",INDIRECT(ADDRESS(1,5+MOD(ROW()-2,COUNTA('Form Responses 1'!$1:$1)-4),,TRUE,"Form Responses 1")))</f>
        <v>Gedung Gor [Koridor ]</v>
      </c>
      <c r="G225" s="9" t="str">
        <f>IF(ISBLANK(A225)," ",INDIRECT(ADDRESS(MATCH(A225,'Form Responses 1'!A:A,0),5+MOD(ROW()-2,COUNTA('Form Responses 1'!$1:$1)-4),,TRUE,"Form Responses 1")))</f>
        <v>SANGATBAIK</v>
      </c>
      <c r="H225" s="12" t="str">
        <f t="shared" si="3"/>
        <v>Gedung Gor</v>
      </c>
      <c r="I225" s="12" t="str">
        <f t="shared" si="4"/>
        <v>CLEANING SERVICE</v>
      </c>
      <c r="J225" s="12">
        <f t="array" ref="J225">IFERROR(INDEX(MASTER!B:B,MATCH(G225,MASTER!A:A,0))/100," ")</f>
        <v>1</v>
      </c>
      <c r="K225" s="9">
        <f t="shared" si="5"/>
        <v>7</v>
      </c>
      <c r="L225" s="9" t="str">
        <f t="shared" si="6"/>
        <v>2023 - WEEK 07</v>
      </c>
      <c r="M225" s="9" t="str">
        <f t="shared" si="7"/>
        <v>2023 - MONTH 02</v>
      </c>
      <c r="N225" s="12">
        <f t="shared" ref="N225:O225" si="234">IFERROR(AVERAGEIF(L:L,L225,$J:$J)," ")</f>
        <v>0.9452857143</v>
      </c>
      <c r="O225" s="12">
        <f t="shared" si="234"/>
        <v>0.9348095238</v>
      </c>
      <c r="P225" s="9" t="str">
        <f>IF(ISBLANK(A225)," ",IF(N225&gt;MASTER!$B$3/100,"SB",IF(N225&gt;MASTER!$B$4/100,"B",IF(N225&gt;MASTER!$B$5/100,"C","K"))))</f>
        <v>B</v>
      </c>
      <c r="Q225" s="9" t="str">
        <f>IF(ISBLANK(B225)," ",IF(O225&gt;MASTER!$B$3/100,"SB",IF(O225&gt;MASTER!$B$4/100,"B",IF(O225&gt;MASTER!$B$5/100,"C","K"))))</f>
        <v>B</v>
      </c>
    </row>
    <row r="226">
      <c r="A226" s="8">
        <f>INDIRECT(ADDRESS(2+QUOTIENT(ROW()-2,COUNTA('Form Responses 1'!$1:$1)-4),1,,TRUE,"Form Responses 1"))</f>
        <v>45005.69117</v>
      </c>
      <c r="B226" s="9" t="str">
        <f>INDIRECT(ADDRESS(2+QUOTIENT(ROW()-2,COUNTA('Form Responses 1'!$1:$1)-4),2,,TRUE,"Form Responses 1"))</f>
        <v>theresia4@gmail.com</v>
      </c>
      <c r="C226" s="9" t="str">
        <f>INDIRECT(ADDRESS(2+QUOTIENT(ROW()-2,COUNTA('Form Responses 1'!$1:$1)-4),3,,TRUE,"Form Responses 1"))</f>
        <v>theresia v</v>
      </c>
      <c r="D226" s="10">
        <f>INDIRECT(ADDRESS(2+QUOTIENT(ROW()-2,COUNTA('Form Responses 1'!$1:$1)-4),4,,TRUE,"Form Responses 1"))</f>
        <v>44973</v>
      </c>
      <c r="E226" s="11">
        <f t="shared" si="2"/>
        <v>4</v>
      </c>
      <c r="F226" s="9" t="str">
        <f>IF(ISBLANK(A226)," ",INDIRECT(ADDRESS(1,5+MOD(ROW()-2,COUNTA('Form Responses 1'!$1:$1)-4),,TRUE,"Form Responses 1")))</f>
        <v>Gedung Gor [Toilet Pria / Wanita]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Gedung Gor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7</v>
      </c>
      <c r="L226" s="9" t="str">
        <f t="shared" si="6"/>
        <v>2023 - WEEK 07</v>
      </c>
      <c r="M226" s="9" t="str">
        <f t="shared" si="7"/>
        <v>2023 - MONTH 02</v>
      </c>
      <c r="N226" s="12">
        <f t="shared" ref="N226:O226" si="235">IFERROR(AVERAGEIF(L:L,L226,$J:$J)," ")</f>
        <v>0.9452857143</v>
      </c>
      <c r="O226" s="12">
        <f t="shared" si="235"/>
        <v>0.9348095238</v>
      </c>
      <c r="P226" s="9" t="str">
        <f>IF(ISBLANK(A226)," ",IF(N226&gt;MASTER!$B$3/100,"SB",IF(N226&gt;MASTER!$B$4/100,"B",IF(N226&gt;MASTER!$B$5/100,"C","K"))))</f>
        <v>B</v>
      </c>
      <c r="Q226" s="9" t="str">
        <f>IF(ISBLANK(B226)," ",IF(O226&gt;MASTER!$B$3/100,"SB",IF(O226&gt;MASTER!$B$4/100,"B",IF(O226&gt;MASTER!$B$5/100,"C","K"))))</f>
        <v>B</v>
      </c>
    </row>
    <row r="227">
      <c r="A227" s="8">
        <f>INDIRECT(ADDRESS(2+QUOTIENT(ROW()-2,COUNTA('Form Responses 1'!$1:$1)-4),1,,TRUE,"Form Responses 1"))</f>
        <v>45005.69117</v>
      </c>
      <c r="B227" s="9" t="str">
        <f>INDIRECT(ADDRESS(2+QUOTIENT(ROW()-2,COUNTA('Form Responses 1'!$1:$1)-4),2,,TRUE,"Form Responses 1"))</f>
        <v>theresia4@gmail.com</v>
      </c>
      <c r="C227" s="9" t="str">
        <f>INDIRECT(ADDRESS(2+QUOTIENT(ROW()-2,COUNTA('Form Responses 1'!$1:$1)-4),3,,TRUE,"Form Responses 1"))</f>
        <v>theresia v</v>
      </c>
      <c r="D227" s="10">
        <f>INDIRECT(ADDRESS(2+QUOTIENT(ROW()-2,COUNTA('Form Responses 1'!$1:$1)-4),4,,TRUE,"Form Responses 1"))</f>
        <v>44973</v>
      </c>
      <c r="E227" s="11">
        <f t="shared" si="2"/>
        <v>4</v>
      </c>
      <c r="F227" s="9" t="str">
        <f>IF(ISBLANK(A227)," ",INDIRECT(ADDRESS(1,5+MOD(ROW()-2,COUNTA('Form Responses 1'!$1:$1)-4),,TRUE,"Form Responses 1")))</f>
        <v>Rusun A [Tangga Exit Sisi Kanan-kiri-Tengah]</v>
      </c>
      <c r="G227" s="9" t="str">
        <f>IF(ISBLANK(A227)," ",INDIRECT(ADDRESS(MATCH(A227,'Form Responses 1'!A:A,0),5+MOD(ROW()-2,COUNTA('Form Responses 1'!$1:$1)-4),,TRUE,"Form Responses 1")))</f>
        <v>CUKUP BAIK</v>
      </c>
      <c r="H227" s="12" t="str">
        <f t="shared" si="3"/>
        <v>Rusun A</v>
      </c>
      <c r="I227" s="12" t="str">
        <f t="shared" si="4"/>
        <v>CLEANING SERVICE</v>
      </c>
      <c r="J227" s="12">
        <f t="array" ref=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      </c>
      <c r="M227" s="9" t="str">
        <f t="shared" si="7"/>
        <v>2023 - MONTH 02</v>
      </c>
      <c r="N227" s="12">
        <f t="shared" ref="N227:O227" si="236">IFERROR(AVERAGEIF(L:L,L227,$J:$J)," ")</f>
        <v>0.9452857143</v>
      </c>
      <c r="O227" s="12">
        <f t="shared" si="236"/>
        <v>0.9348095238</v>
      </c>
      <c r="P227" s="9" t="str">
        <f>IF(ISBLANK(A227)," ",IF(N227&gt;MASTER!$B$3/100,"SB",IF(N227&gt;MASTER!$B$4/100,"B",IF(N227&gt;MASTER!$B$5/100,"C","K"))))</f>
        <v>B</v>
      </c>
      <c r="Q227" s="9" t="str">
        <f>IF(ISBLANK(B227)," ",IF(O227&gt;MASTER!$B$3/100,"SB",IF(O227&gt;MASTER!$B$4/100,"B",IF(O227&gt;MASTER!$B$5/100,"C","K"))))</f>
        <v>B</v>
      </c>
    </row>
    <row r="228">
      <c r="A228" s="8">
        <f>INDIRECT(ADDRESS(2+QUOTIENT(ROW()-2,COUNTA('Form Responses 1'!$1:$1)-4),1,,TRUE,"Form Responses 1"))</f>
        <v>45005.69117</v>
      </c>
      <c r="B228" s="9" t="str">
        <f>INDIRECT(ADDRESS(2+QUOTIENT(ROW()-2,COUNTA('Form Responses 1'!$1:$1)-4),2,,TRUE,"Form Responses 1"))</f>
        <v>theresia4@gmail.com</v>
      </c>
      <c r="C228" s="9" t="str">
        <f>INDIRECT(ADDRESS(2+QUOTIENT(ROW()-2,COUNTA('Form Responses 1'!$1:$1)-4),3,,TRUE,"Form Responses 1"))</f>
        <v>theresia v</v>
      </c>
      <c r="D228" s="10">
        <f>INDIRECT(ADDRESS(2+QUOTIENT(ROW()-2,COUNTA('Form Responses 1'!$1:$1)-4),4,,TRUE,"Form Responses 1"))</f>
        <v>44973</v>
      </c>
      <c r="E228" s="11">
        <f t="shared" si="2"/>
        <v>4</v>
      </c>
      <c r="F228" s="9" t="str">
        <f>IF(ISBLANK(A228)," ",INDIRECT(ADDRESS(1,5+MOD(ROW()-2,COUNTA('Form Responses 1'!$1:$1)-4),,TRUE,"Form Responses 1")))</f>
        <v>Rusun A [Mushola 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Rusun A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7</v>
      </c>
      <c r="L228" s="9" t="str">
        <f t="shared" si="6"/>
        <v>2023 - WEEK 07</v>
      </c>
      <c r="M228" s="9" t="str">
        <f t="shared" si="7"/>
        <v>2023 - MONTH 02</v>
      </c>
      <c r="N228" s="12">
        <f t="shared" ref="N228:O228" si="237">IFERROR(AVERAGEIF(L:L,L228,$J:$J)," ")</f>
        <v>0.9452857143</v>
      </c>
      <c r="O228" s="12">
        <f t="shared" si="237"/>
        <v>0.9348095238</v>
      </c>
      <c r="P228" s="9" t="str">
        <f>IF(ISBLANK(A228)," ",IF(N228&gt;MASTER!$B$3/100,"SB",IF(N228&gt;MASTER!$B$4/100,"B",IF(N228&gt;MASTER!$B$5/100,"C","K"))))</f>
        <v>B</v>
      </c>
      <c r="Q228" s="9" t="str">
        <f>IF(ISBLANK(B228)," ",IF(O228&gt;MASTER!$B$3/100,"SB",IF(O228&gt;MASTER!$B$4/100,"B",IF(O228&gt;MASTER!$B$5/100,"C","K"))))</f>
        <v>B</v>
      </c>
    </row>
    <row r="229">
      <c r="A229" s="8">
        <f>INDIRECT(ADDRESS(2+QUOTIENT(ROW()-2,COUNTA('Form Responses 1'!$1:$1)-4),1,,TRUE,"Form Responses 1"))</f>
        <v>45005.69117</v>
      </c>
      <c r="B229" s="9" t="str">
        <f>INDIRECT(ADDRESS(2+QUOTIENT(ROW()-2,COUNTA('Form Responses 1'!$1:$1)-4),2,,TRUE,"Form Responses 1"))</f>
        <v>theresia4@gmail.com</v>
      </c>
      <c r="C229" s="9" t="str">
        <f>INDIRECT(ADDRESS(2+QUOTIENT(ROW()-2,COUNTA('Form Responses 1'!$1:$1)-4),3,,TRUE,"Form Responses 1"))</f>
        <v>theresia v</v>
      </c>
      <c r="D229" s="10">
        <f>INDIRECT(ADDRESS(2+QUOTIENT(ROW()-2,COUNTA('Form Responses 1'!$1:$1)-4),4,,TRUE,"Form Responses 1"))</f>
        <v>44973</v>
      </c>
      <c r="E229" s="11">
        <f t="shared" si="2"/>
        <v>4</v>
      </c>
      <c r="F229" s="9" t="str">
        <f>IF(ISBLANK(A229)," ",INDIRECT(ADDRESS(1,5+MOD(ROW()-2,COUNTA('Form Responses 1'!$1:$1)-4),,TRUE,"Form Responses 1")))</f>
        <v>Rusun A [Koridor ]</v>
      </c>
      <c r="G229" s="9" t="str">
        <f>IF(ISBLANK(A229)," ",INDIRECT(ADDRESS(MATCH(A229,'Form Responses 1'!A:A,0),5+MOD(ROW()-2,COUNTA('Form Responses 1'!$1:$1)-4),,TRUE,"Form Responses 1")))</f>
        <v>SANGATBAIK</v>
      </c>
      <c r="H229" s="12" t="str">
        <f t="shared" si="3"/>
        <v>Rusun A</v>
      </c>
      <c r="I229" s="12" t="str">
        <f t="shared" si="4"/>
        <v>CLEANING SERVICE</v>
      </c>
      <c r="J229" s="12">
        <f t="array" ref="J229">IFERROR(INDEX(MASTER!B:B,MATCH(G229,MASTER!A:A,0))/100," ")</f>
        <v>1</v>
      </c>
      <c r="K229" s="9">
        <f t="shared" si="5"/>
        <v>7</v>
      </c>
      <c r="L229" s="9" t="str">
        <f t="shared" si="6"/>
        <v>2023 - WEEK 07</v>
      </c>
      <c r="M229" s="9" t="str">
        <f t="shared" si="7"/>
        <v>2023 - MONTH 02</v>
      </c>
      <c r="N229" s="12">
        <f t="shared" ref="N229:O229" si="238">IFERROR(AVERAGEIF(L:L,L229,$J:$J)," ")</f>
        <v>0.9452857143</v>
      </c>
      <c r="O229" s="12">
        <f t="shared" si="238"/>
        <v>0.9348095238</v>
      </c>
      <c r="P229" s="9" t="str">
        <f>IF(ISBLANK(A229)," ",IF(N229&gt;MASTER!$B$3/100,"SB",IF(N229&gt;MASTER!$B$4/100,"B",IF(N229&gt;MASTER!$B$5/100,"C","K"))))</f>
        <v>B</v>
      </c>
      <c r="Q229" s="9" t="str">
        <f>IF(ISBLANK(B229)," ",IF(O229&gt;MASTER!$B$3/100,"SB",IF(O229&gt;MASTER!$B$4/100,"B",IF(O229&gt;MASTER!$B$5/100,"C","K"))))</f>
        <v>B</v>
      </c>
    </row>
    <row r="230">
      <c r="A230" s="8">
        <f>INDIRECT(ADDRESS(2+QUOTIENT(ROW()-2,COUNTA('Form Responses 1'!$1:$1)-4),1,,TRUE,"Form Responses 1"))</f>
        <v>45005.69117</v>
      </c>
      <c r="B230" s="9" t="str">
        <f>INDIRECT(ADDRESS(2+QUOTIENT(ROW()-2,COUNTA('Form Responses 1'!$1:$1)-4),2,,TRUE,"Form Responses 1"))</f>
        <v>theresia4@gmail.com</v>
      </c>
      <c r="C230" s="9" t="str">
        <f>INDIRECT(ADDRESS(2+QUOTIENT(ROW()-2,COUNTA('Form Responses 1'!$1:$1)-4),3,,TRUE,"Form Responses 1"))</f>
        <v>theresia v</v>
      </c>
      <c r="D230" s="10">
        <f>INDIRECT(ADDRESS(2+QUOTIENT(ROW()-2,COUNTA('Form Responses 1'!$1:$1)-4),4,,TRUE,"Form Responses 1"))</f>
        <v>44973</v>
      </c>
      <c r="E230" s="11">
        <f t="shared" si="2"/>
        <v>4</v>
      </c>
      <c r="F230" s="9" t="str">
        <f>IF(ISBLANK(A230)," ",INDIRECT(ADDRESS(1,5+MOD(ROW()-2,COUNTA('Form Responses 1'!$1:$1)-4),,TRUE,"Form Responses 1")))</f>
        <v>Rusun A [Halaman]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Rusun A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7</v>
      </c>
      <c r="L230" s="9" t="str">
        <f t="shared" si="6"/>
        <v>2023 - WEEK 07</v>
      </c>
      <c r="M230" s="9" t="str">
        <f t="shared" si="7"/>
        <v>2023 - MONTH 02</v>
      </c>
      <c r="N230" s="12">
        <f t="shared" ref="N230:O230" si="239">IFERROR(AVERAGEIF(L:L,L230,$J:$J)," ")</f>
        <v>0.9452857143</v>
      </c>
      <c r="O230" s="12">
        <f t="shared" si="239"/>
        <v>0.9348095238</v>
      </c>
      <c r="P230" s="9" t="str">
        <f>IF(ISBLANK(A230)," ",IF(N230&gt;MASTER!$B$3/100,"SB",IF(N230&gt;MASTER!$B$4/100,"B",IF(N230&gt;MASTER!$B$5/100,"C","K"))))</f>
        <v>B</v>
      </c>
      <c r="Q230" s="9" t="str">
        <f>IF(ISBLANK(B230)," ",IF(O230&gt;MASTER!$B$3/100,"SB",IF(O230&gt;MASTER!$B$4/100,"B",IF(O230&gt;MASTER!$B$5/100,"C","K"))))</f>
        <v>B</v>
      </c>
    </row>
    <row r="231">
      <c r="A231" s="8">
        <f>INDIRECT(ADDRESS(2+QUOTIENT(ROW()-2,COUNTA('Form Responses 1'!$1:$1)-4),1,,TRUE,"Form Responses 1"))</f>
        <v>45005.69117</v>
      </c>
      <c r="B231" s="9" t="str">
        <f>INDIRECT(ADDRESS(2+QUOTIENT(ROW()-2,COUNTA('Form Responses 1'!$1:$1)-4),2,,TRUE,"Form Responses 1"))</f>
        <v>theresia4@gmail.com</v>
      </c>
      <c r="C231" s="9" t="str">
        <f>INDIRECT(ADDRESS(2+QUOTIENT(ROW()-2,COUNTA('Form Responses 1'!$1:$1)-4),3,,TRUE,"Form Responses 1"))</f>
        <v>theresia v</v>
      </c>
      <c r="D231" s="10">
        <f>INDIRECT(ADDRESS(2+QUOTIENT(ROW()-2,COUNTA('Form Responses 1'!$1:$1)-4),4,,TRUE,"Form Responses 1"))</f>
        <v>44973</v>
      </c>
      <c r="E231" s="11">
        <f t="shared" si="2"/>
        <v>4</v>
      </c>
      <c r="F231" s="9" t="str">
        <f>IF(ISBLANK(A231)," ",INDIRECT(ADDRESS(1,5+MOD(ROW()-2,COUNTA('Form Responses 1'!$1:$1)-4),,TRUE,"Form Responses 1")))</f>
        <v>Rusun A [Posko Scurity]</v>
      </c>
      <c r="G231" s="9" t="str">
        <f>IF(ISBLANK(A231)," ",INDIRECT(ADDRESS(MATCH(A231,'Form Responses 1'!A:A,0),5+MOD(ROW()-2,COUNTA('Form Responses 1'!$1:$1)-4),,TRUE,"Form Responses 1")))</f>
        <v>CUKUP BAIK</v>
      </c>
      <c r="H231" s="12" t="str">
        <f t="shared" si="3"/>
        <v>Rusun A</v>
      </c>
      <c r="I231" s="12" t="str">
        <f t="shared" si="4"/>
        <v>CLEANING SERVICE</v>
      </c>
      <c r="J231" s="12">
        <f t="array" ref="J231">IFERROR(INDEX(MASTER!B:B,MATCH(G231,MASTER!A:A,0))/100," ")</f>
        <v>0.89</v>
      </c>
      <c r="K231" s="9">
        <f t="shared" si="5"/>
        <v>7</v>
      </c>
      <c r="L231" s="9" t="str">
        <f t="shared" si="6"/>
        <v>2023 - WEEK 07</v>
      </c>
      <c r="M231" s="9" t="str">
        <f t="shared" si="7"/>
        <v>2023 - MONTH 02</v>
      </c>
      <c r="N231" s="12">
        <f t="shared" ref="N231:O231" si="240">IFERROR(AVERAGEIF(L:L,L231,$J:$J)," ")</f>
        <v>0.9452857143</v>
      </c>
      <c r="O231" s="12">
        <f t="shared" si="240"/>
        <v>0.9348095238</v>
      </c>
      <c r="P231" s="9" t="str">
        <f>IF(ISBLANK(A231)," ",IF(N231&gt;MASTER!$B$3/100,"SB",IF(N231&gt;MASTER!$B$4/100,"B",IF(N231&gt;MASTER!$B$5/100,"C","K"))))</f>
        <v>B</v>
      </c>
      <c r="Q231" s="9" t="str">
        <f>IF(ISBLANK(B231)," ",IF(O231&gt;MASTER!$B$3/100,"SB",IF(O231&gt;MASTER!$B$4/100,"B",IF(O231&gt;MASTER!$B$5/100,"C","K"))))</f>
        <v>B</v>
      </c>
    </row>
    <row r="232">
      <c r="A232" s="8">
        <f>INDIRECT(ADDRESS(2+QUOTIENT(ROW()-2,COUNTA('Form Responses 1'!$1:$1)-4),1,,TRUE,"Form Responses 1"))</f>
        <v>45005.69117</v>
      </c>
      <c r="B232" s="9" t="str">
        <f>INDIRECT(ADDRESS(2+QUOTIENT(ROW()-2,COUNTA('Form Responses 1'!$1:$1)-4),2,,TRUE,"Form Responses 1"))</f>
        <v>theresia4@gmail.com</v>
      </c>
      <c r="C232" s="9" t="str">
        <f>INDIRECT(ADDRESS(2+QUOTIENT(ROW()-2,COUNTA('Form Responses 1'!$1:$1)-4),3,,TRUE,"Form Responses 1"))</f>
        <v>theresia v</v>
      </c>
      <c r="D232" s="10">
        <f>INDIRECT(ADDRESS(2+QUOTIENT(ROW()-2,COUNTA('Form Responses 1'!$1:$1)-4),4,,TRUE,"Form Responses 1"))</f>
        <v>44973</v>
      </c>
      <c r="E232" s="11">
        <f t="shared" si="2"/>
        <v>4</v>
      </c>
      <c r="F232" s="9" t="str">
        <f>IF(ISBLANK(A232)," ",INDIRECT(ADDRESS(1,5+MOD(ROW()-2,COUNTA('Form Responses 1'!$1:$1)-4),,TRUE,"Form Responses 1")))</f>
        <v>Rusun A [Ruang Kamar]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Rusun A</v>
      </c>
      <c r="I232" s="12" t="str">
        <f t="shared" si="4"/>
        <v>CLEANING SERVICE</v>
      </c>
      <c r="J232" s="12">
        <f t="array" ref="J232">IFERROR(INDEX(MASTER!B:B,MATCH(G232,MASTER!A:A,0))/100," ")</f>
        <v>0.95</v>
      </c>
      <c r="K232" s="9">
        <f t="shared" si="5"/>
        <v>7</v>
      </c>
      <c r="L232" s="9" t="str">
        <f t="shared" si="6"/>
        <v>2023 - WEEK 07</v>
      </c>
      <c r="M232" s="9" t="str">
        <f t="shared" si="7"/>
        <v>2023 - MONTH 02</v>
      </c>
      <c r="N232" s="12">
        <f t="shared" ref="N232:O232" si="241">IFERROR(AVERAGEIF(L:L,L232,$J:$J)," ")</f>
        <v>0.9452857143</v>
      </c>
      <c r="O232" s="12">
        <f t="shared" si="241"/>
        <v>0.9348095238</v>
      </c>
      <c r="P232" s="9" t="str">
        <f>IF(ISBLANK(A232)," ",IF(N232&gt;MASTER!$B$3/100,"SB",IF(N232&gt;MASTER!$B$4/100,"B",IF(N232&gt;MASTER!$B$5/100,"C","K"))))</f>
        <v>B</v>
      </c>
      <c r="Q232" s="9" t="str">
        <f>IF(ISBLANK(B232)," ",IF(O232&gt;MASTER!$B$3/100,"SB",IF(O232&gt;MASTER!$B$4/100,"B",IF(O232&gt;MASTER!$B$5/100,"C","K"))))</f>
        <v>B</v>
      </c>
    </row>
    <row r="233">
      <c r="A233" s="8">
        <f>INDIRECT(ADDRESS(2+QUOTIENT(ROW()-2,COUNTA('Form Responses 1'!$1:$1)-4),1,,TRUE,"Form Responses 1"))</f>
        <v>45005.69117</v>
      </c>
      <c r="B233" s="9" t="str">
        <f>INDIRECT(ADDRESS(2+QUOTIENT(ROW()-2,COUNTA('Form Responses 1'!$1:$1)-4),2,,TRUE,"Form Responses 1"))</f>
        <v>theresia4@gmail.com</v>
      </c>
      <c r="C233" s="9" t="str">
        <f>INDIRECT(ADDRESS(2+QUOTIENT(ROW()-2,COUNTA('Form Responses 1'!$1:$1)-4),3,,TRUE,"Form Responses 1"))</f>
        <v>theresia v</v>
      </c>
      <c r="D233" s="10">
        <f>INDIRECT(ADDRESS(2+QUOTIENT(ROW()-2,COUNTA('Form Responses 1'!$1:$1)-4),4,,TRUE,"Form Responses 1"))</f>
        <v>44973</v>
      </c>
      <c r="E233" s="11">
        <f t="shared" si="2"/>
        <v>4</v>
      </c>
      <c r="F233" s="9" t="str">
        <f>IF(ISBLANK(A233)," ",INDIRECT(ADDRESS(1,5+MOD(ROW()-2,COUNTA('Form Responses 1'!$1:$1)-4),,TRUE,"Form Responses 1")))</f>
        <v>Rusun A [Ruang Gudang]</v>
      </c>
      <c r="G233" s="9" t="str">
        <f>IF(ISBLANK(A233)," ",INDIRECT(ADDRESS(MATCH(A233,'Form Responses 1'!A:A,0),5+MOD(ROW()-2,COUNTA('Form Responses 1'!$1:$1)-4),,TRUE,"Form Responses 1")))</f>
        <v>SANGATBAIK</v>
      </c>
      <c r="H233" s="12" t="str">
        <f t="shared" si="3"/>
        <v>Rusun A</v>
      </c>
      <c r="I233" s="12" t="str">
        <f t="shared" si="4"/>
        <v>CLEANING SERVICE</v>
      </c>
      <c r="J233" s="12">
        <f t="array" ref="J233">IFERROR(INDEX(MASTER!B:B,MATCH(G233,MASTER!A:A,0))/100," ")</f>
        <v>1</v>
      </c>
      <c r="K233" s="9">
        <f t="shared" si="5"/>
        <v>7</v>
      </c>
      <c r="L233" s="9" t="str">
        <f t="shared" si="6"/>
        <v>2023 - WEEK 07</v>
      </c>
      <c r="M233" s="9" t="str">
        <f t="shared" si="7"/>
        <v>2023 - MONTH 02</v>
      </c>
      <c r="N233" s="12">
        <f t="shared" ref="N233:O233" si="242">IFERROR(AVERAGEIF(L:L,L233,$J:$J)," ")</f>
        <v>0.9452857143</v>
      </c>
      <c r="O233" s="12">
        <f t="shared" si="242"/>
        <v>0.9348095238</v>
      </c>
      <c r="P233" s="9" t="str">
        <f>IF(ISBLANK(A233)," ",IF(N233&gt;MASTER!$B$3/100,"SB",IF(N233&gt;MASTER!$B$4/100,"B",IF(N233&gt;MASTER!$B$5/100,"C","K"))))</f>
        <v>B</v>
      </c>
      <c r="Q233" s="9" t="str">
        <f>IF(ISBLANK(B233)," ",IF(O233&gt;MASTER!$B$3/100,"SB",IF(O233&gt;MASTER!$B$4/100,"B",IF(O233&gt;MASTER!$B$5/100,"C","K"))))</f>
        <v>B</v>
      </c>
    </row>
    <row r="234">
      <c r="A234" s="8">
        <f>INDIRECT(ADDRESS(2+QUOTIENT(ROW()-2,COUNTA('Form Responses 1'!$1:$1)-4),1,,TRUE,"Form Responses 1"))</f>
        <v>45005.69117</v>
      </c>
      <c r="B234" s="9" t="str">
        <f>INDIRECT(ADDRESS(2+QUOTIENT(ROW()-2,COUNTA('Form Responses 1'!$1:$1)-4),2,,TRUE,"Form Responses 1"))</f>
        <v>theresia4@gmail.com</v>
      </c>
      <c r="C234" s="9" t="str">
        <f>INDIRECT(ADDRESS(2+QUOTIENT(ROW()-2,COUNTA('Form Responses 1'!$1:$1)-4),3,,TRUE,"Form Responses 1"))</f>
        <v>theresia v</v>
      </c>
      <c r="D234" s="10">
        <f>INDIRECT(ADDRESS(2+QUOTIENT(ROW()-2,COUNTA('Form Responses 1'!$1:$1)-4),4,,TRUE,"Form Responses 1"))</f>
        <v>44973</v>
      </c>
      <c r="E234" s="11">
        <f t="shared" si="2"/>
        <v>4</v>
      </c>
      <c r="F234" s="9" t="str">
        <f>IF(ISBLANK(A234)," ",INDIRECT(ADDRESS(1,5+MOD(ROW()-2,COUNTA('Form Responses 1'!$1:$1)-4),,TRUE,"Form Responses 1")))</f>
        <v>Rusun A [Toilet Pria / Wanita]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Rusun A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7</v>
      </c>
      <c r="L234" s="9" t="str">
        <f t="shared" si="6"/>
        <v>2023 - WEEK 07</v>
      </c>
      <c r="M234" s="9" t="str">
        <f t="shared" si="7"/>
        <v>2023 - MONTH 02</v>
      </c>
      <c r="N234" s="12">
        <f t="shared" ref="N234:O234" si="243">IFERROR(AVERAGEIF(L:L,L234,$J:$J)," ")</f>
        <v>0.9452857143</v>
      </c>
      <c r="O234" s="12">
        <f t="shared" si="243"/>
        <v>0.9348095238</v>
      </c>
      <c r="P234" s="9" t="str">
        <f>IF(ISBLANK(A234)," ",IF(N234&gt;MASTER!$B$3/100,"SB",IF(N234&gt;MASTER!$B$4/100,"B",IF(N234&gt;MASTER!$B$5/100,"C","K"))))</f>
        <v>B</v>
      </c>
      <c r="Q234" s="9" t="str">
        <f>IF(ISBLANK(B234)," ",IF(O234&gt;MASTER!$B$3/100,"SB",IF(O234&gt;MASTER!$B$4/100,"B",IF(O234&gt;MASTER!$B$5/100,"C","K"))))</f>
        <v>B</v>
      </c>
    </row>
    <row r="235">
      <c r="A235" s="8">
        <f>INDIRECT(ADDRESS(2+QUOTIENT(ROW()-2,COUNTA('Form Responses 1'!$1:$1)-4),1,,TRUE,"Form Responses 1"))</f>
        <v>45005.69117</v>
      </c>
      <c r="B235" s="9" t="str">
        <f>INDIRECT(ADDRESS(2+QUOTIENT(ROW()-2,COUNTA('Form Responses 1'!$1:$1)-4),2,,TRUE,"Form Responses 1"))</f>
        <v>theresia4@gmail.com</v>
      </c>
      <c r="C235" s="9" t="str">
        <f>INDIRECT(ADDRESS(2+QUOTIENT(ROW()-2,COUNTA('Form Responses 1'!$1:$1)-4),3,,TRUE,"Form Responses 1"))</f>
        <v>theresia v</v>
      </c>
      <c r="D235" s="10">
        <f>INDIRECT(ADDRESS(2+QUOTIENT(ROW()-2,COUNTA('Form Responses 1'!$1:$1)-4),4,,TRUE,"Form Responses 1"))</f>
        <v>44973</v>
      </c>
      <c r="E235" s="11">
        <f t="shared" si="2"/>
        <v>4</v>
      </c>
      <c r="F235" s="9" t="str">
        <f>IF(ISBLANK(A235)," ",INDIRECT(ADDRESS(1,5+MOD(ROW()-2,COUNTA('Form Responses 1'!$1:$1)-4),,TRUE,"Form Responses 1")))</f>
        <v>Rusun B [Tangga Exit Sisi Kanan-kiri-Tengah]</v>
      </c>
      <c r="G235" s="9" t="str">
        <f>IF(ISBLANK(A235)," ",INDIRECT(ADDRESS(MATCH(A235,'Form Responses 1'!A:A,0),5+MOD(ROW()-2,COUNTA('Form Responses 1'!$1:$1)-4),,TRUE,"Form Responses 1")))</f>
        <v>CUKUP BAIK</v>
      </c>
      <c r="H235" s="12" t="str">
        <f t="shared" si="3"/>
        <v>Rusun B</v>
      </c>
      <c r="I235" s="12" t="str">
        <f t="shared" si="4"/>
        <v>CLEANING SERVICE</v>
      </c>
      <c r="J235" s="12">
        <f t="array" ref="J235">IFERROR(INDEX(MASTER!B:B,MATCH(G235,MASTER!A:A,0))/100," ")</f>
        <v>0.89</v>
      </c>
      <c r="K235" s="9">
        <f t="shared" si="5"/>
        <v>7</v>
      </c>
      <c r="L235" s="9" t="str">
        <f t="shared" si="6"/>
        <v>2023 - WEEK 07</v>
      </c>
      <c r="M235" s="9" t="str">
        <f t="shared" si="7"/>
        <v>2023 - MONTH 02</v>
      </c>
      <c r="N235" s="12">
        <f t="shared" ref="N235:O235" si="244">IFERROR(AVERAGEIF(L:L,L235,$J:$J)," ")</f>
        <v>0.9452857143</v>
      </c>
      <c r="O235" s="12">
        <f t="shared" si="244"/>
        <v>0.9348095238</v>
      </c>
      <c r="P235" s="9" t="str">
        <f>IF(ISBLANK(A235)," ",IF(N235&gt;MASTER!$B$3/100,"SB",IF(N235&gt;MASTER!$B$4/100,"B",IF(N235&gt;MASTER!$B$5/100,"C","K"))))</f>
        <v>B</v>
      </c>
      <c r="Q235" s="9" t="str">
        <f>IF(ISBLANK(B235)," ",IF(O235&gt;MASTER!$B$3/100,"SB",IF(O235&gt;MASTER!$B$4/100,"B",IF(O235&gt;MASTER!$B$5/100,"C","K"))))</f>
        <v>B</v>
      </c>
    </row>
    <row r="236">
      <c r="A236" s="8">
        <f>INDIRECT(ADDRESS(2+QUOTIENT(ROW()-2,COUNTA('Form Responses 1'!$1:$1)-4),1,,TRUE,"Form Responses 1"))</f>
        <v>45005.69117</v>
      </c>
      <c r="B236" s="9" t="str">
        <f>INDIRECT(ADDRESS(2+QUOTIENT(ROW()-2,COUNTA('Form Responses 1'!$1:$1)-4),2,,TRUE,"Form Responses 1"))</f>
        <v>theresia4@gmail.com</v>
      </c>
      <c r="C236" s="9" t="str">
        <f>INDIRECT(ADDRESS(2+QUOTIENT(ROW()-2,COUNTA('Form Responses 1'!$1:$1)-4),3,,TRUE,"Form Responses 1"))</f>
        <v>theresia v</v>
      </c>
      <c r="D236" s="10">
        <f>INDIRECT(ADDRESS(2+QUOTIENT(ROW()-2,COUNTA('Form Responses 1'!$1:$1)-4),4,,TRUE,"Form Responses 1"))</f>
        <v>44973</v>
      </c>
      <c r="E236" s="11">
        <f t="shared" si="2"/>
        <v>4</v>
      </c>
      <c r="F236" s="9" t="str">
        <f>IF(ISBLANK(A236)," ",INDIRECT(ADDRESS(1,5+MOD(ROW()-2,COUNTA('Form Responses 1'!$1:$1)-4),,TRUE,"Form Responses 1")))</f>
        <v>Rusun B [Mushola 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Rusun B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7</v>
      </c>
      <c r="L236" s="9" t="str">
        <f t="shared" si="6"/>
        <v>2023 - WEEK 07</v>
      </c>
      <c r="M236" s="9" t="str">
        <f t="shared" si="7"/>
        <v>2023 - MONTH 02</v>
      </c>
      <c r="N236" s="12">
        <f t="shared" ref="N236:O236" si="245">IFERROR(AVERAGEIF(L:L,L236,$J:$J)," ")</f>
        <v>0.9452857143</v>
      </c>
      <c r="O236" s="12">
        <f t="shared" si="245"/>
        <v>0.9348095238</v>
      </c>
      <c r="P236" s="9" t="str">
        <f>IF(ISBLANK(A236)," ",IF(N236&gt;MASTER!$B$3/100,"SB",IF(N236&gt;MASTER!$B$4/100,"B",IF(N236&gt;MASTER!$B$5/100,"C","K"))))</f>
        <v>B</v>
      </c>
      <c r="Q236" s="9" t="str">
        <f>IF(ISBLANK(B236)," ",IF(O236&gt;MASTER!$B$3/100,"SB",IF(O236&gt;MASTER!$B$4/100,"B",IF(O236&gt;MASTER!$B$5/100,"C","K"))))</f>
        <v>B</v>
      </c>
    </row>
    <row r="237">
      <c r="A237" s="8">
        <f>INDIRECT(ADDRESS(2+QUOTIENT(ROW()-2,COUNTA('Form Responses 1'!$1:$1)-4),1,,TRUE,"Form Responses 1"))</f>
        <v>45005.69117</v>
      </c>
      <c r="B237" s="9" t="str">
        <f>INDIRECT(ADDRESS(2+QUOTIENT(ROW()-2,COUNTA('Form Responses 1'!$1:$1)-4),2,,TRUE,"Form Responses 1"))</f>
        <v>theresia4@gmail.com</v>
      </c>
      <c r="C237" s="9" t="str">
        <f>INDIRECT(ADDRESS(2+QUOTIENT(ROW()-2,COUNTA('Form Responses 1'!$1:$1)-4),3,,TRUE,"Form Responses 1"))</f>
        <v>theresia v</v>
      </c>
      <c r="D237" s="10">
        <f>INDIRECT(ADDRESS(2+QUOTIENT(ROW()-2,COUNTA('Form Responses 1'!$1:$1)-4),4,,TRUE,"Form Responses 1"))</f>
        <v>44973</v>
      </c>
      <c r="E237" s="11">
        <f t="shared" si="2"/>
        <v>4</v>
      </c>
      <c r="F237" s="9" t="str">
        <f>IF(ISBLANK(A237)," ",INDIRECT(ADDRESS(1,5+MOD(ROW()-2,COUNTA('Form Responses 1'!$1:$1)-4),,TRUE,"Form Responses 1")))</f>
        <v>Rusun B [Koridor ]</v>
      </c>
      <c r="G237" s="9" t="str">
        <f>IF(ISBLANK(A237)," ",INDIRECT(ADDRESS(MATCH(A237,'Form Responses 1'!A:A,0),5+MOD(ROW()-2,COUNTA('Form Responses 1'!$1:$1)-4),,TRUE,"Form Responses 1")))</f>
        <v>SANGATBAIK</v>
      </c>
      <c r="H237" s="12" t="str">
        <f t="shared" si="3"/>
        <v>Rusun B</v>
      </c>
      <c r="I237" s="12" t="str">
        <f t="shared" si="4"/>
        <v>CLEANING SERVICE</v>
      </c>
      <c r="J237" s="12">
        <f t="array" ref="J237">IFERROR(INDEX(MASTER!B:B,MATCH(G237,MASTER!A:A,0))/100," ")</f>
        <v>1</v>
      </c>
      <c r="K237" s="9">
        <f t="shared" si="5"/>
        <v>7</v>
      </c>
      <c r="L237" s="9" t="str">
        <f t="shared" si="6"/>
        <v>2023 - WEEK 07</v>
      </c>
      <c r="M237" s="9" t="str">
        <f t="shared" si="7"/>
        <v>2023 - MONTH 02</v>
      </c>
      <c r="N237" s="12">
        <f t="shared" ref="N237:O237" si="246">IFERROR(AVERAGEIF(L:L,L237,$J:$J)," ")</f>
        <v>0.9452857143</v>
      </c>
      <c r="O237" s="12">
        <f t="shared" si="246"/>
        <v>0.9348095238</v>
      </c>
      <c r="P237" s="9" t="str">
        <f>IF(ISBLANK(A237)," ",IF(N237&gt;MASTER!$B$3/100,"SB",IF(N237&gt;MASTER!$B$4/100,"B",IF(N237&gt;MASTER!$B$5/100,"C","K"))))</f>
        <v>B</v>
      </c>
      <c r="Q237" s="9" t="str">
        <f>IF(ISBLANK(B237)," ",IF(O237&gt;MASTER!$B$3/100,"SB",IF(O237&gt;MASTER!$B$4/100,"B",IF(O237&gt;MASTER!$B$5/100,"C","K"))))</f>
        <v>B</v>
      </c>
    </row>
    <row r="238">
      <c r="A238" s="8">
        <f>INDIRECT(ADDRESS(2+QUOTIENT(ROW()-2,COUNTA('Form Responses 1'!$1:$1)-4),1,,TRUE,"Form Responses 1"))</f>
        <v>45005.69117</v>
      </c>
      <c r="B238" s="9" t="str">
        <f>INDIRECT(ADDRESS(2+QUOTIENT(ROW()-2,COUNTA('Form Responses 1'!$1:$1)-4),2,,TRUE,"Form Responses 1"))</f>
        <v>theresia4@gmail.com</v>
      </c>
      <c r="C238" s="9" t="str">
        <f>INDIRECT(ADDRESS(2+QUOTIENT(ROW()-2,COUNTA('Form Responses 1'!$1:$1)-4),3,,TRUE,"Form Responses 1"))</f>
        <v>theresia v</v>
      </c>
      <c r="D238" s="10">
        <f>INDIRECT(ADDRESS(2+QUOTIENT(ROW()-2,COUNTA('Form Responses 1'!$1:$1)-4),4,,TRUE,"Form Responses 1"))</f>
        <v>44973</v>
      </c>
      <c r="E238" s="11">
        <f t="shared" si="2"/>
        <v>4</v>
      </c>
      <c r="F238" s="9" t="str">
        <f>IF(ISBLANK(A238)," ",INDIRECT(ADDRESS(1,5+MOD(ROW()-2,COUNTA('Form Responses 1'!$1:$1)-4),,TRUE,"Form Responses 1")))</f>
        <v>Rusun B [Halaman]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Rusun B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7</v>
      </c>
      <c r="L238" s="9" t="str">
        <f t="shared" si="6"/>
        <v>2023 - WEEK 07</v>
      </c>
      <c r="M238" s="9" t="str">
        <f t="shared" si="7"/>
        <v>2023 - MONTH 02</v>
      </c>
      <c r="N238" s="12">
        <f t="shared" ref="N238:O238" si="247">IFERROR(AVERAGEIF(L:L,L238,$J:$J)," ")</f>
        <v>0.9452857143</v>
      </c>
      <c r="O238" s="12">
        <f t="shared" si="247"/>
        <v>0.9348095238</v>
      </c>
      <c r="P238" s="9" t="str">
        <f>IF(ISBLANK(A238)," ",IF(N238&gt;MASTER!$B$3/100,"SB",IF(N238&gt;MASTER!$B$4/100,"B",IF(N238&gt;MASTER!$B$5/100,"C","K"))))</f>
        <v>B</v>
      </c>
      <c r="Q238" s="9" t="str">
        <f>IF(ISBLANK(B238)," ",IF(O238&gt;MASTER!$B$3/100,"SB",IF(O238&gt;MASTER!$B$4/100,"B",IF(O238&gt;MASTER!$B$5/100,"C","K"))))</f>
        <v>B</v>
      </c>
    </row>
    <row r="239">
      <c r="A239" s="8">
        <f>INDIRECT(ADDRESS(2+QUOTIENT(ROW()-2,COUNTA('Form Responses 1'!$1:$1)-4),1,,TRUE,"Form Responses 1"))</f>
        <v>45005.69117</v>
      </c>
      <c r="B239" s="9" t="str">
        <f>INDIRECT(ADDRESS(2+QUOTIENT(ROW()-2,COUNTA('Form Responses 1'!$1:$1)-4),2,,TRUE,"Form Responses 1"))</f>
        <v>theresia4@gmail.com</v>
      </c>
      <c r="C239" s="9" t="str">
        <f>INDIRECT(ADDRESS(2+QUOTIENT(ROW()-2,COUNTA('Form Responses 1'!$1:$1)-4),3,,TRUE,"Form Responses 1"))</f>
        <v>theresia v</v>
      </c>
      <c r="D239" s="10">
        <f>INDIRECT(ADDRESS(2+QUOTIENT(ROW()-2,COUNTA('Form Responses 1'!$1:$1)-4),4,,TRUE,"Form Responses 1"))</f>
        <v>44973</v>
      </c>
      <c r="E239" s="11">
        <f t="shared" si="2"/>
        <v>4</v>
      </c>
      <c r="F239" s="9" t="str">
        <f>IF(ISBLANK(A239)," ",INDIRECT(ADDRESS(1,5+MOD(ROW()-2,COUNTA('Form Responses 1'!$1:$1)-4),,TRUE,"Form Responses 1")))</f>
        <v>Rusun B [Ruang Kamar]</v>
      </c>
      <c r="G239" s="9" t="str">
        <f>IF(ISBLANK(A239)," ",INDIRECT(ADDRESS(MATCH(A239,'Form Responses 1'!A:A,0),5+MOD(ROW()-2,COUNTA('Form Responses 1'!$1:$1)-4),,TRUE,"Form Responses 1")))</f>
        <v>CUKUP BAIK</v>
      </c>
      <c r="H239" s="12" t="str">
        <f t="shared" si="3"/>
        <v>Rusun B</v>
      </c>
      <c r="I239" s="12" t="str">
        <f t="shared" si="4"/>
        <v>CLEANING SERVICE</v>
      </c>
      <c r="J239" s="12">
        <f t="array" ref="J239">IFERROR(INDEX(MASTER!B:B,MATCH(G239,MASTER!A:A,0))/100," ")</f>
        <v>0.89</v>
      </c>
      <c r="K239" s="9">
        <f t="shared" si="5"/>
        <v>7</v>
      </c>
      <c r="L239" s="9" t="str">
        <f t="shared" si="6"/>
        <v>2023 - WEEK 07</v>
      </c>
      <c r="M239" s="9" t="str">
        <f t="shared" si="7"/>
        <v>2023 - MONTH 02</v>
      </c>
      <c r="N239" s="12">
        <f t="shared" ref="N239:O239" si="248">IFERROR(AVERAGEIF(L:L,L239,$J:$J)," ")</f>
        <v>0.9452857143</v>
      </c>
      <c r="O239" s="12">
        <f t="shared" si="248"/>
        <v>0.9348095238</v>
      </c>
      <c r="P239" s="9" t="str">
        <f>IF(ISBLANK(A239)," ",IF(N239&gt;MASTER!$B$3/100,"SB",IF(N239&gt;MASTER!$B$4/100,"B",IF(N239&gt;MASTER!$B$5/100,"C","K"))))</f>
        <v>B</v>
      </c>
      <c r="Q239" s="9" t="str">
        <f>IF(ISBLANK(B239)," ",IF(O239&gt;MASTER!$B$3/100,"SB",IF(O239&gt;MASTER!$B$4/100,"B",IF(O239&gt;MASTER!$B$5/100,"C","K"))))</f>
        <v>B</v>
      </c>
    </row>
    <row r="240">
      <c r="A240" s="8">
        <f>INDIRECT(ADDRESS(2+QUOTIENT(ROW()-2,COUNTA('Form Responses 1'!$1:$1)-4),1,,TRUE,"Form Responses 1"))</f>
        <v>45005.69117</v>
      </c>
      <c r="B240" s="9" t="str">
        <f>INDIRECT(ADDRESS(2+QUOTIENT(ROW()-2,COUNTA('Form Responses 1'!$1:$1)-4),2,,TRUE,"Form Responses 1"))</f>
        <v>theresia4@gmail.com</v>
      </c>
      <c r="C240" s="9" t="str">
        <f>INDIRECT(ADDRESS(2+QUOTIENT(ROW()-2,COUNTA('Form Responses 1'!$1:$1)-4),3,,TRUE,"Form Responses 1"))</f>
        <v>theresia v</v>
      </c>
      <c r="D240" s="10">
        <f>INDIRECT(ADDRESS(2+QUOTIENT(ROW()-2,COUNTA('Form Responses 1'!$1:$1)-4),4,,TRUE,"Form Responses 1"))</f>
        <v>44973</v>
      </c>
      <c r="E240" s="11">
        <f t="shared" si="2"/>
        <v>4</v>
      </c>
      <c r="F240" s="9" t="str">
        <f>IF(ISBLANK(A240)," ",INDIRECT(ADDRESS(1,5+MOD(ROW()-2,COUNTA('Form Responses 1'!$1:$1)-4),,TRUE,"Form Responses 1")))</f>
        <v>Rusun B [Ruang Gudang]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Rusun B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7</v>
      </c>
      <c r="L240" s="9" t="str">
        <f t="shared" si="6"/>
        <v>2023 - WEEK 07</v>
      </c>
      <c r="M240" s="9" t="str">
        <f t="shared" si="7"/>
        <v>2023 - MONTH 02</v>
      </c>
      <c r="N240" s="12">
        <f t="shared" ref="N240:O240" si="249">IFERROR(AVERAGEIF(L:L,L240,$J:$J)," ")</f>
        <v>0.9452857143</v>
      </c>
      <c r="O240" s="12">
        <f t="shared" si="249"/>
        <v>0.9348095238</v>
      </c>
      <c r="P240" s="9" t="str">
        <f>IF(ISBLANK(A240)," ",IF(N240&gt;MASTER!$B$3/100,"SB",IF(N240&gt;MASTER!$B$4/100,"B",IF(N240&gt;MASTER!$B$5/100,"C","K"))))</f>
        <v>B</v>
      </c>
      <c r="Q240" s="9" t="str">
        <f>IF(ISBLANK(B240)," ",IF(O240&gt;MASTER!$B$3/100,"SB",IF(O240&gt;MASTER!$B$4/100,"B",IF(O240&gt;MASTER!$B$5/100,"C","K"))))</f>
        <v>B</v>
      </c>
    </row>
    <row r="241">
      <c r="A241" s="8">
        <f>INDIRECT(ADDRESS(2+QUOTIENT(ROW()-2,COUNTA('Form Responses 1'!$1:$1)-4),1,,TRUE,"Form Responses 1"))</f>
        <v>45005.69117</v>
      </c>
      <c r="B241" s="9" t="str">
        <f>INDIRECT(ADDRESS(2+QUOTIENT(ROW()-2,COUNTA('Form Responses 1'!$1:$1)-4),2,,TRUE,"Form Responses 1"))</f>
        <v>theresia4@gmail.com</v>
      </c>
      <c r="C241" s="9" t="str">
        <f>INDIRECT(ADDRESS(2+QUOTIENT(ROW()-2,COUNTA('Form Responses 1'!$1:$1)-4),3,,TRUE,"Form Responses 1"))</f>
        <v>theresia v</v>
      </c>
      <c r="D241" s="10">
        <f>INDIRECT(ADDRESS(2+QUOTIENT(ROW()-2,COUNTA('Form Responses 1'!$1:$1)-4),4,,TRUE,"Form Responses 1"))</f>
        <v>44973</v>
      </c>
      <c r="E241" s="11">
        <f t="shared" si="2"/>
        <v>4</v>
      </c>
      <c r="F241" s="9" t="str">
        <f>IF(ISBLANK(A241)," ",INDIRECT(ADDRESS(1,5+MOD(ROW()-2,COUNTA('Form Responses 1'!$1:$1)-4),,TRUE,"Form Responses 1")))</f>
        <v>Rusun B [Toilet Pria / Wanita]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Rusun B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7</v>
      </c>
      <c r="L241" s="9" t="str">
        <f t="shared" si="6"/>
        <v>2023 - WEEK 07</v>
      </c>
      <c r="M241" s="9" t="str">
        <f t="shared" si="7"/>
        <v>2023 - MONTH 02</v>
      </c>
      <c r="N241" s="12">
        <f t="shared" ref="N241:O241" si="250">IFERROR(AVERAGEIF(L:L,L241,$J:$J)," ")</f>
        <v>0.9452857143</v>
      </c>
      <c r="O241" s="12">
        <f t="shared" si="250"/>
        <v>0.9348095238</v>
      </c>
      <c r="P241" s="9" t="str">
        <f>IF(ISBLANK(A241)," ",IF(N241&gt;MASTER!$B$3/100,"SB",IF(N241&gt;MASTER!$B$4/100,"B",IF(N241&gt;MASTER!$B$5/100,"C","K"))))</f>
        <v>B</v>
      </c>
      <c r="Q241" s="9" t="str">
        <f>IF(ISBLANK(B241)," ",IF(O241&gt;MASTER!$B$3/100,"SB",IF(O241&gt;MASTER!$B$4/100,"B",IF(O241&gt;MASTER!$B$5/100,"C","K"))))</f>
        <v>B</v>
      </c>
    </row>
    <row r="242">
      <c r="A242" s="8">
        <f>INDIRECT(ADDRESS(2+QUOTIENT(ROW()-2,COUNTA('Form Responses 1'!$1:$1)-4),1,,TRUE,"Form Responses 1"))</f>
        <v>45005.69117</v>
      </c>
      <c r="B242" s="9" t="str">
        <f>INDIRECT(ADDRESS(2+QUOTIENT(ROW()-2,COUNTA('Form Responses 1'!$1:$1)-4),2,,TRUE,"Form Responses 1"))</f>
        <v>theresia4@gmail.com</v>
      </c>
      <c r="C242" s="9" t="str">
        <f>INDIRECT(ADDRESS(2+QUOTIENT(ROW()-2,COUNTA('Form Responses 1'!$1:$1)-4),3,,TRUE,"Form Responses 1"))</f>
        <v>theresia v</v>
      </c>
      <c r="D242" s="10">
        <f>INDIRECT(ADDRESS(2+QUOTIENT(ROW()-2,COUNTA('Form Responses 1'!$1:$1)-4),4,,TRUE,"Form Responses 1"))</f>
        <v>44973</v>
      </c>
      <c r="E242" s="11">
        <f t="shared" si="2"/>
        <v>4</v>
      </c>
      <c r="F242" s="9" t="str">
        <f>IF(ISBLANK(A242)," ",INDIRECT(ADDRESS(1,5+MOD(ROW()-2,COUNTA('Form Responses 1'!$1:$1)-4),,TRUE,"Form Responses 1")))</f>
        <v>Balkes [Ruang Dokter]</v>
      </c>
      <c r="G242" s="9" t="str">
        <f>IF(ISBLANK(A242)," ",INDIRECT(ADDRESS(MATCH(A242,'Form Responses 1'!A:A,0),5+MOD(ROW()-2,COUNTA('Form Responses 1'!$1:$1)-4),,TRUE,"Form Responses 1")))</f>
        <v>CUKUP BAIK</v>
      </c>
      <c r="H242" s="12" t="str">
        <f t="shared" si="3"/>
        <v>Balkes</v>
      </c>
      <c r="I242" s="12" t="str">
        <f t="shared" si="4"/>
        <v>CLEANING SERVICE</v>
      </c>
      <c r="J242" s="12">
        <f t="array" ref="J242">IFERROR(INDEX(MASTER!B:B,MATCH(G242,MASTER!A:A,0))/100," ")</f>
        <v>0.89</v>
      </c>
      <c r="K242" s="9">
        <f t="shared" si="5"/>
        <v>7</v>
      </c>
      <c r="L242" s="9" t="str">
        <f t="shared" si="6"/>
        <v>2023 - WEEK 07</v>
      </c>
      <c r="M242" s="9" t="str">
        <f t="shared" si="7"/>
        <v>2023 - MONTH 02</v>
      </c>
      <c r="N242" s="12">
        <f t="shared" ref="N242:O242" si="251">IFERROR(AVERAGEIF(L:L,L242,$J:$J)," ")</f>
        <v>0.9452857143</v>
      </c>
      <c r="O242" s="12">
        <f t="shared" si="251"/>
        <v>0.9348095238</v>
      </c>
      <c r="P242" s="9" t="str">
        <f>IF(ISBLANK(A242)," ",IF(N242&gt;MASTER!$B$3/100,"SB",IF(N242&gt;MASTER!$B$4/100,"B",IF(N242&gt;MASTER!$B$5/100,"C","K"))))</f>
        <v>B</v>
      </c>
      <c r="Q242" s="9" t="str">
        <f>IF(ISBLANK(B242)," ",IF(O242&gt;MASTER!$B$3/100,"SB",IF(O242&gt;MASTER!$B$4/100,"B",IF(O242&gt;MASTER!$B$5/100,"C","K"))))</f>
        <v>B</v>
      </c>
    </row>
    <row r="243">
      <c r="A243" s="8">
        <f>INDIRECT(ADDRESS(2+QUOTIENT(ROW()-2,COUNTA('Form Responses 1'!$1:$1)-4),1,,TRUE,"Form Responses 1"))</f>
        <v>45005.69117</v>
      </c>
      <c r="B243" s="9" t="str">
        <f>INDIRECT(ADDRESS(2+QUOTIENT(ROW()-2,COUNTA('Form Responses 1'!$1:$1)-4),2,,TRUE,"Form Responses 1"))</f>
        <v>theresia4@gmail.com</v>
      </c>
      <c r="C243" s="9" t="str">
        <f>INDIRECT(ADDRESS(2+QUOTIENT(ROW()-2,COUNTA('Form Responses 1'!$1:$1)-4),3,,TRUE,"Form Responses 1"))</f>
        <v>theresia v</v>
      </c>
      <c r="D243" s="10">
        <f>INDIRECT(ADDRESS(2+QUOTIENT(ROW()-2,COUNTA('Form Responses 1'!$1:$1)-4),4,,TRUE,"Form Responses 1"))</f>
        <v>44973</v>
      </c>
      <c r="E243" s="11">
        <f t="shared" si="2"/>
        <v>4</v>
      </c>
      <c r="F243" s="9" t="str">
        <f>IF(ISBLANK(A243)," ",INDIRECT(ADDRESS(1,5+MOD(ROW()-2,COUNTA('Form Responses 1'!$1:$1)-4),,TRUE,"Form Responses 1")))</f>
        <v>Balkes [Mushola 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Balkes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7</v>
      </c>
      <c r="L243" s="9" t="str">
        <f t="shared" si="6"/>
        <v>2023 - WEEK 07</v>
      </c>
      <c r="M243" s="9" t="str">
        <f t="shared" si="7"/>
        <v>2023 - MONTH 02</v>
      </c>
      <c r="N243" s="12">
        <f t="shared" ref="N243:O243" si="252">IFERROR(AVERAGEIF(L:L,L243,$J:$J)," ")</f>
        <v>0.9452857143</v>
      </c>
      <c r="O243" s="12">
        <f t="shared" si="252"/>
        <v>0.9348095238</v>
      </c>
      <c r="P243" s="9" t="str">
        <f>IF(ISBLANK(A243)," ",IF(N243&gt;MASTER!$B$3/100,"SB",IF(N243&gt;MASTER!$B$4/100,"B",IF(N243&gt;MASTER!$B$5/100,"C","K"))))</f>
        <v>B</v>
      </c>
      <c r="Q243" s="9" t="str">
        <f>IF(ISBLANK(B243)," ",IF(O243&gt;MASTER!$B$3/100,"SB",IF(O243&gt;MASTER!$B$4/100,"B",IF(O243&gt;MASTER!$B$5/100,"C","K"))))</f>
        <v>B</v>
      </c>
    </row>
    <row r="244">
      <c r="A244" s="8">
        <f>INDIRECT(ADDRESS(2+QUOTIENT(ROW()-2,COUNTA('Form Responses 1'!$1:$1)-4),1,,TRUE,"Form Responses 1"))</f>
        <v>45005.69117</v>
      </c>
      <c r="B244" s="9" t="str">
        <f>INDIRECT(ADDRESS(2+QUOTIENT(ROW()-2,COUNTA('Form Responses 1'!$1:$1)-4),2,,TRUE,"Form Responses 1"))</f>
        <v>theresia4@gmail.com</v>
      </c>
      <c r="C244" s="9" t="str">
        <f>INDIRECT(ADDRESS(2+QUOTIENT(ROW()-2,COUNTA('Form Responses 1'!$1:$1)-4),3,,TRUE,"Form Responses 1"))</f>
        <v>theresia v</v>
      </c>
      <c r="D244" s="10">
        <f>INDIRECT(ADDRESS(2+QUOTIENT(ROW()-2,COUNTA('Form Responses 1'!$1:$1)-4),4,,TRUE,"Form Responses 1"))</f>
        <v>44973</v>
      </c>
      <c r="E244" s="11">
        <f t="shared" si="2"/>
        <v>4</v>
      </c>
      <c r="F244" s="9" t="str">
        <f>IF(ISBLANK(A244)," ",INDIRECT(ADDRESS(1,5+MOD(ROW()-2,COUNTA('Form Responses 1'!$1:$1)-4),,TRUE,"Form Responses 1")))</f>
        <v>Balkes [Pantry ]</v>
      </c>
      <c r="G244" s="9" t="str">
        <f>IF(ISBLANK(A244)," ",INDIRECT(ADDRESS(MATCH(A244,'Form Responses 1'!A:A,0),5+MOD(ROW()-2,COUNTA('Form Responses 1'!$1:$1)-4),,TRUE,"Form Responses 1")))</f>
        <v>SANGATBAIK</v>
      </c>
      <c r="H244" s="12" t="str">
        <f t="shared" si="3"/>
        <v>Balkes</v>
      </c>
      <c r="I244" s="12" t="str">
        <f t="shared" si="4"/>
        <v>CLEANING SERVICE</v>
      </c>
      <c r="J244" s="12">
        <f t="array" ref="J244">IFERROR(INDEX(MASTER!B:B,MATCH(G244,MASTER!A:A,0))/100," ")</f>
        <v>1</v>
      </c>
      <c r="K244" s="9">
        <f t="shared" si="5"/>
        <v>7</v>
      </c>
      <c r="L244" s="9" t="str">
        <f t="shared" si="6"/>
        <v>2023 - WEEK 07</v>
      </c>
      <c r="M244" s="9" t="str">
        <f t="shared" si="7"/>
        <v>2023 - MONTH 02</v>
      </c>
      <c r="N244" s="12">
        <f t="shared" ref="N244:O244" si="253">IFERROR(AVERAGEIF(L:L,L244,$J:$J)," ")</f>
        <v>0.9452857143</v>
      </c>
      <c r="O244" s="12">
        <f t="shared" si="253"/>
        <v>0.9348095238</v>
      </c>
      <c r="P244" s="9" t="str">
        <f>IF(ISBLANK(A244)," ",IF(N244&gt;MASTER!$B$3/100,"SB",IF(N244&gt;MASTER!$B$4/100,"B",IF(N244&gt;MASTER!$B$5/100,"C","K"))))</f>
        <v>B</v>
      </c>
      <c r="Q244" s="9" t="str">
        <f>IF(ISBLANK(B244)," ",IF(O244&gt;MASTER!$B$3/100,"SB",IF(O244&gt;MASTER!$B$4/100,"B",IF(O244&gt;MASTER!$B$5/100,"C","K"))))</f>
        <v>B</v>
      </c>
    </row>
    <row r="245">
      <c r="A245" s="8">
        <f>INDIRECT(ADDRESS(2+QUOTIENT(ROW()-2,COUNTA('Form Responses 1'!$1:$1)-4),1,,TRUE,"Form Responses 1"))</f>
        <v>45005.69117</v>
      </c>
      <c r="B245" s="9" t="str">
        <f>INDIRECT(ADDRESS(2+QUOTIENT(ROW()-2,COUNTA('Form Responses 1'!$1:$1)-4),2,,TRUE,"Form Responses 1"))</f>
        <v>theresia4@gmail.com</v>
      </c>
      <c r="C245" s="9" t="str">
        <f>INDIRECT(ADDRESS(2+QUOTIENT(ROW()-2,COUNTA('Form Responses 1'!$1:$1)-4),3,,TRUE,"Form Responses 1"))</f>
        <v>theresia v</v>
      </c>
      <c r="D245" s="10">
        <f>INDIRECT(ADDRESS(2+QUOTIENT(ROW()-2,COUNTA('Form Responses 1'!$1:$1)-4),4,,TRUE,"Form Responses 1"))</f>
        <v>44973</v>
      </c>
      <c r="E245" s="11">
        <f t="shared" si="2"/>
        <v>4</v>
      </c>
      <c r="F245" s="9" t="str">
        <f>IF(ISBLANK(A245)," ",INDIRECT(ADDRESS(1,5+MOD(ROW()-2,COUNTA('Form Responses 1'!$1:$1)-4),,TRUE,"Form Responses 1")))</f>
        <v>Balkes [Ruang Laboratorium]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Balkes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7</v>
      </c>
      <c r="L245" s="9" t="str">
        <f t="shared" si="6"/>
        <v>2023 - WEEK 07</v>
      </c>
      <c r="M245" s="9" t="str">
        <f t="shared" si="7"/>
        <v>2023 - MONTH 02</v>
      </c>
      <c r="N245" s="12">
        <f t="shared" ref="N245:O245" si="254">IFERROR(AVERAGEIF(L:L,L245,$J:$J)," ")</f>
        <v>0.9452857143</v>
      </c>
      <c r="O245" s="12">
        <f t="shared" si="254"/>
        <v>0.9348095238</v>
      </c>
      <c r="P245" s="9" t="str">
        <f>IF(ISBLANK(A245)," ",IF(N245&gt;MASTER!$B$3/100,"SB",IF(N245&gt;MASTER!$B$4/100,"B",IF(N245&gt;MASTER!$B$5/100,"C","K"))))</f>
        <v>B</v>
      </c>
      <c r="Q245" s="9" t="str">
        <f>IF(ISBLANK(B245)," ",IF(O245&gt;MASTER!$B$3/100,"SB",IF(O245&gt;MASTER!$B$4/100,"B",IF(O245&gt;MASTER!$B$5/100,"C","K"))))</f>
        <v>B</v>
      </c>
    </row>
    <row r="246">
      <c r="A246" s="8">
        <f>INDIRECT(ADDRESS(2+QUOTIENT(ROW()-2,COUNTA('Form Responses 1'!$1:$1)-4),1,,TRUE,"Form Responses 1"))</f>
        <v>45005.69117</v>
      </c>
      <c r="B246" s="9" t="str">
        <f>INDIRECT(ADDRESS(2+QUOTIENT(ROW()-2,COUNTA('Form Responses 1'!$1:$1)-4),2,,TRUE,"Form Responses 1"))</f>
        <v>theresia4@gmail.com</v>
      </c>
      <c r="C246" s="9" t="str">
        <f>INDIRECT(ADDRESS(2+QUOTIENT(ROW()-2,COUNTA('Form Responses 1'!$1:$1)-4),3,,TRUE,"Form Responses 1"))</f>
        <v>theresia v</v>
      </c>
      <c r="D246" s="10">
        <f>INDIRECT(ADDRESS(2+QUOTIENT(ROW()-2,COUNTA('Form Responses 1'!$1:$1)-4),4,,TRUE,"Form Responses 1"))</f>
        <v>44973</v>
      </c>
      <c r="E246" s="11">
        <f t="shared" si="2"/>
        <v>4</v>
      </c>
      <c r="F246" s="9" t="str">
        <f>IF(ISBLANK(A246)," ",INDIRECT(ADDRESS(1,5+MOD(ROW()-2,COUNTA('Form Responses 1'!$1:$1)-4),,TRUE,"Form Responses 1")))</f>
        <v>Balkes [Halaman]</v>
      </c>
      <c r="G246" s="9" t="str">
        <f>IF(ISBLANK(A246)," ",INDIRECT(ADDRESS(MATCH(A246,'Form Responses 1'!A:A,0),5+MOD(ROW()-2,COUNTA('Form Responses 1'!$1:$1)-4),,TRUE,"Form Responses 1")))</f>
        <v>CUKUP BAIK</v>
      </c>
      <c r="H246" s="12" t="str">
        <f t="shared" si="3"/>
        <v>Balkes</v>
      </c>
      <c r="I246" s="12" t="str">
        <f t="shared" si="4"/>
        <v>CLEANING SERVICE</v>
      </c>
      <c r="J246" s="12">
        <f t="array" ref="J246">IFERROR(INDEX(MASTER!B:B,MATCH(G246,MASTER!A:A,0))/100," ")</f>
        <v>0.89</v>
      </c>
      <c r="K246" s="9">
        <f t="shared" si="5"/>
        <v>7</v>
      </c>
      <c r="L246" s="9" t="str">
        <f t="shared" si="6"/>
        <v>2023 - WEEK 07</v>
      </c>
      <c r="M246" s="9" t="str">
        <f t="shared" si="7"/>
        <v>2023 - MONTH 02</v>
      </c>
      <c r="N246" s="12">
        <f t="shared" ref="N246:O246" si="255">IFERROR(AVERAGEIF(L:L,L246,$J:$J)," ")</f>
        <v>0.9452857143</v>
      </c>
      <c r="O246" s="12">
        <f t="shared" si="255"/>
        <v>0.9348095238</v>
      </c>
      <c r="P246" s="9" t="str">
        <f>IF(ISBLANK(A246)," ",IF(N246&gt;MASTER!$B$3/100,"SB",IF(N246&gt;MASTER!$B$4/100,"B",IF(N246&gt;MASTER!$B$5/100,"C","K"))))</f>
        <v>B</v>
      </c>
      <c r="Q246" s="9" t="str">
        <f>IF(ISBLANK(B246)," ",IF(O246&gt;MASTER!$B$3/100,"SB",IF(O246&gt;MASTER!$B$4/100,"B",IF(O246&gt;MASTER!$B$5/100,"C","K"))))</f>
        <v>B</v>
      </c>
    </row>
    <row r="247">
      <c r="A247" s="8">
        <f>INDIRECT(ADDRESS(2+QUOTIENT(ROW()-2,COUNTA('Form Responses 1'!$1:$1)-4),1,,TRUE,"Form Responses 1"))</f>
        <v>45005.69117</v>
      </c>
      <c r="B247" s="9" t="str">
        <f>INDIRECT(ADDRESS(2+QUOTIENT(ROW()-2,COUNTA('Form Responses 1'!$1:$1)-4),2,,TRUE,"Form Responses 1"))</f>
        <v>theresia4@gmail.com</v>
      </c>
      <c r="C247" s="9" t="str">
        <f>INDIRECT(ADDRESS(2+QUOTIENT(ROW()-2,COUNTA('Form Responses 1'!$1:$1)-4),3,,TRUE,"Form Responses 1"))</f>
        <v>theresia v</v>
      </c>
      <c r="D247" s="10">
        <f>INDIRECT(ADDRESS(2+QUOTIENT(ROW()-2,COUNTA('Form Responses 1'!$1:$1)-4),4,,TRUE,"Form Responses 1"))</f>
        <v>44973</v>
      </c>
      <c r="E247" s="11">
        <f t="shared" si="2"/>
        <v>4</v>
      </c>
      <c r="F247" s="9" t="str">
        <f>IF(ISBLANK(A247)," ",INDIRECT(ADDRESS(1,5+MOD(ROW()-2,COUNTA('Form Responses 1'!$1:$1)-4),,TRUE,"Form Responses 1")))</f>
        <v>Balkes [Koridor 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Balkes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7</v>
      </c>
      <c r="L247" s="9" t="str">
        <f t="shared" si="6"/>
        <v>2023 - WEEK 07</v>
      </c>
      <c r="M247" s="9" t="str">
        <f t="shared" si="7"/>
        <v>2023 - MONTH 02</v>
      </c>
      <c r="N247" s="12">
        <f t="shared" ref="N247:O247" si="256">IFERROR(AVERAGEIF(L:L,L247,$J:$J)," ")</f>
        <v>0.9452857143</v>
      </c>
      <c r="O247" s="12">
        <f t="shared" si="256"/>
        <v>0.9348095238</v>
      </c>
      <c r="P247" s="9" t="str">
        <f>IF(ISBLANK(A247)," ",IF(N247&gt;MASTER!$B$3/100,"SB",IF(N247&gt;MASTER!$B$4/100,"B",IF(N247&gt;MASTER!$B$5/100,"C","K"))))</f>
        <v>B</v>
      </c>
      <c r="Q247" s="9" t="str">
        <f>IF(ISBLANK(B247)," ",IF(O247&gt;MASTER!$B$3/100,"SB",IF(O247&gt;MASTER!$B$4/100,"B",IF(O247&gt;MASTER!$B$5/100,"C","K"))))</f>
        <v>B</v>
      </c>
    </row>
    <row r="248">
      <c r="A248" s="8">
        <f>INDIRECT(ADDRESS(2+QUOTIENT(ROW()-2,COUNTA('Form Responses 1'!$1:$1)-4),1,,TRUE,"Form Responses 1"))</f>
        <v>45005.69117</v>
      </c>
      <c r="B248" s="9" t="str">
        <f>INDIRECT(ADDRESS(2+QUOTIENT(ROW()-2,COUNTA('Form Responses 1'!$1:$1)-4),2,,TRUE,"Form Responses 1"))</f>
        <v>theresia4@gmail.com</v>
      </c>
      <c r="C248" s="9" t="str">
        <f>INDIRECT(ADDRESS(2+QUOTIENT(ROW()-2,COUNTA('Form Responses 1'!$1:$1)-4),3,,TRUE,"Form Responses 1"))</f>
        <v>theresia v</v>
      </c>
      <c r="D248" s="10">
        <f>INDIRECT(ADDRESS(2+QUOTIENT(ROW()-2,COUNTA('Form Responses 1'!$1:$1)-4),4,,TRUE,"Form Responses 1"))</f>
        <v>44973</v>
      </c>
      <c r="E248" s="11">
        <f t="shared" si="2"/>
        <v>4</v>
      </c>
      <c r="F248" s="9" t="str">
        <f>IF(ISBLANK(A248)," ",INDIRECT(ADDRESS(1,5+MOD(ROW()-2,COUNTA('Form Responses 1'!$1:$1)-4),,TRUE,"Form Responses 1")))</f>
        <v>Balkes [Toilet Pria / Wanita]</v>
      </c>
      <c r="G248" s="9" t="str">
        <f>IF(ISBLANK(A248)," ",INDIRECT(ADDRESS(MATCH(A248,'Form Responses 1'!A:A,0),5+MOD(ROW()-2,COUNTA('Form Responses 1'!$1:$1)-4),,TRUE,"Form Responses 1")))</f>
        <v>SANGATBAIK</v>
      </c>
      <c r="H248" s="12" t="str">
        <f t="shared" si="3"/>
        <v>Balkes</v>
      </c>
      <c r="I248" s="12" t="str">
        <f t="shared" si="4"/>
        <v>CLEANING SERVICE</v>
      </c>
      <c r="J248" s="12">
        <f t="array" ref="J248">IFERROR(INDEX(MASTER!B:B,MATCH(G248,MASTER!A:A,0))/100," ")</f>
        <v>1</v>
      </c>
      <c r="K248" s="9">
        <f t="shared" si="5"/>
        <v>7</v>
      </c>
      <c r="L248" s="9" t="str">
        <f t="shared" si="6"/>
        <v>2023 - WEEK 07</v>
      </c>
      <c r="M248" s="9" t="str">
        <f t="shared" si="7"/>
        <v>2023 - MONTH 02</v>
      </c>
      <c r="N248" s="12">
        <f t="shared" ref="N248:O248" si="257">IFERROR(AVERAGEIF(L:L,L248,$J:$J)," ")</f>
        <v>0.9452857143</v>
      </c>
      <c r="O248" s="12">
        <f t="shared" si="257"/>
        <v>0.9348095238</v>
      </c>
      <c r="P248" s="9" t="str">
        <f>IF(ISBLANK(A248)," ",IF(N248&gt;MASTER!$B$3/100,"SB",IF(N248&gt;MASTER!$B$4/100,"B",IF(N248&gt;MASTER!$B$5/100,"C","K"))))</f>
        <v>B</v>
      </c>
      <c r="Q248" s="9" t="str">
        <f>IF(ISBLANK(B248)," ",IF(O248&gt;MASTER!$B$3/100,"SB",IF(O248&gt;MASTER!$B$4/100,"B",IF(O248&gt;MASTER!$B$5/100,"C","K"))))</f>
        <v>B</v>
      </c>
    </row>
    <row r="249">
      <c r="A249" s="8">
        <f>INDIRECT(ADDRESS(2+QUOTIENT(ROW()-2,COUNTA('Form Responses 1'!$1:$1)-4),1,,TRUE,"Form Responses 1"))</f>
        <v>45005.69117</v>
      </c>
      <c r="B249" s="9" t="str">
        <f>INDIRECT(ADDRESS(2+QUOTIENT(ROW()-2,COUNTA('Form Responses 1'!$1:$1)-4),2,,TRUE,"Form Responses 1"))</f>
        <v>theresia4@gmail.com</v>
      </c>
      <c r="C249" s="9" t="str">
        <f>INDIRECT(ADDRESS(2+QUOTIENT(ROW()-2,COUNTA('Form Responses 1'!$1:$1)-4),3,,TRUE,"Form Responses 1"))</f>
        <v>theresia v</v>
      </c>
      <c r="D249" s="10">
        <f>INDIRECT(ADDRESS(2+QUOTIENT(ROW()-2,COUNTA('Form Responses 1'!$1:$1)-4),4,,TRUE,"Form Responses 1"))</f>
        <v>44973</v>
      </c>
      <c r="E249" s="11">
        <f t="shared" si="2"/>
        <v>4</v>
      </c>
      <c r="F249" s="9" t="str">
        <f>IF(ISBLANK(A249)," ",INDIRECT(ADDRESS(1,5+MOD(ROW()-2,COUNTA('Form Responses 1'!$1:$1)-4),,TRUE,"Form Responses 1")))</f>
        <v>Lapangan Tenis [Lapangan]</v>
      </c>
      <c r="G249" s="9" t="str">
        <f>IF(ISBLANK(A249)," ",INDIRECT(ADDRESS(MATCH(A249,'Form Responses 1'!A:A,0),5+MOD(ROW()-2,COUNTA('Form Responses 1'!$1:$1)-4),,TRUE,"Form Responses 1")))</f>
        <v>CUKUP BAIK</v>
      </c>
      <c r="H249" s="12" t="str">
        <f t="shared" si="3"/>
        <v>Lapangan Tenis</v>
      </c>
      <c r="I249" s="12" t="str">
        <f t="shared" si="4"/>
        <v>CLEANING SERVICE</v>
      </c>
      <c r="J249" s="12">
        <f t="array" ref="J249">IFERROR(INDEX(MASTER!B:B,MATCH(G249,MASTER!A:A,0))/100," ")</f>
        <v>0.89</v>
      </c>
      <c r="K249" s="9">
        <f t="shared" si="5"/>
        <v>7</v>
      </c>
      <c r="L249" s="9" t="str">
        <f t="shared" si="6"/>
        <v>2023 - WEEK 07</v>
      </c>
      <c r="M249" s="9" t="str">
        <f t="shared" si="7"/>
        <v>2023 - MONTH 02</v>
      </c>
      <c r="N249" s="12">
        <f t="shared" ref="N249:O249" si="258">IFERROR(AVERAGEIF(L:L,L249,$J:$J)," ")</f>
        <v>0.9452857143</v>
      </c>
      <c r="O249" s="12">
        <f t="shared" si="258"/>
        <v>0.9348095238</v>
      </c>
      <c r="P249" s="9" t="str">
        <f>IF(ISBLANK(A249)," ",IF(N249&gt;MASTER!$B$3/100,"SB",IF(N249&gt;MASTER!$B$4/100,"B",IF(N249&gt;MASTER!$B$5/100,"C","K"))))</f>
        <v>B</v>
      </c>
      <c r="Q249" s="9" t="str">
        <f>IF(ISBLANK(B249)," ",IF(O249&gt;MASTER!$B$3/100,"SB",IF(O249&gt;MASTER!$B$4/100,"B",IF(O249&gt;MASTER!$B$5/100,"C","K"))))</f>
        <v>B</v>
      </c>
    </row>
    <row r="250">
      <c r="A250" s="8">
        <f>INDIRECT(ADDRESS(2+QUOTIENT(ROW()-2,COUNTA('Form Responses 1'!$1:$1)-4),1,,TRUE,"Form Responses 1"))</f>
        <v>45005.69117</v>
      </c>
      <c r="B250" s="9" t="str">
        <f>INDIRECT(ADDRESS(2+QUOTIENT(ROW()-2,COUNTA('Form Responses 1'!$1:$1)-4),2,,TRUE,"Form Responses 1"))</f>
        <v>theresia4@gmail.com</v>
      </c>
      <c r="C250" s="9" t="str">
        <f>INDIRECT(ADDRESS(2+QUOTIENT(ROW()-2,COUNTA('Form Responses 1'!$1:$1)-4),3,,TRUE,"Form Responses 1"))</f>
        <v>theresia v</v>
      </c>
      <c r="D250" s="10">
        <f>INDIRECT(ADDRESS(2+QUOTIENT(ROW()-2,COUNTA('Form Responses 1'!$1:$1)-4),4,,TRUE,"Form Responses 1"))</f>
        <v>44973</v>
      </c>
      <c r="E250" s="11">
        <f t="shared" si="2"/>
        <v>4</v>
      </c>
      <c r="F250" s="9" t="str">
        <f>IF(ISBLANK(A250)," ",INDIRECT(ADDRESS(1,5+MOD(ROW()-2,COUNTA('Form Responses 1'!$1:$1)-4),,TRUE,"Form Responses 1")))</f>
        <v>Lapangan Tenis [Toilet Pria / Wanita]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Lapangan Tenis</v>
      </c>
      <c r="I250" s="12" t="str">
        <f t="shared" si="4"/>
        <v>CLEANING SERVICE</v>
      </c>
      <c r="J250" s="12">
        <f t="array" ref="J250">IFERROR(INDEX(MASTER!B:B,MATCH(G250,MASTER!A:A,0))/100," ")</f>
        <v>0.95</v>
      </c>
      <c r="K250" s="9">
        <f t="shared" si="5"/>
        <v>7</v>
      </c>
      <c r="L250" s="9" t="str">
        <f t="shared" si="6"/>
        <v>2023 - WEEK 07</v>
      </c>
      <c r="M250" s="9" t="str">
        <f t="shared" si="7"/>
        <v>2023 - MONTH 02</v>
      </c>
      <c r="N250" s="12">
        <f t="shared" ref="N250:O250" si="259">IFERROR(AVERAGEIF(L:L,L250,$J:$J)," ")</f>
        <v>0.9452857143</v>
      </c>
      <c r="O250" s="12">
        <f t="shared" si="259"/>
        <v>0.9348095238</v>
      </c>
      <c r="P250" s="9" t="str">
        <f>IF(ISBLANK(A250)," ",IF(N250&gt;MASTER!$B$3/100,"SB",IF(N250&gt;MASTER!$B$4/100,"B",IF(N250&gt;MASTER!$B$5/100,"C","K"))))</f>
        <v>B</v>
      </c>
      <c r="Q250" s="9" t="str">
        <f>IF(ISBLANK(B250)," ",IF(O250&gt;MASTER!$B$3/100,"SB",IF(O250&gt;MASTER!$B$4/100,"B",IF(O250&gt;MASTER!$B$5/100,"C","K"))))</f>
        <v>B</v>
      </c>
    </row>
    <row r="251">
      <c r="A251" s="8">
        <f>INDIRECT(ADDRESS(2+QUOTIENT(ROW()-2,COUNTA('Form Responses 1'!$1:$1)-4),1,,TRUE,"Form Responses 1"))</f>
        <v>45005.69117</v>
      </c>
      <c r="B251" s="9" t="str">
        <f>INDIRECT(ADDRESS(2+QUOTIENT(ROW()-2,COUNTA('Form Responses 1'!$1:$1)-4),2,,TRUE,"Form Responses 1"))</f>
        <v>theresia4@gmail.com</v>
      </c>
      <c r="C251" s="9" t="str">
        <f>INDIRECT(ADDRESS(2+QUOTIENT(ROW()-2,COUNTA('Form Responses 1'!$1:$1)-4),3,,TRUE,"Form Responses 1"))</f>
        <v>theresia v</v>
      </c>
      <c r="D251" s="10">
        <f>INDIRECT(ADDRESS(2+QUOTIENT(ROW()-2,COUNTA('Form Responses 1'!$1:$1)-4),4,,TRUE,"Form Responses 1"))</f>
        <v>44973</v>
      </c>
      <c r="E251" s="11">
        <f t="shared" si="2"/>
        <v>4</v>
      </c>
      <c r="F251" s="9" t="str">
        <f>IF(ISBLANK(A251)," ",INDIRECT(ADDRESS(1,5+MOD(ROW()-2,COUNTA('Form Responses 1'!$1:$1)-4),,TRUE,"Form Responses 1")))</f>
        <v>Lapangan Tenis [Halaman]</v>
      </c>
      <c r="G251" s="9" t="str">
        <f>IF(ISBLANK(A251)," ",INDIRECT(ADDRESS(MATCH(A251,'Form Responses 1'!A:A,0),5+MOD(ROW()-2,COUNTA('Form Responses 1'!$1:$1)-4),,TRUE,"Form Responses 1")))</f>
        <v>SANGATBAIK</v>
      </c>
      <c r="H251" s="12" t="str">
        <f t="shared" si="3"/>
        <v>Lapangan Tenis</v>
      </c>
      <c r="I251" s="12" t="str">
        <f t="shared" si="4"/>
        <v>CLEANING SERVICE</v>
      </c>
      <c r="J251" s="12">
        <f t="array" ref="J251">IFERROR(INDEX(MASTER!B:B,MATCH(G251,MASTER!A:A,0))/100," ")</f>
        <v>1</v>
      </c>
      <c r="K251" s="9">
        <f t="shared" si="5"/>
        <v>7</v>
      </c>
      <c r="L251" s="9" t="str">
        <f t="shared" si="6"/>
        <v>2023 - WEEK 07</v>
      </c>
      <c r="M251" s="9" t="str">
        <f t="shared" si="7"/>
        <v>2023 - MONTH 02</v>
      </c>
      <c r="N251" s="12">
        <f t="shared" ref="N251:O251" si="260">IFERROR(AVERAGEIF(L:L,L251,$J:$J)," ")</f>
        <v>0.9452857143</v>
      </c>
      <c r="O251" s="12">
        <f t="shared" si="260"/>
        <v>0.9348095238</v>
      </c>
      <c r="P251" s="9" t="str">
        <f>IF(ISBLANK(A251)," ",IF(N251&gt;MASTER!$B$3/100,"SB",IF(N251&gt;MASTER!$B$4/100,"B",IF(N251&gt;MASTER!$B$5/100,"C","K"))))</f>
        <v>B</v>
      </c>
      <c r="Q251" s="9" t="str">
        <f>IF(ISBLANK(B251)," ",IF(O251&gt;MASTER!$B$3/100,"SB",IF(O251&gt;MASTER!$B$4/100,"B",IF(O251&gt;MASTER!$B$5/100,"C","K"))))</f>
        <v>B</v>
      </c>
    </row>
    <row r="252">
      <c r="A252" s="8">
        <f>INDIRECT(ADDRESS(2+QUOTIENT(ROW()-2,COUNTA('Form Responses 1'!$1:$1)-4),1,,TRUE,"Form Responses 1"))</f>
        <v>45005.69117</v>
      </c>
      <c r="B252" s="9" t="str">
        <f>INDIRECT(ADDRESS(2+QUOTIENT(ROW()-2,COUNTA('Form Responses 1'!$1:$1)-4),2,,TRUE,"Form Responses 1"))</f>
        <v>theresia4@gmail.com</v>
      </c>
      <c r="C252" s="9" t="str">
        <f>INDIRECT(ADDRESS(2+QUOTIENT(ROW()-2,COUNTA('Form Responses 1'!$1:$1)-4),3,,TRUE,"Form Responses 1"))</f>
        <v>theresia v</v>
      </c>
      <c r="D252" s="10">
        <f>INDIRECT(ADDRESS(2+QUOTIENT(ROW()-2,COUNTA('Form Responses 1'!$1:$1)-4),4,,TRUE,"Form Responses 1"))</f>
        <v>44973</v>
      </c>
      <c r="E252" s="11">
        <f t="shared" si="2"/>
        <v>4</v>
      </c>
      <c r="F252" s="9" t="str">
        <f>IF(ISBLANK(A252)," ",INDIRECT(ADDRESS(1,5+MOD(ROW()-2,COUNTA('Form Responses 1'!$1:$1)-4),,TRUE,"Form Responses 1")))</f>
        <v>Gedung Pertemuan (Gp) [Halaman Sisi Depan]</v>
      </c>
      <c r="G252" s="9" t="str">
        <f>IF(ISBLANK(A252)," ",INDIRECT(ADDRESS(MATCH(A252,'Form Responses 1'!A:A,0),5+MOD(ROW()-2,COUNTA('Form Responses 1'!$1:$1)-4),,TRUE,"Form Responses 1")))</f>
        <v>CUKUP BAIK</v>
      </c>
      <c r="H252" s="12" t="str">
        <f t="shared" si="3"/>
        <v>Gedung Pertemuan (Gp)</v>
      </c>
      <c r="I252" s="12" t="str">
        <f t="shared" si="4"/>
        <v>CLEANING SERVICE</v>
      </c>
      <c r="J252" s="12">
        <f t="array" ref="J252">IFERROR(INDEX(MASTER!B:B,MATCH(G252,MASTER!A:A,0))/100," ")</f>
        <v>0.89</v>
      </c>
      <c r="K252" s="9">
        <f t="shared" si="5"/>
        <v>7</v>
      </c>
      <c r="L252" s="9" t="str">
        <f t="shared" si="6"/>
        <v>2023 - WEEK 07</v>
      </c>
      <c r="M252" s="9" t="str">
        <f t="shared" si="7"/>
        <v>2023 - MONTH 02</v>
      </c>
      <c r="N252" s="12">
        <f t="shared" ref="N252:O252" si="261">IFERROR(AVERAGEIF(L:L,L252,$J:$J)," ")</f>
        <v>0.9452857143</v>
      </c>
      <c r="O252" s="12">
        <f t="shared" si="261"/>
        <v>0.9348095238</v>
      </c>
      <c r="P252" s="9" t="str">
        <f>IF(ISBLANK(A252)," ",IF(N252&gt;MASTER!$B$3/100,"SB",IF(N252&gt;MASTER!$B$4/100,"B",IF(N252&gt;MASTER!$B$5/100,"C","K"))))</f>
        <v>B</v>
      </c>
      <c r="Q252" s="9" t="str">
        <f>IF(ISBLANK(B252)," ",IF(O252&gt;MASTER!$B$3/100,"SB",IF(O252&gt;MASTER!$B$4/100,"B",IF(O252&gt;MASTER!$B$5/100,"C","K"))))</f>
        <v>B</v>
      </c>
    </row>
    <row r="253">
      <c r="A253" s="8">
        <f>INDIRECT(ADDRESS(2+QUOTIENT(ROW()-2,COUNTA('Form Responses 1'!$1:$1)-4),1,,TRUE,"Form Responses 1"))</f>
        <v>45005.69117</v>
      </c>
      <c r="B253" s="9" t="str">
        <f>INDIRECT(ADDRESS(2+QUOTIENT(ROW()-2,COUNTA('Form Responses 1'!$1:$1)-4),2,,TRUE,"Form Responses 1"))</f>
        <v>theresia4@gmail.com</v>
      </c>
      <c r="C253" s="9" t="str">
        <f>INDIRECT(ADDRESS(2+QUOTIENT(ROW()-2,COUNTA('Form Responses 1'!$1:$1)-4),3,,TRUE,"Form Responses 1"))</f>
        <v>theresia v</v>
      </c>
      <c r="D253" s="10">
        <f>INDIRECT(ADDRESS(2+QUOTIENT(ROW()-2,COUNTA('Form Responses 1'!$1:$1)-4),4,,TRUE,"Form Responses 1"))</f>
        <v>44973</v>
      </c>
      <c r="E253" s="11">
        <f t="shared" si="2"/>
        <v>4</v>
      </c>
      <c r="F253" s="9" t="str">
        <f>IF(ISBLANK(A253)," ",INDIRECT(ADDRESS(1,5+MOD(ROW()-2,COUNTA('Form Responses 1'!$1:$1)-4),,TRUE,"Form Responses 1")))</f>
        <v>Gedung Pertemuan (Gp) [Halaman Sisi Kanan]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Gedung Pertemuan (Gp)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7</v>
      </c>
      <c r="L253" s="9" t="str">
        <f t="shared" si="6"/>
        <v>2023 - WEEK 07</v>
      </c>
      <c r="M253" s="9" t="str">
        <f t="shared" si="7"/>
        <v>2023 - MONTH 02</v>
      </c>
      <c r="N253" s="12">
        <f t="shared" ref="N253:O253" si="262">IFERROR(AVERAGEIF(L:L,L253,$J:$J)," ")</f>
        <v>0.9452857143</v>
      </c>
      <c r="O253" s="12">
        <f t="shared" si="262"/>
        <v>0.9348095238</v>
      </c>
      <c r="P253" s="9" t="str">
        <f>IF(ISBLANK(A253)," ",IF(N253&gt;MASTER!$B$3/100,"SB",IF(N253&gt;MASTER!$B$4/100,"B",IF(N253&gt;MASTER!$B$5/100,"C","K"))))</f>
        <v>B</v>
      </c>
      <c r="Q253" s="9" t="str">
        <f>IF(ISBLANK(B253)," ",IF(O253&gt;MASTER!$B$3/100,"SB",IF(O253&gt;MASTER!$B$4/100,"B",IF(O253&gt;MASTER!$B$5/100,"C","K"))))</f>
        <v>B</v>
      </c>
    </row>
    <row r="254">
      <c r="A254" s="8">
        <f>INDIRECT(ADDRESS(2+QUOTIENT(ROW()-2,COUNTA('Form Responses 1'!$1:$1)-4),1,,TRUE,"Form Responses 1"))</f>
        <v>45005.69117</v>
      </c>
      <c r="B254" s="9" t="str">
        <f>INDIRECT(ADDRESS(2+QUOTIENT(ROW()-2,COUNTA('Form Responses 1'!$1:$1)-4),2,,TRUE,"Form Responses 1"))</f>
        <v>theresia4@gmail.com</v>
      </c>
      <c r="C254" s="9" t="str">
        <f>INDIRECT(ADDRESS(2+QUOTIENT(ROW()-2,COUNTA('Form Responses 1'!$1:$1)-4),3,,TRUE,"Form Responses 1"))</f>
        <v>theresia v</v>
      </c>
      <c r="D254" s="10">
        <f>INDIRECT(ADDRESS(2+QUOTIENT(ROW()-2,COUNTA('Form Responses 1'!$1:$1)-4),4,,TRUE,"Form Responses 1"))</f>
        <v>44973</v>
      </c>
      <c r="E254" s="11">
        <f t="shared" si="2"/>
        <v>4</v>
      </c>
      <c r="F254" s="9" t="str">
        <f>IF(ISBLANK(A254)," ",INDIRECT(ADDRESS(1,5+MOD(ROW()-2,COUNTA('Form Responses 1'!$1:$1)-4),,TRUE,"Form Responses 1")))</f>
        <v>Gedung Pertemuan (Gp) [Halaman Sisi Kiri]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Gedung Pertemuan (Gp)</v>
      </c>
      <c r="I254" s="12" t="str">
        <f t="shared" si="4"/>
        <v>CLEANING SERVICE</v>
      </c>
      <c r="J254" s="12">
        <f t="array" ref="J254">IFERROR(INDEX(MASTER!B:B,MATCH(G254,MASTER!A:A,0))/100," ")</f>
        <v>0.95</v>
      </c>
      <c r="K254" s="9">
        <f t="shared" si="5"/>
        <v>7</v>
      </c>
      <c r="L254" s="9" t="str">
        <f t="shared" si="6"/>
        <v>2023 - WEEK 07</v>
      </c>
      <c r="M254" s="9" t="str">
        <f t="shared" si="7"/>
        <v>2023 - MONTH 02</v>
      </c>
      <c r="N254" s="12">
        <f t="shared" ref="N254:O254" si="263">IFERROR(AVERAGEIF(L:L,L254,$J:$J)," ")</f>
        <v>0.9452857143</v>
      </c>
      <c r="O254" s="12">
        <f t="shared" si="263"/>
        <v>0.9348095238</v>
      </c>
      <c r="P254" s="9" t="str">
        <f>IF(ISBLANK(A254)," ",IF(N254&gt;MASTER!$B$3/100,"SB",IF(N254&gt;MASTER!$B$4/100,"B",IF(N254&gt;MASTER!$B$5/100,"C","K"))))</f>
        <v>B</v>
      </c>
      <c r="Q254" s="9" t="str">
        <f>IF(ISBLANK(B254)," ",IF(O254&gt;MASTER!$B$3/100,"SB",IF(O254&gt;MASTER!$B$4/100,"B",IF(O254&gt;MASTER!$B$5/100,"C","K"))))</f>
        <v>B</v>
      </c>
    </row>
    <row r="255">
      <c r="A255" s="8">
        <f>INDIRECT(ADDRESS(2+QUOTIENT(ROW()-2,COUNTA('Form Responses 1'!$1:$1)-4),1,,TRUE,"Form Responses 1"))</f>
        <v>45005.69117</v>
      </c>
      <c r="B255" s="9" t="str">
        <f>INDIRECT(ADDRESS(2+QUOTIENT(ROW()-2,COUNTA('Form Responses 1'!$1:$1)-4),2,,TRUE,"Form Responses 1"))</f>
        <v>theresia4@gmail.com</v>
      </c>
      <c r="C255" s="9" t="str">
        <f>INDIRECT(ADDRESS(2+QUOTIENT(ROW()-2,COUNTA('Form Responses 1'!$1:$1)-4),3,,TRUE,"Form Responses 1"))</f>
        <v>theresia v</v>
      </c>
      <c r="D255" s="10">
        <f>INDIRECT(ADDRESS(2+QUOTIENT(ROW()-2,COUNTA('Form Responses 1'!$1:$1)-4),4,,TRUE,"Form Responses 1"))</f>
        <v>44973</v>
      </c>
      <c r="E255" s="11">
        <f t="shared" si="2"/>
        <v>4</v>
      </c>
      <c r="F255" s="9" t="str">
        <f>IF(ISBLANK(A255)," ",INDIRECT(ADDRESS(1,5+MOD(ROW()-2,COUNTA('Form Responses 1'!$1:$1)-4),,TRUE,"Form Responses 1")))</f>
        <v>Gedung Pertemuan (Gp) [Halaman Sisi Belakang]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Gedung Pertemuan (Gp)</v>
      </c>
      <c r="I255" s="12" t="str">
        <f t="shared" si="4"/>
        <v>CLEANING SERVICE</v>
      </c>
      <c r="J255" s="12">
        <f t="array" ref="J255">IFERROR(INDEX(MASTER!B:B,MATCH(G255,MASTER!A:A,0))/100," ")</f>
        <v>0.95</v>
      </c>
      <c r="K255" s="9">
        <f t="shared" si="5"/>
        <v>7</v>
      </c>
      <c r="L255" s="9" t="str">
        <f t="shared" si="6"/>
        <v>2023 - WEEK 07</v>
      </c>
      <c r="M255" s="9" t="str">
        <f t="shared" si="7"/>
        <v>2023 - MONTH 02</v>
      </c>
      <c r="N255" s="12">
        <f t="shared" ref="N255:O255" si="264">IFERROR(AVERAGEIF(L:L,L255,$J:$J)," ")</f>
        <v>0.9452857143</v>
      </c>
      <c r="O255" s="12">
        <f t="shared" si="264"/>
        <v>0.9348095238</v>
      </c>
      <c r="P255" s="9" t="str">
        <f>IF(ISBLANK(A255)," ",IF(N255&gt;MASTER!$B$3/100,"SB",IF(N255&gt;MASTER!$B$4/100,"B",IF(N255&gt;MASTER!$B$5/100,"C","K"))))</f>
        <v>B</v>
      </c>
      <c r="Q255" s="9" t="str">
        <f>IF(ISBLANK(B255)," ",IF(O255&gt;MASTER!$B$3/100,"SB",IF(O255&gt;MASTER!$B$4/100,"B",IF(O255&gt;MASTER!$B$5/100,"C","K"))))</f>
        <v>B</v>
      </c>
    </row>
    <row r="256">
      <c r="A256" s="8">
        <f>INDIRECT(ADDRESS(2+QUOTIENT(ROW()-2,COUNTA('Form Responses 1'!$1:$1)-4),1,,TRUE,"Form Responses 1"))</f>
        <v>45005.69117</v>
      </c>
      <c r="B256" s="9" t="str">
        <f>INDIRECT(ADDRESS(2+QUOTIENT(ROW()-2,COUNTA('Form Responses 1'!$1:$1)-4),2,,TRUE,"Form Responses 1"))</f>
        <v>theresia4@gmail.com</v>
      </c>
      <c r="C256" s="9" t="str">
        <f>INDIRECT(ADDRESS(2+QUOTIENT(ROW()-2,COUNTA('Form Responses 1'!$1:$1)-4),3,,TRUE,"Form Responses 1"))</f>
        <v>theresia v</v>
      </c>
      <c r="D256" s="10">
        <f>INDIRECT(ADDRESS(2+QUOTIENT(ROW()-2,COUNTA('Form Responses 1'!$1:$1)-4),4,,TRUE,"Form Responses 1"))</f>
        <v>44973</v>
      </c>
      <c r="E256" s="11">
        <f t="shared" si="2"/>
        <v>4</v>
      </c>
      <c r="F256" s="9" t="str">
        <f>IF(ISBLANK(A256)," ",INDIRECT(ADDRESS(1,5+MOD(ROW()-2,COUNTA('Form Responses 1'!$1:$1)-4),,TRUE,"Form Responses 1")))</f>
        <v>Gedung Pertemuan (Gp) [Halaman Pintu Masuk]</v>
      </c>
      <c r="G256" s="9" t="str">
        <f>IF(ISBLANK(A256)," ",INDIRECT(ADDRESS(MATCH(A256,'Form Responses 1'!A:A,0),5+MOD(ROW()-2,COUNTA('Form Responses 1'!$1:$1)-4),,TRUE,"Form Responses 1")))</f>
        <v>SANGATBAIK</v>
      </c>
      <c r="H256" s="12" t="str">
        <f t="shared" si="3"/>
        <v>Gedung Pertemuan (Gp)</v>
      </c>
      <c r="I256" s="12" t="str">
        <f t="shared" si="4"/>
        <v>CLEANING SERVICE</v>
      </c>
      <c r="J256" s="12">
        <f t="array" ref="J256">IFERROR(INDEX(MASTER!B:B,MATCH(G256,MASTER!A:A,0))/100," ")</f>
        <v>1</v>
      </c>
      <c r="K256" s="9">
        <f t="shared" si="5"/>
        <v>7</v>
      </c>
      <c r="L256" s="9" t="str">
        <f t="shared" si="6"/>
        <v>2023 - WEEK 07</v>
      </c>
      <c r="M256" s="9" t="str">
        <f t="shared" si="7"/>
        <v>2023 - MONTH 02</v>
      </c>
      <c r="N256" s="12">
        <f t="shared" ref="N256:O256" si="265">IFERROR(AVERAGEIF(L:L,L256,$J:$J)," ")</f>
        <v>0.9452857143</v>
      </c>
      <c r="O256" s="12">
        <f t="shared" si="265"/>
        <v>0.9348095238</v>
      </c>
      <c r="P256" s="9" t="str">
        <f>IF(ISBLANK(A256)," ",IF(N256&gt;MASTER!$B$3/100,"SB",IF(N256&gt;MASTER!$B$4/100,"B",IF(N256&gt;MASTER!$B$5/100,"C","K"))))</f>
        <v>B</v>
      </c>
      <c r="Q256" s="9" t="str">
        <f>IF(ISBLANK(B256)," ",IF(O256&gt;MASTER!$B$3/100,"SB",IF(O256&gt;MASTER!$B$4/100,"B",IF(O256&gt;MASTER!$B$5/100,"C","K"))))</f>
        <v>B</v>
      </c>
    </row>
    <row r="257">
      <c r="A257" s="8">
        <f>INDIRECT(ADDRESS(2+QUOTIENT(ROW()-2,COUNTA('Form Responses 1'!$1:$1)-4),1,,TRUE,"Form Responses 1"))</f>
        <v>45005.69117</v>
      </c>
      <c r="B257" s="9" t="str">
        <f>INDIRECT(ADDRESS(2+QUOTIENT(ROW()-2,COUNTA('Form Responses 1'!$1:$1)-4),2,,TRUE,"Form Responses 1"))</f>
        <v>theresia4@gmail.com</v>
      </c>
      <c r="C257" s="9" t="str">
        <f>INDIRECT(ADDRESS(2+QUOTIENT(ROW()-2,COUNTA('Form Responses 1'!$1:$1)-4),3,,TRUE,"Form Responses 1"))</f>
        <v>theresia v</v>
      </c>
      <c r="D257" s="10">
        <f>INDIRECT(ADDRESS(2+QUOTIENT(ROW()-2,COUNTA('Form Responses 1'!$1:$1)-4),4,,TRUE,"Form Responses 1"))</f>
        <v>44973</v>
      </c>
      <c r="E257" s="11">
        <f t="shared" si="2"/>
        <v>4</v>
      </c>
      <c r="F257" s="9" t="str">
        <f>IF(ISBLANK(A257)," ",INDIRECT(ADDRESS(1,5+MOD(ROW()-2,COUNTA('Form Responses 1'!$1:$1)-4),,TRUE,"Form Responses 1")))</f>
        <v>Masjid [Halaman Sisi Depan]</v>
      </c>
      <c r="G257" s="9" t="str">
        <f>IF(ISBLANK(A257)," ",INDIRECT(ADDRESS(MATCH(A257,'Form Responses 1'!A:A,0),5+MOD(ROW()-2,COUNTA('Form Responses 1'!$1:$1)-4),,TRUE,"Form Responses 1")))</f>
        <v>CUKUP BAIK</v>
      </c>
      <c r="H257" s="12" t="str">
        <f t="shared" si="3"/>
        <v>Masjid</v>
      </c>
      <c r="I257" s="12" t="str">
        <f t="shared" si="4"/>
        <v>CLEANING SERVICE</v>
      </c>
      <c r="J257" s="12">
        <f t="array" ref="J257">IFERROR(INDEX(MASTER!B:B,MATCH(G257,MASTER!A:A,0))/100," ")</f>
        <v>0.89</v>
      </c>
      <c r="K257" s="9">
        <f t="shared" si="5"/>
        <v>7</v>
      </c>
      <c r="L257" s="9" t="str">
        <f t="shared" si="6"/>
        <v>2023 - WEEK 07</v>
      </c>
      <c r="M257" s="9" t="str">
        <f t="shared" si="7"/>
        <v>2023 - MONTH 02</v>
      </c>
      <c r="N257" s="12">
        <f t="shared" ref="N257:O257" si="266">IFERROR(AVERAGEIF(L:L,L257,$J:$J)," ")</f>
        <v>0.9452857143</v>
      </c>
      <c r="O257" s="12">
        <f t="shared" si="266"/>
        <v>0.9348095238</v>
      </c>
      <c r="P257" s="9" t="str">
        <f>IF(ISBLANK(A257)," ",IF(N257&gt;MASTER!$B$3/100,"SB",IF(N257&gt;MASTER!$B$4/100,"B",IF(N257&gt;MASTER!$B$5/100,"C","K"))))</f>
        <v>B</v>
      </c>
      <c r="Q257" s="9" t="str">
        <f>IF(ISBLANK(B257)," ",IF(O257&gt;MASTER!$B$3/100,"SB",IF(O257&gt;MASTER!$B$4/100,"B",IF(O257&gt;MASTER!$B$5/100,"C","K"))))</f>
        <v>B</v>
      </c>
    </row>
    <row r="258">
      <c r="A258" s="8">
        <f>INDIRECT(ADDRESS(2+QUOTIENT(ROW()-2,COUNTA('Form Responses 1'!$1:$1)-4),1,,TRUE,"Form Responses 1"))</f>
        <v>45005.69117</v>
      </c>
      <c r="B258" s="9" t="str">
        <f>INDIRECT(ADDRESS(2+QUOTIENT(ROW()-2,COUNTA('Form Responses 1'!$1:$1)-4),2,,TRUE,"Form Responses 1"))</f>
        <v>theresia4@gmail.com</v>
      </c>
      <c r="C258" s="9" t="str">
        <f>INDIRECT(ADDRESS(2+QUOTIENT(ROW()-2,COUNTA('Form Responses 1'!$1:$1)-4),3,,TRUE,"Form Responses 1"))</f>
        <v>theresia v</v>
      </c>
      <c r="D258" s="10">
        <f>INDIRECT(ADDRESS(2+QUOTIENT(ROW()-2,COUNTA('Form Responses 1'!$1:$1)-4),4,,TRUE,"Form Responses 1"))</f>
        <v>44973</v>
      </c>
      <c r="E258" s="11">
        <f t="shared" si="2"/>
        <v>4</v>
      </c>
      <c r="F258" s="9" t="str">
        <f>IF(ISBLANK(A258)," ",INDIRECT(ADDRESS(1,5+MOD(ROW()-2,COUNTA('Form Responses 1'!$1:$1)-4),,TRUE,"Form Responses 1")))</f>
        <v>Masjid [Halaman Sisi Kanan]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Masjid</v>
      </c>
      <c r="I258" s="12" t="str">
        <f t="shared" si="4"/>
        <v>CLEANING SERVICE</v>
      </c>
      <c r="J258" s="12">
        <f t="array" ref="J258">IFERROR(INDEX(MASTER!B:B,MATCH(G258,MASTER!A:A,0))/100," ")</f>
        <v>0.95</v>
      </c>
      <c r="K258" s="9">
        <f t="shared" si="5"/>
        <v>7</v>
      </c>
      <c r="L258" s="9" t="str">
        <f t="shared" si="6"/>
        <v>2023 - WEEK 07</v>
      </c>
      <c r="M258" s="9" t="str">
        <f t="shared" si="7"/>
        <v>2023 - MONTH 02</v>
      </c>
      <c r="N258" s="12">
        <f t="shared" ref="N258:O258" si="267">IFERROR(AVERAGEIF(L:L,L258,$J:$J)," ")</f>
        <v>0.9452857143</v>
      </c>
      <c r="O258" s="12">
        <f t="shared" si="267"/>
        <v>0.9348095238</v>
      </c>
      <c r="P258" s="9" t="str">
        <f>IF(ISBLANK(A258)," ",IF(N258&gt;MASTER!$B$3/100,"SB",IF(N258&gt;MASTER!$B$4/100,"B",IF(N258&gt;MASTER!$B$5/100,"C","K"))))</f>
        <v>B</v>
      </c>
      <c r="Q258" s="9" t="str">
        <f>IF(ISBLANK(B258)," ",IF(O258&gt;MASTER!$B$3/100,"SB",IF(O258&gt;MASTER!$B$4/100,"B",IF(O258&gt;MASTER!$B$5/100,"C","K"))))</f>
        <v>B</v>
      </c>
    </row>
    <row r="259">
      <c r="A259" s="8">
        <f>INDIRECT(ADDRESS(2+QUOTIENT(ROW()-2,COUNTA('Form Responses 1'!$1:$1)-4),1,,TRUE,"Form Responses 1"))</f>
        <v>45005.69117</v>
      </c>
      <c r="B259" s="9" t="str">
        <f>INDIRECT(ADDRESS(2+QUOTIENT(ROW()-2,COUNTA('Form Responses 1'!$1:$1)-4),2,,TRUE,"Form Responses 1"))</f>
        <v>theresia4@gmail.com</v>
      </c>
      <c r="C259" s="9" t="str">
        <f>INDIRECT(ADDRESS(2+QUOTIENT(ROW()-2,COUNTA('Form Responses 1'!$1:$1)-4),3,,TRUE,"Form Responses 1"))</f>
        <v>theresia v</v>
      </c>
      <c r="D259" s="10">
        <f>INDIRECT(ADDRESS(2+QUOTIENT(ROW()-2,COUNTA('Form Responses 1'!$1:$1)-4),4,,TRUE,"Form Responses 1"))</f>
        <v>44973</v>
      </c>
      <c r="E259" s="11">
        <f t="shared" si="2"/>
        <v>4</v>
      </c>
      <c r="F259" s="9" t="str">
        <f>IF(ISBLANK(A259)," ",INDIRECT(ADDRESS(1,5+MOD(ROW()-2,COUNTA('Form Responses 1'!$1:$1)-4),,TRUE,"Form Responses 1")))</f>
        <v>Masjid [Halaman Sisi Kiri]</v>
      </c>
      <c r="G259" s="9" t="str">
        <f>IF(ISBLANK(A259)," ",INDIRECT(ADDRESS(MATCH(A259,'Form Responses 1'!A:A,0),5+MOD(ROW()-2,COUNTA('Form Responses 1'!$1:$1)-4),,TRUE,"Form Responses 1")))</f>
        <v>SANGATBAIK</v>
      </c>
      <c r="H259" s="12" t="str">
        <f t="shared" si="3"/>
        <v>Masjid</v>
      </c>
      <c r="I259" s="12" t="str">
        <f t="shared" si="4"/>
        <v>CLEANING SERVICE</v>
      </c>
      <c r="J259" s="12">
        <f t="array" ref="J259">IFERROR(INDEX(MASTER!B:B,MATCH(G259,MASTER!A:A,0))/100," ")</f>
        <v>1</v>
      </c>
      <c r="K259" s="9">
        <f t="shared" si="5"/>
        <v>7</v>
      </c>
      <c r="L259" s="9" t="str">
        <f t="shared" si="6"/>
        <v>2023 - WEEK 07</v>
      </c>
      <c r="M259" s="9" t="str">
        <f t="shared" si="7"/>
        <v>2023 - MONTH 02</v>
      </c>
      <c r="N259" s="12">
        <f t="shared" ref="N259:O259" si="268">IFERROR(AVERAGEIF(L:L,L259,$J:$J)," ")</f>
        <v>0.9452857143</v>
      </c>
      <c r="O259" s="12">
        <f t="shared" si="268"/>
        <v>0.9348095238</v>
      </c>
      <c r="P259" s="9" t="str">
        <f>IF(ISBLANK(A259)," ",IF(N259&gt;MASTER!$B$3/100,"SB",IF(N259&gt;MASTER!$B$4/100,"B",IF(N259&gt;MASTER!$B$5/100,"C","K"))))</f>
        <v>B</v>
      </c>
      <c r="Q259" s="9" t="str">
        <f>IF(ISBLANK(B259)," ",IF(O259&gt;MASTER!$B$3/100,"SB",IF(O259&gt;MASTER!$B$4/100,"B",IF(O259&gt;MASTER!$B$5/100,"C","K"))))</f>
        <v>B</v>
      </c>
    </row>
    <row r="260">
      <c r="A260" s="8">
        <f>INDIRECT(ADDRESS(2+QUOTIENT(ROW()-2,COUNTA('Form Responses 1'!$1:$1)-4),1,,TRUE,"Form Responses 1"))</f>
        <v>45005.69117</v>
      </c>
      <c r="B260" s="9" t="str">
        <f>INDIRECT(ADDRESS(2+QUOTIENT(ROW()-2,COUNTA('Form Responses 1'!$1:$1)-4),2,,TRUE,"Form Responses 1"))</f>
        <v>theresia4@gmail.com</v>
      </c>
      <c r="C260" s="9" t="str">
        <f>INDIRECT(ADDRESS(2+QUOTIENT(ROW()-2,COUNTA('Form Responses 1'!$1:$1)-4),3,,TRUE,"Form Responses 1"))</f>
        <v>theresia v</v>
      </c>
      <c r="D260" s="10">
        <f>INDIRECT(ADDRESS(2+QUOTIENT(ROW()-2,COUNTA('Form Responses 1'!$1:$1)-4),4,,TRUE,"Form Responses 1"))</f>
        <v>44973</v>
      </c>
      <c r="E260" s="11">
        <f t="shared" si="2"/>
        <v>4</v>
      </c>
      <c r="F260" s="9" t="str">
        <f>IF(ISBLANK(A260)," ",INDIRECT(ADDRESS(1,5+MOD(ROW()-2,COUNTA('Form Responses 1'!$1:$1)-4),,TRUE,"Form Responses 1")))</f>
        <v>Masjid [Halaman Sisi Belakang]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Masjid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7</v>
      </c>
      <c r="L260" s="9" t="str">
        <f t="shared" si="6"/>
        <v>2023 - WEEK 07</v>
      </c>
      <c r="M260" s="9" t="str">
        <f t="shared" si="7"/>
        <v>2023 - MONTH 02</v>
      </c>
      <c r="N260" s="12">
        <f t="shared" ref="N260:O260" si="269">IFERROR(AVERAGEIF(L:L,L260,$J:$J)," ")</f>
        <v>0.9452857143</v>
      </c>
      <c r="O260" s="12">
        <f t="shared" si="269"/>
        <v>0.9348095238</v>
      </c>
      <c r="P260" s="9" t="str">
        <f>IF(ISBLANK(A260)," ",IF(N260&gt;MASTER!$B$3/100,"SB",IF(N260&gt;MASTER!$B$4/100,"B",IF(N260&gt;MASTER!$B$5/100,"C","K"))))</f>
        <v>B</v>
      </c>
      <c r="Q260" s="9" t="str">
        <f>IF(ISBLANK(B260)," ",IF(O260&gt;MASTER!$B$3/100,"SB",IF(O260&gt;MASTER!$B$4/100,"B",IF(O260&gt;MASTER!$B$5/100,"C","K"))))</f>
        <v>B</v>
      </c>
    </row>
    <row r="261">
      <c r="A261" s="8">
        <f>INDIRECT(ADDRESS(2+QUOTIENT(ROW()-2,COUNTA('Form Responses 1'!$1:$1)-4),1,,TRUE,"Form Responses 1"))</f>
        <v>45005.69117</v>
      </c>
      <c r="B261" s="9" t="str">
        <f>INDIRECT(ADDRESS(2+QUOTIENT(ROW()-2,COUNTA('Form Responses 1'!$1:$1)-4),2,,TRUE,"Form Responses 1"))</f>
        <v>theresia4@gmail.com</v>
      </c>
      <c r="C261" s="9" t="str">
        <f>INDIRECT(ADDRESS(2+QUOTIENT(ROW()-2,COUNTA('Form Responses 1'!$1:$1)-4),3,,TRUE,"Form Responses 1"))</f>
        <v>theresia v</v>
      </c>
      <c r="D261" s="10">
        <f>INDIRECT(ADDRESS(2+QUOTIENT(ROW()-2,COUNTA('Form Responses 1'!$1:$1)-4),4,,TRUE,"Form Responses 1"))</f>
        <v>44973</v>
      </c>
      <c r="E261" s="11">
        <f t="shared" si="2"/>
        <v>4</v>
      </c>
      <c r="F261" s="9" t="str">
        <f>IF(ISBLANK(A261)," ",INDIRECT(ADDRESS(1,5+MOD(ROW()-2,COUNTA('Form Responses 1'!$1:$1)-4),,TRUE,"Form Responses 1")))</f>
        <v>Masjid [Halaman Pintu Masuk]</v>
      </c>
      <c r="G261" s="9" t="str">
        <f>IF(ISBLANK(A261)," ",INDIRECT(ADDRESS(MATCH(A261,'Form Responses 1'!A:A,0),5+MOD(ROW()-2,COUNTA('Form Responses 1'!$1:$1)-4),,TRUE,"Form Responses 1")))</f>
        <v>CUKUP BAIK</v>
      </c>
      <c r="H261" s="12" t="str">
        <f t="shared" si="3"/>
        <v>Masjid</v>
      </c>
      <c r="I261" s="12" t="str">
        <f t="shared" si="4"/>
        <v>CLEANING SERVICE</v>
      </c>
      <c r="J261" s="12">
        <f t="array" ref="J261">IFERROR(INDEX(MASTER!B:B,MATCH(G261,MASTER!A:A,0))/100," ")</f>
        <v>0.89</v>
      </c>
      <c r="K261" s="9">
        <f t="shared" si="5"/>
        <v>7</v>
      </c>
      <c r="L261" s="9" t="str">
        <f t="shared" si="6"/>
        <v>2023 - WEEK 07</v>
      </c>
      <c r="M261" s="9" t="str">
        <f t="shared" si="7"/>
        <v>2023 - MONTH 02</v>
      </c>
      <c r="N261" s="12">
        <f t="shared" ref="N261:O261" si="270">IFERROR(AVERAGEIF(L:L,L261,$J:$J)," ")</f>
        <v>0.9452857143</v>
      </c>
      <c r="O261" s="12">
        <f t="shared" si="270"/>
        <v>0.9348095238</v>
      </c>
      <c r="P261" s="9" t="str">
        <f>IF(ISBLANK(A261)," ",IF(N261&gt;MASTER!$B$3/100,"SB",IF(N261&gt;MASTER!$B$4/100,"B",IF(N261&gt;MASTER!$B$5/100,"C","K"))))</f>
        <v>B</v>
      </c>
      <c r="Q261" s="9" t="str">
        <f>IF(ISBLANK(B261)," ",IF(O261&gt;MASTER!$B$3/100,"SB",IF(O261&gt;MASTER!$B$4/100,"B",IF(O261&gt;MASTER!$B$5/100,"C","K"))))</f>
        <v>B</v>
      </c>
    </row>
    <row r="262">
      <c r="A262" s="8">
        <f>INDIRECT(ADDRESS(2+QUOTIENT(ROW()-2,COUNTA('Form Responses 1'!$1:$1)-4),1,,TRUE,"Form Responses 1"))</f>
        <v>45005.69117</v>
      </c>
      <c r="B262" s="9" t="str">
        <f>INDIRECT(ADDRESS(2+QUOTIENT(ROW()-2,COUNTA('Form Responses 1'!$1:$1)-4),2,,TRUE,"Form Responses 1"))</f>
        <v>theresia4@gmail.com</v>
      </c>
      <c r="C262" s="9" t="str">
        <f>INDIRECT(ADDRESS(2+QUOTIENT(ROW()-2,COUNTA('Form Responses 1'!$1:$1)-4),3,,TRUE,"Form Responses 1"))</f>
        <v>theresia v</v>
      </c>
      <c r="D262" s="10">
        <f>INDIRECT(ADDRESS(2+QUOTIENT(ROW()-2,COUNTA('Form Responses 1'!$1:$1)-4),4,,TRUE,"Form Responses 1"))</f>
        <v>44973</v>
      </c>
      <c r="E262" s="11">
        <f t="shared" si="2"/>
        <v>4</v>
      </c>
      <c r="F262" s="9" t="str">
        <f>IF(ISBLANK(A262)," ",INDIRECT(ADDRESS(1,5+MOD(ROW()-2,COUNTA('Form Responses 1'!$1:$1)-4),,TRUE,"Form Responses 1")))</f>
        <v>Masjid [Jalur Utama]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Masjid</v>
      </c>
      <c r="I262" s="12" t="str">
        <f t="shared" si="4"/>
        <v>CLEANING SERVICE</v>
      </c>
      <c r="J262" s="12">
        <f t="array" ref="J262">IFERROR(INDEX(MASTER!B:B,MATCH(G262,MASTER!A:A,0))/100," ")</f>
        <v>0.95</v>
      </c>
      <c r="K262" s="9">
        <f t="shared" si="5"/>
        <v>7</v>
      </c>
      <c r="L262" s="9" t="str">
        <f t="shared" si="6"/>
        <v>2023 - WEEK 07</v>
      </c>
      <c r="M262" s="9" t="str">
        <f t="shared" si="7"/>
        <v>2023 - MONTH 02</v>
      </c>
      <c r="N262" s="12">
        <f t="shared" ref="N262:O262" si="271">IFERROR(AVERAGEIF(L:L,L262,$J:$J)," ")</f>
        <v>0.9452857143</v>
      </c>
      <c r="O262" s="12">
        <f t="shared" si="271"/>
        <v>0.9348095238</v>
      </c>
      <c r="P262" s="9" t="str">
        <f>IF(ISBLANK(A262)," ",IF(N262&gt;MASTER!$B$3/100,"SB",IF(N262&gt;MASTER!$B$4/100,"B",IF(N262&gt;MASTER!$B$5/100,"C","K"))))</f>
        <v>B</v>
      </c>
      <c r="Q262" s="9" t="str">
        <f>IF(ISBLANK(B262)," ",IF(O262&gt;MASTER!$B$3/100,"SB",IF(O262&gt;MASTER!$B$4/100,"B",IF(O262&gt;MASTER!$B$5/100,"C","K"))))</f>
        <v>B</v>
      </c>
    </row>
    <row r="263">
      <c r="A263" s="8">
        <f>INDIRECT(ADDRESS(2+QUOTIENT(ROW()-2,COUNTA('Form Responses 1'!$1:$1)-4),1,,TRUE,"Form Responses 1"))</f>
        <v>45005.69117</v>
      </c>
      <c r="B263" s="9" t="str">
        <f>INDIRECT(ADDRESS(2+QUOTIENT(ROW()-2,COUNTA('Form Responses 1'!$1:$1)-4),2,,TRUE,"Form Responses 1"))</f>
        <v>theresia4@gmail.com</v>
      </c>
      <c r="C263" s="9" t="str">
        <f>INDIRECT(ADDRESS(2+QUOTIENT(ROW()-2,COUNTA('Form Responses 1'!$1:$1)-4),3,,TRUE,"Form Responses 1"))</f>
        <v>theresia v</v>
      </c>
      <c r="D263" s="10">
        <f>INDIRECT(ADDRESS(2+QUOTIENT(ROW()-2,COUNTA('Form Responses 1'!$1:$1)-4),4,,TRUE,"Form Responses 1"))</f>
        <v>44973</v>
      </c>
      <c r="E263" s="11">
        <f t="shared" si="2"/>
        <v>4</v>
      </c>
      <c r="F263" s="9" t="str">
        <f>IF(ISBLANK(A263)," ",INDIRECT(ADDRESS(1,5+MOD(ROW()-2,COUNTA('Form Responses 1'!$1:$1)-4),,TRUE,"Form Responses 1")))</f>
        <v>Blok 1 &amp; 2 [Jalur Utama]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Blok 1 &amp; 2</v>
      </c>
      <c r="I263" s="12" t="str">
        <f t="shared" si="4"/>
        <v>CLEANING SERVICE</v>
      </c>
      <c r="J263" s="12">
        <f t="array" ref="J263">IFERROR(INDEX(MASTER!B:B,MATCH(G263,MASTER!A:A,0))/100," ")</f>
        <v>0.95</v>
      </c>
      <c r="K263" s="9">
        <f t="shared" si="5"/>
        <v>7</v>
      </c>
      <c r="L263" s="9" t="str">
        <f t="shared" si="6"/>
        <v>2023 - WEEK 07</v>
      </c>
      <c r="M263" s="9" t="str">
        <f t="shared" si="7"/>
        <v>2023 - MONTH 02</v>
      </c>
      <c r="N263" s="12">
        <f t="shared" ref="N263:O263" si="272">IFERROR(AVERAGEIF(L:L,L263,$J:$J)," ")</f>
        <v>0.9452857143</v>
      </c>
      <c r="O263" s="12">
        <f t="shared" si="272"/>
        <v>0.9348095238</v>
      </c>
      <c r="P263" s="9" t="str">
        <f>IF(ISBLANK(A263)," ",IF(N263&gt;MASTER!$B$3/100,"SB",IF(N263&gt;MASTER!$B$4/100,"B",IF(N263&gt;MASTER!$B$5/100,"C","K"))))</f>
        <v>B</v>
      </c>
      <c r="Q263" s="9" t="str">
        <f>IF(ISBLANK(B263)," ",IF(O263&gt;MASTER!$B$3/100,"SB",IF(O263&gt;MASTER!$B$4/100,"B",IF(O263&gt;MASTER!$B$5/100,"C","K"))))</f>
        <v>B</v>
      </c>
    </row>
    <row r="264">
      <c r="A264" s="8">
        <f>INDIRECT(ADDRESS(2+QUOTIENT(ROW()-2,COUNTA('Form Responses 1'!$1:$1)-4),1,,TRUE,"Form Responses 1"))</f>
        <v>45005.69117</v>
      </c>
      <c r="B264" s="9" t="str">
        <f>INDIRECT(ADDRESS(2+QUOTIENT(ROW()-2,COUNTA('Form Responses 1'!$1:$1)-4),2,,TRUE,"Form Responses 1"))</f>
        <v>theresia4@gmail.com</v>
      </c>
      <c r="C264" s="9" t="str">
        <f>INDIRECT(ADDRESS(2+QUOTIENT(ROW()-2,COUNTA('Form Responses 1'!$1:$1)-4),3,,TRUE,"Form Responses 1"))</f>
        <v>theresia v</v>
      </c>
      <c r="D264" s="10">
        <f>INDIRECT(ADDRESS(2+QUOTIENT(ROW()-2,COUNTA('Form Responses 1'!$1:$1)-4),4,,TRUE,"Form Responses 1"))</f>
        <v>44973</v>
      </c>
      <c r="E264" s="11">
        <f t="shared" si="2"/>
        <v>4</v>
      </c>
      <c r="F264" s="9" t="str">
        <f>IF(ISBLANK(A264)," ",INDIRECT(ADDRESS(1,5+MOD(ROW()-2,COUNTA('Form Responses 1'!$1:$1)-4),,TRUE,"Form Responses 1")))</f>
        <v>Blok 1 &amp; 2 [Bundaran]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Blok 1 &amp; 2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7</v>
      </c>
      <c r="L264" s="9" t="str">
        <f t="shared" si="6"/>
        <v>2023 - WEEK 07</v>
      </c>
      <c r="M264" s="9" t="str">
        <f t="shared" si="7"/>
        <v>2023 - MONTH 02</v>
      </c>
      <c r="N264" s="12">
        <f t="shared" ref="N264:O264" si="273">IFERROR(AVERAGEIF(L:L,L264,$J:$J)," ")</f>
        <v>0.9452857143</v>
      </c>
      <c r="O264" s="12">
        <f t="shared" si="273"/>
        <v>0.9348095238</v>
      </c>
      <c r="P264" s="9" t="str">
        <f>IF(ISBLANK(A264)," ",IF(N264&gt;MASTER!$B$3/100,"SB",IF(N264&gt;MASTER!$B$4/100,"B",IF(N264&gt;MASTER!$B$5/100,"C","K"))))</f>
        <v>B</v>
      </c>
      <c r="Q264" s="9" t="str">
        <f>IF(ISBLANK(B264)," ",IF(O264&gt;MASTER!$B$3/100,"SB",IF(O264&gt;MASTER!$B$4/100,"B",IF(O264&gt;MASTER!$B$5/100,"C","K"))))</f>
        <v>B</v>
      </c>
    </row>
    <row r="265">
      <c r="A265" s="8">
        <f>INDIRECT(ADDRESS(2+QUOTIENT(ROW()-2,COUNTA('Form Responses 1'!$1:$1)-4),1,,TRUE,"Form Responses 1"))</f>
        <v>45005.69117</v>
      </c>
      <c r="B265" s="9" t="str">
        <f>INDIRECT(ADDRESS(2+QUOTIENT(ROW()-2,COUNTA('Form Responses 1'!$1:$1)-4),2,,TRUE,"Form Responses 1"))</f>
        <v>theresia4@gmail.com</v>
      </c>
      <c r="C265" s="9" t="str">
        <f>INDIRECT(ADDRESS(2+QUOTIENT(ROW()-2,COUNTA('Form Responses 1'!$1:$1)-4),3,,TRUE,"Form Responses 1"))</f>
        <v>theresia v</v>
      </c>
      <c r="D265" s="10">
        <f>INDIRECT(ADDRESS(2+QUOTIENT(ROW()-2,COUNTA('Form Responses 1'!$1:$1)-4),4,,TRUE,"Form Responses 1"))</f>
        <v>44973</v>
      </c>
      <c r="E265" s="11">
        <f t="shared" si="2"/>
        <v>4</v>
      </c>
      <c r="F265" s="9" t="str">
        <f>IF(ISBLANK(A265)," ",INDIRECT(ADDRESS(1,5+MOD(ROW()-2,COUNTA('Form Responses 1'!$1:$1)-4),,TRUE,"Form Responses 1")))</f>
        <v>Blok 3 &amp; 4 [Jalur Utama]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Blok 3 &amp; 4</v>
      </c>
      <c r="I265" s="12" t="str">
        <f t="shared" si="4"/>
        <v>CLEANING SERVICE</v>
      </c>
      <c r="J265" s="12">
        <f t="array" ref="J265">IFERROR(INDEX(MASTER!B:B,MATCH(G265,MASTER!A:A,0))/100," ")</f>
        <v>0.95</v>
      </c>
      <c r="K265" s="9">
        <f t="shared" si="5"/>
        <v>7</v>
      </c>
      <c r="L265" s="9" t="str">
        <f t="shared" si="6"/>
        <v>2023 - WEEK 07</v>
      </c>
      <c r="M265" s="9" t="str">
        <f t="shared" si="7"/>
        <v>2023 - MONTH 02</v>
      </c>
      <c r="N265" s="12">
        <f t="shared" ref="N265:O265" si="274">IFERROR(AVERAGEIF(L:L,L265,$J:$J)," ")</f>
        <v>0.9452857143</v>
      </c>
      <c r="O265" s="12">
        <f t="shared" si="274"/>
        <v>0.9348095238</v>
      </c>
      <c r="P265" s="9" t="str">
        <f>IF(ISBLANK(A265)," ",IF(N265&gt;MASTER!$B$3/100,"SB",IF(N265&gt;MASTER!$B$4/100,"B",IF(N265&gt;MASTER!$B$5/100,"C","K"))))</f>
        <v>B</v>
      </c>
      <c r="Q265" s="9" t="str">
        <f>IF(ISBLANK(B265)," ",IF(O265&gt;MASTER!$B$3/100,"SB",IF(O265&gt;MASTER!$B$4/100,"B",IF(O265&gt;MASTER!$B$5/100,"C","K"))))</f>
        <v>B</v>
      </c>
    </row>
    <row r="266">
      <c r="A266" s="8">
        <f>INDIRECT(ADDRESS(2+QUOTIENT(ROW()-2,COUNTA('Form Responses 1'!$1:$1)-4),1,,TRUE,"Form Responses 1"))</f>
        <v>45005.69117</v>
      </c>
      <c r="B266" s="9" t="str">
        <f>INDIRECT(ADDRESS(2+QUOTIENT(ROW()-2,COUNTA('Form Responses 1'!$1:$1)-4),2,,TRUE,"Form Responses 1"))</f>
        <v>theresia4@gmail.com</v>
      </c>
      <c r="C266" s="9" t="str">
        <f>INDIRECT(ADDRESS(2+QUOTIENT(ROW()-2,COUNTA('Form Responses 1'!$1:$1)-4),3,,TRUE,"Form Responses 1"))</f>
        <v>theresia v</v>
      </c>
      <c r="D266" s="10">
        <f>INDIRECT(ADDRESS(2+QUOTIENT(ROW()-2,COUNTA('Form Responses 1'!$1:$1)-4),4,,TRUE,"Form Responses 1"))</f>
        <v>44973</v>
      </c>
      <c r="E266" s="11">
        <f t="shared" si="2"/>
        <v>4</v>
      </c>
      <c r="F266" s="9" t="str">
        <f>IF(ISBLANK(A266)," ",INDIRECT(ADDRESS(1,5+MOD(ROW()-2,COUNTA('Form Responses 1'!$1:$1)-4),,TRUE,"Form Responses 1")))</f>
        <v>Blok 3 &amp; 4 [Bundaran 1]</v>
      </c>
      <c r="G266" s="9" t="str">
        <f>IF(ISBLANK(A266)," ",INDIRECT(ADDRESS(MATCH(A266,'Form Responses 1'!A:A,0),5+MOD(ROW()-2,COUNTA('Form Responses 1'!$1:$1)-4),,TRUE,"Form Responses 1")))</f>
        <v>SANGATBAIK</v>
      </c>
      <c r="H266" s="12" t="str">
        <f t="shared" si="3"/>
        <v>Blok 3 &amp; 4</v>
      </c>
      <c r="I266" s="12" t="str">
        <f t="shared" si="4"/>
        <v>CLEANING SERVICE</v>
      </c>
      <c r="J266" s="12">
        <f t="array" ref="J266">IFERROR(INDEX(MASTER!B:B,MATCH(G266,MASTER!A:A,0))/100," ")</f>
        <v>1</v>
      </c>
      <c r="K266" s="9">
        <f t="shared" si="5"/>
        <v>7</v>
      </c>
      <c r="L266" s="9" t="str">
        <f t="shared" si="6"/>
        <v>2023 - WEEK 07</v>
      </c>
      <c r="M266" s="9" t="str">
        <f t="shared" si="7"/>
        <v>2023 - MONTH 02</v>
      </c>
      <c r="N266" s="12">
        <f t="shared" ref="N266:O266" si="275">IFERROR(AVERAGEIF(L:L,L266,$J:$J)," ")</f>
        <v>0.9452857143</v>
      </c>
      <c r="O266" s="12">
        <f t="shared" si="275"/>
        <v>0.9348095238</v>
      </c>
      <c r="P266" s="9" t="str">
        <f>IF(ISBLANK(A266)," ",IF(N266&gt;MASTER!$B$3/100,"SB",IF(N266&gt;MASTER!$B$4/100,"B",IF(N266&gt;MASTER!$B$5/100,"C","K"))))</f>
        <v>B</v>
      </c>
      <c r="Q266" s="9" t="str">
        <f>IF(ISBLANK(B266)," ",IF(O266&gt;MASTER!$B$3/100,"SB",IF(O266&gt;MASTER!$B$4/100,"B",IF(O266&gt;MASTER!$B$5/100,"C","K"))))</f>
        <v>B</v>
      </c>
    </row>
    <row r="267">
      <c r="A267" s="8">
        <f>INDIRECT(ADDRESS(2+QUOTIENT(ROW()-2,COUNTA('Form Responses 1'!$1:$1)-4),1,,TRUE,"Form Responses 1"))</f>
        <v>45005.69117</v>
      </c>
      <c r="B267" s="9" t="str">
        <f>INDIRECT(ADDRESS(2+QUOTIENT(ROW()-2,COUNTA('Form Responses 1'!$1:$1)-4),2,,TRUE,"Form Responses 1"))</f>
        <v>theresia4@gmail.com</v>
      </c>
      <c r="C267" s="9" t="str">
        <f>INDIRECT(ADDRESS(2+QUOTIENT(ROW()-2,COUNTA('Form Responses 1'!$1:$1)-4),3,,TRUE,"Form Responses 1"))</f>
        <v>theresia v</v>
      </c>
      <c r="D267" s="10">
        <f>INDIRECT(ADDRESS(2+QUOTIENT(ROW()-2,COUNTA('Form Responses 1'!$1:$1)-4),4,,TRUE,"Form Responses 1"))</f>
        <v>44973</v>
      </c>
      <c r="E267" s="11">
        <f t="shared" si="2"/>
        <v>4</v>
      </c>
      <c r="F267" s="9" t="str">
        <f>IF(ISBLANK(A267)," ",INDIRECT(ADDRESS(1,5+MOD(ROW()-2,COUNTA('Form Responses 1'!$1:$1)-4),,TRUE,"Form Responses 1")))</f>
        <v>Blok 3 &amp; 4 [Bundaran 2]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Blok 3 &amp; 4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7</v>
      </c>
      <c r="L267" s="9" t="str">
        <f t="shared" si="6"/>
        <v>2023 - WEEK 07</v>
      </c>
      <c r="M267" s="9" t="str">
        <f t="shared" si="7"/>
        <v>2023 - MONTH 02</v>
      </c>
      <c r="N267" s="12">
        <f t="shared" ref="N267:O267" si="276">IFERROR(AVERAGEIF(L:L,L267,$J:$J)," ")</f>
        <v>0.9452857143</v>
      </c>
      <c r="O267" s="12">
        <f t="shared" si="276"/>
        <v>0.9348095238</v>
      </c>
      <c r="P267" s="9" t="str">
        <f>IF(ISBLANK(A267)," ",IF(N267&gt;MASTER!$B$3/100,"SB",IF(N267&gt;MASTER!$B$4/100,"B",IF(N267&gt;MASTER!$B$5/100,"C","K"))))</f>
        <v>B</v>
      </c>
      <c r="Q267" s="9" t="str">
        <f>IF(ISBLANK(B267)," ",IF(O267&gt;MASTER!$B$3/100,"SB",IF(O267&gt;MASTER!$B$4/100,"B",IF(O267&gt;MASTER!$B$5/100,"C","K"))))</f>
        <v>B</v>
      </c>
    </row>
    <row r="268">
      <c r="A268" s="8">
        <f>INDIRECT(ADDRESS(2+QUOTIENT(ROW()-2,COUNTA('Form Responses 1'!$1:$1)-4),1,,TRUE,"Form Responses 1"))</f>
        <v>45005.69117</v>
      </c>
      <c r="B268" s="9" t="str">
        <f>INDIRECT(ADDRESS(2+QUOTIENT(ROW()-2,COUNTA('Form Responses 1'!$1:$1)-4),2,,TRUE,"Form Responses 1"))</f>
        <v>theresia4@gmail.com</v>
      </c>
      <c r="C268" s="9" t="str">
        <f>INDIRECT(ADDRESS(2+QUOTIENT(ROW()-2,COUNTA('Form Responses 1'!$1:$1)-4),3,,TRUE,"Form Responses 1"))</f>
        <v>theresia v</v>
      </c>
      <c r="D268" s="10">
        <f>INDIRECT(ADDRESS(2+QUOTIENT(ROW()-2,COUNTA('Form Responses 1'!$1:$1)-4),4,,TRUE,"Form Responses 1"))</f>
        <v>44973</v>
      </c>
      <c r="E268" s="11">
        <f t="shared" si="2"/>
        <v>4</v>
      </c>
      <c r="F268" s="9" t="str">
        <f>IF(ISBLANK(A268)," ",INDIRECT(ADDRESS(1,5+MOD(ROW()-2,COUNTA('Form Responses 1'!$1:$1)-4),,TRUE,"Form Responses 1")))</f>
        <v>Blok 5 &amp; 6 [Jalur Utama]</v>
      </c>
      <c r="G268" s="9" t="str">
        <f>IF(ISBLANK(A268)," ",INDIRECT(ADDRESS(MATCH(A268,'Form Responses 1'!A:A,0),5+MOD(ROW()-2,COUNTA('Form Responses 1'!$1:$1)-4),,TRUE,"Form Responses 1")))</f>
        <v>CUKUP BAIK</v>
      </c>
      <c r="H268" s="12" t="str">
        <f t="shared" si="3"/>
        <v>Blok 5 &amp; 6</v>
      </c>
      <c r="I268" s="12" t="str">
        <f t="shared" si="4"/>
        <v>CLEANING SERVICE</v>
      </c>
      <c r="J268" s="12">
        <f t="array" ref="J268">IFERROR(INDEX(MASTER!B:B,MATCH(G268,MASTER!A:A,0))/100," ")</f>
        <v>0.89</v>
      </c>
      <c r="K268" s="9">
        <f t="shared" si="5"/>
        <v>7</v>
      </c>
      <c r="L268" s="9" t="str">
        <f t="shared" si="6"/>
        <v>2023 - WEEK 07</v>
      </c>
      <c r="M268" s="9" t="str">
        <f t="shared" si="7"/>
        <v>2023 - MONTH 02</v>
      </c>
      <c r="N268" s="12">
        <f t="shared" ref="N268:O268" si="277">IFERROR(AVERAGEIF(L:L,L268,$J:$J)," ")</f>
        <v>0.9452857143</v>
      </c>
      <c r="O268" s="12">
        <f t="shared" si="277"/>
        <v>0.9348095238</v>
      </c>
      <c r="P268" s="9" t="str">
        <f>IF(ISBLANK(A268)," ",IF(N268&gt;MASTER!$B$3/100,"SB",IF(N268&gt;MASTER!$B$4/100,"B",IF(N268&gt;MASTER!$B$5/100,"C","K"))))</f>
        <v>B</v>
      </c>
      <c r="Q268" s="9" t="str">
        <f>IF(ISBLANK(B268)," ",IF(O268&gt;MASTER!$B$3/100,"SB",IF(O268&gt;MASTER!$B$4/100,"B",IF(O268&gt;MASTER!$B$5/100,"C","K"))))</f>
        <v>B</v>
      </c>
    </row>
    <row r="269">
      <c r="A269" s="8">
        <f>INDIRECT(ADDRESS(2+QUOTIENT(ROW()-2,COUNTA('Form Responses 1'!$1:$1)-4),1,,TRUE,"Form Responses 1"))</f>
        <v>45005.69117</v>
      </c>
      <c r="B269" s="9" t="str">
        <f>INDIRECT(ADDRESS(2+QUOTIENT(ROW()-2,COUNTA('Form Responses 1'!$1:$1)-4),2,,TRUE,"Form Responses 1"))</f>
        <v>theresia4@gmail.com</v>
      </c>
      <c r="C269" s="9" t="str">
        <f>INDIRECT(ADDRESS(2+QUOTIENT(ROW()-2,COUNTA('Form Responses 1'!$1:$1)-4),3,,TRUE,"Form Responses 1"))</f>
        <v>theresia v</v>
      </c>
      <c r="D269" s="10">
        <f>INDIRECT(ADDRESS(2+QUOTIENT(ROW()-2,COUNTA('Form Responses 1'!$1:$1)-4),4,,TRUE,"Form Responses 1"))</f>
        <v>44973</v>
      </c>
      <c r="E269" s="11">
        <f t="shared" si="2"/>
        <v>4</v>
      </c>
      <c r="F269" s="9" t="str">
        <f>IF(ISBLANK(A269)," ",INDIRECT(ADDRESS(1,5+MOD(ROW()-2,COUNTA('Form Responses 1'!$1:$1)-4),,TRUE,"Form Responses 1")))</f>
        <v>Blok 5 &amp; 6 [Bundaran]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Blok 5 &amp; 6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7</v>
      </c>
      <c r="L269" s="9" t="str">
        <f t="shared" si="6"/>
        <v>2023 - WEEK 07</v>
      </c>
      <c r="M269" s="9" t="str">
        <f t="shared" si="7"/>
        <v>2023 - MONTH 02</v>
      </c>
      <c r="N269" s="12">
        <f t="shared" ref="N269:O269" si="278">IFERROR(AVERAGEIF(L:L,L269,$J:$J)," ")</f>
        <v>0.9452857143</v>
      </c>
      <c r="O269" s="12">
        <f t="shared" si="278"/>
        <v>0.9348095238</v>
      </c>
      <c r="P269" s="9" t="str">
        <f>IF(ISBLANK(A269)," ",IF(N269&gt;MASTER!$B$3/100,"SB",IF(N269&gt;MASTER!$B$4/100,"B",IF(N269&gt;MASTER!$B$5/100,"C","K"))))</f>
        <v>B</v>
      </c>
      <c r="Q269" s="9" t="str">
        <f>IF(ISBLANK(B269)," ",IF(O269&gt;MASTER!$B$3/100,"SB",IF(O269&gt;MASTER!$B$4/100,"B",IF(O269&gt;MASTER!$B$5/100,"C","K"))))</f>
        <v>B</v>
      </c>
    </row>
    <row r="270">
      <c r="A270" s="8">
        <f>INDIRECT(ADDRESS(2+QUOTIENT(ROW()-2,COUNTA('Form Responses 1'!$1:$1)-4),1,,TRUE,"Form Responses 1"))</f>
        <v>45005.69117</v>
      </c>
      <c r="B270" s="9" t="str">
        <f>INDIRECT(ADDRESS(2+QUOTIENT(ROW()-2,COUNTA('Form Responses 1'!$1:$1)-4),2,,TRUE,"Form Responses 1"))</f>
        <v>theresia4@gmail.com</v>
      </c>
      <c r="C270" s="9" t="str">
        <f>INDIRECT(ADDRESS(2+QUOTIENT(ROW()-2,COUNTA('Form Responses 1'!$1:$1)-4),3,,TRUE,"Form Responses 1"))</f>
        <v>theresia v</v>
      </c>
      <c r="D270" s="10">
        <f>INDIRECT(ADDRESS(2+QUOTIENT(ROW()-2,COUNTA('Form Responses 1'!$1:$1)-4),4,,TRUE,"Form Responses 1"))</f>
        <v>44973</v>
      </c>
      <c r="E270" s="11">
        <f t="shared" si="2"/>
        <v>4</v>
      </c>
      <c r="F270" s="9" t="str">
        <f>IF(ISBLANK(A270)," ",INDIRECT(ADDRESS(1,5+MOD(ROW()-2,COUNTA('Form Responses 1'!$1:$1)-4),,TRUE,"Form Responses 1")))</f>
        <v>Lapangan 1 [Jalur Utama]</v>
      </c>
      <c r="G270" s="9" t="str">
        <f>IF(ISBLANK(A270)," ",INDIRECT(ADDRESS(MATCH(A270,'Form Responses 1'!A:A,0),5+MOD(ROW()-2,COUNTA('Form Responses 1'!$1:$1)-4),,TRUE,"Form Responses 1")))</f>
        <v>BAIK</v>
      </c>
      <c r="H270" s="12" t="str">
        <f t="shared" si="3"/>
        <v>Lapangan 1</v>
      </c>
      <c r="I270" s="12" t="str">
        <f t="shared" si="4"/>
        <v>CLEANING SERVICE</v>
      </c>
      <c r="J270" s="12">
        <f t="array" ref="J270">IFERROR(INDEX(MASTER!B:B,MATCH(G270,MASTER!A:A,0))/100," ")</f>
        <v>0.95</v>
      </c>
      <c r="K270" s="9">
        <f t="shared" si="5"/>
        <v>7</v>
      </c>
      <c r="L270" s="9" t="str">
        <f t="shared" si="6"/>
        <v>2023 - WEEK 07</v>
      </c>
      <c r="M270" s="9" t="str">
        <f t="shared" si="7"/>
        <v>2023 - MONTH 02</v>
      </c>
      <c r="N270" s="12">
        <f t="shared" ref="N270:O270" si="279">IFERROR(AVERAGEIF(L:L,L270,$J:$J)," ")</f>
        <v>0.9452857143</v>
      </c>
      <c r="O270" s="12">
        <f t="shared" si="279"/>
        <v>0.9348095238</v>
      </c>
      <c r="P270" s="9" t="str">
        <f>IF(ISBLANK(A270)," ",IF(N270&gt;MASTER!$B$3/100,"SB",IF(N270&gt;MASTER!$B$4/100,"B",IF(N270&gt;MASTER!$B$5/100,"C","K"))))</f>
        <v>B</v>
      </c>
      <c r="Q270" s="9" t="str">
        <f>IF(ISBLANK(B270)," ",IF(O270&gt;MASTER!$B$3/100,"SB",IF(O270&gt;MASTER!$B$4/100,"B",IF(O270&gt;MASTER!$B$5/100,"C","K"))))</f>
        <v>B</v>
      </c>
    </row>
    <row r="271">
      <c r="A271" s="8">
        <f>INDIRECT(ADDRESS(2+QUOTIENT(ROW()-2,COUNTA('Form Responses 1'!$1:$1)-4),1,,TRUE,"Form Responses 1"))</f>
        <v>45005.69117</v>
      </c>
      <c r="B271" s="9" t="str">
        <f>INDIRECT(ADDRESS(2+QUOTIENT(ROW()-2,COUNTA('Form Responses 1'!$1:$1)-4),2,,TRUE,"Form Responses 1"))</f>
        <v>theresia4@gmail.com</v>
      </c>
      <c r="C271" s="9" t="str">
        <f>INDIRECT(ADDRESS(2+QUOTIENT(ROW()-2,COUNTA('Form Responses 1'!$1:$1)-4),3,,TRUE,"Form Responses 1"))</f>
        <v>theresia v</v>
      </c>
      <c r="D271" s="10">
        <f>INDIRECT(ADDRESS(2+QUOTIENT(ROW()-2,COUNTA('Form Responses 1'!$1:$1)-4),4,,TRUE,"Form Responses 1"))</f>
        <v>44973</v>
      </c>
      <c r="E271" s="11">
        <f t="shared" si="2"/>
        <v>4</v>
      </c>
      <c r="F271" s="9" t="str">
        <f>IF(ISBLANK(A271)," ",INDIRECT(ADDRESS(1,5+MOD(ROW()-2,COUNTA('Form Responses 1'!$1:$1)-4),,TRUE,"Form Responses 1")))</f>
        <v>Lapangan 1 [Lapangan]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Lapangan 1</v>
      </c>
      <c r="I271" s="12" t="str">
        <f t="shared" si="4"/>
        <v>CLEANING SERVICE</v>
      </c>
      <c r="J271" s="12">
        <f t="array" ref="J271">IFERROR(INDEX(MASTER!B:B,MATCH(G271,MASTER!A:A,0))/100," ")</f>
        <v>0.95</v>
      </c>
      <c r="K271" s="9">
        <f t="shared" si="5"/>
        <v>7</v>
      </c>
      <c r="L271" s="9" t="str">
        <f t="shared" si="6"/>
        <v>2023 - WEEK 07</v>
      </c>
      <c r="M271" s="9" t="str">
        <f t="shared" si="7"/>
        <v>2023 - MONTH 02</v>
      </c>
      <c r="N271" s="12">
        <f t="shared" ref="N271:O271" si="280">IFERROR(AVERAGEIF(L:L,L271,$J:$J)," ")</f>
        <v>0.9452857143</v>
      </c>
      <c r="O271" s="12">
        <f t="shared" si="280"/>
        <v>0.9348095238</v>
      </c>
      <c r="P271" s="9" t="str">
        <f>IF(ISBLANK(A271)," ",IF(N271&gt;MASTER!$B$3/100,"SB",IF(N271&gt;MASTER!$B$4/100,"B",IF(N271&gt;MASTER!$B$5/100,"C","K"))))</f>
        <v>B</v>
      </c>
      <c r="Q271" s="9" t="str">
        <f>IF(ISBLANK(B271)," ",IF(O271&gt;MASTER!$B$3/100,"SB",IF(O271&gt;MASTER!$B$4/100,"B",IF(O271&gt;MASTER!$B$5/100,"C","K"))))</f>
        <v>B</v>
      </c>
    </row>
    <row r="272">
      <c r="A272" s="8">
        <f>INDIRECT(ADDRESS(2+QUOTIENT(ROW()-2,COUNTA('Form Responses 1'!$1:$1)-4),1,,TRUE,"Form Responses 1"))</f>
        <v>45005.69117</v>
      </c>
      <c r="B272" s="9" t="str">
        <f>INDIRECT(ADDRESS(2+QUOTIENT(ROW()-2,COUNTA('Form Responses 1'!$1:$1)-4),2,,TRUE,"Form Responses 1"))</f>
        <v>theresia4@gmail.com</v>
      </c>
      <c r="C272" s="9" t="str">
        <f>INDIRECT(ADDRESS(2+QUOTIENT(ROW()-2,COUNTA('Form Responses 1'!$1:$1)-4),3,,TRUE,"Form Responses 1"))</f>
        <v>theresia v</v>
      </c>
      <c r="D272" s="10">
        <f>INDIRECT(ADDRESS(2+QUOTIENT(ROW()-2,COUNTA('Form Responses 1'!$1:$1)-4),4,,TRUE,"Form Responses 1"))</f>
        <v>44973</v>
      </c>
      <c r="E272" s="11">
        <f t="shared" si="2"/>
        <v>4</v>
      </c>
      <c r="F272" s="9" t="str">
        <f>IF(ISBLANK(A272)," ",INDIRECT(ADDRESS(1,5+MOD(ROW()-2,COUNTA('Form Responses 1'!$1:$1)-4),,TRUE,"Form Responses 1")))</f>
        <v>Lapangan 2 [Jalur Utama]</v>
      </c>
      <c r="G272" s="9" t="str">
        <f>IF(ISBLANK(A272)," ",INDIRECT(ADDRESS(MATCH(A272,'Form Responses 1'!A:A,0),5+MOD(ROW()-2,COUNTA('Form Responses 1'!$1:$1)-4),,TRUE,"Form Responses 1")))</f>
        <v>BAIK</v>
      </c>
      <c r="H272" s="12" t="str">
        <f t="shared" si="3"/>
        <v>Lapangan 2</v>
      </c>
      <c r="I272" s="12" t="str">
        <f t="shared" si="4"/>
        <v>CLEANING SERVICE</v>
      </c>
      <c r="J272" s="12">
        <f t="array" ref="J272">IFERROR(INDEX(MASTER!B:B,MATCH(G272,MASTER!A:A,0))/100," ")</f>
        <v>0.95</v>
      </c>
      <c r="K272" s="9">
        <f t="shared" si="5"/>
        <v>7</v>
      </c>
      <c r="L272" s="9" t="str">
        <f t="shared" si="6"/>
        <v>2023 - WEEK 07</v>
      </c>
      <c r="M272" s="9" t="str">
        <f t="shared" si="7"/>
        <v>2023 - MONTH 02</v>
      </c>
      <c r="N272" s="12">
        <f t="shared" ref="N272:O272" si="281">IFERROR(AVERAGEIF(L:L,L272,$J:$J)," ")</f>
        <v>0.9452857143</v>
      </c>
      <c r="O272" s="12">
        <f t="shared" si="281"/>
        <v>0.9348095238</v>
      </c>
      <c r="P272" s="9" t="str">
        <f>IF(ISBLANK(A272)," ",IF(N272&gt;MASTER!$B$3/100,"SB",IF(N272&gt;MASTER!$B$4/100,"B",IF(N272&gt;MASTER!$B$5/100,"C","K"))))</f>
        <v>B</v>
      </c>
      <c r="Q272" s="9" t="str">
        <f>IF(ISBLANK(B272)," ",IF(O272&gt;MASTER!$B$3/100,"SB",IF(O272&gt;MASTER!$B$4/100,"B",IF(O272&gt;MASTER!$B$5/100,"C","K"))))</f>
        <v>B</v>
      </c>
    </row>
    <row r="273">
      <c r="A273" s="8">
        <f>INDIRECT(ADDRESS(2+QUOTIENT(ROW()-2,COUNTA('Form Responses 1'!$1:$1)-4),1,,TRUE,"Form Responses 1"))</f>
        <v>45005.69117</v>
      </c>
      <c r="B273" s="9" t="str">
        <f>INDIRECT(ADDRESS(2+QUOTIENT(ROW()-2,COUNTA('Form Responses 1'!$1:$1)-4),2,,TRUE,"Form Responses 1"))</f>
        <v>theresia4@gmail.com</v>
      </c>
      <c r="C273" s="9" t="str">
        <f>INDIRECT(ADDRESS(2+QUOTIENT(ROW()-2,COUNTA('Form Responses 1'!$1:$1)-4),3,,TRUE,"Form Responses 1"))</f>
        <v>theresia v</v>
      </c>
      <c r="D273" s="10">
        <f>INDIRECT(ADDRESS(2+QUOTIENT(ROW()-2,COUNTA('Form Responses 1'!$1:$1)-4),4,,TRUE,"Form Responses 1"))</f>
        <v>44973</v>
      </c>
      <c r="E273" s="11">
        <f t="shared" si="2"/>
        <v>4</v>
      </c>
      <c r="F273" s="9" t="str">
        <f>IF(ISBLANK(A273)," ",INDIRECT(ADDRESS(1,5+MOD(ROW()-2,COUNTA('Form Responses 1'!$1:$1)-4),,TRUE,"Form Responses 1")))</f>
        <v>Lapangan 2 [Lapangan]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Lapangan 2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7</v>
      </c>
      <c r="L273" s="9" t="str">
        <f t="shared" si="6"/>
        <v>2023 - WEEK 07</v>
      </c>
      <c r="M273" s="9" t="str">
        <f t="shared" si="7"/>
        <v>2023 - MONTH 02</v>
      </c>
      <c r="N273" s="12">
        <f t="shared" ref="N273:O273" si="282">IFERROR(AVERAGEIF(L:L,L273,$J:$J)," ")</f>
        <v>0.9452857143</v>
      </c>
      <c r="O273" s="12">
        <f t="shared" si="282"/>
        <v>0.9348095238</v>
      </c>
      <c r="P273" s="9" t="str">
        <f>IF(ISBLANK(A273)," ",IF(N273&gt;MASTER!$B$3/100,"SB",IF(N273&gt;MASTER!$B$4/100,"B",IF(N273&gt;MASTER!$B$5/100,"C","K"))))</f>
        <v>B</v>
      </c>
      <c r="Q273" s="9" t="str">
        <f>IF(ISBLANK(B273)," ",IF(O273&gt;MASTER!$B$3/100,"SB",IF(O273&gt;MASTER!$B$4/100,"B",IF(O273&gt;MASTER!$B$5/100,"C","K"))))</f>
        <v>B</v>
      </c>
    </row>
    <row r="274">
      <c r="A274" s="8">
        <f>INDIRECT(ADDRESS(2+QUOTIENT(ROW()-2,COUNTA('Form Responses 1'!$1:$1)-4),1,,TRUE,"Form Responses 1"))</f>
        <v>45005.69117</v>
      </c>
      <c r="B274" s="9" t="str">
        <f>INDIRECT(ADDRESS(2+QUOTIENT(ROW()-2,COUNTA('Form Responses 1'!$1:$1)-4),2,,TRUE,"Form Responses 1"))</f>
        <v>theresia4@gmail.com</v>
      </c>
      <c r="C274" s="9" t="str">
        <f>INDIRECT(ADDRESS(2+QUOTIENT(ROW()-2,COUNTA('Form Responses 1'!$1:$1)-4),3,,TRUE,"Form Responses 1"))</f>
        <v>theresia v</v>
      </c>
      <c r="D274" s="10">
        <f>INDIRECT(ADDRESS(2+QUOTIENT(ROW()-2,COUNTA('Form Responses 1'!$1:$1)-4),4,,TRUE,"Form Responses 1"))</f>
        <v>44973</v>
      </c>
      <c r="E274" s="11">
        <f t="shared" si="2"/>
        <v>4</v>
      </c>
      <c r="F274" s="9" t="str">
        <f>IF(ISBLANK(A274)," ",INDIRECT(ADDRESS(1,5+MOD(ROW()-2,COUNTA('Form Responses 1'!$1:$1)-4),,TRUE,"Form Responses 1")))</f>
        <v>Lapangan 3 [Jalur Utama]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Lapangan 3</v>
      </c>
      <c r="I274" s="12" t="str">
        <f t="shared" si="4"/>
        <v>CLEANING SERVICE</v>
      </c>
      <c r="J274" s="12">
        <f t="array" ref="J274">IFERROR(INDEX(MASTER!B:B,MATCH(G274,MASTER!A:A,0))/100," ")</f>
        <v>0.95</v>
      </c>
      <c r="K274" s="9">
        <f t="shared" si="5"/>
        <v>7</v>
      </c>
      <c r="L274" s="9" t="str">
        <f t="shared" si="6"/>
        <v>2023 - WEEK 07</v>
      </c>
      <c r="M274" s="9" t="str">
        <f t="shared" si="7"/>
        <v>2023 - MONTH 02</v>
      </c>
      <c r="N274" s="12">
        <f t="shared" ref="N274:O274" si="283">IFERROR(AVERAGEIF(L:L,L274,$J:$J)," ")</f>
        <v>0.9452857143</v>
      </c>
      <c r="O274" s="12">
        <f t="shared" si="283"/>
        <v>0.9348095238</v>
      </c>
      <c r="P274" s="9" t="str">
        <f>IF(ISBLANK(A274)," ",IF(N274&gt;MASTER!$B$3/100,"SB",IF(N274&gt;MASTER!$B$4/100,"B",IF(N274&gt;MASTER!$B$5/100,"C","K"))))</f>
        <v>B</v>
      </c>
      <c r="Q274" s="9" t="str">
        <f>IF(ISBLANK(B274)," ",IF(O274&gt;MASTER!$B$3/100,"SB",IF(O274&gt;MASTER!$B$4/100,"B",IF(O274&gt;MASTER!$B$5/100,"C","K"))))</f>
        <v>B</v>
      </c>
    </row>
    <row r="275">
      <c r="A275" s="8">
        <f>INDIRECT(ADDRESS(2+QUOTIENT(ROW()-2,COUNTA('Form Responses 1'!$1:$1)-4),1,,TRUE,"Form Responses 1"))</f>
        <v>45005.69117</v>
      </c>
      <c r="B275" s="9" t="str">
        <f>INDIRECT(ADDRESS(2+QUOTIENT(ROW()-2,COUNTA('Form Responses 1'!$1:$1)-4),2,,TRUE,"Form Responses 1"))</f>
        <v>theresia4@gmail.com</v>
      </c>
      <c r="C275" s="9" t="str">
        <f>INDIRECT(ADDRESS(2+QUOTIENT(ROW()-2,COUNTA('Form Responses 1'!$1:$1)-4),3,,TRUE,"Form Responses 1"))</f>
        <v>theresia v</v>
      </c>
      <c r="D275" s="10">
        <f>INDIRECT(ADDRESS(2+QUOTIENT(ROW()-2,COUNTA('Form Responses 1'!$1:$1)-4),4,,TRUE,"Form Responses 1"))</f>
        <v>44973</v>
      </c>
      <c r="E275" s="11">
        <f t="shared" si="2"/>
        <v>4</v>
      </c>
      <c r="F275" s="9" t="str">
        <f>IF(ISBLANK(A275)," ",INDIRECT(ADDRESS(1,5+MOD(ROW()-2,COUNTA('Form Responses 1'!$1:$1)-4),,TRUE,"Form Responses 1")))</f>
        <v>Lapangan 3 [Lapangan]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Lapangan 3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7</v>
      </c>
      <c r="L275" s="9" t="str">
        <f t="shared" si="6"/>
        <v>2023 - WEEK 07</v>
      </c>
      <c r="M275" s="9" t="str">
        <f t="shared" si="7"/>
        <v>2023 - MONTH 02</v>
      </c>
      <c r="N275" s="12">
        <f t="shared" ref="N275:O275" si="284">IFERROR(AVERAGEIF(L:L,L275,$J:$J)," ")</f>
        <v>0.9452857143</v>
      </c>
      <c r="O275" s="12">
        <f t="shared" si="284"/>
        <v>0.9348095238</v>
      </c>
      <c r="P275" s="9" t="str">
        <f>IF(ISBLANK(A275)," ",IF(N275&gt;MASTER!$B$3/100,"SB",IF(N275&gt;MASTER!$B$4/100,"B",IF(N275&gt;MASTER!$B$5/100,"C","K"))))</f>
        <v>B</v>
      </c>
      <c r="Q275" s="9" t="str">
        <f>IF(ISBLANK(B275)," ",IF(O275&gt;MASTER!$B$3/100,"SB",IF(O275&gt;MASTER!$B$4/100,"B",IF(O275&gt;MASTER!$B$5/100,"C","K"))))</f>
        <v>B</v>
      </c>
    </row>
    <row r="276">
      <c r="A276" s="8">
        <f>INDIRECT(ADDRESS(2+QUOTIENT(ROW()-2,COUNTA('Form Responses 1'!$1:$1)-4),1,,TRUE,"Form Responses 1"))</f>
        <v>45005.69117</v>
      </c>
      <c r="B276" s="9" t="str">
        <f>INDIRECT(ADDRESS(2+QUOTIENT(ROW()-2,COUNTA('Form Responses 1'!$1:$1)-4),2,,TRUE,"Form Responses 1"))</f>
        <v>theresia4@gmail.com</v>
      </c>
      <c r="C276" s="9" t="str">
        <f>INDIRECT(ADDRESS(2+QUOTIENT(ROW()-2,COUNTA('Form Responses 1'!$1:$1)-4),3,,TRUE,"Form Responses 1"))</f>
        <v>theresia v</v>
      </c>
      <c r="D276" s="10">
        <f>INDIRECT(ADDRESS(2+QUOTIENT(ROW()-2,COUNTA('Form Responses 1'!$1:$1)-4),4,,TRUE,"Form Responses 1"))</f>
        <v>44973</v>
      </c>
      <c r="E276" s="11">
        <f t="shared" si="2"/>
        <v>4</v>
      </c>
      <c r="F276" s="9" t="str">
        <f>IF(ISBLANK(A276)," ",INDIRECT(ADDRESS(1,5+MOD(ROW()-2,COUNTA('Form Responses 1'!$1:$1)-4),,TRUE,"Form Responses 1")))</f>
        <v>Lapangan Panah [Jalur Utama]</v>
      </c>
      <c r="G276" s="9" t="str">
        <f>IF(ISBLANK(A276)," ",INDIRECT(ADDRESS(MATCH(A276,'Form Responses 1'!A:A,0),5+MOD(ROW()-2,COUNTA('Form Responses 1'!$1:$1)-4),,TRUE,"Form Responses 1")))</f>
        <v>SANGATBAIK</v>
      </c>
      <c r="H276" s="12" t="str">
        <f t="shared" si="3"/>
        <v>Lapangan Panah</v>
      </c>
      <c r="I276" s="12" t="str">
        <f t="shared" si="4"/>
        <v>CLEANING SERVICE</v>
      </c>
      <c r="J276" s="12">
        <f t="array" ref="J276">IFERROR(INDEX(MASTER!B:B,MATCH(G276,MASTER!A:A,0))/100," ")</f>
        <v>1</v>
      </c>
      <c r="K276" s="9">
        <f t="shared" si="5"/>
        <v>7</v>
      </c>
      <c r="L276" s="9" t="str">
        <f t="shared" si="6"/>
        <v>2023 - WEEK 07</v>
      </c>
      <c r="M276" s="9" t="str">
        <f t="shared" si="7"/>
        <v>2023 - MONTH 02</v>
      </c>
      <c r="N276" s="12">
        <f t="shared" ref="N276:O276" si="285">IFERROR(AVERAGEIF(L:L,L276,$J:$J)," ")</f>
        <v>0.9452857143</v>
      </c>
      <c r="O276" s="12">
        <f t="shared" si="285"/>
        <v>0.9348095238</v>
      </c>
      <c r="P276" s="9" t="str">
        <f>IF(ISBLANK(A276)," ",IF(N276&gt;MASTER!$B$3/100,"SB",IF(N276&gt;MASTER!$B$4/100,"B",IF(N276&gt;MASTER!$B$5/100,"C","K"))))</f>
        <v>B</v>
      </c>
      <c r="Q276" s="9" t="str">
        <f>IF(ISBLANK(B276)," ",IF(O276&gt;MASTER!$B$3/100,"SB",IF(O276&gt;MASTER!$B$4/100,"B",IF(O276&gt;MASTER!$B$5/100,"C","K"))))</f>
        <v>B</v>
      </c>
    </row>
    <row r="277">
      <c r="A277" s="8">
        <f>INDIRECT(ADDRESS(2+QUOTIENT(ROW()-2,COUNTA('Form Responses 1'!$1:$1)-4),1,,TRUE,"Form Responses 1"))</f>
        <v>45005.69117</v>
      </c>
      <c r="B277" s="9" t="str">
        <f>INDIRECT(ADDRESS(2+QUOTIENT(ROW()-2,COUNTA('Form Responses 1'!$1:$1)-4),2,,TRUE,"Form Responses 1"))</f>
        <v>theresia4@gmail.com</v>
      </c>
      <c r="C277" s="9" t="str">
        <f>INDIRECT(ADDRESS(2+QUOTIENT(ROW()-2,COUNTA('Form Responses 1'!$1:$1)-4),3,,TRUE,"Form Responses 1"))</f>
        <v>theresia v</v>
      </c>
      <c r="D277" s="10">
        <f>INDIRECT(ADDRESS(2+QUOTIENT(ROW()-2,COUNTA('Form Responses 1'!$1:$1)-4),4,,TRUE,"Form Responses 1"))</f>
        <v>44973</v>
      </c>
      <c r="E277" s="11">
        <f t="shared" si="2"/>
        <v>4</v>
      </c>
      <c r="F277" s="9" t="str">
        <f>IF(ISBLANK(A277)," ",INDIRECT(ADDRESS(1,5+MOD(ROW()-2,COUNTA('Form Responses 1'!$1:$1)-4),,TRUE,"Form Responses 1")))</f>
        <v>Lapangan Panah [Lapangan]</v>
      </c>
      <c r="G277" s="9" t="str">
        <f>IF(ISBLANK(A277)," ",INDIRECT(ADDRESS(MATCH(A277,'Form Responses 1'!A:A,0),5+MOD(ROW()-2,COUNTA('Form Responses 1'!$1:$1)-4),,TRUE,"Form Responses 1")))</f>
        <v>SANGATBAIK</v>
      </c>
      <c r="H277" s="12" t="str">
        <f t="shared" si="3"/>
        <v>Lapangan Panah</v>
      </c>
      <c r="I277" s="12" t="str">
        <f t="shared" si="4"/>
        <v>CLEANING SERVICE</v>
      </c>
      <c r="J277" s="12">
        <f t="array" ref="J277">IFERROR(INDEX(MASTER!B:B,MATCH(G277,MASTER!A:A,0))/100," ")</f>
        <v>1</v>
      </c>
      <c r="K277" s="9">
        <f t="shared" si="5"/>
        <v>7</v>
      </c>
      <c r="L277" s="9" t="str">
        <f t="shared" si="6"/>
        <v>2023 - WEEK 07</v>
      </c>
      <c r="M277" s="9" t="str">
        <f t="shared" si="7"/>
        <v>2023 - MONTH 02</v>
      </c>
      <c r="N277" s="12">
        <f t="shared" ref="N277:O277" si="286">IFERROR(AVERAGEIF(L:L,L277,$J:$J)," ")</f>
        <v>0.9452857143</v>
      </c>
      <c r="O277" s="12">
        <f t="shared" si="286"/>
        <v>0.9348095238</v>
      </c>
      <c r="P277" s="9" t="str">
        <f>IF(ISBLANK(A277)," ",IF(N277&gt;MASTER!$B$3/100,"SB",IF(N277&gt;MASTER!$B$4/100,"B",IF(N277&gt;MASTER!$B$5/100,"C","K"))))</f>
        <v>B</v>
      </c>
      <c r="Q277" s="9" t="str">
        <f>IF(ISBLANK(B277)," ",IF(O277&gt;MASTER!$B$3/100,"SB",IF(O277&gt;MASTER!$B$4/100,"B",IF(O277&gt;MASTER!$B$5/100,"C","K"))))</f>
        <v>B</v>
      </c>
    </row>
    <row r="278">
      <c r="A278" s="8">
        <f>INDIRECT(ADDRESS(2+QUOTIENT(ROW()-2,COUNTA('Form Responses 1'!$1:$1)-4),1,,TRUE,"Form Responses 1"))</f>
        <v>45005.69117</v>
      </c>
      <c r="B278" s="9" t="str">
        <f>INDIRECT(ADDRESS(2+QUOTIENT(ROW()-2,COUNTA('Form Responses 1'!$1:$1)-4),2,,TRUE,"Form Responses 1"))</f>
        <v>theresia4@gmail.com</v>
      </c>
      <c r="C278" s="9" t="str">
        <f>INDIRECT(ADDRESS(2+QUOTIENT(ROW()-2,COUNTA('Form Responses 1'!$1:$1)-4),3,,TRUE,"Form Responses 1"))</f>
        <v>theresia v</v>
      </c>
      <c r="D278" s="10">
        <f>INDIRECT(ADDRESS(2+QUOTIENT(ROW()-2,COUNTA('Form Responses 1'!$1:$1)-4),4,,TRUE,"Form Responses 1"))</f>
        <v>44973</v>
      </c>
      <c r="E278" s="11">
        <f t="shared" si="2"/>
        <v>4</v>
      </c>
      <c r="F278" s="9" t="str">
        <f>IF(ISBLANK(A278)," ",INDIRECT(ADDRESS(1,5+MOD(ROW()-2,COUNTA('Form Responses 1'!$1:$1)-4),,TRUE,"Form Responses 1")))</f>
        <v>Taman Bermain [Jalur Utama]</v>
      </c>
      <c r="G278" s="9" t="str">
        <f>IF(ISBLANK(A278)," ",INDIRECT(ADDRESS(MATCH(A278,'Form Responses 1'!A:A,0),5+MOD(ROW()-2,COUNTA('Form Responses 1'!$1:$1)-4),,TRUE,"Form Responses 1")))</f>
        <v>CUKUP BAIK</v>
      </c>
      <c r="H278" s="12" t="str">
        <f t="shared" si="3"/>
        <v>Taman Bermain</v>
      </c>
      <c r="I278" s="12" t="str">
        <f t="shared" si="4"/>
        <v>CLEANING SERVICE</v>
      </c>
      <c r="J278" s="12">
        <f t="array" ref="J278">IFERROR(INDEX(MASTER!B:B,MATCH(G278,MASTER!A:A,0))/100," ")</f>
        <v>0.89</v>
      </c>
      <c r="K278" s="9">
        <f t="shared" si="5"/>
        <v>7</v>
      </c>
      <c r="L278" s="9" t="str">
        <f t="shared" si="6"/>
        <v>2023 - WEEK 07</v>
      </c>
      <c r="M278" s="9" t="str">
        <f t="shared" si="7"/>
        <v>2023 - MONTH 02</v>
      </c>
      <c r="N278" s="12">
        <f t="shared" ref="N278:O278" si="287">IFERROR(AVERAGEIF(L:L,L278,$J:$J)," ")</f>
        <v>0.9452857143</v>
      </c>
      <c r="O278" s="12">
        <f t="shared" si="287"/>
        <v>0.9348095238</v>
      </c>
      <c r="P278" s="9" t="str">
        <f>IF(ISBLANK(A278)," ",IF(N278&gt;MASTER!$B$3/100,"SB",IF(N278&gt;MASTER!$B$4/100,"B",IF(N278&gt;MASTER!$B$5/100,"C","K"))))</f>
        <v>B</v>
      </c>
      <c r="Q278" s="9" t="str">
        <f>IF(ISBLANK(B278)," ",IF(O278&gt;MASTER!$B$3/100,"SB",IF(O278&gt;MASTER!$B$4/100,"B",IF(O278&gt;MASTER!$B$5/100,"C","K"))))</f>
        <v>B</v>
      </c>
    </row>
    <row r="279">
      <c r="A279" s="8">
        <f>INDIRECT(ADDRESS(2+QUOTIENT(ROW()-2,COUNTA('Form Responses 1'!$1:$1)-4),1,,TRUE,"Form Responses 1"))</f>
        <v>45005.69117</v>
      </c>
      <c r="B279" s="9" t="str">
        <f>INDIRECT(ADDRESS(2+QUOTIENT(ROW()-2,COUNTA('Form Responses 1'!$1:$1)-4),2,,TRUE,"Form Responses 1"))</f>
        <v>theresia4@gmail.com</v>
      </c>
      <c r="C279" s="9" t="str">
        <f>INDIRECT(ADDRESS(2+QUOTIENT(ROW()-2,COUNTA('Form Responses 1'!$1:$1)-4),3,,TRUE,"Form Responses 1"))</f>
        <v>theresia v</v>
      </c>
      <c r="D279" s="10">
        <f>INDIRECT(ADDRESS(2+QUOTIENT(ROW()-2,COUNTA('Form Responses 1'!$1:$1)-4),4,,TRUE,"Form Responses 1"))</f>
        <v>44973</v>
      </c>
      <c r="E279" s="11">
        <f t="shared" si="2"/>
        <v>4</v>
      </c>
      <c r="F279" s="9" t="str">
        <f>IF(ISBLANK(A279)," ",INDIRECT(ADDRESS(1,5+MOD(ROW()-2,COUNTA('Form Responses 1'!$1:$1)-4),,TRUE,"Form Responses 1")))</f>
        <v>Taman Bermain [Lapangan]</v>
      </c>
      <c r="G279" s="9" t="str">
        <f>IF(ISBLANK(A279)," ",INDIRECT(ADDRESS(MATCH(A279,'Form Responses 1'!A:A,0),5+MOD(ROW()-2,COUNTA('Form Responses 1'!$1:$1)-4),,TRUE,"Form Responses 1")))</f>
        <v>CUKUP BAIK</v>
      </c>
      <c r="H279" s="12" t="str">
        <f t="shared" si="3"/>
        <v>Taman Bermain</v>
      </c>
      <c r="I279" s="12" t="str">
        <f t="shared" si="4"/>
        <v>CLEANING SERVICE</v>
      </c>
      <c r="J279" s="12">
        <f t="array" ref="J279">IFERROR(INDEX(MASTER!B:B,MATCH(G279,MASTER!A:A,0))/100," ")</f>
        <v>0.89</v>
      </c>
      <c r="K279" s="9">
        <f t="shared" si="5"/>
        <v>7</v>
      </c>
      <c r="L279" s="9" t="str">
        <f t="shared" si="6"/>
        <v>2023 - WEEK 07</v>
      </c>
      <c r="M279" s="9" t="str">
        <f t="shared" si="7"/>
        <v>2023 - MONTH 02</v>
      </c>
      <c r="N279" s="12">
        <f t="shared" ref="N279:O279" si="288">IFERROR(AVERAGEIF(L:L,L279,$J:$J)," ")</f>
        <v>0.9452857143</v>
      </c>
      <c r="O279" s="12">
        <f t="shared" si="288"/>
        <v>0.9348095238</v>
      </c>
      <c r="P279" s="9" t="str">
        <f>IF(ISBLANK(A279)," ",IF(N279&gt;MASTER!$B$3/100,"SB",IF(N279&gt;MASTER!$B$4/100,"B",IF(N279&gt;MASTER!$B$5/100,"C","K"))))</f>
        <v>B</v>
      </c>
      <c r="Q279" s="9" t="str">
        <f>IF(ISBLANK(B279)," ",IF(O279&gt;MASTER!$B$3/100,"SB",IF(O279&gt;MASTER!$B$4/100,"B",IF(O279&gt;MASTER!$B$5/100,"C","K"))))</f>
        <v>B</v>
      </c>
    </row>
    <row r="280">
      <c r="A280" s="8">
        <f>INDIRECT(ADDRESS(2+QUOTIENT(ROW()-2,COUNTA('Form Responses 1'!$1:$1)-4),1,,TRUE,"Form Responses 1"))</f>
        <v>45005.69117</v>
      </c>
      <c r="B280" s="9" t="str">
        <f>INDIRECT(ADDRESS(2+QUOTIENT(ROW()-2,COUNTA('Form Responses 1'!$1:$1)-4),2,,TRUE,"Form Responses 1"))</f>
        <v>theresia4@gmail.com</v>
      </c>
      <c r="C280" s="9" t="str">
        <f>INDIRECT(ADDRESS(2+QUOTIENT(ROW()-2,COUNTA('Form Responses 1'!$1:$1)-4),3,,TRUE,"Form Responses 1"))</f>
        <v>theresia v</v>
      </c>
      <c r="D280" s="10">
        <f>INDIRECT(ADDRESS(2+QUOTIENT(ROW()-2,COUNTA('Form Responses 1'!$1:$1)-4),4,,TRUE,"Form Responses 1"))</f>
        <v>44973</v>
      </c>
      <c r="E280" s="11">
        <f t="shared" si="2"/>
        <v>4</v>
      </c>
      <c r="F280" s="9" t="str">
        <f>IF(ISBLANK(A280)," ",INDIRECT(ADDRESS(1,5+MOD(ROW()-2,COUNTA('Form Responses 1'!$1:$1)-4),,TRUE,"Form Responses 1")))</f>
        <v>Area Danau 1 [Jalur Utama]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Area Danau 1</v>
      </c>
      <c r="I280" s="12" t="str">
        <f t="shared" si="4"/>
        <v>CLEANING SERVICE</v>
      </c>
      <c r="J280" s="12">
        <f t="array" ref="J280">IFERROR(INDEX(MASTER!B:B,MATCH(G280,MASTER!A:A,0))/100," ")</f>
        <v>0.95</v>
      </c>
      <c r="K280" s="9">
        <f t="shared" si="5"/>
        <v>7</v>
      </c>
      <c r="L280" s="9" t="str">
        <f t="shared" si="6"/>
        <v>2023 - WEEK 07</v>
      </c>
      <c r="M280" s="9" t="str">
        <f t="shared" si="7"/>
        <v>2023 - MONTH 02</v>
      </c>
      <c r="N280" s="12">
        <f t="shared" ref="N280:O280" si="289">IFERROR(AVERAGEIF(L:L,L280,$J:$J)," ")</f>
        <v>0.9452857143</v>
      </c>
      <c r="O280" s="12">
        <f t="shared" si="289"/>
        <v>0.9348095238</v>
      </c>
      <c r="P280" s="9" t="str">
        <f>IF(ISBLANK(A280)," ",IF(N280&gt;MASTER!$B$3/100,"SB",IF(N280&gt;MASTER!$B$4/100,"B",IF(N280&gt;MASTER!$B$5/100,"C","K"))))</f>
        <v>B</v>
      </c>
      <c r="Q280" s="9" t="str">
        <f>IF(ISBLANK(B280)," ",IF(O280&gt;MASTER!$B$3/100,"SB",IF(O280&gt;MASTER!$B$4/100,"B",IF(O280&gt;MASTER!$B$5/100,"C","K"))))</f>
        <v>B</v>
      </c>
    </row>
    <row r="281">
      <c r="A281" s="8">
        <f>INDIRECT(ADDRESS(2+QUOTIENT(ROW()-2,COUNTA('Form Responses 1'!$1:$1)-4),1,,TRUE,"Form Responses 1"))</f>
        <v>45005.69117</v>
      </c>
      <c r="B281" s="9" t="str">
        <f>INDIRECT(ADDRESS(2+QUOTIENT(ROW()-2,COUNTA('Form Responses 1'!$1:$1)-4),2,,TRUE,"Form Responses 1"))</f>
        <v>theresia4@gmail.com</v>
      </c>
      <c r="C281" s="9" t="str">
        <f>INDIRECT(ADDRESS(2+QUOTIENT(ROW()-2,COUNTA('Form Responses 1'!$1:$1)-4),3,,TRUE,"Form Responses 1"))</f>
        <v>theresia v</v>
      </c>
      <c r="D281" s="10">
        <f>INDIRECT(ADDRESS(2+QUOTIENT(ROW()-2,COUNTA('Form Responses 1'!$1:$1)-4),4,,TRUE,"Form Responses 1"))</f>
        <v>44973</v>
      </c>
      <c r="E281" s="11">
        <f t="shared" si="2"/>
        <v>4</v>
      </c>
      <c r="F281" s="9" t="str">
        <f>IF(ISBLANK(A281)," ",INDIRECT(ADDRESS(1,5+MOD(ROW()-2,COUNTA('Form Responses 1'!$1:$1)-4),,TRUE,"Form Responses 1")))</f>
        <v>Area Danau 2 [Jalur Utama]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Area Danau 2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7</v>
      </c>
      <c r="L281" s="9" t="str">
        <f t="shared" si="6"/>
        <v>2023 - WEEK 07</v>
      </c>
      <c r="M281" s="9" t="str">
        <f t="shared" si="7"/>
        <v>2023 - MONTH 02</v>
      </c>
      <c r="N281" s="12">
        <f t="shared" ref="N281:O281" si="290">IFERROR(AVERAGEIF(L:L,L281,$J:$J)," ")</f>
        <v>0.9452857143</v>
      </c>
      <c r="O281" s="12">
        <f t="shared" si="290"/>
        <v>0.9348095238</v>
      </c>
      <c r="P281" s="9" t="str">
        <f>IF(ISBLANK(A281)," ",IF(N281&gt;MASTER!$B$3/100,"SB",IF(N281&gt;MASTER!$B$4/100,"B",IF(N281&gt;MASTER!$B$5/100,"C","K"))))</f>
        <v>B</v>
      </c>
      <c r="Q281" s="9" t="str">
        <f>IF(ISBLANK(B281)," ",IF(O281&gt;MASTER!$B$3/100,"SB",IF(O281&gt;MASTER!$B$4/100,"B",IF(O281&gt;MASTER!$B$5/100,"C","K"))))</f>
        <v>B</v>
      </c>
    </row>
    <row r="282">
      <c r="A282" s="8">
        <f>INDIRECT(ADDRESS(2+QUOTIENT(ROW()-2,COUNTA('Form Responses 1'!$1:$1)-4),1,,TRUE,"Form Responses 1"))</f>
        <v>45005.69193</v>
      </c>
      <c r="B282" s="9" t="str">
        <f>INDIRECT(ADDRESS(2+QUOTIENT(ROW()-2,COUNTA('Form Responses 1'!$1:$1)-4),2,,TRUE,"Form Responses 1"))</f>
        <v>theresia4@gmail.com</v>
      </c>
      <c r="C282" s="9" t="str">
        <f>INDIRECT(ADDRESS(2+QUOTIENT(ROW()-2,COUNTA('Form Responses 1'!$1:$1)-4),3,,TRUE,"Form Responses 1"))</f>
        <v>theresiav</v>
      </c>
      <c r="D282" s="10">
        <f>INDIRECT(ADDRESS(2+QUOTIENT(ROW()-2,COUNTA('Form Responses 1'!$1:$1)-4),4,,TRUE,"Form Responses 1"))</f>
        <v>44993</v>
      </c>
      <c r="E282" s="11">
        <f t="shared" si="2"/>
        <v>3</v>
      </c>
      <c r="F282" s="9" t="str">
        <f>IF(ISBLANK(A282)," ",INDIRECT(ADDRESS(1,5+MOD(ROW()-2,COUNTA('Form Responses 1'!$1:$1)-4),,TRUE,"Form Responses 1")))</f>
        <v>Security [Security Functions]</v>
      </c>
      <c r="G282" s="9" t="str">
        <f>IF(ISBLANK(A282)," ",INDIRECT(ADDRESS(MATCH(A282,'Form Responses 1'!A:A,0),5+MOD(ROW()-2,COUNTA('Form Responses 1'!$1:$1)-4),,TRUE,"Form Responses 1")))</f>
        <v>BAIK</v>
      </c>
      <c r="H282" s="12" t="str">
        <f t="shared" si="3"/>
        <v>Security</v>
      </c>
      <c r="I282" s="12" t="str">
        <f t="shared" si="4"/>
        <v>SECURITY SERVICE</v>
      </c>
      <c r="J282" s="12">
        <f t="array" ref="J282">IFERROR(INDEX(MASTER!B:B,MATCH(G282,MASTER!A:A,0))/100," ")</f>
        <v>0.95</v>
      </c>
      <c r="K282" s="9">
        <f t="shared" si="5"/>
        <v>10</v>
      </c>
      <c r="L282" s="9" t="str">
        <f t="shared" si="6"/>
        <v>2023 - WEEK 10</v>
      </c>
      <c r="M282" s="9" t="str">
        <f t="shared" si="7"/>
        <v>2023 - MONTH 03</v>
      </c>
      <c r="N282" s="12">
        <f t="shared" ref="N282:O282" si="291">IFERROR(AVERAGEIF(L:L,L282,$J:$J)," ")</f>
        <v>0.9596428571</v>
      </c>
      <c r="O282" s="12">
        <f t="shared" si="291"/>
        <v>0.9549285714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45005.69193</v>
      </c>
      <c r="B283" s="9" t="str">
        <f>INDIRECT(ADDRESS(2+QUOTIENT(ROW()-2,COUNTA('Form Responses 1'!$1:$1)-4),2,,TRUE,"Form Responses 1"))</f>
        <v>theresia4@gmail.com</v>
      </c>
      <c r="C283" s="9" t="str">
        <f>INDIRECT(ADDRESS(2+QUOTIENT(ROW()-2,COUNTA('Form Responses 1'!$1:$1)-4),3,,TRUE,"Form Responses 1"))</f>
        <v>theresiav</v>
      </c>
      <c r="D283" s="10">
        <f>INDIRECT(ADDRESS(2+QUOTIENT(ROW()-2,COUNTA('Form Responses 1'!$1:$1)-4),4,,TRUE,"Form Responses 1"))</f>
        <v>44993</v>
      </c>
      <c r="E283" s="11">
        <f t="shared" si="2"/>
        <v>3</v>
      </c>
      <c r="F283" s="9" t="str">
        <f>IF(ISBLANK(A283)," ",INDIRECT(ADDRESS(1,5+MOD(ROW()-2,COUNTA('Form Responses 1'!$1:$1)-4),,TRUE,"Form Responses 1")))</f>
        <v>Driver [Driving Safety]</v>
      </c>
      <c r="G283" s="9" t="str">
        <f>IF(ISBLANK(A283)," ",INDIRECT(ADDRESS(MATCH(A283,'Form Responses 1'!A:A,0),5+MOD(ROW()-2,COUNTA('Form Responses 1'!$1:$1)-4),,TRUE,"Form Responses 1")))</f>
        <v>SANGATBAIK</v>
      </c>
      <c r="H283" s="12" t="str">
        <f t="shared" si="3"/>
        <v>Driver</v>
      </c>
      <c r="I283" s="12" t="str">
        <f t="shared" si="4"/>
        <v>LABOR SERVICE</v>
      </c>
      <c r="J283" s="12">
        <f t="array" ref="J283">IFERROR(INDEX(MASTER!B:B,MATCH(G283,MASTER!A:A,0))/100," ")</f>
        <v>1</v>
      </c>
      <c r="K283" s="9">
        <f t="shared" si="5"/>
        <v>10</v>
      </c>
      <c r="L283" s="9" t="str">
        <f t="shared" si="6"/>
        <v>2023 - WEEK 10</v>
      </c>
      <c r="M283" s="9" t="str">
        <f t="shared" si="7"/>
        <v>2023 - MONTH 03</v>
      </c>
      <c r="N283" s="12">
        <f t="shared" ref="N283:O283" si="292">IFERROR(AVERAGEIF(L:L,L283,$J:$J)," ")</f>
        <v>0.9596428571</v>
      </c>
      <c r="O283" s="12">
        <f t="shared" si="292"/>
        <v>0.9549285714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45005.69193</v>
      </c>
      <c r="B284" s="9" t="str">
        <f>INDIRECT(ADDRESS(2+QUOTIENT(ROW()-2,COUNTA('Form Responses 1'!$1:$1)-4),2,,TRUE,"Form Responses 1"))</f>
        <v>theresia4@gmail.com</v>
      </c>
      <c r="C284" s="9" t="str">
        <f>INDIRECT(ADDRESS(2+QUOTIENT(ROW()-2,COUNTA('Form Responses 1'!$1:$1)-4),3,,TRUE,"Form Responses 1"))</f>
        <v>theresiav</v>
      </c>
      <c r="D284" s="10">
        <f>INDIRECT(ADDRESS(2+QUOTIENT(ROW()-2,COUNTA('Form Responses 1'!$1:$1)-4),4,,TRUE,"Form Responses 1"))</f>
        <v>44993</v>
      </c>
      <c r="E284" s="11">
        <f t="shared" si="2"/>
        <v>3</v>
      </c>
      <c r="F284" s="9" t="str">
        <f>IF(ISBLANK(A284)," ",INDIRECT(ADDRESS(1,5+MOD(ROW()-2,COUNTA('Form Responses 1'!$1:$1)-4),,TRUE,"Form Responses 1")))</f>
        <v>Driver [ Attendance]</v>
      </c>
      <c r="G284" s="9" t="str">
        <f>IF(ISBLANK(A284)," ",INDIRECT(ADDRESS(MATCH(A284,'Form Responses 1'!A:A,0),5+MOD(ROW()-2,COUNTA('Form Responses 1'!$1:$1)-4),,TRUE,"Form Responses 1")))</f>
        <v>SANGATBAIK</v>
      </c>
      <c r="H284" s="12" t="str">
        <f t="shared" si="3"/>
        <v>Driver</v>
      </c>
      <c r="I284" s="12" t="str">
        <f t="shared" si="4"/>
        <v>LABOR SERVICE</v>
      </c>
      <c r="J284" s="12">
        <f t="array" ref="J284">IFERROR(INDEX(MASTER!B:B,MATCH(G284,MASTER!A:A,0))/100," ")</f>
        <v>1</v>
      </c>
      <c r="K284" s="9">
        <f t="shared" si="5"/>
        <v>10</v>
      </c>
      <c r="L284" s="9" t="str">
        <f t="shared" si="6"/>
        <v>2023 - WEEK 10</v>
      </c>
      <c r="M284" s="9" t="str">
        <f t="shared" si="7"/>
        <v>2023 - MONTH 03</v>
      </c>
      <c r="N284" s="12">
        <f t="shared" ref="N284:O284" si="293">IFERROR(AVERAGEIF(L:L,L284,$J:$J)," ")</f>
        <v>0.9596428571</v>
      </c>
      <c r="O284" s="12">
        <f t="shared" si="293"/>
        <v>0.9549285714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45005.69193</v>
      </c>
      <c r="B285" s="9" t="str">
        <f>INDIRECT(ADDRESS(2+QUOTIENT(ROW()-2,COUNTA('Form Responses 1'!$1:$1)-4),2,,TRUE,"Form Responses 1"))</f>
        <v>theresia4@gmail.com</v>
      </c>
      <c r="C285" s="9" t="str">
        <f>INDIRECT(ADDRESS(2+QUOTIENT(ROW()-2,COUNTA('Form Responses 1'!$1:$1)-4),3,,TRUE,"Form Responses 1"))</f>
        <v>theresiav</v>
      </c>
      <c r="D285" s="10">
        <f>INDIRECT(ADDRESS(2+QUOTIENT(ROW()-2,COUNTA('Form Responses 1'!$1:$1)-4),4,,TRUE,"Form Responses 1"))</f>
        <v>44993</v>
      </c>
      <c r="E285" s="11">
        <f t="shared" si="2"/>
        <v>3</v>
      </c>
      <c r="F285" s="9" t="str">
        <f>IF(ISBLANK(A285)," ",INDIRECT(ADDRESS(1,5+MOD(ROW()-2,COUNTA('Form Responses 1'!$1:$1)-4),,TRUE,"Form Responses 1")))</f>
        <v>Jalur Utama [Taman Gerbang Utama]</v>
      </c>
      <c r="G285" s="9" t="str">
        <f>IF(ISBLANK(A285)," ",INDIRECT(ADDRESS(MATCH(A285,'Form Responses 1'!A:A,0),5+MOD(ROW()-2,COUNTA('Form Responses 1'!$1:$1)-4),,TRUE,"Form Responses 1")))</f>
        <v>SANGATBAIK</v>
      </c>
      <c r="H285" s="12" t="str">
        <f t="shared" si="3"/>
        <v>Jalur Utama</v>
      </c>
      <c r="I285" s="12" t="str">
        <f t="shared" si="4"/>
        <v>CLEANING SERVICE</v>
      </c>
      <c r="J285" s="12">
        <f t="array" ref="J285">IFERROR(INDEX(MASTER!B:B,MATCH(G285,MASTER!A:A,0))/100," ")</f>
        <v>1</v>
      </c>
      <c r="K285" s="9">
        <f t="shared" si="5"/>
        <v>10</v>
      </c>
      <c r="L285" s="9" t="str">
        <f t="shared" si="6"/>
        <v>2023 - WEEK 10</v>
      </c>
      <c r="M285" s="9" t="str">
        <f t="shared" si="7"/>
        <v>2023 - MONTH 03</v>
      </c>
      <c r="N285" s="12">
        <f t="shared" ref="N285:O285" si="294">IFERROR(AVERAGEIF(L:L,L285,$J:$J)," ")</f>
        <v>0.9596428571</v>
      </c>
      <c r="O285" s="12">
        <f t="shared" si="294"/>
        <v>0.9549285714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45005.69193</v>
      </c>
      <c r="B286" s="9" t="str">
        <f>INDIRECT(ADDRESS(2+QUOTIENT(ROW()-2,COUNTA('Form Responses 1'!$1:$1)-4),2,,TRUE,"Form Responses 1"))</f>
        <v>theresia4@gmail.com</v>
      </c>
      <c r="C286" s="9" t="str">
        <f>INDIRECT(ADDRESS(2+QUOTIENT(ROW()-2,COUNTA('Form Responses 1'!$1:$1)-4),3,,TRUE,"Form Responses 1"))</f>
        <v>theresiav</v>
      </c>
      <c r="D286" s="10">
        <f>INDIRECT(ADDRESS(2+QUOTIENT(ROW()-2,COUNTA('Form Responses 1'!$1:$1)-4),4,,TRUE,"Form Responses 1"))</f>
        <v>44993</v>
      </c>
      <c r="E286" s="11">
        <f t="shared" si="2"/>
        <v>3</v>
      </c>
      <c r="F286" s="9" t="str">
        <f>IF(ISBLANK(A286)," ",INDIRECT(ADDRESS(1,5+MOD(ROW()-2,COUNTA('Form Responses 1'!$1:$1)-4),,TRUE,"Form Responses 1")))</f>
        <v>Jalur Utama [Posko Scurity]</v>
      </c>
      <c r="G286" s="9" t="str">
        <f>IF(ISBLANK(A286)," ",INDIRECT(ADDRESS(MATCH(A286,'Form Responses 1'!A:A,0),5+MOD(ROW()-2,COUNTA('Form Responses 1'!$1:$1)-4),,TRUE,"Form Responses 1")))</f>
        <v>BAIK</v>
      </c>
      <c r="H286" s="12" t="str">
        <f t="shared" si="3"/>
        <v>Jalur Utama</v>
      </c>
      <c r="I286" s="12" t="str">
        <f t="shared" si="4"/>
        <v>CLEANING SERVICE</v>
      </c>
      <c r="J286" s="12">
        <f t="array" ref="J286">IFERROR(INDEX(MASTER!B:B,MATCH(G286,MASTER!A:A,0))/100," ")</f>
        <v>0.95</v>
      </c>
      <c r="K286" s="9">
        <f t="shared" si="5"/>
        <v>10</v>
      </c>
      <c r="L286" s="9" t="str">
        <f t="shared" si="6"/>
        <v>2023 - WEEK 10</v>
      </c>
      <c r="M286" s="9" t="str">
        <f t="shared" si="7"/>
        <v>2023 - MONTH 03</v>
      </c>
      <c r="N286" s="12">
        <f t="shared" ref="N286:O286" si="295">IFERROR(AVERAGEIF(L:L,L286,$J:$J)," ")</f>
        <v>0.9596428571</v>
      </c>
      <c r="O286" s="12">
        <f t="shared" si="295"/>
        <v>0.9549285714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45005.69193</v>
      </c>
      <c r="B287" s="9" t="str">
        <f>INDIRECT(ADDRESS(2+QUOTIENT(ROW()-2,COUNTA('Form Responses 1'!$1:$1)-4),2,,TRUE,"Form Responses 1"))</f>
        <v>theresia4@gmail.com</v>
      </c>
      <c r="C287" s="9" t="str">
        <f>INDIRECT(ADDRESS(2+QUOTIENT(ROW()-2,COUNTA('Form Responses 1'!$1:$1)-4),3,,TRUE,"Form Responses 1"))</f>
        <v>theresiav</v>
      </c>
      <c r="D287" s="10">
        <f>INDIRECT(ADDRESS(2+QUOTIENT(ROW()-2,COUNTA('Form Responses 1'!$1:$1)-4),4,,TRUE,"Form Responses 1"))</f>
        <v>44993</v>
      </c>
      <c r="E287" s="11">
        <f t="shared" si="2"/>
        <v>3</v>
      </c>
      <c r="F287" s="9" t="str">
        <f>IF(ISBLANK(A287)," ",INDIRECT(ADDRESS(1,5+MOD(ROW()-2,COUNTA('Form Responses 1'!$1:$1)-4),,TRUE,"Form Responses 1")))</f>
        <v>Jalur Utama [Bundaran]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Jalur Utama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10</v>
      </c>
      <c r="L287" s="9" t="str">
        <f t="shared" si="6"/>
        <v>2023 - WEEK 10</v>
      </c>
      <c r="M287" s="9" t="str">
        <f t="shared" si="7"/>
        <v>2023 - MONTH 03</v>
      </c>
      <c r="N287" s="12">
        <f t="shared" ref="N287:O287" si="296">IFERROR(AVERAGEIF(L:L,L287,$J:$J)," ")</f>
        <v>0.9596428571</v>
      </c>
      <c r="O287" s="12">
        <f t="shared" si="296"/>
        <v>0.9549285714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45005.69193</v>
      </c>
      <c r="B288" s="9" t="str">
        <f>INDIRECT(ADDRESS(2+QUOTIENT(ROW()-2,COUNTA('Form Responses 1'!$1:$1)-4),2,,TRUE,"Form Responses 1"))</f>
        <v>theresia4@gmail.com</v>
      </c>
      <c r="C288" s="9" t="str">
        <f>INDIRECT(ADDRESS(2+QUOTIENT(ROW()-2,COUNTA('Form Responses 1'!$1:$1)-4),3,,TRUE,"Form Responses 1"))</f>
        <v>theresiav</v>
      </c>
      <c r="D288" s="10">
        <f>INDIRECT(ADDRESS(2+QUOTIENT(ROW()-2,COUNTA('Form Responses 1'!$1:$1)-4),4,,TRUE,"Form Responses 1"))</f>
        <v>44993</v>
      </c>
      <c r="E288" s="11">
        <f t="shared" si="2"/>
        <v>3</v>
      </c>
      <c r="F288" s="9" t="str">
        <f>IF(ISBLANK(A288)," ",INDIRECT(ADDRESS(1,5+MOD(ROW()-2,COUNTA('Form Responses 1'!$1:$1)-4),,TRUE,"Form Responses 1")))</f>
        <v>Jalur Utama [Bahu Jalan]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Jalur Utama</v>
      </c>
      <c r="I288" s="12" t="str">
        <f t="shared" si="4"/>
        <v>CLEANING SERVICE</v>
      </c>
      <c r="J288" s="12">
        <f t="array" ref="J288">IFERROR(INDEX(MASTER!B:B,MATCH(G288,MASTER!A:A,0))/100," ")</f>
        <v>0.95</v>
      </c>
      <c r="K288" s="9">
        <f t="shared" si="5"/>
        <v>10</v>
      </c>
      <c r="L288" s="9" t="str">
        <f t="shared" si="6"/>
        <v>2023 - WEEK 10</v>
      </c>
      <c r="M288" s="9" t="str">
        <f t="shared" si="7"/>
        <v>2023 - MONTH 03</v>
      </c>
      <c r="N288" s="12">
        <f t="shared" ref="N288:O288" si="297">IFERROR(AVERAGEIF(L:L,L288,$J:$J)," ")</f>
        <v>0.9596428571</v>
      </c>
      <c r="O288" s="12">
        <f t="shared" si="297"/>
        <v>0.9549285714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45005.69193</v>
      </c>
      <c r="B289" s="9" t="str">
        <f>INDIRECT(ADDRESS(2+QUOTIENT(ROW()-2,COUNTA('Form Responses 1'!$1:$1)-4),2,,TRUE,"Form Responses 1"))</f>
        <v>theresia4@gmail.com</v>
      </c>
      <c r="C289" s="9" t="str">
        <f>INDIRECT(ADDRESS(2+QUOTIENT(ROW()-2,COUNTA('Form Responses 1'!$1:$1)-4),3,,TRUE,"Form Responses 1"))</f>
        <v>theresiav</v>
      </c>
      <c r="D289" s="10">
        <f>INDIRECT(ADDRESS(2+QUOTIENT(ROW()-2,COUNTA('Form Responses 1'!$1:$1)-4),4,,TRUE,"Form Responses 1"))</f>
        <v>44993</v>
      </c>
      <c r="E289" s="11">
        <f t="shared" si="2"/>
        <v>3</v>
      </c>
      <c r="F289" s="9" t="str">
        <f>IF(ISBLANK(A289)," ",INDIRECT(ADDRESS(1,5+MOD(ROW()-2,COUNTA('Form Responses 1'!$1:$1)-4),,TRUE,"Form Responses 1")))</f>
        <v>Gedung Gor [Lapangan ]</v>
      </c>
      <c r="G289" s="9" t="str">
        <f>IF(ISBLANK(A289)," ",INDIRECT(ADDRESS(MATCH(A289,'Form Responses 1'!A:A,0),5+MOD(ROW()-2,COUNTA('Form Responses 1'!$1:$1)-4),,TRUE,"Form Responses 1")))</f>
        <v>SANGATBAIK</v>
      </c>
      <c r="H289" s="12" t="str">
        <f t="shared" si="3"/>
        <v>Gedung Gor</v>
      </c>
      <c r="I289" s="12" t="str">
        <f t="shared" si="4"/>
        <v>CLEANING SERVICE</v>
      </c>
      <c r="J289" s="12">
        <f t="array" ref="J289">IFERROR(INDEX(MASTER!B:B,MATCH(G289,MASTER!A:A,0))/100," ")</f>
        <v>1</v>
      </c>
      <c r="K289" s="9">
        <f t="shared" si="5"/>
        <v>10</v>
      </c>
      <c r="L289" s="9" t="str">
        <f t="shared" si="6"/>
        <v>2023 - WEEK 10</v>
      </c>
      <c r="M289" s="9" t="str">
        <f t="shared" si="7"/>
        <v>2023 - MONTH 03</v>
      </c>
      <c r="N289" s="12">
        <f t="shared" ref="N289:O289" si="298">IFERROR(AVERAGEIF(L:L,L289,$J:$J)," ")</f>
        <v>0.9596428571</v>
      </c>
      <c r="O289" s="12">
        <f t="shared" si="298"/>
        <v>0.9549285714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45005.69193</v>
      </c>
      <c r="B290" s="9" t="str">
        <f>INDIRECT(ADDRESS(2+QUOTIENT(ROW()-2,COUNTA('Form Responses 1'!$1:$1)-4),2,,TRUE,"Form Responses 1"))</f>
        <v>theresia4@gmail.com</v>
      </c>
      <c r="C290" s="9" t="str">
        <f>INDIRECT(ADDRESS(2+QUOTIENT(ROW()-2,COUNTA('Form Responses 1'!$1:$1)-4),3,,TRUE,"Form Responses 1"))</f>
        <v>theresiav</v>
      </c>
      <c r="D290" s="10">
        <f>INDIRECT(ADDRESS(2+QUOTIENT(ROW()-2,COUNTA('Form Responses 1'!$1:$1)-4),4,,TRUE,"Form Responses 1"))</f>
        <v>44993</v>
      </c>
      <c r="E290" s="11">
        <f t="shared" si="2"/>
        <v>3</v>
      </c>
      <c r="F290" s="9" t="str">
        <f>IF(ISBLANK(A290)," ",INDIRECT(ADDRESS(1,5+MOD(ROW()-2,COUNTA('Form Responses 1'!$1:$1)-4),,TRUE,"Form Responses 1")))</f>
        <v>Gedung Gor [Mushola ]</v>
      </c>
      <c r="G290" s="9" t="str">
        <f>IF(ISBLANK(A290)," ",INDIRECT(ADDRESS(MATCH(A290,'Form Responses 1'!A:A,0),5+MOD(ROW()-2,COUNTA('Form Responses 1'!$1:$1)-4),,TRUE,"Form Responses 1")))</f>
        <v>SANGATBAIK</v>
      </c>
      <c r="H290" s="12" t="str">
        <f t="shared" si="3"/>
        <v>Gedung Gor</v>
      </c>
      <c r="I290" s="12" t="str">
        <f t="shared" si="4"/>
        <v>CLEANING SERVICE</v>
      </c>
      <c r="J290" s="12">
        <f t="array" ref="J290">IFERROR(INDEX(MASTER!B:B,MATCH(G290,MASTER!A:A,0))/100," ")</f>
        <v>1</v>
      </c>
      <c r="K290" s="9">
        <f t="shared" si="5"/>
        <v>10</v>
      </c>
      <c r="L290" s="9" t="str">
        <f t="shared" si="6"/>
        <v>2023 - WEEK 10</v>
      </c>
      <c r="M290" s="9" t="str">
        <f t="shared" si="7"/>
        <v>2023 - MONTH 03</v>
      </c>
      <c r="N290" s="12">
        <f t="shared" ref="N290:O290" si="299">IFERROR(AVERAGEIF(L:L,L290,$J:$J)," ")</f>
        <v>0.9596428571</v>
      </c>
      <c r="O290" s="12">
        <f t="shared" si="299"/>
        <v>0.9549285714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SB</v>
      </c>
    </row>
    <row r="291">
      <c r="A291" s="8">
        <f>INDIRECT(ADDRESS(2+QUOTIENT(ROW()-2,COUNTA('Form Responses 1'!$1:$1)-4),1,,TRUE,"Form Responses 1"))</f>
        <v>45005.69193</v>
      </c>
      <c r="B291" s="9" t="str">
        <f>INDIRECT(ADDRESS(2+QUOTIENT(ROW()-2,COUNTA('Form Responses 1'!$1:$1)-4),2,,TRUE,"Form Responses 1"))</f>
        <v>theresia4@gmail.com</v>
      </c>
      <c r="C291" s="9" t="str">
        <f>INDIRECT(ADDRESS(2+QUOTIENT(ROW()-2,COUNTA('Form Responses 1'!$1:$1)-4),3,,TRUE,"Form Responses 1"))</f>
        <v>theresiav</v>
      </c>
      <c r="D291" s="10">
        <f>INDIRECT(ADDRESS(2+QUOTIENT(ROW()-2,COUNTA('Form Responses 1'!$1:$1)-4),4,,TRUE,"Form Responses 1"))</f>
        <v>44993</v>
      </c>
      <c r="E291" s="11">
        <f t="shared" si="2"/>
        <v>3</v>
      </c>
      <c r="F291" s="9" t="str">
        <f>IF(ISBLANK(A291)," ",INDIRECT(ADDRESS(1,5+MOD(ROW()-2,COUNTA('Form Responses 1'!$1:$1)-4),,TRUE,"Form Responses 1")))</f>
        <v>Gedung Gor [Ruang Management]</v>
      </c>
      <c r="G291" s="9" t="str">
        <f>IF(ISBLANK(A291)," ",INDIRECT(ADDRESS(MATCH(A291,'Form Responses 1'!A:A,0),5+MOD(ROW()-2,COUNTA('Form Responses 1'!$1:$1)-4),,TRUE,"Form Responses 1")))</f>
        <v>SANGATBAIK</v>
      </c>
      <c r="H291" s="12" t="str">
        <f t="shared" si="3"/>
        <v>Gedung Gor</v>
      </c>
      <c r="I291" s="12" t="str">
        <f t="shared" si="4"/>
        <v>CLEANING SERVICE</v>
      </c>
      <c r="J291" s="12">
        <f t="array" ref="J291">IFERROR(INDEX(MASTER!B:B,MATCH(G291,MASTER!A:A,0))/100," ")</f>
        <v>1</v>
      </c>
      <c r="K291" s="9">
        <f t="shared" si="5"/>
        <v>10</v>
      </c>
      <c r="L291" s="9" t="str">
        <f t="shared" si="6"/>
        <v>2023 - WEEK 10</v>
      </c>
      <c r="M291" s="9" t="str">
        <f t="shared" si="7"/>
        <v>2023 - MONTH 03</v>
      </c>
      <c r="N291" s="12">
        <f t="shared" ref="N291:O291" si="300">IFERROR(AVERAGEIF(L:L,L291,$J:$J)," ")</f>
        <v>0.9596428571</v>
      </c>
      <c r="O291" s="12">
        <f t="shared" si="300"/>
        <v>0.9549285714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SB</v>
      </c>
    </row>
    <row r="292">
      <c r="A292" s="8">
        <f>INDIRECT(ADDRESS(2+QUOTIENT(ROW()-2,COUNTA('Form Responses 1'!$1:$1)-4),1,,TRUE,"Form Responses 1"))</f>
        <v>45005.69193</v>
      </c>
      <c r="B292" s="9" t="str">
        <f>INDIRECT(ADDRESS(2+QUOTIENT(ROW()-2,COUNTA('Form Responses 1'!$1:$1)-4),2,,TRUE,"Form Responses 1"))</f>
        <v>theresia4@gmail.com</v>
      </c>
      <c r="C292" s="9" t="str">
        <f>INDIRECT(ADDRESS(2+QUOTIENT(ROW()-2,COUNTA('Form Responses 1'!$1:$1)-4),3,,TRUE,"Form Responses 1"))</f>
        <v>theresiav</v>
      </c>
      <c r="D292" s="10">
        <f>INDIRECT(ADDRESS(2+QUOTIENT(ROW()-2,COUNTA('Form Responses 1'!$1:$1)-4),4,,TRUE,"Form Responses 1"))</f>
        <v>44993</v>
      </c>
      <c r="E292" s="11">
        <f t="shared" si="2"/>
        <v>3</v>
      </c>
      <c r="F292" s="9" t="str">
        <f>IF(ISBLANK(A292)," ",INDIRECT(ADDRESS(1,5+MOD(ROW()-2,COUNTA('Form Responses 1'!$1:$1)-4),,TRUE,"Form Responses 1")))</f>
        <v>Gedung Gor [Ruang Gudang Panah]</v>
      </c>
      <c r="G292" s="9" t="str">
        <f>IF(ISBLANK(A292)," ",INDIRECT(ADDRESS(MATCH(A292,'Form Responses 1'!A:A,0),5+MOD(ROW()-2,COUNTA('Form Responses 1'!$1:$1)-4),,TRUE,"Form Responses 1")))</f>
        <v>SANGATBAIK</v>
      </c>
      <c r="H292" s="12" t="str">
        <f t="shared" si="3"/>
        <v>Gedung Gor</v>
      </c>
      <c r="I292" s="12" t="str">
        <f t="shared" si="4"/>
        <v>CLEANING SERVICE</v>
      </c>
      <c r="J292" s="12">
        <f t="array" ref="J292">IFERROR(INDEX(MASTER!B:B,MATCH(G292,MASTER!A:A,0))/100," ")</f>
        <v>1</v>
      </c>
      <c r="K292" s="9">
        <f t="shared" si="5"/>
        <v>10</v>
      </c>
      <c r="L292" s="9" t="str">
        <f t="shared" si="6"/>
        <v>2023 - WEEK 10</v>
      </c>
      <c r="M292" s="9" t="str">
        <f t="shared" si="7"/>
        <v>2023 - MONTH 03</v>
      </c>
      <c r="N292" s="12">
        <f t="shared" ref="N292:O292" si="301">IFERROR(AVERAGEIF(L:L,L292,$J:$J)," ")</f>
        <v>0.9596428571</v>
      </c>
      <c r="O292" s="12">
        <f t="shared" si="301"/>
        <v>0.9549285714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SB</v>
      </c>
    </row>
    <row r="293">
      <c r="A293" s="8">
        <f>INDIRECT(ADDRESS(2+QUOTIENT(ROW()-2,COUNTA('Form Responses 1'!$1:$1)-4),1,,TRUE,"Form Responses 1"))</f>
        <v>45005.69193</v>
      </c>
      <c r="B293" s="9" t="str">
        <f>INDIRECT(ADDRESS(2+QUOTIENT(ROW()-2,COUNTA('Form Responses 1'!$1:$1)-4),2,,TRUE,"Form Responses 1"))</f>
        <v>theresia4@gmail.com</v>
      </c>
      <c r="C293" s="9" t="str">
        <f>INDIRECT(ADDRESS(2+QUOTIENT(ROW()-2,COUNTA('Form Responses 1'!$1:$1)-4),3,,TRUE,"Form Responses 1"))</f>
        <v>theresiav</v>
      </c>
      <c r="D293" s="10">
        <f>INDIRECT(ADDRESS(2+QUOTIENT(ROW()-2,COUNTA('Form Responses 1'!$1:$1)-4),4,,TRUE,"Form Responses 1"))</f>
        <v>44993</v>
      </c>
      <c r="E293" s="11">
        <f t="shared" si="2"/>
        <v>3</v>
      </c>
      <c r="F293" s="9" t="str">
        <f>IF(ISBLANK(A293)," ",INDIRECT(ADDRESS(1,5+MOD(ROW()-2,COUNTA('Form Responses 1'!$1:$1)-4),,TRUE,"Form Responses 1")))</f>
        <v>Gedung Gor [Ruang Kerja]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Gedung Gor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10</v>
      </c>
      <c r="L293" s="9" t="str">
        <f t="shared" si="6"/>
        <v>2023 - WEEK 10</v>
      </c>
      <c r="M293" s="9" t="str">
        <f t="shared" si="7"/>
        <v>2023 - MONTH 03</v>
      </c>
      <c r="N293" s="12">
        <f t="shared" ref="N293:O293" si="302">IFERROR(AVERAGEIF(L:L,L293,$J:$J)," ")</f>
        <v>0.9596428571</v>
      </c>
      <c r="O293" s="12">
        <f t="shared" si="302"/>
        <v>0.9549285714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SB</v>
      </c>
    </row>
    <row r="294">
      <c r="A294" s="8">
        <f>INDIRECT(ADDRESS(2+QUOTIENT(ROW()-2,COUNTA('Form Responses 1'!$1:$1)-4),1,,TRUE,"Form Responses 1"))</f>
        <v>45005.69193</v>
      </c>
      <c r="B294" s="9" t="str">
        <f>INDIRECT(ADDRESS(2+QUOTIENT(ROW()-2,COUNTA('Form Responses 1'!$1:$1)-4),2,,TRUE,"Form Responses 1"))</f>
        <v>theresia4@gmail.com</v>
      </c>
      <c r="C294" s="9" t="str">
        <f>INDIRECT(ADDRESS(2+QUOTIENT(ROW()-2,COUNTA('Form Responses 1'!$1:$1)-4),3,,TRUE,"Form Responses 1"))</f>
        <v>theresiav</v>
      </c>
      <c r="D294" s="10">
        <f>INDIRECT(ADDRESS(2+QUOTIENT(ROW()-2,COUNTA('Form Responses 1'!$1:$1)-4),4,,TRUE,"Form Responses 1"))</f>
        <v>44993</v>
      </c>
      <c r="E294" s="11">
        <f t="shared" si="2"/>
        <v>3</v>
      </c>
      <c r="F294" s="9" t="str">
        <f>IF(ISBLANK(A294)," ",INDIRECT(ADDRESS(1,5+MOD(ROW()-2,COUNTA('Form Responses 1'!$1:$1)-4),,TRUE,"Form Responses 1")))</f>
        <v>Gedung Gor [Teras]</v>
      </c>
      <c r="G294" s="9" t="str">
        <f>IF(ISBLANK(A294)," ",INDIRECT(ADDRESS(MATCH(A294,'Form Responses 1'!A:A,0),5+MOD(ROW()-2,COUNTA('Form Responses 1'!$1:$1)-4),,TRUE,"Form Responses 1")))</f>
        <v>BAIK</v>
      </c>
      <c r="H294" s="12" t="str">
        <f t="shared" si="3"/>
        <v>Gedung Gor</v>
      </c>
      <c r="I294" s="12" t="str">
        <f t="shared" si="4"/>
        <v>CLEANING SERVICE</v>
      </c>
      <c r="J294" s="12">
        <f t="array" ref="J294">IFERROR(INDEX(MASTER!B:B,MATCH(G294,MASTER!A:A,0))/100," ")</f>
        <v>0.95</v>
      </c>
      <c r="K294" s="9">
        <f t="shared" si="5"/>
        <v>10</v>
      </c>
      <c r="L294" s="9" t="str">
        <f t="shared" si="6"/>
        <v>2023 - WEEK 10</v>
      </c>
      <c r="M294" s="9" t="str">
        <f t="shared" si="7"/>
        <v>2023 - MONTH 03</v>
      </c>
      <c r="N294" s="12">
        <f t="shared" ref="N294:O294" si="303">IFERROR(AVERAGEIF(L:L,L294,$J:$J)," ")</f>
        <v>0.9596428571</v>
      </c>
      <c r="O294" s="12">
        <f t="shared" si="303"/>
        <v>0.9549285714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SB</v>
      </c>
    </row>
    <row r="295">
      <c r="A295" s="8">
        <f>INDIRECT(ADDRESS(2+QUOTIENT(ROW()-2,COUNTA('Form Responses 1'!$1:$1)-4),1,,TRUE,"Form Responses 1"))</f>
        <v>45005.69193</v>
      </c>
      <c r="B295" s="9" t="str">
        <f>INDIRECT(ADDRESS(2+QUOTIENT(ROW()-2,COUNTA('Form Responses 1'!$1:$1)-4),2,,TRUE,"Form Responses 1"))</f>
        <v>theresia4@gmail.com</v>
      </c>
      <c r="C295" s="9" t="str">
        <f>INDIRECT(ADDRESS(2+QUOTIENT(ROW()-2,COUNTA('Form Responses 1'!$1:$1)-4),3,,TRUE,"Form Responses 1"))</f>
        <v>theresiav</v>
      </c>
      <c r="D295" s="10">
        <f>INDIRECT(ADDRESS(2+QUOTIENT(ROW()-2,COUNTA('Form Responses 1'!$1:$1)-4),4,,TRUE,"Form Responses 1"))</f>
        <v>44993</v>
      </c>
      <c r="E295" s="11">
        <f t="shared" si="2"/>
        <v>3</v>
      </c>
      <c r="F295" s="9" t="str">
        <f>IF(ISBLANK(A295)," ",INDIRECT(ADDRESS(1,5+MOD(ROW()-2,COUNTA('Form Responses 1'!$1:$1)-4),,TRUE,"Form Responses 1")))</f>
        <v>Gedung Gor [Koridor ]</v>
      </c>
      <c r="G295" s="9" t="str">
        <f>IF(ISBLANK(A295)," ",INDIRECT(ADDRESS(MATCH(A295,'Form Responses 1'!A:A,0),5+MOD(ROW()-2,COUNTA('Form Responses 1'!$1:$1)-4),,TRUE,"Form Responses 1")))</f>
        <v>BAIK</v>
      </c>
      <c r="H295" s="12" t="str">
        <f t="shared" si="3"/>
        <v>Gedung Gor</v>
      </c>
      <c r="I295" s="12" t="str">
        <f t="shared" si="4"/>
        <v>CLEANING SERVICE</v>
      </c>
      <c r="J295" s="12">
        <f t="array" ref="J295">IFERROR(INDEX(MASTER!B:B,MATCH(G295,MASTER!A:A,0))/100," ")</f>
        <v>0.95</v>
      </c>
      <c r="K295" s="9">
        <f t="shared" si="5"/>
        <v>10</v>
      </c>
      <c r="L295" s="9" t="str">
        <f t="shared" si="6"/>
        <v>2023 - WEEK 10</v>
      </c>
      <c r="M295" s="9" t="str">
        <f t="shared" si="7"/>
        <v>2023 - MONTH 03</v>
      </c>
      <c r="N295" s="12">
        <f t="shared" ref="N295:O295" si="304">IFERROR(AVERAGEIF(L:L,L295,$J:$J)," ")</f>
        <v>0.9596428571</v>
      </c>
      <c r="O295" s="12">
        <f t="shared" si="304"/>
        <v>0.9549285714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SB</v>
      </c>
    </row>
    <row r="296">
      <c r="A296" s="8">
        <f>INDIRECT(ADDRESS(2+QUOTIENT(ROW()-2,COUNTA('Form Responses 1'!$1:$1)-4),1,,TRUE,"Form Responses 1"))</f>
        <v>45005.69193</v>
      </c>
      <c r="B296" s="9" t="str">
        <f>INDIRECT(ADDRESS(2+QUOTIENT(ROW()-2,COUNTA('Form Responses 1'!$1:$1)-4),2,,TRUE,"Form Responses 1"))</f>
        <v>theresia4@gmail.com</v>
      </c>
      <c r="C296" s="9" t="str">
        <f>INDIRECT(ADDRESS(2+QUOTIENT(ROW()-2,COUNTA('Form Responses 1'!$1:$1)-4),3,,TRUE,"Form Responses 1"))</f>
        <v>theresiav</v>
      </c>
      <c r="D296" s="10">
        <f>INDIRECT(ADDRESS(2+QUOTIENT(ROW()-2,COUNTA('Form Responses 1'!$1:$1)-4),4,,TRUE,"Form Responses 1"))</f>
        <v>44993</v>
      </c>
      <c r="E296" s="11">
        <f t="shared" si="2"/>
        <v>3</v>
      </c>
      <c r="F296" s="9" t="str">
        <f>IF(ISBLANK(A296)," ",INDIRECT(ADDRESS(1,5+MOD(ROW()-2,COUNTA('Form Responses 1'!$1:$1)-4),,TRUE,"Form Responses 1")))</f>
        <v>Gedung Gor [Toilet Pria / Wanita]</v>
      </c>
      <c r="G296" s="9" t="str">
        <f>IF(ISBLANK(A296)," ",INDIRECT(ADDRESS(MATCH(A296,'Form Responses 1'!A:A,0),5+MOD(ROW()-2,COUNTA('Form Responses 1'!$1:$1)-4),,TRUE,"Form Responses 1")))</f>
        <v>SANGATBAIK</v>
      </c>
      <c r="H296" s="12" t="str">
        <f t="shared" si="3"/>
        <v>Gedung Gor</v>
      </c>
      <c r="I296" s="12" t="str">
        <f t="shared" si="4"/>
        <v>CLEANING SERVICE</v>
      </c>
      <c r="J296" s="12">
        <f t="array" ref="J296">IFERROR(INDEX(MASTER!B:B,MATCH(G296,MASTER!A:A,0))/100," ")</f>
        <v>1</v>
      </c>
      <c r="K296" s="9">
        <f t="shared" si="5"/>
        <v>10</v>
      </c>
      <c r="L296" s="9" t="str">
        <f t="shared" si="6"/>
        <v>2023 - WEEK 10</v>
      </c>
      <c r="M296" s="9" t="str">
        <f t="shared" si="7"/>
        <v>2023 - MONTH 03</v>
      </c>
      <c r="N296" s="12">
        <f t="shared" ref="N296:O296" si="305">IFERROR(AVERAGEIF(L:L,L296,$J:$J)," ")</f>
        <v>0.9596428571</v>
      </c>
      <c r="O296" s="12">
        <f t="shared" si="305"/>
        <v>0.9549285714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SB</v>
      </c>
    </row>
    <row r="297">
      <c r="A297" s="8">
        <f>INDIRECT(ADDRESS(2+QUOTIENT(ROW()-2,COUNTA('Form Responses 1'!$1:$1)-4),1,,TRUE,"Form Responses 1"))</f>
        <v>45005.69193</v>
      </c>
      <c r="B297" s="9" t="str">
        <f>INDIRECT(ADDRESS(2+QUOTIENT(ROW()-2,COUNTA('Form Responses 1'!$1:$1)-4),2,,TRUE,"Form Responses 1"))</f>
        <v>theresia4@gmail.com</v>
      </c>
      <c r="C297" s="9" t="str">
        <f>INDIRECT(ADDRESS(2+QUOTIENT(ROW()-2,COUNTA('Form Responses 1'!$1:$1)-4),3,,TRUE,"Form Responses 1"))</f>
        <v>theresiav</v>
      </c>
      <c r="D297" s="10">
        <f>INDIRECT(ADDRESS(2+QUOTIENT(ROW()-2,COUNTA('Form Responses 1'!$1:$1)-4),4,,TRUE,"Form Responses 1"))</f>
        <v>44993</v>
      </c>
      <c r="E297" s="11">
        <f t="shared" si="2"/>
        <v>3</v>
      </c>
      <c r="F297" s="9" t="str">
        <f>IF(ISBLANK(A297)," ",INDIRECT(ADDRESS(1,5+MOD(ROW()-2,COUNTA('Form Responses 1'!$1:$1)-4),,TRUE,"Form Responses 1")))</f>
        <v>Rusun A [Tangga Exit Sisi Kanan-kiri-Tengah]</v>
      </c>
      <c r="G297" s="9" t="str">
        <f>IF(ISBLANK(A297)," ",INDIRECT(ADDRESS(MATCH(A297,'Form Responses 1'!A:A,0),5+MOD(ROW()-2,COUNTA('Form Responses 1'!$1:$1)-4),,TRUE,"Form Responses 1")))</f>
        <v>BAIK</v>
      </c>
      <c r="H297" s="12" t="str">
        <f t="shared" si="3"/>
        <v>Rusun A</v>
      </c>
      <c r="I297" s="12" t="str">
        <f t="shared" si="4"/>
        <v>CLEANING SERVICE</v>
      </c>
      <c r="J297" s="12">
        <f t="array" ref="J297">IFERROR(INDEX(MASTER!B:B,MATCH(G297,MASTER!A:A,0))/100," ")</f>
        <v>0.95</v>
      </c>
      <c r="K297" s="9">
        <f t="shared" si="5"/>
        <v>10</v>
      </c>
      <c r="L297" s="9" t="str">
        <f t="shared" si="6"/>
        <v>2023 - WEEK 10</v>
      </c>
      <c r="M297" s="9" t="str">
        <f t="shared" si="7"/>
        <v>2023 - MONTH 03</v>
      </c>
      <c r="N297" s="12">
        <f t="shared" ref="N297:O297" si="306">IFERROR(AVERAGEIF(L:L,L297,$J:$J)," ")</f>
        <v>0.9596428571</v>
      </c>
      <c r="O297" s="12">
        <f t="shared" si="306"/>
        <v>0.9549285714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SB</v>
      </c>
    </row>
    <row r="298">
      <c r="A298" s="8">
        <f>INDIRECT(ADDRESS(2+QUOTIENT(ROW()-2,COUNTA('Form Responses 1'!$1:$1)-4),1,,TRUE,"Form Responses 1"))</f>
        <v>45005.69193</v>
      </c>
      <c r="B298" s="9" t="str">
        <f>INDIRECT(ADDRESS(2+QUOTIENT(ROW()-2,COUNTA('Form Responses 1'!$1:$1)-4),2,,TRUE,"Form Responses 1"))</f>
        <v>theresia4@gmail.com</v>
      </c>
      <c r="C298" s="9" t="str">
        <f>INDIRECT(ADDRESS(2+QUOTIENT(ROW()-2,COUNTA('Form Responses 1'!$1:$1)-4),3,,TRUE,"Form Responses 1"))</f>
        <v>theresiav</v>
      </c>
      <c r="D298" s="10">
        <f>INDIRECT(ADDRESS(2+QUOTIENT(ROW()-2,COUNTA('Form Responses 1'!$1:$1)-4),4,,TRUE,"Form Responses 1"))</f>
        <v>44993</v>
      </c>
      <c r="E298" s="11">
        <f t="shared" si="2"/>
        <v>3</v>
      </c>
      <c r="F298" s="9" t="str">
        <f>IF(ISBLANK(A298)," ",INDIRECT(ADDRESS(1,5+MOD(ROW()-2,COUNTA('Form Responses 1'!$1:$1)-4),,TRUE,"Form Responses 1")))</f>
        <v>Rusun A [Mushola ]</v>
      </c>
      <c r="G298" s="9" t="str">
        <f>IF(ISBLANK(A298)," ",INDIRECT(ADDRESS(MATCH(A298,'Form Responses 1'!A:A,0),5+MOD(ROW()-2,COUNTA('Form Responses 1'!$1:$1)-4),,TRUE,"Form Responses 1")))</f>
        <v>BAIK</v>
      </c>
      <c r="H298" s="12" t="str">
        <f t="shared" si="3"/>
        <v>Rusun A</v>
      </c>
      <c r="I298" s="12" t="str">
        <f t="shared" si="4"/>
        <v>CLEANING SERVICE</v>
      </c>
      <c r="J298" s="12">
        <f t="array" ref="J298">IFERROR(INDEX(MASTER!B:B,MATCH(G298,MASTER!A:A,0))/100," ")</f>
        <v>0.95</v>
      </c>
      <c r="K298" s="9">
        <f t="shared" si="5"/>
        <v>10</v>
      </c>
      <c r="L298" s="9" t="str">
        <f t="shared" si="6"/>
        <v>2023 - WEEK 10</v>
      </c>
      <c r="M298" s="9" t="str">
        <f t="shared" si="7"/>
        <v>2023 - MONTH 03</v>
      </c>
      <c r="N298" s="12">
        <f t="shared" ref="N298:O298" si="307">IFERROR(AVERAGEIF(L:L,L298,$J:$J)," ")</f>
        <v>0.9596428571</v>
      </c>
      <c r="O298" s="12">
        <f t="shared" si="307"/>
        <v>0.9549285714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SB</v>
      </c>
    </row>
    <row r="299">
      <c r="A299" s="8">
        <f>INDIRECT(ADDRESS(2+QUOTIENT(ROW()-2,COUNTA('Form Responses 1'!$1:$1)-4),1,,TRUE,"Form Responses 1"))</f>
        <v>45005.69193</v>
      </c>
      <c r="B299" s="9" t="str">
        <f>INDIRECT(ADDRESS(2+QUOTIENT(ROW()-2,COUNTA('Form Responses 1'!$1:$1)-4),2,,TRUE,"Form Responses 1"))</f>
        <v>theresia4@gmail.com</v>
      </c>
      <c r="C299" s="9" t="str">
        <f>INDIRECT(ADDRESS(2+QUOTIENT(ROW()-2,COUNTA('Form Responses 1'!$1:$1)-4),3,,TRUE,"Form Responses 1"))</f>
        <v>theresiav</v>
      </c>
      <c r="D299" s="10">
        <f>INDIRECT(ADDRESS(2+QUOTIENT(ROW()-2,COUNTA('Form Responses 1'!$1:$1)-4),4,,TRUE,"Form Responses 1"))</f>
        <v>44993</v>
      </c>
      <c r="E299" s="11">
        <f t="shared" si="2"/>
        <v>3</v>
      </c>
      <c r="F299" s="9" t="str">
        <f>IF(ISBLANK(A299)," ",INDIRECT(ADDRESS(1,5+MOD(ROW()-2,COUNTA('Form Responses 1'!$1:$1)-4),,TRUE,"Form Responses 1")))</f>
        <v>Rusun A [Koridor ]</v>
      </c>
      <c r="G299" s="9" t="str">
        <f>IF(ISBLANK(A299)," ",INDIRECT(ADDRESS(MATCH(A299,'Form Responses 1'!A:A,0),5+MOD(ROW()-2,COUNTA('Form Responses 1'!$1:$1)-4),,TRUE,"Form Responses 1")))</f>
        <v>BAIK</v>
      </c>
      <c r="H299" s="12" t="str">
        <f t="shared" si="3"/>
        <v>Rusun A</v>
      </c>
      <c r="I299" s="12" t="str">
        <f t="shared" si="4"/>
        <v>CLEANING SERVICE</v>
      </c>
      <c r="J299" s="12">
        <f t="array" ref="J299">IFERROR(INDEX(MASTER!B:B,MATCH(G299,MASTER!A:A,0))/100," ")</f>
        <v>0.95</v>
      </c>
      <c r="K299" s="9">
        <f t="shared" si="5"/>
        <v>10</v>
      </c>
      <c r="L299" s="9" t="str">
        <f t="shared" si="6"/>
        <v>2023 - WEEK 10</v>
      </c>
      <c r="M299" s="9" t="str">
        <f t="shared" si="7"/>
        <v>2023 - MONTH 03</v>
      </c>
      <c r="N299" s="12">
        <f t="shared" ref="N299:O299" si="308">IFERROR(AVERAGEIF(L:L,L299,$J:$J)," ")</f>
        <v>0.9596428571</v>
      </c>
      <c r="O299" s="12">
        <f t="shared" si="308"/>
        <v>0.9549285714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SB</v>
      </c>
    </row>
    <row r="300">
      <c r="A300" s="8">
        <f>INDIRECT(ADDRESS(2+QUOTIENT(ROW()-2,COUNTA('Form Responses 1'!$1:$1)-4),1,,TRUE,"Form Responses 1"))</f>
        <v>45005.69193</v>
      </c>
      <c r="B300" s="9" t="str">
        <f>INDIRECT(ADDRESS(2+QUOTIENT(ROW()-2,COUNTA('Form Responses 1'!$1:$1)-4),2,,TRUE,"Form Responses 1"))</f>
        <v>theresia4@gmail.com</v>
      </c>
      <c r="C300" s="9" t="str">
        <f>INDIRECT(ADDRESS(2+QUOTIENT(ROW()-2,COUNTA('Form Responses 1'!$1:$1)-4),3,,TRUE,"Form Responses 1"))</f>
        <v>theresiav</v>
      </c>
      <c r="D300" s="10">
        <f>INDIRECT(ADDRESS(2+QUOTIENT(ROW()-2,COUNTA('Form Responses 1'!$1:$1)-4),4,,TRUE,"Form Responses 1"))</f>
        <v>44993</v>
      </c>
      <c r="E300" s="11">
        <f t="shared" si="2"/>
        <v>3</v>
      </c>
      <c r="F300" s="9" t="str">
        <f>IF(ISBLANK(A300)," ",INDIRECT(ADDRESS(1,5+MOD(ROW()-2,COUNTA('Form Responses 1'!$1:$1)-4),,TRUE,"Form Responses 1")))</f>
        <v>Rusun A [Halaman]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Rusun A</v>
      </c>
      <c r="I300" s="12" t="str">
        <f t="shared" si="4"/>
        <v>CLEANING SERVICE</v>
      </c>
      <c r="J300" s="12">
        <f t="array" ref="J300">IFERROR(INDEX(MASTER!B:B,MATCH(G300,MASTER!A:A,0))/100," ")</f>
        <v>0.95</v>
      </c>
      <c r="K300" s="9">
        <f t="shared" si="5"/>
        <v>10</v>
      </c>
      <c r="L300" s="9" t="str">
        <f t="shared" si="6"/>
        <v>2023 - WEEK 10</v>
      </c>
      <c r="M300" s="9" t="str">
        <f t="shared" si="7"/>
        <v>2023 - MONTH 03</v>
      </c>
      <c r="N300" s="12">
        <f t="shared" ref="N300:O300" si="309">IFERROR(AVERAGEIF(L:L,L300,$J:$J)," ")</f>
        <v>0.9596428571</v>
      </c>
      <c r="O300" s="12">
        <f t="shared" si="309"/>
        <v>0.9549285714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SB</v>
      </c>
    </row>
    <row r="301">
      <c r="A301" s="8">
        <f>INDIRECT(ADDRESS(2+QUOTIENT(ROW()-2,COUNTA('Form Responses 1'!$1:$1)-4),1,,TRUE,"Form Responses 1"))</f>
        <v>45005.69193</v>
      </c>
      <c r="B301" s="9" t="str">
        <f>INDIRECT(ADDRESS(2+QUOTIENT(ROW()-2,COUNTA('Form Responses 1'!$1:$1)-4),2,,TRUE,"Form Responses 1"))</f>
        <v>theresia4@gmail.com</v>
      </c>
      <c r="C301" s="9" t="str">
        <f>INDIRECT(ADDRESS(2+QUOTIENT(ROW()-2,COUNTA('Form Responses 1'!$1:$1)-4),3,,TRUE,"Form Responses 1"))</f>
        <v>theresiav</v>
      </c>
      <c r="D301" s="10">
        <f>INDIRECT(ADDRESS(2+QUOTIENT(ROW()-2,COUNTA('Form Responses 1'!$1:$1)-4),4,,TRUE,"Form Responses 1"))</f>
        <v>44993</v>
      </c>
      <c r="E301" s="11">
        <f t="shared" si="2"/>
        <v>3</v>
      </c>
      <c r="F301" s="9" t="str">
        <f>IF(ISBLANK(A301)," ",INDIRECT(ADDRESS(1,5+MOD(ROW()-2,COUNTA('Form Responses 1'!$1:$1)-4),,TRUE,"Form Responses 1")))</f>
        <v>Rusun A [Posko Scurity]</v>
      </c>
      <c r="G301" s="9" t="str">
        <f>IF(ISBLANK(A301)," ",INDIRECT(ADDRESS(MATCH(A301,'Form Responses 1'!A:A,0),5+MOD(ROW()-2,COUNTA('Form Responses 1'!$1:$1)-4),,TRUE,"Form Responses 1")))</f>
        <v>SANGATBAIK</v>
      </c>
      <c r="H301" s="12" t="str">
        <f t="shared" si="3"/>
        <v>Rusun A</v>
      </c>
      <c r="I301" s="12" t="str">
        <f t="shared" si="4"/>
        <v>CLEANING SERVICE</v>
      </c>
      <c r="J301" s="12">
        <f t="array" ref="J301">IFERROR(INDEX(MASTER!B:B,MATCH(G301,MASTER!A:A,0))/100," ")</f>
        <v>1</v>
      </c>
      <c r="K301" s="9">
        <f t="shared" si="5"/>
        <v>10</v>
      </c>
      <c r="L301" s="9" t="str">
        <f t="shared" si="6"/>
        <v>2023 - WEEK 10</v>
      </c>
      <c r="M301" s="9" t="str">
        <f t="shared" si="7"/>
        <v>2023 - MONTH 03</v>
      </c>
      <c r="N301" s="12">
        <f t="shared" ref="N301:O301" si="310">IFERROR(AVERAGEIF(L:L,L301,$J:$J)," ")</f>
        <v>0.9596428571</v>
      </c>
      <c r="O301" s="12">
        <f t="shared" si="310"/>
        <v>0.9549285714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SB</v>
      </c>
    </row>
    <row r="302">
      <c r="A302" s="8">
        <f>INDIRECT(ADDRESS(2+QUOTIENT(ROW()-2,COUNTA('Form Responses 1'!$1:$1)-4),1,,TRUE,"Form Responses 1"))</f>
        <v>45005.69193</v>
      </c>
      <c r="B302" s="9" t="str">
        <f>INDIRECT(ADDRESS(2+QUOTIENT(ROW()-2,COUNTA('Form Responses 1'!$1:$1)-4),2,,TRUE,"Form Responses 1"))</f>
        <v>theresia4@gmail.com</v>
      </c>
      <c r="C302" s="9" t="str">
        <f>INDIRECT(ADDRESS(2+QUOTIENT(ROW()-2,COUNTA('Form Responses 1'!$1:$1)-4),3,,TRUE,"Form Responses 1"))</f>
        <v>theresiav</v>
      </c>
      <c r="D302" s="10">
        <f>INDIRECT(ADDRESS(2+QUOTIENT(ROW()-2,COUNTA('Form Responses 1'!$1:$1)-4),4,,TRUE,"Form Responses 1"))</f>
        <v>44993</v>
      </c>
      <c r="E302" s="11">
        <f t="shared" si="2"/>
        <v>3</v>
      </c>
      <c r="F302" s="9" t="str">
        <f>IF(ISBLANK(A302)," ",INDIRECT(ADDRESS(1,5+MOD(ROW()-2,COUNTA('Form Responses 1'!$1:$1)-4),,TRUE,"Form Responses 1")))</f>
        <v>Rusun A [Ruang Kamar]</v>
      </c>
      <c r="G302" s="9" t="str">
        <f>IF(ISBLANK(A302)," ",INDIRECT(ADDRESS(MATCH(A302,'Form Responses 1'!A:A,0),5+MOD(ROW()-2,COUNTA('Form Responses 1'!$1:$1)-4),,TRUE,"Form Responses 1")))</f>
        <v>SANGATBAIK</v>
      </c>
      <c r="H302" s="12" t="str">
        <f t="shared" si="3"/>
        <v>Rusun A</v>
      </c>
      <c r="I302" s="12" t="str">
        <f t="shared" si="4"/>
        <v>CLEANING SERVICE</v>
      </c>
      <c r="J302" s="12">
        <f t="array" ref="J302">IFERROR(INDEX(MASTER!B:B,MATCH(G302,MASTER!A:A,0))/100," ")</f>
        <v>1</v>
      </c>
      <c r="K302" s="9">
        <f t="shared" si="5"/>
        <v>10</v>
      </c>
      <c r="L302" s="9" t="str">
        <f t="shared" si="6"/>
        <v>2023 - WEEK 10</v>
      </c>
      <c r="M302" s="9" t="str">
        <f t="shared" si="7"/>
        <v>2023 - MONTH 03</v>
      </c>
      <c r="N302" s="12">
        <f t="shared" ref="N302:O302" si="311">IFERROR(AVERAGEIF(L:L,L302,$J:$J)," ")</f>
        <v>0.9596428571</v>
      </c>
      <c r="O302" s="12">
        <f t="shared" si="311"/>
        <v>0.9549285714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SB</v>
      </c>
    </row>
    <row r="303">
      <c r="A303" s="8">
        <f>INDIRECT(ADDRESS(2+QUOTIENT(ROW()-2,COUNTA('Form Responses 1'!$1:$1)-4),1,,TRUE,"Form Responses 1"))</f>
        <v>45005.69193</v>
      </c>
      <c r="B303" s="9" t="str">
        <f>INDIRECT(ADDRESS(2+QUOTIENT(ROW()-2,COUNTA('Form Responses 1'!$1:$1)-4),2,,TRUE,"Form Responses 1"))</f>
        <v>theresia4@gmail.com</v>
      </c>
      <c r="C303" s="9" t="str">
        <f>INDIRECT(ADDRESS(2+QUOTIENT(ROW()-2,COUNTA('Form Responses 1'!$1:$1)-4),3,,TRUE,"Form Responses 1"))</f>
        <v>theresiav</v>
      </c>
      <c r="D303" s="10">
        <f>INDIRECT(ADDRESS(2+QUOTIENT(ROW()-2,COUNTA('Form Responses 1'!$1:$1)-4),4,,TRUE,"Form Responses 1"))</f>
        <v>44993</v>
      </c>
      <c r="E303" s="11">
        <f t="shared" si="2"/>
        <v>3</v>
      </c>
      <c r="F303" s="9" t="str">
        <f>IF(ISBLANK(A303)," ",INDIRECT(ADDRESS(1,5+MOD(ROW()-2,COUNTA('Form Responses 1'!$1:$1)-4),,TRUE,"Form Responses 1")))</f>
        <v>Rusun A [Ruang Gudang]</v>
      </c>
      <c r="G303" s="9" t="str">
        <f>IF(ISBLANK(A303)," ",INDIRECT(ADDRESS(MATCH(A303,'Form Responses 1'!A:A,0),5+MOD(ROW()-2,COUNTA('Form Responses 1'!$1:$1)-4),,TRUE,"Form Responses 1")))</f>
        <v>SANGATBAIK</v>
      </c>
      <c r="H303" s="12" t="str">
        <f t="shared" si="3"/>
        <v>Rusun A</v>
      </c>
      <c r="I303" s="12" t="str">
        <f t="shared" si="4"/>
        <v>CLEANING SERVICE</v>
      </c>
      <c r="J303" s="12">
        <f t="array" ref="J303">IFERROR(INDEX(MASTER!B:B,MATCH(G303,MASTER!A:A,0))/100," ")</f>
        <v>1</v>
      </c>
      <c r="K303" s="9">
        <f t="shared" si="5"/>
        <v>10</v>
      </c>
      <c r="L303" s="9" t="str">
        <f t="shared" si="6"/>
        <v>2023 - WEEK 10</v>
      </c>
      <c r="M303" s="9" t="str">
        <f t="shared" si="7"/>
        <v>2023 - MONTH 03</v>
      </c>
      <c r="N303" s="12">
        <f t="shared" ref="N303:O303" si="312">IFERROR(AVERAGEIF(L:L,L303,$J:$J)," ")</f>
        <v>0.9596428571</v>
      </c>
      <c r="O303" s="12">
        <f t="shared" si="312"/>
        <v>0.9549285714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SB</v>
      </c>
    </row>
    <row r="304">
      <c r="A304" s="8">
        <f>INDIRECT(ADDRESS(2+QUOTIENT(ROW()-2,COUNTA('Form Responses 1'!$1:$1)-4),1,,TRUE,"Form Responses 1"))</f>
        <v>45005.69193</v>
      </c>
      <c r="B304" s="9" t="str">
        <f>INDIRECT(ADDRESS(2+QUOTIENT(ROW()-2,COUNTA('Form Responses 1'!$1:$1)-4),2,,TRUE,"Form Responses 1"))</f>
        <v>theresia4@gmail.com</v>
      </c>
      <c r="C304" s="9" t="str">
        <f>INDIRECT(ADDRESS(2+QUOTIENT(ROW()-2,COUNTA('Form Responses 1'!$1:$1)-4),3,,TRUE,"Form Responses 1"))</f>
        <v>theresiav</v>
      </c>
      <c r="D304" s="10">
        <f>INDIRECT(ADDRESS(2+QUOTIENT(ROW()-2,COUNTA('Form Responses 1'!$1:$1)-4),4,,TRUE,"Form Responses 1"))</f>
        <v>44993</v>
      </c>
      <c r="E304" s="11">
        <f t="shared" si="2"/>
        <v>3</v>
      </c>
      <c r="F304" s="9" t="str">
        <f>IF(ISBLANK(A304)," ",INDIRECT(ADDRESS(1,5+MOD(ROW()-2,COUNTA('Form Responses 1'!$1:$1)-4),,TRUE,"Form Responses 1")))</f>
        <v>Rusun A [Toilet Pria / Wanita]</v>
      </c>
      <c r="G304" s="9" t="str">
        <f>IF(ISBLANK(A304)," ",INDIRECT(ADDRESS(MATCH(A304,'Form Responses 1'!A:A,0),5+MOD(ROW()-2,COUNTA('Form Responses 1'!$1:$1)-4),,TRUE,"Form Responses 1")))</f>
        <v>SANGATBAIK</v>
      </c>
      <c r="H304" s="12" t="str">
        <f t="shared" si="3"/>
        <v>Rusun A</v>
      </c>
      <c r="I304" s="12" t="str">
        <f t="shared" si="4"/>
        <v>CLEANING SERVICE</v>
      </c>
      <c r="J304" s="12">
        <f t="array" ref="J304">IFERROR(INDEX(MASTER!B:B,MATCH(G304,MASTER!A:A,0))/100," ")</f>
        <v>1</v>
      </c>
      <c r="K304" s="9">
        <f t="shared" si="5"/>
        <v>10</v>
      </c>
      <c r="L304" s="9" t="str">
        <f t="shared" si="6"/>
        <v>2023 - WEEK 10</v>
      </c>
      <c r="M304" s="9" t="str">
        <f t="shared" si="7"/>
        <v>2023 - MONTH 03</v>
      </c>
      <c r="N304" s="12">
        <f t="shared" ref="N304:O304" si="313">IFERROR(AVERAGEIF(L:L,L304,$J:$J)," ")</f>
        <v>0.9596428571</v>
      </c>
      <c r="O304" s="12">
        <f t="shared" si="313"/>
        <v>0.9549285714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SB</v>
      </c>
    </row>
    <row r="305">
      <c r="A305" s="8">
        <f>INDIRECT(ADDRESS(2+QUOTIENT(ROW()-2,COUNTA('Form Responses 1'!$1:$1)-4),1,,TRUE,"Form Responses 1"))</f>
        <v>45005.69193</v>
      </c>
      <c r="B305" s="9" t="str">
        <f>INDIRECT(ADDRESS(2+QUOTIENT(ROW()-2,COUNTA('Form Responses 1'!$1:$1)-4),2,,TRUE,"Form Responses 1"))</f>
        <v>theresia4@gmail.com</v>
      </c>
      <c r="C305" s="9" t="str">
        <f>INDIRECT(ADDRESS(2+QUOTIENT(ROW()-2,COUNTA('Form Responses 1'!$1:$1)-4),3,,TRUE,"Form Responses 1"))</f>
        <v>theresiav</v>
      </c>
      <c r="D305" s="10">
        <f>INDIRECT(ADDRESS(2+QUOTIENT(ROW()-2,COUNTA('Form Responses 1'!$1:$1)-4),4,,TRUE,"Form Responses 1"))</f>
        <v>44993</v>
      </c>
      <c r="E305" s="11">
        <f t="shared" si="2"/>
        <v>3</v>
      </c>
      <c r="F305" s="9" t="str">
        <f>IF(ISBLANK(A305)," ",INDIRECT(ADDRESS(1,5+MOD(ROW()-2,COUNTA('Form Responses 1'!$1:$1)-4),,TRUE,"Form Responses 1")))</f>
        <v>Rusun B [Tangga Exit Sisi Kanan-kiri-Tengah]</v>
      </c>
      <c r="G305" s="9" t="str">
        <f>IF(ISBLANK(A305)," ",INDIRECT(ADDRESS(MATCH(A305,'Form Responses 1'!A:A,0),5+MOD(ROW()-2,COUNTA('Form Responses 1'!$1:$1)-4),,TRUE,"Form Responses 1")))</f>
        <v>BAIK</v>
      </c>
      <c r="H305" s="12" t="str">
        <f t="shared" si="3"/>
        <v>Rusun B</v>
      </c>
      <c r="I305" s="12" t="str">
        <f t="shared" si="4"/>
        <v>CLEANING SERVICE</v>
      </c>
      <c r="J305" s="12">
        <f t="array" ref="J305">IFERROR(INDEX(MASTER!B:B,MATCH(G305,MASTER!A:A,0))/100," ")</f>
        <v>0.95</v>
      </c>
      <c r="K305" s="9">
        <f t="shared" si="5"/>
        <v>10</v>
      </c>
      <c r="L305" s="9" t="str">
        <f t="shared" si="6"/>
        <v>2023 - WEEK 10</v>
      </c>
      <c r="M305" s="9" t="str">
        <f t="shared" si="7"/>
        <v>2023 - MONTH 03</v>
      </c>
      <c r="N305" s="12">
        <f t="shared" ref="N305:O305" si="314">IFERROR(AVERAGEIF(L:L,L305,$J:$J)," ")</f>
        <v>0.9596428571</v>
      </c>
      <c r="O305" s="12">
        <f t="shared" si="314"/>
        <v>0.9549285714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SB</v>
      </c>
    </row>
    <row r="306">
      <c r="A306" s="8">
        <f>INDIRECT(ADDRESS(2+QUOTIENT(ROW()-2,COUNTA('Form Responses 1'!$1:$1)-4),1,,TRUE,"Form Responses 1"))</f>
        <v>45005.69193</v>
      </c>
      <c r="B306" s="9" t="str">
        <f>INDIRECT(ADDRESS(2+QUOTIENT(ROW()-2,COUNTA('Form Responses 1'!$1:$1)-4),2,,TRUE,"Form Responses 1"))</f>
        <v>theresia4@gmail.com</v>
      </c>
      <c r="C306" s="9" t="str">
        <f>INDIRECT(ADDRESS(2+QUOTIENT(ROW()-2,COUNTA('Form Responses 1'!$1:$1)-4),3,,TRUE,"Form Responses 1"))</f>
        <v>theresiav</v>
      </c>
      <c r="D306" s="10">
        <f>INDIRECT(ADDRESS(2+QUOTIENT(ROW()-2,COUNTA('Form Responses 1'!$1:$1)-4),4,,TRUE,"Form Responses 1"))</f>
        <v>44993</v>
      </c>
      <c r="E306" s="11">
        <f t="shared" si="2"/>
        <v>3</v>
      </c>
      <c r="F306" s="9" t="str">
        <f>IF(ISBLANK(A306)," ",INDIRECT(ADDRESS(1,5+MOD(ROW()-2,COUNTA('Form Responses 1'!$1:$1)-4),,TRUE,"Form Responses 1")))</f>
        <v>Rusun B [Mushola ]</v>
      </c>
      <c r="G306" s="9" t="str">
        <f>IF(ISBLANK(A306)," ",INDIRECT(ADDRESS(MATCH(A306,'Form Responses 1'!A:A,0),5+MOD(ROW()-2,COUNTA('Form Responses 1'!$1:$1)-4),,TRUE,"Form Responses 1")))</f>
        <v>BAIK</v>
      </c>
      <c r="H306" s="12" t="str">
        <f t="shared" si="3"/>
        <v>Rusun B</v>
      </c>
      <c r="I306" s="12" t="str">
        <f t="shared" si="4"/>
        <v>CLEANING SERVICE</v>
      </c>
      <c r="J306" s="12">
        <f t="array" ref="J306">IFERROR(INDEX(MASTER!B:B,MATCH(G306,MASTER!A:A,0))/100," ")</f>
        <v>0.95</v>
      </c>
      <c r="K306" s="9">
        <f t="shared" si="5"/>
        <v>10</v>
      </c>
      <c r="L306" s="9" t="str">
        <f t="shared" si="6"/>
        <v>2023 - WEEK 10</v>
      </c>
      <c r="M306" s="9" t="str">
        <f t="shared" si="7"/>
        <v>2023 - MONTH 03</v>
      </c>
      <c r="N306" s="12">
        <f t="shared" ref="N306:O306" si="315">IFERROR(AVERAGEIF(L:L,L306,$J:$J)," ")</f>
        <v>0.9596428571</v>
      </c>
      <c r="O306" s="12">
        <f t="shared" si="315"/>
        <v>0.9549285714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SB</v>
      </c>
    </row>
    <row r="307">
      <c r="A307" s="8">
        <f>INDIRECT(ADDRESS(2+QUOTIENT(ROW()-2,COUNTA('Form Responses 1'!$1:$1)-4),1,,TRUE,"Form Responses 1"))</f>
        <v>45005.69193</v>
      </c>
      <c r="B307" s="9" t="str">
        <f>INDIRECT(ADDRESS(2+QUOTIENT(ROW()-2,COUNTA('Form Responses 1'!$1:$1)-4),2,,TRUE,"Form Responses 1"))</f>
        <v>theresia4@gmail.com</v>
      </c>
      <c r="C307" s="9" t="str">
        <f>INDIRECT(ADDRESS(2+QUOTIENT(ROW()-2,COUNTA('Form Responses 1'!$1:$1)-4),3,,TRUE,"Form Responses 1"))</f>
        <v>theresiav</v>
      </c>
      <c r="D307" s="10">
        <f>INDIRECT(ADDRESS(2+QUOTIENT(ROW()-2,COUNTA('Form Responses 1'!$1:$1)-4),4,,TRUE,"Form Responses 1"))</f>
        <v>44993</v>
      </c>
      <c r="E307" s="11">
        <f t="shared" si="2"/>
        <v>3</v>
      </c>
      <c r="F307" s="9" t="str">
        <f>IF(ISBLANK(A307)," ",INDIRECT(ADDRESS(1,5+MOD(ROW()-2,COUNTA('Form Responses 1'!$1:$1)-4),,TRUE,"Form Responses 1")))</f>
        <v>Rusun B [Koridor ]</v>
      </c>
      <c r="G307" s="9" t="str">
        <f>IF(ISBLANK(A307)," ",INDIRECT(ADDRESS(MATCH(A307,'Form Responses 1'!A:A,0),5+MOD(ROW()-2,COUNTA('Form Responses 1'!$1:$1)-4),,TRUE,"Form Responses 1")))</f>
        <v>BAIK</v>
      </c>
      <c r="H307" s="12" t="str">
        <f t="shared" si="3"/>
        <v>Rusun B</v>
      </c>
      <c r="I307" s="12" t="str">
        <f t="shared" si="4"/>
        <v>CLEANING SERVICE</v>
      </c>
      <c r="J307" s="12">
        <f t="array" ref="J307">IFERROR(INDEX(MASTER!B:B,MATCH(G307,MASTER!A:A,0))/100," ")</f>
        <v>0.95</v>
      </c>
      <c r="K307" s="9">
        <f t="shared" si="5"/>
        <v>10</v>
      </c>
      <c r="L307" s="9" t="str">
        <f t="shared" si="6"/>
        <v>2023 - WEEK 10</v>
      </c>
      <c r="M307" s="9" t="str">
        <f t="shared" si="7"/>
        <v>2023 - MONTH 03</v>
      </c>
      <c r="N307" s="12">
        <f t="shared" ref="N307:O307" si="316">IFERROR(AVERAGEIF(L:L,L307,$J:$J)," ")</f>
        <v>0.9596428571</v>
      </c>
      <c r="O307" s="12">
        <f t="shared" si="316"/>
        <v>0.9549285714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SB</v>
      </c>
    </row>
    <row r="308">
      <c r="A308" s="8">
        <f>INDIRECT(ADDRESS(2+QUOTIENT(ROW()-2,COUNTA('Form Responses 1'!$1:$1)-4),1,,TRUE,"Form Responses 1"))</f>
        <v>45005.69193</v>
      </c>
      <c r="B308" s="9" t="str">
        <f>INDIRECT(ADDRESS(2+QUOTIENT(ROW()-2,COUNTA('Form Responses 1'!$1:$1)-4),2,,TRUE,"Form Responses 1"))</f>
        <v>theresia4@gmail.com</v>
      </c>
      <c r="C308" s="9" t="str">
        <f>INDIRECT(ADDRESS(2+QUOTIENT(ROW()-2,COUNTA('Form Responses 1'!$1:$1)-4),3,,TRUE,"Form Responses 1"))</f>
        <v>theresiav</v>
      </c>
      <c r="D308" s="10">
        <f>INDIRECT(ADDRESS(2+QUOTIENT(ROW()-2,COUNTA('Form Responses 1'!$1:$1)-4),4,,TRUE,"Form Responses 1"))</f>
        <v>44993</v>
      </c>
      <c r="E308" s="11">
        <f t="shared" si="2"/>
        <v>3</v>
      </c>
      <c r="F308" s="9" t="str">
        <f>IF(ISBLANK(A308)," ",INDIRECT(ADDRESS(1,5+MOD(ROW()-2,COUNTA('Form Responses 1'!$1:$1)-4),,TRUE,"Form Responses 1")))</f>
        <v>Rusun B [Halaman]</v>
      </c>
      <c r="G308" s="9" t="str">
        <f>IF(ISBLANK(A308)," ",INDIRECT(ADDRESS(MATCH(A308,'Form Responses 1'!A:A,0),5+MOD(ROW()-2,COUNTA('Form Responses 1'!$1:$1)-4),,TRUE,"Form Responses 1")))</f>
        <v>BAIK</v>
      </c>
      <c r="H308" s="12" t="str">
        <f t="shared" si="3"/>
        <v>Rusun B</v>
      </c>
      <c r="I308" s="12" t="str">
        <f t="shared" si="4"/>
        <v>CLEANING SERVICE</v>
      </c>
      <c r="J308" s="12">
        <f t="array" ref="J308">IFERROR(INDEX(MASTER!B:B,MATCH(G308,MASTER!A:A,0))/100," ")</f>
        <v>0.95</v>
      </c>
      <c r="K308" s="9">
        <f t="shared" si="5"/>
        <v>10</v>
      </c>
      <c r="L308" s="9" t="str">
        <f t="shared" si="6"/>
        <v>2023 - WEEK 10</v>
      </c>
      <c r="M308" s="9" t="str">
        <f t="shared" si="7"/>
        <v>2023 - MONTH 03</v>
      </c>
      <c r="N308" s="12">
        <f t="shared" ref="N308:O308" si="317">IFERROR(AVERAGEIF(L:L,L308,$J:$J)," ")</f>
        <v>0.9596428571</v>
      </c>
      <c r="O308" s="12">
        <f t="shared" si="317"/>
        <v>0.9549285714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SB</v>
      </c>
    </row>
    <row r="309">
      <c r="A309" s="8">
        <f>INDIRECT(ADDRESS(2+QUOTIENT(ROW()-2,COUNTA('Form Responses 1'!$1:$1)-4),1,,TRUE,"Form Responses 1"))</f>
        <v>45005.69193</v>
      </c>
      <c r="B309" s="9" t="str">
        <f>INDIRECT(ADDRESS(2+QUOTIENT(ROW()-2,COUNTA('Form Responses 1'!$1:$1)-4),2,,TRUE,"Form Responses 1"))</f>
        <v>theresia4@gmail.com</v>
      </c>
      <c r="C309" s="9" t="str">
        <f>INDIRECT(ADDRESS(2+QUOTIENT(ROW()-2,COUNTA('Form Responses 1'!$1:$1)-4),3,,TRUE,"Form Responses 1"))</f>
        <v>theresiav</v>
      </c>
      <c r="D309" s="10">
        <f>INDIRECT(ADDRESS(2+QUOTIENT(ROW()-2,COUNTA('Form Responses 1'!$1:$1)-4),4,,TRUE,"Form Responses 1"))</f>
        <v>44993</v>
      </c>
      <c r="E309" s="11">
        <f t="shared" si="2"/>
        <v>3</v>
      </c>
      <c r="F309" s="9" t="str">
        <f>IF(ISBLANK(A309)," ",INDIRECT(ADDRESS(1,5+MOD(ROW()-2,COUNTA('Form Responses 1'!$1:$1)-4),,TRUE,"Form Responses 1")))</f>
        <v>Rusun B [Ruang Kamar]</v>
      </c>
      <c r="G309" s="9" t="str">
        <f>IF(ISBLANK(A309)," ",INDIRECT(ADDRESS(MATCH(A309,'Form Responses 1'!A:A,0),5+MOD(ROW()-2,COUNTA('Form Responses 1'!$1:$1)-4),,TRUE,"Form Responses 1")))</f>
        <v>SANGATBAIK</v>
      </c>
      <c r="H309" s="12" t="str">
        <f t="shared" si="3"/>
        <v>Rusun B</v>
      </c>
      <c r="I309" s="12" t="str">
        <f t="shared" si="4"/>
        <v>CLEANING SERVICE</v>
      </c>
      <c r="J309" s="12">
        <f t="array" ref="J309">IFERROR(INDEX(MASTER!B:B,MATCH(G309,MASTER!A:A,0))/100," ")</f>
        <v>1</v>
      </c>
      <c r="K309" s="9">
        <f t="shared" si="5"/>
        <v>10</v>
      </c>
      <c r="L309" s="9" t="str">
        <f t="shared" si="6"/>
        <v>2023 - WEEK 10</v>
      </c>
      <c r="M309" s="9" t="str">
        <f t="shared" si="7"/>
        <v>2023 - MONTH 03</v>
      </c>
      <c r="N309" s="12">
        <f t="shared" ref="N309:O309" si="318">IFERROR(AVERAGEIF(L:L,L309,$J:$J)," ")</f>
        <v>0.9596428571</v>
      </c>
      <c r="O309" s="12">
        <f t="shared" si="318"/>
        <v>0.9549285714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SB</v>
      </c>
    </row>
    <row r="310">
      <c r="A310" s="8">
        <f>INDIRECT(ADDRESS(2+QUOTIENT(ROW()-2,COUNTA('Form Responses 1'!$1:$1)-4),1,,TRUE,"Form Responses 1"))</f>
        <v>45005.69193</v>
      </c>
      <c r="B310" s="9" t="str">
        <f>INDIRECT(ADDRESS(2+QUOTIENT(ROW()-2,COUNTA('Form Responses 1'!$1:$1)-4),2,,TRUE,"Form Responses 1"))</f>
        <v>theresia4@gmail.com</v>
      </c>
      <c r="C310" s="9" t="str">
        <f>INDIRECT(ADDRESS(2+QUOTIENT(ROW()-2,COUNTA('Form Responses 1'!$1:$1)-4),3,,TRUE,"Form Responses 1"))</f>
        <v>theresiav</v>
      </c>
      <c r="D310" s="10">
        <f>INDIRECT(ADDRESS(2+QUOTIENT(ROW()-2,COUNTA('Form Responses 1'!$1:$1)-4),4,,TRUE,"Form Responses 1"))</f>
        <v>44993</v>
      </c>
      <c r="E310" s="11">
        <f t="shared" si="2"/>
        <v>3</v>
      </c>
      <c r="F310" s="9" t="str">
        <f>IF(ISBLANK(A310)," ",INDIRECT(ADDRESS(1,5+MOD(ROW()-2,COUNTA('Form Responses 1'!$1:$1)-4),,TRUE,"Form Responses 1")))</f>
        <v>Rusun B [Ruang Gudang]</v>
      </c>
      <c r="G310" s="9" t="str">
        <f>IF(ISBLANK(A310)," ",INDIRECT(ADDRESS(MATCH(A310,'Form Responses 1'!A:A,0),5+MOD(ROW()-2,COUNTA('Form Responses 1'!$1:$1)-4),,TRUE,"Form Responses 1")))</f>
        <v>SANGATBAIK</v>
      </c>
      <c r="H310" s="12" t="str">
        <f t="shared" si="3"/>
        <v>Rusun B</v>
      </c>
      <c r="I310" s="12" t="str">
        <f t="shared" si="4"/>
        <v>CLEANING SERVICE</v>
      </c>
      <c r="J310" s="12">
        <f t="array" ref="J310">IFERROR(INDEX(MASTER!B:B,MATCH(G310,MASTER!A:A,0))/100," ")</f>
        <v>1</v>
      </c>
      <c r="K310" s="9">
        <f t="shared" si="5"/>
        <v>10</v>
      </c>
      <c r="L310" s="9" t="str">
        <f t="shared" si="6"/>
        <v>2023 - WEEK 10</v>
      </c>
      <c r="M310" s="9" t="str">
        <f t="shared" si="7"/>
        <v>2023 - MONTH 03</v>
      </c>
      <c r="N310" s="12">
        <f t="shared" ref="N310:O310" si="319">IFERROR(AVERAGEIF(L:L,L310,$J:$J)," ")</f>
        <v>0.9596428571</v>
      </c>
      <c r="O310" s="12">
        <f t="shared" si="319"/>
        <v>0.9549285714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SB</v>
      </c>
    </row>
    <row r="311">
      <c r="A311" s="8">
        <f>INDIRECT(ADDRESS(2+QUOTIENT(ROW()-2,COUNTA('Form Responses 1'!$1:$1)-4),1,,TRUE,"Form Responses 1"))</f>
        <v>45005.69193</v>
      </c>
      <c r="B311" s="9" t="str">
        <f>INDIRECT(ADDRESS(2+QUOTIENT(ROW()-2,COUNTA('Form Responses 1'!$1:$1)-4),2,,TRUE,"Form Responses 1"))</f>
        <v>theresia4@gmail.com</v>
      </c>
      <c r="C311" s="9" t="str">
        <f>INDIRECT(ADDRESS(2+QUOTIENT(ROW()-2,COUNTA('Form Responses 1'!$1:$1)-4),3,,TRUE,"Form Responses 1"))</f>
        <v>theresiav</v>
      </c>
      <c r="D311" s="10">
        <f>INDIRECT(ADDRESS(2+QUOTIENT(ROW()-2,COUNTA('Form Responses 1'!$1:$1)-4),4,,TRUE,"Form Responses 1"))</f>
        <v>44993</v>
      </c>
      <c r="E311" s="11">
        <f t="shared" si="2"/>
        <v>3</v>
      </c>
      <c r="F311" s="9" t="str">
        <f>IF(ISBLANK(A311)," ",INDIRECT(ADDRESS(1,5+MOD(ROW()-2,COUNTA('Form Responses 1'!$1:$1)-4),,TRUE,"Form Responses 1")))</f>
        <v>Rusun B [Toilet Pria / Wanita]</v>
      </c>
      <c r="G311" s="9" t="str">
        <f>IF(ISBLANK(A311)," ",INDIRECT(ADDRESS(MATCH(A311,'Form Responses 1'!A:A,0),5+MOD(ROW()-2,COUNTA('Form Responses 1'!$1:$1)-4),,TRUE,"Form Responses 1")))</f>
        <v>SANGATBAIK</v>
      </c>
      <c r="H311" s="12" t="str">
        <f t="shared" si="3"/>
        <v>Rusun B</v>
      </c>
      <c r="I311" s="12" t="str">
        <f t="shared" si="4"/>
        <v>CLEANING SERVICE</v>
      </c>
      <c r="J311" s="12">
        <f t="array" ref="J311">IFERROR(INDEX(MASTER!B:B,MATCH(G311,MASTER!A:A,0))/100," ")</f>
        <v>1</v>
      </c>
      <c r="K311" s="9">
        <f t="shared" si="5"/>
        <v>10</v>
      </c>
      <c r="L311" s="9" t="str">
        <f t="shared" si="6"/>
        <v>2023 - WEEK 10</v>
      </c>
      <c r="M311" s="9" t="str">
        <f t="shared" si="7"/>
        <v>2023 - MONTH 03</v>
      </c>
      <c r="N311" s="12">
        <f t="shared" ref="N311:O311" si="320">IFERROR(AVERAGEIF(L:L,L311,$J:$J)," ")</f>
        <v>0.9596428571</v>
      </c>
      <c r="O311" s="12">
        <f t="shared" si="320"/>
        <v>0.9549285714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SB</v>
      </c>
    </row>
    <row r="312">
      <c r="A312" s="8">
        <f>INDIRECT(ADDRESS(2+QUOTIENT(ROW()-2,COUNTA('Form Responses 1'!$1:$1)-4),1,,TRUE,"Form Responses 1"))</f>
        <v>45005.69193</v>
      </c>
      <c r="B312" s="9" t="str">
        <f>INDIRECT(ADDRESS(2+QUOTIENT(ROW()-2,COUNTA('Form Responses 1'!$1:$1)-4),2,,TRUE,"Form Responses 1"))</f>
        <v>theresia4@gmail.com</v>
      </c>
      <c r="C312" s="9" t="str">
        <f>INDIRECT(ADDRESS(2+QUOTIENT(ROW()-2,COUNTA('Form Responses 1'!$1:$1)-4),3,,TRUE,"Form Responses 1"))</f>
        <v>theresiav</v>
      </c>
      <c r="D312" s="10">
        <f>INDIRECT(ADDRESS(2+QUOTIENT(ROW()-2,COUNTA('Form Responses 1'!$1:$1)-4),4,,TRUE,"Form Responses 1"))</f>
        <v>44993</v>
      </c>
      <c r="E312" s="11">
        <f t="shared" si="2"/>
        <v>3</v>
      </c>
      <c r="F312" s="9" t="str">
        <f>IF(ISBLANK(A312)," ",INDIRECT(ADDRESS(1,5+MOD(ROW()-2,COUNTA('Form Responses 1'!$1:$1)-4),,TRUE,"Form Responses 1")))</f>
        <v>Balkes [Ruang Dokter]</v>
      </c>
      <c r="G312" s="9" t="str">
        <f>IF(ISBLANK(A312)," ",INDIRECT(ADDRESS(MATCH(A312,'Form Responses 1'!A:A,0),5+MOD(ROW()-2,COUNTA('Form Responses 1'!$1:$1)-4),,TRUE,"Form Responses 1")))</f>
        <v>BAIK</v>
      </c>
      <c r="H312" s="12" t="str">
        <f t="shared" si="3"/>
        <v>Balkes</v>
      </c>
      <c r="I312" s="12" t="str">
        <f t="shared" si="4"/>
        <v>CLEANING SERVICE</v>
      </c>
      <c r="J312" s="12">
        <f t="array" ref="J312">IFERROR(INDEX(MASTER!B:B,MATCH(G312,MASTER!A:A,0))/100," ")</f>
        <v>0.95</v>
      </c>
      <c r="K312" s="9">
        <f t="shared" si="5"/>
        <v>10</v>
      </c>
      <c r="L312" s="9" t="str">
        <f t="shared" si="6"/>
        <v>2023 - WEEK 10</v>
      </c>
      <c r="M312" s="9" t="str">
        <f t="shared" si="7"/>
        <v>2023 - MONTH 03</v>
      </c>
      <c r="N312" s="12">
        <f t="shared" ref="N312:O312" si="321">IFERROR(AVERAGEIF(L:L,L312,$J:$J)," ")</f>
        <v>0.9596428571</v>
      </c>
      <c r="O312" s="12">
        <f t="shared" si="321"/>
        <v>0.9549285714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SB</v>
      </c>
    </row>
    <row r="313">
      <c r="A313" s="8">
        <f>INDIRECT(ADDRESS(2+QUOTIENT(ROW()-2,COUNTA('Form Responses 1'!$1:$1)-4),1,,TRUE,"Form Responses 1"))</f>
        <v>45005.69193</v>
      </c>
      <c r="B313" s="9" t="str">
        <f>INDIRECT(ADDRESS(2+QUOTIENT(ROW()-2,COUNTA('Form Responses 1'!$1:$1)-4),2,,TRUE,"Form Responses 1"))</f>
        <v>theresia4@gmail.com</v>
      </c>
      <c r="C313" s="9" t="str">
        <f>INDIRECT(ADDRESS(2+QUOTIENT(ROW()-2,COUNTA('Form Responses 1'!$1:$1)-4),3,,TRUE,"Form Responses 1"))</f>
        <v>theresiav</v>
      </c>
      <c r="D313" s="10">
        <f>INDIRECT(ADDRESS(2+QUOTIENT(ROW()-2,COUNTA('Form Responses 1'!$1:$1)-4),4,,TRUE,"Form Responses 1"))</f>
        <v>44993</v>
      </c>
      <c r="E313" s="11">
        <f t="shared" si="2"/>
        <v>3</v>
      </c>
      <c r="F313" s="9" t="str">
        <f>IF(ISBLANK(A313)," ",INDIRECT(ADDRESS(1,5+MOD(ROW()-2,COUNTA('Form Responses 1'!$1:$1)-4),,TRUE,"Form Responses 1")))</f>
        <v>Balkes [Mushola ]</v>
      </c>
      <c r="G313" s="9" t="str">
        <f>IF(ISBLANK(A313)," ",INDIRECT(ADDRESS(MATCH(A313,'Form Responses 1'!A:A,0),5+MOD(ROW()-2,COUNTA('Form Responses 1'!$1:$1)-4),,TRUE,"Form Responses 1")))</f>
        <v>BAIK</v>
      </c>
      <c r="H313" s="12" t="str">
        <f t="shared" si="3"/>
        <v>Balkes</v>
      </c>
      <c r="I313" s="12" t="str">
        <f t="shared" si="4"/>
        <v>CLEANING SERVICE</v>
      </c>
      <c r="J313" s="12">
        <f t="array" ref="J313">IFERROR(INDEX(MASTER!B:B,MATCH(G313,MASTER!A:A,0))/100," ")</f>
        <v>0.95</v>
      </c>
      <c r="K313" s="9">
        <f t="shared" si="5"/>
        <v>10</v>
      </c>
      <c r="L313" s="9" t="str">
        <f t="shared" si="6"/>
        <v>2023 - WEEK 10</v>
      </c>
      <c r="M313" s="9" t="str">
        <f t="shared" si="7"/>
        <v>2023 - MONTH 03</v>
      </c>
      <c r="N313" s="12">
        <f t="shared" ref="N313:O313" si="322">IFERROR(AVERAGEIF(L:L,L313,$J:$J)," ")</f>
        <v>0.9596428571</v>
      </c>
      <c r="O313" s="12">
        <f t="shared" si="322"/>
        <v>0.9549285714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SB</v>
      </c>
    </row>
    <row r="314">
      <c r="A314" s="8">
        <f>INDIRECT(ADDRESS(2+QUOTIENT(ROW()-2,COUNTA('Form Responses 1'!$1:$1)-4),1,,TRUE,"Form Responses 1"))</f>
        <v>45005.69193</v>
      </c>
      <c r="B314" s="9" t="str">
        <f>INDIRECT(ADDRESS(2+QUOTIENT(ROW()-2,COUNTA('Form Responses 1'!$1:$1)-4),2,,TRUE,"Form Responses 1"))</f>
        <v>theresia4@gmail.com</v>
      </c>
      <c r="C314" s="9" t="str">
        <f>INDIRECT(ADDRESS(2+QUOTIENT(ROW()-2,COUNTA('Form Responses 1'!$1:$1)-4),3,,TRUE,"Form Responses 1"))</f>
        <v>theresiav</v>
      </c>
      <c r="D314" s="10">
        <f>INDIRECT(ADDRESS(2+QUOTIENT(ROW()-2,COUNTA('Form Responses 1'!$1:$1)-4),4,,TRUE,"Form Responses 1"))</f>
        <v>44993</v>
      </c>
      <c r="E314" s="11">
        <f t="shared" si="2"/>
        <v>3</v>
      </c>
      <c r="F314" s="9" t="str">
        <f>IF(ISBLANK(A314)," ",INDIRECT(ADDRESS(1,5+MOD(ROW()-2,COUNTA('Form Responses 1'!$1:$1)-4),,TRUE,"Form Responses 1")))</f>
        <v>Balkes [Pantry ]</v>
      </c>
      <c r="G314" s="9" t="str">
        <f>IF(ISBLANK(A314)," ",INDIRECT(ADDRESS(MATCH(A314,'Form Responses 1'!A:A,0),5+MOD(ROW()-2,COUNTA('Form Responses 1'!$1:$1)-4),,TRUE,"Form Responses 1")))</f>
        <v>BAIK</v>
      </c>
      <c r="H314" s="12" t="str">
        <f t="shared" si="3"/>
        <v>Balkes</v>
      </c>
      <c r="I314" s="12" t="str">
        <f t="shared" si="4"/>
        <v>CLEANING SERVICE</v>
      </c>
      <c r="J314" s="12">
        <f t="array" ref="J314">IFERROR(INDEX(MASTER!B:B,MATCH(G314,MASTER!A:A,0))/100," ")</f>
        <v>0.95</v>
      </c>
      <c r="K314" s="9">
        <f t="shared" si="5"/>
        <v>10</v>
      </c>
      <c r="L314" s="9" t="str">
        <f t="shared" si="6"/>
        <v>2023 - WEEK 10</v>
      </c>
      <c r="M314" s="9" t="str">
        <f t="shared" si="7"/>
        <v>2023 - MONTH 03</v>
      </c>
      <c r="N314" s="12">
        <f t="shared" ref="N314:O314" si="323">IFERROR(AVERAGEIF(L:L,L314,$J:$J)," ")</f>
        <v>0.9596428571</v>
      </c>
      <c r="O314" s="12">
        <f t="shared" si="323"/>
        <v>0.9549285714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SB</v>
      </c>
    </row>
    <row r="315">
      <c r="A315" s="8">
        <f>INDIRECT(ADDRESS(2+QUOTIENT(ROW()-2,COUNTA('Form Responses 1'!$1:$1)-4),1,,TRUE,"Form Responses 1"))</f>
        <v>45005.69193</v>
      </c>
      <c r="B315" s="9" t="str">
        <f>INDIRECT(ADDRESS(2+QUOTIENT(ROW()-2,COUNTA('Form Responses 1'!$1:$1)-4),2,,TRUE,"Form Responses 1"))</f>
        <v>theresia4@gmail.com</v>
      </c>
      <c r="C315" s="9" t="str">
        <f>INDIRECT(ADDRESS(2+QUOTIENT(ROW()-2,COUNTA('Form Responses 1'!$1:$1)-4),3,,TRUE,"Form Responses 1"))</f>
        <v>theresiav</v>
      </c>
      <c r="D315" s="10">
        <f>INDIRECT(ADDRESS(2+QUOTIENT(ROW()-2,COUNTA('Form Responses 1'!$1:$1)-4),4,,TRUE,"Form Responses 1"))</f>
        <v>44993</v>
      </c>
      <c r="E315" s="11">
        <f t="shared" si="2"/>
        <v>3</v>
      </c>
      <c r="F315" s="9" t="str">
        <f>IF(ISBLANK(A315)," ",INDIRECT(ADDRESS(1,5+MOD(ROW()-2,COUNTA('Form Responses 1'!$1:$1)-4),,TRUE,"Form Responses 1")))</f>
        <v>Balkes [Ruang Laboratorium]</v>
      </c>
      <c r="G315" s="9" t="str">
        <f>IF(ISBLANK(A315)," ",INDIRECT(ADDRESS(MATCH(A315,'Form Responses 1'!A:A,0),5+MOD(ROW()-2,COUNTA('Form Responses 1'!$1:$1)-4),,TRUE,"Form Responses 1")))</f>
        <v>SANGATBAIK</v>
      </c>
      <c r="H315" s="12" t="str">
        <f t="shared" si="3"/>
        <v>Balkes</v>
      </c>
      <c r="I315" s="12" t="str">
        <f t="shared" si="4"/>
        <v>CLEANING SERVICE</v>
      </c>
      <c r="J315" s="12">
        <f t="array" ref="J315">IFERROR(INDEX(MASTER!B:B,MATCH(G315,MASTER!A:A,0))/100," ")</f>
        <v>1</v>
      </c>
      <c r="K315" s="9">
        <f t="shared" si="5"/>
        <v>10</v>
      </c>
      <c r="L315" s="9" t="str">
        <f t="shared" si="6"/>
        <v>2023 - WEEK 10</v>
      </c>
      <c r="M315" s="9" t="str">
        <f t="shared" si="7"/>
        <v>2023 - MONTH 03</v>
      </c>
      <c r="N315" s="12">
        <f t="shared" ref="N315:O315" si="324">IFERROR(AVERAGEIF(L:L,L315,$J:$J)," ")</f>
        <v>0.9596428571</v>
      </c>
      <c r="O315" s="12">
        <f t="shared" si="324"/>
        <v>0.9549285714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SB</v>
      </c>
    </row>
    <row r="316">
      <c r="A316" s="8">
        <f>INDIRECT(ADDRESS(2+QUOTIENT(ROW()-2,COUNTA('Form Responses 1'!$1:$1)-4),1,,TRUE,"Form Responses 1"))</f>
        <v>45005.69193</v>
      </c>
      <c r="B316" s="9" t="str">
        <f>INDIRECT(ADDRESS(2+QUOTIENT(ROW()-2,COUNTA('Form Responses 1'!$1:$1)-4),2,,TRUE,"Form Responses 1"))</f>
        <v>theresia4@gmail.com</v>
      </c>
      <c r="C316" s="9" t="str">
        <f>INDIRECT(ADDRESS(2+QUOTIENT(ROW()-2,COUNTA('Form Responses 1'!$1:$1)-4),3,,TRUE,"Form Responses 1"))</f>
        <v>theresiav</v>
      </c>
      <c r="D316" s="10">
        <f>INDIRECT(ADDRESS(2+QUOTIENT(ROW()-2,COUNTA('Form Responses 1'!$1:$1)-4),4,,TRUE,"Form Responses 1"))</f>
        <v>44993</v>
      </c>
      <c r="E316" s="11">
        <f t="shared" si="2"/>
        <v>3</v>
      </c>
      <c r="F316" s="9" t="str">
        <f>IF(ISBLANK(A316)," ",INDIRECT(ADDRESS(1,5+MOD(ROW()-2,COUNTA('Form Responses 1'!$1:$1)-4),,TRUE,"Form Responses 1")))</f>
        <v>Balkes [Halaman]</v>
      </c>
      <c r="G316" s="9" t="str">
        <f>IF(ISBLANK(A316)," ",INDIRECT(ADDRESS(MATCH(A316,'Form Responses 1'!A:A,0),5+MOD(ROW()-2,COUNTA('Form Responses 1'!$1:$1)-4),,TRUE,"Form Responses 1")))</f>
        <v>SANGATBAIK</v>
      </c>
      <c r="H316" s="12" t="str">
        <f t="shared" si="3"/>
        <v>Balkes</v>
      </c>
      <c r="I316" s="12" t="str">
        <f t="shared" si="4"/>
        <v>CLEANING SERVICE</v>
      </c>
      <c r="J316" s="12">
        <f t="array" ref="J316">IFERROR(INDEX(MASTER!B:B,MATCH(G316,MASTER!A:A,0))/100," ")</f>
        <v>1</v>
      </c>
      <c r="K316" s="9">
        <f t="shared" si="5"/>
        <v>10</v>
      </c>
      <c r="L316" s="9" t="str">
        <f t="shared" si="6"/>
        <v>2023 - WEEK 10</v>
      </c>
      <c r="M316" s="9" t="str">
        <f t="shared" si="7"/>
        <v>2023 - MONTH 03</v>
      </c>
      <c r="N316" s="12">
        <f t="shared" ref="N316:O316" si="325">IFERROR(AVERAGEIF(L:L,L316,$J:$J)," ")</f>
        <v>0.9596428571</v>
      </c>
      <c r="O316" s="12">
        <f t="shared" si="325"/>
        <v>0.9549285714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SB</v>
      </c>
    </row>
    <row r="317">
      <c r="A317" s="8">
        <f>INDIRECT(ADDRESS(2+QUOTIENT(ROW()-2,COUNTA('Form Responses 1'!$1:$1)-4),1,,TRUE,"Form Responses 1"))</f>
        <v>45005.69193</v>
      </c>
      <c r="B317" s="9" t="str">
        <f>INDIRECT(ADDRESS(2+QUOTIENT(ROW()-2,COUNTA('Form Responses 1'!$1:$1)-4),2,,TRUE,"Form Responses 1"))</f>
        <v>theresia4@gmail.com</v>
      </c>
      <c r="C317" s="9" t="str">
        <f>INDIRECT(ADDRESS(2+QUOTIENT(ROW()-2,COUNTA('Form Responses 1'!$1:$1)-4),3,,TRUE,"Form Responses 1"))</f>
        <v>theresiav</v>
      </c>
      <c r="D317" s="10">
        <f>INDIRECT(ADDRESS(2+QUOTIENT(ROW()-2,COUNTA('Form Responses 1'!$1:$1)-4),4,,TRUE,"Form Responses 1"))</f>
        <v>44993</v>
      </c>
      <c r="E317" s="11">
        <f t="shared" si="2"/>
        <v>3</v>
      </c>
      <c r="F317" s="9" t="str">
        <f>IF(ISBLANK(A317)," ",INDIRECT(ADDRESS(1,5+MOD(ROW()-2,COUNTA('Form Responses 1'!$1:$1)-4),,TRUE,"Form Responses 1")))</f>
        <v>Balkes [Koridor ]</v>
      </c>
      <c r="G317" s="9" t="str">
        <f>IF(ISBLANK(A317)," ",INDIRECT(ADDRESS(MATCH(A317,'Form Responses 1'!A:A,0),5+MOD(ROW()-2,COUNTA('Form Responses 1'!$1:$1)-4),,TRUE,"Form Responses 1")))</f>
        <v>SANGATBAIK</v>
      </c>
      <c r="H317" s="12" t="str">
        <f t="shared" si="3"/>
        <v>Balkes</v>
      </c>
      <c r="I317" s="12" t="str">
        <f t="shared" si="4"/>
        <v>CLEANING SERVICE</v>
      </c>
      <c r="J317" s="12">
        <f t="array" ref="J317">IFERROR(INDEX(MASTER!B:B,MATCH(G317,MASTER!A:A,0))/100," ")</f>
        <v>1</v>
      </c>
      <c r="K317" s="9">
        <f t="shared" si="5"/>
        <v>10</v>
      </c>
      <c r="L317" s="9" t="str">
        <f t="shared" si="6"/>
        <v>2023 - WEEK 10</v>
      </c>
      <c r="M317" s="9" t="str">
        <f t="shared" si="7"/>
        <v>2023 - MONTH 03</v>
      </c>
      <c r="N317" s="12">
        <f t="shared" ref="N317:O317" si="326">IFERROR(AVERAGEIF(L:L,L317,$J:$J)," ")</f>
        <v>0.9596428571</v>
      </c>
      <c r="O317" s="12">
        <f t="shared" si="326"/>
        <v>0.9549285714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SB</v>
      </c>
    </row>
    <row r="318">
      <c r="A318" s="8">
        <f>INDIRECT(ADDRESS(2+QUOTIENT(ROW()-2,COUNTA('Form Responses 1'!$1:$1)-4),1,,TRUE,"Form Responses 1"))</f>
        <v>45005.69193</v>
      </c>
      <c r="B318" s="9" t="str">
        <f>INDIRECT(ADDRESS(2+QUOTIENT(ROW()-2,COUNTA('Form Responses 1'!$1:$1)-4),2,,TRUE,"Form Responses 1"))</f>
        <v>theresia4@gmail.com</v>
      </c>
      <c r="C318" s="9" t="str">
        <f>INDIRECT(ADDRESS(2+QUOTIENT(ROW()-2,COUNTA('Form Responses 1'!$1:$1)-4),3,,TRUE,"Form Responses 1"))</f>
        <v>theresiav</v>
      </c>
      <c r="D318" s="10">
        <f>INDIRECT(ADDRESS(2+QUOTIENT(ROW()-2,COUNTA('Form Responses 1'!$1:$1)-4),4,,TRUE,"Form Responses 1"))</f>
        <v>44993</v>
      </c>
      <c r="E318" s="11">
        <f t="shared" si="2"/>
        <v>3</v>
      </c>
      <c r="F318" s="9" t="str">
        <f>IF(ISBLANK(A318)," ",INDIRECT(ADDRESS(1,5+MOD(ROW()-2,COUNTA('Form Responses 1'!$1:$1)-4),,TRUE,"Form Responses 1")))</f>
        <v>Balkes [Toilet Pria / Wanita]</v>
      </c>
      <c r="G318" s="9" t="str">
        <f>IF(ISBLANK(A318)," ",INDIRECT(ADDRESS(MATCH(A318,'Form Responses 1'!A:A,0),5+MOD(ROW()-2,COUNTA('Form Responses 1'!$1:$1)-4),,TRUE,"Form Responses 1")))</f>
        <v>BAIK</v>
      </c>
      <c r="H318" s="12" t="str">
        <f t="shared" si="3"/>
        <v>Balkes</v>
      </c>
      <c r="I318" s="12" t="str">
        <f t="shared" si="4"/>
        <v>CLEANING SERVICE</v>
      </c>
      <c r="J318" s="12">
        <f t="array" ref="J318">IFERROR(INDEX(MASTER!B:B,MATCH(G318,MASTER!A:A,0))/100," ")</f>
        <v>0.95</v>
      </c>
      <c r="K318" s="9">
        <f t="shared" si="5"/>
        <v>10</v>
      </c>
      <c r="L318" s="9" t="str">
        <f t="shared" si="6"/>
        <v>2023 - WEEK 10</v>
      </c>
      <c r="M318" s="9" t="str">
        <f t="shared" si="7"/>
        <v>2023 - MONTH 03</v>
      </c>
      <c r="N318" s="12">
        <f t="shared" ref="N318:O318" si="327">IFERROR(AVERAGEIF(L:L,L318,$J:$J)," ")</f>
        <v>0.9596428571</v>
      </c>
      <c r="O318" s="12">
        <f t="shared" si="327"/>
        <v>0.9549285714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SB</v>
      </c>
    </row>
    <row r="319">
      <c r="A319" s="8">
        <f>INDIRECT(ADDRESS(2+QUOTIENT(ROW()-2,COUNTA('Form Responses 1'!$1:$1)-4),1,,TRUE,"Form Responses 1"))</f>
        <v>45005.69193</v>
      </c>
      <c r="B319" s="9" t="str">
        <f>INDIRECT(ADDRESS(2+QUOTIENT(ROW()-2,COUNTA('Form Responses 1'!$1:$1)-4),2,,TRUE,"Form Responses 1"))</f>
        <v>theresia4@gmail.com</v>
      </c>
      <c r="C319" s="9" t="str">
        <f>INDIRECT(ADDRESS(2+QUOTIENT(ROW()-2,COUNTA('Form Responses 1'!$1:$1)-4),3,,TRUE,"Form Responses 1"))</f>
        <v>theresiav</v>
      </c>
      <c r="D319" s="10">
        <f>INDIRECT(ADDRESS(2+QUOTIENT(ROW()-2,COUNTA('Form Responses 1'!$1:$1)-4),4,,TRUE,"Form Responses 1"))</f>
        <v>44993</v>
      </c>
      <c r="E319" s="11">
        <f t="shared" si="2"/>
        <v>3</v>
      </c>
      <c r="F319" s="9" t="str">
        <f>IF(ISBLANK(A319)," ",INDIRECT(ADDRESS(1,5+MOD(ROW()-2,COUNTA('Form Responses 1'!$1:$1)-4),,TRUE,"Form Responses 1")))</f>
        <v>Lapangan Tenis [Lapangan]</v>
      </c>
      <c r="G319" s="9" t="str">
        <f>IF(ISBLANK(A319)," ",INDIRECT(ADDRESS(MATCH(A319,'Form Responses 1'!A:A,0),5+MOD(ROW()-2,COUNTA('Form Responses 1'!$1:$1)-4),,TRUE,"Form Responses 1")))</f>
        <v>BAIK</v>
      </c>
      <c r="H319" s="12" t="str">
        <f t="shared" si="3"/>
        <v>Lapangan Tenis</v>
      </c>
      <c r="I319" s="12" t="str">
        <f t="shared" si="4"/>
        <v>CLEANING SERVICE</v>
      </c>
      <c r="J319" s="12">
        <f t="array" ref="J319">IFERROR(INDEX(MASTER!B:B,MATCH(G319,MASTER!A:A,0))/100," ")</f>
        <v>0.95</v>
      </c>
      <c r="K319" s="9">
        <f t="shared" si="5"/>
        <v>10</v>
      </c>
      <c r="L319" s="9" t="str">
        <f t="shared" si="6"/>
        <v>2023 - WEEK 10</v>
      </c>
      <c r="M319" s="9" t="str">
        <f t="shared" si="7"/>
        <v>2023 - MONTH 03</v>
      </c>
      <c r="N319" s="12">
        <f t="shared" ref="N319:O319" si="328">IFERROR(AVERAGEIF(L:L,L319,$J:$J)," ")</f>
        <v>0.9596428571</v>
      </c>
      <c r="O319" s="12">
        <f t="shared" si="328"/>
        <v>0.9549285714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SB</v>
      </c>
    </row>
    <row r="320">
      <c r="A320" s="8">
        <f>INDIRECT(ADDRESS(2+QUOTIENT(ROW()-2,COUNTA('Form Responses 1'!$1:$1)-4),1,,TRUE,"Form Responses 1"))</f>
        <v>45005.69193</v>
      </c>
      <c r="B320" s="9" t="str">
        <f>INDIRECT(ADDRESS(2+QUOTIENT(ROW()-2,COUNTA('Form Responses 1'!$1:$1)-4),2,,TRUE,"Form Responses 1"))</f>
        <v>theresia4@gmail.com</v>
      </c>
      <c r="C320" s="9" t="str">
        <f>INDIRECT(ADDRESS(2+QUOTIENT(ROW()-2,COUNTA('Form Responses 1'!$1:$1)-4),3,,TRUE,"Form Responses 1"))</f>
        <v>theresiav</v>
      </c>
      <c r="D320" s="10">
        <f>INDIRECT(ADDRESS(2+QUOTIENT(ROW()-2,COUNTA('Form Responses 1'!$1:$1)-4),4,,TRUE,"Form Responses 1"))</f>
        <v>44993</v>
      </c>
      <c r="E320" s="11">
        <f t="shared" si="2"/>
        <v>3</v>
      </c>
      <c r="F320" s="9" t="str">
        <f>IF(ISBLANK(A320)," ",INDIRECT(ADDRESS(1,5+MOD(ROW()-2,COUNTA('Form Responses 1'!$1:$1)-4),,TRUE,"Form Responses 1")))</f>
        <v>Lapangan Tenis [Toilet Pria / Wanita]</v>
      </c>
      <c r="G320" s="9" t="str">
        <f>IF(ISBLANK(A320)," ",INDIRECT(ADDRESS(MATCH(A320,'Form Responses 1'!A:A,0),5+MOD(ROW()-2,COUNTA('Form Responses 1'!$1:$1)-4),,TRUE,"Form Responses 1")))</f>
        <v>SANGATBAIK</v>
      </c>
      <c r="H320" s="12" t="str">
        <f t="shared" si="3"/>
        <v>Lapangan Tenis</v>
      </c>
      <c r="I320" s="12" t="str">
        <f t="shared" si="4"/>
        <v>CLEANING SERVICE</v>
      </c>
      <c r="J320" s="12">
        <f t="array" ref="J320">IFERROR(INDEX(MASTER!B:B,MATCH(G320,MASTER!A:A,0))/100," ")</f>
        <v>1</v>
      </c>
      <c r="K320" s="9">
        <f t="shared" si="5"/>
        <v>10</v>
      </c>
      <c r="L320" s="9" t="str">
        <f t="shared" si="6"/>
        <v>2023 - WEEK 10</v>
      </c>
      <c r="M320" s="9" t="str">
        <f t="shared" si="7"/>
        <v>2023 - MONTH 03</v>
      </c>
      <c r="N320" s="12">
        <f t="shared" ref="N320:O320" si="329">IFERROR(AVERAGEIF(L:L,L320,$J:$J)," ")</f>
        <v>0.9596428571</v>
      </c>
      <c r="O320" s="12">
        <f t="shared" si="329"/>
        <v>0.9549285714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SB</v>
      </c>
    </row>
    <row r="321">
      <c r="A321" s="8">
        <f>INDIRECT(ADDRESS(2+QUOTIENT(ROW()-2,COUNTA('Form Responses 1'!$1:$1)-4),1,,TRUE,"Form Responses 1"))</f>
        <v>45005.69193</v>
      </c>
      <c r="B321" s="9" t="str">
        <f>INDIRECT(ADDRESS(2+QUOTIENT(ROW()-2,COUNTA('Form Responses 1'!$1:$1)-4),2,,TRUE,"Form Responses 1"))</f>
        <v>theresia4@gmail.com</v>
      </c>
      <c r="C321" s="9" t="str">
        <f>INDIRECT(ADDRESS(2+QUOTIENT(ROW()-2,COUNTA('Form Responses 1'!$1:$1)-4),3,,TRUE,"Form Responses 1"))</f>
        <v>theresiav</v>
      </c>
      <c r="D321" s="10">
        <f>INDIRECT(ADDRESS(2+QUOTIENT(ROW()-2,COUNTA('Form Responses 1'!$1:$1)-4),4,,TRUE,"Form Responses 1"))</f>
        <v>44993</v>
      </c>
      <c r="E321" s="11">
        <f t="shared" si="2"/>
        <v>3</v>
      </c>
      <c r="F321" s="9" t="str">
        <f>IF(ISBLANK(A321)," ",INDIRECT(ADDRESS(1,5+MOD(ROW()-2,COUNTA('Form Responses 1'!$1:$1)-4),,TRUE,"Form Responses 1")))</f>
        <v>Lapangan Tenis [Halaman]</v>
      </c>
      <c r="G321" s="9" t="str">
        <f>IF(ISBLANK(A321)," ",INDIRECT(ADDRESS(MATCH(A321,'Form Responses 1'!A:A,0),5+MOD(ROW()-2,COUNTA('Form Responses 1'!$1:$1)-4),,TRUE,"Form Responses 1")))</f>
        <v>BAIK</v>
      </c>
      <c r="H321" s="12" t="str">
        <f t="shared" si="3"/>
        <v>Lapangan Tenis</v>
      </c>
      <c r="I321" s="12" t="str">
        <f t="shared" si="4"/>
        <v>CLEANING SERVICE</v>
      </c>
      <c r="J321" s="12">
        <f t="array" ref="J321">IFERROR(INDEX(MASTER!B:B,MATCH(G321,MASTER!A:A,0))/100," ")</f>
        <v>0.95</v>
      </c>
      <c r="K321" s="9">
        <f t="shared" si="5"/>
        <v>10</v>
      </c>
      <c r="L321" s="9" t="str">
        <f t="shared" si="6"/>
        <v>2023 - WEEK 10</v>
      </c>
      <c r="M321" s="9" t="str">
        <f t="shared" si="7"/>
        <v>2023 - MONTH 03</v>
      </c>
      <c r="N321" s="12">
        <f t="shared" ref="N321:O321" si="330">IFERROR(AVERAGEIF(L:L,L321,$J:$J)," ")</f>
        <v>0.9596428571</v>
      </c>
      <c r="O321" s="12">
        <f t="shared" si="330"/>
        <v>0.9549285714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SB</v>
      </c>
    </row>
    <row r="322">
      <c r="A322" s="8">
        <f>INDIRECT(ADDRESS(2+QUOTIENT(ROW()-2,COUNTA('Form Responses 1'!$1:$1)-4),1,,TRUE,"Form Responses 1"))</f>
        <v>45005.69193</v>
      </c>
      <c r="B322" s="9" t="str">
        <f>INDIRECT(ADDRESS(2+QUOTIENT(ROW()-2,COUNTA('Form Responses 1'!$1:$1)-4),2,,TRUE,"Form Responses 1"))</f>
        <v>theresia4@gmail.com</v>
      </c>
      <c r="C322" s="9" t="str">
        <f>INDIRECT(ADDRESS(2+QUOTIENT(ROW()-2,COUNTA('Form Responses 1'!$1:$1)-4),3,,TRUE,"Form Responses 1"))</f>
        <v>theresiav</v>
      </c>
      <c r="D322" s="10">
        <f>INDIRECT(ADDRESS(2+QUOTIENT(ROW()-2,COUNTA('Form Responses 1'!$1:$1)-4),4,,TRUE,"Form Responses 1"))</f>
        <v>44993</v>
      </c>
      <c r="E322" s="11">
        <f t="shared" si="2"/>
        <v>3</v>
      </c>
      <c r="F322" s="9" t="str">
        <f>IF(ISBLANK(A322)," ",INDIRECT(ADDRESS(1,5+MOD(ROW()-2,COUNTA('Form Responses 1'!$1:$1)-4),,TRUE,"Form Responses 1")))</f>
        <v>Gedung Pertemuan (Gp) [Halaman Sisi Depan]</v>
      </c>
      <c r="G322" s="9" t="str">
        <f>IF(ISBLANK(A322)," ",INDIRECT(ADDRESS(MATCH(A322,'Form Responses 1'!A:A,0),5+MOD(ROW()-2,COUNTA('Form Responses 1'!$1:$1)-4),,TRUE,"Form Responses 1")))</f>
        <v>BAIK</v>
      </c>
      <c r="H322" s="12" t="str">
        <f t="shared" si="3"/>
        <v>Gedung Pertemuan (Gp)</v>
      </c>
      <c r="I322" s="12" t="str">
        <f t="shared" si="4"/>
        <v>CLEANING SERVICE</v>
      </c>
      <c r="J322" s="12">
        <f t="array" ref="J322">IFERROR(INDEX(MASTER!B:B,MATCH(G322,MASTER!A:A,0))/100," ")</f>
        <v>0.95</v>
      </c>
      <c r="K322" s="9">
        <f t="shared" si="5"/>
        <v>10</v>
      </c>
      <c r="L322" s="9" t="str">
        <f t="shared" si="6"/>
        <v>2023 - WEEK 10</v>
      </c>
      <c r="M322" s="9" t="str">
        <f t="shared" si="7"/>
        <v>2023 - MONTH 03</v>
      </c>
      <c r="N322" s="12">
        <f t="shared" ref="N322:O322" si="331">IFERROR(AVERAGEIF(L:L,L322,$J:$J)," ")</f>
        <v>0.9596428571</v>
      </c>
      <c r="O322" s="12">
        <f t="shared" si="331"/>
        <v>0.9549285714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SB</v>
      </c>
    </row>
    <row r="323">
      <c r="A323" s="8">
        <f>INDIRECT(ADDRESS(2+QUOTIENT(ROW()-2,COUNTA('Form Responses 1'!$1:$1)-4),1,,TRUE,"Form Responses 1"))</f>
        <v>45005.69193</v>
      </c>
      <c r="B323" s="9" t="str">
        <f>INDIRECT(ADDRESS(2+QUOTIENT(ROW()-2,COUNTA('Form Responses 1'!$1:$1)-4),2,,TRUE,"Form Responses 1"))</f>
        <v>theresia4@gmail.com</v>
      </c>
      <c r="C323" s="9" t="str">
        <f>INDIRECT(ADDRESS(2+QUOTIENT(ROW()-2,COUNTA('Form Responses 1'!$1:$1)-4),3,,TRUE,"Form Responses 1"))</f>
        <v>theresiav</v>
      </c>
      <c r="D323" s="10">
        <f>INDIRECT(ADDRESS(2+QUOTIENT(ROW()-2,COUNTA('Form Responses 1'!$1:$1)-4),4,,TRUE,"Form Responses 1"))</f>
        <v>44993</v>
      </c>
      <c r="E323" s="11">
        <f t="shared" si="2"/>
        <v>3</v>
      </c>
      <c r="F323" s="9" t="str">
        <f>IF(ISBLANK(A323)," ",INDIRECT(ADDRESS(1,5+MOD(ROW()-2,COUNTA('Form Responses 1'!$1:$1)-4),,TRUE,"Form Responses 1")))</f>
        <v>Gedung Pertemuan (Gp) [Halaman Sisi Kanan]</v>
      </c>
      <c r="G323" s="9" t="str">
        <f>IF(ISBLANK(A323)," ",INDIRECT(ADDRESS(MATCH(A323,'Form Responses 1'!A:A,0),5+MOD(ROW()-2,COUNTA('Form Responses 1'!$1:$1)-4),,TRUE,"Form Responses 1")))</f>
        <v>SANGATBAIK</v>
      </c>
      <c r="H323" s="12" t="str">
        <f t="shared" si="3"/>
        <v>Gedung Pertemuan (Gp)</v>
      </c>
      <c r="I323" s="12" t="str">
        <f t="shared" si="4"/>
        <v>CLEANING SERVICE</v>
      </c>
      <c r="J323" s="12">
        <f t="array" ref="J323">IFERROR(INDEX(MASTER!B:B,MATCH(G323,MASTER!A:A,0))/100," ")</f>
        <v>1</v>
      </c>
      <c r="K323" s="9">
        <f t="shared" si="5"/>
        <v>10</v>
      </c>
      <c r="L323" s="9" t="str">
        <f t="shared" si="6"/>
        <v>2023 - WEEK 10</v>
      </c>
      <c r="M323" s="9" t="str">
        <f t="shared" si="7"/>
        <v>2023 - MONTH 03</v>
      </c>
      <c r="N323" s="12">
        <f t="shared" ref="N323:O323" si="332">IFERROR(AVERAGEIF(L:L,L323,$J:$J)," ")</f>
        <v>0.9596428571</v>
      </c>
      <c r="O323" s="12">
        <f t="shared" si="332"/>
        <v>0.9549285714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SB</v>
      </c>
    </row>
    <row r="324">
      <c r="A324" s="8">
        <f>INDIRECT(ADDRESS(2+QUOTIENT(ROW()-2,COUNTA('Form Responses 1'!$1:$1)-4),1,,TRUE,"Form Responses 1"))</f>
        <v>45005.69193</v>
      </c>
      <c r="B324" s="9" t="str">
        <f>INDIRECT(ADDRESS(2+QUOTIENT(ROW()-2,COUNTA('Form Responses 1'!$1:$1)-4),2,,TRUE,"Form Responses 1"))</f>
        <v>theresia4@gmail.com</v>
      </c>
      <c r="C324" s="9" t="str">
        <f>INDIRECT(ADDRESS(2+QUOTIENT(ROW()-2,COUNTA('Form Responses 1'!$1:$1)-4),3,,TRUE,"Form Responses 1"))</f>
        <v>theresiav</v>
      </c>
      <c r="D324" s="10">
        <f>INDIRECT(ADDRESS(2+QUOTIENT(ROW()-2,COUNTA('Form Responses 1'!$1:$1)-4),4,,TRUE,"Form Responses 1"))</f>
        <v>44993</v>
      </c>
      <c r="E324" s="11">
        <f t="shared" si="2"/>
        <v>3</v>
      </c>
      <c r="F324" s="9" t="str">
        <f>IF(ISBLANK(A324)," ",INDIRECT(ADDRESS(1,5+MOD(ROW()-2,COUNTA('Form Responses 1'!$1:$1)-4),,TRUE,"Form Responses 1")))</f>
        <v>Gedung Pertemuan (Gp) [Halaman Sisi Kiri]</v>
      </c>
      <c r="G324" s="9" t="str">
        <f>IF(ISBLANK(A324)," ",INDIRECT(ADDRESS(MATCH(A324,'Form Responses 1'!A:A,0),5+MOD(ROW()-2,COUNTA('Form Responses 1'!$1:$1)-4),,TRUE,"Form Responses 1")))</f>
        <v>BAIK</v>
      </c>
      <c r="H324" s="12" t="str">
        <f t="shared" si="3"/>
        <v>Gedung Pertemuan (Gp)</v>
      </c>
      <c r="I324" s="12" t="str">
        <f t="shared" si="4"/>
        <v>CLEANING SERVICE</v>
      </c>
      <c r="J324" s="12">
        <f t="array" ref="J324">IFERROR(INDEX(MASTER!B:B,MATCH(G324,MASTER!A:A,0))/100," ")</f>
        <v>0.95</v>
      </c>
      <c r="K324" s="9">
        <f t="shared" si="5"/>
        <v>10</v>
      </c>
      <c r="L324" s="9" t="str">
        <f t="shared" si="6"/>
        <v>2023 - WEEK 10</v>
      </c>
      <c r="M324" s="9" t="str">
        <f t="shared" si="7"/>
        <v>2023 - MONTH 03</v>
      </c>
      <c r="N324" s="12">
        <f t="shared" ref="N324:O324" si="333">IFERROR(AVERAGEIF(L:L,L324,$J:$J)," ")</f>
        <v>0.9596428571</v>
      </c>
      <c r="O324" s="12">
        <f t="shared" si="333"/>
        <v>0.9549285714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SB</v>
      </c>
    </row>
    <row r="325">
      <c r="A325" s="8">
        <f>INDIRECT(ADDRESS(2+QUOTIENT(ROW()-2,COUNTA('Form Responses 1'!$1:$1)-4),1,,TRUE,"Form Responses 1"))</f>
        <v>45005.69193</v>
      </c>
      <c r="B325" s="9" t="str">
        <f>INDIRECT(ADDRESS(2+QUOTIENT(ROW()-2,COUNTA('Form Responses 1'!$1:$1)-4),2,,TRUE,"Form Responses 1"))</f>
        <v>theresia4@gmail.com</v>
      </c>
      <c r="C325" s="9" t="str">
        <f>INDIRECT(ADDRESS(2+QUOTIENT(ROW()-2,COUNTA('Form Responses 1'!$1:$1)-4),3,,TRUE,"Form Responses 1"))</f>
        <v>theresiav</v>
      </c>
      <c r="D325" s="10">
        <f>INDIRECT(ADDRESS(2+QUOTIENT(ROW()-2,COUNTA('Form Responses 1'!$1:$1)-4),4,,TRUE,"Form Responses 1"))</f>
        <v>44993</v>
      </c>
      <c r="E325" s="11">
        <f t="shared" si="2"/>
        <v>3</v>
      </c>
      <c r="F325" s="9" t="str">
        <f>IF(ISBLANK(A325)," ",INDIRECT(ADDRESS(1,5+MOD(ROW()-2,COUNTA('Form Responses 1'!$1:$1)-4),,TRUE,"Form Responses 1")))</f>
        <v>Gedung Pertemuan (Gp) [Halaman Sisi Belakang]</v>
      </c>
      <c r="G325" s="9" t="str">
        <f>IF(ISBLANK(A325)," ",INDIRECT(ADDRESS(MATCH(A325,'Form Responses 1'!A:A,0),5+MOD(ROW()-2,COUNTA('Form Responses 1'!$1:$1)-4),,TRUE,"Form Responses 1")))</f>
        <v>SANGATBAIK</v>
      </c>
      <c r="H325" s="12" t="str">
        <f t="shared" si="3"/>
        <v>Gedung Pertemuan (Gp)</v>
      </c>
      <c r="I325" s="12" t="str">
        <f t="shared" si="4"/>
        <v>CLEANING SERVICE</v>
      </c>
      <c r="J325" s="12">
        <f t="array" ref="J325">IFERROR(INDEX(MASTER!B:B,MATCH(G325,MASTER!A:A,0))/100," ")</f>
        <v>1</v>
      </c>
      <c r="K325" s="9">
        <f t="shared" si="5"/>
        <v>10</v>
      </c>
      <c r="L325" s="9" t="str">
        <f t="shared" si="6"/>
        <v>2023 - WEEK 10</v>
      </c>
      <c r="M325" s="9" t="str">
        <f t="shared" si="7"/>
        <v>2023 - MONTH 03</v>
      </c>
      <c r="N325" s="12">
        <f t="shared" ref="N325:O325" si="334">IFERROR(AVERAGEIF(L:L,L325,$J:$J)," ")</f>
        <v>0.9596428571</v>
      </c>
      <c r="O325" s="12">
        <f t="shared" si="334"/>
        <v>0.9549285714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SB</v>
      </c>
    </row>
    <row r="326">
      <c r="A326" s="8">
        <f>INDIRECT(ADDRESS(2+QUOTIENT(ROW()-2,COUNTA('Form Responses 1'!$1:$1)-4),1,,TRUE,"Form Responses 1"))</f>
        <v>45005.69193</v>
      </c>
      <c r="B326" s="9" t="str">
        <f>INDIRECT(ADDRESS(2+QUOTIENT(ROW()-2,COUNTA('Form Responses 1'!$1:$1)-4),2,,TRUE,"Form Responses 1"))</f>
        <v>theresia4@gmail.com</v>
      </c>
      <c r="C326" s="9" t="str">
        <f>INDIRECT(ADDRESS(2+QUOTIENT(ROW()-2,COUNTA('Form Responses 1'!$1:$1)-4),3,,TRUE,"Form Responses 1"))</f>
        <v>theresiav</v>
      </c>
      <c r="D326" s="10">
        <f>INDIRECT(ADDRESS(2+QUOTIENT(ROW()-2,COUNTA('Form Responses 1'!$1:$1)-4),4,,TRUE,"Form Responses 1"))</f>
        <v>44993</v>
      </c>
      <c r="E326" s="11">
        <f t="shared" si="2"/>
        <v>3</v>
      </c>
      <c r="F326" s="9" t="str">
        <f>IF(ISBLANK(A326)," ",INDIRECT(ADDRESS(1,5+MOD(ROW()-2,COUNTA('Form Responses 1'!$1:$1)-4),,TRUE,"Form Responses 1")))</f>
        <v>Gedung Pertemuan (Gp) [Halaman Pintu Masuk]</v>
      </c>
      <c r="G326" s="9" t="str">
        <f>IF(ISBLANK(A326)," ",INDIRECT(ADDRESS(MATCH(A326,'Form Responses 1'!A:A,0),5+MOD(ROW()-2,COUNTA('Form Responses 1'!$1:$1)-4),,TRUE,"Form Responses 1")))</f>
        <v>BAIK</v>
      </c>
      <c r="H326" s="12" t="str">
        <f t="shared" si="3"/>
        <v>Gedung Pertemuan (Gp)</v>
      </c>
      <c r="I326" s="12" t="str">
        <f t="shared" si="4"/>
        <v>CLEANING SERVICE</v>
      </c>
      <c r="J326" s="12">
        <f t="array" ref="J326">IFERROR(INDEX(MASTER!B:B,MATCH(G326,MASTER!A:A,0))/100," ")</f>
        <v>0.95</v>
      </c>
      <c r="K326" s="9">
        <f t="shared" si="5"/>
        <v>10</v>
      </c>
      <c r="L326" s="9" t="str">
        <f t="shared" si="6"/>
        <v>2023 - WEEK 10</v>
      </c>
      <c r="M326" s="9" t="str">
        <f t="shared" si="7"/>
        <v>2023 - MONTH 03</v>
      </c>
      <c r="N326" s="12">
        <f t="shared" ref="N326:O326" si="335">IFERROR(AVERAGEIF(L:L,L326,$J:$J)," ")</f>
        <v>0.9596428571</v>
      </c>
      <c r="O326" s="12">
        <f t="shared" si="335"/>
        <v>0.9549285714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SB</v>
      </c>
    </row>
    <row r="327">
      <c r="A327" s="8">
        <f>INDIRECT(ADDRESS(2+QUOTIENT(ROW()-2,COUNTA('Form Responses 1'!$1:$1)-4),1,,TRUE,"Form Responses 1"))</f>
        <v>45005.69193</v>
      </c>
      <c r="B327" s="9" t="str">
        <f>INDIRECT(ADDRESS(2+QUOTIENT(ROW()-2,COUNTA('Form Responses 1'!$1:$1)-4),2,,TRUE,"Form Responses 1"))</f>
        <v>theresia4@gmail.com</v>
      </c>
      <c r="C327" s="9" t="str">
        <f>INDIRECT(ADDRESS(2+QUOTIENT(ROW()-2,COUNTA('Form Responses 1'!$1:$1)-4),3,,TRUE,"Form Responses 1"))</f>
        <v>theresiav</v>
      </c>
      <c r="D327" s="10">
        <f>INDIRECT(ADDRESS(2+QUOTIENT(ROW()-2,COUNTA('Form Responses 1'!$1:$1)-4),4,,TRUE,"Form Responses 1"))</f>
        <v>44993</v>
      </c>
      <c r="E327" s="11">
        <f t="shared" si="2"/>
        <v>3</v>
      </c>
      <c r="F327" s="9" t="str">
        <f>IF(ISBLANK(A327)," ",INDIRECT(ADDRESS(1,5+MOD(ROW()-2,COUNTA('Form Responses 1'!$1:$1)-4),,TRUE,"Form Responses 1")))</f>
        <v>Masjid [Halaman Sisi Depan]</v>
      </c>
      <c r="G327" s="9" t="str">
        <f>IF(ISBLANK(A327)," ",INDIRECT(ADDRESS(MATCH(A327,'Form Responses 1'!A:A,0),5+MOD(ROW()-2,COUNTA('Form Responses 1'!$1:$1)-4),,TRUE,"Form Responses 1")))</f>
        <v>BAIK</v>
      </c>
      <c r="H327" s="12" t="str">
        <f t="shared" si="3"/>
        <v>Masjid</v>
      </c>
      <c r="I327" s="12" t="str">
        <f t="shared" si="4"/>
        <v>CLEANING SERVICE</v>
      </c>
      <c r="J327" s="12">
        <f t="array" ref="J327">IFERROR(INDEX(MASTER!B:B,MATCH(G327,MASTER!A:A,0))/100," ")</f>
        <v>0.95</v>
      </c>
      <c r="K327" s="9">
        <f t="shared" si="5"/>
        <v>10</v>
      </c>
      <c r="L327" s="9" t="str">
        <f t="shared" si="6"/>
        <v>2023 - WEEK 10</v>
      </c>
      <c r="M327" s="9" t="str">
        <f t="shared" si="7"/>
        <v>2023 - MONTH 03</v>
      </c>
      <c r="N327" s="12">
        <f t="shared" ref="N327:O327" si="336">IFERROR(AVERAGEIF(L:L,L327,$J:$J)," ")</f>
        <v>0.9596428571</v>
      </c>
      <c r="O327" s="12">
        <f t="shared" si="336"/>
        <v>0.9549285714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SB</v>
      </c>
    </row>
    <row r="328">
      <c r="A328" s="8">
        <f>INDIRECT(ADDRESS(2+QUOTIENT(ROW()-2,COUNTA('Form Responses 1'!$1:$1)-4),1,,TRUE,"Form Responses 1"))</f>
        <v>45005.69193</v>
      </c>
      <c r="B328" s="9" t="str">
        <f>INDIRECT(ADDRESS(2+QUOTIENT(ROW()-2,COUNTA('Form Responses 1'!$1:$1)-4),2,,TRUE,"Form Responses 1"))</f>
        <v>theresia4@gmail.com</v>
      </c>
      <c r="C328" s="9" t="str">
        <f>INDIRECT(ADDRESS(2+QUOTIENT(ROW()-2,COUNTA('Form Responses 1'!$1:$1)-4),3,,TRUE,"Form Responses 1"))</f>
        <v>theresiav</v>
      </c>
      <c r="D328" s="10">
        <f>INDIRECT(ADDRESS(2+QUOTIENT(ROW()-2,COUNTA('Form Responses 1'!$1:$1)-4),4,,TRUE,"Form Responses 1"))</f>
        <v>44993</v>
      </c>
      <c r="E328" s="11">
        <f t="shared" si="2"/>
        <v>3</v>
      </c>
      <c r="F328" s="9" t="str">
        <f>IF(ISBLANK(A328)," ",INDIRECT(ADDRESS(1,5+MOD(ROW()-2,COUNTA('Form Responses 1'!$1:$1)-4),,TRUE,"Form Responses 1")))</f>
        <v>Masjid [Halaman Sisi Kanan]</v>
      </c>
      <c r="G328" s="9" t="str">
        <f>IF(ISBLANK(A328)," ",INDIRECT(ADDRESS(MATCH(A328,'Form Responses 1'!A:A,0),5+MOD(ROW()-2,COUNTA('Form Responses 1'!$1:$1)-4),,TRUE,"Form Responses 1")))</f>
        <v>SANGATBAIK</v>
      </c>
      <c r="H328" s="12" t="str">
        <f t="shared" si="3"/>
        <v>Masjid</v>
      </c>
      <c r="I328" s="12" t="str">
        <f t="shared" si="4"/>
        <v>CLEANING SERVICE</v>
      </c>
      <c r="J328" s="12">
        <f t="array" ref="J328">IFERROR(INDEX(MASTER!B:B,MATCH(G328,MASTER!A:A,0))/100," ")</f>
        <v>1</v>
      </c>
      <c r="K328" s="9">
        <f t="shared" si="5"/>
        <v>10</v>
      </c>
      <c r="L328" s="9" t="str">
        <f t="shared" si="6"/>
        <v>2023 - WEEK 10</v>
      </c>
      <c r="M328" s="9" t="str">
        <f t="shared" si="7"/>
        <v>2023 - MONTH 03</v>
      </c>
      <c r="N328" s="12">
        <f t="shared" ref="N328:O328" si="337">IFERROR(AVERAGEIF(L:L,L328,$J:$J)," ")</f>
        <v>0.9596428571</v>
      </c>
      <c r="O328" s="12">
        <f t="shared" si="337"/>
        <v>0.9549285714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SB</v>
      </c>
    </row>
    <row r="329">
      <c r="A329" s="8">
        <f>INDIRECT(ADDRESS(2+QUOTIENT(ROW()-2,COUNTA('Form Responses 1'!$1:$1)-4),1,,TRUE,"Form Responses 1"))</f>
        <v>45005.69193</v>
      </c>
      <c r="B329" s="9" t="str">
        <f>INDIRECT(ADDRESS(2+QUOTIENT(ROW()-2,COUNTA('Form Responses 1'!$1:$1)-4),2,,TRUE,"Form Responses 1"))</f>
        <v>theresia4@gmail.com</v>
      </c>
      <c r="C329" s="9" t="str">
        <f>INDIRECT(ADDRESS(2+QUOTIENT(ROW()-2,COUNTA('Form Responses 1'!$1:$1)-4),3,,TRUE,"Form Responses 1"))</f>
        <v>theresiav</v>
      </c>
      <c r="D329" s="10">
        <f>INDIRECT(ADDRESS(2+QUOTIENT(ROW()-2,COUNTA('Form Responses 1'!$1:$1)-4),4,,TRUE,"Form Responses 1"))</f>
        <v>44993</v>
      </c>
      <c r="E329" s="11">
        <f t="shared" si="2"/>
        <v>3</v>
      </c>
      <c r="F329" s="9" t="str">
        <f>IF(ISBLANK(A329)," ",INDIRECT(ADDRESS(1,5+MOD(ROW()-2,COUNTA('Form Responses 1'!$1:$1)-4),,TRUE,"Form Responses 1")))</f>
        <v>Masjid [Halaman Sisi Kiri]</v>
      </c>
      <c r="G329" s="9" t="str">
        <f>IF(ISBLANK(A329)," ",INDIRECT(ADDRESS(MATCH(A329,'Form Responses 1'!A:A,0),5+MOD(ROW()-2,COUNTA('Form Responses 1'!$1:$1)-4),,TRUE,"Form Responses 1")))</f>
        <v>SANGATBAIK</v>
      </c>
      <c r="H329" s="12" t="str">
        <f t="shared" si="3"/>
        <v>Masjid</v>
      </c>
      <c r="I329" s="12" t="str">
        <f t="shared" si="4"/>
        <v>CLEANING SERVICE</v>
      </c>
      <c r="J329" s="12">
        <f t="array" ref="J329">IFERROR(INDEX(MASTER!B:B,MATCH(G329,MASTER!A:A,0))/100," ")</f>
        <v>1</v>
      </c>
      <c r="K329" s="9">
        <f t="shared" si="5"/>
        <v>10</v>
      </c>
      <c r="L329" s="9" t="str">
        <f t="shared" si="6"/>
        <v>2023 - WEEK 10</v>
      </c>
      <c r="M329" s="9" t="str">
        <f t="shared" si="7"/>
        <v>2023 - MONTH 03</v>
      </c>
      <c r="N329" s="12">
        <f t="shared" ref="N329:O329" si="338">IFERROR(AVERAGEIF(L:L,L329,$J:$J)," ")</f>
        <v>0.9596428571</v>
      </c>
      <c r="O329" s="12">
        <f t="shared" si="338"/>
        <v>0.9549285714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SB</v>
      </c>
    </row>
    <row r="330">
      <c r="A330" s="8">
        <f>INDIRECT(ADDRESS(2+QUOTIENT(ROW()-2,COUNTA('Form Responses 1'!$1:$1)-4),1,,TRUE,"Form Responses 1"))</f>
        <v>45005.69193</v>
      </c>
      <c r="B330" s="9" t="str">
        <f>INDIRECT(ADDRESS(2+QUOTIENT(ROW()-2,COUNTA('Form Responses 1'!$1:$1)-4),2,,TRUE,"Form Responses 1"))</f>
        <v>theresia4@gmail.com</v>
      </c>
      <c r="C330" s="9" t="str">
        <f>INDIRECT(ADDRESS(2+QUOTIENT(ROW()-2,COUNTA('Form Responses 1'!$1:$1)-4),3,,TRUE,"Form Responses 1"))</f>
        <v>theresiav</v>
      </c>
      <c r="D330" s="10">
        <f>INDIRECT(ADDRESS(2+QUOTIENT(ROW()-2,COUNTA('Form Responses 1'!$1:$1)-4),4,,TRUE,"Form Responses 1"))</f>
        <v>44993</v>
      </c>
      <c r="E330" s="11">
        <f t="shared" si="2"/>
        <v>3</v>
      </c>
      <c r="F330" s="9" t="str">
        <f>IF(ISBLANK(A330)," ",INDIRECT(ADDRESS(1,5+MOD(ROW()-2,COUNTA('Form Responses 1'!$1:$1)-4),,TRUE,"Form Responses 1")))</f>
        <v>Masjid [Halaman Sisi Belakang]</v>
      </c>
      <c r="G330" s="9" t="str">
        <f>IF(ISBLANK(A330)," ",INDIRECT(ADDRESS(MATCH(A330,'Form Responses 1'!A:A,0),5+MOD(ROW()-2,COUNTA('Form Responses 1'!$1:$1)-4),,TRUE,"Form Responses 1")))</f>
        <v>BAIK</v>
      </c>
      <c r="H330" s="12" t="str">
        <f t="shared" si="3"/>
        <v>Masjid</v>
      </c>
      <c r="I330" s="12" t="str">
        <f t="shared" si="4"/>
        <v>CLEANING SERVICE</v>
      </c>
      <c r="J330" s="12">
        <f t="array" ref="J330">IFERROR(INDEX(MASTER!B:B,MATCH(G330,MASTER!A:A,0))/100," ")</f>
        <v>0.95</v>
      </c>
      <c r="K330" s="9">
        <f t="shared" si="5"/>
        <v>10</v>
      </c>
      <c r="L330" s="9" t="str">
        <f t="shared" si="6"/>
        <v>2023 - WEEK 10</v>
      </c>
      <c r="M330" s="9" t="str">
        <f t="shared" si="7"/>
        <v>2023 - MONTH 03</v>
      </c>
      <c r="N330" s="12">
        <f t="shared" ref="N330:O330" si="339">IFERROR(AVERAGEIF(L:L,L330,$J:$J)," ")</f>
        <v>0.9596428571</v>
      </c>
      <c r="O330" s="12">
        <f t="shared" si="339"/>
        <v>0.9549285714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45005.69193</v>
      </c>
      <c r="B331" s="9" t="str">
        <f>INDIRECT(ADDRESS(2+QUOTIENT(ROW()-2,COUNTA('Form Responses 1'!$1:$1)-4),2,,TRUE,"Form Responses 1"))</f>
        <v>theresia4@gmail.com</v>
      </c>
      <c r="C331" s="9" t="str">
        <f>INDIRECT(ADDRESS(2+QUOTIENT(ROW()-2,COUNTA('Form Responses 1'!$1:$1)-4),3,,TRUE,"Form Responses 1"))</f>
        <v>theresiav</v>
      </c>
      <c r="D331" s="10">
        <f>INDIRECT(ADDRESS(2+QUOTIENT(ROW()-2,COUNTA('Form Responses 1'!$1:$1)-4),4,,TRUE,"Form Responses 1"))</f>
        <v>44993</v>
      </c>
      <c r="E331" s="11">
        <f t="shared" si="2"/>
        <v>3</v>
      </c>
      <c r="F331" s="9" t="str">
        <f>IF(ISBLANK(A331)," ",INDIRECT(ADDRESS(1,5+MOD(ROW()-2,COUNTA('Form Responses 1'!$1:$1)-4),,TRUE,"Form Responses 1")))</f>
        <v>Masjid [Halaman Pintu Masuk]</v>
      </c>
      <c r="G331" s="9" t="str">
        <f>IF(ISBLANK(A331)," ",INDIRECT(ADDRESS(MATCH(A331,'Form Responses 1'!A:A,0),5+MOD(ROW()-2,COUNTA('Form Responses 1'!$1:$1)-4),,TRUE,"Form Responses 1")))</f>
        <v>BAIK</v>
      </c>
      <c r="H331" s="12" t="str">
        <f t="shared" si="3"/>
        <v>Masjid</v>
      </c>
      <c r="I331" s="12" t="str">
        <f t="shared" si="4"/>
        <v>CLEANING SERVICE</v>
      </c>
      <c r="J331" s="12">
        <f t="array" ref="J331">IFERROR(INDEX(MASTER!B:B,MATCH(G331,MASTER!A:A,0))/100," ")</f>
        <v>0.95</v>
      </c>
      <c r="K331" s="9">
        <f t="shared" si="5"/>
        <v>10</v>
      </c>
      <c r="L331" s="9" t="str">
        <f t="shared" si="6"/>
        <v>2023 - WEEK 10</v>
      </c>
      <c r="M331" s="9" t="str">
        <f t="shared" si="7"/>
        <v>2023 - MONTH 03</v>
      </c>
      <c r="N331" s="12">
        <f t="shared" ref="N331:O331" si="340">IFERROR(AVERAGEIF(L:L,L331,$J:$J)," ")</f>
        <v>0.9596428571</v>
      </c>
      <c r="O331" s="12">
        <f t="shared" si="340"/>
        <v>0.9549285714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45005.69193</v>
      </c>
      <c r="B332" s="9" t="str">
        <f>INDIRECT(ADDRESS(2+QUOTIENT(ROW()-2,COUNTA('Form Responses 1'!$1:$1)-4),2,,TRUE,"Form Responses 1"))</f>
        <v>theresia4@gmail.com</v>
      </c>
      <c r="C332" s="9" t="str">
        <f>INDIRECT(ADDRESS(2+QUOTIENT(ROW()-2,COUNTA('Form Responses 1'!$1:$1)-4),3,,TRUE,"Form Responses 1"))</f>
        <v>theresiav</v>
      </c>
      <c r="D332" s="10">
        <f>INDIRECT(ADDRESS(2+QUOTIENT(ROW()-2,COUNTA('Form Responses 1'!$1:$1)-4),4,,TRUE,"Form Responses 1"))</f>
        <v>44993</v>
      </c>
      <c r="E332" s="11">
        <f t="shared" si="2"/>
        <v>3</v>
      </c>
      <c r="F332" s="9" t="str">
        <f>IF(ISBLANK(A332)," ",INDIRECT(ADDRESS(1,5+MOD(ROW()-2,COUNTA('Form Responses 1'!$1:$1)-4),,TRUE,"Form Responses 1")))</f>
        <v>Masjid [Jalur Utama]</v>
      </c>
      <c r="G332" s="9" t="str">
        <f>IF(ISBLANK(A332)," ",INDIRECT(ADDRESS(MATCH(A332,'Form Responses 1'!A:A,0),5+MOD(ROW()-2,COUNTA('Form Responses 1'!$1:$1)-4),,TRUE,"Form Responses 1")))</f>
        <v>SANGATBAIK</v>
      </c>
      <c r="H332" s="12" t="str">
        <f t="shared" si="3"/>
        <v>Masjid</v>
      </c>
      <c r="I332" s="12" t="str">
        <f t="shared" si="4"/>
        <v>CLEANING SERVICE</v>
      </c>
      <c r="J332" s="12">
        <f t="array" ref="J332">IFERROR(INDEX(MASTER!B:B,MATCH(G332,MASTER!A:A,0))/100," ")</f>
        <v>1</v>
      </c>
      <c r="K332" s="9">
        <f t="shared" si="5"/>
        <v>10</v>
      </c>
      <c r="L332" s="9" t="str">
        <f t="shared" si="6"/>
        <v>2023 - WEEK 10</v>
      </c>
      <c r="M332" s="9" t="str">
        <f t="shared" si="7"/>
        <v>2023 - MONTH 03</v>
      </c>
      <c r="N332" s="12">
        <f t="shared" ref="N332:O332" si="341">IFERROR(AVERAGEIF(L:L,L332,$J:$J)," ")</f>
        <v>0.9596428571</v>
      </c>
      <c r="O332" s="12">
        <f t="shared" si="341"/>
        <v>0.9549285714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45005.69193</v>
      </c>
      <c r="B333" s="9" t="str">
        <f>INDIRECT(ADDRESS(2+QUOTIENT(ROW()-2,COUNTA('Form Responses 1'!$1:$1)-4),2,,TRUE,"Form Responses 1"))</f>
        <v>theresia4@gmail.com</v>
      </c>
      <c r="C333" s="9" t="str">
        <f>INDIRECT(ADDRESS(2+QUOTIENT(ROW()-2,COUNTA('Form Responses 1'!$1:$1)-4),3,,TRUE,"Form Responses 1"))</f>
        <v>theresiav</v>
      </c>
      <c r="D333" s="10">
        <f>INDIRECT(ADDRESS(2+QUOTIENT(ROW()-2,COUNTA('Form Responses 1'!$1:$1)-4),4,,TRUE,"Form Responses 1"))</f>
        <v>44993</v>
      </c>
      <c r="E333" s="11">
        <f t="shared" si="2"/>
        <v>3</v>
      </c>
      <c r="F333" s="9" t="str">
        <f>IF(ISBLANK(A333)," ",INDIRECT(ADDRESS(1,5+MOD(ROW()-2,COUNTA('Form Responses 1'!$1:$1)-4),,TRUE,"Form Responses 1")))</f>
        <v>Blok 1 &amp; 2 [Jalur Utama]</v>
      </c>
      <c r="G333" s="9" t="str">
        <f>IF(ISBLANK(A333)," ",INDIRECT(ADDRESS(MATCH(A333,'Form Responses 1'!A:A,0),5+MOD(ROW()-2,COUNTA('Form Responses 1'!$1:$1)-4),,TRUE,"Form Responses 1")))</f>
        <v>BAIK</v>
      </c>
      <c r="H333" s="12" t="str">
        <f t="shared" si="3"/>
        <v>Blok 1 &amp; 2</v>
      </c>
      <c r="I333" s="12" t="str">
        <f t="shared" si="4"/>
        <v>CLEANING SERVICE</v>
      </c>
      <c r="J333" s="12">
        <f t="array" ref="J333">IFERROR(INDEX(MASTER!B:B,MATCH(G333,MASTER!A:A,0))/100," ")</f>
        <v>0.95</v>
      </c>
      <c r="K333" s="9">
        <f t="shared" si="5"/>
        <v>10</v>
      </c>
      <c r="L333" s="9" t="str">
        <f t="shared" si="6"/>
        <v>2023 - WEEK 10</v>
      </c>
      <c r="M333" s="9" t="str">
        <f t="shared" si="7"/>
        <v>2023 - MONTH 03</v>
      </c>
      <c r="N333" s="12">
        <f t="shared" ref="N333:O333" si="342">IFERROR(AVERAGEIF(L:L,L333,$J:$J)," ")</f>
        <v>0.9596428571</v>
      </c>
      <c r="O333" s="12">
        <f t="shared" si="342"/>
        <v>0.9549285714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45005.69193</v>
      </c>
      <c r="B334" s="9" t="str">
        <f>INDIRECT(ADDRESS(2+QUOTIENT(ROW()-2,COUNTA('Form Responses 1'!$1:$1)-4),2,,TRUE,"Form Responses 1"))</f>
        <v>theresia4@gmail.com</v>
      </c>
      <c r="C334" s="9" t="str">
        <f>INDIRECT(ADDRESS(2+QUOTIENT(ROW()-2,COUNTA('Form Responses 1'!$1:$1)-4),3,,TRUE,"Form Responses 1"))</f>
        <v>theresiav</v>
      </c>
      <c r="D334" s="10">
        <f>INDIRECT(ADDRESS(2+QUOTIENT(ROW()-2,COUNTA('Form Responses 1'!$1:$1)-4),4,,TRUE,"Form Responses 1"))</f>
        <v>44993</v>
      </c>
      <c r="E334" s="11">
        <f t="shared" si="2"/>
        <v>3</v>
      </c>
      <c r="F334" s="9" t="str">
        <f>IF(ISBLANK(A334)," ",INDIRECT(ADDRESS(1,5+MOD(ROW()-2,COUNTA('Form Responses 1'!$1:$1)-4),,TRUE,"Form Responses 1")))</f>
        <v>Blok 1 &amp; 2 [Bundaran]</v>
      </c>
      <c r="G334" s="9" t="str">
        <f>IF(ISBLANK(A334)," ",INDIRECT(ADDRESS(MATCH(A334,'Form Responses 1'!A:A,0),5+MOD(ROW()-2,COUNTA('Form Responses 1'!$1:$1)-4),,TRUE,"Form Responses 1")))</f>
        <v>SANGATBAIK</v>
      </c>
      <c r="H334" s="12" t="str">
        <f t="shared" si="3"/>
        <v>Blok 1 &amp; 2</v>
      </c>
      <c r="I334" s="12" t="str">
        <f t="shared" si="4"/>
        <v>CLEANING SERVICE</v>
      </c>
      <c r="J334" s="12">
        <f t="array" ref="J334">IFERROR(INDEX(MASTER!B:B,MATCH(G334,MASTER!A:A,0))/100," ")</f>
        <v>1</v>
      </c>
      <c r="K334" s="9">
        <f t="shared" si="5"/>
        <v>10</v>
      </c>
      <c r="L334" s="9" t="str">
        <f t="shared" si="6"/>
        <v>2023 - WEEK 10</v>
      </c>
      <c r="M334" s="9" t="str">
        <f t="shared" si="7"/>
        <v>2023 - MONTH 03</v>
      </c>
      <c r="N334" s="12">
        <f t="shared" ref="N334:O334" si="343">IFERROR(AVERAGEIF(L:L,L334,$J:$J)," ")</f>
        <v>0.9596428571</v>
      </c>
      <c r="O334" s="12">
        <f t="shared" si="343"/>
        <v>0.9549285714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45005.69193</v>
      </c>
      <c r="B335" s="9" t="str">
        <f>INDIRECT(ADDRESS(2+QUOTIENT(ROW()-2,COUNTA('Form Responses 1'!$1:$1)-4),2,,TRUE,"Form Responses 1"))</f>
        <v>theresia4@gmail.com</v>
      </c>
      <c r="C335" s="9" t="str">
        <f>INDIRECT(ADDRESS(2+QUOTIENT(ROW()-2,COUNTA('Form Responses 1'!$1:$1)-4),3,,TRUE,"Form Responses 1"))</f>
        <v>theresiav</v>
      </c>
      <c r="D335" s="10">
        <f>INDIRECT(ADDRESS(2+QUOTIENT(ROW()-2,COUNTA('Form Responses 1'!$1:$1)-4),4,,TRUE,"Form Responses 1"))</f>
        <v>44993</v>
      </c>
      <c r="E335" s="11">
        <f t="shared" si="2"/>
        <v>3</v>
      </c>
      <c r="F335" s="9" t="str">
        <f>IF(ISBLANK(A335)," ",INDIRECT(ADDRESS(1,5+MOD(ROW()-2,COUNTA('Form Responses 1'!$1:$1)-4),,TRUE,"Form Responses 1")))</f>
        <v>Blok 3 &amp; 4 [Jalur Utama]</v>
      </c>
      <c r="G335" s="9" t="str">
        <f>IF(ISBLANK(A335)," ",INDIRECT(ADDRESS(MATCH(A335,'Form Responses 1'!A:A,0),5+MOD(ROW()-2,COUNTA('Form Responses 1'!$1:$1)-4),,TRUE,"Form Responses 1")))</f>
        <v>BAIK</v>
      </c>
      <c r="H335" s="12" t="str">
        <f t="shared" si="3"/>
        <v>Blok 3 &amp; 4</v>
      </c>
      <c r="I335" s="12" t="str">
        <f t="shared" si="4"/>
        <v>CLEANING SERVICE</v>
      </c>
      <c r="J335" s="12">
        <f t="array" ref="J335">IFERROR(INDEX(MASTER!B:B,MATCH(G335,MASTER!A:A,0))/100," ")</f>
        <v>0.95</v>
      </c>
      <c r="K335" s="9">
        <f t="shared" si="5"/>
        <v>10</v>
      </c>
      <c r="L335" s="9" t="str">
        <f t="shared" si="6"/>
        <v>2023 - WEEK 10</v>
      </c>
      <c r="M335" s="9" t="str">
        <f t="shared" si="7"/>
        <v>2023 - MONTH 03</v>
      </c>
      <c r="N335" s="12">
        <f t="shared" ref="N335:O335" si="344">IFERROR(AVERAGEIF(L:L,L335,$J:$J)," ")</f>
        <v>0.9596428571</v>
      </c>
      <c r="O335" s="12">
        <f t="shared" si="344"/>
        <v>0.9549285714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45005.69193</v>
      </c>
      <c r="B336" s="9" t="str">
        <f>INDIRECT(ADDRESS(2+QUOTIENT(ROW()-2,COUNTA('Form Responses 1'!$1:$1)-4),2,,TRUE,"Form Responses 1"))</f>
        <v>theresia4@gmail.com</v>
      </c>
      <c r="C336" s="9" t="str">
        <f>INDIRECT(ADDRESS(2+QUOTIENT(ROW()-2,COUNTA('Form Responses 1'!$1:$1)-4),3,,TRUE,"Form Responses 1"))</f>
        <v>theresiav</v>
      </c>
      <c r="D336" s="10">
        <f>INDIRECT(ADDRESS(2+QUOTIENT(ROW()-2,COUNTA('Form Responses 1'!$1:$1)-4),4,,TRUE,"Form Responses 1"))</f>
        <v>44993</v>
      </c>
      <c r="E336" s="11">
        <f t="shared" si="2"/>
        <v>3</v>
      </c>
      <c r="F336" s="9" t="str">
        <f>IF(ISBLANK(A336)," ",INDIRECT(ADDRESS(1,5+MOD(ROW()-2,COUNTA('Form Responses 1'!$1:$1)-4),,TRUE,"Form Responses 1")))</f>
        <v>Blok 3 &amp; 4 [Bundaran 1]</v>
      </c>
      <c r="G336" s="9" t="str">
        <f>IF(ISBLANK(A336)," ",INDIRECT(ADDRESS(MATCH(A336,'Form Responses 1'!A:A,0),5+MOD(ROW()-2,COUNTA('Form Responses 1'!$1:$1)-4),,TRUE,"Form Responses 1")))</f>
        <v>SANGATBAIK</v>
      </c>
      <c r="H336" s="12" t="str">
        <f t="shared" si="3"/>
        <v>Blok 3 &amp; 4</v>
      </c>
      <c r="I336" s="12" t="str">
        <f t="shared" si="4"/>
        <v>CLEANING SERVICE</v>
      </c>
      <c r="J336" s="12">
        <f t="array" ref="J336">IFERROR(INDEX(MASTER!B:B,MATCH(G336,MASTER!A:A,0))/100," ")</f>
        <v>1</v>
      </c>
      <c r="K336" s="9">
        <f t="shared" si="5"/>
        <v>10</v>
      </c>
      <c r="L336" s="9" t="str">
        <f t="shared" si="6"/>
        <v>2023 - WEEK 10</v>
      </c>
      <c r="M336" s="9" t="str">
        <f t="shared" si="7"/>
        <v>2023 - MONTH 03</v>
      </c>
      <c r="N336" s="12">
        <f t="shared" ref="N336:O336" si="345">IFERROR(AVERAGEIF(L:L,L336,$J:$J)," ")</f>
        <v>0.9596428571</v>
      </c>
      <c r="O336" s="12">
        <f t="shared" si="345"/>
        <v>0.9549285714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45005.69193</v>
      </c>
      <c r="B337" s="9" t="str">
        <f>INDIRECT(ADDRESS(2+QUOTIENT(ROW()-2,COUNTA('Form Responses 1'!$1:$1)-4),2,,TRUE,"Form Responses 1"))</f>
        <v>theresia4@gmail.com</v>
      </c>
      <c r="C337" s="9" t="str">
        <f>INDIRECT(ADDRESS(2+QUOTIENT(ROW()-2,COUNTA('Form Responses 1'!$1:$1)-4),3,,TRUE,"Form Responses 1"))</f>
        <v>theresiav</v>
      </c>
      <c r="D337" s="10">
        <f>INDIRECT(ADDRESS(2+QUOTIENT(ROW()-2,COUNTA('Form Responses 1'!$1:$1)-4),4,,TRUE,"Form Responses 1"))</f>
        <v>44993</v>
      </c>
      <c r="E337" s="11">
        <f t="shared" si="2"/>
        <v>3</v>
      </c>
      <c r="F337" s="9" t="str">
        <f>IF(ISBLANK(A337)," ",INDIRECT(ADDRESS(1,5+MOD(ROW()-2,COUNTA('Form Responses 1'!$1:$1)-4),,TRUE,"Form Responses 1")))</f>
        <v>Blok 3 &amp; 4 [Bundaran 2]</v>
      </c>
      <c r="G337" s="9" t="str">
        <f>IF(ISBLANK(A337)," ",INDIRECT(ADDRESS(MATCH(A337,'Form Responses 1'!A:A,0),5+MOD(ROW()-2,COUNTA('Form Responses 1'!$1:$1)-4),,TRUE,"Form Responses 1")))</f>
        <v>BAIK</v>
      </c>
      <c r="H337" s="12" t="str">
        <f t="shared" si="3"/>
        <v>Blok 3 &amp; 4</v>
      </c>
      <c r="I337" s="12" t="str">
        <f t="shared" si="4"/>
        <v>CLEANING SERVICE</v>
      </c>
      <c r="J337" s="12">
        <f t="array" ref="J337">IFERROR(INDEX(MASTER!B:B,MATCH(G337,MASTER!A:A,0))/100," ")</f>
        <v>0.95</v>
      </c>
      <c r="K337" s="9">
        <f t="shared" si="5"/>
        <v>10</v>
      </c>
      <c r="L337" s="9" t="str">
        <f t="shared" si="6"/>
        <v>2023 - WEEK 10</v>
      </c>
      <c r="M337" s="9" t="str">
        <f t="shared" si="7"/>
        <v>2023 - MONTH 03</v>
      </c>
      <c r="N337" s="12">
        <f t="shared" ref="N337:O337" si="346">IFERROR(AVERAGEIF(L:L,L337,$J:$J)," ")</f>
        <v>0.9596428571</v>
      </c>
      <c r="O337" s="12">
        <f t="shared" si="346"/>
        <v>0.9549285714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45005.69193</v>
      </c>
      <c r="B338" s="9" t="str">
        <f>INDIRECT(ADDRESS(2+QUOTIENT(ROW()-2,COUNTA('Form Responses 1'!$1:$1)-4),2,,TRUE,"Form Responses 1"))</f>
        <v>theresia4@gmail.com</v>
      </c>
      <c r="C338" s="9" t="str">
        <f>INDIRECT(ADDRESS(2+QUOTIENT(ROW()-2,COUNTA('Form Responses 1'!$1:$1)-4),3,,TRUE,"Form Responses 1"))</f>
        <v>theresiav</v>
      </c>
      <c r="D338" s="10">
        <f>INDIRECT(ADDRESS(2+QUOTIENT(ROW()-2,COUNTA('Form Responses 1'!$1:$1)-4),4,,TRUE,"Form Responses 1"))</f>
        <v>44993</v>
      </c>
      <c r="E338" s="11">
        <f t="shared" si="2"/>
        <v>3</v>
      </c>
      <c r="F338" s="9" t="str">
        <f>IF(ISBLANK(A338)," ",INDIRECT(ADDRESS(1,5+MOD(ROW()-2,COUNTA('Form Responses 1'!$1:$1)-4),,TRUE,"Form Responses 1")))</f>
        <v>Blok 5 &amp; 6 [Jalur Utama]</v>
      </c>
      <c r="G338" s="9" t="str">
        <f>IF(ISBLANK(A338)," ",INDIRECT(ADDRESS(MATCH(A338,'Form Responses 1'!A:A,0),5+MOD(ROW()-2,COUNTA('Form Responses 1'!$1:$1)-4),,TRUE,"Form Responses 1")))</f>
        <v>BAIK</v>
      </c>
      <c r="H338" s="12" t="str">
        <f t="shared" si="3"/>
        <v>Blok 5 &amp; 6</v>
      </c>
      <c r="I338" s="12" t="str">
        <f t="shared" si="4"/>
        <v>CLEANING SERVICE</v>
      </c>
      <c r="J338" s="12">
        <f t="array" ref="J338">IFERROR(INDEX(MASTER!B:B,MATCH(G338,MASTER!A:A,0))/100," ")</f>
        <v>0.95</v>
      </c>
      <c r="K338" s="9">
        <f t="shared" si="5"/>
        <v>10</v>
      </c>
      <c r="L338" s="9" t="str">
        <f t="shared" si="6"/>
        <v>2023 - WEEK 10</v>
      </c>
      <c r="M338" s="9" t="str">
        <f t="shared" si="7"/>
        <v>2023 - MONTH 03</v>
      </c>
      <c r="N338" s="12">
        <f t="shared" ref="N338:O338" si="347">IFERROR(AVERAGEIF(L:L,L338,$J:$J)," ")</f>
        <v>0.9596428571</v>
      </c>
      <c r="O338" s="12">
        <f t="shared" si="347"/>
        <v>0.9549285714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45005.69193</v>
      </c>
      <c r="B339" s="9" t="str">
        <f>INDIRECT(ADDRESS(2+QUOTIENT(ROW()-2,COUNTA('Form Responses 1'!$1:$1)-4),2,,TRUE,"Form Responses 1"))</f>
        <v>theresia4@gmail.com</v>
      </c>
      <c r="C339" s="9" t="str">
        <f>INDIRECT(ADDRESS(2+QUOTIENT(ROW()-2,COUNTA('Form Responses 1'!$1:$1)-4),3,,TRUE,"Form Responses 1"))</f>
        <v>theresiav</v>
      </c>
      <c r="D339" s="10">
        <f>INDIRECT(ADDRESS(2+QUOTIENT(ROW()-2,COUNTA('Form Responses 1'!$1:$1)-4),4,,TRUE,"Form Responses 1"))</f>
        <v>44993</v>
      </c>
      <c r="E339" s="11">
        <f t="shared" si="2"/>
        <v>3</v>
      </c>
      <c r="F339" s="9" t="str">
        <f>IF(ISBLANK(A339)," ",INDIRECT(ADDRESS(1,5+MOD(ROW()-2,COUNTA('Form Responses 1'!$1:$1)-4),,TRUE,"Form Responses 1")))</f>
        <v>Blok 5 &amp; 6 [Bundaran]</v>
      </c>
      <c r="G339" s="9" t="str">
        <f>IF(ISBLANK(A339)," ",INDIRECT(ADDRESS(MATCH(A339,'Form Responses 1'!A:A,0),5+MOD(ROW()-2,COUNTA('Form Responses 1'!$1:$1)-4),,TRUE,"Form Responses 1")))</f>
        <v>SANGATBAIK</v>
      </c>
      <c r="H339" s="12" t="str">
        <f t="shared" si="3"/>
        <v>Blok 5 &amp; 6</v>
      </c>
      <c r="I339" s="12" t="str">
        <f t="shared" si="4"/>
        <v>CLEANING SERVICE</v>
      </c>
      <c r="J339" s="12">
        <f t="array" ref="J339">IFERROR(INDEX(MASTER!B:B,MATCH(G339,MASTER!A:A,0))/100," ")</f>
        <v>1</v>
      </c>
      <c r="K339" s="9">
        <f t="shared" si="5"/>
        <v>10</v>
      </c>
      <c r="L339" s="9" t="str">
        <f t="shared" si="6"/>
        <v>2023 - WEEK 10</v>
      </c>
      <c r="M339" s="9" t="str">
        <f t="shared" si="7"/>
        <v>2023 - MONTH 03</v>
      </c>
      <c r="N339" s="12">
        <f t="shared" ref="N339:O339" si="348">IFERROR(AVERAGEIF(L:L,L339,$J:$J)," ")</f>
        <v>0.9596428571</v>
      </c>
      <c r="O339" s="12">
        <f t="shared" si="348"/>
        <v>0.9549285714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45005.69193</v>
      </c>
      <c r="B340" s="9" t="str">
        <f>INDIRECT(ADDRESS(2+QUOTIENT(ROW()-2,COUNTA('Form Responses 1'!$1:$1)-4),2,,TRUE,"Form Responses 1"))</f>
        <v>theresia4@gmail.com</v>
      </c>
      <c r="C340" s="9" t="str">
        <f>INDIRECT(ADDRESS(2+QUOTIENT(ROW()-2,COUNTA('Form Responses 1'!$1:$1)-4),3,,TRUE,"Form Responses 1"))</f>
        <v>theresiav</v>
      </c>
      <c r="D340" s="10">
        <f>INDIRECT(ADDRESS(2+QUOTIENT(ROW()-2,COUNTA('Form Responses 1'!$1:$1)-4),4,,TRUE,"Form Responses 1"))</f>
        <v>44993</v>
      </c>
      <c r="E340" s="11">
        <f t="shared" si="2"/>
        <v>3</v>
      </c>
      <c r="F340" s="9" t="str">
        <f>IF(ISBLANK(A340)," ",INDIRECT(ADDRESS(1,5+MOD(ROW()-2,COUNTA('Form Responses 1'!$1:$1)-4),,TRUE,"Form Responses 1")))</f>
        <v>Lapangan 1 [Jalur Utama]</v>
      </c>
      <c r="G340" s="9" t="str">
        <f>IF(ISBLANK(A340)," ",INDIRECT(ADDRESS(MATCH(A340,'Form Responses 1'!A:A,0),5+MOD(ROW()-2,COUNTA('Form Responses 1'!$1:$1)-4),,TRUE,"Form Responses 1")))</f>
        <v>BAIK</v>
      </c>
      <c r="H340" s="12" t="str">
        <f t="shared" si="3"/>
        <v>Lapangan 1</v>
      </c>
      <c r="I340" s="12" t="str">
        <f t="shared" si="4"/>
        <v>CLEANING SERVICE</v>
      </c>
      <c r="J340" s="12">
        <f t="array" ref="J340">IFERROR(INDEX(MASTER!B:B,MATCH(G340,MASTER!A:A,0))/100," ")</f>
        <v>0.95</v>
      </c>
      <c r="K340" s="9">
        <f t="shared" si="5"/>
        <v>10</v>
      </c>
      <c r="L340" s="9" t="str">
        <f t="shared" si="6"/>
        <v>2023 - WEEK 10</v>
      </c>
      <c r="M340" s="9" t="str">
        <f t="shared" si="7"/>
        <v>2023 - MONTH 03</v>
      </c>
      <c r="N340" s="12">
        <f t="shared" ref="N340:O340" si="349">IFERROR(AVERAGEIF(L:L,L340,$J:$J)," ")</f>
        <v>0.9596428571</v>
      </c>
      <c r="O340" s="12">
        <f t="shared" si="349"/>
        <v>0.9549285714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45005.69193</v>
      </c>
      <c r="B341" s="9" t="str">
        <f>INDIRECT(ADDRESS(2+QUOTIENT(ROW()-2,COUNTA('Form Responses 1'!$1:$1)-4),2,,TRUE,"Form Responses 1"))</f>
        <v>theresia4@gmail.com</v>
      </c>
      <c r="C341" s="9" t="str">
        <f>INDIRECT(ADDRESS(2+QUOTIENT(ROW()-2,COUNTA('Form Responses 1'!$1:$1)-4),3,,TRUE,"Form Responses 1"))</f>
        <v>theresiav</v>
      </c>
      <c r="D341" s="10">
        <f>INDIRECT(ADDRESS(2+QUOTIENT(ROW()-2,COUNTA('Form Responses 1'!$1:$1)-4),4,,TRUE,"Form Responses 1"))</f>
        <v>44993</v>
      </c>
      <c r="E341" s="11">
        <f t="shared" si="2"/>
        <v>3</v>
      </c>
      <c r="F341" s="9" t="str">
        <f>IF(ISBLANK(A341)," ",INDIRECT(ADDRESS(1,5+MOD(ROW()-2,COUNTA('Form Responses 1'!$1:$1)-4),,TRUE,"Form Responses 1")))</f>
        <v>Lapangan 1 [Lapangan]</v>
      </c>
      <c r="G341" s="9" t="str">
        <f>IF(ISBLANK(A341)," ",INDIRECT(ADDRESS(MATCH(A341,'Form Responses 1'!A:A,0),5+MOD(ROW()-2,COUNTA('Form Responses 1'!$1:$1)-4),,TRUE,"Form Responses 1")))</f>
        <v>SANGATBAIK</v>
      </c>
      <c r="H341" s="12" t="str">
        <f t="shared" si="3"/>
        <v>Lapangan 1</v>
      </c>
      <c r="I341" s="12" t="str">
        <f t="shared" si="4"/>
        <v>CLEANING SERVICE</v>
      </c>
      <c r="J341" s="12">
        <f t="array" ref="J341">IFERROR(INDEX(MASTER!B:B,MATCH(G341,MASTER!A:A,0))/100," ")</f>
        <v>1</v>
      </c>
      <c r="K341" s="9">
        <f t="shared" si="5"/>
        <v>10</v>
      </c>
      <c r="L341" s="9" t="str">
        <f t="shared" si="6"/>
        <v>2023 - WEEK 10</v>
      </c>
      <c r="M341" s="9" t="str">
        <f t="shared" si="7"/>
        <v>2023 - MONTH 03</v>
      </c>
      <c r="N341" s="12">
        <f t="shared" ref="N341:O341" si="350">IFERROR(AVERAGEIF(L:L,L341,$J:$J)," ")</f>
        <v>0.9596428571</v>
      </c>
      <c r="O341" s="12">
        <f t="shared" si="350"/>
        <v>0.9549285714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45005.69193</v>
      </c>
      <c r="B342" s="9" t="str">
        <f>INDIRECT(ADDRESS(2+QUOTIENT(ROW()-2,COUNTA('Form Responses 1'!$1:$1)-4),2,,TRUE,"Form Responses 1"))</f>
        <v>theresia4@gmail.com</v>
      </c>
      <c r="C342" s="9" t="str">
        <f>INDIRECT(ADDRESS(2+QUOTIENT(ROW()-2,COUNTA('Form Responses 1'!$1:$1)-4),3,,TRUE,"Form Responses 1"))</f>
        <v>theresiav</v>
      </c>
      <c r="D342" s="10">
        <f>INDIRECT(ADDRESS(2+QUOTIENT(ROW()-2,COUNTA('Form Responses 1'!$1:$1)-4),4,,TRUE,"Form Responses 1"))</f>
        <v>44993</v>
      </c>
      <c r="E342" s="11">
        <f t="shared" si="2"/>
        <v>3</v>
      </c>
      <c r="F342" s="9" t="str">
        <f>IF(ISBLANK(A342)," ",INDIRECT(ADDRESS(1,5+MOD(ROW()-2,COUNTA('Form Responses 1'!$1:$1)-4),,TRUE,"Form Responses 1")))</f>
        <v>Lapangan 2 [Jalur Utama]</v>
      </c>
      <c r="G342" s="9" t="str">
        <f>IF(ISBLANK(A342)," ",INDIRECT(ADDRESS(MATCH(A342,'Form Responses 1'!A:A,0),5+MOD(ROW()-2,COUNTA('Form Responses 1'!$1:$1)-4),,TRUE,"Form Responses 1")))</f>
        <v>BAIK</v>
      </c>
      <c r="H342" s="12" t="str">
        <f t="shared" si="3"/>
        <v>Lapangan 2</v>
      </c>
      <c r="I342" s="12" t="str">
        <f t="shared" si="4"/>
        <v>CLEANING SERVICE</v>
      </c>
      <c r="J342" s="12">
        <f t="array" ref="J342">IFERROR(INDEX(MASTER!B:B,MATCH(G342,MASTER!A:A,0))/100," ")</f>
        <v>0.95</v>
      </c>
      <c r="K342" s="9">
        <f t="shared" si="5"/>
        <v>10</v>
      </c>
      <c r="L342" s="9" t="str">
        <f t="shared" si="6"/>
        <v>2023 - WEEK 10</v>
      </c>
      <c r="M342" s="9" t="str">
        <f t="shared" si="7"/>
        <v>2023 - MONTH 03</v>
      </c>
      <c r="N342" s="12">
        <f t="shared" ref="N342:O342" si="351">IFERROR(AVERAGEIF(L:L,L342,$J:$J)," ")</f>
        <v>0.9596428571</v>
      </c>
      <c r="O342" s="12">
        <f t="shared" si="351"/>
        <v>0.9549285714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SB</v>
      </c>
    </row>
    <row r="343">
      <c r="A343" s="8">
        <f>INDIRECT(ADDRESS(2+QUOTIENT(ROW()-2,COUNTA('Form Responses 1'!$1:$1)-4),1,,TRUE,"Form Responses 1"))</f>
        <v>45005.69193</v>
      </c>
      <c r="B343" s="9" t="str">
        <f>INDIRECT(ADDRESS(2+QUOTIENT(ROW()-2,COUNTA('Form Responses 1'!$1:$1)-4),2,,TRUE,"Form Responses 1"))</f>
        <v>theresia4@gmail.com</v>
      </c>
      <c r="C343" s="9" t="str">
        <f>INDIRECT(ADDRESS(2+QUOTIENT(ROW()-2,COUNTA('Form Responses 1'!$1:$1)-4),3,,TRUE,"Form Responses 1"))</f>
        <v>theresiav</v>
      </c>
      <c r="D343" s="10">
        <f>INDIRECT(ADDRESS(2+QUOTIENT(ROW()-2,COUNTA('Form Responses 1'!$1:$1)-4),4,,TRUE,"Form Responses 1"))</f>
        <v>44993</v>
      </c>
      <c r="E343" s="11">
        <f t="shared" si="2"/>
        <v>3</v>
      </c>
      <c r="F343" s="9" t="str">
        <f>IF(ISBLANK(A343)," ",INDIRECT(ADDRESS(1,5+MOD(ROW()-2,COUNTA('Form Responses 1'!$1:$1)-4),,TRUE,"Form Responses 1")))</f>
        <v>Lapangan 2 [Lapangan]</v>
      </c>
      <c r="G343" s="9" t="str">
        <f>IF(ISBLANK(A343)," ",INDIRECT(ADDRESS(MATCH(A343,'Form Responses 1'!A:A,0),5+MOD(ROW()-2,COUNTA('Form Responses 1'!$1:$1)-4),,TRUE,"Form Responses 1")))</f>
        <v>SANGATBAIK</v>
      </c>
      <c r="H343" s="12" t="str">
        <f t="shared" si="3"/>
        <v>Lapangan 2</v>
      </c>
      <c r="I343" s="12" t="str">
        <f t="shared" si="4"/>
        <v>CLEANING SERVICE</v>
      </c>
      <c r="J343" s="12">
        <f t="array" ref="J343">IFERROR(INDEX(MASTER!B:B,MATCH(G343,MASTER!A:A,0))/100," ")</f>
        <v>1</v>
      </c>
      <c r="K343" s="9">
        <f t="shared" si="5"/>
        <v>10</v>
      </c>
      <c r="L343" s="9" t="str">
        <f t="shared" si="6"/>
        <v>2023 - WEEK 10</v>
      </c>
      <c r="M343" s="9" t="str">
        <f t="shared" si="7"/>
        <v>2023 - MONTH 03</v>
      </c>
      <c r="N343" s="12">
        <f t="shared" ref="N343:O343" si="352">IFERROR(AVERAGEIF(L:L,L343,$J:$J)," ")</f>
        <v>0.9596428571</v>
      </c>
      <c r="O343" s="12">
        <f t="shared" si="352"/>
        <v>0.9549285714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SB</v>
      </c>
    </row>
    <row r="344">
      <c r="A344" s="8">
        <f>INDIRECT(ADDRESS(2+QUOTIENT(ROW()-2,COUNTA('Form Responses 1'!$1:$1)-4),1,,TRUE,"Form Responses 1"))</f>
        <v>45005.69193</v>
      </c>
      <c r="B344" s="9" t="str">
        <f>INDIRECT(ADDRESS(2+QUOTIENT(ROW()-2,COUNTA('Form Responses 1'!$1:$1)-4),2,,TRUE,"Form Responses 1"))</f>
        <v>theresia4@gmail.com</v>
      </c>
      <c r="C344" s="9" t="str">
        <f>INDIRECT(ADDRESS(2+QUOTIENT(ROW()-2,COUNTA('Form Responses 1'!$1:$1)-4),3,,TRUE,"Form Responses 1"))</f>
        <v>theresiav</v>
      </c>
      <c r="D344" s="10">
        <f>INDIRECT(ADDRESS(2+QUOTIENT(ROW()-2,COUNTA('Form Responses 1'!$1:$1)-4),4,,TRUE,"Form Responses 1"))</f>
        <v>44993</v>
      </c>
      <c r="E344" s="11">
        <f t="shared" si="2"/>
        <v>3</v>
      </c>
      <c r="F344" s="9" t="str">
        <f>IF(ISBLANK(A344)," ",INDIRECT(ADDRESS(1,5+MOD(ROW()-2,COUNTA('Form Responses 1'!$1:$1)-4),,TRUE,"Form Responses 1")))</f>
        <v>Lapangan 3 [Jalur Utama]</v>
      </c>
      <c r="G344" s="9" t="str">
        <f>IF(ISBLANK(A344)," ",INDIRECT(ADDRESS(MATCH(A344,'Form Responses 1'!A:A,0),5+MOD(ROW()-2,COUNTA('Form Responses 1'!$1:$1)-4),,TRUE,"Form Responses 1")))</f>
        <v>SANGATBAIK</v>
      </c>
      <c r="H344" s="12" t="str">
        <f t="shared" si="3"/>
        <v>Lapangan 3</v>
      </c>
      <c r="I344" s="12" t="str">
        <f t="shared" si="4"/>
        <v>CLEANING SERVICE</v>
      </c>
      <c r="J344" s="12">
        <f t="array" ref="J344">IFERROR(INDEX(MASTER!B:B,MATCH(G344,MASTER!A:A,0))/100," ")</f>
        <v>1</v>
      </c>
      <c r="K344" s="9">
        <f t="shared" si="5"/>
        <v>10</v>
      </c>
      <c r="L344" s="9" t="str">
        <f t="shared" si="6"/>
        <v>2023 - WEEK 10</v>
      </c>
      <c r="M344" s="9" t="str">
        <f t="shared" si="7"/>
        <v>2023 - MONTH 03</v>
      </c>
      <c r="N344" s="12">
        <f t="shared" ref="N344:O344" si="353">IFERROR(AVERAGEIF(L:L,L344,$J:$J)," ")</f>
        <v>0.9596428571</v>
      </c>
      <c r="O344" s="12">
        <f t="shared" si="353"/>
        <v>0.9549285714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SB</v>
      </c>
    </row>
    <row r="345">
      <c r="A345" s="8">
        <f>INDIRECT(ADDRESS(2+QUOTIENT(ROW()-2,COUNTA('Form Responses 1'!$1:$1)-4),1,,TRUE,"Form Responses 1"))</f>
        <v>45005.69193</v>
      </c>
      <c r="B345" s="9" t="str">
        <f>INDIRECT(ADDRESS(2+QUOTIENT(ROW()-2,COUNTA('Form Responses 1'!$1:$1)-4),2,,TRUE,"Form Responses 1"))</f>
        <v>theresia4@gmail.com</v>
      </c>
      <c r="C345" s="9" t="str">
        <f>INDIRECT(ADDRESS(2+QUOTIENT(ROW()-2,COUNTA('Form Responses 1'!$1:$1)-4),3,,TRUE,"Form Responses 1"))</f>
        <v>theresiav</v>
      </c>
      <c r="D345" s="10">
        <f>INDIRECT(ADDRESS(2+QUOTIENT(ROW()-2,COUNTA('Form Responses 1'!$1:$1)-4),4,,TRUE,"Form Responses 1"))</f>
        <v>44993</v>
      </c>
      <c r="E345" s="11">
        <f t="shared" si="2"/>
        <v>3</v>
      </c>
      <c r="F345" s="9" t="str">
        <f>IF(ISBLANK(A345)," ",INDIRECT(ADDRESS(1,5+MOD(ROW()-2,COUNTA('Form Responses 1'!$1:$1)-4),,TRUE,"Form Responses 1")))</f>
        <v>Lapangan 3 [Lapangan]</v>
      </c>
      <c r="G345" s="9" t="str">
        <f>IF(ISBLANK(A345)," ",INDIRECT(ADDRESS(MATCH(A345,'Form Responses 1'!A:A,0),5+MOD(ROW()-2,COUNTA('Form Responses 1'!$1:$1)-4),,TRUE,"Form Responses 1")))</f>
        <v>BAIK</v>
      </c>
      <c r="H345" s="12" t="str">
        <f t="shared" si="3"/>
        <v>Lapangan 3</v>
      </c>
      <c r="I345" s="12" t="str">
        <f t="shared" si="4"/>
        <v>CLEANING SERVICE</v>
      </c>
      <c r="J345" s="12">
        <f t="array" ref="J345">IFERROR(INDEX(MASTER!B:B,MATCH(G345,MASTER!A:A,0))/100," ")</f>
        <v>0.95</v>
      </c>
      <c r="K345" s="9">
        <f t="shared" si="5"/>
        <v>10</v>
      </c>
      <c r="L345" s="9" t="str">
        <f t="shared" si="6"/>
        <v>2023 - WEEK 10</v>
      </c>
      <c r="M345" s="9" t="str">
        <f t="shared" si="7"/>
        <v>2023 - MONTH 03</v>
      </c>
      <c r="N345" s="12">
        <f t="shared" ref="N345:O345" si="354">IFERROR(AVERAGEIF(L:L,L345,$J:$J)," ")</f>
        <v>0.9596428571</v>
      </c>
      <c r="O345" s="12">
        <f t="shared" si="354"/>
        <v>0.9549285714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SB</v>
      </c>
    </row>
    <row r="346">
      <c r="A346" s="8">
        <f>INDIRECT(ADDRESS(2+QUOTIENT(ROW()-2,COUNTA('Form Responses 1'!$1:$1)-4),1,,TRUE,"Form Responses 1"))</f>
        <v>45005.69193</v>
      </c>
      <c r="B346" s="9" t="str">
        <f>INDIRECT(ADDRESS(2+QUOTIENT(ROW()-2,COUNTA('Form Responses 1'!$1:$1)-4),2,,TRUE,"Form Responses 1"))</f>
        <v>theresia4@gmail.com</v>
      </c>
      <c r="C346" s="9" t="str">
        <f>INDIRECT(ADDRESS(2+QUOTIENT(ROW()-2,COUNTA('Form Responses 1'!$1:$1)-4),3,,TRUE,"Form Responses 1"))</f>
        <v>theresiav</v>
      </c>
      <c r="D346" s="10">
        <f>INDIRECT(ADDRESS(2+QUOTIENT(ROW()-2,COUNTA('Form Responses 1'!$1:$1)-4),4,,TRUE,"Form Responses 1"))</f>
        <v>44993</v>
      </c>
      <c r="E346" s="11">
        <f t="shared" si="2"/>
        <v>3</v>
      </c>
      <c r="F346" s="9" t="str">
        <f>IF(ISBLANK(A346)," ",INDIRECT(ADDRESS(1,5+MOD(ROW()-2,COUNTA('Form Responses 1'!$1:$1)-4),,TRUE,"Form Responses 1")))</f>
        <v>Lapangan Panah [Jalur Utama]</v>
      </c>
      <c r="G346" s="9" t="str">
        <f>IF(ISBLANK(A346)," ",INDIRECT(ADDRESS(MATCH(A346,'Form Responses 1'!A:A,0),5+MOD(ROW()-2,COUNTA('Form Responses 1'!$1:$1)-4),,TRUE,"Form Responses 1")))</f>
        <v>SANGATBAIK</v>
      </c>
      <c r="H346" s="12" t="str">
        <f t="shared" si="3"/>
        <v>Lapangan Panah</v>
      </c>
      <c r="I346" s="12" t="str">
        <f t="shared" si="4"/>
        <v>CLEANING SERVICE</v>
      </c>
      <c r="J346" s="12">
        <f t="array" ref="J346">IFERROR(INDEX(MASTER!B:B,MATCH(G346,MASTER!A:A,0))/100," ")</f>
        <v>1</v>
      </c>
      <c r="K346" s="9">
        <f t="shared" si="5"/>
        <v>10</v>
      </c>
      <c r="L346" s="9" t="str">
        <f t="shared" si="6"/>
        <v>2023 - WEEK 10</v>
      </c>
      <c r="M346" s="9" t="str">
        <f t="shared" si="7"/>
        <v>2023 - MONTH 03</v>
      </c>
      <c r="N346" s="12">
        <f t="shared" ref="N346:O346" si="355">IFERROR(AVERAGEIF(L:L,L346,$J:$J)," ")</f>
        <v>0.9596428571</v>
      </c>
      <c r="O346" s="12">
        <f t="shared" si="355"/>
        <v>0.9549285714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SB</v>
      </c>
    </row>
    <row r="347">
      <c r="A347" s="8">
        <f>INDIRECT(ADDRESS(2+QUOTIENT(ROW()-2,COUNTA('Form Responses 1'!$1:$1)-4),1,,TRUE,"Form Responses 1"))</f>
        <v>45005.69193</v>
      </c>
      <c r="B347" s="9" t="str">
        <f>INDIRECT(ADDRESS(2+QUOTIENT(ROW()-2,COUNTA('Form Responses 1'!$1:$1)-4),2,,TRUE,"Form Responses 1"))</f>
        <v>theresia4@gmail.com</v>
      </c>
      <c r="C347" s="9" t="str">
        <f>INDIRECT(ADDRESS(2+QUOTIENT(ROW()-2,COUNTA('Form Responses 1'!$1:$1)-4),3,,TRUE,"Form Responses 1"))</f>
        <v>theresiav</v>
      </c>
      <c r="D347" s="10">
        <f>INDIRECT(ADDRESS(2+QUOTIENT(ROW()-2,COUNTA('Form Responses 1'!$1:$1)-4),4,,TRUE,"Form Responses 1"))</f>
        <v>44993</v>
      </c>
      <c r="E347" s="11">
        <f t="shared" si="2"/>
        <v>3</v>
      </c>
      <c r="F347" s="9" t="str">
        <f>IF(ISBLANK(A347)," ",INDIRECT(ADDRESS(1,5+MOD(ROW()-2,COUNTA('Form Responses 1'!$1:$1)-4),,TRUE,"Form Responses 1")))</f>
        <v>Lapangan Panah [Lapangan]</v>
      </c>
      <c r="G347" s="9" t="str">
        <f>IF(ISBLANK(A347)," ",INDIRECT(ADDRESS(MATCH(A347,'Form Responses 1'!A:A,0),5+MOD(ROW()-2,COUNTA('Form Responses 1'!$1:$1)-4),,TRUE,"Form Responses 1")))</f>
        <v>BAIK</v>
      </c>
      <c r="H347" s="12" t="str">
        <f t="shared" si="3"/>
        <v>Lapangan Panah</v>
      </c>
      <c r="I347" s="12" t="str">
        <f t="shared" si="4"/>
        <v>CLEANING SERVICE</v>
      </c>
      <c r="J347" s="12">
        <f t="array" ref="J347">IFERROR(INDEX(MASTER!B:B,MATCH(G347,MASTER!A:A,0))/100," ")</f>
        <v>0.95</v>
      </c>
      <c r="K347" s="9">
        <f t="shared" si="5"/>
        <v>10</v>
      </c>
      <c r="L347" s="9" t="str">
        <f t="shared" si="6"/>
        <v>2023 - WEEK 10</v>
      </c>
      <c r="M347" s="9" t="str">
        <f t="shared" si="7"/>
        <v>2023 - MONTH 03</v>
      </c>
      <c r="N347" s="12">
        <f t="shared" ref="N347:O347" si="356">IFERROR(AVERAGEIF(L:L,L347,$J:$J)," ")</f>
        <v>0.9596428571</v>
      </c>
      <c r="O347" s="12">
        <f t="shared" si="356"/>
        <v>0.9549285714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SB</v>
      </c>
    </row>
    <row r="348">
      <c r="A348" s="8">
        <f>INDIRECT(ADDRESS(2+QUOTIENT(ROW()-2,COUNTA('Form Responses 1'!$1:$1)-4),1,,TRUE,"Form Responses 1"))</f>
        <v>45005.69193</v>
      </c>
      <c r="B348" s="9" t="str">
        <f>INDIRECT(ADDRESS(2+QUOTIENT(ROW()-2,COUNTA('Form Responses 1'!$1:$1)-4),2,,TRUE,"Form Responses 1"))</f>
        <v>theresia4@gmail.com</v>
      </c>
      <c r="C348" s="9" t="str">
        <f>INDIRECT(ADDRESS(2+QUOTIENT(ROW()-2,COUNTA('Form Responses 1'!$1:$1)-4),3,,TRUE,"Form Responses 1"))</f>
        <v>theresiav</v>
      </c>
      <c r="D348" s="10">
        <f>INDIRECT(ADDRESS(2+QUOTIENT(ROW()-2,COUNTA('Form Responses 1'!$1:$1)-4),4,,TRUE,"Form Responses 1"))</f>
        <v>44993</v>
      </c>
      <c r="E348" s="11">
        <f t="shared" si="2"/>
        <v>3</v>
      </c>
      <c r="F348" s="9" t="str">
        <f>IF(ISBLANK(A348)," ",INDIRECT(ADDRESS(1,5+MOD(ROW()-2,COUNTA('Form Responses 1'!$1:$1)-4),,TRUE,"Form Responses 1")))</f>
        <v>Taman Bermain [Jalur Utama]</v>
      </c>
      <c r="G348" s="9" t="str">
        <f>IF(ISBLANK(A348)," ",INDIRECT(ADDRESS(MATCH(A348,'Form Responses 1'!A:A,0),5+MOD(ROW()-2,COUNTA('Form Responses 1'!$1:$1)-4),,TRUE,"Form Responses 1")))</f>
        <v>SANGATBAIK</v>
      </c>
      <c r="H348" s="12" t="str">
        <f t="shared" si="3"/>
        <v>Taman Bermain</v>
      </c>
      <c r="I348" s="12" t="str">
        <f t="shared" si="4"/>
        <v>CLEANING SERVICE</v>
      </c>
      <c r="J348" s="12">
        <f t="array" ref="J348">IFERROR(INDEX(MASTER!B:B,MATCH(G348,MASTER!A:A,0))/100," ")</f>
        <v>1</v>
      </c>
      <c r="K348" s="9">
        <f t="shared" si="5"/>
        <v>10</v>
      </c>
      <c r="L348" s="9" t="str">
        <f t="shared" si="6"/>
        <v>2023 - WEEK 10</v>
      </c>
      <c r="M348" s="9" t="str">
        <f t="shared" si="7"/>
        <v>2023 - MONTH 03</v>
      </c>
      <c r="N348" s="12">
        <f t="shared" ref="N348:O348" si="357">IFERROR(AVERAGEIF(L:L,L348,$J:$J)," ")</f>
        <v>0.9596428571</v>
      </c>
      <c r="O348" s="12">
        <f t="shared" si="357"/>
        <v>0.9549285714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SB</v>
      </c>
    </row>
    <row r="349">
      <c r="A349" s="8">
        <f>INDIRECT(ADDRESS(2+QUOTIENT(ROW()-2,COUNTA('Form Responses 1'!$1:$1)-4),1,,TRUE,"Form Responses 1"))</f>
        <v>45005.69193</v>
      </c>
      <c r="B349" s="9" t="str">
        <f>INDIRECT(ADDRESS(2+QUOTIENT(ROW()-2,COUNTA('Form Responses 1'!$1:$1)-4),2,,TRUE,"Form Responses 1"))</f>
        <v>theresia4@gmail.com</v>
      </c>
      <c r="C349" s="9" t="str">
        <f>INDIRECT(ADDRESS(2+QUOTIENT(ROW()-2,COUNTA('Form Responses 1'!$1:$1)-4),3,,TRUE,"Form Responses 1"))</f>
        <v>theresiav</v>
      </c>
      <c r="D349" s="10">
        <f>INDIRECT(ADDRESS(2+QUOTIENT(ROW()-2,COUNTA('Form Responses 1'!$1:$1)-4),4,,TRUE,"Form Responses 1"))</f>
        <v>44993</v>
      </c>
      <c r="E349" s="11">
        <f t="shared" si="2"/>
        <v>3</v>
      </c>
      <c r="F349" s="9" t="str">
        <f>IF(ISBLANK(A349)," ",INDIRECT(ADDRESS(1,5+MOD(ROW()-2,COUNTA('Form Responses 1'!$1:$1)-4),,TRUE,"Form Responses 1")))</f>
        <v>Taman Bermain [Lapangan]</v>
      </c>
      <c r="G349" s="9" t="str">
        <f>IF(ISBLANK(A349)," ",INDIRECT(ADDRESS(MATCH(A349,'Form Responses 1'!A:A,0),5+MOD(ROW()-2,COUNTA('Form Responses 1'!$1:$1)-4),,TRUE,"Form Responses 1")))</f>
        <v>BAIK</v>
      </c>
      <c r="H349" s="12" t="str">
        <f t="shared" si="3"/>
        <v>Taman Bermain</v>
      </c>
      <c r="I349" s="12" t="str">
        <f t="shared" si="4"/>
        <v>CLEANING SERVICE</v>
      </c>
      <c r="J349" s="12">
        <f t="array" ref="J349">IFERROR(INDEX(MASTER!B:B,MATCH(G349,MASTER!A:A,0))/100," ")</f>
        <v>0.95</v>
      </c>
      <c r="K349" s="9">
        <f t="shared" si="5"/>
        <v>10</v>
      </c>
      <c r="L349" s="9" t="str">
        <f t="shared" si="6"/>
        <v>2023 - WEEK 10</v>
      </c>
      <c r="M349" s="9" t="str">
        <f t="shared" si="7"/>
        <v>2023 - MONTH 03</v>
      </c>
      <c r="N349" s="12">
        <f t="shared" ref="N349:O349" si="358">IFERROR(AVERAGEIF(L:L,L349,$J:$J)," ")</f>
        <v>0.9596428571</v>
      </c>
      <c r="O349" s="12">
        <f t="shared" si="358"/>
        <v>0.9549285714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SB</v>
      </c>
    </row>
    <row r="350">
      <c r="A350" s="8">
        <f>INDIRECT(ADDRESS(2+QUOTIENT(ROW()-2,COUNTA('Form Responses 1'!$1:$1)-4),1,,TRUE,"Form Responses 1"))</f>
        <v>45005.69193</v>
      </c>
      <c r="B350" s="9" t="str">
        <f>INDIRECT(ADDRESS(2+QUOTIENT(ROW()-2,COUNTA('Form Responses 1'!$1:$1)-4),2,,TRUE,"Form Responses 1"))</f>
        <v>theresia4@gmail.com</v>
      </c>
      <c r="C350" s="9" t="str">
        <f>INDIRECT(ADDRESS(2+QUOTIENT(ROW()-2,COUNTA('Form Responses 1'!$1:$1)-4),3,,TRUE,"Form Responses 1"))</f>
        <v>theresiav</v>
      </c>
      <c r="D350" s="10">
        <f>INDIRECT(ADDRESS(2+QUOTIENT(ROW()-2,COUNTA('Form Responses 1'!$1:$1)-4),4,,TRUE,"Form Responses 1"))</f>
        <v>44993</v>
      </c>
      <c r="E350" s="11">
        <f t="shared" si="2"/>
        <v>3</v>
      </c>
      <c r="F350" s="9" t="str">
        <f>IF(ISBLANK(A350)," ",INDIRECT(ADDRESS(1,5+MOD(ROW()-2,COUNTA('Form Responses 1'!$1:$1)-4),,TRUE,"Form Responses 1")))</f>
        <v>Area Danau 1 [Jalur Utama]</v>
      </c>
      <c r="G350" s="9" t="str">
        <f>IF(ISBLANK(A350)," ",INDIRECT(ADDRESS(MATCH(A350,'Form Responses 1'!A:A,0),5+MOD(ROW()-2,COUNTA('Form Responses 1'!$1:$1)-4),,TRUE,"Form Responses 1")))</f>
        <v>BAIK</v>
      </c>
      <c r="H350" s="12" t="str">
        <f t="shared" si="3"/>
        <v>Area Danau 1</v>
      </c>
      <c r="I350" s="12" t="str">
        <f t="shared" si="4"/>
        <v>CLEANING SERVICE</v>
      </c>
      <c r="J350" s="12">
        <f t="array" ref="J350">IFERROR(INDEX(MASTER!B:B,MATCH(G350,MASTER!A:A,0))/100," ")</f>
        <v>0.95</v>
      </c>
      <c r="K350" s="9">
        <f t="shared" si="5"/>
        <v>10</v>
      </c>
      <c r="L350" s="9" t="str">
        <f t="shared" si="6"/>
        <v>2023 - WEEK 10</v>
      </c>
      <c r="M350" s="9" t="str">
        <f t="shared" si="7"/>
        <v>2023 - MONTH 03</v>
      </c>
      <c r="N350" s="12">
        <f t="shared" ref="N350:O350" si="359">IFERROR(AVERAGEIF(L:L,L350,$J:$J)," ")</f>
        <v>0.9596428571</v>
      </c>
      <c r="O350" s="12">
        <f t="shared" si="359"/>
        <v>0.9549285714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SB</v>
      </c>
    </row>
    <row r="351">
      <c r="A351" s="8">
        <f>INDIRECT(ADDRESS(2+QUOTIENT(ROW()-2,COUNTA('Form Responses 1'!$1:$1)-4),1,,TRUE,"Form Responses 1"))</f>
        <v>45005.69193</v>
      </c>
      <c r="B351" s="9" t="str">
        <f>INDIRECT(ADDRESS(2+QUOTIENT(ROW()-2,COUNTA('Form Responses 1'!$1:$1)-4),2,,TRUE,"Form Responses 1"))</f>
        <v>theresia4@gmail.com</v>
      </c>
      <c r="C351" s="9" t="str">
        <f>INDIRECT(ADDRESS(2+QUOTIENT(ROW()-2,COUNTA('Form Responses 1'!$1:$1)-4),3,,TRUE,"Form Responses 1"))</f>
        <v>theresiav</v>
      </c>
      <c r="D351" s="10">
        <f>INDIRECT(ADDRESS(2+QUOTIENT(ROW()-2,COUNTA('Form Responses 1'!$1:$1)-4),4,,TRUE,"Form Responses 1"))</f>
        <v>44993</v>
      </c>
      <c r="E351" s="11">
        <f t="shared" si="2"/>
        <v>3</v>
      </c>
      <c r="F351" s="9" t="str">
        <f>IF(ISBLANK(A351)," ",INDIRECT(ADDRESS(1,5+MOD(ROW()-2,COUNTA('Form Responses 1'!$1:$1)-4),,TRUE,"Form Responses 1")))</f>
        <v>Area Danau 2 [Jalur Utama]</v>
      </c>
      <c r="G351" s="9" t="str">
        <f>IF(ISBLANK(A351)," ",INDIRECT(ADDRESS(MATCH(A351,'Form Responses 1'!A:A,0),5+MOD(ROW()-2,COUNTA('Form Responses 1'!$1:$1)-4),,TRUE,"Form Responses 1")))</f>
        <v>CUKUP BAIK</v>
      </c>
      <c r="H351" s="12" t="str">
        <f t="shared" si="3"/>
        <v>Area Danau 2</v>
      </c>
      <c r="I351" s="12" t="str">
        <f t="shared" si="4"/>
        <v>CLEANING SERVICE</v>
      </c>
      <c r="J351" s="12">
        <f t="array" ref="J351">IFERROR(INDEX(MASTER!B:B,MATCH(G351,MASTER!A:A,0))/100," ")</f>
        <v>0.89</v>
      </c>
      <c r="K351" s="9">
        <f t="shared" si="5"/>
        <v>10</v>
      </c>
      <c r="L351" s="9" t="str">
        <f t="shared" si="6"/>
        <v>2023 - WEEK 10</v>
      </c>
      <c r="M351" s="9" t="str">
        <f t="shared" si="7"/>
        <v>2023 - MONTH 03</v>
      </c>
      <c r="N351" s="12">
        <f t="shared" ref="N351:O351" si="360">IFERROR(AVERAGEIF(L:L,L351,$J:$J)," ")</f>
        <v>0.9596428571</v>
      </c>
      <c r="O351" s="12">
        <f t="shared" si="360"/>
        <v>0.9549285714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SB</v>
      </c>
    </row>
    <row r="352">
      <c r="A352" s="8">
        <f>INDIRECT(ADDRESS(2+QUOTIENT(ROW()-2,COUNTA('Form Responses 1'!$1:$1)-4),1,,TRUE,"Form Responses 1"))</f>
        <v>45022.46611</v>
      </c>
      <c r="B352" s="9" t="str">
        <f>INDIRECT(ADDRESS(2+QUOTIENT(ROW()-2,COUNTA('Form Responses 1'!$1:$1)-4),2,,TRUE,"Form Responses 1"))</f>
        <v>didinz1012@gmail.com</v>
      </c>
      <c r="C352" s="9" t="str">
        <f>INDIRECT(ADDRESS(2+QUOTIENT(ROW()-2,COUNTA('Form Responses 1'!$1:$1)-4),3,,TRUE,"Form Responses 1"))</f>
        <v>Didin Zaenudin</v>
      </c>
      <c r="D352" s="10">
        <f>INDIRECT(ADDRESS(2+QUOTIENT(ROW()-2,COUNTA('Form Responses 1'!$1:$1)-4),4,,TRUE,"Form Responses 1"))</f>
        <v>44951</v>
      </c>
      <c r="E352" s="11">
        <f t="shared" si="2"/>
        <v>3</v>
      </c>
      <c r="F352" s="9" t="str">
        <f>IF(ISBLANK(A352)," ",INDIRECT(ADDRESS(1,5+MOD(ROW()-2,COUNTA('Form Responses 1'!$1:$1)-4),,TRUE,"Form Responses 1")))</f>
        <v>Security [Security Functions]</v>
      </c>
      <c r="G352" s="9" t="str">
        <f>IF(ISBLANK(A352)," ",INDIRECT(ADDRESS(MATCH(A352,'Form Responses 1'!A:A,0),5+MOD(ROW()-2,COUNTA('Form Responses 1'!$1:$1)-4),,TRUE,"Form Responses 1")))</f>
        <v>BAIK</v>
      </c>
      <c r="H352" s="12" t="str">
        <f t="shared" si="3"/>
        <v>Security</v>
      </c>
      <c r="I352" s="12" t="str">
        <f t="shared" si="4"/>
        <v>SECURITY SERVICE</v>
      </c>
      <c r="J352" s="12">
        <f t="array" ref="J352">IFERROR(INDEX(MASTER!B:B,MATCH(G352,MASTER!A:A,0))/100," ")</f>
        <v>0.95</v>
      </c>
      <c r="K352" s="9">
        <f t="shared" si="5"/>
        <v>4</v>
      </c>
      <c r="L352" s="9" t="str">
        <f t="shared" si="6"/>
        <v>2023 - WEEK 04</v>
      </c>
      <c r="M352" s="9" t="str">
        <f t="shared" si="7"/>
        <v>2023 - MONTH 01</v>
      </c>
      <c r="N352" s="12">
        <f t="shared" ref="N352:O352" si="361">IFERROR(AVERAGEIF(L:L,L352,$J:$J)," ")</f>
        <v>0.9208571429</v>
      </c>
      <c r="O352" s="12">
        <f t="shared" si="361"/>
        <v>0.9208571429</v>
      </c>
      <c r="P352" s="9" t="str">
        <f>IF(ISBLANK(A352)," ",IF(N352&gt;MASTER!$B$3/100,"SB",IF(N352&gt;MASTER!$B$4/100,"B",IF(N352&gt;MASTER!$B$5/100,"C","K"))))</f>
        <v>B</v>
      </c>
      <c r="Q352" s="9" t="str">
        <f>IF(ISBLANK(B352)," ",IF(O352&gt;MASTER!$B$3/100,"SB",IF(O352&gt;MASTER!$B$4/100,"B",IF(O352&gt;MASTER!$B$5/100,"C","K"))))</f>
        <v>B</v>
      </c>
    </row>
    <row r="353">
      <c r="A353" s="8">
        <f>INDIRECT(ADDRESS(2+QUOTIENT(ROW()-2,COUNTA('Form Responses 1'!$1:$1)-4),1,,TRUE,"Form Responses 1"))</f>
        <v>45022.46611</v>
      </c>
      <c r="B353" s="9" t="str">
        <f>INDIRECT(ADDRESS(2+QUOTIENT(ROW()-2,COUNTA('Form Responses 1'!$1:$1)-4),2,,TRUE,"Form Responses 1"))</f>
        <v>didinz1012@gmail.com</v>
      </c>
      <c r="C353" s="9" t="str">
        <f>INDIRECT(ADDRESS(2+QUOTIENT(ROW()-2,COUNTA('Form Responses 1'!$1:$1)-4),3,,TRUE,"Form Responses 1"))</f>
        <v>Didin Zaenudin</v>
      </c>
      <c r="D353" s="10">
        <f>INDIRECT(ADDRESS(2+QUOTIENT(ROW()-2,COUNTA('Form Responses 1'!$1:$1)-4),4,,TRUE,"Form Responses 1"))</f>
        <v>44951</v>
      </c>
      <c r="E353" s="11">
        <f t="shared" si="2"/>
        <v>3</v>
      </c>
      <c r="F353" s="9" t="str">
        <f>IF(ISBLANK(A353)," ",INDIRECT(ADDRESS(1,5+MOD(ROW()-2,COUNTA('Form Responses 1'!$1:$1)-4),,TRUE,"Form Responses 1")))</f>
        <v>Driver [Driving Safety]</v>
      </c>
      <c r="G353" s="9" t="str">
        <f>IF(ISBLANK(A353)," ",INDIRECT(ADDRESS(MATCH(A353,'Form Responses 1'!A:A,0),5+MOD(ROW()-2,COUNTA('Form Responses 1'!$1:$1)-4),,TRUE,"Form Responses 1")))</f>
        <v>BAIK</v>
      </c>
      <c r="H353" s="12" t="str">
        <f t="shared" si="3"/>
        <v>Driver</v>
      </c>
      <c r="I353" s="12" t="str">
        <f t="shared" si="4"/>
        <v>LABOR SERVICE</v>
      </c>
      <c r="J353" s="12">
        <f t="array" ref="J353">IFERROR(INDEX(MASTER!B:B,MATCH(G353,MASTER!A:A,0))/100," ")</f>
        <v>0.95</v>
      </c>
      <c r="K353" s="9">
        <f t="shared" si="5"/>
        <v>4</v>
      </c>
      <c r="L353" s="9" t="str">
        <f t="shared" si="6"/>
        <v>2023 - WEEK 04</v>
      </c>
      <c r="M353" s="9" t="str">
        <f t="shared" si="7"/>
        <v>2023 - MONTH 01</v>
      </c>
      <c r="N353" s="12">
        <f t="shared" ref="N353:O353" si="362">IFERROR(AVERAGEIF(L:L,L353,$J:$J)," ")</f>
        <v>0.9208571429</v>
      </c>
      <c r="O353" s="12">
        <f t="shared" si="362"/>
        <v>0.9208571429</v>
      </c>
      <c r="P353" s="9" t="str">
        <f>IF(ISBLANK(A353)," ",IF(N353&gt;MASTER!$B$3/100,"SB",IF(N353&gt;MASTER!$B$4/100,"B",IF(N353&gt;MASTER!$B$5/100,"C","K"))))</f>
        <v>B</v>
      </c>
      <c r="Q353" s="9" t="str">
        <f>IF(ISBLANK(B353)," ",IF(O353&gt;MASTER!$B$3/100,"SB",IF(O353&gt;MASTER!$B$4/100,"B",IF(O353&gt;MASTER!$B$5/100,"C","K"))))</f>
        <v>B</v>
      </c>
    </row>
    <row r="354">
      <c r="A354" s="8">
        <f>INDIRECT(ADDRESS(2+QUOTIENT(ROW()-2,COUNTA('Form Responses 1'!$1:$1)-4),1,,TRUE,"Form Responses 1"))</f>
        <v>45022.46611</v>
      </c>
      <c r="B354" s="9" t="str">
        <f>INDIRECT(ADDRESS(2+QUOTIENT(ROW()-2,COUNTA('Form Responses 1'!$1:$1)-4),2,,TRUE,"Form Responses 1"))</f>
        <v>didinz1012@gmail.com</v>
      </c>
      <c r="C354" s="9" t="str">
        <f>INDIRECT(ADDRESS(2+QUOTIENT(ROW()-2,COUNTA('Form Responses 1'!$1:$1)-4),3,,TRUE,"Form Responses 1"))</f>
        <v>Didin Zaenudin</v>
      </c>
      <c r="D354" s="10">
        <f>INDIRECT(ADDRESS(2+QUOTIENT(ROW()-2,COUNTA('Form Responses 1'!$1:$1)-4),4,,TRUE,"Form Responses 1"))</f>
        <v>44951</v>
      </c>
      <c r="E354" s="11">
        <f t="shared" si="2"/>
        <v>3</v>
      </c>
      <c r="F354" s="9" t="str">
        <f>IF(ISBLANK(A354)," ",INDIRECT(ADDRESS(1,5+MOD(ROW()-2,COUNTA('Form Responses 1'!$1:$1)-4),,TRUE,"Form Responses 1")))</f>
        <v>Driver [ Attendance]</v>
      </c>
      <c r="G354" s="9" t="str">
        <f>IF(ISBLANK(A354)," ",INDIRECT(ADDRESS(MATCH(A354,'Form Responses 1'!A:A,0),5+MOD(ROW()-2,COUNTA('Form Responses 1'!$1:$1)-4),,TRUE,"Form Responses 1")))</f>
        <v>BAIK</v>
      </c>
      <c r="H354" s="12" t="str">
        <f t="shared" si="3"/>
        <v>Driver</v>
      </c>
      <c r="I354" s="12" t="str">
        <f t="shared" si="4"/>
        <v>LABOR SERVICE</v>
      </c>
      <c r="J354" s="12">
        <f t="array" ref="J354">IFERROR(INDEX(MASTER!B:B,MATCH(G354,MASTER!A:A,0))/100," ")</f>
        <v>0.95</v>
      </c>
      <c r="K354" s="9">
        <f t="shared" si="5"/>
        <v>4</v>
      </c>
      <c r="L354" s="9" t="str">
        <f t="shared" si="6"/>
        <v>2023 - WEEK 04</v>
      </c>
      <c r="M354" s="9" t="str">
        <f t="shared" si="7"/>
        <v>2023 - MONTH 01</v>
      </c>
      <c r="N354" s="12">
        <f t="shared" ref="N354:O354" si="363">IFERROR(AVERAGEIF(L:L,L354,$J:$J)," ")</f>
        <v>0.9208571429</v>
      </c>
      <c r="O354" s="12">
        <f t="shared" si="363"/>
        <v>0.9208571429</v>
      </c>
      <c r="P354" s="9" t="str">
        <f>IF(ISBLANK(A354)," ",IF(N354&gt;MASTER!$B$3/100,"SB",IF(N354&gt;MASTER!$B$4/100,"B",IF(N354&gt;MASTER!$B$5/100,"C","K"))))</f>
        <v>B</v>
      </c>
      <c r="Q354" s="9" t="str">
        <f>IF(ISBLANK(B354)," ",IF(O354&gt;MASTER!$B$3/100,"SB",IF(O354&gt;MASTER!$B$4/100,"B",IF(O354&gt;MASTER!$B$5/100,"C","K"))))</f>
        <v>B</v>
      </c>
    </row>
    <row r="355">
      <c r="A355" s="8">
        <f>INDIRECT(ADDRESS(2+QUOTIENT(ROW()-2,COUNTA('Form Responses 1'!$1:$1)-4),1,,TRUE,"Form Responses 1"))</f>
        <v>45022.46611</v>
      </c>
      <c r="B355" s="9" t="str">
        <f>INDIRECT(ADDRESS(2+QUOTIENT(ROW()-2,COUNTA('Form Responses 1'!$1:$1)-4),2,,TRUE,"Form Responses 1"))</f>
        <v>didinz1012@gmail.com</v>
      </c>
      <c r="C355" s="9" t="str">
        <f>INDIRECT(ADDRESS(2+QUOTIENT(ROW()-2,COUNTA('Form Responses 1'!$1:$1)-4),3,,TRUE,"Form Responses 1"))</f>
        <v>Didin Zaenudin</v>
      </c>
      <c r="D355" s="10">
        <f>INDIRECT(ADDRESS(2+QUOTIENT(ROW()-2,COUNTA('Form Responses 1'!$1:$1)-4),4,,TRUE,"Form Responses 1"))</f>
        <v>44951</v>
      </c>
      <c r="E355" s="11">
        <f t="shared" si="2"/>
        <v>3</v>
      </c>
      <c r="F355" s="9" t="str">
        <f>IF(ISBLANK(A355)," ",INDIRECT(ADDRESS(1,5+MOD(ROW()-2,COUNTA('Form Responses 1'!$1:$1)-4),,TRUE,"Form Responses 1")))</f>
        <v>Jalur Utama [Taman Gerbang Utama]</v>
      </c>
      <c r="G355" s="9" t="str">
        <f>IF(ISBLANK(A355)," ",INDIRECT(ADDRESS(MATCH(A355,'Form Responses 1'!A:A,0),5+MOD(ROW()-2,COUNTA('Form Responses 1'!$1:$1)-4),,TRUE,"Form Responses 1")))</f>
        <v>CUKUP BAIK</v>
      </c>
      <c r="H355" s="12" t="str">
        <f t="shared" si="3"/>
        <v>Jalur Utama</v>
      </c>
      <c r="I355" s="12" t="str">
        <f t="shared" si="4"/>
        <v>CLEANING SERVICE</v>
      </c>
      <c r="J355" s="12">
        <f t="array" ref="J355">IFERROR(INDEX(MASTER!B:B,MATCH(G355,MASTER!A:A,0))/100," ")</f>
        <v>0.89</v>
      </c>
      <c r="K355" s="9">
        <f t="shared" si="5"/>
        <v>4</v>
      </c>
      <c r="L355" s="9" t="str">
        <f t="shared" si="6"/>
        <v>2023 - WEEK 04</v>
      </c>
      <c r="M355" s="9" t="str">
        <f t="shared" si="7"/>
        <v>2023 - MONTH 01</v>
      </c>
      <c r="N355" s="12">
        <f t="shared" ref="N355:O355" si="364">IFERROR(AVERAGEIF(L:L,L355,$J:$J)," ")</f>
        <v>0.9208571429</v>
      </c>
      <c r="O355" s="12">
        <f t="shared" si="364"/>
        <v>0.9208571429</v>
      </c>
      <c r="P355" s="9" t="str">
        <f>IF(ISBLANK(A355)," ",IF(N355&gt;MASTER!$B$3/100,"SB",IF(N355&gt;MASTER!$B$4/100,"B",IF(N355&gt;MASTER!$B$5/100,"C","K"))))</f>
        <v>B</v>
      </c>
      <c r="Q355" s="9" t="str">
        <f>IF(ISBLANK(B355)," ",IF(O355&gt;MASTER!$B$3/100,"SB",IF(O355&gt;MASTER!$B$4/100,"B",IF(O355&gt;MASTER!$B$5/100,"C","K"))))</f>
        <v>B</v>
      </c>
    </row>
    <row r="356">
      <c r="A356" s="8">
        <f>INDIRECT(ADDRESS(2+QUOTIENT(ROW()-2,COUNTA('Form Responses 1'!$1:$1)-4),1,,TRUE,"Form Responses 1"))</f>
        <v>45022.46611</v>
      </c>
      <c r="B356" s="9" t="str">
        <f>INDIRECT(ADDRESS(2+QUOTIENT(ROW()-2,COUNTA('Form Responses 1'!$1:$1)-4),2,,TRUE,"Form Responses 1"))</f>
        <v>didinz1012@gmail.com</v>
      </c>
      <c r="C356" s="9" t="str">
        <f>INDIRECT(ADDRESS(2+QUOTIENT(ROW()-2,COUNTA('Form Responses 1'!$1:$1)-4),3,,TRUE,"Form Responses 1"))</f>
        <v>Didin Zaenudin</v>
      </c>
      <c r="D356" s="10">
        <f>INDIRECT(ADDRESS(2+QUOTIENT(ROW()-2,COUNTA('Form Responses 1'!$1:$1)-4),4,,TRUE,"Form Responses 1"))</f>
        <v>44951</v>
      </c>
      <c r="E356" s="11">
        <f t="shared" si="2"/>
        <v>3</v>
      </c>
      <c r="F356" s="9" t="str">
        <f>IF(ISBLANK(A356)," ",INDIRECT(ADDRESS(1,5+MOD(ROW()-2,COUNTA('Form Responses 1'!$1:$1)-4),,TRUE,"Form Responses 1")))</f>
        <v>Jalur Utama [Posko Scurity]</v>
      </c>
      <c r="G356" s="9" t="str">
        <f>IF(ISBLANK(A356)," ",INDIRECT(ADDRESS(MATCH(A356,'Form Responses 1'!A:A,0),5+MOD(ROW()-2,COUNTA('Form Responses 1'!$1:$1)-4),,TRUE,"Form Responses 1")))</f>
        <v>CUKUP BAIK</v>
      </c>
      <c r="H356" s="12" t="str">
        <f t="shared" si="3"/>
        <v>Jalur Utama</v>
      </c>
      <c r="I356" s="12" t="str">
        <f t="shared" si="4"/>
        <v>CLEANING SERVICE</v>
      </c>
      <c r="J356" s="12">
        <f t="array" ref="J356">IFERROR(INDEX(MASTER!B:B,MATCH(G356,MASTER!A:A,0))/100," ")</f>
        <v>0.89</v>
      </c>
      <c r="K356" s="9">
        <f t="shared" si="5"/>
        <v>4</v>
      </c>
      <c r="L356" s="9" t="str">
        <f t="shared" si="6"/>
        <v>2023 - WEEK 04</v>
      </c>
      <c r="M356" s="9" t="str">
        <f t="shared" si="7"/>
        <v>2023 - MONTH 01</v>
      </c>
      <c r="N356" s="12">
        <f t="shared" ref="N356:O356" si="365">IFERROR(AVERAGEIF(L:L,L356,$J:$J)," ")</f>
        <v>0.9208571429</v>
      </c>
      <c r="O356" s="12">
        <f t="shared" si="365"/>
        <v>0.9208571429</v>
      </c>
      <c r="P356" s="9" t="str">
        <f>IF(ISBLANK(A356)," ",IF(N356&gt;MASTER!$B$3/100,"SB",IF(N356&gt;MASTER!$B$4/100,"B",IF(N356&gt;MASTER!$B$5/100,"C","K"))))</f>
        <v>B</v>
      </c>
      <c r="Q356" s="9" t="str">
        <f>IF(ISBLANK(B356)," ",IF(O356&gt;MASTER!$B$3/100,"SB",IF(O356&gt;MASTER!$B$4/100,"B",IF(O356&gt;MASTER!$B$5/100,"C","K"))))</f>
        <v>B</v>
      </c>
    </row>
    <row r="357">
      <c r="A357" s="8">
        <f>INDIRECT(ADDRESS(2+QUOTIENT(ROW()-2,COUNTA('Form Responses 1'!$1:$1)-4),1,,TRUE,"Form Responses 1"))</f>
        <v>45022.46611</v>
      </c>
      <c r="B357" s="9" t="str">
        <f>INDIRECT(ADDRESS(2+QUOTIENT(ROW()-2,COUNTA('Form Responses 1'!$1:$1)-4),2,,TRUE,"Form Responses 1"))</f>
        <v>didinz1012@gmail.com</v>
      </c>
      <c r="C357" s="9" t="str">
        <f>INDIRECT(ADDRESS(2+QUOTIENT(ROW()-2,COUNTA('Form Responses 1'!$1:$1)-4),3,,TRUE,"Form Responses 1"))</f>
        <v>Didin Zaenudin</v>
      </c>
      <c r="D357" s="10">
        <f>INDIRECT(ADDRESS(2+QUOTIENT(ROW()-2,COUNTA('Form Responses 1'!$1:$1)-4),4,,TRUE,"Form Responses 1"))</f>
        <v>44951</v>
      </c>
      <c r="E357" s="11">
        <f t="shared" si="2"/>
        <v>3</v>
      </c>
      <c r="F357" s="9" t="str">
        <f>IF(ISBLANK(A357)," ",INDIRECT(ADDRESS(1,5+MOD(ROW()-2,COUNTA('Form Responses 1'!$1:$1)-4),,TRUE,"Form Responses 1")))</f>
        <v>Jalur Utama [Bundaran]</v>
      </c>
      <c r="G357" s="9" t="str">
        <f>IF(ISBLANK(A357)," ",INDIRECT(ADDRESS(MATCH(A357,'Form Responses 1'!A:A,0),5+MOD(ROW()-2,COUNTA('Form Responses 1'!$1:$1)-4),,TRUE,"Form Responses 1")))</f>
        <v>CUKUP BAIK</v>
      </c>
      <c r="H357" s="12" t="str">
        <f t="shared" si="3"/>
        <v>Jalur Utama</v>
      </c>
      <c r="I357" s="12" t="str">
        <f t="shared" si="4"/>
        <v>CLEANING SERVICE</v>
      </c>
      <c r="J357" s="12">
        <f t="array" ref="J357">IFERROR(INDEX(MASTER!B:B,MATCH(G357,MASTER!A:A,0))/100," ")</f>
        <v>0.89</v>
      </c>
      <c r="K357" s="9">
        <f t="shared" si="5"/>
        <v>4</v>
      </c>
      <c r="L357" s="9" t="str">
        <f t="shared" si="6"/>
        <v>2023 - WEEK 04</v>
      </c>
      <c r="M357" s="9" t="str">
        <f t="shared" si="7"/>
        <v>2023 - MONTH 01</v>
      </c>
      <c r="N357" s="12">
        <f t="shared" ref="N357:O357" si="366">IFERROR(AVERAGEIF(L:L,L357,$J:$J)," ")</f>
        <v>0.9208571429</v>
      </c>
      <c r="O357" s="12">
        <f t="shared" si="366"/>
        <v>0.9208571429</v>
      </c>
      <c r="P357" s="9" t="str">
        <f>IF(ISBLANK(A357)," ",IF(N357&gt;MASTER!$B$3/100,"SB",IF(N357&gt;MASTER!$B$4/100,"B",IF(N357&gt;MASTER!$B$5/100,"C","K"))))</f>
        <v>B</v>
      </c>
      <c r="Q357" s="9" t="str">
        <f>IF(ISBLANK(B357)," ",IF(O357&gt;MASTER!$B$3/100,"SB",IF(O357&gt;MASTER!$B$4/100,"B",IF(O357&gt;MASTER!$B$5/100,"C","K"))))</f>
        <v>B</v>
      </c>
    </row>
    <row r="358">
      <c r="A358" s="8">
        <f>INDIRECT(ADDRESS(2+QUOTIENT(ROW()-2,COUNTA('Form Responses 1'!$1:$1)-4),1,,TRUE,"Form Responses 1"))</f>
        <v>45022.46611</v>
      </c>
      <c r="B358" s="9" t="str">
        <f>INDIRECT(ADDRESS(2+QUOTIENT(ROW()-2,COUNTA('Form Responses 1'!$1:$1)-4),2,,TRUE,"Form Responses 1"))</f>
        <v>didinz1012@gmail.com</v>
      </c>
      <c r="C358" s="9" t="str">
        <f>INDIRECT(ADDRESS(2+QUOTIENT(ROW()-2,COUNTA('Form Responses 1'!$1:$1)-4),3,,TRUE,"Form Responses 1"))</f>
        <v>Didin Zaenudin</v>
      </c>
      <c r="D358" s="10">
        <f>INDIRECT(ADDRESS(2+QUOTIENT(ROW()-2,COUNTA('Form Responses 1'!$1:$1)-4),4,,TRUE,"Form Responses 1"))</f>
        <v>44951</v>
      </c>
      <c r="E358" s="11">
        <f t="shared" si="2"/>
        <v>3</v>
      </c>
      <c r="F358" s="9" t="str">
        <f>IF(ISBLANK(A358)," ",INDIRECT(ADDRESS(1,5+MOD(ROW()-2,COUNTA('Form Responses 1'!$1:$1)-4),,TRUE,"Form Responses 1")))</f>
        <v>Jalur Utama [Bahu Jalan]</v>
      </c>
      <c r="G358" s="9" t="str">
        <f>IF(ISBLANK(A358)," ",INDIRECT(ADDRESS(MATCH(A358,'Form Responses 1'!A:A,0),5+MOD(ROW()-2,COUNTA('Form Responses 1'!$1:$1)-4),,TRUE,"Form Responses 1")))</f>
        <v>CUKUP BAIK</v>
      </c>
      <c r="H358" s="12" t="str">
        <f t="shared" si="3"/>
        <v>Jalur Utama</v>
      </c>
      <c r="I358" s="12" t="str">
        <f t="shared" si="4"/>
        <v>CLEANING SERVICE</v>
      </c>
      <c r="J358" s="12">
        <f t="array" ref="J358">IFERROR(INDEX(MASTER!B:B,MATCH(G358,MASTER!A:A,0))/100," ")</f>
        <v>0.89</v>
      </c>
      <c r="K358" s="9">
        <f t="shared" si="5"/>
        <v>4</v>
      </c>
      <c r="L358" s="9" t="str">
        <f t="shared" si="6"/>
        <v>2023 - WEEK 04</v>
      </c>
      <c r="M358" s="9" t="str">
        <f t="shared" si="7"/>
        <v>2023 - MONTH 01</v>
      </c>
      <c r="N358" s="12">
        <f t="shared" ref="N358:O358" si="367">IFERROR(AVERAGEIF(L:L,L358,$J:$J)," ")</f>
        <v>0.9208571429</v>
      </c>
      <c r="O358" s="12">
        <f t="shared" si="367"/>
        <v>0.9208571429</v>
      </c>
      <c r="P358" s="9" t="str">
        <f>IF(ISBLANK(A358)," ",IF(N358&gt;MASTER!$B$3/100,"SB",IF(N358&gt;MASTER!$B$4/100,"B",IF(N358&gt;MASTER!$B$5/100,"C","K"))))</f>
        <v>B</v>
      </c>
      <c r="Q358" s="9" t="str">
        <f>IF(ISBLANK(B358)," ",IF(O358&gt;MASTER!$B$3/100,"SB",IF(O358&gt;MASTER!$B$4/100,"B",IF(O358&gt;MASTER!$B$5/100,"C","K"))))</f>
        <v>B</v>
      </c>
    </row>
    <row r="359">
      <c r="A359" s="8">
        <f>INDIRECT(ADDRESS(2+QUOTIENT(ROW()-2,COUNTA('Form Responses 1'!$1:$1)-4),1,,TRUE,"Form Responses 1"))</f>
        <v>45022.46611</v>
      </c>
      <c r="B359" s="9" t="str">
        <f>INDIRECT(ADDRESS(2+QUOTIENT(ROW()-2,COUNTA('Form Responses 1'!$1:$1)-4),2,,TRUE,"Form Responses 1"))</f>
        <v>didinz1012@gmail.com</v>
      </c>
      <c r="C359" s="9" t="str">
        <f>INDIRECT(ADDRESS(2+QUOTIENT(ROW()-2,COUNTA('Form Responses 1'!$1:$1)-4),3,,TRUE,"Form Responses 1"))</f>
        <v>Didin Zaenudin</v>
      </c>
      <c r="D359" s="10">
        <f>INDIRECT(ADDRESS(2+QUOTIENT(ROW()-2,COUNTA('Form Responses 1'!$1:$1)-4),4,,TRUE,"Form Responses 1"))</f>
        <v>44951</v>
      </c>
      <c r="E359" s="11">
        <f t="shared" si="2"/>
        <v>3</v>
      </c>
      <c r="F359" s="9" t="str">
        <f>IF(ISBLANK(A359)," ",INDIRECT(ADDRESS(1,5+MOD(ROW()-2,COUNTA('Form Responses 1'!$1:$1)-4),,TRUE,"Form Responses 1")))</f>
        <v>Gedung Gor [Lapangan 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Gedung Gor</v>
      </c>
      <c r="I359" s="12" t="str">
        <f t="shared" si="4"/>
        <v>CLEANING SERVICE</v>
      </c>
      <c r="J359" s="12">
        <f t="array" ref="J359">IFERROR(INDEX(MASTER!B:B,MATCH(G359,MASTER!A:A,0))/100," ")</f>
        <v>0.95</v>
      </c>
      <c r="K359" s="9">
        <f t="shared" si="5"/>
        <v>4</v>
      </c>
      <c r="L359" s="9" t="str">
        <f t="shared" si="6"/>
        <v>2023 - WEEK 04</v>
      </c>
      <c r="M359" s="9" t="str">
        <f t="shared" si="7"/>
        <v>2023 - MONTH 01</v>
      </c>
      <c r="N359" s="12">
        <f t="shared" ref="N359:O359" si="368">IFERROR(AVERAGEIF(L:L,L359,$J:$J)," ")</f>
        <v>0.9208571429</v>
      </c>
      <c r="O359" s="12">
        <f t="shared" si="368"/>
        <v>0.9208571429</v>
      </c>
      <c r="P359" s="9" t="str">
        <f>IF(ISBLANK(A359)," ",IF(N359&gt;MASTER!$B$3/100,"SB",IF(N359&gt;MASTER!$B$4/100,"B",IF(N359&gt;MASTER!$B$5/100,"C","K"))))</f>
        <v>B</v>
      </c>
      <c r="Q359" s="9" t="str">
        <f>IF(ISBLANK(B359)," ",IF(O359&gt;MASTER!$B$3/100,"SB",IF(O359&gt;MASTER!$B$4/100,"B",IF(O359&gt;MASTER!$B$5/100,"C","K"))))</f>
        <v>B</v>
      </c>
    </row>
    <row r="360">
      <c r="A360" s="8">
        <f>INDIRECT(ADDRESS(2+QUOTIENT(ROW()-2,COUNTA('Form Responses 1'!$1:$1)-4),1,,TRUE,"Form Responses 1"))</f>
        <v>45022.46611</v>
      </c>
      <c r="B360" s="9" t="str">
        <f>INDIRECT(ADDRESS(2+QUOTIENT(ROW()-2,COUNTA('Form Responses 1'!$1:$1)-4),2,,TRUE,"Form Responses 1"))</f>
        <v>didinz1012@gmail.com</v>
      </c>
      <c r="C360" s="9" t="str">
        <f>INDIRECT(ADDRESS(2+QUOTIENT(ROW()-2,COUNTA('Form Responses 1'!$1:$1)-4),3,,TRUE,"Form Responses 1"))</f>
        <v>Didin Zaenudin</v>
      </c>
      <c r="D360" s="10">
        <f>INDIRECT(ADDRESS(2+QUOTIENT(ROW()-2,COUNTA('Form Responses 1'!$1:$1)-4),4,,TRUE,"Form Responses 1"))</f>
        <v>44951</v>
      </c>
      <c r="E360" s="11">
        <f t="shared" si="2"/>
        <v>3</v>
      </c>
      <c r="F360" s="9" t="str">
        <f>IF(ISBLANK(A360)," ",INDIRECT(ADDRESS(1,5+MOD(ROW()-2,COUNTA('Form Responses 1'!$1:$1)-4),,TRUE,"Form Responses 1")))</f>
        <v>Gedung Gor [Mushola ]</v>
      </c>
      <c r="G360" s="9" t="str">
        <f>IF(ISBLANK(A360)," ",INDIRECT(ADDRESS(MATCH(A360,'Form Responses 1'!A:A,0),5+MOD(ROW()-2,COUNTA('Form Responses 1'!$1:$1)-4),,TRUE,"Form Responses 1")))</f>
        <v>BAIK</v>
      </c>
      <c r="H360" s="12" t="str">
        <f t="shared" si="3"/>
        <v>Gedung Gor</v>
      </c>
      <c r="I360" s="12" t="str">
        <f t="shared" si="4"/>
        <v>CLEANING SERVICE</v>
      </c>
      <c r="J360" s="12">
        <f t="array" ref="J360">IFERROR(INDEX(MASTER!B:B,MATCH(G360,MASTER!A:A,0))/100," ")</f>
        <v>0.95</v>
      </c>
      <c r="K360" s="9">
        <f t="shared" si="5"/>
        <v>4</v>
      </c>
      <c r="L360" s="9" t="str">
        <f t="shared" si="6"/>
        <v>2023 - WEEK 04</v>
      </c>
      <c r="M360" s="9" t="str">
        <f t="shared" si="7"/>
        <v>2023 - MONTH 01</v>
      </c>
      <c r="N360" s="12">
        <f t="shared" ref="N360:O360" si="369">IFERROR(AVERAGEIF(L:L,L360,$J:$J)," ")</f>
        <v>0.9208571429</v>
      </c>
      <c r="O360" s="12">
        <f t="shared" si="369"/>
        <v>0.9208571429</v>
      </c>
      <c r="P360" s="9" t="str">
        <f>IF(ISBLANK(A360)," ",IF(N360&gt;MASTER!$B$3/100,"SB",IF(N360&gt;MASTER!$B$4/100,"B",IF(N360&gt;MASTER!$B$5/100,"C","K"))))</f>
        <v>B</v>
      </c>
      <c r="Q360" s="9" t="str">
        <f>IF(ISBLANK(B360)," ",IF(O360&gt;MASTER!$B$3/100,"SB",IF(O360&gt;MASTER!$B$4/100,"B",IF(O360&gt;MASTER!$B$5/100,"C","K"))))</f>
        <v>B</v>
      </c>
    </row>
    <row r="361">
      <c r="A361" s="8">
        <f>INDIRECT(ADDRESS(2+QUOTIENT(ROW()-2,COUNTA('Form Responses 1'!$1:$1)-4),1,,TRUE,"Form Responses 1"))</f>
        <v>45022.46611</v>
      </c>
      <c r="B361" s="9" t="str">
        <f>INDIRECT(ADDRESS(2+QUOTIENT(ROW()-2,COUNTA('Form Responses 1'!$1:$1)-4),2,,TRUE,"Form Responses 1"))</f>
        <v>didinz1012@gmail.com</v>
      </c>
      <c r="C361" s="9" t="str">
        <f>INDIRECT(ADDRESS(2+QUOTIENT(ROW()-2,COUNTA('Form Responses 1'!$1:$1)-4),3,,TRUE,"Form Responses 1"))</f>
        <v>Didin Zaenudin</v>
      </c>
      <c r="D361" s="10">
        <f>INDIRECT(ADDRESS(2+QUOTIENT(ROW()-2,COUNTA('Form Responses 1'!$1:$1)-4),4,,TRUE,"Form Responses 1"))</f>
        <v>44951</v>
      </c>
      <c r="E361" s="11">
        <f t="shared" si="2"/>
        <v>3</v>
      </c>
      <c r="F361" s="9" t="str">
        <f>IF(ISBLANK(A361)," ",INDIRECT(ADDRESS(1,5+MOD(ROW()-2,COUNTA('Form Responses 1'!$1:$1)-4),,TRUE,"Form Responses 1")))</f>
        <v>Gedung Gor [Ruang Management]</v>
      </c>
      <c r="G361" s="9" t="str">
        <f>IF(ISBLANK(A361)," ",INDIRECT(ADDRESS(MATCH(A361,'Form Responses 1'!A:A,0),5+MOD(ROW()-2,COUNTA('Form Responses 1'!$1:$1)-4),,TRUE,"Form Responses 1")))</f>
        <v>BAIK</v>
      </c>
      <c r="H361" s="12" t="str">
        <f t="shared" si="3"/>
        <v>Gedung Gor</v>
      </c>
      <c r="I361" s="12" t="str">
        <f t="shared" si="4"/>
        <v>CLEANING SERVICE</v>
      </c>
      <c r="J361" s="12">
        <f t="array" ref="J361">IFERROR(INDEX(MASTER!B:B,MATCH(G361,MASTER!A:A,0))/100," ")</f>
        <v>0.95</v>
      </c>
      <c r="K361" s="9">
        <f t="shared" si="5"/>
        <v>4</v>
      </c>
      <c r="L361" s="9" t="str">
        <f t="shared" si="6"/>
        <v>2023 - WEEK 04</v>
      </c>
      <c r="M361" s="9" t="str">
        <f t="shared" si="7"/>
        <v>2023 - MONTH 01</v>
      </c>
      <c r="N361" s="12">
        <f t="shared" ref="N361:O361" si="370">IFERROR(AVERAGEIF(L:L,L361,$J:$J)," ")</f>
        <v>0.9208571429</v>
      </c>
      <c r="O361" s="12">
        <f t="shared" si="370"/>
        <v>0.9208571429</v>
      </c>
      <c r="P361" s="9" t="str">
        <f>IF(ISBLANK(A361)," ",IF(N361&gt;MASTER!$B$3/100,"SB",IF(N361&gt;MASTER!$B$4/100,"B",IF(N361&gt;MASTER!$B$5/100,"C","K"))))</f>
        <v>B</v>
      </c>
      <c r="Q361" s="9" t="str">
        <f>IF(ISBLANK(B361)," ",IF(O361&gt;MASTER!$B$3/100,"SB",IF(O361&gt;MASTER!$B$4/100,"B",IF(O361&gt;MASTER!$B$5/100,"C","K"))))</f>
        <v>B</v>
      </c>
    </row>
    <row r="362">
      <c r="A362" s="8">
        <f>INDIRECT(ADDRESS(2+QUOTIENT(ROW()-2,COUNTA('Form Responses 1'!$1:$1)-4),1,,TRUE,"Form Responses 1"))</f>
        <v>45022.46611</v>
      </c>
      <c r="B362" s="9" t="str">
        <f>INDIRECT(ADDRESS(2+QUOTIENT(ROW()-2,COUNTA('Form Responses 1'!$1:$1)-4),2,,TRUE,"Form Responses 1"))</f>
        <v>didinz1012@gmail.com</v>
      </c>
      <c r="C362" s="9" t="str">
        <f>INDIRECT(ADDRESS(2+QUOTIENT(ROW()-2,COUNTA('Form Responses 1'!$1:$1)-4),3,,TRUE,"Form Responses 1"))</f>
        <v>Didin Zaenudin</v>
      </c>
      <c r="D362" s="10">
        <f>INDIRECT(ADDRESS(2+QUOTIENT(ROW()-2,COUNTA('Form Responses 1'!$1:$1)-4),4,,TRUE,"Form Responses 1"))</f>
        <v>44951</v>
      </c>
      <c r="E362" s="11">
        <f t="shared" si="2"/>
        <v>3</v>
      </c>
      <c r="F362" s="9" t="str">
        <f>IF(ISBLANK(A362)," ",INDIRECT(ADDRESS(1,5+MOD(ROW()-2,COUNTA('Form Responses 1'!$1:$1)-4),,TRUE,"Form Responses 1")))</f>
        <v>Gedung Gor [Ruang Gudang Panah]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Gedung Gor</v>
      </c>
      <c r="I362" s="12" t="str">
        <f t="shared" si="4"/>
        <v>CLEANING SERVICE</v>
      </c>
      <c r="J362" s="12">
        <f t="array" ref="J362">IFERROR(INDEX(MASTER!B:B,MATCH(G362,MASTER!A:A,0))/100," ")</f>
        <v>0.95</v>
      </c>
      <c r="K362" s="9">
        <f t="shared" si="5"/>
        <v>4</v>
      </c>
      <c r="L362" s="9" t="str">
        <f t="shared" si="6"/>
        <v>2023 - WEEK 04</v>
      </c>
      <c r="M362" s="9" t="str">
        <f t="shared" si="7"/>
        <v>2023 - MONTH 01</v>
      </c>
      <c r="N362" s="12">
        <f t="shared" ref="N362:O362" si="371">IFERROR(AVERAGEIF(L:L,L362,$J:$J)," ")</f>
        <v>0.9208571429</v>
      </c>
      <c r="O362" s="12">
        <f t="shared" si="371"/>
        <v>0.9208571429</v>
      </c>
      <c r="P362" s="9" t="str">
        <f>IF(ISBLANK(A362)," ",IF(N362&gt;MASTER!$B$3/100,"SB",IF(N362&gt;MASTER!$B$4/100,"B",IF(N362&gt;MASTER!$B$5/100,"C","K"))))</f>
        <v>B</v>
      </c>
      <c r="Q362" s="9" t="str">
        <f>IF(ISBLANK(B362)," ",IF(O362&gt;MASTER!$B$3/100,"SB",IF(O362&gt;MASTER!$B$4/100,"B",IF(O362&gt;MASTER!$B$5/100,"C","K"))))</f>
        <v>B</v>
      </c>
    </row>
    <row r="363">
      <c r="A363" s="8">
        <f>INDIRECT(ADDRESS(2+QUOTIENT(ROW()-2,COUNTA('Form Responses 1'!$1:$1)-4),1,,TRUE,"Form Responses 1"))</f>
        <v>45022.46611</v>
      </c>
      <c r="B363" s="9" t="str">
        <f>INDIRECT(ADDRESS(2+QUOTIENT(ROW()-2,COUNTA('Form Responses 1'!$1:$1)-4),2,,TRUE,"Form Responses 1"))</f>
        <v>didinz1012@gmail.com</v>
      </c>
      <c r="C363" s="9" t="str">
        <f>INDIRECT(ADDRESS(2+QUOTIENT(ROW()-2,COUNTA('Form Responses 1'!$1:$1)-4),3,,TRUE,"Form Responses 1"))</f>
        <v>Didin Zaenudin</v>
      </c>
      <c r="D363" s="10">
        <f>INDIRECT(ADDRESS(2+QUOTIENT(ROW()-2,COUNTA('Form Responses 1'!$1:$1)-4),4,,TRUE,"Form Responses 1"))</f>
        <v>44951</v>
      </c>
      <c r="E363" s="11">
        <f t="shared" si="2"/>
        <v>3</v>
      </c>
      <c r="F363" s="9" t="str">
        <f>IF(ISBLANK(A363)," ",INDIRECT(ADDRESS(1,5+MOD(ROW()-2,COUNTA('Form Responses 1'!$1:$1)-4),,TRUE,"Form Responses 1")))</f>
        <v>Gedung Gor [Ruang Kerja]</v>
      </c>
      <c r="G363" s="9" t="str">
        <f>IF(ISBLANK(A363)," ",INDIRECT(ADDRESS(MATCH(A363,'Form Responses 1'!A:A,0),5+MOD(ROW()-2,COUNTA('Form Responses 1'!$1:$1)-4),,TRUE,"Form Responses 1")))</f>
        <v>BAIK</v>
      </c>
      <c r="H363" s="12" t="str">
        <f t="shared" si="3"/>
        <v>Gedung Gor</v>
      </c>
      <c r="I363" s="12" t="str">
        <f t="shared" si="4"/>
        <v>CLEANING SERVICE</v>
      </c>
      <c r="J363" s="12">
        <f t="array" ref="J363">IFERROR(INDEX(MASTER!B:B,MATCH(G363,MASTER!A:A,0))/100," ")</f>
        <v>0.95</v>
      </c>
      <c r="K363" s="9">
        <f t="shared" si="5"/>
        <v>4</v>
      </c>
      <c r="L363" s="9" t="str">
        <f t="shared" si="6"/>
        <v>2023 - WEEK 04</v>
      </c>
      <c r="M363" s="9" t="str">
        <f t="shared" si="7"/>
        <v>2023 - MONTH 01</v>
      </c>
      <c r="N363" s="12">
        <f t="shared" ref="N363:O363" si="372">IFERROR(AVERAGEIF(L:L,L363,$J:$J)," ")</f>
        <v>0.9208571429</v>
      </c>
      <c r="O363" s="12">
        <f t="shared" si="372"/>
        <v>0.9208571429</v>
      </c>
      <c r="P363" s="9" t="str">
        <f>IF(ISBLANK(A363)," ",IF(N363&gt;MASTER!$B$3/100,"SB",IF(N363&gt;MASTER!$B$4/100,"B",IF(N363&gt;MASTER!$B$5/100,"C","K"))))</f>
        <v>B</v>
      </c>
      <c r="Q363" s="9" t="str">
        <f>IF(ISBLANK(B363)," ",IF(O363&gt;MASTER!$B$3/100,"SB",IF(O363&gt;MASTER!$B$4/100,"B",IF(O363&gt;MASTER!$B$5/100,"C","K"))))</f>
        <v>B</v>
      </c>
    </row>
    <row r="364">
      <c r="A364" s="8">
        <f>INDIRECT(ADDRESS(2+QUOTIENT(ROW()-2,COUNTA('Form Responses 1'!$1:$1)-4),1,,TRUE,"Form Responses 1"))</f>
        <v>45022.46611</v>
      </c>
      <c r="B364" s="9" t="str">
        <f>INDIRECT(ADDRESS(2+QUOTIENT(ROW()-2,COUNTA('Form Responses 1'!$1:$1)-4),2,,TRUE,"Form Responses 1"))</f>
        <v>didinz1012@gmail.com</v>
      </c>
      <c r="C364" s="9" t="str">
        <f>INDIRECT(ADDRESS(2+QUOTIENT(ROW()-2,COUNTA('Form Responses 1'!$1:$1)-4),3,,TRUE,"Form Responses 1"))</f>
        <v>Didin Zaenudin</v>
      </c>
      <c r="D364" s="10">
        <f>INDIRECT(ADDRESS(2+QUOTIENT(ROW()-2,COUNTA('Form Responses 1'!$1:$1)-4),4,,TRUE,"Form Responses 1"))</f>
        <v>44951</v>
      </c>
      <c r="E364" s="11">
        <f t="shared" si="2"/>
        <v>3</v>
      </c>
      <c r="F364" s="9" t="str">
        <f>IF(ISBLANK(A364)," ",INDIRECT(ADDRESS(1,5+MOD(ROW()-2,COUNTA('Form Responses 1'!$1:$1)-4),,TRUE,"Form Responses 1")))</f>
        <v>Gedung Gor [Teras]</v>
      </c>
      <c r="G364" s="9" t="str">
        <f>IF(ISBLANK(A364)," ",INDIRECT(ADDRESS(MATCH(A364,'Form Responses 1'!A:A,0),5+MOD(ROW()-2,COUNTA('Form Responses 1'!$1:$1)-4),,TRUE,"Form Responses 1")))</f>
        <v>BAIK</v>
      </c>
      <c r="H364" s="12" t="str">
        <f t="shared" si="3"/>
        <v>Gedung Gor</v>
      </c>
      <c r="I364" s="12" t="str">
        <f t="shared" si="4"/>
        <v>CLEANING SERVICE</v>
      </c>
      <c r="J364" s="12">
        <f t="array" ref="J364">IFERROR(INDEX(MASTER!B:B,MATCH(G364,MASTER!A:A,0))/100," ")</f>
        <v>0.95</v>
      </c>
      <c r="K364" s="9">
        <f t="shared" si="5"/>
        <v>4</v>
      </c>
      <c r="L364" s="9" t="str">
        <f t="shared" si="6"/>
        <v>2023 - WEEK 04</v>
      </c>
      <c r="M364" s="9" t="str">
        <f t="shared" si="7"/>
        <v>2023 - MONTH 01</v>
      </c>
      <c r="N364" s="12">
        <f t="shared" ref="N364:O364" si="373">IFERROR(AVERAGEIF(L:L,L364,$J:$J)," ")</f>
        <v>0.9208571429</v>
      </c>
      <c r="O364" s="12">
        <f t="shared" si="373"/>
        <v>0.9208571429</v>
      </c>
      <c r="P364" s="9" t="str">
        <f>IF(ISBLANK(A364)," ",IF(N364&gt;MASTER!$B$3/100,"SB",IF(N364&gt;MASTER!$B$4/100,"B",IF(N364&gt;MASTER!$B$5/100,"C","K"))))</f>
        <v>B</v>
      </c>
      <c r="Q364" s="9" t="str">
        <f>IF(ISBLANK(B364)," ",IF(O364&gt;MASTER!$B$3/100,"SB",IF(O364&gt;MASTER!$B$4/100,"B",IF(O364&gt;MASTER!$B$5/100,"C","K"))))</f>
        <v>B</v>
      </c>
    </row>
    <row r="365">
      <c r="A365" s="8">
        <f>INDIRECT(ADDRESS(2+QUOTIENT(ROW()-2,COUNTA('Form Responses 1'!$1:$1)-4),1,,TRUE,"Form Responses 1"))</f>
        <v>45022.46611</v>
      </c>
      <c r="B365" s="9" t="str">
        <f>INDIRECT(ADDRESS(2+QUOTIENT(ROW()-2,COUNTA('Form Responses 1'!$1:$1)-4),2,,TRUE,"Form Responses 1"))</f>
        <v>didinz1012@gmail.com</v>
      </c>
      <c r="C365" s="9" t="str">
        <f>INDIRECT(ADDRESS(2+QUOTIENT(ROW()-2,COUNTA('Form Responses 1'!$1:$1)-4),3,,TRUE,"Form Responses 1"))</f>
        <v>Didin Zaenudin</v>
      </c>
      <c r="D365" s="10">
        <f>INDIRECT(ADDRESS(2+QUOTIENT(ROW()-2,COUNTA('Form Responses 1'!$1:$1)-4),4,,TRUE,"Form Responses 1"))</f>
        <v>44951</v>
      </c>
      <c r="E365" s="11">
        <f t="shared" si="2"/>
        <v>3</v>
      </c>
      <c r="F365" s="9" t="str">
        <f>IF(ISBLANK(A365)," ",INDIRECT(ADDRESS(1,5+MOD(ROW()-2,COUNTA('Form Responses 1'!$1:$1)-4),,TRUE,"Form Responses 1")))</f>
        <v>Gedung Gor [Koridor ]</v>
      </c>
      <c r="G365" s="9" t="str">
        <f>IF(ISBLANK(A365)," ",INDIRECT(ADDRESS(MATCH(A365,'Form Responses 1'!A:A,0),5+MOD(ROW()-2,COUNTA('Form Responses 1'!$1:$1)-4),,TRUE,"Form Responses 1")))</f>
        <v>BAIK</v>
      </c>
      <c r="H365" s="12" t="str">
        <f t="shared" si="3"/>
        <v>Gedung Gor</v>
      </c>
      <c r="I365" s="12" t="str">
        <f t="shared" si="4"/>
        <v>CLEANING SERVICE</v>
      </c>
      <c r="J365" s="12">
        <f t="array" ref="J365">IFERROR(INDEX(MASTER!B:B,MATCH(G365,MASTER!A:A,0))/100," ")</f>
        <v>0.95</v>
      </c>
      <c r="K365" s="9">
        <f t="shared" si="5"/>
        <v>4</v>
      </c>
      <c r="L365" s="9" t="str">
        <f t="shared" si="6"/>
        <v>2023 - WEEK 04</v>
      </c>
      <c r="M365" s="9" t="str">
        <f t="shared" si="7"/>
        <v>2023 - MONTH 01</v>
      </c>
      <c r="N365" s="12">
        <f t="shared" ref="N365:O365" si="374">IFERROR(AVERAGEIF(L:L,L365,$J:$J)," ")</f>
        <v>0.9208571429</v>
      </c>
      <c r="O365" s="12">
        <f t="shared" si="374"/>
        <v>0.9208571429</v>
      </c>
      <c r="P365" s="9" t="str">
        <f>IF(ISBLANK(A365)," ",IF(N365&gt;MASTER!$B$3/100,"SB",IF(N365&gt;MASTER!$B$4/100,"B",IF(N365&gt;MASTER!$B$5/100,"C","K"))))</f>
        <v>B</v>
      </c>
      <c r="Q365" s="9" t="str">
        <f>IF(ISBLANK(B365)," ",IF(O365&gt;MASTER!$B$3/100,"SB",IF(O365&gt;MASTER!$B$4/100,"B",IF(O365&gt;MASTER!$B$5/100,"C","K"))))</f>
        <v>B</v>
      </c>
    </row>
    <row r="366">
      <c r="A366" s="8">
        <f>INDIRECT(ADDRESS(2+QUOTIENT(ROW()-2,COUNTA('Form Responses 1'!$1:$1)-4),1,,TRUE,"Form Responses 1"))</f>
        <v>45022.46611</v>
      </c>
      <c r="B366" s="9" t="str">
        <f>INDIRECT(ADDRESS(2+QUOTIENT(ROW()-2,COUNTA('Form Responses 1'!$1:$1)-4),2,,TRUE,"Form Responses 1"))</f>
        <v>didinz1012@gmail.com</v>
      </c>
      <c r="C366" s="9" t="str">
        <f>INDIRECT(ADDRESS(2+QUOTIENT(ROW()-2,COUNTA('Form Responses 1'!$1:$1)-4),3,,TRUE,"Form Responses 1"))</f>
        <v>Didin Zaenudin</v>
      </c>
      <c r="D366" s="10">
        <f>INDIRECT(ADDRESS(2+QUOTIENT(ROW()-2,COUNTA('Form Responses 1'!$1:$1)-4),4,,TRUE,"Form Responses 1"))</f>
        <v>44951</v>
      </c>
      <c r="E366" s="11">
        <f t="shared" si="2"/>
        <v>3</v>
      </c>
      <c r="F366" s="9" t="str">
        <f>IF(ISBLANK(A366)," ",INDIRECT(ADDRESS(1,5+MOD(ROW()-2,COUNTA('Form Responses 1'!$1:$1)-4),,TRUE,"Form Responses 1")))</f>
        <v>Gedung Gor [Toilet Pria / Wanita]</v>
      </c>
      <c r="G366" s="9" t="str">
        <f>IF(ISBLANK(A366)," ",INDIRECT(ADDRESS(MATCH(A366,'Form Responses 1'!A:A,0),5+MOD(ROW()-2,COUNTA('Form Responses 1'!$1:$1)-4),,TRUE,"Form Responses 1")))</f>
        <v>BAIK</v>
      </c>
      <c r="H366" s="12" t="str">
        <f t="shared" si="3"/>
        <v>Gedung Gor</v>
      </c>
      <c r="I366" s="12" t="str">
        <f t="shared" si="4"/>
        <v>CLEANING SERVICE</v>
      </c>
      <c r="J366" s="12">
        <f t="array" ref="J366">IFERROR(INDEX(MASTER!B:B,MATCH(G366,MASTER!A:A,0))/100," ")</f>
        <v>0.95</v>
      </c>
      <c r="K366" s="9">
        <f t="shared" si="5"/>
        <v>4</v>
      </c>
      <c r="L366" s="9" t="str">
        <f t="shared" si="6"/>
        <v>2023 - WEEK 04</v>
      </c>
      <c r="M366" s="9" t="str">
        <f t="shared" si="7"/>
        <v>2023 - MONTH 01</v>
      </c>
      <c r="N366" s="12">
        <f t="shared" ref="N366:O366" si="375">IFERROR(AVERAGEIF(L:L,L366,$J:$J)," ")</f>
        <v>0.9208571429</v>
      </c>
      <c r="O366" s="12">
        <f t="shared" si="375"/>
        <v>0.9208571429</v>
      </c>
      <c r="P366" s="9" t="str">
        <f>IF(ISBLANK(A366)," ",IF(N366&gt;MASTER!$B$3/100,"SB",IF(N366&gt;MASTER!$B$4/100,"B",IF(N366&gt;MASTER!$B$5/100,"C","K"))))</f>
        <v>B</v>
      </c>
      <c r="Q366" s="9" t="str">
        <f>IF(ISBLANK(B366)," ",IF(O366&gt;MASTER!$B$3/100,"SB",IF(O366&gt;MASTER!$B$4/100,"B",IF(O366&gt;MASTER!$B$5/100,"C","K"))))</f>
        <v>B</v>
      </c>
    </row>
    <row r="367">
      <c r="A367" s="8">
        <f>INDIRECT(ADDRESS(2+QUOTIENT(ROW()-2,COUNTA('Form Responses 1'!$1:$1)-4),1,,TRUE,"Form Responses 1"))</f>
        <v>45022.46611</v>
      </c>
      <c r="B367" s="9" t="str">
        <f>INDIRECT(ADDRESS(2+QUOTIENT(ROW()-2,COUNTA('Form Responses 1'!$1:$1)-4),2,,TRUE,"Form Responses 1"))</f>
        <v>didinz1012@gmail.com</v>
      </c>
      <c r="C367" s="9" t="str">
        <f>INDIRECT(ADDRESS(2+QUOTIENT(ROW()-2,COUNTA('Form Responses 1'!$1:$1)-4),3,,TRUE,"Form Responses 1"))</f>
        <v>Didin Zaenudin</v>
      </c>
      <c r="D367" s="10">
        <f>INDIRECT(ADDRESS(2+QUOTIENT(ROW()-2,COUNTA('Form Responses 1'!$1:$1)-4),4,,TRUE,"Form Responses 1"))</f>
        <v>44951</v>
      </c>
      <c r="E367" s="11">
        <f t="shared" si="2"/>
        <v>3</v>
      </c>
      <c r="F367" s="9" t="str">
        <f>IF(ISBLANK(A367)," ",INDIRECT(ADDRESS(1,5+MOD(ROW()-2,COUNTA('Form Responses 1'!$1:$1)-4),,TRUE,"Form Responses 1")))</f>
        <v>Rusun A [Tangga Exit Sisi Kanan-kiri-Tengah]</v>
      </c>
      <c r="G367" s="9" t="str">
        <f>IF(ISBLANK(A367)," ",INDIRECT(ADDRESS(MATCH(A367,'Form Responses 1'!A:A,0),5+MOD(ROW()-2,COUNTA('Form Responses 1'!$1:$1)-4),,TRUE,"Form Responses 1")))</f>
        <v>BAIK</v>
      </c>
      <c r="H367" s="12" t="str">
        <f t="shared" si="3"/>
        <v>Rusun A</v>
      </c>
      <c r="I367" s="12" t="str">
        <f t="shared" si="4"/>
        <v>CLEANING SERVICE</v>
      </c>
      <c r="J367" s="12">
        <f t="array" ref="J367">IFERROR(INDEX(MASTER!B:B,MATCH(G367,MASTER!A:A,0))/100," ")</f>
        <v>0.95</v>
      </c>
      <c r="K367" s="9">
        <f t="shared" si="5"/>
        <v>4</v>
      </c>
      <c r="L367" s="9" t="str">
        <f t="shared" si="6"/>
        <v>2023 - WEEK 04</v>
      </c>
      <c r="M367" s="9" t="str">
        <f t="shared" si="7"/>
        <v>2023 - MONTH 01</v>
      </c>
      <c r="N367" s="12">
        <f t="shared" ref="N367:O367" si="376">IFERROR(AVERAGEIF(L:L,L367,$J:$J)," ")</f>
        <v>0.9208571429</v>
      </c>
      <c r="O367" s="12">
        <f t="shared" si="376"/>
        <v>0.9208571429</v>
      </c>
      <c r="P367" s="9" t="str">
        <f>IF(ISBLANK(A367)," ",IF(N367&gt;MASTER!$B$3/100,"SB",IF(N367&gt;MASTER!$B$4/100,"B",IF(N367&gt;MASTER!$B$5/100,"C","K"))))</f>
        <v>B</v>
      </c>
      <c r="Q367" s="9" t="str">
        <f>IF(ISBLANK(B367)," ",IF(O367&gt;MASTER!$B$3/100,"SB",IF(O367&gt;MASTER!$B$4/100,"B",IF(O367&gt;MASTER!$B$5/100,"C","K"))))</f>
        <v>B</v>
      </c>
    </row>
    <row r="368">
      <c r="A368" s="8">
        <f>INDIRECT(ADDRESS(2+QUOTIENT(ROW()-2,COUNTA('Form Responses 1'!$1:$1)-4),1,,TRUE,"Form Responses 1"))</f>
        <v>45022.46611</v>
      </c>
      <c r="B368" s="9" t="str">
        <f>INDIRECT(ADDRESS(2+QUOTIENT(ROW()-2,COUNTA('Form Responses 1'!$1:$1)-4),2,,TRUE,"Form Responses 1"))</f>
        <v>didinz1012@gmail.com</v>
      </c>
      <c r="C368" s="9" t="str">
        <f>INDIRECT(ADDRESS(2+QUOTIENT(ROW()-2,COUNTA('Form Responses 1'!$1:$1)-4),3,,TRUE,"Form Responses 1"))</f>
        <v>Didin Zaenudin</v>
      </c>
      <c r="D368" s="10">
        <f>INDIRECT(ADDRESS(2+QUOTIENT(ROW()-2,COUNTA('Form Responses 1'!$1:$1)-4),4,,TRUE,"Form Responses 1"))</f>
        <v>44951</v>
      </c>
      <c r="E368" s="11">
        <f t="shared" si="2"/>
        <v>3</v>
      </c>
      <c r="F368" s="9" t="str">
        <f>IF(ISBLANK(A368)," ",INDIRECT(ADDRESS(1,5+MOD(ROW()-2,COUNTA('Form Responses 1'!$1:$1)-4),,TRUE,"Form Responses 1")))</f>
        <v>Rusun A [Mushola ]</v>
      </c>
      <c r="G368" s="9" t="str">
        <f>IF(ISBLANK(A368)," ",INDIRECT(ADDRESS(MATCH(A368,'Form Responses 1'!A:A,0),5+MOD(ROW()-2,COUNTA('Form Responses 1'!$1:$1)-4),,TRUE,"Form Responses 1")))</f>
        <v>BAIK</v>
      </c>
      <c r="H368" s="12" t="str">
        <f t="shared" si="3"/>
        <v>Rusun A</v>
      </c>
      <c r="I368" s="12" t="str">
        <f t="shared" si="4"/>
        <v>CLEANING SERVICE</v>
      </c>
      <c r="J368" s="12">
        <f t="array" ref="J368">IFERROR(INDEX(MASTER!B:B,MATCH(G368,MASTER!A:A,0))/100," ")</f>
        <v>0.95</v>
      </c>
      <c r="K368" s="9">
        <f t="shared" si="5"/>
        <v>4</v>
      </c>
      <c r="L368" s="9" t="str">
        <f t="shared" si="6"/>
        <v>2023 - WEEK 04</v>
      </c>
      <c r="M368" s="9" t="str">
        <f t="shared" si="7"/>
        <v>2023 - MONTH 01</v>
      </c>
      <c r="N368" s="12">
        <f t="shared" ref="N368:O368" si="377">IFERROR(AVERAGEIF(L:L,L368,$J:$J)," ")</f>
        <v>0.9208571429</v>
      </c>
      <c r="O368" s="12">
        <f t="shared" si="377"/>
        <v>0.9208571429</v>
      </c>
      <c r="P368" s="9" t="str">
        <f>IF(ISBLANK(A368)," ",IF(N368&gt;MASTER!$B$3/100,"SB",IF(N368&gt;MASTER!$B$4/100,"B",IF(N368&gt;MASTER!$B$5/100,"C","K"))))</f>
        <v>B</v>
      </c>
      <c r="Q368" s="9" t="str">
        <f>IF(ISBLANK(B368)," ",IF(O368&gt;MASTER!$B$3/100,"SB",IF(O368&gt;MASTER!$B$4/100,"B",IF(O368&gt;MASTER!$B$5/100,"C","K"))))</f>
        <v>B</v>
      </c>
    </row>
    <row r="369">
      <c r="A369" s="8">
        <f>INDIRECT(ADDRESS(2+QUOTIENT(ROW()-2,COUNTA('Form Responses 1'!$1:$1)-4),1,,TRUE,"Form Responses 1"))</f>
        <v>45022.46611</v>
      </c>
      <c r="B369" s="9" t="str">
        <f>INDIRECT(ADDRESS(2+QUOTIENT(ROW()-2,COUNTA('Form Responses 1'!$1:$1)-4),2,,TRUE,"Form Responses 1"))</f>
        <v>didinz1012@gmail.com</v>
      </c>
      <c r="C369" s="9" t="str">
        <f>INDIRECT(ADDRESS(2+QUOTIENT(ROW()-2,COUNTA('Form Responses 1'!$1:$1)-4),3,,TRUE,"Form Responses 1"))</f>
        <v>Didin Zaenudin</v>
      </c>
      <c r="D369" s="10">
        <f>INDIRECT(ADDRESS(2+QUOTIENT(ROW()-2,COUNTA('Form Responses 1'!$1:$1)-4),4,,TRUE,"Form Responses 1"))</f>
        <v>44951</v>
      </c>
      <c r="E369" s="11">
        <f t="shared" si="2"/>
        <v>3</v>
      </c>
      <c r="F369" s="9" t="str">
        <f>IF(ISBLANK(A369)," ",INDIRECT(ADDRESS(1,5+MOD(ROW()-2,COUNTA('Form Responses 1'!$1:$1)-4),,TRUE,"Form Responses 1")))</f>
        <v>Rusun A [Koridor ]</v>
      </c>
      <c r="G369" s="9" t="str">
        <f>IF(ISBLANK(A369)," ",INDIRECT(ADDRESS(MATCH(A369,'Form Responses 1'!A:A,0),5+MOD(ROW()-2,COUNTA('Form Responses 1'!$1:$1)-4),,TRUE,"Form Responses 1")))</f>
        <v>BAIK</v>
      </c>
      <c r="H369" s="12" t="str">
        <f t="shared" si="3"/>
        <v>Rusun A</v>
      </c>
      <c r="I369" s="12" t="str">
        <f t="shared" si="4"/>
        <v>CLEANING SERVICE</v>
      </c>
      <c r="J369" s="12">
        <f t="array" ref="J369">IFERROR(INDEX(MASTER!B:B,MATCH(G369,MASTER!A:A,0))/100," ")</f>
        <v>0.95</v>
      </c>
      <c r="K369" s="9">
        <f t="shared" si="5"/>
        <v>4</v>
      </c>
      <c r="L369" s="9" t="str">
        <f t="shared" si="6"/>
        <v>2023 - WEEK 04</v>
      </c>
      <c r="M369" s="9" t="str">
        <f t="shared" si="7"/>
        <v>2023 - MONTH 01</v>
      </c>
      <c r="N369" s="12">
        <f t="shared" ref="N369:O369" si="378">IFERROR(AVERAGEIF(L:L,L369,$J:$J)," ")</f>
        <v>0.9208571429</v>
      </c>
      <c r="O369" s="12">
        <f t="shared" si="378"/>
        <v>0.9208571429</v>
      </c>
      <c r="P369" s="9" t="str">
        <f>IF(ISBLANK(A369)," ",IF(N369&gt;MASTER!$B$3/100,"SB",IF(N369&gt;MASTER!$B$4/100,"B",IF(N369&gt;MASTER!$B$5/100,"C","K"))))</f>
        <v>B</v>
      </c>
      <c r="Q369" s="9" t="str">
        <f>IF(ISBLANK(B369)," ",IF(O369&gt;MASTER!$B$3/100,"SB",IF(O369&gt;MASTER!$B$4/100,"B",IF(O369&gt;MASTER!$B$5/100,"C","K"))))</f>
        <v>B</v>
      </c>
    </row>
    <row r="370">
      <c r="A370" s="8">
        <f>INDIRECT(ADDRESS(2+QUOTIENT(ROW()-2,COUNTA('Form Responses 1'!$1:$1)-4),1,,TRUE,"Form Responses 1"))</f>
        <v>45022.46611</v>
      </c>
      <c r="B370" s="9" t="str">
        <f>INDIRECT(ADDRESS(2+QUOTIENT(ROW()-2,COUNTA('Form Responses 1'!$1:$1)-4),2,,TRUE,"Form Responses 1"))</f>
        <v>didinz1012@gmail.com</v>
      </c>
      <c r="C370" s="9" t="str">
        <f>INDIRECT(ADDRESS(2+QUOTIENT(ROW()-2,COUNTA('Form Responses 1'!$1:$1)-4),3,,TRUE,"Form Responses 1"))</f>
        <v>Didin Zaenudin</v>
      </c>
      <c r="D370" s="10">
        <f>INDIRECT(ADDRESS(2+QUOTIENT(ROW()-2,COUNTA('Form Responses 1'!$1:$1)-4),4,,TRUE,"Form Responses 1"))</f>
        <v>44951</v>
      </c>
      <c r="E370" s="11">
        <f t="shared" si="2"/>
        <v>3</v>
      </c>
      <c r="F370" s="9" t="str">
        <f>IF(ISBLANK(A370)," ",INDIRECT(ADDRESS(1,5+MOD(ROW()-2,COUNTA('Form Responses 1'!$1:$1)-4),,TRUE,"Form Responses 1")))</f>
        <v>Rusun A [Halaman]</v>
      </c>
      <c r="G370" s="9" t="str">
        <f>IF(ISBLANK(A370)," ",INDIRECT(ADDRESS(MATCH(A370,'Form Responses 1'!A:A,0),5+MOD(ROW()-2,COUNTA('Form Responses 1'!$1:$1)-4),,TRUE,"Form Responses 1")))</f>
        <v>BAIK</v>
      </c>
      <c r="H370" s="12" t="str">
        <f t="shared" si="3"/>
        <v>Rusun A</v>
      </c>
      <c r="I370" s="12" t="str">
        <f t="shared" si="4"/>
        <v>CLEANING SERVICE</v>
      </c>
      <c r="J370" s="12">
        <f t="array" ref="J370">IFERROR(INDEX(MASTER!B:B,MATCH(G370,MASTER!A:A,0))/100," ")</f>
        <v>0.95</v>
      </c>
      <c r="K370" s="9">
        <f t="shared" si="5"/>
        <v>4</v>
      </c>
      <c r="L370" s="9" t="str">
        <f t="shared" si="6"/>
        <v>2023 - WEEK 04</v>
      </c>
      <c r="M370" s="9" t="str">
        <f t="shared" si="7"/>
        <v>2023 - MONTH 01</v>
      </c>
      <c r="N370" s="12">
        <f t="shared" ref="N370:O370" si="379">IFERROR(AVERAGEIF(L:L,L370,$J:$J)," ")</f>
        <v>0.9208571429</v>
      </c>
      <c r="O370" s="12">
        <f t="shared" si="379"/>
        <v>0.9208571429</v>
      </c>
      <c r="P370" s="9" t="str">
        <f>IF(ISBLANK(A370)," ",IF(N370&gt;MASTER!$B$3/100,"SB",IF(N370&gt;MASTER!$B$4/100,"B",IF(N370&gt;MASTER!$B$5/100,"C","K"))))</f>
        <v>B</v>
      </c>
      <c r="Q370" s="9" t="str">
        <f>IF(ISBLANK(B370)," ",IF(O370&gt;MASTER!$B$3/100,"SB",IF(O370&gt;MASTER!$B$4/100,"B",IF(O370&gt;MASTER!$B$5/100,"C","K"))))</f>
        <v>B</v>
      </c>
    </row>
    <row r="371">
      <c r="A371" s="8">
        <f>INDIRECT(ADDRESS(2+QUOTIENT(ROW()-2,COUNTA('Form Responses 1'!$1:$1)-4),1,,TRUE,"Form Responses 1"))</f>
        <v>45022.46611</v>
      </c>
      <c r="B371" s="9" t="str">
        <f>INDIRECT(ADDRESS(2+QUOTIENT(ROW()-2,COUNTA('Form Responses 1'!$1:$1)-4),2,,TRUE,"Form Responses 1"))</f>
        <v>didinz1012@gmail.com</v>
      </c>
      <c r="C371" s="9" t="str">
        <f>INDIRECT(ADDRESS(2+QUOTIENT(ROW()-2,COUNTA('Form Responses 1'!$1:$1)-4),3,,TRUE,"Form Responses 1"))</f>
        <v>Didin Zaenudin</v>
      </c>
      <c r="D371" s="10">
        <f>INDIRECT(ADDRESS(2+QUOTIENT(ROW()-2,COUNTA('Form Responses 1'!$1:$1)-4),4,,TRUE,"Form Responses 1"))</f>
        <v>44951</v>
      </c>
      <c r="E371" s="11">
        <f t="shared" si="2"/>
        <v>3</v>
      </c>
      <c r="F371" s="9" t="str">
        <f>IF(ISBLANK(A371)," ",INDIRECT(ADDRESS(1,5+MOD(ROW()-2,COUNTA('Form Responses 1'!$1:$1)-4),,TRUE,"Form Responses 1")))</f>
        <v>Rusun A [Posko Scurity]</v>
      </c>
      <c r="G371" s="9" t="str">
        <f>IF(ISBLANK(A371)," ",INDIRECT(ADDRESS(MATCH(A371,'Form Responses 1'!A:A,0),5+MOD(ROW()-2,COUNTA('Form Responses 1'!$1:$1)-4),,TRUE,"Form Responses 1")))</f>
        <v>BAIK</v>
      </c>
      <c r="H371" s="12" t="str">
        <f t="shared" si="3"/>
        <v>Rusun A</v>
      </c>
      <c r="I371" s="12" t="str">
        <f t="shared" si="4"/>
        <v>CLEANING SERVICE</v>
      </c>
      <c r="J371" s="12">
        <f t="array" ref="J371">IFERROR(INDEX(MASTER!B:B,MATCH(G371,MASTER!A:A,0))/100," ")</f>
        <v>0.95</v>
      </c>
      <c r="K371" s="9">
        <f t="shared" si="5"/>
        <v>4</v>
      </c>
      <c r="L371" s="9" t="str">
        <f t="shared" si="6"/>
        <v>2023 - WEEK 04</v>
      </c>
      <c r="M371" s="9" t="str">
        <f t="shared" si="7"/>
        <v>2023 - MONTH 01</v>
      </c>
      <c r="N371" s="12">
        <f t="shared" ref="N371:O371" si="380">IFERROR(AVERAGEIF(L:L,L371,$J:$J)," ")</f>
        <v>0.9208571429</v>
      </c>
      <c r="O371" s="12">
        <f t="shared" si="380"/>
        <v>0.9208571429</v>
      </c>
      <c r="P371" s="9" t="str">
        <f>IF(ISBLANK(A371)," ",IF(N371&gt;MASTER!$B$3/100,"SB",IF(N371&gt;MASTER!$B$4/100,"B",IF(N371&gt;MASTER!$B$5/100,"C","K"))))</f>
        <v>B</v>
      </c>
      <c r="Q371" s="9" t="str">
        <f>IF(ISBLANK(B371)," ",IF(O371&gt;MASTER!$B$3/100,"SB",IF(O371&gt;MASTER!$B$4/100,"B",IF(O371&gt;MASTER!$B$5/100,"C","K"))))</f>
        <v>B</v>
      </c>
    </row>
    <row r="372">
      <c r="A372" s="8">
        <f>INDIRECT(ADDRESS(2+QUOTIENT(ROW()-2,COUNTA('Form Responses 1'!$1:$1)-4),1,,TRUE,"Form Responses 1"))</f>
        <v>45022.46611</v>
      </c>
      <c r="B372" s="9" t="str">
        <f>INDIRECT(ADDRESS(2+QUOTIENT(ROW()-2,COUNTA('Form Responses 1'!$1:$1)-4),2,,TRUE,"Form Responses 1"))</f>
        <v>didinz1012@gmail.com</v>
      </c>
      <c r="C372" s="9" t="str">
        <f>INDIRECT(ADDRESS(2+QUOTIENT(ROW()-2,COUNTA('Form Responses 1'!$1:$1)-4),3,,TRUE,"Form Responses 1"))</f>
        <v>Didin Zaenudin</v>
      </c>
      <c r="D372" s="10">
        <f>INDIRECT(ADDRESS(2+QUOTIENT(ROW()-2,COUNTA('Form Responses 1'!$1:$1)-4),4,,TRUE,"Form Responses 1"))</f>
        <v>44951</v>
      </c>
      <c r="E372" s="11">
        <f t="shared" si="2"/>
        <v>3</v>
      </c>
      <c r="F372" s="9" t="str">
        <f>IF(ISBLANK(A372)," ",INDIRECT(ADDRESS(1,5+MOD(ROW()-2,COUNTA('Form Responses 1'!$1:$1)-4),,TRUE,"Form Responses 1")))</f>
        <v>Rusun A [Ruang Kamar]</v>
      </c>
      <c r="G372" s="9" t="str">
        <f>IF(ISBLANK(A372)," ",INDIRECT(ADDRESS(MATCH(A372,'Form Responses 1'!A:A,0),5+MOD(ROW()-2,COUNTA('Form Responses 1'!$1:$1)-4),,TRUE,"Form Responses 1")))</f>
        <v>BAIK</v>
      </c>
      <c r="H372" s="12" t="str">
        <f t="shared" si="3"/>
        <v>Rusun A</v>
      </c>
      <c r="I372" s="12" t="str">
        <f t="shared" si="4"/>
        <v>CLEANING SERVICE</v>
      </c>
      <c r="J372" s="12">
        <f t="array" ref="J372">IFERROR(INDEX(MASTER!B:B,MATCH(G372,MASTER!A:A,0))/100," ")</f>
        <v>0.95</v>
      </c>
      <c r="K372" s="9">
        <f t="shared" si="5"/>
        <v>4</v>
      </c>
      <c r="L372" s="9" t="str">
        <f t="shared" si="6"/>
        <v>2023 - WEEK 04</v>
      </c>
      <c r="M372" s="9" t="str">
        <f t="shared" si="7"/>
        <v>2023 - MONTH 01</v>
      </c>
      <c r="N372" s="12">
        <f t="shared" ref="N372:O372" si="381">IFERROR(AVERAGEIF(L:L,L372,$J:$J)," ")</f>
        <v>0.9208571429</v>
      </c>
      <c r="O372" s="12">
        <f t="shared" si="381"/>
        <v>0.9208571429</v>
      </c>
      <c r="P372" s="9" t="str">
        <f>IF(ISBLANK(A372)," ",IF(N372&gt;MASTER!$B$3/100,"SB",IF(N372&gt;MASTER!$B$4/100,"B",IF(N372&gt;MASTER!$B$5/100,"C","K"))))</f>
        <v>B</v>
      </c>
      <c r="Q372" s="9" t="str">
        <f>IF(ISBLANK(B372)," ",IF(O372&gt;MASTER!$B$3/100,"SB",IF(O372&gt;MASTER!$B$4/100,"B",IF(O372&gt;MASTER!$B$5/100,"C","K"))))</f>
        <v>B</v>
      </c>
    </row>
    <row r="373">
      <c r="A373" s="8">
        <f>INDIRECT(ADDRESS(2+QUOTIENT(ROW()-2,COUNTA('Form Responses 1'!$1:$1)-4),1,,TRUE,"Form Responses 1"))</f>
        <v>45022.46611</v>
      </c>
      <c r="B373" s="9" t="str">
        <f>INDIRECT(ADDRESS(2+QUOTIENT(ROW()-2,COUNTA('Form Responses 1'!$1:$1)-4),2,,TRUE,"Form Responses 1"))</f>
        <v>didinz1012@gmail.com</v>
      </c>
      <c r="C373" s="9" t="str">
        <f>INDIRECT(ADDRESS(2+QUOTIENT(ROW()-2,COUNTA('Form Responses 1'!$1:$1)-4),3,,TRUE,"Form Responses 1"))</f>
        <v>Didin Zaenudin</v>
      </c>
      <c r="D373" s="10">
        <f>INDIRECT(ADDRESS(2+QUOTIENT(ROW()-2,COUNTA('Form Responses 1'!$1:$1)-4),4,,TRUE,"Form Responses 1"))</f>
        <v>44951</v>
      </c>
      <c r="E373" s="11">
        <f t="shared" si="2"/>
        <v>3</v>
      </c>
      <c r="F373" s="9" t="str">
        <f>IF(ISBLANK(A373)," ",INDIRECT(ADDRESS(1,5+MOD(ROW()-2,COUNTA('Form Responses 1'!$1:$1)-4),,TRUE,"Form Responses 1")))</f>
        <v>Rusun A [Ruang Gudang]</v>
      </c>
      <c r="G373" s="9" t="str">
        <f>IF(ISBLANK(A373)," ",INDIRECT(ADDRESS(MATCH(A373,'Form Responses 1'!A:A,0),5+MOD(ROW()-2,COUNTA('Form Responses 1'!$1:$1)-4),,TRUE,"Form Responses 1")))</f>
        <v>BAIK</v>
      </c>
      <c r="H373" s="12" t="str">
        <f t="shared" si="3"/>
        <v>Rusun A</v>
      </c>
      <c r="I373" s="12" t="str">
        <f t="shared" si="4"/>
        <v>CLEANING SERVICE</v>
      </c>
      <c r="J373" s="12">
        <f t="array" ref="J373">IFERROR(INDEX(MASTER!B:B,MATCH(G373,MASTER!A:A,0))/100," ")</f>
        <v>0.95</v>
      </c>
      <c r="K373" s="9">
        <f t="shared" si="5"/>
        <v>4</v>
      </c>
      <c r="L373" s="9" t="str">
        <f t="shared" si="6"/>
        <v>2023 - WEEK 04</v>
      </c>
      <c r="M373" s="9" t="str">
        <f t="shared" si="7"/>
        <v>2023 - MONTH 01</v>
      </c>
      <c r="N373" s="12">
        <f t="shared" ref="N373:O373" si="382">IFERROR(AVERAGEIF(L:L,L373,$J:$J)," ")</f>
        <v>0.9208571429</v>
      </c>
      <c r="O373" s="12">
        <f t="shared" si="382"/>
        <v>0.9208571429</v>
      </c>
      <c r="P373" s="9" t="str">
        <f>IF(ISBLANK(A373)," ",IF(N373&gt;MASTER!$B$3/100,"SB",IF(N373&gt;MASTER!$B$4/100,"B",IF(N373&gt;MASTER!$B$5/100,"C","K"))))</f>
        <v>B</v>
      </c>
      <c r="Q373" s="9" t="str">
        <f>IF(ISBLANK(B373)," ",IF(O373&gt;MASTER!$B$3/100,"SB",IF(O373&gt;MASTER!$B$4/100,"B",IF(O373&gt;MASTER!$B$5/100,"C","K"))))</f>
        <v>B</v>
      </c>
    </row>
    <row r="374">
      <c r="A374" s="8">
        <f>INDIRECT(ADDRESS(2+QUOTIENT(ROW()-2,COUNTA('Form Responses 1'!$1:$1)-4),1,,TRUE,"Form Responses 1"))</f>
        <v>45022.46611</v>
      </c>
      <c r="B374" s="9" t="str">
        <f>INDIRECT(ADDRESS(2+QUOTIENT(ROW()-2,COUNTA('Form Responses 1'!$1:$1)-4),2,,TRUE,"Form Responses 1"))</f>
        <v>didinz1012@gmail.com</v>
      </c>
      <c r="C374" s="9" t="str">
        <f>INDIRECT(ADDRESS(2+QUOTIENT(ROW()-2,COUNTA('Form Responses 1'!$1:$1)-4),3,,TRUE,"Form Responses 1"))</f>
        <v>Didin Zaenudin</v>
      </c>
      <c r="D374" s="10">
        <f>INDIRECT(ADDRESS(2+QUOTIENT(ROW()-2,COUNTA('Form Responses 1'!$1:$1)-4),4,,TRUE,"Form Responses 1"))</f>
        <v>44951</v>
      </c>
      <c r="E374" s="11">
        <f t="shared" si="2"/>
        <v>3</v>
      </c>
      <c r="F374" s="9" t="str">
        <f>IF(ISBLANK(A374)," ",INDIRECT(ADDRESS(1,5+MOD(ROW()-2,COUNTA('Form Responses 1'!$1:$1)-4),,TRUE,"Form Responses 1")))</f>
        <v>Rusun A [Toilet Pria / Wanita]</v>
      </c>
      <c r="G374" s="9" t="str">
        <f>IF(ISBLANK(A374)," ",INDIRECT(ADDRESS(MATCH(A374,'Form Responses 1'!A:A,0),5+MOD(ROW()-2,COUNTA('Form Responses 1'!$1:$1)-4),,TRUE,"Form Responses 1")))</f>
        <v>BAIK</v>
      </c>
      <c r="H374" s="12" t="str">
        <f t="shared" si="3"/>
        <v>Rusun A</v>
      </c>
      <c r="I374" s="12" t="str">
        <f t="shared" si="4"/>
        <v>CLEANING SERVICE</v>
      </c>
      <c r="J374" s="12">
        <f t="array" ref="J374">IFERROR(INDEX(MASTER!B:B,MATCH(G374,MASTER!A:A,0))/100," ")</f>
        <v>0.95</v>
      </c>
      <c r="K374" s="9">
        <f t="shared" si="5"/>
        <v>4</v>
      </c>
      <c r="L374" s="9" t="str">
        <f t="shared" si="6"/>
        <v>2023 - WEEK 04</v>
      </c>
      <c r="M374" s="9" t="str">
        <f t="shared" si="7"/>
        <v>2023 - MONTH 01</v>
      </c>
      <c r="N374" s="12">
        <f t="shared" ref="N374:O374" si="383">IFERROR(AVERAGEIF(L:L,L374,$J:$J)," ")</f>
        <v>0.9208571429</v>
      </c>
      <c r="O374" s="12">
        <f t="shared" si="383"/>
        <v>0.9208571429</v>
      </c>
      <c r="P374" s="9" t="str">
        <f>IF(ISBLANK(A374)," ",IF(N374&gt;MASTER!$B$3/100,"SB",IF(N374&gt;MASTER!$B$4/100,"B",IF(N374&gt;MASTER!$B$5/100,"C","K"))))</f>
        <v>B</v>
      </c>
      <c r="Q374" s="9" t="str">
        <f>IF(ISBLANK(B374)," ",IF(O374&gt;MASTER!$B$3/100,"SB",IF(O374&gt;MASTER!$B$4/100,"B",IF(O374&gt;MASTER!$B$5/100,"C","K"))))</f>
        <v>B</v>
      </c>
    </row>
    <row r="375">
      <c r="A375" s="8">
        <f>INDIRECT(ADDRESS(2+QUOTIENT(ROW()-2,COUNTA('Form Responses 1'!$1:$1)-4),1,,TRUE,"Form Responses 1"))</f>
        <v>45022.46611</v>
      </c>
      <c r="B375" s="9" t="str">
        <f>INDIRECT(ADDRESS(2+QUOTIENT(ROW()-2,COUNTA('Form Responses 1'!$1:$1)-4),2,,TRUE,"Form Responses 1"))</f>
        <v>didinz1012@gmail.com</v>
      </c>
      <c r="C375" s="9" t="str">
        <f>INDIRECT(ADDRESS(2+QUOTIENT(ROW()-2,COUNTA('Form Responses 1'!$1:$1)-4),3,,TRUE,"Form Responses 1"))</f>
        <v>Didin Zaenudin</v>
      </c>
      <c r="D375" s="10">
        <f>INDIRECT(ADDRESS(2+QUOTIENT(ROW()-2,COUNTA('Form Responses 1'!$1:$1)-4),4,,TRUE,"Form Responses 1"))</f>
        <v>44951</v>
      </c>
      <c r="E375" s="11">
        <f t="shared" si="2"/>
        <v>3</v>
      </c>
      <c r="F375" s="9" t="str">
        <f>IF(ISBLANK(A375)," ",INDIRECT(ADDRESS(1,5+MOD(ROW()-2,COUNTA('Form Responses 1'!$1:$1)-4),,TRUE,"Form Responses 1")))</f>
        <v>Rusun B [Tangga Exit Sisi Kanan-kiri-Tengah]</v>
      </c>
      <c r="G375" s="9" t="str">
        <f>IF(ISBLANK(A375)," ",INDIRECT(ADDRESS(MATCH(A375,'Form Responses 1'!A:A,0),5+MOD(ROW()-2,COUNTA('Form Responses 1'!$1:$1)-4),,TRUE,"Form Responses 1")))</f>
        <v>BAIK</v>
      </c>
      <c r="H375" s="12" t="str">
        <f t="shared" si="3"/>
        <v>Rusun B</v>
      </c>
      <c r="I375" s="12" t="str">
        <f t="shared" si="4"/>
        <v>CLEANING SERVICE</v>
      </c>
      <c r="J375" s="12">
        <f t="array" ref="J375">IFERROR(INDEX(MASTER!B:B,MATCH(G375,MASTER!A:A,0))/100," ")</f>
        <v>0.95</v>
      </c>
      <c r="K375" s="9">
        <f t="shared" si="5"/>
        <v>4</v>
      </c>
      <c r="L375" s="9" t="str">
        <f t="shared" si="6"/>
        <v>2023 - WEEK 04</v>
      </c>
      <c r="M375" s="9" t="str">
        <f t="shared" si="7"/>
        <v>2023 - MONTH 01</v>
      </c>
      <c r="N375" s="12">
        <f t="shared" ref="N375:O375" si="384">IFERROR(AVERAGEIF(L:L,L375,$J:$J)," ")</f>
        <v>0.9208571429</v>
      </c>
      <c r="O375" s="12">
        <f t="shared" si="384"/>
        <v>0.9208571429</v>
      </c>
      <c r="P375" s="9" t="str">
        <f>IF(ISBLANK(A375)," ",IF(N375&gt;MASTER!$B$3/100,"SB",IF(N375&gt;MASTER!$B$4/100,"B",IF(N375&gt;MASTER!$B$5/100,"C","K"))))</f>
        <v>B</v>
      </c>
      <c r="Q375" s="9" t="str">
        <f>IF(ISBLANK(B375)," ",IF(O375&gt;MASTER!$B$3/100,"SB",IF(O375&gt;MASTER!$B$4/100,"B",IF(O375&gt;MASTER!$B$5/100,"C","K"))))</f>
        <v>B</v>
      </c>
    </row>
    <row r="376">
      <c r="A376" s="8">
        <f>INDIRECT(ADDRESS(2+QUOTIENT(ROW()-2,COUNTA('Form Responses 1'!$1:$1)-4),1,,TRUE,"Form Responses 1"))</f>
        <v>45022.46611</v>
      </c>
      <c r="B376" s="9" t="str">
        <f>INDIRECT(ADDRESS(2+QUOTIENT(ROW()-2,COUNTA('Form Responses 1'!$1:$1)-4),2,,TRUE,"Form Responses 1"))</f>
        <v>didinz1012@gmail.com</v>
      </c>
      <c r="C376" s="9" t="str">
        <f>INDIRECT(ADDRESS(2+QUOTIENT(ROW()-2,COUNTA('Form Responses 1'!$1:$1)-4),3,,TRUE,"Form Responses 1"))</f>
        <v>Didin Zaenudin</v>
      </c>
      <c r="D376" s="10">
        <f>INDIRECT(ADDRESS(2+QUOTIENT(ROW()-2,COUNTA('Form Responses 1'!$1:$1)-4),4,,TRUE,"Form Responses 1"))</f>
        <v>44951</v>
      </c>
      <c r="E376" s="11">
        <f t="shared" si="2"/>
        <v>3</v>
      </c>
      <c r="F376" s="9" t="str">
        <f>IF(ISBLANK(A376)," ",INDIRECT(ADDRESS(1,5+MOD(ROW()-2,COUNTA('Form Responses 1'!$1:$1)-4),,TRUE,"Form Responses 1")))</f>
        <v>Rusun B [Mushola ]</v>
      </c>
      <c r="G376" s="9" t="str">
        <f>IF(ISBLANK(A376)," ",INDIRECT(ADDRESS(MATCH(A376,'Form Responses 1'!A:A,0),5+MOD(ROW()-2,COUNTA('Form Responses 1'!$1:$1)-4),,TRUE,"Form Responses 1")))</f>
        <v>BAIK</v>
      </c>
      <c r="H376" s="12" t="str">
        <f t="shared" si="3"/>
        <v>Rusun B</v>
      </c>
      <c r="I376" s="12" t="str">
        <f t="shared" si="4"/>
        <v>CLEANING SERVICE</v>
      </c>
      <c r="J376" s="12">
        <f t="array" ref="J376">IFERROR(INDEX(MASTER!B:B,MATCH(G376,MASTER!A:A,0))/100," ")</f>
        <v>0.95</v>
      </c>
      <c r="K376" s="9">
        <f t="shared" si="5"/>
        <v>4</v>
      </c>
      <c r="L376" s="9" t="str">
        <f t="shared" si="6"/>
        <v>2023 - WEEK 04</v>
      </c>
      <c r="M376" s="9" t="str">
        <f t="shared" si="7"/>
        <v>2023 - MONTH 01</v>
      </c>
      <c r="N376" s="12">
        <f t="shared" ref="N376:O376" si="385">IFERROR(AVERAGEIF(L:L,L376,$J:$J)," ")</f>
        <v>0.9208571429</v>
      </c>
      <c r="O376" s="12">
        <f t="shared" si="385"/>
        <v>0.9208571429</v>
      </c>
      <c r="P376" s="9" t="str">
        <f>IF(ISBLANK(A376)," ",IF(N376&gt;MASTER!$B$3/100,"SB",IF(N376&gt;MASTER!$B$4/100,"B",IF(N376&gt;MASTER!$B$5/100,"C","K"))))</f>
        <v>B</v>
      </c>
      <c r="Q376" s="9" t="str">
        <f>IF(ISBLANK(B376)," ",IF(O376&gt;MASTER!$B$3/100,"SB",IF(O376&gt;MASTER!$B$4/100,"B",IF(O376&gt;MASTER!$B$5/100,"C","K"))))</f>
        <v>B</v>
      </c>
    </row>
    <row r="377">
      <c r="A377" s="8">
        <f>INDIRECT(ADDRESS(2+QUOTIENT(ROW()-2,COUNTA('Form Responses 1'!$1:$1)-4),1,,TRUE,"Form Responses 1"))</f>
        <v>45022.46611</v>
      </c>
      <c r="B377" s="9" t="str">
        <f>INDIRECT(ADDRESS(2+QUOTIENT(ROW()-2,COUNTA('Form Responses 1'!$1:$1)-4),2,,TRUE,"Form Responses 1"))</f>
        <v>didinz1012@gmail.com</v>
      </c>
      <c r="C377" s="9" t="str">
        <f>INDIRECT(ADDRESS(2+QUOTIENT(ROW()-2,COUNTA('Form Responses 1'!$1:$1)-4),3,,TRUE,"Form Responses 1"))</f>
        <v>Didin Zaenudin</v>
      </c>
      <c r="D377" s="10">
        <f>INDIRECT(ADDRESS(2+QUOTIENT(ROW()-2,COUNTA('Form Responses 1'!$1:$1)-4),4,,TRUE,"Form Responses 1"))</f>
        <v>44951</v>
      </c>
      <c r="E377" s="11">
        <f t="shared" si="2"/>
        <v>3</v>
      </c>
      <c r="F377" s="9" t="str">
        <f>IF(ISBLANK(A377)," ",INDIRECT(ADDRESS(1,5+MOD(ROW()-2,COUNTA('Form Responses 1'!$1:$1)-4),,TRUE,"Form Responses 1")))</f>
        <v>Rusun B [Koridor ]</v>
      </c>
      <c r="G377" s="9" t="str">
        <f>IF(ISBLANK(A377)," ",INDIRECT(ADDRESS(MATCH(A377,'Form Responses 1'!A:A,0),5+MOD(ROW()-2,COUNTA('Form Responses 1'!$1:$1)-4),,TRUE,"Form Responses 1")))</f>
        <v>BAIK</v>
      </c>
      <c r="H377" s="12" t="str">
        <f t="shared" si="3"/>
        <v>Rusun B</v>
      </c>
      <c r="I377" s="12" t="str">
        <f t="shared" si="4"/>
        <v>CLEANING SERVICE</v>
      </c>
      <c r="J377" s="12">
        <f t="array" ref="J377">IFERROR(INDEX(MASTER!B:B,MATCH(G377,MASTER!A:A,0))/100," ")</f>
        <v>0.95</v>
      </c>
      <c r="K377" s="9">
        <f t="shared" si="5"/>
        <v>4</v>
      </c>
      <c r="L377" s="9" t="str">
        <f t="shared" si="6"/>
        <v>2023 - WEEK 04</v>
      </c>
      <c r="M377" s="9" t="str">
        <f t="shared" si="7"/>
        <v>2023 - MONTH 01</v>
      </c>
      <c r="N377" s="12">
        <f t="shared" ref="N377:O377" si="386">IFERROR(AVERAGEIF(L:L,L377,$J:$J)," ")</f>
        <v>0.9208571429</v>
      </c>
      <c r="O377" s="12">
        <f t="shared" si="386"/>
        <v>0.9208571429</v>
      </c>
      <c r="P377" s="9" t="str">
        <f>IF(ISBLANK(A377)," ",IF(N377&gt;MASTER!$B$3/100,"SB",IF(N377&gt;MASTER!$B$4/100,"B",IF(N377&gt;MASTER!$B$5/100,"C","K"))))</f>
        <v>B</v>
      </c>
      <c r="Q377" s="9" t="str">
        <f>IF(ISBLANK(B377)," ",IF(O377&gt;MASTER!$B$3/100,"SB",IF(O377&gt;MASTER!$B$4/100,"B",IF(O377&gt;MASTER!$B$5/100,"C","K"))))</f>
        <v>B</v>
      </c>
    </row>
    <row r="378">
      <c r="A378" s="8">
        <f>INDIRECT(ADDRESS(2+QUOTIENT(ROW()-2,COUNTA('Form Responses 1'!$1:$1)-4),1,,TRUE,"Form Responses 1"))</f>
        <v>45022.46611</v>
      </c>
      <c r="B378" s="9" t="str">
        <f>INDIRECT(ADDRESS(2+QUOTIENT(ROW()-2,COUNTA('Form Responses 1'!$1:$1)-4),2,,TRUE,"Form Responses 1"))</f>
        <v>didinz1012@gmail.com</v>
      </c>
      <c r="C378" s="9" t="str">
        <f>INDIRECT(ADDRESS(2+QUOTIENT(ROW()-2,COUNTA('Form Responses 1'!$1:$1)-4),3,,TRUE,"Form Responses 1"))</f>
        <v>Didin Zaenudin</v>
      </c>
      <c r="D378" s="10">
        <f>INDIRECT(ADDRESS(2+QUOTIENT(ROW()-2,COUNTA('Form Responses 1'!$1:$1)-4),4,,TRUE,"Form Responses 1"))</f>
        <v>44951</v>
      </c>
      <c r="E378" s="11">
        <f t="shared" si="2"/>
        <v>3</v>
      </c>
      <c r="F378" s="9" t="str">
        <f>IF(ISBLANK(A378)," ",INDIRECT(ADDRESS(1,5+MOD(ROW()-2,COUNTA('Form Responses 1'!$1:$1)-4),,TRUE,"Form Responses 1")))</f>
        <v>Rusun B [Halaman]</v>
      </c>
      <c r="G378" s="9" t="str">
        <f>IF(ISBLANK(A378)," ",INDIRECT(ADDRESS(MATCH(A378,'Form Responses 1'!A:A,0),5+MOD(ROW()-2,COUNTA('Form Responses 1'!$1:$1)-4),,TRUE,"Form Responses 1")))</f>
        <v>BAIK</v>
      </c>
      <c r="H378" s="12" t="str">
        <f t="shared" si="3"/>
        <v>Rusun B</v>
      </c>
      <c r="I378" s="12" t="str">
        <f t="shared" si="4"/>
        <v>CLEANING SERVICE</v>
      </c>
      <c r="J378" s="12">
        <f t="array" ref="J378">IFERROR(INDEX(MASTER!B:B,MATCH(G378,MASTER!A:A,0))/100," ")</f>
        <v>0.95</v>
      </c>
      <c r="K378" s="9">
        <f t="shared" si="5"/>
        <v>4</v>
      </c>
      <c r="L378" s="9" t="str">
        <f t="shared" si="6"/>
        <v>2023 - WEEK 04</v>
      </c>
      <c r="M378" s="9" t="str">
        <f t="shared" si="7"/>
        <v>2023 - MONTH 01</v>
      </c>
      <c r="N378" s="12">
        <f t="shared" ref="N378:O378" si="387">IFERROR(AVERAGEIF(L:L,L378,$J:$J)," ")</f>
        <v>0.9208571429</v>
      </c>
      <c r="O378" s="12">
        <f t="shared" si="387"/>
        <v>0.9208571429</v>
      </c>
      <c r="P378" s="9" t="str">
        <f>IF(ISBLANK(A378)," ",IF(N378&gt;MASTER!$B$3/100,"SB",IF(N378&gt;MASTER!$B$4/100,"B",IF(N378&gt;MASTER!$B$5/100,"C","K"))))</f>
        <v>B</v>
      </c>
      <c r="Q378" s="9" t="str">
        <f>IF(ISBLANK(B378)," ",IF(O378&gt;MASTER!$B$3/100,"SB",IF(O378&gt;MASTER!$B$4/100,"B",IF(O378&gt;MASTER!$B$5/100,"C","K"))))</f>
        <v>B</v>
      </c>
    </row>
    <row r="379">
      <c r="A379" s="8">
        <f>INDIRECT(ADDRESS(2+QUOTIENT(ROW()-2,COUNTA('Form Responses 1'!$1:$1)-4),1,,TRUE,"Form Responses 1"))</f>
        <v>45022.46611</v>
      </c>
      <c r="B379" s="9" t="str">
        <f>INDIRECT(ADDRESS(2+QUOTIENT(ROW()-2,COUNTA('Form Responses 1'!$1:$1)-4),2,,TRUE,"Form Responses 1"))</f>
        <v>didinz1012@gmail.com</v>
      </c>
      <c r="C379" s="9" t="str">
        <f>INDIRECT(ADDRESS(2+QUOTIENT(ROW()-2,COUNTA('Form Responses 1'!$1:$1)-4),3,,TRUE,"Form Responses 1"))</f>
        <v>Didin Zaenudin</v>
      </c>
      <c r="D379" s="10">
        <f>INDIRECT(ADDRESS(2+QUOTIENT(ROW()-2,COUNTA('Form Responses 1'!$1:$1)-4),4,,TRUE,"Form Responses 1"))</f>
        <v>44951</v>
      </c>
      <c r="E379" s="11">
        <f t="shared" si="2"/>
        <v>3</v>
      </c>
      <c r="F379" s="9" t="str">
        <f>IF(ISBLANK(A379)," ",INDIRECT(ADDRESS(1,5+MOD(ROW()-2,COUNTA('Form Responses 1'!$1:$1)-4),,TRUE,"Form Responses 1")))</f>
        <v>Rusun B [Ruang Kamar]</v>
      </c>
      <c r="G379" s="9" t="str">
        <f>IF(ISBLANK(A379)," ",INDIRECT(ADDRESS(MATCH(A379,'Form Responses 1'!A:A,0),5+MOD(ROW()-2,COUNTA('Form Responses 1'!$1:$1)-4),,TRUE,"Form Responses 1")))</f>
        <v>BAIK</v>
      </c>
      <c r="H379" s="12" t="str">
        <f t="shared" si="3"/>
        <v>Rusun B</v>
      </c>
      <c r="I379" s="12" t="str">
        <f t="shared" si="4"/>
        <v>CLEANING SERVICE</v>
      </c>
      <c r="J379" s="12">
        <f t="array" ref="J379">IFERROR(INDEX(MASTER!B:B,MATCH(G379,MASTER!A:A,0))/100," ")</f>
        <v>0.95</v>
      </c>
      <c r="K379" s="9">
        <f t="shared" si="5"/>
        <v>4</v>
      </c>
      <c r="L379" s="9" t="str">
        <f t="shared" si="6"/>
        <v>2023 - WEEK 04</v>
      </c>
      <c r="M379" s="9" t="str">
        <f t="shared" si="7"/>
        <v>2023 - MONTH 01</v>
      </c>
      <c r="N379" s="12">
        <f t="shared" ref="N379:O379" si="388">IFERROR(AVERAGEIF(L:L,L379,$J:$J)," ")</f>
        <v>0.9208571429</v>
      </c>
      <c r="O379" s="12">
        <f t="shared" si="388"/>
        <v>0.9208571429</v>
      </c>
      <c r="P379" s="9" t="str">
        <f>IF(ISBLANK(A379)," ",IF(N379&gt;MASTER!$B$3/100,"SB",IF(N379&gt;MASTER!$B$4/100,"B",IF(N379&gt;MASTER!$B$5/100,"C","K"))))</f>
        <v>B</v>
      </c>
      <c r="Q379" s="9" t="str">
        <f>IF(ISBLANK(B379)," ",IF(O379&gt;MASTER!$B$3/100,"SB",IF(O379&gt;MASTER!$B$4/100,"B",IF(O379&gt;MASTER!$B$5/100,"C","K"))))</f>
        <v>B</v>
      </c>
    </row>
    <row r="380">
      <c r="A380" s="8">
        <f>INDIRECT(ADDRESS(2+QUOTIENT(ROW()-2,COUNTA('Form Responses 1'!$1:$1)-4),1,,TRUE,"Form Responses 1"))</f>
        <v>45022.46611</v>
      </c>
      <c r="B380" s="9" t="str">
        <f>INDIRECT(ADDRESS(2+QUOTIENT(ROW()-2,COUNTA('Form Responses 1'!$1:$1)-4),2,,TRUE,"Form Responses 1"))</f>
        <v>didinz1012@gmail.com</v>
      </c>
      <c r="C380" s="9" t="str">
        <f>INDIRECT(ADDRESS(2+QUOTIENT(ROW()-2,COUNTA('Form Responses 1'!$1:$1)-4),3,,TRUE,"Form Responses 1"))</f>
        <v>Didin Zaenudin</v>
      </c>
      <c r="D380" s="10">
        <f>INDIRECT(ADDRESS(2+QUOTIENT(ROW()-2,COUNTA('Form Responses 1'!$1:$1)-4),4,,TRUE,"Form Responses 1"))</f>
        <v>44951</v>
      </c>
      <c r="E380" s="11">
        <f t="shared" si="2"/>
        <v>3</v>
      </c>
      <c r="F380" s="9" t="str">
        <f>IF(ISBLANK(A380)," ",INDIRECT(ADDRESS(1,5+MOD(ROW()-2,COUNTA('Form Responses 1'!$1:$1)-4),,TRUE,"Form Responses 1")))</f>
        <v>Rusun B [Ruang Gudang]</v>
      </c>
      <c r="G380" s="9" t="str">
        <f>IF(ISBLANK(A380)," ",INDIRECT(ADDRESS(MATCH(A380,'Form Responses 1'!A:A,0),5+MOD(ROW()-2,COUNTA('Form Responses 1'!$1:$1)-4),,TRUE,"Form Responses 1")))</f>
        <v>BAIK</v>
      </c>
      <c r="H380" s="12" t="str">
        <f t="shared" si="3"/>
        <v>Rusun B</v>
      </c>
      <c r="I380" s="12" t="str">
        <f t="shared" si="4"/>
        <v>CLEANING SERVICE</v>
      </c>
      <c r="J380" s="12">
        <f t="array" ref="J380">IFERROR(INDEX(MASTER!B:B,MATCH(G380,MASTER!A:A,0))/100," ")</f>
        <v>0.95</v>
      </c>
      <c r="K380" s="9">
        <f t="shared" si="5"/>
        <v>4</v>
      </c>
      <c r="L380" s="9" t="str">
        <f t="shared" si="6"/>
        <v>2023 - WEEK 04</v>
      </c>
      <c r="M380" s="9" t="str">
        <f t="shared" si="7"/>
        <v>2023 - MONTH 01</v>
      </c>
      <c r="N380" s="12">
        <f t="shared" ref="N380:O380" si="389">IFERROR(AVERAGEIF(L:L,L380,$J:$J)," ")</f>
        <v>0.9208571429</v>
      </c>
      <c r="O380" s="12">
        <f t="shared" si="389"/>
        <v>0.9208571429</v>
      </c>
      <c r="P380" s="9" t="str">
        <f>IF(ISBLANK(A380)," ",IF(N380&gt;MASTER!$B$3/100,"SB",IF(N380&gt;MASTER!$B$4/100,"B",IF(N380&gt;MASTER!$B$5/100,"C","K"))))</f>
        <v>B</v>
      </c>
      <c r="Q380" s="9" t="str">
        <f>IF(ISBLANK(B380)," ",IF(O380&gt;MASTER!$B$3/100,"SB",IF(O380&gt;MASTER!$B$4/100,"B",IF(O380&gt;MASTER!$B$5/100,"C","K"))))</f>
        <v>B</v>
      </c>
    </row>
    <row r="381">
      <c r="A381" s="8">
        <f>INDIRECT(ADDRESS(2+QUOTIENT(ROW()-2,COUNTA('Form Responses 1'!$1:$1)-4),1,,TRUE,"Form Responses 1"))</f>
        <v>45022.46611</v>
      </c>
      <c r="B381" s="9" t="str">
        <f>INDIRECT(ADDRESS(2+QUOTIENT(ROW()-2,COUNTA('Form Responses 1'!$1:$1)-4),2,,TRUE,"Form Responses 1"))</f>
        <v>didinz1012@gmail.com</v>
      </c>
      <c r="C381" s="9" t="str">
        <f>INDIRECT(ADDRESS(2+QUOTIENT(ROW()-2,COUNTA('Form Responses 1'!$1:$1)-4),3,,TRUE,"Form Responses 1"))</f>
        <v>Didin Zaenudin</v>
      </c>
      <c r="D381" s="10">
        <f>INDIRECT(ADDRESS(2+QUOTIENT(ROW()-2,COUNTA('Form Responses 1'!$1:$1)-4),4,,TRUE,"Form Responses 1"))</f>
        <v>44951</v>
      </c>
      <c r="E381" s="11">
        <f t="shared" si="2"/>
        <v>3</v>
      </c>
      <c r="F381" s="9" t="str">
        <f>IF(ISBLANK(A381)," ",INDIRECT(ADDRESS(1,5+MOD(ROW()-2,COUNTA('Form Responses 1'!$1:$1)-4),,TRUE,"Form Responses 1")))</f>
        <v>Rusun B [Toilet Pria / Wanita]</v>
      </c>
      <c r="G381" s="9" t="str">
        <f>IF(ISBLANK(A381)," ",INDIRECT(ADDRESS(MATCH(A381,'Form Responses 1'!A:A,0),5+MOD(ROW()-2,COUNTA('Form Responses 1'!$1:$1)-4),,TRUE,"Form Responses 1")))</f>
        <v>BAIK</v>
      </c>
      <c r="H381" s="12" t="str">
        <f t="shared" si="3"/>
        <v>Rusun B</v>
      </c>
      <c r="I381" s="12" t="str">
        <f t="shared" si="4"/>
        <v>CLEANING SERVICE</v>
      </c>
      <c r="J381" s="12">
        <f t="array" ref="J381">IFERROR(INDEX(MASTER!B:B,MATCH(G381,MASTER!A:A,0))/100," ")</f>
        <v>0.95</v>
      </c>
      <c r="K381" s="9">
        <f t="shared" si="5"/>
        <v>4</v>
      </c>
      <c r="L381" s="9" t="str">
        <f t="shared" si="6"/>
        <v>2023 - WEEK 04</v>
      </c>
      <c r="M381" s="9" t="str">
        <f t="shared" si="7"/>
        <v>2023 - MONTH 01</v>
      </c>
      <c r="N381" s="12">
        <f t="shared" ref="N381:O381" si="390">IFERROR(AVERAGEIF(L:L,L381,$J:$J)," ")</f>
        <v>0.9208571429</v>
      </c>
      <c r="O381" s="12">
        <f t="shared" si="390"/>
        <v>0.9208571429</v>
      </c>
      <c r="P381" s="9" t="str">
        <f>IF(ISBLANK(A381)," ",IF(N381&gt;MASTER!$B$3/100,"SB",IF(N381&gt;MASTER!$B$4/100,"B",IF(N381&gt;MASTER!$B$5/100,"C","K"))))</f>
        <v>B</v>
      </c>
      <c r="Q381" s="9" t="str">
        <f>IF(ISBLANK(B381)," ",IF(O381&gt;MASTER!$B$3/100,"SB",IF(O381&gt;MASTER!$B$4/100,"B",IF(O381&gt;MASTER!$B$5/100,"C","K"))))</f>
        <v>B</v>
      </c>
    </row>
    <row r="382">
      <c r="A382" s="8">
        <f>INDIRECT(ADDRESS(2+QUOTIENT(ROW()-2,COUNTA('Form Responses 1'!$1:$1)-4),1,,TRUE,"Form Responses 1"))</f>
        <v>45022.46611</v>
      </c>
      <c r="B382" s="9" t="str">
        <f>INDIRECT(ADDRESS(2+QUOTIENT(ROW()-2,COUNTA('Form Responses 1'!$1:$1)-4),2,,TRUE,"Form Responses 1"))</f>
        <v>didinz1012@gmail.com</v>
      </c>
      <c r="C382" s="9" t="str">
        <f>INDIRECT(ADDRESS(2+QUOTIENT(ROW()-2,COUNTA('Form Responses 1'!$1:$1)-4),3,,TRUE,"Form Responses 1"))</f>
        <v>Didin Zaenudin</v>
      </c>
      <c r="D382" s="10">
        <f>INDIRECT(ADDRESS(2+QUOTIENT(ROW()-2,COUNTA('Form Responses 1'!$1:$1)-4),4,,TRUE,"Form Responses 1"))</f>
        <v>44951</v>
      </c>
      <c r="E382" s="11">
        <f t="shared" si="2"/>
        <v>3</v>
      </c>
      <c r="F382" s="9" t="str">
        <f>IF(ISBLANK(A382)," ",INDIRECT(ADDRESS(1,5+MOD(ROW()-2,COUNTA('Form Responses 1'!$1:$1)-4),,TRUE,"Form Responses 1")))</f>
        <v>Balkes [Ruang Dokter]</v>
      </c>
      <c r="G382" s="9" t="str">
        <f>IF(ISBLANK(A382)," ",INDIRECT(ADDRESS(MATCH(A382,'Form Responses 1'!A:A,0),5+MOD(ROW()-2,COUNTA('Form Responses 1'!$1:$1)-4),,TRUE,"Form Responses 1")))</f>
        <v>BAIK</v>
      </c>
      <c r="H382" s="12" t="str">
        <f t="shared" si="3"/>
        <v>Balkes</v>
      </c>
      <c r="I382" s="12" t="str">
        <f t="shared" si="4"/>
        <v>CLEANING SERVICE</v>
      </c>
      <c r="J382" s="12">
        <f t="array" ref="J382">IFERROR(INDEX(MASTER!B:B,MATCH(G382,MASTER!A:A,0))/100," ")</f>
        <v>0.95</v>
      </c>
      <c r="K382" s="9">
        <f t="shared" si="5"/>
        <v>4</v>
      </c>
      <c r="L382" s="9" t="str">
        <f t="shared" si="6"/>
        <v>2023 - WEEK 04</v>
      </c>
      <c r="M382" s="9" t="str">
        <f t="shared" si="7"/>
        <v>2023 - MONTH 01</v>
      </c>
      <c r="N382" s="12">
        <f t="shared" ref="N382:O382" si="391">IFERROR(AVERAGEIF(L:L,L382,$J:$J)," ")</f>
        <v>0.9208571429</v>
      </c>
      <c r="O382" s="12">
        <f t="shared" si="391"/>
        <v>0.9208571429</v>
      </c>
      <c r="P382" s="9" t="str">
        <f>IF(ISBLANK(A382)," ",IF(N382&gt;MASTER!$B$3/100,"SB",IF(N382&gt;MASTER!$B$4/100,"B",IF(N382&gt;MASTER!$B$5/100,"C","K"))))</f>
        <v>B</v>
      </c>
      <c r="Q382" s="9" t="str">
        <f>IF(ISBLANK(B382)," ",IF(O382&gt;MASTER!$B$3/100,"SB",IF(O382&gt;MASTER!$B$4/100,"B",IF(O382&gt;MASTER!$B$5/100,"C","K"))))</f>
        <v>B</v>
      </c>
    </row>
    <row r="383">
      <c r="A383" s="8">
        <f>INDIRECT(ADDRESS(2+QUOTIENT(ROW()-2,COUNTA('Form Responses 1'!$1:$1)-4),1,,TRUE,"Form Responses 1"))</f>
        <v>45022.46611</v>
      </c>
      <c r="B383" s="9" t="str">
        <f>INDIRECT(ADDRESS(2+QUOTIENT(ROW()-2,COUNTA('Form Responses 1'!$1:$1)-4),2,,TRUE,"Form Responses 1"))</f>
        <v>didinz1012@gmail.com</v>
      </c>
      <c r="C383" s="9" t="str">
        <f>INDIRECT(ADDRESS(2+QUOTIENT(ROW()-2,COUNTA('Form Responses 1'!$1:$1)-4),3,,TRUE,"Form Responses 1"))</f>
        <v>Didin Zaenudin</v>
      </c>
      <c r="D383" s="10">
        <f>INDIRECT(ADDRESS(2+QUOTIENT(ROW()-2,COUNTA('Form Responses 1'!$1:$1)-4),4,,TRUE,"Form Responses 1"))</f>
        <v>44951</v>
      </c>
      <c r="E383" s="11">
        <f t="shared" si="2"/>
        <v>3</v>
      </c>
      <c r="F383" s="9" t="str">
        <f>IF(ISBLANK(A383)," ",INDIRECT(ADDRESS(1,5+MOD(ROW()-2,COUNTA('Form Responses 1'!$1:$1)-4),,TRUE,"Form Responses 1")))</f>
        <v>Balkes [Mushola ]</v>
      </c>
      <c r="G383" s="9" t="str">
        <f>IF(ISBLANK(A383)," ",INDIRECT(ADDRESS(MATCH(A383,'Form Responses 1'!A:A,0),5+MOD(ROW()-2,COUNTA('Form Responses 1'!$1:$1)-4),,TRUE,"Form Responses 1")))</f>
        <v>BAIK</v>
      </c>
      <c r="H383" s="12" t="str">
        <f t="shared" si="3"/>
        <v>Balkes</v>
      </c>
      <c r="I383" s="12" t="str">
        <f t="shared" si="4"/>
        <v>CLEANING SERVICE</v>
      </c>
      <c r="J383" s="12">
        <f t="array" ref="J383">IFERROR(INDEX(MASTER!B:B,MATCH(G383,MASTER!A:A,0))/100," ")</f>
        <v>0.95</v>
      </c>
      <c r="K383" s="9">
        <f t="shared" si="5"/>
        <v>4</v>
      </c>
      <c r="L383" s="9" t="str">
        <f t="shared" si="6"/>
        <v>2023 - WEEK 04</v>
      </c>
      <c r="M383" s="9" t="str">
        <f t="shared" si="7"/>
        <v>2023 - MONTH 01</v>
      </c>
      <c r="N383" s="12">
        <f t="shared" ref="N383:O383" si="392">IFERROR(AVERAGEIF(L:L,L383,$J:$J)," ")</f>
        <v>0.9208571429</v>
      </c>
      <c r="O383" s="12">
        <f t="shared" si="392"/>
        <v>0.9208571429</v>
      </c>
      <c r="P383" s="9" t="str">
        <f>IF(ISBLANK(A383)," ",IF(N383&gt;MASTER!$B$3/100,"SB",IF(N383&gt;MASTER!$B$4/100,"B",IF(N383&gt;MASTER!$B$5/100,"C","K"))))</f>
        <v>B</v>
      </c>
      <c r="Q383" s="9" t="str">
        <f>IF(ISBLANK(B383)," ",IF(O383&gt;MASTER!$B$3/100,"SB",IF(O383&gt;MASTER!$B$4/100,"B",IF(O383&gt;MASTER!$B$5/100,"C","K"))))</f>
        <v>B</v>
      </c>
    </row>
    <row r="384">
      <c r="A384" s="8">
        <f>INDIRECT(ADDRESS(2+QUOTIENT(ROW()-2,COUNTA('Form Responses 1'!$1:$1)-4),1,,TRUE,"Form Responses 1"))</f>
        <v>45022.46611</v>
      </c>
      <c r="B384" s="9" t="str">
        <f>INDIRECT(ADDRESS(2+QUOTIENT(ROW()-2,COUNTA('Form Responses 1'!$1:$1)-4),2,,TRUE,"Form Responses 1"))</f>
        <v>didinz1012@gmail.com</v>
      </c>
      <c r="C384" s="9" t="str">
        <f>INDIRECT(ADDRESS(2+QUOTIENT(ROW()-2,COUNTA('Form Responses 1'!$1:$1)-4),3,,TRUE,"Form Responses 1"))</f>
        <v>Didin Zaenudin</v>
      </c>
      <c r="D384" s="10">
        <f>INDIRECT(ADDRESS(2+QUOTIENT(ROW()-2,COUNTA('Form Responses 1'!$1:$1)-4),4,,TRUE,"Form Responses 1"))</f>
        <v>44951</v>
      </c>
      <c r="E384" s="11">
        <f t="shared" si="2"/>
        <v>3</v>
      </c>
      <c r="F384" s="9" t="str">
        <f>IF(ISBLANK(A384)," ",INDIRECT(ADDRESS(1,5+MOD(ROW()-2,COUNTA('Form Responses 1'!$1:$1)-4),,TRUE,"Form Responses 1")))</f>
        <v>Balkes [Pantry ]</v>
      </c>
      <c r="G384" s="9" t="str">
        <f>IF(ISBLANK(A384)," ",INDIRECT(ADDRESS(MATCH(A384,'Form Responses 1'!A:A,0),5+MOD(ROW()-2,COUNTA('Form Responses 1'!$1:$1)-4),,TRUE,"Form Responses 1")))</f>
        <v>BAIK</v>
      </c>
      <c r="H384" s="12" t="str">
        <f t="shared" si="3"/>
        <v>Balkes</v>
      </c>
      <c r="I384" s="12" t="str">
        <f t="shared" si="4"/>
        <v>CLEANING SERVICE</v>
      </c>
      <c r="J384" s="12">
        <f t="array" ref="J384">IFERROR(INDEX(MASTER!B:B,MATCH(G384,MASTER!A:A,0))/100," ")</f>
        <v>0.95</v>
      </c>
      <c r="K384" s="9">
        <f t="shared" si="5"/>
        <v>4</v>
      </c>
      <c r="L384" s="9" t="str">
        <f t="shared" si="6"/>
        <v>2023 - WEEK 04</v>
      </c>
      <c r="M384" s="9" t="str">
        <f t="shared" si="7"/>
        <v>2023 - MONTH 01</v>
      </c>
      <c r="N384" s="12">
        <f t="shared" ref="N384:O384" si="393">IFERROR(AVERAGEIF(L:L,L384,$J:$J)," ")</f>
        <v>0.9208571429</v>
      </c>
      <c r="O384" s="12">
        <f t="shared" si="393"/>
        <v>0.9208571429</v>
      </c>
      <c r="P384" s="9" t="str">
        <f>IF(ISBLANK(A384)," ",IF(N384&gt;MASTER!$B$3/100,"SB",IF(N384&gt;MASTER!$B$4/100,"B",IF(N384&gt;MASTER!$B$5/100,"C","K"))))</f>
        <v>B</v>
      </c>
      <c r="Q384" s="9" t="str">
        <f>IF(ISBLANK(B384)," ",IF(O384&gt;MASTER!$B$3/100,"SB",IF(O384&gt;MASTER!$B$4/100,"B",IF(O384&gt;MASTER!$B$5/100,"C","K"))))</f>
        <v>B</v>
      </c>
    </row>
    <row r="385">
      <c r="A385" s="8">
        <f>INDIRECT(ADDRESS(2+QUOTIENT(ROW()-2,COUNTA('Form Responses 1'!$1:$1)-4),1,,TRUE,"Form Responses 1"))</f>
        <v>45022.46611</v>
      </c>
      <c r="B385" s="9" t="str">
        <f>INDIRECT(ADDRESS(2+QUOTIENT(ROW()-2,COUNTA('Form Responses 1'!$1:$1)-4),2,,TRUE,"Form Responses 1"))</f>
        <v>didinz1012@gmail.com</v>
      </c>
      <c r="C385" s="9" t="str">
        <f>INDIRECT(ADDRESS(2+QUOTIENT(ROW()-2,COUNTA('Form Responses 1'!$1:$1)-4),3,,TRUE,"Form Responses 1"))</f>
        <v>Didin Zaenudin</v>
      </c>
      <c r="D385" s="10">
        <f>INDIRECT(ADDRESS(2+QUOTIENT(ROW()-2,COUNTA('Form Responses 1'!$1:$1)-4),4,,TRUE,"Form Responses 1"))</f>
        <v>44951</v>
      </c>
      <c r="E385" s="11">
        <f t="shared" si="2"/>
        <v>3</v>
      </c>
      <c r="F385" s="9" t="str">
        <f>IF(ISBLANK(A385)," ",INDIRECT(ADDRESS(1,5+MOD(ROW()-2,COUNTA('Form Responses 1'!$1:$1)-4),,TRUE,"Form Responses 1")))</f>
        <v>Balkes [Ruang Laboratorium]</v>
      </c>
      <c r="G385" s="9" t="str">
        <f>IF(ISBLANK(A385)," ",INDIRECT(ADDRESS(MATCH(A385,'Form Responses 1'!A:A,0),5+MOD(ROW()-2,COUNTA('Form Responses 1'!$1:$1)-4),,TRUE,"Form Responses 1")))</f>
        <v>BAIK</v>
      </c>
      <c r="H385" s="12" t="str">
        <f t="shared" si="3"/>
        <v>Balkes</v>
      </c>
      <c r="I385" s="12" t="str">
        <f t="shared" si="4"/>
        <v>CLEANING SERVICE</v>
      </c>
      <c r="J385" s="12">
        <f t="array" ref="J385">IFERROR(INDEX(MASTER!B:B,MATCH(G385,MASTER!A:A,0))/100," ")</f>
        <v>0.95</v>
      </c>
      <c r="K385" s="9">
        <f t="shared" si="5"/>
        <v>4</v>
      </c>
      <c r="L385" s="9" t="str">
        <f t="shared" si="6"/>
        <v>2023 - WEEK 04</v>
      </c>
      <c r="M385" s="9" t="str">
        <f t="shared" si="7"/>
        <v>2023 - MONTH 01</v>
      </c>
      <c r="N385" s="12">
        <f t="shared" ref="N385:O385" si="394">IFERROR(AVERAGEIF(L:L,L385,$J:$J)," ")</f>
        <v>0.9208571429</v>
      </c>
      <c r="O385" s="12">
        <f t="shared" si="394"/>
        <v>0.9208571429</v>
      </c>
      <c r="P385" s="9" t="str">
        <f>IF(ISBLANK(A385)," ",IF(N385&gt;MASTER!$B$3/100,"SB",IF(N385&gt;MASTER!$B$4/100,"B",IF(N385&gt;MASTER!$B$5/100,"C","K"))))</f>
        <v>B</v>
      </c>
      <c r="Q385" s="9" t="str">
        <f>IF(ISBLANK(B385)," ",IF(O385&gt;MASTER!$B$3/100,"SB",IF(O385&gt;MASTER!$B$4/100,"B",IF(O385&gt;MASTER!$B$5/100,"C","K"))))</f>
        <v>B</v>
      </c>
    </row>
    <row r="386">
      <c r="A386" s="8">
        <f>INDIRECT(ADDRESS(2+QUOTIENT(ROW()-2,COUNTA('Form Responses 1'!$1:$1)-4),1,,TRUE,"Form Responses 1"))</f>
        <v>45022.46611</v>
      </c>
      <c r="B386" s="9" t="str">
        <f>INDIRECT(ADDRESS(2+QUOTIENT(ROW()-2,COUNTA('Form Responses 1'!$1:$1)-4),2,,TRUE,"Form Responses 1"))</f>
        <v>didinz1012@gmail.com</v>
      </c>
      <c r="C386" s="9" t="str">
        <f>INDIRECT(ADDRESS(2+QUOTIENT(ROW()-2,COUNTA('Form Responses 1'!$1:$1)-4),3,,TRUE,"Form Responses 1"))</f>
        <v>Didin Zaenudin</v>
      </c>
      <c r="D386" s="10">
        <f>INDIRECT(ADDRESS(2+QUOTIENT(ROW()-2,COUNTA('Form Responses 1'!$1:$1)-4),4,,TRUE,"Form Responses 1"))</f>
        <v>44951</v>
      </c>
      <c r="E386" s="11">
        <f t="shared" si="2"/>
        <v>3</v>
      </c>
      <c r="F386" s="9" t="str">
        <f>IF(ISBLANK(A386)," ",INDIRECT(ADDRESS(1,5+MOD(ROW()-2,COUNTA('Form Responses 1'!$1:$1)-4),,TRUE,"Form Responses 1")))</f>
        <v>Balkes [Halaman]</v>
      </c>
      <c r="G386" s="9" t="str">
        <f>IF(ISBLANK(A386)," ",INDIRECT(ADDRESS(MATCH(A386,'Form Responses 1'!A:A,0),5+MOD(ROW()-2,COUNTA('Form Responses 1'!$1:$1)-4),,TRUE,"Form Responses 1")))</f>
        <v>BAIK</v>
      </c>
      <c r="H386" s="12" t="str">
        <f t="shared" si="3"/>
        <v>Balkes</v>
      </c>
      <c r="I386" s="12" t="str">
        <f t="shared" si="4"/>
        <v>CLEANING SERVICE</v>
      </c>
      <c r="J386" s="12">
        <f t="array" ref="J386">IFERROR(INDEX(MASTER!B:B,MATCH(G386,MASTER!A:A,0))/100," ")</f>
        <v>0.95</v>
      </c>
      <c r="K386" s="9">
        <f t="shared" si="5"/>
        <v>4</v>
      </c>
      <c r="L386" s="9" t="str">
        <f t="shared" si="6"/>
        <v>2023 - WEEK 04</v>
      </c>
      <c r="M386" s="9" t="str">
        <f t="shared" si="7"/>
        <v>2023 - MONTH 01</v>
      </c>
      <c r="N386" s="12">
        <f t="shared" ref="N386:O386" si="395">IFERROR(AVERAGEIF(L:L,L386,$J:$J)," ")</f>
        <v>0.9208571429</v>
      </c>
      <c r="O386" s="12">
        <f t="shared" si="395"/>
        <v>0.9208571429</v>
      </c>
      <c r="P386" s="9" t="str">
        <f>IF(ISBLANK(A386)," ",IF(N386&gt;MASTER!$B$3/100,"SB",IF(N386&gt;MASTER!$B$4/100,"B",IF(N386&gt;MASTER!$B$5/100,"C","K"))))</f>
        <v>B</v>
      </c>
      <c r="Q386" s="9" t="str">
        <f>IF(ISBLANK(B386)," ",IF(O386&gt;MASTER!$B$3/100,"SB",IF(O386&gt;MASTER!$B$4/100,"B",IF(O386&gt;MASTER!$B$5/100,"C","K"))))</f>
        <v>B</v>
      </c>
    </row>
    <row r="387">
      <c r="A387" s="8">
        <f>INDIRECT(ADDRESS(2+QUOTIENT(ROW()-2,COUNTA('Form Responses 1'!$1:$1)-4),1,,TRUE,"Form Responses 1"))</f>
        <v>45022.46611</v>
      </c>
      <c r="B387" s="9" t="str">
        <f>INDIRECT(ADDRESS(2+QUOTIENT(ROW()-2,COUNTA('Form Responses 1'!$1:$1)-4),2,,TRUE,"Form Responses 1"))</f>
        <v>didinz1012@gmail.com</v>
      </c>
      <c r="C387" s="9" t="str">
        <f>INDIRECT(ADDRESS(2+QUOTIENT(ROW()-2,COUNTA('Form Responses 1'!$1:$1)-4),3,,TRUE,"Form Responses 1"))</f>
        <v>Didin Zaenudin</v>
      </c>
      <c r="D387" s="10">
        <f>INDIRECT(ADDRESS(2+QUOTIENT(ROW()-2,COUNTA('Form Responses 1'!$1:$1)-4),4,,TRUE,"Form Responses 1"))</f>
        <v>44951</v>
      </c>
      <c r="E387" s="11">
        <f t="shared" si="2"/>
        <v>3</v>
      </c>
      <c r="F387" s="9" t="str">
        <f>IF(ISBLANK(A387)," ",INDIRECT(ADDRESS(1,5+MOD(ROW()-2,COUNTA('Form Responses 1'!$1:$1)-4),,TRUE,"Form Responses 1")))</f>
        <v>Balkes [Koridor ]</v>
      </c>
      <c r="G387" s="9" t="str">
        <f>IF(ISBLANK(A387)," ",INDIRECT(ADDRESS(MATCH(A387,'Form Responses 1'!A:A,0),5+MOD(ROW()-2,COUNTA('Form Responses 1'!$1:$1)-4),,TRUE,"Form Responses 1")))</f>
        <v>BAIK</v>
      </c>
      <c r="H387" s="12" t="str">
        <f t="shared" si="3"/>
        <v>Balkes</v>
      </c>
      <c r="I387" s="12" t="str">
        <f t="shared" si="4"/>
        <v>CLEANING SERVICE</v>
      </c>
      <c r="J387" s="12">
        <f t="array" ref="J387">IFERROR(INDEX(MASTER!B:B,MATCH(G387,MASTER!A:A,0))/100," ")</f>
        <v>0.95</v>
      </c>
      <c r="K387" s="9">
        <f t="shared" si="5"/>
        <v>4</v>
      </c>
      <c r="L387" s="9" t="str">
        <f t="shared" si="6"/>
        <v>2023 - WEEK 04</v>
      </c>
      <c r="M387" s="9" t="str">
        <f t="shared" si="7"/>
        <v>2023 - MONTH 01</v>
      </c>
      <c r="N387" s="12">
        <f t="shared" ref="N387:O387" si="396">IFERROR(AVERAGEIF(L:L,L387,$J:$J)," ")</f>
        <v>0.9208571429</v>
      </c>
      <c r="O387" s="12">
        <f t="shared" si="396"/>
        <v>0.9208571429</v>
      </c>
      <c r="P387" s="9" t="str">
        <f>IF(ISBLANK(A387)," ",IF(N387&gt;MASTER!$B$3/100,"SB",IF(N387&gt;MASTER!$B$4/100,"B",IF(N387&gt;MASTER!$B$5/100,"C","K"))))</f>
        <v>B</v>
      </c>
      <c r="Q387" s="9" t="str">
        <f>IF(ISBLANK(B387)," ",IF(O387&gt;MASTER!$B$3/100,"SB",IF(O387&gt;MASTER!$B$4/100,"B",IF(O387&gt;MASTER!$B$5/100,"C","K"))))</f>
        <v>B</v>
      </c>
    </row>
    <row r="388">
      <c r="A388" s="8">
        <f>INDIRECT(ADDRESS(2+QUOTIENT(ROW()-2,COUNTA('Form Responses 1'!$1:$1)-4),1,,TRUE,"Form Responses 1"))</f>
        <v>45022.46611</v>
      </c>
      <c r="B388" s="9" t="str">
        <f>INDIRECT(ADDRESS(2+QUOTIENT(ROW()-2,COUNTA('Form Responses 1'!$1:$1)-4),2,,TRUE,"Form Responses 1"))</f>
        <v>didinz1012@gmail.com</v>
      </c>
      <c r="C388" s="9" t="str">
        <f>INDIRECT(ADDRESS(2+QUOTIENT(ROW()-2,COUNTA('Form Responses 1'!$1:$1)-4),3,,TRUE,"Form Responses 1"))</f>
        <v>Didin Zaenudin</v>
      </c>
      <c r="D388" s="10">
        <f>INDIRECT(ADDRESS(2+QUOTIENT(ROW()-2,COUNTA('Form Responses 1'!$1:$1)-4),4,,TRUE,"Form Responses 1"))</f>
        <v>44951</v>
      </c>
      <c r="E388" s="11">
        <f t="shared" si="2"/>
        <v>3</v>
      </c>
      <c r="F388" s="9" t="str">
        <f>IF(ISBLANK(A388)," ",INDIRECT(ADDRESS(1,5+MOD(ROW()-2,COUNTA('Form Responses 1'!$1:$1)-4),,TRUE,"Form Responses 1")))</f>
        <v>Balkes [Toilet Pria / Wanita]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Balkes</v>
      </c>
      <c r="I388" s="12" t="str">
        <f t="shared" si="4"/>
        <v>CLEANING SERVICE</v>
      </c>
      <c r="J388" s="12">
        <f t="array" ref="J388">IFERROR(INDEX(MASTER!B:B,MATCH(G388,MASTER!A:A,0))/100," ")</f>
        <v>0.95</v>
      </c>
      <c r="K388" s="9">
        <f t="shared" si="5"/>
        <v>4</v>
      </c>
      <c r="L388" s="9" t="str">
        <f t="shared" si="6"/>
        <v>2023 - WEEK 04</v>
      </c>
      <c r="M388" s="9" t="str">
        <f t="shared" si="7"/>
        <v>2023 - MONTH 01</v>
      </c>
      <c r="N388" s="12">
        <f t="shared" ref="N388:O388" si="397">IFERROR(AVERAGEIF(L:L,L388,$J:$J)," ")</f>
        <v>0.9208571429</v>
      </c>
      <c r="O388" s="12">
        <f t="shared" si="397"/>
        <v>0.9208571429</v>
      </c>
      <c r="P388" s="9" t="str">
        <f>IF(ISBLANK(A388)," ",IF(N388&gt;MASTER!$B$3/100,"SB",IF(N388&gt;MASTER!$B$4/100,"B",IF(N388&gt;MASTER!$B$5/100,"C","K"))))</f>
        <v>B</v>
      </c>
      <c r="Q388" s="9" t="str">
        <f>IF(ISBLANK(B388)," ",IF(O388&gt;MASTER!$B$3/100,"SB",IF(O388&gt;MASTER!$B$4/100,"B",IF(O388&gt;MASTER!$B$5/100,"C","K"))))</f>
        <v>B</v>
      </c>
    </row>
    <row r="389">
      <c r="A389" s="8">
        <f>INDIRECT(ADDRESS(2+QUOTIENT(ROW()-2,COUNTA('Form Responses 1'!$1:$1)-4),1,,TRUE,"Form Responses 1"))</f>
        <v>45022.46611</v>
      </c>
      <c r="B389" s="9" t="str">
        <f>INDIRECT(ADDRESS(2+QUOTIENT(ROW()-2,COUNTA('Form Responses 1'!$1:$1)-4),2,,TRUE,"Form Responses 1"))</f>
        <v>didinz1012@gmail.com</v>
      </c>
      <c r="C389" s="9" t="str">
        <f>INDIRECT(ADDRESS(2+QUOTIENT(ROW()-2,COUNTA('Form Responses 1'!$1:$1)-4),3,,TRUE,"Form Responses 1"))</f>
        <v>Didin Zaenudin</v>
      </c>
      <c r="D389" s="10">
        <f>INDIRECT(ADDRESS(2+QUOTIENT(ROW()-2,COUNTA('Form Responses 1'!$1:$1)-4),4,,TRUE,"Form Responses 1"))</f>
        <v>44951</v>
      </c>
      <c r="E389" s="11">
        <f t="shared" si="2"/>
        <v>3</v>
      </c>
      <c r="F389" s="9" t="str">
        <f>IF(ISBLANK(A389)," ",INDIRECT(ADDRESS(1,5+MOD(ROW()-2,COUNTA('Form Responses 1'!$1:$1)-4),,TRUE,"Form Responses 1")))</f>
        <v>Lapangan Tenis [Lapangan]</v>
      </c>
      <c r="G389" s="9" t="str">
        <f>IF(ISBLANK(A389)," ",INDIRECT(ADDRESS(MATCH(A389,'Form Responses 1'!A:A,0),5+MOD(ROW()-2,COUNTA('Form Responses 1'!$1:$1)-4),,TRUE,"Form Responses 1")))</f>
        <v>BAIK</v>
      </c>
      <c r="H389" s="12" t="str">
        <f t="shared" si="3"/>
        <v>Lapangan Tenis</v>
      </c>
      <c r="I389" s="12" t="str">
        <f t="shared" si="4"/>
        <v>CLEANING SERVICE</v>
      </c>
      <c r="J389" s="12">
        <f t="array" ref="J389">IFERROR(INDEX(MASTER!B:B,MATCH(G389,MASTER!A:A,0))/100," ")</f>
        <v>0.95</v>
      </c>
      <c r="K389" s="9">
        <f t="shared" si="5"/>
        <v>4</v>
      </c>
      <c r="L389" s="9" t="str">
        <f t="shared" si="6"/>
        <v>2023 - WEEK 04</v>
      </c>
      <c r="M389" s="9" t="str">
        <f t="shared" si="7"/>
        <v>2023 - MONTH 01</v>
      </c>
      <c r="N389" s="12">
        <f t="shared" ref="N389:O389" si="398">IFERROR(AVERAGEIF(L:L,L389,$J:$J)," ")</f>
        <v>0.9208571429</v>
      </c>
      <c r="O389" s="12">
        <f t="shared" si="398"/>
        <v>0.9208571429</v>
      </c>
      <c r="P389" s="9" t="str">
        <f>IF(ISBLANK(A389)," ",IF(N389&gt;MASTER!$B$3/100,"SB",IF(N389&gt;MASTER!$B$4/100,"B",IF(N389&gt;MASTER!$B$5/100,"C","K"))))</f>
        <v>B</v>
      </c>
      <c r="Q389" s="9" t="str">
        <f>IF(ISBLANK(B389)," ",IF(O389&gt;MASTER!$B$3/100,"SB",IF(O389&gt;MASTER!$B$4/100,"B",IF(O389&gt;MASTER!$B$5/100,"C","K"))))</f>
        <v>B</v>
      </c>
    </row>
    <row r="390">
      <c r="A390" s="8">
        <f>INDIRECT(ADDRESS(2+QUOTIENT(ROW()-2,COUNTA('Form Responses 1'!$1:$1)-4),1,,TRUE,"Form Responses 1"))</f>
        <v>45022.46611</v>
      </c>
      <c r="B390" s="9" t="str">
        <f>INDIRECT(ADDRESS(2+QUOTIENT(ROW()-2,COUNTA('Form Responses 1'!$1:$1)-4),2,,TRUE,"Form Responses 1"))</f>
        <v>didinz1012@gmail.com</v>
      </c>
      <c r="C390" s="9" t="str">
        <f>INDIRECT(ADDRESS(2+QUOTIENT(ROW()-2,COUNTA('Form Responses 1'!$1:$1)-4),3,,TRUE,"Form Responses 1"))</f>
        <v>Didin Zaenudin</v>
      </c>
      <c r="D390" s="10">
        <f>INDIRECT(ADDRESS(2+QUOTIENT(ROW()-2,COUNTA('Form Responses 1'!$1:$1)-4),4,,TRUE,"Form Responses 1"))</f>
        <v>44951</v>
      </c>
      <c r="E390" s="11">
        <f t="shared" si="2"/>
        <v>3</v>
      </c>
      <c r="F390" s="9" t="str">
        <f>IF(ISBLANK(A390)," ",INDIRECT(ADDRESS(1,5+MOD(ROW()-2,COUNTA('Form Responses 1'!$1:$1)-4),,TRUE,"Form Responses 1")))</f>
        <v>Lapangan Tenis [Toilet Pria / Wanita]</v>
      </c>
      <c r="G390" s="9" t="str">
        <f>IF(ISBLANK(A390)," ",INDIRECT(ADDRESS(MATCH(A390,'Form Responses 1'!A:A,0),5+MOD(ROW()-2,COUNTA('Form Responses 1'!$1:$1)-4),,TRUE,"Form Responses 1")))</f>
        <v>BAIK</v>
      </c>
      <c r="H390" s="12" t="str">
        <f t="shared" si="3"/>
        <v>Lapangan Tenis</v>
      </c>
      <c r="I390" s="12" t="str">
        <f t="shared" si="4"/>
        <v>CLEANING SERVICE</v>
      </c>
      <c r="J390" s="12">
        <f t="array" ref="J390">IFERROR(INDEX(MASTER!B:B,MATCH(G390,MASTER!A:A,0))/100," ")</f>
        <v>0.95</v>
      </c>
      <c r="K390" s="9">
        <f t="shared" si="5"/>
        <v>4</v>
      </c>
      <c r="L390" s="9" t="str">
        <f t="shared" si="6"/>
        <v>2023 - WEEK 04</v>
      </c>
      <c r="M390" s="9" t="str">
        <f t="shared" si="7"/>
        <v>2023 - MONTH 01</v>
      </c>
      <c r="N390" s="12">
        <f t="shared" ref="N390:O390" si="399">IFERROR(AVERAGEIF(L:L,L390,$J:$J)," ")</f>
        <v>0.9208571429</v>
      </c>
      <c r="O390" s="12">
        <f t="shared" si="399"/>
        <v>0.9208571429</v>
      </c>
      <c r="P390" s="9" t="str">
        <f>IF(ISBLANK(A390)," ",IF(N390&gt;MASTER!$B$3/100,"SB",IF(N390&gt;MASTER!$B$4/100,"B",IF(N390&gt;MASTER!$B$5/100,"C","K"))))</f>
        <v>B</v>
      </c>
      <c r="Q390" s="9" t="str">
        <f>IF(ISBLANK(B390)," ",IF(O390&gt;MASTER!$B$3/100,"SB",IF(O390&gt;MASTER!$B$4/100,"B",IF(O390&gt;MASTER!$B$5/100,"C","K"))))</f>
        <v>B</v>
      </c>
    </row>
    <row r="391">
      <c r="A391" s="8">
        <f>INDIRECT(ADDRESS(2+QUOTIENT(ROW()-2,COUNTA('Form Responses 1'!$1:$1)-4),1,,TRUE,"Form Responses 1"))</f>
        <v>45022.46611</v>
      </c>
      <c r="B391" s="9" t="str">
        <f>INDIRECT(ADDRESS(2+QUOTIENT(ROW()-2,COUNTA('Form Responses 1'!$1:$1)-4),2,,TRUE,"Form Responses 1"))</f>
        <v>didinz1012@gmail.com</v>
      </c>
      <c r="C391" s="9" t="str">
        <f>INDIRECT(ADDRESS(2+QUOTIENT(ROW()-2,COUNTA('Form Responses 1'!$1:$1)-4),3,,TRUE,"Form Responses 1"))</f>
        <v>Didin Zaenudin</v>
      </c>
      <c r="D391" s="10">
        <f>INDIRECT(ADDRESS(2+QUOTIENT(ROW()-2,COUNTA('Form Responses 1'!$1:$1)-4),4,,TRUE,"Form Responses 1"))</f>
        <v>44951</v>
      </c>
      <c r="E391" s="11">
        <f t="shared" si="2"/>
        <v>3</v>
      </c>
      <c r="F391" s="9" t="str">
        <f>IF(ISBLANK(A391)," ",INDIRECT(ADDRESS(1,5+MOD(ROW()-2,COUNTA('Form Responses 1'!$1:$1)-4),,TRUE,"Form Responses 1")))</f>
        <v>Lapangan Tenis [Halaman]</v>
      </c>
      <c r="G391" s="9" t="str">
        <f>IF(ISBLANK(A391)," ",INDIRECT(ADDRESS(MATCH(A391,'Form Responses 1'!A:A,0),5+MOD(ROW()-2,COUNTA('Form Responses 1'!$1:$1)-4),,TRUE,"Form Responses 1")))</f>
        <v>BAIK</v>
      </c>
      <c r="H391" s="12" t="str">
        <f t="shared" si="3"/>
        <v>Lapangan Tenis</v>
      </c>
      <c r="I391" s="12" t="str">
        <f t="shared" si="4"/>
        <v>CLEANING SERVICE</v>
      </c>
      <c r="J391" s="12">
        <f t="array" ref="J391">IFERROR(INDEX(MASTER!B:B,MATCH(G391,MASTER!A:A,0))/100," ")</f>
        <v>0.95</v>
      </c>
      <c r="K391" s="9">
        <f t="shared" si="5"/>
        <v>4</v>
      </c>
      <c r="L391" s="9" t="str">
        <f t="shared" si="6"/>
        <v>2023 - WEEK 04</v>
      </c>
      <c r="M391" s="9" t="str">
        <f t="shared" si="7"/>
        <v>2023 - MONTH 01</v>
      </c>
      <c r="N391" s="12">
        <f t="shared" ref="N391:O391" si="400">IFERROR(AVERAGEIF(L:L,L391,$J:$J)," ")</f>
        <v>0.9208571429</v>
      </c>
      <c r="O391" s="12">
        <f t="shared" si="400"/>
        <v>0.9208571429</v>
      </c>
      <c r="P391" s="9" t="str">
        <f>IF(ISBLANK(A391)," ",IF(N391&gt;MASTER!$B$3/100,"SB",IF(N391&gt;MASTER!$B$4/100,"B",IF(N391&gt;MASTER!$B$5/100,"C","K"))))</f>
        <v>B</v>
      </c>
      <c r="Q391" s="9" t="str">
        <f>IF(ISBLANK(B391)," ",IF(O391&gt;MASTER!$B$3/100,"SB",IF(O391&gt;MASTER!$B$4/100,"B",IF(O391&gt;MASTER!$B$5/100,"C","K"))))</f>
        <v>B</v>
      </c>
    </row>
    <row r="392">
      <c r="A392" s="8">
        <f>INDIRECT(ADDRESS(2+QUOTIENT(ROW()-2,COUNTA('Form Responses 1'!$1:$1)-4),1,,TRUE,"Form Responses 1"))</f>
        <v>45022.46611</v>
      </c>
      <c r="B392" s="9" t="str">
        <f>INDIRECT(ADDRESS(2+QUOTIENT(ROW()-2,COUNTA('Form Responses 1'!$1:$1)-4),2,,TRUE,"Form Responses 1"))</f>
        <v>didinz1012@gmail.com</v>
      </c>
      <c r="C392" s="9" t="str">
        <f>INDIRECT(ADDRESS(2+QUOTIENT(ROW()-2,COUNTA('Form Responses 1'!$1:$1)-4),3,,TRUE,"Form Responses 1"))</f>
        <v>Didin Zaenudin</v>
      </c>
      <c r="D392" s="10">
        <f>INDIRECT(ADDRESS(2+QUOTIENT(ROW()-2,COUNTA('Form Responses 1'!$1:$1)-4),4,,TRUE,"Form Responses 1"))</f>
        <v>44951</v>
      </c>
      <c r="E392" s="11">
        <f t="shared" si="2"/>
        <v>3</v>
      </c>
      <c r="F392" s="9" t="str">
        <f>IF(ISBLANK(A392)," ",INDIRECT(ADDRESS(1,5+MOD(ROW()-2,COUNTA('Form Responses 1'!$1:$1)-4),,TRUE,"Form Responses 1")))</f>
        <v>Gedung Pertemuan (Gp) [Halaman Sisi Depan]</v>
      </c>
      <c r="G392" s="9" t="str">
        <f>IF(ISBLANK(A392)," ",INDIRECT(ADDRESS(MATCH(A392,'Form Responses 1'!A:A,0),5+MOD(ROW()-2,COUNTA('Form Responses 1'!$1:$1)-4),,TRUE,"Form Responses 1")))</f>
        <v>CUKUP BAIK</v>
      </c>
      <c r="H392" s="12" t="str">
        <f t="shared" si="3"/>
        <v>Gedung Pertemuan (Gp)</v>
      </c>
      <c r="I392" s="12" t="str">
        <f t="shared" si="4"/>
        <v>CLEANING SERVICE</v>
      </c>
      <c r="J392" s="12">
        <f t="array" ref="J392">IFERROR(INDEX(MASTER!B:B,MATCH(G392,MASTER!A:A,0))/100," ")</f>
        <v>0.89</v>
      </c>
      <c r="K392" s="9">
        <f t="shared" si="5"/>
        <v>4</v>
      </c>
      <c r="L392" s="9" t="str">
        <f t="shared" si="6"/>
        <v>2023 - WEEK 04</v>
      </c>
      <c r="M392" s="9" t="str">
        <f t="shared" si="7"/>
        <v>2023 - MONTH 01</v>
      </c>
      <c r="N392" s="12">
        <f t="shared" ref="N392:O392" si="401">IFERROR(AVERAGEIF(L:L,L392,$J:$J)," ")</f>
        <v>0.9208571429</v>
      </c>
      <c r="O392" s="12">
        <f t="shared" si="401"/>
        <v>0.9208571429</v>
      </c>
      <c r="P392" s="9" t="str">
        <f>IF(ISBLANK(A392)," ",IF(N392&gt;MASTER!$B$3/100,"SB",IF(N392&gt;MASTER!$B$4/100,"B",IF(N392&gt;MASTER!$B$5/100,"C","K"))))</f>
        <v>B</v>
      </c>
      <c r="Q392" s="9" t="str">
        <f>IF(ISBLANK(B392)," ",IF(O392&gt;MASTER!$B$3/100,"SB",IF(O392&gt;MASTER!$B$4/100,"B",IF(O392&gt;MASTER!$B$5/100,"C","K"))))</f>
        <v>B</v>
      </c>
    </row>
    <row r="393">
      <c r="A393" s="8">
        <f>INDIRECT(ADDRESS(2+QUOTIENT(ROW()-2,COUNTA('Form Responses 1'!$1:$1)-4),1,,TRUE,"Form Responses 1"))</f>
        <v>45022.46611</v>
      </c>
      <c r="B393" s="9" t="str">
        <f>INDIRECT(ADDRESS(2+QUOTIENT(ROW()-2,COUNTA('Form Responses 1'!$1:$1)-4),2,,TRUE,"Form Responses 1"))</f>
        <v>didinz1012@gmail.com</v>
      </c>
      <c r="C393" s="9" t="str">
        <f>INDIRECT(ADDRESS(2+QUOTIENT(ROW()-2,COUNTA('Form Responses 1'!$1:$1)-4),3,,TRUE,"Form Responses 1"))</f>
        <v>Didin Zaenudin</v>
      </c>
      <c r="D393" s="10">
        <f>INDIRECT(ADDRESS(2+QUOTIENT(ROW()-2,COUNTA('Form Responses 1'!$1:$1)-4),4,,TRUE,"Form Responses 1"))</f>
        <v>44951</v>
      </c>
      <c r="E393" s="11">
        <f t="shared" si="2"/>
        <v>3</v>
      </c>
      <c r="F393" s="9" t="str">
        <f>IF(ISBLANK(A393)," ",INDIRECT(ADDRESS(1,5+MOD(ROW()-2,COUNTA('Form Responses 1'!$1:$1)-4),,TRUE,"Form Responses 1")))</f>
        <v>Gedung Pertemuan (Gp) [Halaman Sisi Kanan]</v>
      </c>
      <c r="G393" s="9" t="str">
        <f>IF(ISBLANK(A393)," ",INDIRECT(ADDRESS(MATCH(A393,'Form Responses 1'!A:A,0),5+MOD(ROW()-2,COUNTA('Form Responses 1'!$1:$1)-4),,TRUE,"Form Responses 1")))</f>
        <v>CUKUP BAIK</v>
      </c>
      <c r="H393" s="12" t="str">
        <f t="shared" si="3"/>
        <v>Gedung Pertemuan (Gp)</v>
      </c>
      <c r="I393" s="12" t="str">
        <f t="shared" si="4"/>
        <v>CLEANING SERVICE</v>
      </c>
      <c r="J393" s="12">
        <f t="array" ref="J393">IFERROR(INDEX(MASTER!B:B,MATCH(G393,MASTER!A:A,0))/100," ")</f>
        <v>0.89</v>
      </c>
      <c r="K393" s="9">
        <f t="shared" si="5"/>
        <v>4</v>
      </c>
      <c r="L393" s="9" t="str">
        <f t="shared" si="6"/>
        <v>2023 - WEEK 04</v>
      </c>
      <c r="M393" s="9" t="str">
        <f t="shared" si="7"/>
        <v>2023 - MONTH 01</v>
      </c>
      <c r="N393" s="12">
        <f t="shared" ref="N393:O393" si="402">IFERROR(AVERAGEIF(L:L,L393,$J:$J)," ")</f>
        <v>0.9208571429</v>
      </c>
      <c r="O393" s="12">
        <f t="shared" si="402"/>
        <v>0.9208571429</v>
      </c>
      <c r="P393" s="9" t="str">
        <f>IF(ISBLANK(A393)," ",IF(N393&gt;MASTER!$B$3/100,"SB",IF(N393&gt;MASTER!$B$4/100,"B",IF(N393&gt;MASTER!$B$5/100,"C","K"))))</f>
        <v>B</v>
      </c>
      <c r="Q393" s="9" t="str">
        <f>IF(ISBLANK(B393)," ",IF(O393&gt;MASTER!$B$3/100,"SB",IF(O393&gt;MASTER!$B$4/100,"B",IF(O393&gt;MASTER!$B$5/100,"C","K"))))</f>
        <v>B</v>
      </c>
    </row>
    <row r="394">
      <c r="A394" s="8">
        <f>INDIRECT(ADDRESS(2+QUOTIENT(ROW()-2,COUNTA('Form Responses 1'!$1:$1)-4),1,,TRUE,"Form Responses 1"))</f>
        <v>45022.46611</v>
      </c>
      <c r="B394" s="9" t="str">
        <f>INDIRECT(ADDRESS(2+QUOTIENT(ROW()-2,COUNTA('Form Responses 1'!$1:$1)-4),2,,TRUE,"Form Responses 1"))</f>
        <v>didinz1012@gmail.com</v>
      </c>
      <c r="C394" s="9" t="str">
        <f>INDIRECT(ADDRESS(2+QUOTIENT(ROW()-2,COUNTA('Form Responses 1'!$1:$1)-4),3,,TRUE,"Form Responses 1"))</f>
        <v>Didin Zaenudin</v>
      </c>
      <c r="D394" s="10">
        <f>INDIRECT(ADDRESS(2+QUOTIENT(ROW()-2,COUNTA('Form Responses 1'!$1:$1)-4),4,,TRUE,"Form Responses 1"))</f>
        <v>44951</v>
      </c>
      <c r="E394" s="11">
        <f t="shared" si="2"/>
        <v>3</v>
      </c>
      <c r="F394" s="9" t="str">
        <f>IF(ISBLANK(A394)," ",INDIRECT(ADDRESS(1,5+MOD(ROW()-2,COUNTA('Form Responses 1'!$1:$1)-4),,TRUE,"Form Responses 1")))</f>
        <v>Gedung Pertemuan (Gp) [Halaman Sisi Kiri]</v>
      </c>
      <c r="G394" s="9" t="str">
        <f>IF(ISBLANK(A394)," ",INDIRECT(ADDRESS(MATCH(A394,'Form Responses 1'!A:A,0),5+MOD(ROW()-2,COUNTA('Form Responses 1'!$1:$1)-4),,TRUE,"Form Responses 1")))</f>
        <v>CUKUP BAIK</v>
      </c>
      <c r="H394" s="12" t="str">
        <f t="shared" si="3"/>
        <v>Gedung Pertemuan (Gp)</v>
      </c>
      <c r="I394" s="12" t="str">
        <f t="shared" si="4"/>
        <v>CLEANING SERVICE</v>
      </c>
      <c r="J394" s="12">
        <f t="array" ref="J394">IFERROR(INDEX(MASTER!B:B,MATCH(G394,MASTER!A:A,0))/100," ")</f>
        <v>0.89</v>
      </c>
      <c r="K394" s="9">
        <f t="shared" si="5"/>
        <v>4</v>
      </c>
      <c r="L394" s="9" t="str">
        <f t="shared" si="6"/>
        <v>2023 - WEEK 04</v>
      </c>
      <c r="M394" s="9" t="str">
        <f t="shared" si="7"/>
        <v>2023 - MONTH 01</v>
      </c>
      <c r="N394" s="12">
        <f t="shared" ref="N394:O394" si="403">IFERROR(AVERAGEIF(L:L,L394,$J:$J)," ")</f>
        <v>0.9208571429</v>
      </c>
      <c r="O394" s="12">
        <f t="shared" si="403"/>
        <v>0.9208571429</v>
      </c>
      <c r="P394" s="9" t="str">
        <f>IF(ISBLANK(A394)," ",IF(N394&gt;MASTER!$B$3/100,"SB",IF(N394&gt;MASTER!$B$4/100,"B",IF(N394&gt;MASTER!$B$5/100,"C","K"))))</f>
        <v>B</v>
      </c>
      <c r="Q394" s="9" t="str">
        <f>IF(ISBLANK(B394)," ",IF(O394&gt;MASTER!$B$3/100,"SB",IF(O394&gt;MASTER!$B$4/100,"B",IF(O394&gt;MASTER!$B$5/100,"C","K"))))</f>
        <v>B</v>
      </c>
    </row>
    <row r="395">
      <c r="A395" s="8">
        <f>INDIRECT(ADDRESS(2+QUOTIENT(ROW()-2,COUNTA('Form Responses 1'!$1:$1)-4),1,,TRUE,"Form Responses 1"))</f>
        <v>45022.46611</v>
      </c>
      <c r="B395" s="9" t="str">
        <f>INDIRECT(ADDRESS(2+QUOTIENT(ROW()-2,COUNTA('Form Responses 1'!$1:$1)-4),2,,TRUE,"Form Responses 1"))</f>
        <v>didinz1012@gmail.com</v>
      </c>
      <c r="C395" s="9" t="str">
        <f>INDIRECT(ADDRESS(2+QUOTIENT(ROW()-2,COUNTA('Form Responses 1'!$1:$1)-4),3,,TRUE,"Form Responses 1"))</f>
        <v>Didin Zaenudin</v>
      </c>
      <c r="D395" s="10">
        <f>INDIRECT(ADDRESS(2+QUOTIENT(ROW()-2,COUNTA('Form Responses 1'!$1:$1)-4),4,,TRUE,"Form Responses 1"))</f>
        <v>44951</v>
      </c>
      <c r="E395" s="11">
        <f t="shared" si="2"/>
        <v>3</v>
      </c>
      <c r="F395" s="9" t="str">
        <f>IF(ISBLANK(A395)," ",INDIRECT(ADDRESS(1,5+MOD(ROW()-2,COUNTA('Form Responses 1'!$1:$1)-4),,TRUE,"Form Responses 1")))</f>
        <v>Gedung Pertemuan (Gp) [Halaman Sisi Belakang]</v>
      </c>
      <c r="G395" s="9" t="str">
        <f>IF(ISBLANK(A395)," ",INDIRECT(ADDRESS(MATCH(A395,'Form Responses 1'!A:A,0),5+MOD(ROW()-2,COUNTA('Form Responses 1'!$1:$1)-4),,TRUE,"Form Responses 1")))</f>
        <v>CUKUP BAIK</v>
      </c>
      <c r="H395" s="12" t="str">
        <f t="shared" si="3"/>
        <v>Gedung Pertemuan (Gp)</v>
      </c>
      <c r="I395" s="12" t="str">
        <f t="shared" si="4"/>
        <v>CLEANING SERVICE</v>
      </c>
      <c r="J395" s="12">
        <f t="array" ref="J395">IFERROR(INDEX(MASTER!B:B,MATCH(G395,MASTER!A:A,0))/100," ")</f>
        <v>0.89</v>
      </c>
      <c r="K395" s="9">
        <f t="shared" si="5"/>
        <v>4</v>
      </c>
      <c r="L395" s="9" t="str">
        <f t="shared" si="6"/>
        <v>2023 - WEEK 04</v>
      </c>
      <c r="M395" s="9" t="str">
        <f t="shared" si="7"/>
        <v>2023 - MONTH 01</v>
      </c>
      <c r="N395" s="12">
        <f t="shared" ref="N395:O395" si="404">IFERROR(AVERAGEIF(L:L,L395,$J:$J)," ")</f>
        <v>0.9208571429</v>
      </c>
      <c r="O395" s="12">
        <f t="shared" si="404"/>
        <v>0.9208571429</v>
      </c>
      <c r="P395" s="9" t="str">
        <f>IF(ISBLANK(A395)," ",IF(N395&gt;MASTER!$B$3/100,"SB",IF(N395&gt;MASTER!$B$4/100,"B",IF(N395&gt;MASTER!$B$5/100,"C","K"))))</f>
        <v>B</v>
      </c>
      <c r="Q395" s="9" t="str">
        <f>IF(ISBLANK(B395)," ",IF(O395&gt;MASTER!$B$3/100,"SB",IF(O395&gt;MASTER!$B$4/100,"B",IF(O395&gt;MASTER!$B$5/100,"C","K"))))</f>
        <v>B</v>
      </c>
    </row>
    <row r="396">
      <c r="A396" s="8">
        <f>INDIRECT(ADDRESS(2+QUOTIENT(ROW()-2,COUNTA('Form Responses 1'!$1:$1)-4),1,,TRUE,"Form Responses 1"))</f>
        <v>45022.46611</v>
      </c>
      <c r="B396" s="9" t="str">
        <f>INDIRECT(ADDRESS(2+QUOTIENT(ROW()-2,COUNTA('Form Responses 1'!$1:$1)-4),2,,TRUE,"Form Responses 1"))</f>
        <v>didinz1012@gmail.com</v>
      </c>
      <c r="C396" s="9" t="str">
        <f>INDIRECT(ADDRESS(2+QUOTIENT(ROW()-2,COUNTA('Form Responses 1'!$1:$1)-4),3,,TRUE,"Form Responses 1"))</f>
        <v>Didin Zaenudin</v>
      </c>
      <c r="D396" s="10">
        <f>INDIRECT(ADDRESS(2+QUOTIENT(ROW()-2,COUNTA('Form Responses 1'!$1:$1)-4),4,,TRUE,"Form Responses 1"))</f>
        <v>44951</v>
      </c>
      <c r="E396" s="11">
        <f t="shared" si="2"/>
        <v>3</v>
      </c>
      <c r="F396" s="9" t="str">
        <f>IF(ISBLANK(A396)," ",INDIRECT(ADDRESS(1,5+MOD(ROW()-2,COUNTA('Form Responses 1'!$1:$1)-4),,TRUE,"Form Responses 1")))</f>
        <v>Gedung Pertemuan (Gp) [Halaman Pintu Masuk]</v>
      </c>
      <c r="G396" s="9" t="str">
        <f>IF(ISBLANK(A396)," ",INDIRECT(ADDRESS(MATCH(A396,'Form Responses 1'!A:A,0),5+MOD(ROW()-2,COUNTA('Form Responses 1'!$1:$1)-4),,TRUE,"Form Responses 1")))</f>
        <v>CUKUP BAIK</v>
      </c>
      <c r="H396" s="12" t="str">
        <f t="shared" si="3"/>
        <v>Gedung Pertemuan (Gp)</v>
      </c>
      <c r="I396" s="12" t="str">
        <f t="shared" si="4"/>
        <v>CLEANING SERVICE</v>
      </c>
      <c r="J396" s="12">
        <f t="array" ref="J396">IFERROR(INDEX(MASTER!B:B,MATCH(G396,MASTER!A:A,0))/100," ")</f>
        <v>0.89</v>
      </c>
      <c r="K396" s="9">
        <f t="shared" si="5"/>
        <v>4</v>
      </c>
      <c r="L396" s="9" t="str">
        <f t="shared" si="6"/>
        <v>2023 - WEEK 04</v>
      </c>
      <c r="M396" s="9" t="str">
        <f t="shared" si="7"/>
        <v>2023 - MONTH 01</v>
      </c>
      <c r="N396" s="12">
        <f t="shared" ref="N396:O396" si="405">IFERROR(AVERAGEIF(L:L,L396,$J:$J)," ")</f>
        <v>0.9208571429</v>
      </c>
      <c r="O396" s="12">
        <f t="shared" si="405"/>
        <v>0.9208571429</v>
      </c>
      <c r="P396" s="9" t="str">
        <f>IF(ISBLANK(A396)," ",IF(N396&gt;MASTER!$B$3/100,"SB",IF(N396&gt;MASTER!$B$4/100,"B",IF(N396&gt;MASTER!$B$5/100,"C","K"))))</f>
        <v>B</v>
      </c>
      <c r="Q396" s="9" t="str">
        <f>IF(ISBLANK(B396)," ",IF(O396&gt;MASTER!$B$3/100,"SB",IF(O396&gt;MASTER!$B$4/100,"B",IF(O396&gt;MASTER!$B$5/100,"C","K"))))</f>
        <v>B</v>
      </c>
    </row>
    <row r="397">
      <c r="A397" s="8">
        <f>INDIRECT(ADDRESS(2+QUOTIENT(ROW()-2,COUNTA('Form Responses 1'!$1:$1)-4),1,,TRUE,"Form Responses 1"))</f>
        <v>45022.46611</v>
      </c>
      <c r="B397" s="9" t="str">
        <f>INDIRECT(ADDRESS(2+QUOTIENT(ROW()-2,COUNTA('Form Responses 1'!$1:$1)-4),2,,TRUE,"Form Responses 1"))</f>
        <v>didinz1012@gmail.com</v>
      </c>
      <c r="C397" s="9" t="str">
        <f>INDIRECT(ADDRESS(2+QUOTIENT(ROW()-2,COUNTA('Form Responses 1'!$1:$1)-4),3,,TRUE,"Form Responses 1"))</f>
        <v>Didin Zaenudin</v>
      </c>
      <c r="D397" s="10">
        <f>INDIRECT(ADDRESS(2+QUOTIENT(ROW()-2,COUNTA('Form Responses 1'!$1:$1)-4),4,,TRUE,"Form Responses 1"))</f>
        <v>44951</v>
      </c>
      <c r="E397" s="11">
        <f t="shared" si="2"/>
        <v>3</v>
      </c>
      <c r="F397" s="9" t="str">
        <f>IF(ISBLANK(A397)," ",INDIRECT(ADDRESS(1,5+MOD(ROW()-2,COUNTA('Form Responses 1'!$1:$1)-4),,TRUE,"Form Responses 1")))</f>
        <v>Masjid [Halaman Sisi Depan]</v>
      </c>
      <c r="G397" s="9" t="str">
        <f>IF(ISBLANK(A397)," ",INDIRECT(ADDRESS(MATCH(A397,'Form Responses 1'!A:A,0),5+MOD(ROW()-2,COUNTA('Form Responses 1'!$1:$1)-4),,TRUE,"Form Responses 1")))</f>
        <v>CUKUP BAIK</v>
      </c>
      <c r="H397" s="12" t="str">
        <f t="shared" si="3"/>
        <v>Masjid</v>
      </c>
      <c r="I397" s="12" t="str">
        <f t="shared" si="4"/>
        <v>CLEANING SERVICE</v>
      </c>
      <c r="J397" s="12">
        <f t="array" ref="J397">IFERROR(INDEX(MASTER!B:B,MATCH(G397,MASTER!A:A,0))/100," ")</f>
        <v>0.89</v>
      </c>
      <c r="K397" s="9">
        <f t="shared" si="5"/>
        <v>4</v>
      </c>
      <c r="L397" s="9" t="str">
        <f t="shared" si="6"/>
        <v>2023 - WEEK 04</v>
      </c>
      <c r="M397" s="9" t="str">
        <f t="shared" si="7"/>
        <v>2023 - MONTH 01</v>
      </c>
      <c r="N397" s="12">
        <f t="shared" ref="N397:O397" si="406">IFERROR(AVERAGEIF(L:L,L397,$J:$J)," ")</f>
        <v>0.9208571429</v>
      </c>
      <c r="O397" s="12">
        <f t="shared" si="406"/>
        <v>0.9208571429</v>
      </c>
      <c r="P397" s="9" t="str">
        <f>IF(ISBLANK(A397)," ",IF(N397&gt;MASTER!$B$3/100,"SB",IF(N397&gt;MASTER!$B$4/100,"B",IF(N397&gt;MASTER!$B$5/100,"C","K"))))</f>
        <v>B</v>
      </c>
      <c r="Q397" s="9" t="str">
        <f>IF(ISBLANK(B397)," ",IF(O397&gt;MASTER!$B$3/100,"SB",IF(O397&gt;MASTER!$B$4/100,"B",IF(O397&gt;MASTER!$B$5/100,"C","K"))))</f>
        <v>B</v>
      </c>
    </row>
    <row r="398">
      <c r="A398" s="8">
        <f>INDIRECT(ADDRESS(2+QUOTIENT(ROW()-2,COUNTA('Form Responses 1'!$1:$1)-4),1,,TRUE,"Form Responses 1"))</f>
        <v>45022.46611</v>
      </c>
      <c r="B398" s="9" t="str">
        <f>INDIRECT(ADDRESS(2+QUOTIENT(ROW()-2,COUNTA('Form Responses 1'!$1:$1)-4),2,,TRUE,"Form Responses 1"))</f>
        <v>didinz1012@gmail.com</v>
      </c>
      <c r="C398" s="9" t="str">
        <f>INDIRECT(ADDRESS(2+QUOTIENT(ROW()-2,COUNTA('Form Responses 1'!$1:$1)-4),3,,TRUE,"Form Responses 1"))</f>
        <v>Didin Zaenudin</v>
      </c>
      <c r="D398" s="10">
        <f>INDIRECT(ADDRESS(2+QUOTIENT(ROW()-2,COUNTA('Form Responses 1'!$1:$1)-4),4,,TRUE,"Form Responses 1"))</f>
        <v>44951</v>
      </c>
      <c r="E398" s="11">
        <f t="shared" si="2"/>
        <v>3</v>
      </c>
      <c r="F398" s="9" t="str">
        <f>IF(ISBLANK(A398)," ",INDIRECT(ADDRESS(1,5+MOD(ROW()-2,COUNTA('Form Responses 1'!$1:$1)-4),,TRUE,"Form Responses 1")))</f>
        <v>Masjid [Halaman Sisi Kanan]</v>
      </c>
      <c r="G398" s="9" t="str">
        <f>IF(ISBLANK(A398)," ",INDIRECT(ADDRESS(MATCH(A398,'Form Responses 1'!A:A,0),5+MOD(ROW()-2,COUNTA('Form Responses 1'!$1:$1)-4),,TRUE,"Form Responses 1")))</f>
        <v>CUKUP BAIK</v>
      </c>
      <c r="H398" s="12" t="str">
        <f t="shared" si="3"/>
        <v>Masjid</v>
      </c>
      <c r="I398" s="12" t="str">
        <f t="shared" si="4"/>
        <v>CLEANING SERVICE</v>
      </c>
      <c r="J398" s="12">
        <f t="array" ref="J398">IFERROR(INDEX(MASTER!B:B,MATCH(G398,MASTER!A:A,0))/100," ")</f>
        <v>0.89</v>
      </c>
      <c r="K398" s="9">
        <f t="shared" si="5"/>
        <v>4</v>
      </c>
      <c r="L398" s="9" t="str">
        <f t="shared" si="6"/>
        <v>2023 - WEEK 04</v>
      </c>
      <c r="M398" s="9" t="str">
        <f t="shared" si="7"/>
        <v>2023 - MONTH 01</v>
      </c>
      <c r="N398" s="12">
        <f t="shared" ref="N398:O398" si="407">IFERROR(AVERAGEIF(L:L,L398,$J:$J)," ")</f>
        <v>0.9208571429</v>
      </c>
      <c r="O398" s="12">
        <f t="shared" si="407"/>
        <v>0.9208571429</v>
      </c>
      <c r="P398" s="9" t="str">
        <f>IF(ISBLANK(A398)," ",IF(N398&gt;MASTER!$B$3/100,"SB",IF(N398&gt;MASTER!$B$4/100,"B",IF(N398&gt;MASTER!$B$5/100,"C","K"))))</f>
        <v>B</v>
      </c>
      <c r="Q398" s="9" t="str">
        <f>IF(ISBLANK(B398)," ",IF(O398&gt;MASTER!$B$3/100,"SB",IF(O398&gt;MASTER!$B$4/100,"B",IF(O398&gt;MASTER!$B$5/100,"C","K"))))</f>
        <v>B</v>
      </c>
    </row>
    <row r="399">
      <c r="A399" s="8">
        <f>INDIRECT(ADDRESS(2+QUOTIENT(ROW()-2,COUNTA('Form Responses 1'!$1:$1)-4),1,,TRUE,"Form Responses 1"))</f>
        <v>45022.46611</v>
      </c>
      <c r="B399" s="9" t="str">
        <f>INDIRECT(ADDRESS(2+QUOTIENT(ROW()-2,COUNTA('Form Responses 1'!$1:$1)-4),2,,TRUE,"Form Responses 1"))</f>
        <v>didinz1012@gmail.com</v>
      </c>
      <c r="C399" s="9" t="str">
        <f>INDIRECT(ADDRESS(2+QUOTIENT(ROW()-2,COUNTA('Form Responses 1'!$1:$1)-4),3,,TRUE,"Form Responses 1"))</f>
        <v>Didin Zaenudin</v>
      </c>
      <c r="D399" s="10">
        <f>INDIRECT(ADDRESS(2+QUOTIENT(ROW()-2,COUNTA('Form Responses 1'!$1:$1)-4),4,,TRUE,"Form Responses 1"))</f>
        <v>44951</v>
      </c>
      <c r="E399" s="11">
        <f t="shared" si="2"/>
        <v>3</v>
      </c>
      <c r="F399" s="9" t="str">
        <f>IF(ISBLANK(A399)," ",INDIRECT(ADDRESS(1,5+MOD(ROW()-2,COUNTA('Form Responses 1'!$1:$1)-4),,TRUE,"Form Responses 1")))</f>
        <v>Masjid [Halaman Sisi Kiri]</v>
      </c>
      <c r="G399" s="9" t="str">
        <f>IF(ISBLANK(A399)," ",INDIRECT(ADDRESS(MATCH(A399,'Form Responses 1'!A:A,0),5+MOD(ROW()-2,COUNTA('Form Responses 1'!$1:$1)-4),,TRUE,"Form Responses 1")))</f>
        <v>CUKUP BAIK</v>
      </c>
      <c r="H399" s="12" t="str">
        <f t="shared" si="3"/>
        <v>Masjid</v>
      </c>
      <c r="I399" s="12" t="str">
        <f t="shared" si="4"/>
        <v>CLEANING SERVICE</v>
      </c>
      <c r="J399" s="12">
        <f t="array" ref="J399">IFERROR(INDEX(MASTER!B:B,MATCH(G399,MASTER!A:A,0))/100," ")</f>
        <v>0.89</v>
      </c>
      <c r="K399" s="9">
        <f t="shared" si="5"/>
        <v>4</v>
      </c>
      <c r="L399" s="9" t="str">
        <f t="shared" si="6"/>
        <v>2023 - WEEK 04</v>
      </c>
      <c r="M399" s="9" t="str">
        <f t="shared" si="7"/>
        <v>2023 - MONTH 01</v>
      </c>
      <c r="N399" s="12">
        <f t="shared" ref="N399:O399" si="408">IFERROR(AVERAGEIF(L:L,L399,$J:$J)," ")</f>
        <v>0.9208571429</v>
      </c>
      <c r="O399" s="12">
        <f t="shared" si="408"/>
        <v>0.9208571429</v>
      </c>
      <c r="P399" s="9" t="str">
        <f>IF(ISBLANK(A399)," ",IF(N399&gt;MASTER!$B$3/100,"SB",IF(N399&gt;MASTER!$B$4/100,"B",IF(N399&gt;MASTER!$B$5/100,"C","K"))))</f>
        <v>B</v>
      </c>
      <c r="Q399" s="9" t="str">
        <f>IF(ISBLANK(B399)," ",IF(O399&gt;MASTER!$B$3/100,"SB",IF(O399&gt;MASTER!$B$4/100,"B",IF(O399&gt;MASTER!$B$5/100,"C","K"))))</f>
        <v>B</v>
      </c>
    </row>
    <row r="400">
      <c r="A400" s="8">
        <f>INDIRECT(ADDRESS(2+QUOTIENT(ROW()-2,COUNTA('Form Responses 1'!$1:$1)-4),1,,TRUE,"Form Responses 1"))</f>
        <v>45022.46611</v>
      </c>
      <c r="B400" s="9" t="str">
        <f>INDIRECT(ADDRESS(2+QUOTIENT(ROW()-2,COUNTA('Form Responses 1'!$1:$1)-4),2,,TRUE,"Form Responses 1"))</f>
        <v>didinz1012@gmail.com</v>
      </c>
      <c r="C400" s="9" t="str">
        <f>INDIRECT(ADDRESS(2+QUOTIENT(ROW()-2,COUNTA('Form Responses 1'!$1:$1)-4),3,,TRUE,"Form Responses 1"))</f>
        <v>Didin Zaenudin</v>
      </c>
      <c r="D400" s="10">
        <f>INDIRECT(ADDRESS(2+QUOTIENT(ROW()-2,COUNTA('Form Responses 1'!$1:$1)-4),4,,TRUE,"Form Responses 1"))</f>
        <v>44951</v>
      </c>
      <c r="E400" s="11">
        <f t="shared" si="2"/>
        <v>3</v>
      </c>
      <c r="F400" s="9" t="str">
        <f>IF(ISBLANK(A400)," ",INDIRECT(ADDRESS(1,5+MOD(ROW()-2,COUNTA('Form Responses 1'!$1:$1)-4),,TRUE,"Form Responses 1")))</f>
        <v>Masjid [Halaman Sisi Belakang]</v>
      </c>
      <c r="G400" s="9" t="str">
        <f>IF(ISBLANK(A400)," ",INDIRECT(ADDRESS(MATCH(A400,'Form Responses 1'!A:A,0),5+MOD(ROW()-2,COUNTA('Form Responses 1'!$1:$1)-4),,TRUE,"Form Responses 1")))</f>
        <v>CUKUP BAIK</v>
      </c>
      <c r="H400" s="12" t="str">
        <f t="shared" si="3"/>
        <v>Masjid</v>
      </c>
      <c r="I400" s="12" t="str">
        <f t="shared" si="4"/>
        <v>CLEANING SERVICE</v>
      </c>
      <c r="J400" s="12">
        <f t="array" ref="J400">IFERROR(INDEX(MASTER!B:B,MATCH(G400,MASTER!A:A,0))/100," ")</f>
        <v>0.89</v>
      </c>
      <c r="K400" s="9">
        <f t="shared" si="5"/>
        <v>4</v>
      </c>
      <c r="L400" s="9" t="str">
        <f t="shared" si="6"/>
        <v>2023 - WEEK 04</v>
      </c>
      <c r="M400" s="9" t="str">
        <f t="shared" si="7"/>
        <v>2023 - MONTH 01</v>
      </c>
      <c r="N400" s="12">
        <f t="shared" ref="N400:O400" si="409">IFERROR(AVERAGEIF(L:L,L400,$J:$J)," ")</f>
        <v>0.9208571429</v>
      </c>
      <c r="O400" s="12">
        <f t="shared" si="409"/>
        <v>0.9208571429</v>
      </c>
      <c r="P400" s="9" t="str">
        <f>IF(ISBLANK(A400)," ",IF(N400&gt;MASTER!$B$3/100,"SB",IF(N400&gt;MASTER!$B$4/100,"B",IF(N400&gt;MASTER!$B$5/100,"C","K"))))</f>
        <v>B</v>
      </c>
      <c r="Q400" s="9" t="str">
        <f>IF(ISBLANK(B400)," ",IF(O400&gt;MASTER!$B$3/100,"SB",IF(O400&gt;MASTER!$B$4/100,"B",IF(O400&gt;MASTER!$B$5/100,"C","K"))))</f>
        <v>B</v>
      </c>
    </row>
    <row r="401">
      <c r="A401" s="8">
        <f>INDIRECT(ADDRESS(2+QUOTIENT(ROW()-2,COUNTA('Form Responses 1'!$1:$1)-4),1,,TRUE,"Form Responses 1"))</f>
        <v>45022.46611</v>
      </c>
      <c r="B401" s="9" t="str">
        <f>INDIRECT(ADDRESS(2+QUOTIENT(ROW()-2,COUNTA('Form Responses 1'!$1:$1)-4),2,,TRUE,"Form Responses 1"))</f>
        <v>didinz1012@gmail.com</v>
      </c>
      <c r="C401" s="9" t="str">
        <f>INDIRECT(ADDRESS(2+QUOTIENT(ROW()-2,COUNTA('Form Responses 1'!$1:$1)-4),3,,TRUE,"Form Responses 1"))</f>
        <v>Didin Zaenudin</v>
      </c>
      <c r="D401" s="10">
        <f>INDIRECT(ADDRESS(2+QUOTIENT(ROW()-2,COUNTA('Form Responses 1'!$1:$1)-4),4,,TRUE,"Form Responses 1"))</f>
        <v>44951</v>
      </c>
      <c r="E401" s="11">
        <f t="shared" si="2"/>
        <v>3</v>
      </c>
      <c r="F401" s="9" t="str">
        <f>IF(ISBLANK(A401)," ",INDIRECT(ADDRESS(1,5+MOD(ROW()-2,COUNTA('Form Responses 1'!$1:$1)-4),,TRUE,"Form Responses 1")))</f>
        <v>Masjid [Halaman Pintu Masuk]</v>
      </c>
      <c r="G401" s="9" t="str">
        <f>IF(ISBLANK(A401)," ",INDIRECT(ADDRESS(MATCH(A401,'Form Responses 1'!A:A,0),5+MOD(ROW()-2,COUNTA('Form Responses 1'!$1:$1)-4),,TRUE,"Form Responses 1")))</f>
        <v>CUKUP BAIK</v>
      </c>
      <c r="H401" s="12" t="str">
        <f t="shared" si="3"/>
        <v>Masjid</v>
      </c>
      <c r="I401" s="12" t="str">
        <f t="shared" si="4"/>
        <v>CLEANING SERVICE</v>
      </c>
      <c r="J401" s="12">
        <f t="array" ref="J401">IFERROR(INDEX(MASTER!B:B,MATCH(G401,MASTER!A:A,0))/100," ")</f>
        <v>0.89</v>
      </c>
      <c r="K401" s="9">
        <f t="shared" si="5"/>
        <v>4</v>
      </c>
      <c r="L401" s="9" t="str">
        <f t="shared" si="6"/>
        <v>2023 - WEEK 04</v>
      </c>
      <c r="M401" s="9" t="str">
        <f t="shared" si="7"/>
        <v>2023 - MONTH 01</v>
      </c>
      <c r="N401" s="12">
        <f t="shared" ref="N401:O401" si="410">IFERROR(AVERAGEIF(L:L,L401,$J:$J)," ")</f>
        <v>0.9208571429</v>
      </c>
      <c r="O401" s="12">
        <f t="shared" si="410"/>
        <v>0.9208571429</v>
      </c>
      <c r="P401" s="9" t="str">
        <f>IF(ISBLANK(A401)," ",IF(N401&gt;MASTER!$B$3/100,"SB",IF(N401&gt;MASTER!$B$4/100,"B",IF(N401&gt;MASTER!$B$5/100,"C","K"))))</f>
        <v>B</v>
      </c>
      <c r="Q401" s="9" t="str">
        <f>IF(ISBLANK(B401)," ",IF(O401&gt;MASTER!$B$3/100,"SB",IF(O401&gt;MASTER!$B$4/100,"B",IF(O401&gt;MASTER!$B$5/100,"C","K"))))</f>
        <v>B</v>
      </c>
    </row>
    <row r="402">
      <c r="A402" s="8">
        <f>INDIRECT(ADDRESS(2+QUOTIENT(ROW()-2,COUNTA('Form Responses 1'!$1:$1)-4),1,,TRUE,"Form Responses 1"))</f>
        <v>45022.46611</v>
      </c>
      <c r="B402" s="9" t="str">
        <f>INDIRECT(ADDRESS(2+QUOTIENT(ROW()-2,COUNTA('Form Responses 1'!$1:$1)-4),2,,TRUE,"Form Responses 1"))</f>
        <v>didinz1012@gmail.com</v>
      </c>
      <c r="C402" s="9" t="str">
        <f>INDIRECT(ADDRESS(2+QUOTIENT(ROW()-2,COUNTA('Form Responses 1'!$1:$1)-4),3,,TRUE,"Form Responses 1"))</f>
        <v>Didin Zaenudin</v>
      </c>
      <c r="D402" s="10">
        <f>INDIRECT(ADDRESS(2+QUOTIENT(ROW()-2,COUNTA('Form Responses 1'!$1:$1)-4),4,,TRUE,"Form Responses 1"))</f>
        <v>44951</v>
      </c>
      <c r="E402" s="11">
        <f t="shared" si="2"/>
        <v>3</v>
      </c>
      <c r="F402" s="9" t="str">
        <f>IF(ISBLANK(A402)," ",INDIRECT(ADDRESS(1,5+MOD(ROW()-2,COUNTA('Form Responses 1'!$1:$1)-4),,TRUE,"Form Responses 1")))</f>
        <v>Masjid [Jalur Utama]</v>
      </c>
      <c r="G402" s="9" t="str">
        <f>IF(ISBLANK(A402)," ",INDIRECT(ADDRESS(MATCH(A402,'Form Responses 1'!A:A,0),5+MOD(ROW()-2,COUNTA('Form Responses 1'!$1:$1)-4),,TRUE,"Form Responses 1")))</f>
        <v>CUKUP BAIK</v>
      </c>
      <c r="H402" s="12" t="str">
        <f t="shared" si="3"/>
        <v>Masjid</v>
      </c>
      <c r="I402" s="12" t="str">
        <f t="shared" si="4"/>
        <v>CLEANING SERVICE</v>
      </c>
      <c r="J402" s="12">
        <f t="array" ref="J402">IFERROR(INDEX(MASTER!B:B,MATCH(G402,MASTER!A:A,0))/100," ")</f>
        <v>0.89</v>
      </c>
      <c r="K402" s="9">
        <f t="shared" si="5"/>
        <v>4</v>
      </c>
      <c r="L402" s="9" t="str">
        <f t="shared" si="6"/>
        <v>2023 - WEEK 04</v>
      </c>
      <c r="M402" s="9" t="str">
        <f t="shared" si="7"/>
        <v>2023 - MONTH 01</v>
      </c>
      <c r="N402" s="12">
        <f t="shared" ref="N402:O402" si="411">IFERROR(AVERAGEIF(L:L,L402,$J:$J)," ")</f>
        <v>0.9208571429</v>
      </c>
      <c r="O402" s="12">
        <f t="shared" si="411"/>
        <v>0.9208571429</v>
      </c>
      <c r="P402" s="9" t="str">
        <f>IF(ISBLANK(A402)," ",IF(N402&gt;MASTER!$B$3/100,"SB",IF(N402&gt;MASTER!$B$4/100,"B",IF(N402&gt;MASTER!$B$5/100,"C","K"))))</f>
        <v>B</v>
      </c>
      <c r="Q402" s="9" t="str">
        <f>IF(ISBLANK(B402)," ",IF(O402&gt;MASTER!$B$3/100,"SB",IF(O402&gt;MASTER!$B$4/100,"B",IF(O402&gt;MASTER!$B$5/100,"C","K"))))</f>
        <v>B</v>
      </c>
    </row>
    <row r="403">
      <c r="A403" s="8">
        <f>INDIRECT(ADDRESS(2+QUOTIENT(ROW()-2,COUNTA('Form Responses 1'!$1:$1)-4),1,,TRUE,"Form Responses 1"))</f>
        <v>45022.46611</v>
      </c>
      <c r="B403" s="9" t="str">
        <f>INDIRECT(ADDRESS(2+QUOTIENT(ROW()-2,COUNTA('Form Responses 1'!$1:$1)-4),2,,TRUE,"Form Responses 1"))</f>
        <v>didinz1012@gmail.com</v>
      </c>
      <c r="C403" s="9" t="str">
        <f>INDIRECT(ADDRESS(2+QUOTIENT(ROW()-2,COUNTA('Form Responses 1'!$1:$1)-4),3,,TRUE,"Form Responses 1"))</f>
        <v>Didin Zaenudin</v>
      </c>
      <c r="D403" s="10">
        <f>INDIRECT(ADDRESS(2+QUOTIENT(ROW()-2,COUNTA('Form Responses 1'!$1:$1)-4),4,,TRUE,"Form Responses 1"))</f>
        <v>44951</v>
      </c>
      <c r="E403" s="11">
        <f t="shared" si="2"/>
        <v>3</v>
      </c>
      <c r="F403" s="9" t="str">
        <f>IF(ISBLANK(A403)," ",INDIRECT(ADDRESS(1,5+MOD(ROW()-2,COUNTA('Form Responses 1'!$1:$1)-4),,TRUE,"Form Responses 1")))</f>
        <v>Blok 1 &amp; 2 [Jalur Utama]</v>
      </c>
      <c r="G403" s="9" t="str">
        <f>IF(ISBLANK(A403)," ",INDIRECT(ADDRESS(MATCH(A403,'Form Responses 1'!A:A,0),5+MOD(ROW()-2,COUNTA('Form Responses 1'!$1:$1)-4),,TRUE,"Form Responses 1")))</f>
        <v>CUKUP BAIK</v>
      </c>
      <c r="H403" s="12" t="str">
        <f t="shared" si="3"/>
        <v>Blok 1 &amp; 2</v>
      </c>
      <c r="I403" s="12" t="str">
        <f t="shared" si="4"/>
        <v>CLEANING SERVICE</v>
      </c>
      <c r="J403" s="12">
        <f t="array" ref="J403">IFERROR(INDEX(MASTER!B:B,MATCH(G403,MASTER!A:A,0))/100," ")</f>
        <v>0.89</v>
      </c>
      <c r="K403" s="9">
        <f t="shared" si="5"/>
        <v>4</v>
      </c>
      <c r="L403" s="9" t="str">
        <f t="shared" si="6"/>
        <v>2023 - WEEK 04</v>
      </c>
      <c r="M403" s="9" t="str">
        <f t="shared" si="7"/>
        <v>2023 - MONTH 01</v>
      </c>
      <c r="N403" s="12">
        <f t="shared" ref="N403:O403" si="412">IFERROR(AVERAGEIF(L:L,L403,$J:$J)," ")</f>
        <v>0.9208571429</v>
      </c>
      <c r="O403" s="12">
        <f t="shared" si="412"/>
        <v>0.9208571429</v>
      </c>
      <c r="P403" s="9" t="str">
        <f>IF(ISBLANK(A403)," ",IF(N403&gt;MASTER!$B$3/100,"SB",IF(N403&gt;MASTER!$B$4/100,"B",IF(N403&gt;MASTER!$B$5/100,"C","K"))))</f>
        <v>B</v>
      </c>
      <c r="Q403" s="9" t="str">
        <f>IF(ISBLANK(B403)," ",IF(O403&gt;MASTER!$B$3/100,"SB",IF(O403&gt;MASTER!$B$4/100,"B",IF(O403&gt;MASTER!$B$5/100,"C","K"))))</f>
        <v>B</v>
      </c>
    </row>
    <row r="404">
      <c r="A404" s="8">
        <f>INDIRECT(ADDRESS(2+QUOTIENT(ROW()-2,COUNTA('Form Responses 1'!$1:$1)-4),1,,TRUE,"Form Responses 1"))</f>
        <v>45022.46611</v>
      </c>
      <c r="B404" s="9" t="str">
        <f>INDIRECT(ADDRESS(2+QUOTIENT(ROW()-2,COUNTA('Form Responses 1'!$1:$1)-4),2,,TRUE,"Form Responses 1"))</f>
        <v>didinz1012@gmail.com</v>
      </c>
      <c r="C404" s="9" t="str">
        <f>INDIRECT(ADDRESS(2+QUOTIENT(ROW()-2,COUNTA('Form Responses 1'!$1:$1)-4),3,,TRUE,"Form Responses 1"))</f>
        <v>Didin Zaenudin</v>
      </c>
      <c r="D404" s="10">
        <f>INDIRECT(ADDRESS(2+QUOTIENT(ROW()-2,COUNTA('Form Responses 1'!$1:$1)-4),4,,TRUE,"Form Responses 1"))</f>
        <v>44951</v>
      </c>
      <c r="E404" s="11">
        <f t="shared" si="2"/>
        <v>3</v>
      </c>
      <c r="F404" s="9" t="str">
        <f>IF(ISBLANK(A404)," ",INDIRECT(ADDRESS(1,5+MOD(ROW()-2,COUNTA('Form Responses 1'!$1:$1)-4),,TRUE,"Form Responses 1")))</f>
        <v>Blok 1 &amp; 2 [Bundaran]</v>
      </c>
      <c r="G404" s="9" t="str">
        <f>IF(ISBLANK(A404)," ",INDIRECT(ADDRESS(MATCH(A404,'Form Responses 1'!A:A,0),5+MOD(ROW()-2,COUNTA('Form Responses 1'!$1:$1)-4),,TRUE,"Form Responses 1")))</f>
        <v>CUKUP BAIK</v>
      </c>
      <c r="H404" s="12" t="str">
        <f t="shared" si="3"/>
        <v>Blok 1 &amp; 2</v>
      </c>
      <c r="I404" s="12" t="str">
        <f t="shared" si="4"/>
        <v>CLEANING SERVICE</v>
      </c>
      <c r="J404" s="12">
        <f t="array" ref="J404">IFERROR(INDEX(MASTER!B:B,MATCH(G404,MASTER!A:A,0))/100," ")</f>
        <v>0.89</v>
      </c>
      <c r="K404" s="9">
        <f t="shared" si="5"/>
        <v>4</v>
      </c>
      <c r="L404" s="9" t="str">
        <f t="shared" si="6"/>
        <v>2023 - WEEK 04</v>
      </c>
      <c r="M404" s="9" t="str">
        <f t="shared" si="7"/>
        <v>2023 - MONTH 01</v>
      </c>
      <c r="N404" s="12">
        <f t="shared" ref="N404:O404" si="413">IFERROR(AVERAGEIF(L:L,L404,$J:$J)," ")</f>
        <v>0.9208571429</v>
      </c>
      <c r="O404" s="12">
        <f t="shared" si="413"/>
        <v>0.9208571429</v>
      </c>
      <c r="P404" s="9" t="str">
        <f>IF(ISBLANK(A404)," ",IF(N404&gt;MASTER!$B$3/100,"SB",IF(N404&gt;MASTER!$B$4/100,"B",IF(N404&gt;MASTER!$B$5/100,"C","K"))))</f>
        <v>B</v>
      </c>
      <c r="Q404" s="9" t="str">
        <f>IF(ISBLANK(B404)," ",IF(O404&gt;MASTER!$B$3/100,"SB",IF(O404&gt;MASTER!$B$4/100,"B",IF(O404&gt;MASTER!$B$5/100,"C","K"))))</f>
        <v>B</v>
      </c>
    </row>
    <row r="405">
      <c r="A405" s="8">
        <f>INDIRECT(ADDRESS(2+QUOTIENT(ROW()-2,COUNTA('Form Responses 1'!$1:$1)-4),1,,TRUE,"Form Responses 1"))</f>
        <v>45022.46611</v>
      </c>
      <c r="B405" s="9" t="str">
        <f>INDIRECT(ADDRESS(2+QUOTIENT(ROW()-2,COUNTA('Form Responses 1'!$1:$1)-4),2,,TRUE,"Form Responses 1"))</f>
        <v>didinz1012@gmail.com</v>
      </c>
      <c r="C405" s="9" t="str">
        <f>INDIRECT(ADDRESS(2+QUOTIENT(ROW()-2,COUNTA('Form Responses 1'!$1:$1)-4),3,,TRUE,"Form Responses 1"))</f>
        <v>Didin Zaenudin</v>
      </c>
      <c r="D405" s="10">
        <f>INDIRECT(ADDRESS(2+QUOTIENT(ROW()-2,COUNTA('Form Responses 1'!$1:$1)-4),4,,TRUE,"Form Responses 1"))</f>
        <v>44951</v>
      </c>
      <c r="E405" s="11">
        <f t="shared" si="2"/>
        <v>3</v>
      </c>
      <c r="F405" s="9" t="str">
        <f>IF(ISBLANK(A405)," ",INDIRECT(ADDRESS(1,5+MOD(ROW()-2,COUNTA('Form Responses 1'!$1:$1)-4),,TRUE,"Form Responses 1")))</f>
        <v>Blok 3 &amp; 4 [Jalur Utama]</v>
      </c>
      <c r="G405" s="9" t="str">
        <f>IF(ISBLANK(A405)," ",INDIRECT(ADDRESS(MATCH(A405,'Form Responses 1'!A:A,0),5+MOD(ROW()-2,COUNTA('Form Responses 1'!$1:$1)-4),,TRUE,"Form Responses 1")))</f>
        <v>CUKUP BAIK</v>
      </c>
      <c r="H405" s="12" t="str">
        <f t="shared" si="3"/>
        <v>Blok 3 &amp; 4</v>
      </c>
      <c r="I405" s="12" t="str">
        <f t="shared" si="4"/>
        <v>CLEANING SERVICE</v>
      </c>
      <c r="J405" s="12">
        <f t="array" ref="J405">IFERROR(INDEX(MASTER!B:B,MATCH(G405,MASTER!A:A,0))/100," ")</f>
        <v>0.89</v>
      </c>
      <c r="K405" s="9">
        <f t="shared" si="5"/>
        <v>4</v>
      </c>
      <c r="L405" s="9" t="str">
        <f t="shared" si="6"/>
        <v>2023 - WEEK 04</v>
      </c>
      <c r="M405" s="9" t="str">
        <f t="shared" si="7"/>
        <v>2023 - MONTH 01</v>
      </c>
      <c r="N405" s="12">
        <f t="shared" ref="N405:O405" si="414">IFERROR(AVERAGEIF(L:L,L405,$J:$J)," ")</f>
        <v>0.9208571429</v>
      </c>
      <c r="O405" s="12">
        <f t="shared" si="414"/>
        <v>0.9208571429</v>
      </c>
      <c r="P405" s="9" t="str">
        <f>IF(ISBLANK(A405)," ",IF(N405&gt;MASTER!$B$3/100,"SB",IF(N405&gt;MASTER!$B$4/100,"B",IF(N405&gt;MASTER!$B$5/100,"C","K"))))</f>
        <v>B</v>
      </c>
      <c r="Q405" s="9" t="str">
        <f>IF(ISBLANK(B405)," ",IF(O405&gt;MASTER!$B$3/100,"SB",IF(O405&gt;MASTER!$B$4/100,"B",IF(O405&gt;MASTER!$B$5/100,"C","K"))))</f>
        <v>B</v>
      </c>
    </row>
    <row r="406">
      <c r="A406" s="8">
        <f>INDIRECT(ADDRESS(2+QUOTIENT(ROW()-2,COUNTA('Form Responses 1'!$1:$1)-4),1,,TRUE,"Form Responses 1"))</f>
        <v>45022.46611</v>
      </c>
      <c r="B406" s="9" t="str">
        <f>INDIRECT(ADDRESS(2+QUOTIENT(ROW()-2,COUNTA('Form Responses 1'!$1:$1)-4),2,,TRUE,"Form Responses 1"))</f>
        <v>didinz1012@gmail.com</v>
      </c>
      <c r="C406" s="9" t="str">
        <f>INDIRECT(ADDRESS(2+QUOTIENT(ROW()-2,COUNTA('Form Responses 1'!$1:$1)-4),3,,TRUE,"Form Responses 1"))</f>
        <v>Didin Zaenudin</v>
      </c>
      <c r="D406" s="10">
        <f>INDIRECT(ADDRESS(2+QUOTIENT(ROW()-2,COUNTA('Form Responses 1'!$1:$1)-4),4,,TRUE,"Form Responses 1"))</f>
        <v>44951</v>
      </c>
      <c r="E406" s="11">
        <f t="shared" si="2"/>
        <v>3</v>
      </c>
      <c r="F406" s="9" t="str">
        <f>IF(ISBLANK(A406)," ",INDIRECT(ADDRESS(1,5+MOD(ROW()-2,COUNTA('Form Responses 1'!$1:$1)-4),,TRUE,"Form Responses 1")))</f>
        <v>Blok 3 &amp; 4 [Bundaran 1]</v>
      </c>
      <c r="G406" s="9" t="str">
        <f>IF(ISBLANK(A406)," ",INDIRECT(ADDRESS(MATCH(A406,'Form Responses 1'!A:A,0),5+MOD(ROW()-2,COUNTA('Form Responses 1'!$1:$1)-4),,TRUE,"Form Responses 1")))</f>
        <v>CUKUP BAIK</v>
      </c>
      <c r="H406" s="12" t="str">
        <f t="shared" si="3"/>
        <v>Blok 3 &amp; 4</v>
      </c>
      <c r="I406" s="12" t="str">
        <f t="shared" si="4"/>
        <v>CLEANING SERVICE</v>
      </c>
      <c r="J406" s="12">
        <f t="array" ref="J406">IFERROR(INDEX(MASTER!B:B,MATCH(G406,MASTER!A:A,0))/100," ")</f>
        <v>0.89</v>
      </c>
      <c r="K406" s="9">
        <f t="shared" si="5"/>
        <v>4</v>
      </c>
      <c r="L406" s="9" t="str">
        <f t="shared" si="6"/>
        <v>2023 - WEEK 04</v>
      </c>
      <c r="M406" s="9" t="str">
        <f t="shared" si="7"/>
        <v>2023 - MONTH 01</v>
      </c>
      <c r="N406" s="12">
        <f t="shared" ref="N406:O406" si="415">IFERROR(AVERAGEIF(L:L,L406,$J:$J)," ")</f>
        <v>0.9208571429</v>
      </c>
      <c r="O406" s="12">
        <f t="shared" si="415"/>
        <v>0.9208571429</v>
      </c>
      <c r="P406" s="9" t="str">
        <f>IF(ISBLANK(A406)," ",IF(N406&gt;MASTER!$B$3/100,"SB",IF(N406&gt;MASTER!$B$4/100,"B",IF(N406&gt;MASTER!$B$5/100,"C","K"))))</f>
        <v>B</v>
      </c>
      <c r="Q406" s="9" t="str">
        <f>IF(ISBLANK(B406)," ",IF(O406&gt;MASTER!$B$3/100,"SB",IF(O406&gt;MASTER!$B$4/100,"B",IF(O406&gt;MASTER!$B$5/100,"C","K"))))</f>
        <v>B</v>
      </c>
    </row>
    <row r="407">
      <c r="A407" s="8">
        <f>INDIRECT(ADDRESS(2+QUOTIENT(ROW()-2,COUNTA('Form Responses 1'!$1:$1)-4),1,,TRUE,"Form Responses 1"))</f>
        <v>45022.46611</v>
      </c>
      <c r="B407" s="9" t="str">
        <f>INDIRECT(ADDRESS(2+QUOTIENT(ROW()-2,COUNTA('Form Responses 1'!$1:$1)-4),2,,TRUE,"Form Responses 1"))</f>
        <v>didinz1012@gmail.com</v>
      </c>
      <c r="C407" s="9" t="str">
        <f>INDIRECT(ADDRESS(2+QUOTIENT(ROW()-2,COUNTA('Form Responses 1'!$1:$1)-4),3,,TRUE,"Form Responses 1"))</f>
        <v>Didin Zaenudin</v>
      </c>
      <c r="D407" s="10">
        <f>INDIRECT(ADDRESS(2+QUOTIENT(ROW()-2,COUNTA('Form Responses 1'!$1:$1)-4),4,,TRUE,"Form Responses 1"))</f>
        <v>44951</v>
      </c>
      <c r="E407" s="11">
        <f t="shared" si="2"/>
        <v>3</v>
      </c>
      <c r="F407" s="9" t="str">
        <f>IF(ISBLANK(A407)," ",INDIRECT(ADDRESS(1,5+MOD(ROW()-2,COUNTA('Form Responses 1'!$1:$1)-4),,TRUE,"Form Responses 1")))</f>
        <v>Blok 3 &amp; 4 [Bundaran 2]</v>
      </c>
      <c r="G407" s="9" t="str">
        <f>IF(ISBLANK(A407)," ",INDIRECT(ADDRESS(MATCH(A407,'Form Responses 1'!A:A,0),5+MOD(ROW()-2,COUNTA('Form Responses 1'!$1:$1)-4),,TRUE,"Form Responses 1")))</f>
        <v>CUKUP BAIK</v>
      </c>
      <c r="H407" s="12" t="str">
        <f t="shared" si="3"/>
        <v>Blok 3 &amp; 4</v>
      </c>
      <c r="I407" s="12" t="str">
        <f t="shared" si="4"/>
        <v>CLEANING SERVICE</v>
      </c>
      <c r="J407" s="12">
        <f t="array" ref="J407">IFERROR(INDEX(MASTER!B:B,MATCH(G407,MASTER!A:A,0))/100," ")</f>
        <v>0.89</v>
      </c>
      <c r="K407" s="9">
        <f t="shared" si="5"/>
        <v>4</v>
      </c>
      <c r="L407" s="9" t="str">
        <f t="shared" si="6"/>
        <v>2023 - WEEK 04</v>
      </c>
      <c r="M407" s="9" t="str">
        <f t="shared" si="7"/>
        <v>2023 - MONTH 01</v>
      </c>
      <c r="N407" s="12">
        <f t="shared" ref="N407:O407" si="416">IFERROR(AVERAGEIF(L:L,L407,$J:$J)," ")</f>
        <v>0.9208571429</v>
      </c>
      <c r="O407" s="12">
        <f t="shared" si="416"/>
        <v>0.9208571429</v>
      </c>
      <c r="P407" s="9" t="str">
        <f>IF(ISBLANK(A407)," ",IF(N407&gt;MASTER!$B$3/100,"SB",IF(N407&gt;MASTER!$B$4/100,"B",IF(N407&gt;MASTER!$B$5/100,"C","K"))))</f>
        <v>B</v>
      </c>
      <c r="Q407" s="9" t="str">
        <f>IF(ISBLANK(B407)," ",IF(O407&gt;MASTER!$B$3/100,"SB",IF(O407&gt;MASTER!$B$4/100,"B",IF(O407&gt;MASTER!$B$5/100,"C","K"))))</f>
        <v>B</v>
      </c>
    </row>
    <row r="408">
      <c r="A408" s="8">
        <f>INDIRECT(ADDRESS(2+QUOTIENT(ROW()-2,COUNTA('Form Responses 1'!$1:$1)-4),1,,TRUE,"Form Responses 1"))</f>
        <v>45022.46611</v>
      </c>
      <c r="B408" s="9" t="str">
        <f>INDIRECT(ADDRESS(2+QUOTIENT(ROW()-2,COUNTA('Form Responses 1'!$1:$1)-4),2,,TRUE,"Form Responses 1"))</f>
        <v>didinz1012@gmail.com</v>
      </c>
      <c r="C408" s="9" t="str">
        <f>INDIRECT(ADDRESS(2+QUOTIENT(ROW()-2,COUNTA('Form Responses 1'!$1:$1)-4),3,,TRUE,"Form Responses 1"))</f>
        <v>Didin Zaenudin</v>
      </c>
      <c r="D408" s="10">
        <f>INDIRECT(ADDRESS(2+QUOTIENT(ROW()-2,COUNTA('Form Responses 1'!$1:$1)-4),4,,TRUE,"Form Responses 1"))</f>
        <v>44951</v>
      </c>
      <c r="E408" s="11">
        <f t="shared" si="2"/>
        <v>3</v>
      </c>
      <c r="F408" s="9" t="str">
        <f>IF(ISBLANK(A408)," ",INDIRECT(ADDRESS(1,5+MOD(ROW()-2,COUNTA('Form Responses 1'!$1:$1)-4),,TRUE,"Form Responses 1")))</f>
        <v>Blok 5 &amp; 6 [Jalur Utama]</v>
      </c>
      <c r="G408" s="9" t="str">
        <f>IF(ISBLANK(A408)," ",INDIRECT(ADDRESS(MATCH(A408,'Form Responses 1'!A:A,0),5+MOD(ROW()-2,COUNTA('Form Responses 1'!$1:$1)-4),,TRUE,"Form Responses 1")))</f>
        <v>CUKUP BAIK</v>
      </c>
      <c r="H408" s="12" t="str">
        <f t="shared" si="3"/>
        <v>Blok 5 &amp; 6</v>
      </c>
      <c r="I408" s="12" t="str">
        <f t="shared" si="4"/>
        <v>CLEANING SERVICE</v>
      </c>
      <c r="J408" s="12">
        <f t="array" ref="J408">IFERROR(INDEX(MASTER!B:B,MATCH(G408,MASTER!A:A,0))/100," ")</f>
        <v>0.89</v>
      </c>
      <c r="K408" s="9">
        <f t="shared" si="5"/>
        <v>4</v>
      </c>
      <c r="L408" s="9" t="str">
        <f t="shared" si="6"/>
        <v>2023 - WEEK 04</v>
      </c>
      <c r="M408" s="9" t="str">
        <f t="shared" si="7"/>
        <v>2023 - MONTH 01</v>
      </c>
      <c r="N408" s="12">
        <f t="shared" ref="N408:O408" si="417">IFERROR(AVERAGEIF(L:L,L408,$J:$J)," ")</f>
        <v>0.9208571429</v>
      </c>
      <c r="O408" s="12">
        <f t="shared" si="417"/>
        <v>0.9208571429</v>
      </c>
      <c r="P408" s="9" t="str">
        <f>IF(ISBLANK(A408)," ",IF(N408&gt;MASTER!$B$3/100,"SB",IF(N408&gt;MASTER!$B$4/100,"B",IF(N408&gt;MASTER!$B$5/100,"C","K"))))</f>
        <v>B</v>
      </c>
      <c r="Q408" s="9" t="str">
        <f>IF(ISBLANK(B408)," ",IF(O408&gt;MASTER!$B$3/100,"SB",IF(O408&gt;MASTER!$B$4/100,"B",IF(O408&gt;MASTER!$B$5/100,"C","K"))))</f>
        <v>B</v>
      </c>
    </row>
    <row r="409">
      <c r="A409" s="8">
        <f>INDIRECT(ADDRESS(2+QUOTIENT(ROW()-2,COUNTA('Form Responses 1'!$1:$1)-4),1,,TRUE,"Form Responses 1"))</f>
        <v>45022.46611</v>
      </c>
      <c r="B409" s="9" t="str">
        <f>INDIRECT(ADDRESS(2+QUOTIENT(ROW()-2,COUNTA('Form Responses 1'!$1:$1)-4),2,,TRUE,"Form Responses 1"))</f>
        <v>didinz1012@gmail.com</v>
      </c>
      <c r="C409" s="9" t="str">
        <f>INDIRECT(ADDRESS(2+QUOTIENT(ROW()-2,COUNTA('Form Responses 1'!$1:$1)-4),3,,TRUE,"Form Responses 1"))</f>
        <v>Didin Zaenudin</v>
      </c>
      <c r="D409" s="10">
        <f>INDIRECT(ADDRESS(2+QUOTIENT(ROW()-2,COUNTA('Form Responses 1'!$1:$1)-4),4,,TRUE,"Form Responses 1"))</f>
        <v>44951</v>
      </c>
      <c r="E409" s="11">
        <f t="shared" si="2"/>
        <v>3</v>
      </c>
      <c r="F409" s="9" t="str">
        <f>IF(ISBLANK(A409)," ",INDIRECT(ADDRESS(1,5+MOD(ROW()-2,COUNTA('Form Responses 1'!$1:$1)-4),,TRUE,"Form Responses 1")))</f>
        <v>Blok 5 &amp; 6 [Bundaran]</v>
      </c>
      <c r="G409" s="9" t="str">
        <f>IF(ISBLANK(A409)," ",INDIRECT(ADDRESS(MATCH(A409,'Form Responses 1'!A:A,0),5+MOD(ROW()-2,COUNTA('Form Responses 1'!$1:$1)-4),,TRUE,"Form Responses 1")))</f>
        <v>CUKUP BAIK</v>
      </c>
      <c r="H409" s="12" t="str">
        <f t="shared" si="3"/>
        <v>Blok 5 &amp; 6</v>
      </c>
      <c r="I409" s="12" t="str">
        <f t="shared" si="4"/>
        <v>CLEANING SERVICE</v>
      </c>
      <c r="J409" s="12">
        <f t="array" ref="J409">IFERROR(INDEX(MASTER!B:B,MATCH(G409,MASTER!A:A,0))/100," ")</f>
        <v>0.89</v>
      </c>
      <c r="K409" s="9">
        <f t="shared" si="5"/>
        <v>4</v>
      </c>
      <c r="L409" s="9" t="str">
        <f t="shared" si="6"/>
        <v>2023 - WEEK 04</v>
      </c>
      <c r="M409" s="9" t="str">
        <f t="shared" si="7"/>
        <v>2023 - MONTH 01</v>
      </c>
      <c r="N409" s="12">
        <f t="shared" ref="N409:O409" si="418">IFERROR(AVERAGEIF(L:L,L409,$J:$J)," ")</f>
        <v>0.9208571429</v>
      </c>
      <c r="O409" s="12">
        <f t="shared" si="418"/>
        <v>0.9208571429</v>
      </c>
      <c r="P409" s="9" t="str">
        <f>IF(ISBLANK(A409)," ",IF(N409&gt;MASTER!$B$3/100,"SB",IF(N409&gt;MASTER!$B$4/100,"B",IF(N409&gt;MASTER!$B$5/100,"C","K"))))</f>
        <v>B</v>
      </c>
      <c r="Q409" s="9" t="str">
        <f>IF(ISBLANK(B409)," ",IF(O409&gt;MASTER!$B$3/100,"SB",IF(O409&gt;MASTER!$B$4/100,"B",IF(O409&gt;MASTER!$B$5/100,"C","K"))))</f>
        <v>B</v>
      </c>
    </row>
    <row r="410">
      <c r="A410" s="8">
        <f>INDIRECT(ADDRESS(2+QUOTIENT(ROW()-2,COUNTA('Form Responses 1'!$1:$1)-4),1,,TRUE,"Form Responses 1"))</f>
        <v>45022.46611</v>
      </c>
      <c r="B410" s="9" t="str">
        <f>INDIRECT(ADDRESS(2+QUOTIENT(ROW()-2,COUNTA('Form Responses 1'!$1:$1)-4),2,,TRUE,"Form Responses 1"))</f>
        <v>didinz1012@gmail.com</v>
      </c>
      <c r="C410" s="9" t="str">
        <f>INDIRECT(ADDRESS(2+QUOTIENT(ROW()-2,COUNTA('Form Responses 1'!$1:$1)-4),3,,TRUE,"Form Responses 1"))</f>
        <v>Didin Zaenudin</v>
      </c>
      <c r="D410" s="10">
        <f>INDIRECT(ADDRESS(2+QUOTIENT(ROW()-2,COUNTA('Form Responses 1'!$1:$1)-4),4,,TRUE,"Form Responses 1"))</f>
        <v>44951</v>
      </c>
      <c r="E410" s="11">
        <f t="shared" si="2"/>
        <v>3</v>
      </c>
      <c r="F410" s="9" t="str">
        <f>IF(ISBLANK(A410)," ",INDIRECT(ADDRESS(1,5+MOD(ROW()-2,COUNTA('Form Responses 1'!$1:$1)-4),,TRUE,"Form Responses 1")))</f>
        <v>Lapangan 1 [Jalur Utama]</v>
      </c>
      <c r="G410" s="9" t="str">
        <f>IF(ISBLANK(A410)," ",INDIRECT(ADDRESS(MATCH(A410,'Form Responses 1'!A:A,0),5+MOD(ROW()-2,COUNTA('Form Responses 1'!$1:$1)-4),,TRUE,"Form Responses 1")))</f>
        <v>CUKUP BAIK</v>
      </c>
      <c r="H410" s="12" t="str">
        <f t="shared" si="3"/>
        <v>Lapangan 1</v>
      </c>
      <c r="I410" s="12" t="str">
        <f t="shared" si="4"/>
        <v>CLEANING SERVICE</v>
      </c>
      <c r="J410" s="12">
        <f t="array" ref="J410">IFERROR(INDEX(MASTER!B:B,MATCH(G410,MASTER!A:A,0))/100," ")</f>
        <v>0.89</v>
      </c>
      <c r="K410" s="9">
        <f t="shared" si="5"/>
        <v>4</v>
      </c>
      <c r="L410" s="9" t="str">
        <f t="shared" si="6"/>
        <v>2023 - WEEK 04</v>
      </c>
      <c r="M410" s="9" t="str">
        <f t="shared" si="7"/>
        <v>2023 - MONTH 01</v>
      </c>
      <c r="N410" s="12">
        <f t="shared" ref="N410:O410" si="419">IFERROR(AVERAGEIF(L:L,L410,$J:$J)," ")</f>
        <v>0.9208571429</v>
      </c>
      <c r="O410" s="12">
        <f t="shared" si="419"/>
        <v>0.9208571429</v>
      </c>
      <c r="P410" s="9" t="str">
        <f>IF(ISBLANK(A410)," ",IF(N410&gt;MASTER!$B$3/100,"SB",IF(N410&gt;MASTER!$B$4/100,"B",IF(N410&gt;MASTER!$B$5/100,"C","K"))))</f>
        <v>B</v>
      </c>
      <c r="Q410" s="9" t="str">
        <f>IF(ISBLANK(B410)," ",IF(O410&gt;MASTER!$B$3/100,"SB",IF(O410&gt;MASTER!$B$4/100,"B",IF(O410&gt;MASTER!$B$5/100,"C","K"))))</f>
        <v>B</v>
      </c>
    </row>
    <row r="411">
      <c r="A411" s="8">
        <f>INDIRECT(ADDRESS(2+QUOTIENT(ROW()-2,COUNTA('Form Responses 1'!$1:$1)-4),1,,TRUE,"Form Responses 1"))</f>
        <v>45022.46611</v>
      </c>
      <c r="B411" s="9" t="str">
        <f>INDIRECT(ADDRESS(2+QUOTIENT(ROW()-2,COUNTA('Form Responses 1'!$1:$1)-4),2,,TRUE,"Form Responses 1"))</f>
        <v>didinz1012@gmail.com</v>
      </c>
      <c r="C411" s="9" t="str">
        <f>INDIRECT(ADDRESS(2+QUOTIENT(ROW()-2,COUNTA('Form Responses 1'!$1:$1)-4),3,,TRUE,"Form Responses 1"))</f>
        <v>Didin Zaenudin</v>
      </c>
      <c r="D411" s="10">
        <f>INDIRECT(ADDRESS(2+QUOTIENT(ROW()-2,COUNTA('Form Responses 1'!$1:$1)-4),4,,TRUE,"Form Responses 1"))</f>
        <v>44951</v>
      </c>
      <c r="E411" s="11">
        <f t="shared" si="2"/>
        <v>3</v>
      </c>
      <c r="F411" s="9" t="str">
        <f>IF(ISBLANK(A411)," ",INDIRECT(ADDRESS(1,5+MOD(ROW()-2,COUNTA('Form Responses 1'!$1:$1)-4),,TRUE,"Form Responses 1")))</f>
        <v>Lapangan 1 [Lapangan]</v>
      </c>
      <c r="G411" s="9" t="str">
        <f>IF(ISBLANK(A411)," ",INDIRECT(ADDRESS(MATCH(A411,'Form Responses 1'!A:A,0),5+MOD(ROW()-2,COUNTA('Form Responses 1'!$1:$1)-4),,TRUE,"Form Responses 1")))</f>
        <v>CUKUP BAIK</v>
      </c>
      <c r="H411" s="12" t="str">
        <f t="shared" si="3"/>
        <v>Lapangan 1</v>
      </c>
      <c r="I411" s="12" t="str">
        <f t="shared" si="4"/>
        <v>CLEANING SERVICE</v>
      </c>
      <c r="J411" s="12">
        <f t="array" ref="J411">IFERROR(INDEX(MASTER!B:B,MATCH(G411,MASTER!A:A,0))/100," ")</f>
        <v>0.89</v>
      </c>
      <c r="K411" s="9">
        <f t="shared" si="5"/>
        <v>4</v>
      </c>
      <c r="L411" s="9" t="str">
        <f t="shared" si="6"/>
        <v>2023 - WEEK 04</v>
      </c>
      <c r="M411" s="9" t="str">
        <f t="shared" si="7"/>
        <v>2023 - MONTH 01</v>
      </c>
      <c r="N411" s="12">
        <f t="shared" ref="N411:O411" si="420">IFERROR(AVERAGEIF(L:L,L411,$J:$J)," ")</f>
        <v>0.9208571429</v>
      </c>
      <c r="O411" s="12">
        <f t="shared" si="420"/>
        <v>0.9208571429</v>
      </c>
      <c r="P411" s="9" t="str">
        <f>IF(ISBLANK(A411)," ",IF(N411&gt;MASTER!$B$3/100,"SB",IF(N411&gt;MASTER!$B$4/100,"B",IF(N411&gt;MASTER!$B$5/100,"C","K"))))</f>
        <v>B</v>
      </c>
      <c r="Q411" s="9" t="str">
        <f>IF(ISBLANK(B411)," ",IF(O411&gt;MASTER!$B$3/100,"SB",IF(O411&gt;MASTER!$B$4/100,"B",IF(O411&gt;MASTER!$B$5/100,"C","K"))))</f>
        <v>B</v>
      </c>
    </row>
    <row r="412">
      <c r="A412" s="8">
        <f>INDIRECT(ADDRESS(2+QUOTIENT(ROW()-2,COUNTA('Form Responses 1'!$1:$1)-4),1,,TRUE,"Form Responses 1"))</f>
        <v>45022.46611</v>
      </c>
      <c r="B412" s="9" t="str">
        <f>INDIRECT(ADDRESS(2+QUOTIENT(ROW()-2,COUNTA('Form Responses 1'!$1:$1)-4),2,,TRUE,"Form Responses 1"))</f>
        <v>didinz1012@gmail.com</v>
      </c>
      <c r="C412" s="9" t="str">
        <f>INDIRECT(ADDRESS(2+QUOTIENT(ROW()-2,COUNTA('Form Responses 1'!$1:$1)-4),3,,TRUE,"Form Responses 1"))</f>
        <v>Didin Zaenudin</v>
      </c>
      <c r="D412" s="10">
        <f>INDIRECT(ADDRESS(2+QUOTIENT(ROW()-2,COUNTA('Form Responses 1'!$1:$1)-4),4,,TRUE,"Form Responses 1"))</f>
        <v>44951</v>
      </c>
      <c r="E412" s="11">
        <f t="shared" si="2"/>
        <v>3</v>
      </c>
      <c r="F412" s="9" t="str">
        <f>IF(ISBLANK(A412)," ",INDIRECT(ADDRESS(1,5+MOD(ROW()-2,COUNTA('Form Responses 1'!$1:$1)-4),,TRUE,"Form Responses 1")))</f>
        <v>Lapangan 2 [Jalur Utama]</v>
      </c>
      <c r="G412" s="9" t="str">
        <f>IF(ISBLANK(A412)," ",INDIRECT(ADDRESS(MATCH(A412,'Form Responses 1'!A:A,0),5+MOD(ROW()-2,COUNTA('Form Responses 1'!$1:$1)-4),,TRUE,"Form Responses 1")))</f>
        <v>CUKUP BAIK</v>
      </c>
      <c r="H412" s="12" t="str">
        <f t="shared" si="3"/>
        <v>Lapangan 2</v>
      </c>
      <c r="I412" s="12" t="str">
        <f t="shared" si="4"/>
        <v>CLEANING SERVICE</v>
      </c>
      <c r="J412" s="12">
        <f t="array" ref="J412">IFERROR(INDEX(MASTER!B:B,MATCH(G412,MASTER!A:A,0))/100," ")</f>
        <v>0.89</v>
      </c>
      <c r="K412" s="9">
        <f t="shared" si="5"/>
        <v>4</v>
      </c>
      <c r="L412" s="9" t="str">
        <f t="shared" si="6"/>
        <v>2023 - WEEK 04</v>
      </c>
      <c r="M412" s="9" t="str">
        <f t="shared" si="7"/>
        <v>2023 - MONTH 01</v>
      </c>
      <c r="N412" s="12">
        <f t="shared" ref="N412:O412" si="421">IFERROR(AVERAGEIF(L:L,L412,$J:$J)," ")</f>
        <v>0.9208571429</v>
      </c>
      <c r="O412" s="12">
        <f t="shared" si="421"/>
        <v>0.9208571429</v>
      </c>
      <c r="P412" s="9" t="str">
        <f>IF(ISBLANK(A412)," ",IF(N412&gt;MASTER!$B$3/100,"SB",IF(N412&gt;MASTER!$B$4/100,"B",IF(N412&gt;MASTER!$B$5/100,"C","K"))))</f>
        <v>B</v>
      </c>
      <c r="Q412" s="9" t="str">
        <f>IF(ISBLANK(B412)," ",IF(O412&gt;MASTER!$B$3/100,"SB",IF(O412&gt;MASTER!$B$4/100,"B",IF(O412&gt;MASTER!$B$5/100,"C","K"))))</f>
        <v>B</v>
      </c>
    </row>
    <row r="413">
      <c r="A413" s="8">
        <f>INDIRECT(ADDRESS(2+QUOTIENT(ROW()-2,COUNTA('Form Responses 1'!$1:$1)-4),1,,TRUE,"Form Responses 1"))</f>
        <v>45022.46611</v>
      </c>
      <c r="B413" s="9" t="str">
        <f>INDIRECT(ADDRESS(2+QUOTIENT(ROW()-2,COUNTA('Form Responses 1'!$1:$1)-4),2,,TRUE,"Form Responses 1"))</f>
        <v>didinz1012@gmail.com</v>
      </c>
      <c r="C413" s="9" t="str">
        <f>INDIRECT(ADDRESS(2+QUOTIENT(ROW()-2,COUNTA('Form Responses 1'!$1:$1)-4),3,,TRUE,"Form Responses 1"))</f>
        <v>Didin Zaenudin</v>
      </c>
      <c r="D413" s="10">
        <f>INDIRECT(ADDRESS(2+QUOTIENT(ROW()-2,COUNTA('Form Responses 1'!$1:$1)-4),4,,TRUE,"Form Responses 1"))</f>
        <v>44951</v>
      </c>
      <c r="E413" s="11">
        <f t="shared" si="2"/>
        <v>3</v>
      </c>
      <c r="F413" s="9" t="str">
        <f>IF(ISBLANK(A413)," ",INDIRECT(ADDRESS(1,5+MOD(ROW()-2,COUNTA('Form Responses 1'!$1:$1)-4),,TRUE,"Form Responses 1")))</f>
        <v>Lapangan 2 [Lapangan]</v>
      </c>
      <c r="G413" s="9" t="str">
        <f>IF(ISBLANK(A413)," ",INDIRECT(ADDRESS(MATCH(A413,'Form Responses 1'!A:A,0),5+MOD(ROW()-2,COUNTA('Form Responses 1'!$1:$1)-4),,TRUE,"Form Responses 1")))</f>
        <v>CUKUP BAIK</v>
      </c>
      <c r="H413" s="12" t="str">
        <f t="shared" si="3"/>
        <v>Lapangan 2</v>
      </c>
      <c r="I413" s="12" t="str">
        <f t="shared" si="4"/>
        <v>CLEANING SERVICE</v>
      </c>
      <c r="J413" s="12">
        <f t="array" ref="J413">IFERROR(INDEX(MASTER!B:B,MATCH(G413,MASTER!A:A,0))/100," ")</f>
        <v>0.89</v>
      </c>
      <c r="K413" s="9">
        <f t="shared" si="5"/>
        <v>4</v>
      </c>
      <c r="L413" s="9" t="str">
        <f t="shared" si="6"/>
        <v>2023 - WEEK 04</v>
      </c>
      <c r="M413" s="9" t="str">
        <f t="shared" si="7"/>
        <v>2023 - MONTH 01</v>
      </c>
      <c r="N413" s="12">
        <f t="shared" ref="N413:O413" si="422">IFERROR(AVERAGEIF(L:L,L413,$J:$J)," ")</f>
        <v>0.9208571429</v>
      </c>
      <c r="O413" s="12">
        <f t="shared" si="422"/>
        <v>0.9208571429</v>
      </c>
      <c r="P413" s="9" t="str">
        <f>IF(ISBLANK(A413)," ",IF(N413&gt;MASTER!$B$3/100,"SB",IF(N413&gt;MASTER!$B$4/100,"B",IF(N413&gt;MASTER!$B$5/100,"C","K"))))</f>
        <v>B</v>
      </c>
      <c r="Q413" s="9" t="str">
        <f>IF(ISBLANK(B413)," ",IF(O413&gt;MASTER!$B$3/100,"SB",IF(O413&gt;MASTER!$B$4/100,"B",IF(O413&gt;MASTER!$B$5/100,"C","K"))))</f>
        <v>B</v>
      </c>
    </row>
    <row r="414">
      <c r="A414" s="8">
        <f>INDIRECT(ADDRESS(2+QUOTIENT(ROW()-2,COUNTA('Form Responses 1'!$1:$1)-4),1,,TRUE,"Form Responses 1"))</f>
        <v>45022.46611</v>
      </c>
      <c r="B414" s="9" t="str">
        <f>INDIRECT(ADDRESS(2+QUOTIENT(ROW()-2,COUNTA('Form Responses 1'!$1:$1)-4),2,,TRUE,"Form Responses 1"))</f>
        <v>didinz1012@gmail.com</v>
      </c>
      <c r="C414" s="9" t="str">
        <f>INDIRECT(ADDRESS(2+QUOTIENT(ROW()-2,COUNTA('Form Responses 1'!$1:$1)-4),3,,TRUE,"Form Responses 1"))</f>
        <v>Didin Zaenudin</v>
      </c>
      <c r="D414" s="10">
        <f>INDIRECT(ADDRESS(2+QUOTIENT(ROW()-2,COUNTA('Form Responses 1'!$1:$1)-4),4,,TRUE,"Form Responses 1"))</f>
        <v>44951</v>
      </c>
      <c r="E414" s="11">
        <f t="shared" si="2"/>
        <v>3</v>
      </c>
      <c r="F414" s="9" t="str">
        <f>IF(ISBLANK(A414)," ",INDIRECT(ADDRESS(1,5+MOD(ROW()-2,COUNTA('Form Responses 1'!$1:$1)-4),,TRUE,"Form Responses 1")))</f>
        <v>Lapangan 3 [Jalur Utama]</v>
      </c>
      <c r="G414" s="9" t="str">
        <f>IF(ISBLANK(A414)," ",INDIRECT(ADDRESS(MATCH(A414,'Form Responses 1'!A:A,0),5+MOD(ROW()-2,COUNTA('Form Responses 1'!$1:$1)-4),,TRUE,"Form Responses 1")))</f>
        <v>CUKUP BAIK</v>
      </c>
      <c r="H414" s="12" t="str">
        <f t="shared" si="3"/>
        <v>Lapangan 3</v>
      </c>
      <c r="I414" s="12" t="str">
        <f t="shared" si="4"/>
        <v>CLEANING SERVICE</v>
      </c>
      <c r="J414" s="12">
        <f t="array" ref="J414">IFERROR(INDEX(MASTER!B:B,MATCH(G414,MASTER!A:A,0))/100," ")</f>
        <v>0.89</v>
      </c>
      <c r="K414" s="9">
        <f t="shared" si="5"/>
        <v>4</v>
      </c>
      <c r="L414" s="9" t="str">
        <f t="shared" si="6"/>
        <v>2023 - WEEK 04</v>
      </c>
      <c r="M414" s="9" t="str">
        <f t="shared" si="7"/>
        <v>2023 - MONTH 01</v>
      </c>
      <c r="N414" s="12">
        <f t="shared" ref="N414:O414" si="423">IFERROR(AVERAGEIF(L:L,L414,$J:$J)," ")</f>
        <v>0.9208571429</v>
      </c>
      <c r="O414" s="12">
        <f t="shared" si="423"/>
        <v>0.9208571429</v>
      </c>
      <c r="P414" s="9" t="str">
        <f>IF(ISBLANK(A414)," ",IF(N414&gt;MASTER!$B$3/100,"SB",IF(N414&gt;MASTER!$B$4/100,"B",IF(N414&gt;MASTER!$B$5/100,"C","K"))))</f>
        <v>B</v>
      </c>
      <c r="Q414" s="9" t="str">
        <f>IF(ISBLANK(B414)," ",IF(O414&gt;MASTER!$B$3/100,"SB",IF(O414&gt;MASTER!$B$4/100,"B",IF(O414&gt;MASTER!$B$5/100,"C","K"))))</f>
        <v>B</v>
      </c>
    </row>
    <row r="415">
      <c r="A415" s="8">
        <f>INDIRECT(ADDRESS(2+QUOTIENT(ROW()-2,COUNTA('Form Responses 1'!$1:$1)-4),1,,TRUE,"Form Responses 1"))</f>
        <v>45022.46611</v>
      </c>
      <c r="B415" s="9" t="str">
        <f>INDIRECT(ADDRESS(2+QUOTIENT(ROW()-2,COUNTA('Form Responses 1'!$1:$1)-4),2,,TRUE,"Form Responses 1"))</f>
        <v>didinz1012@gmail.com</v>
      </c>
      <c r="C415" s="9" t="str">
        <f>INDIRECT(ADDRESS(2+QUOTIENT(ROW()-2,COUNTA('Form Responses 1'!$1:$1)-4),3,,TRUE,"Form Responses 1"))</f>
        <v>Didin Zaenudin</v>
      </c>
      <c r="D415" s="10">
        <f>INDIRECT(ADDRESS(2+QUOTIENT(ROW()-2,COUNTA('Form Responses 1'!$1:$1)-4),4,,TRUE,"Form Responses 1"))</f>
        <v>44951</v>
      </c>
      <c r="E415" s="11">
        <f t="shared" si="2"/>
        <v>3</v>
      </c>
      <c r="F415" s="9" t="str">
        <f>IF(ISBLANK(A415)," ",INDIRECT(ADDRESS(1,5+MOD(ROW()-2,COUNTA('Form Responses 1'!$1:$1)-4),,TRUE,"Form Responses 1")))</f>
        <v>Lapangan 3 [Lapangan]</v>
      </c>
      <c r="G415" s="9" t="str">
        <f>IF(ISBLANK(A415)," ",INDIRECT(ADDRESS(MATCH(A415,'Form Responses 1'!A:A,0),5+MOD(ROW()-2,COUNTA('Form Responses 1'!$1:$1)-4),,TRUE,"Form Responses 1")))</f>
        <v>CUKUP BAIK</v>
      </c>
      <c r="H415" s="12" t="str">
        <f t="shared" si="3"/>
        <v>Lapangan 3</v>
      </c>
      <c r="I415" s="12" t="str">
        <f t="shared" si="4"/>
        <v>CLEANING SERVICE</v>
      </c>
      <c r="J415" s="12">
        <f t="array" ref="J415">IFERROR(INDEX(MASTER!B:B,MATCH(G415,MASTER!A:A,0))/100," ")</f>
        <v>0.89</v>
      </c>
      <c r="K415" s="9">
        <f t="shared" si="5"/>
        <v>4</v>
      </c>
      <c r="L415" s="9" t="str">
        <f t="shared" si="6"/>
        <v>2023 - WEEK 04</v>
      </c>
      <c r="M415" s="9" t="str">
        <f t="shared" si="7"/>
        <v>2023 - MONTH 01</v>
      </c>
      <c r="N415" s="12">
        <f t="shared" ref="N415:O415" si="424">IFERROR(AVERAGEIF(L:L,L415,$J:$J)," ")</f>
        <v>0.9208571429</v>
      </c>
      <c r="O415" s="12">
        <f t="shared" si="424"/>
        <v>0.9208571429</v>
      </c>
      <c r="P415" s="9" t="str">
        <f>IF(ISBLANK(A415)," ",IF(N415&gt;MASTER!$B$3/100,"SB",IF(N415&gt;MASTER!$B$4/100,"B",IF(N415&gt;MASTER!$B$5/100,"C","K"))))</f>
        <v>B</v>
      </c>
      <c r="Q415" s="9" t="str">
        <f>IF(ISBLANK(B415)," ",IF(O415&gt;MASTER!$B$3/100,"SB",IF(O415&gt;MASTER!$B$4/100,"B",IF(O415&gt;MASTER!$B$5/100,"C","K"))))</f>
        <v>B</v>
      </c>
    </row>
    <row r="416">
      <c r="A416" s="8">
        <f>INDIRECT(ADDRESS(2+QUOTIENT(ROW()-2,COUNTA('Form Responses 1'!$1:$1)-4),1,,TRUE,"Form Responses 1"))</f>
        <v>45022.46611</v>
      </c>
      <c r="B416" s="9" t="str">
        <f>INDIRECT(ADDRESS(2+QUOTIENT(ROW()-2,COUNTA('Form Responses 1'!$1:$1)-4),2,,TRUE,"Form Responses 1"))</f>
        <v>didinz1012@gmail.com</v>
      </c>
      <c r="C416" s="9" t="str">
        <f>INDIRECT(ADDRESS(2+QUOTIENT(ROW()-2,COUNTA('Form Responses 1'!$1:$1)-4),3,,TRUE,"Form Responses 1"))</f>
        <v>Didin Zaenudin</v>
      </c>
      <c r="D416" s="10">
        <f>INDIRECT(ADDRESS(2+QUOTIENT(ROW()-2,COUNTA('Form Responses 1'!$1:$1)-4),4,,TRUE,"Form Responses 1"))</f>
        <v>44951</v>
      </c>
      <c r="E416" s="11">
        <f t="shared" si="2"/>
        <v>3</v>
      </c>
      <c r="F416" s="9" t="str">
        <f>IF(ISBLANK(A416)," ",INDIRECT(ADDRESS(1,5+MOD(ROW()-2,COUNTA('Form Responses 1'!$1:$1)-4),,TRUE,"Form Responses 1")))</f>
        <v>Lapangan Panah [Jalur Utama]</v>
      </c>
      <c r="G416" s="9" t="str">
        <f>IF(ISBLANK(A416)," ",INDIRECT(ADDRESS(MATCH(A416,'Form Responses 1'!A:A,0),5+MOD(ROW()-2,COUNTA('Form Responses 1'!$1:$1)-4),,TRUE,"Form Responses 1")))</f>
        <v>CUKUP BAIK</v>
      </c>
      <c r="H416" s="12" t="str">
        <f t="shared" si="3"/>
        <v>Lapangan Panah</v>
      </c>
      <c r="I416" s="12" t="str">
        <f t="shared" si="4"/>
        <v>CLEANING SERVICE</v>
      </c>
      <c r="J416" s="12">
        <f t="array" ref="J416">IFERROR(INDEX(MASTER!B:B,MATCH(G416,MASTER!A:A,0))/100," ")</f>
        <v>0.89</v>
      </c>
      <c r="K416" s="9">
        <f t="shared" si="5"/>
        <v>4</v>
      </c>
      <c r="L416" s="9" t="str">
        <f t="shared" si="6"/>
        <v>2023 - WEEK 04</v>
      </c>
      <c r="M416" s="9" t="str">
        <f t="shared" si="7"/>
        <v>2023 - MONTH 01</v>
      </c>
      <c r="N416" s="12">
        <f t="shared" ref="N416:O416" si="425">IFERROR(AVERAGEIF(L:L,L416,$J:$J)," ")</f>
        <v>0.9208571429</v>
      </c>
      <c r="O416" s="12">
        <f t="shared" si="425"/>
        <v>0.9208571429</v>
      </c>
      <c r="P416" s="9" t="str">
        <f>IF(ISBLANK(A416)," ",IF(N416&gt;MASTER!$B$3/100,"SB",IF(N416&gt;MASTER!$B$4/100,"B",IF(N416&gt;MASTER!$B$5/100,"C","K"))))</f>
        <v>B</v>
      </c>
      <c r="Q416" s="9" t="str">
        <f>IF(ISBLANK(B416)," ",IF(O416&gt;MASTER!$B$3/100,"SB",IF(O416&gt;MASTER!$B$4/100,"B",IF(O416&gt;MASTER!$B$5/100,"C","K"))))</f>
        <v>B</v>
      </c>
    </row>
    <row r="417">
      <c r="A417" s="8">
        <f>INDIRECT(ADDRESS(2+QUOTIENT(ROW()-2,COUNTA('Form Responses 1'!$1:$1)-4),1,,TRUE,"Form Responses 1"))</f>
        <v>45022.46611</v>
      </c>
      <c r="B417" s="9" t="str">
        <f>INDIRECT(ADDRESS(2+QUOTIENT(ROW()-2,COUNTA('Form Responses 1'!$1:$1)-4),2,,TRUE,"Form Responses 1"))</f>
        <v>didinz1012@gmail.com</v>
      </c>
      <c r="C417" s="9" t="str">
        <f>INDIRECT(ADDRESS(2+QUOTIENT(ROW()-2,COUNTA('Form Responses 1'!$1:$1)-4),3,,TRUE,"Form Responses 1"))</f>
        <v>Didin Zaenudin</v>
      </c>
      <c r="D417" s="10">
        <f>INDIRECT(ADDRESS(2+QUOTIENT(ROW()-2,COUNTA('Form Responses 1'!$1:$1)-4),4,,TRUE,"Form Responses 1"))</f>
        <v>44951</v>
      </c>
      <c r="E417" s="11">
        <f t="shared" si="2"/>
        <v>3</v>
      </c>
      <c r="F417" s="9" t="str">
        <f>IF(ISBLANK(A417)," ",INDIRECT(ADDRESS(1,5+MOD(ROW()-2,COUNTA('Form Responses 1'!$1:$1)-4),,TRUE,"Form Responses 1")))</f>
        <v>Lapangan Panah [Lapangan]</v>
      </c>
      <c r="G417" s="9" t="str">
        <f>IF(ISBLANK(A417)," ",INDIRECT(ADDRESS(MATCH(A417,'Form Responses 1'!A:A,0),5+MOD(ROW()-2,COUNTA('Form Responses 1'!$1:$1)-4),,TRUE,"Form Responses 1")))</f>
        <v>CUKUP BAIK</v>
      </c>
      <c r="H417" s="12" t="str">
        <f t="shared" si="3"/>
        <v>Lapangan Panah</v>
      </c>
      <c r="I417" s="12" t="str">
        <f t="shared" si="4"/>
        <v>CLEANING SERVICE</v>
      </c>
      <c r="J417" s="12">
        <f t="array" ref="J417">IFERROR(INDEX(MASTER!B:B,MATCH(G417,MASTER!A:A,0))/100," ")</f>
        <v>0.89</v>
      </c>
      <c r="K417" s="9">
        <f t="shared" si="5"/>
        <v>4</v>
      </c>
      <c r="L417" s="9" t="str">
        <f t="shared" si="6"/>
        <v>2023 - WEEK 04</v>
      </c>
      <c r="M417" s="9" t="str">
        <f t="shared" si="7"/>
        <v>2023 - MONTH 01</v>
      </c>
      <c r="N417" s="12">
        <f t="shared" ref="N417:O417" si="426">IFERROR(AVERAGEIF(L:L,L417,$J:$J)," ")</f>
        <v>0.9208571429</v>
      </c>
      <c r="O417" s="12">
        <f t="shared" si="426"/>
        <v>0.9208571429</v>
      </c>
      <c r="P417" s="9" t="str">
        <f>IF(ISBLANK(A417)," ",IF(N417&gt;MASTER!$B$3/100,"SB",IF(N417&gt;MASTER!$B$4/100,"B",IF(N417&gt;MASTER!$B$5/100,"C","K"))))</f>
        <v>B</v>
      </c>
      <c r="Q417" s="9" t="str">
        <f>IF(ISBLANK(B417)," ",IF(O417&gt;MASTER!$B$3/100,"SB",IF(O417&gt;MASTER!$B$4/100,"B",IF(O417&gt;MASTER!$B$5/100,"C","K"))))</f>
        <v>B</v>
      </c>
    </row>
    <row r="418">
      <c r="A418" s="8">
        <f>INDIRECT(ADDRESS(2+QUOTIENT(ROW()-2,COUNTA('Form Responses 1'!$1:$1)-4),1,,TRUE,"Form Responses 1"))</f>
        <v>45022.46611</v>
      </c>
      <c r="B418" s="9" t="str">
        <f>INDIRECT(ADDRESS(2+QUOTIENT(ROW()-2,COUNTA('Form Responses 1'!$1:$1)-4),2,,TRUE,"Form Responses 1"))</f>
        <v>didinz1012@gmail.com</v>
      </c>
      <c r="C418" s="9" t="str">
        <f>INDIRECT(ADDRESS(2+QUOTIENT(ROW()-2,COUNTA('Form Responses 1'!$1:$1)-4),3,,TRUE,"Form Responses 1"))</f>
        <v>Didin Zaenudin</v>
      </c>
      <c r="D418" s="10">
        <f>INDIRECT(ADDRESS(2+QUOTIENT(ROW()-2,COUNTA('Form Responses 1'!$1:$1)-4),4,,TRUE,"Form Responses 1"))</f>
        <v>44951</v>
      </c>
      <c r="E418" s="11">
        <f t="shared" si="2"/>
        <v>3</v>
      </c>
      <c r="F418" s="9" t="str">
        <f>IF(ISBLANK(A418)," ",INDIRECT(ADDRESS(1,5+MOD(ROW()-2,COUNTA('Form Responses 1'!$1:$1)-4),,TRUE,"Form Responses 1")))</f>
        <v>Taman Bermain [Jalur Utama]</v>
      </c>
      <c r="G418" s="9" t="str">
        <f>IF(ISBLANK(A418)," ",INDIRECT(ADDRESS(MATCH(A418,'Form Responses 1'!A:A,0),5+MOD(ROW()-2,COUNTA('Form Responses 1'!$1:$1)-4),,TRUE,"Form Responses 1")))</f>
        <v>CUKUP BAIK</v>
      </c>
      <c r="H418" s="12" t="str">
        <f t="shared" si="3"/>
        <v>Taman Bermain</v>
      </c>
      <c r="I418" s="12" t="str">
        <f t="shared" si="4"/>
        <v>CLEANING SERVICE</v>
      </c>
      <c r="J418" s="12">
        <f t="array" ref="J418">IFERROR(INDEX(MASTER!B:B,MATCH(G418,MASTER!A:A,0))/100," ")</f>
        <v>0.89</v>
      </c>
      <c r="K418" s="9">
        <f t="shared" si="5"/>
        <v>4</v>
      </c>
      <c r="L418" s="9" t="str">
        <f t="shared" si="6"/>
        <v>2023 - WEEK 04</v>
      </c>
      <c r="M418" s="9" t="str">
        <f t="shared" si="7"/>
        <v>2023 - MONTH 01</v>
      </c>
      <c r="N418" s="12">
        <f t="shared" ref="N418:O418" si="427">IFERROR(AVERAGEIF(L:L,L418,$J:$J)," ")</f>
        <v>0.9208571429</v>
      </c>
      <c r="O418" s="12">
        <f t="shared" si="427"/>
        <v>0.9208571429</v>
      </c>
      <c r="P418" s="9" t="str">
        <f>IF(ISBLANK(A418)," ",IF(N418&gt;MASTER!$B$3/100,"SB",IF(N418&gt;MASTER!$B$4/100,"B",IF(N418&gt;MASTER!$B$5/100,"C","K"))))</f>
        <v>B</v>
      </c>
      <c r="Q418" s="9" t="str">
        <f>IF(ISBLANK(B418)," ",IF(O418&gt;MASTER!$B$3/100,"SB",IF(O418&gt;MASTER!$B$4/100,"B",IF(O418&gt;MASTER!$B$5/100,"C","K"))))</f>
        <v>B</v>
      </c>
    </row>
    <row r="419">
      <c r="A419" s="8">
        <f>INDIRECT(ADDRESS(2+QUOTIENT(ROW()-2,COUNTA('Form Responses 1'!$1:$1)-4),1,,TRUE,"Form Responses 1"))</f>
        <v>45022.46611</v>
      </c>
      <c r="B419" s="9" t="str">
        <f>INDIRECT(ADDRESS(2+QUOTIENT(ROW()-2,COUNTA('Form Responses 1'!$1:$1)-4),2,,TRUE,"Form Responses 1"))</f>
        <v>didinz1012@gmail.com</v>
      </c>
      <c r="C419" s="9" t="str">
        <f>INDIRECT(ADDRESS(2+QUOTIENT(ROW()-2,COUNTA('Form Responses 1'!$1:$1)-4),3,,TRUE,"Form Responses 1"))</f>
        <v>Didin Zaenudin</v>
      </c>
      <c r="D419" s="10">
        <f>INDIRECT(ADDRESS(2+QUOTIENT(ROW()-2,COUNTA('Form Responses 1'!$1:$1)-4),4,,TRUE,"Form Responses 1"))</f>
        <v>44951</v>
      </c>
      <c r="E419" s="11">
        <f t="shared" si="2"/>
        <v>3</v>
      </c>
      <c r="F419" s="9" t="str">
        <f>IF(ISBLANK(A419)," ",INDIRECT(ADDRESS(1,5+MOD(ROW()-2,COUNTA('Form Responses 1'!$1:$1)-4),,TRUE,"Form Responses 1")))</f>
        <v>Taman Bermain [Lapangan]</v>
      </c>
      <c r="G419" s="9" t="str">
        <f>IF(ISBLANK(A419)," ",INDIRECT(ADDRESS(MATCH(A419,'Form Responses 1'!A:A,0),5+MOD(ROW()-2,COUNTA('Form Responses 1'!$1:$1)-4),,TRUE,"Form Responses 1")))</f>
        <v>CUKUP BAIK</v>
      </c>
      <c r="H419" s="12" t="str">
        <f t="shared" si="3"/>
        <v>Taman Bermain</v>
      </c>
      <c r="I419" s="12" t="str">
        <f t="shared" si="4"/>
        <v>CLEANING SERVICE</v>
      </c>
      <c r="J419" s="12">
        <f t="array" ref="J419">IFERROR(INDEX(MASTER!B:B,MATCH(G419,MASTER!A:A,0))/100," ")</f>
        <v>0.89</v>
      </c>
      <c r="K419" s="9">
        <f t="shared" si="5"/>
        <v>4</v>
      </c>
      <c r="L419" s="9" t="str">
        <f t="shared" si="6"/>
        <v>2023 - WEEK 04</v>
      </c>
      <c r="M419" s="9" t="str">
        <f t="shared" si="7"/>
        <v>2023 - MONTH 01</v>
      </c>
      <c r="N419" s="12">
        <f t="shared" ref="N419:O419" si="428">IFERROR(AVERAGEIF(L:L,L419,$J:$J)," ")</f>
        <v>0.9208571429</v>
      </c>
      <c r="O419" s="12">
        <f t="shared" si="428"/>
        <v>0.9208571429</v>
      </c>
      <c r="P419" s="9" t="str">
        <f>IF(ISBLANK(A419)," ",IF(N419&gt;MASTER!$B$3/100,"SB",IF(N419&gt;MASTER!$B$4/100,"B",IF(N419&gt;MASTER!$B$5/100,"C","K"))))</f>
        <v>B</v>
      </c>
      <c r="Q419" s="9" t="str">
        <f>IF(ISBLANK(B419)," ",IF(O419&gt;MASTER!$B$3/100,"SB",IF(O419&gt;MASTER!$B$4/100,"B",IF(O419&gt;MASTER!$B$5/100,"C","K"))))</f>
        <v>B</v>
      </c>
    </row>
    <row r="420">
      <c r="A420" s="8">
        <f>INDIRECT(ADDRESS(2+QUOTIENT(ROW()-2,COUNTA('Form Responses 1'!$1:$1)-4),1,,TRUE,"Form Responses 1"))</f>
        <v>45022.46611</v>
      </c>
      <c r="B420" s="9" t="str">
        <f>INDIRECT(ADDRESS(2+QUOTIENT(ROW()-2,COUNTA('Form Responses 1'!$1:$1)-4),2,,TRUE,"Form Responses 1"))</f>
        <v>didinz1012@gmail.com</v>
      </c>
      <c r="C420" s="9" t="str">
        <f>INDIRECT(ADDRESS(2+QUOTIENT(ROW()-2,COUNTA('Form Responses 1'!$1:$1)-4),3,,TRUE,"Form Responses 1"))</f>
        <v>Didin Zaenudin</v>
      </c>
      <c r="D420" s="10">
        <f>INDIRECT(ADDRESS(2+QUOTIENT(ROW()-2,COUNTA('Form Responses 1'!$1:$1)-4),4,,TRUE,"Form Responses 1"))</f>
        <v>44951</v>
      </c>
      <c r="E420" s="11">
        <f t="shared" si="2"/>
        <v>3</v>
      </c>
      <c r="F420" s="9" t="str">
        <f>IF(ISBLANK(A420)," ",INDIRECT(ADDRESS(1,5+MOD(ROW()-2,COUNTA('Form Responses 1'!$1:$1)-4),,TRUE,"Form Responses 1")))</f>
        <v>Area Danau 1 [Jalur Utama]</v>
      </c>
      <c r="G420" s="9" t="str">
        <f>IF(ISBLANK(A420)," ",INDIRECT(ADDRESS(MATCH(A420,'Form Responses 1'!A:A,0),5+MOD(ROW()-2,COUNTA('Form Responses 1'!$1:$1)-4),,TRUE,"Form Responses 1")))</f>
        <v>CUKUP BAIK</v>
      </c>
      <c r="H420" s="12" t="str">
        <f t="shared" si="3"/>
        <v>Area Danau 1</v>
      </c>
      <c r="I420" s="12" t="str">
        <f t="shared" si="4"/>
        <v>CLEANING SERVICE</v>
      </c>
      <c r="J420" s="12">
        <f t="array" ref="J420">IFERROR(INDEX(MASTER!B:B,MATCH(G420,MASTER!A:A,0))/100," ")</f>
        <v>0.89</v>
      </c>
      <c r="K420" s="9">
        <f t="shared" si="5"/>
        <v>4</v>
      </c>
      <c r="L420" s="9" t="str">
        <f t="shared" si="6"/>
        <v>2023 - WEEK 04</v>
      </c>
      <c r="M420" s="9" t="str">
        <f t="shared" si="7"/>
        <v>2023 - MONTH 01</v>
      </c>
      <c r="N420" s="12">
        <f t="shared" ref="N420:O420" si="429">IFERROR(AVERAGEIF(L:L,L420,$J:$J)," ")</f>
        <v>0.9208571429</v>
      </c>
      <c r="O420" s="12">
        <f t="shared" si="429"/>
        <v>0.9208571429</v>
      </c>
      <c r="P420" s="9" t="str">
        <f>IF(ISBLANK(A420)," ",IF(N420&gt;MASTER!$B$3/100,"SB",IF(N420&gt;MASTER!$B$4/100,"B",IF(N420&gt;MASTER!$B$5/100,"C","K"))))</f>
        <v>B</v>
      </c>
      <c r="Q420" s="9" t="str">
        <f>IF(ISBLANK(B420)," ",IF(O420&gt;MASTER!$B$3/100,"SB",IF(O420&gt;MASTER!$B$4/100,"B",IF(O420&gt;MASTER!$B$5/100,"C","K"))))</f>
        <v>B</v>
      </c>
    </row>
    <row r="421">
      <c r="A421" s="8">
        <f>INDIRECT(ADDRESS(2+QUOTIENT(ROW()-2,COUNTA('Form Responses 1'!$1:$1)-4),1,,TRUE,"Form Responses 1"))</f>
        <v>45022.46611</v>
      </c>
      <c r="B421" s="9" t="str">
        <f>INDIRECT(ADDRESS(2+QUOTIENT(ROW()-2,COUNTA('Form Responses 1'!$1:$1)-4),2,,TRUE,"Form Responses 1"))</f>
        <v>didinz1012@gmail.com</v>
      </c>
      <c r="C421" s="9" t="str">
        <f>INDIRECT(ADDRESS(2+QUOTIENT(ROW()-2,COUNTA('Form Responses 1'!$1:$1)-4),3,,TRUE,"Form Responses 1"))</f>
        <v>Didin Zaenudin</v>
      </c>
      <c r="D421" s="10">
        <f>INDIRECT(ADDRESS(2+QUOTIENT(ROW()-2,COUNTA('Form Responses 1'!$1:$1)-4),4,,TRUE,"Form Responses 1"))</f>
        <v>44951</v>
      </c>
      <c r="E421" s="11">
        <f t="shared" si="2"/>
        <v>3</v>
      </c>
      <c r="F421" s="9" t="str">
        <f>IF(ISBLANK(A421)," ",INDIRECT(ADDRESS(1,5+MOD(ROW()-2,COUNTA('Form Responses 1'!$1:$1)-4),,TRUE,"Form Responses 1")))</f>
        <v>Area Danau 2 [Jalur Utama]</v>
      </c>
      <c r="G421" s="9" t="str">
        <f>IF(ISBLANK(A421)," ",INDIRECT(ADDRESS(MATCH(A421,'Form Responses 1'!A:A,0),5+MOD(ROW()-2,COUNTA('Form Responses 1'!$1:$1)-4),,TRUE,"Form Responses 1")))</f>
        <v>CUKUP BAIK</v>
      </c>
      <c r="H421" s="12" t="str">
        <f t="shared" si="3"/>
        <v>Area Danau 2</v>
      </c>
      <c r="I421" s="12" t="str">
        <f t="shared" si="4"/>
        <v>CLEANING SERVICE</v>
      </c>
      <c r="J421" s="12">
        <f t="array" ref="J421">IFERROR(INDEX(MASTER!B:B,MATCH(G421,MASTER!A:A,0))/100," ")</f>
        <v>0.89</v>
      </c>
      <c r="K421" s="9">
        <f t="shared" si="5"/>
        <v>4</v>
      </c>
      <c r="L421" s="9" t="str">
        <f t="shared" si="6"/>
        <v>2023 - WEEK 04</v>
      </c>
      <c r="M421" s="9" t="str">
        <f t="shared" si="7"/>
        <v>2023 - MONTH 01</v>
      </c>
      <c r="N421" s="12">
        <f t="shared" ref="N421:O421" si="430">IFERROR(AVERAGEIF(L:L,L421,$J:$J)," ")</f>
        <v>0.9208571429</v>
      </c>
      <c r="O421" s="12">
        <f t="shared" si="430"/>
        <v>0.9208571429</v>
      </c>
      <c r="P421" s="9" t="str">
        <f>IF(ISBLANK(A421)," ",IF(N421&gt;MASTER!$B$3/100,"SB",IF(N421&gt;MASTER!$B$4/100,"B",IF(N421&gt;MASTER!$B$5/100,"C","K"))))</f>
        <v>B</v>
      </c>
      <c r="Q421" s="9" t="str">
        <f>IF(ISBLANK(B421)," ",IF(O421&gt;MASTER!$B$3/100,"SB",IF(O421&gt;MASTER!$B$4/100,"B",IF(O421&gt;MASTER!$B$5/100,"C","K"))))</f>
        <v>B</v>
      </c>
    </row>
    <row r="422">
      <c r="A422" s="8">
        <f>INDIRECT(ADDRESS(2+QUOTIENT(ROW()-2,COUNTA('Form Responses 1'!$1:$1)-4),1,,TRUE,"Form Responses 1"))</f>
        <v>45022.46941</v>
      </c>
      <c r="B422" s="9" t="str">
        <f>INDIRECT(ADDRESS(2+QUOTIENT(ROW()-2,COUNTA('Form Responses 1'!$1:$1)-4),2,,TRUE,"Form Responses 1"))</f>
        <v>didinz1012@gmail.com</v>
      </c>
      <c r="C422" s="9" t="str">
        <f>INDIRECT(ADDRESS(2+QUOTIENT(ROW()-2,COUNTA('Form Responses 1'!$1:$1)-4),3,,TRUE,"Form Responses 1"))</f>
        <v>Didin Zaenudin</v>
      </c>
      <c r="D422" s="10">
        <f>INDIRECT(ADDRESS(2+QUOTIENT(ROW()-2,COUNTA('Form Responses 1'!$1:$1)-4),4,,TRUE,"Form Responses 1"))</f>
        <v>44981</v>
      </c>
      <c r="E422" s="11">
        <f t="shared" si="2"/>
        <v>5</v>
      </c>
      <c r="F422" s="9" t="str">
        <f>IF(ISBLANK(A422)," ",INDIRECT(ADDRESS(1,5+MOD(ROW()-2,COUNTA('Form Responses 1'!$1:$1)-4),,TRUE,"Form Responses 1")))</f>
        <v>Security [Security Functions]</v>
      </c>
      <c r="G422" s="9" t="str">
        <f>IF(ISBLANK(A422)," ",INDIRECT(ADDRESS(MATCH(A422,'Form Responses 1'!A:A,0),5+MOD(ROW()-2,COUNTA('Form Responses 1'!$1:$1)-4),,TRUE,"Form Responses 1")))</f>
        <v>BAIK</v>
      </c>
      <c r="H422" s="12" t="str">
        <f t="shared" si="3"/>
        <v>Security</v>
      </c>
      <c r="I422" s="12" t="str">
        <f t="shared" si="4"/>
        <v>SECURITY SERVICE</v>
      </c>
      <c r="J422" s="12">
        <f t="array" ref="J422">IFERROR(INDEX(MASTER!B:B,MATCH(G422,MASTER!A:A,0))/100," ")</f>
        <v>0.95</v>
      </c>
      <c r="K422" s="9">
        <f t="shared" si="5"/>
        <v>8</v>
      </c>
      <c r="L422" s="9" t="str">
        <f t="shared" si="6"/>
        <v>2023 - WEEK 08</v>
      </c>
      <c r="M422" s="9" t="str">
        <f t="shared" si="7"/>
        <v>2023 - MONTH 02</v>
      </c>
      <c r="N422" s="12">
        <f t="shared" ref="N422:O422" si="431">IFERROR(AVERAGEIF(L:L,L422,$J:$J)," ")</f>
        <v>0.9295714286</v>
      </c>
      <c r="O422" s="12">
        <f t="shared" si="431"/>
        <v>0.9348095238</v>
      </c>
      <c r="P422" s="9" t="str">
        <f>IF(ISBLANK(A422)," ",IF(N422&gt;MASTER!$B$3/100,"SB",IF(N422&gt;MASTER!$B$4/100,"B",IF(N422&gt;MASTER!$B$5/100,"C","K"))))</f>
        <v>B</v>
      </c>
      <c r="Q422" s="9" t="str">
        <f>IF(ISBLANK(B422)," ",IF(O422&gt;MASTER!$B$3/100,"SB",IF(O422&gt;MASTER!$B$4/100,"B",IF(O422&gt;MASTER!$B$5/100,"C","K"))))</f>
        <v>B</v>
      </c>
    </row>
    <row r="423">
      <c r="A423" s="8">
        <f>INDIRECT(ADDRESS(2+QUOTIENT(ROW()-2,COUNTA('Form Responses 1'!$1:$1)-4),1,,TRUE,"Form Responses 1"))</f>
        <v>45022.46941</v>
      </c>
      <c r="B423" s="9" t="str">
        <f>INDIRECT(ADDRESS(2+QUOTIENT(ROW()-2,COUNTA('Form Responses 1'!$1:$1)-4),2,,TRUE,"Form Responses 1"))</f>
        <v>didinz1012@gmail.com</v>
      </c>
      <c r="C423" s="9" t="str">
        <f>INDIRECT(ADDRESS(2+QUOTIENT(ROW()-2,COUNTA('Form Responses 1'!$1:$1)-4),3,,TRUE,"Form Responses 1"))</f>
        <v>Didin Zaenudin</v>
      </c>
      <c r="D423" s="10">
        <f>INDIRECT(ADDRESS(2+QUOTIENT(ROW()-2,COUNTA('Form Responses 1'!$1:$1)-4),4,,TRUE,"Form Responses 1"))</f>
        <v>44981</v>
      </c>
      <c r="E423" s="11">
        <f t="shared" si="2"/>
        <v>5</v>
      </c>
      <c r="F423" s="9" t="str">
        <f>IF(ISBLANK(A423)," ",INDIRECT(ADDRESS(1,5+MOD(ROW()-2,COUNTA('Form Responses 1'!$1:$1)-4),,TRUE,"Form Responses 1")))</f>
        <v>Driver [Driving Safety]</v>
      </c>
      <c r="G423" s="9" t="str">
        <f>IF(ISBLANK(A423)," ",INDIRECT(ADDRESS(MATCH(A423,'Form Responses 1'!A:A,0),5+MOD(ROW()-2,COUNTA('Form Responses 1'!$1:$1)-4),,TRUE,"Form Responses 1")))</f>
        <v>BAIK</v>
      </c>
      <c r="H423" s="12" t="str">
        <f t="shared" si="3"/>
        <v>Driver</v>
      </c>
      <c r="I423" s="12" t="str">
        <f t="shared" si="4"/>
        <v>LABOR SERVICE</v>
      </c>
      <c r="J423" s="12">
        <f t="array" ref="J423">IFERROR(INDEX(MASTER!B:B,MATCH(G423,MASTER!A:A,0))/100," ")</f>
        <v>0.95</v>
      </c>
      <c r="K423" s="9">
        <f t="shared" si="5"/>
        <v>8</v>
      </c>
      <c r="L423" s="9" t="str">
        <f t="shared" si="6"/>
        <v>2023 - WEEK 08</v>
      </c>
      <c r="M423" s="9" t="str">
        <f t="shared" si="7"/>
        <v>2023 - MONTH 02</v>
      </c>
      <c r="N423" s="12">
        <f t="shared" ref="N423:O423" si="432">IFERROR(AVERAGEIF(L:L,L423,$J:$J)," ")</f>
        <v>0.9295714286</v>
      </c>
      <c r="O423" s="12">
        <f t="shared" si="432"/>
        <v>0.9348095238</v>
      </c>
      <c r="P423" s="9" t="str">
        <f>IF(ISBLANK(A423)," ",IF(N423&gt;MASTER!$B$3/100,"SB",IF(N423&gt;MASTER!$B$4/100,"B",IF(N423&gt;MASTER!$B$5/100,"C","K"))))</f>
        <v>B</v>
      </c>
      <c r="Q423" s="9" t="str">
        <f>IF(ISBLANK(B423)," ",IF(O423&gt;MASTER!$B$3/100,"SB",IF(O423&gt;MASTER!$B$4/100,"B",IF(O423&gt;MASTER!$B$5/100,"C","K"))))</f>
        <v>B</v>
      </c>
    </row>
    <row r="424">
      <c r="A424" s="8">
        <f>INDIRECT(ADDRESS(2+QUOTIENT(ROW()-2,COUNTA('Form Responses 1'!$1:$1)-4),1,,TRUE,"Form Responses 1"))</f>
        <v>45022.46941</v>
      </c>
      <c r="B424" s="9" t="str">
        <f>INDIRECT(ADDRESS(2+QUOTIENT(ROW()-2,COUNTA('Form Responses 1'!$1:$1)-4),2,,TRUE,"Form Responses 1"))</f>
        <v>didinz1012@gmail.com</v>
      </c>
      <c r="C424" s="9" t="str">
        <f>INDIRECT(ADDRESS(2+QUOTIENT(ROW()-2,COUNTA('Form Responses 1'!$1:$1)-4),3,,TRUE,"Form Responses 1"))</f>
        <v>Didin Zaenudin</v>
      </c>
      <c r="D424" s="10">
        <f>INDIRECT(ADDRESS(2+QUOTIENT(ROW()-2,COUNTA('Form Responses 1'!$1:$1)-4),4,,TRUE,"Form Responses 1"))</f>
        <v>44981</v>
      </c>
      <c r="E424" s="11">
        <f t="shared" si="2"/>
        <v>5</v>
      </c>
      <c r="F424" s="9" t="str">
        <f>IF(ISBLANK(A424)," ",INDIRECT(ADDRESS(1,5+MOD(ROW()-2,COUNTA('Form Responses 1'!$1:$1)-4),,TRUE,"Form Responses 1")))</f>
        <v>Driver [ Attendance]</v>
      </c>
      <c r="G424" s="9" t="str">
        <f>IF(ISBLANK(A424)," ",INDIRECT(ADDRESS(MATCH(A424,'Form Responses 1'!A:A,0),5+MOD(ROW()-2,COUNTA('Form Responses 1'!$1:$1)-4),,TRUE,"Form Responses 1")))</f>
        <v>BAIK</v>
      </c>
      <c r="H424" s="12" t="str">
        <f t="shared" si="3"/>
        <v>Driver</v>
      </c>
      <c r="I424" s="12" t="str">
        <f t="shared" si="4"/>
        <v>LABOR SERVICE</v>
      </c>
      <c r="J424" s="12">
        <f t="array" ref="J424">IFERROR(INDEX(MASTER!B:B,MATCH(G424,MASTER!A:A,0))/100," ")</f>
        <v>0.95</v>
      </c>
      <c r="K424" s="9">
        <f t="shared" si="5"/>
        <v>8</v>
      </c>
      <c r="L424" s="9" t="str">
        <f t="shared" si="6"/>
        <v>2023 - WEEK 08</v>
      </c>
      <c r="M424" s="9" t="str">
        <f t="shared" si="7"/>
        <v>2023 - MONTH 02</v>
      </c>
      <c r="N424" s="12">
        <f t="shared" ref="N424:O424" si="433">IFERROR(AVERAGEIF(L:L,L424,$J:$J)," ")</f>
        <v>0.9295714286</v>
      </c>
      <c r="O424" s="12">
        <f t="shared" si="433"/>
        <v>0.9348095238</v>
      </c>
      <c r="P424" s="9" t="str">
        <f>IF(ISBLANK(A424)," ",IF(N424&gt;MASTER!$B$3/100,"SB",IF(N424&gt;MASTER!$B$4/100,"B",IF(N424&gt;MASTER!$B$5/100,"C","K"))))</f>
        <v>B</v>
      </c>
      <c r="Q424" s="9" t="str">
        <f>IF(ISBLANK(B424)," ",IF(O424&gt;MASTER!$B$3/100,"SB",IF(O424&gt;MASTER!$B$4/100,"B",IF(O424&gt;MASTER!$B$5/100,"C","K"))))</f>
        <v>B</v>
      </c>
    </row>
    <row r="425">
      <c r="A425" s="8">
        <f>INDIRECT(ADDRESS(2+QUOTIENT(ROW()-2,COUNTA('Form Responses 1'!$1:$1)-4),1,,TRUE,"Form Responses 1"))</f>
        <v>45022.46941</v>
      </c>
      <c r="B425" s="9" t="str">
        <f>INDIRECT(ADDRESS(2+QUOTIENT(ROW()-2,COUNTA('Form Responses 1'!$1:$1)-4),2,,TRUE,"Form Responses 1"))</f>
        <v>didinz1012@gmail.com</v>
      </c>
      <c r="C425" s="9" t="str">
        <f>INDIRECT(ADDRESS(2+QUOTIENT(ROW()-2,COUNTA('Form Responses 1'!$1:$1)-4),3,,TRUE,"Form Responses 1"))</f>
        <v>Didin Zaenudin</v>
      </c>
      <c r="D425" s="10">
        <f>INDIRECT(ADDRESS(2+QUOTIENT(ROW()-2,COUNTA('Form Responses 1'!$1:$1)-4),4,,TRUE,"Form Responses 1"))</f>
        <v>44981</v>
      </c>
      <c r="E425" s="11">
        <f t="shared" si="2"/>
        <v>5</v>
      </c>
      <c r="F425" s="9" t="str">
        <f>IF(ISBLANK(A425)," ",INDIRECT(ADDRESS(1,5+MOD(ROW()-2,COUNTA('Form Responses 1'!$1:$1)-4),,TRUE,"Form Responses 1")))</f>
        <v>Jalur Utama [Taman Gerbang Utama]</v>
      </c>
      <c r="G425" s="9" t="str">
        <f>IF(ISBLANK(A425)," ",INDIRECT(ADDRESS(MATCH(A425,'Form Responses 1'!A:A,0),5+MOD(ROW()-2,COUNTA('Form Responses 1'!$1:$1)-4),,TRUE,"Form Responses 1")))</f>
        <v>BAIK</v>
      </c>
      <c r="H425" s="12" t="str">
        <f t="shared" si="3"/>
        <v>Jalur Utama</v>
      </c>
      <c r="I425" s="12" t="str">
        <f t="shared" si="4"/>
        <v>CLEANING SERVICE</v>
      </c>
      <c r="J425" s="12">
        <f t="array" ref="J425">IFERROR(INDEX(MASTER!B:B,MATCH(G425,MASTER!A:A,0))/100," ")</f>
        <v>0.95</v>
      </c>
      <c r="K425" s="9">
        <f t="shared" si="5"/>
        <v>8</v>
      </c>
      <c r="L425" s="9" t="str">
        <f t="shared" si="6"/>
        <v>2023 - WEEK 08</v>
      </c>
      <c r="M425" s="9" t="str">
        <f t="shared" si="7"/>
        <v>2023 - MONTH 02</v>
      </c>
      <c r="N425" s="12">
        <f t="shared" ref="N425:O425" si="434">IFERROR(AVERAGEIF(L:L,L425,$J:$J)," ")</f>
        <v>0.9295714286</v>
      </c>
      <c r="O425" s="12">
        <f t="shared" si="434"/>
        <v>0.9348095238</v>
      </c>
      <c r="P425" s="9" t="str">
        <f>IF(ISBLANK(A425)," ",IF(N425&gt;MASTER!$B$3/100,"SB",IF(N425&gt;MASTER!$B$4/100,"B",IF(N425&gt;MASTER!$B$5/100,"C","K"))))</f>
        <v>B</v>
      </c>
      <c r="Q425" s="9" t="str">
        <f>IF(ISBLANK(B425)," ",IF(O425&gt;MASTER!$B$3/100,"SB",IF(O425&gt;MASTER!$B$4/100,"B",IF(O425&gt;MASTER!$B$5/100,"C","K"))))</f>
        <v>B</v>
      </c>
    </row>
    <row r="426">
      <c r="A426" s="8">
        <f>INDIRECT(ADDRESS(2+QUOTIENT(ROW()-2,COUNTA('Form Responses 1'!$1:$1)-4),1,,TRUE,"Form Responses 1"))</f>
        <v>45022.46941</v>
      </c>
      <c r="B426" s="9" t="str">
        <f>INDIRECT(ADDRESS(2+QUOTIENT(ROW()-2,COUNTA('Form Responses 1'!$1:$1)-4),2,,TRUE,"Form Responses 1"))</f>
        <v>didinz1012@gmail.com</v>
      </c>
      <c r="C426" s="9" t="str">
        <f>INDIRECT(ADDRESS(2+QUOTIENT(ROW()-2,COUNTA('Form Responses 1'!$1:$1)-4),3,,TRUE,"Form Responses 1"))</f>
        <v>Didin Zaenudin</v>
      </c>
      <c r="D426" s="10">
        <f>INDIRECT(ADDRESS(2+QUOTIENT(ROW()-2,COUNTA('Form Responses 1'!$1:$1)-4),4,,TRUE,"Form Responses 1"))</f>
        <v>44981</v>
      </c>
      <c r="E426" s="11">
        <f t="shared" si="2"/>
        <v>5</v>
      </c>
      <c r="F426" s="9" t="str">
        <f>IF(ISBLANK(A426)," ",INDIRECT(ADDRESS(1,5+MOD(ROW()-2,COUNTA('Form Responses 1'!$1:$1)-4),,TRUE,"Form Responses 1")))</f>
        <v>Jalur Utama [Posko Scurity]</v>
      </c>
      <c r="G426" s="9" t="str">
        <f>IF(ISBLANK(A426)," ",INDIRECT(ADDRESS(MATCH(A426,'Form Responses 1'!A:A,0),5+MOD(ROW()-2,COUNTA('Form Responses 1'!$1:$1)-4),,TRUE,"Form Responses 1")))</f>
        <v>CUKUP BAIK</v>
      </c>
      <c r="H426" s="12" t="str">
        <f t="shared" si="3"/>
        <v>Jalur Utama</v>
      </c>
      <c r="I426" s="12" t="str">
        <f t="shared" si="4"/>
        <v>CLEANING SERVICE</v>
      </c>
      <c r="J426" s="12">
        <f t="array" ref="J426">IFERROR(INDEX(MASTER!B:B,MATCH(G426,MASTER!A:A,0))/100," ")</f>
        <v>0.89</v>
      </c>
      <c r="K426" s="9">
        <f t="shared" si="5"/>
        <v>8</v>
      </c>
      <c r="L426" s="9" t="str">
        <f t="shared" si="6"/>
        <v>2023 - WEEK 08</v>
      </c>
      <c r="M426" s="9" t="str">
        <f t="shared" si="7"/>
        <v>2023 - MONTH 02</v>
      </c>
      <c r="N426" s="12">
        <f t="shared" ref="N426:O426" si="435">IFERROR(AVERAGEIF(L:L,L426,$J:$J)," ")</f>
        <v>0.9295714286</v>
      </c>
      <c r="O426" s="12">
        <f t="shared" si="435"/>
        <v>0.9348095238</v>
      </c>
      <c r="P426" s="9" t="str">
        <f>IF(ISBLANK(A426)," ",IF(N426&gt;MASTER!$B$3/100,"SB",IF(N426&gt;MASTER!$B$4/100,"B",IF(N426&gt;MASTER!$B$5/100,"C","K"))))</f>
        <v>B</v>
      </c>
      <c r="Q426" s="9" t="str">
        <f>IF(ISBLANK(B426)," ",IF(O426&gt;MASTER!$B$3/100,"SB",IF(O426&gt;MASTER!$B$4/100,"B",IF(O426&gt;MASTER!$B$5/100,"C","K"))))</f>
        <v>B</v>
      </c>
    </row>
    <row r="427">
      <c r="A427" s="8">
        <f>INDIRECT(ADDRESS(2+QUOTIENT(ROW()-2,COUNTA('Form Responses 1'!$1:$1)-4),1,,TRUE,"Form Responses 1"))</f>
        <v>45022.46941</v>
      </c>
      <c r="B427" s="9" t="str">
        <f>INDIRECT(ADDRESS(2+QUOTIENT(ROW()-2,COUNTA('Form Responses 1'!$1:$1)-4),2,,TRUE,"Form Responses 1"))</f>
        <v>didinz1012@gmail.com</v>
      </c>
      <c r="C427" s="9" t="str">
        <f>INDIRECT(ADDRESS(2+QUOTIENT(ROW()-2,COUNTA('Form Responses 1'!$1:$1)-4),3,,TRUE,"Form Responses 1"))</f>
        <v>Didin Zaenudin</v>
      </c>
      <c r="D427" s="10">
        <f>INDIRECT(ADDRESS(2+QUOTIENT(ROW()-2,COUNTA('Form Responses 1'!$1:$1)-4),4,,TRUE,"Form Responses 1"))</f>
        <v>44981</v>
      </c>
      <c r="E427" s="11">
        <f t="shared" si="2"/>
        <v>5</v>
      </c>
      <c r="F427" s="9" t="str">
        <f>IF(ISBLANK(A427)," ",INDIRECT(ADDRESS(1,5+MOD(ROW()-2,COUNTA('Form Responses 1'!$1:$1)-4),,TRUE,"Form Responses 1")))</f>
        <v>Jalur Utama [Bundaran]</v>
      </c>
      <c r="G427" s="9" t="str">
        <f>IF(ISBLANK(A427)," ",INDIRECT(ADDRESS(MATCH(A427,'Form Responses 1'!A:A,0),5+MOD(ROW()-2,COUNTA('Form Responses 1'!$1:$1)-4),,TRUE,"Form Responses 1")))</f>
        <v>CUKUP BAIK</v>
      </c>
      <c r="H427" s="12" t="str">
        <f t="shared" si="3"/>
        <v>Jalur Utama</v>
      </c>
      <c r="I427" s="12" t="str">
        <f t="shared" si="4"/>
        <v>CLEANING SERVICE</v>
      </c>
      <c r="J427" s="12">
        <f t="array" ref="J427">IFERROR(INDEX(MASTER!B:B,MATCH(G427,MASTER!A:A,0))/100," ")</f>
        <v>0.89</v>
      </c>
      <c r="K427" s="9">
        <f t="shared" si="5"/>
        <v>8</v>
      </c>
      <c r="L427" s="9" t="str">
        <f t="shared" si="6"/>
        <v>2023 - WEEK 08</v>
      </c>
      <c r="M427" s="9" t="str">
        <f t="shared" si="7"/>
        <v>2023 - MONTH 02</v>
      </c>
      <c r="N427" s="12">
        <f t="shared" ref="N427:O427" si="436">IFERROR(AVERAGEIF(L:L,L427,$J:$J)," ")</f>
        <v>0.9295714286</v>
      </c>
      <c r="O427" s="12">
        <f t="shared" si="436"/>
        <v>0.9348095238</v>
      </c>
      <c r="P427" s="9" t="str">
        <f>IF(ISBLANK(A427)," ",IF(N427&gt;MASTER!$B$3/100,"SB",IF(N427&gt;MASTER!$B$4/100,"B",IF(N427&gt;MASTER!$B$5/100,"C","K"))))</f>
        <v>B</v>
      </c>
      <c r="Q427" s="9" t="str">
        <f>IF(ISBLANK(B427)," ",IF(O427&gt;MASTER!$B$3/100,"SB",IF(O427&gt;MASTER!$B$4/100,"B",IF(O427&gt;MASTER!$B$5/100,"C","K"))))</f>
        <v>B</v>
      </c>
    </row>
    <row r="428">
      <c r="A428" s="8">
        <f>INDIRECT(ADDRESS(2+QUOTIENT(ROW()-2,COUNTA('Form Responses 1'!$1:$1)-4),1,,TRUE,"Form Responses 1"))</f>
        <v>45022.46941</v>
      </c>
      <c r="B428" s="9" t="str">
        <f>INDIRECT(ADDRESS(2+QUOTIENT(ROW()-2,COUNTA('Form Responses 1'!$1:$1)-4),2,,TRUE,"Form Responses 1"))</f>
        <v>didinz1012@gmail.com</v>
      </c>
      <c r="C428" s="9" t="str">
        <f>INDIRECT(ADDRESS(2+QUOTIENT(ROW()-2,COUNTA('Form Responses 1'!$1:$1)-4),3,,TRUE,"Form Responses 1"))</f>
        <v>Didin Zaenudin</v>
      </c>
      <c r="D428" s="10">
        <f>INDIRECT(ADDRESS(2+QUOTIENT(ROW()-2,COUNTA('Form Responses 1'!$1:$1)-4),4,,TRUE,"Form Responses 1"))</f>
        <v>44981</v>
      </c>
      <c r="E428" s="11">
        <f t="shared" si="2"/>
        <v>5</v>
      </c>
      <c r="F428" s="9" t="str">
        <f>IF(ISBLANK(A428)," ",INDIRECT(ADDRESS(1,5+MOD(ROW()-2,COUNTA('Form Responses 1'!$1:$1)-4),,TRUE,"Form Responses 1")))</f>
        <v>Jalur Utama [Bahu Jalan]</v>
      </c>
      <c r="G428" s="9" t="str">
        <f>IF(ISBLANK(A428)," ",INDIRECT(ADDRESS(MATCH(A428,'Form Responses 1'!A:A,0),5+MOD(ROW()-2,COUNTA('Form Responses 1'!$1:$1)-4),,TRUE,"Form Responses 1")))</f>
        <v>CUKUP BAIK</v>
      </c>
      <c r="H428" s="12" t="str">
        <f t="shared" si="3"/>
        <v>Jalur Utama</v>
      </c>
      <c r="I428" s="12" t="str">
        <f t="shared" si="4"/>
        <v>CLEANING SERVICE</v>
      </c>
      <c r="J428" s="12">
        <f t="array" ref="J428">IFERROR(INDEX(MASTER!B:B,MATCH(G428,MASTER!A:A,0))/100," ")</f>
        <v>0.89</v>
      </c>
      <c r="K428" s="9">
        <f t="shared" si="5"/>
        <v>8</v>
      </c>
      <c r="L428" s="9" t="str">
        <f t="shared" si="6"/>
        <v>2023 - WEEK 08</v>
      </c>
      <c r="M428" s="9" t="str">
        <f t="shared" si="7"/>
        <v>2023 - MONTH 02</v>
      </c>
      <c r="N428" s="12">
        <f t="shared" ref="N428:O428" si="437">IFERROR(AVERAGEIF(L:L,L428,$J:$J)," ")</f>
        <v>0.9295714286</v>
      </c>
      <c r="O428" s="12">
        <f t="shared" si="437"/>
        <v>0.9348095238</v>
      </c>
      <c r="P428" s="9" t="str">
        <f>IF(ISBLANK(A428)," ",IF(N428&gt;MASTER!$B$3/100,"SB",IF(N428&gt;MASTER!$B$4/100,"B",IF(N428&gt;MASTER!$B$5/100,"C","K"))))</f>
        <v>B</v>
      </c>
      <c r="Q428" s="9" t="str">
        <f>IF(ISBLANK(B428)," ",IF(O428&gt;MASTER!$B$3/100,"SB",IF(O428&gt;MASTER!$B$4/100,"B",IF(O428&gt;MASTER!$B$5/100,"C","K"))))</f>
        <v>B</v>
      </c>
    </row>
    <row r="429">
      <c r="A429" s="8">
        <f>INDIRECT(ADDRESS(2+QUOTIENT(ROW()-2,COUNTA('Form Responses 1'!$1:$1)-4),1,,TRUE,"Form Responses 1"))</f>
        <v>45022.46941</v>
      </c>
      <c r="B429" s="9" t="str">
        <f>INDIRECT(ADDRESS(2+QUOTIENT(ROW()-2,COUNTA('Form Responses 1'!$1:$1)-4),2,,TRUE,"Form Responses 1"))</f>
        <v>didinz1012@gmail.com</v>
      </c>
      <c r="C429" s="9" t="str">
        <f>INDIRECT(ADDRESS(2+QUOTIENT(ROW()-2,COUNTA('Form Responses 1'!$1:$1)-4),3,,TRUE,"Form Responses 1"))</f>
        <v>Didin Zaenudin</v>
      </c>
      <c r="D429" s="10">
        <f>INDIRECT(ADDRESS(2+QUOTIENT(ROW()-2,COUNTA('Form Responses 1'!$1:$1)-4),4,,TRUE,"Form Responses 1"))</f>
        <v>44981</v>
      </c>
      <c r="E429" s="11">
        <f t="shared" si="2"/>
        <v>5</v>
      </c>
      <c r="F429" s="9" t="str">
        <f>IF(ISBLANK(A429)," ",INDIRECT(ADDRESS(1,5+MOD(ROW()-2,COUNTA('Form Responses 1'!$1:$1)-4),,TRUE,"Form Responses 1")))</f>
        <v>Gedung Gor [Lapangan ]</v>
      </c>
      <c r="G429" s="9" t="str">
        <f>IF(ISBLANK(A429)," ",INDIRECT(ADDRESS(MATCH(A429,'Form Responses 1'!A:A,0),5+MOD(ROW()-2,COUNTA('Form Responses 1'!$1:$1)-4),,TRUE,"Form Responses 1")))</f>
        <v>BAIK</v>
      </c>
      <c r="H429" s="12" t="str">
        <f t="shared" si="3"/>
        <v>Gedung Gor</v>
      </c>
      <c r="I429" s="12" t="str">
        <f t="shared" si="4"/>
        <v>CLEANING SERVICE</v>
      </c>
      <c r="J429" s="12">
        <f t="array" ref="J429">IFERROR(INDEX(MASTER!B:B,MATCH(G429,MASTER!A:A,0))/100," ")</f>
        <v>0.95</v>
      </c>
      <c r="K429" s="9">
        <f t="shared" si="5"/>
        <v>8</v>
      </c>
      <c r="L429" s="9" t="str">
        <f t="shared" si="6"/>
        <v>2023 - WEEK 08</v>
      </c>
      <c r="M429" s="9" t="str">
        <f t="shared" si="7"/>
        <v>2023 - MONTH 02</v>
      </c>
      <c r="N429" s="12">
        <f t="shared" ref="N429:O429" si="438">IFERROR(AVERAGEIF(L:L,L429,$J:$J)," ")</f>
        <v>0.9295714286</v>
      </c>
      <c r="O429" s="12">
        <f t="shared" si="438"/>
        <v>0.9348095238</v>
      </c>
      <c r="P429" s="9" t="str">
        <f>IF(ISBLANK(A429)," ",IF(N429&gt;MASTER!$B$3/100,"SB",IF(N429&gt;MASTER!$B$4/100,"B",IF(N429&gt;MASTER!$B$5/100,"C","K"))))</f>
        <v>B</v>
      </c>
      <c r="Q429" s="9" t="str">
        <f>IF(ISBLANK(B429)," ",IF(O429&gt;MASTER!$B$3/100,"SB",IF(O429&gt;MASTER!$B$4/100,"B",IF(O429&gt;MASTER!$B$5/100,"C","K"))))</f>
        <v>B</v>
      </c>
    </row>
    <row r="430">
      <c r="A430" s="8">
        <f>INDIRECT(ADDRESS(2+QUOTIENT(ROW()-2,COUNTA('Form Responses 1'!$1:$1)-4),1,,TRUE,"Form Responses 1"))</f>
        <v>45022.46941</v>
      </c>
      <c r="B430" s="9" t="str">
        <f>INDIRECT(ADDRESS(2+QUOTIENT(ROW()-2,COUNTA('Form Responses 1'!$1:$1)-4),2,,TRUE,"Form Responses 1"))</f>
        <v>didinz1012@gmail.com</v>
      </c>
      <c r="C430" s="9" t="str">
        <f>INDIRECT(ADDRESS(2+QUOTIENT(ROW()-2,COUNTA('Form Responses 1'!$1:$1)-4),3,,TRUE,"Form Responses 1"))</f>
        <v>Didin Zaenudin</v>
      </c>
      <c r="D430" s="10">
        <f>INDIRECT(ADDRESS(2+QUOTIENT(ROW()-2,COUNTA('Form Responses 1'!$1:$1)-4),4,,TRUE,"Form Responses 1"))</f>
        <v>44981</v>
      </c>
      <c r="E430" s="11">
        <f t="shared" si="2"/>
        <v>5</v>
      </c>
      <c r="F430" s="9" t="str">
        <f>IF(ISBLANK(A430)," ",INDIRECT(ADDRESS(1,5+MOD(ROW()-2,COUNTA('Form Responses 1'!$1:$1)-4),,TRUE,"Form Responses 1")))</f>
        <v>Gedung Gor [Mushola ]</v>
      </c>
      <c r="G430" s="9" t="str">
        <f>IF(ISBLANK(A430)," ",INDIRECT(ADDRESS(MATCH(A430,'Form Responses 1'!A:A,0),5+MOD(ROW()-2,COUNTA('Form Responses 1'!$1:$1)-4),,TRUE,"Form Responses 1")))</f>
        <v>BAIK</v>
      </c>
      <c r="H430" s="12" t="str">
        <f t="shared" si="3"/>
        <v>Gedung Gor</v>
      </c>
      <c r="I430" s="12" t="str">
        <f t="shared" si="4"/>
        <v>CLEANING SERVICE</v>
      </c>
      <c r="J430" s="12">
        <f t="array" ref="J430">IFERROR(INDEX(MASTER!B:B,MATCH(G430,MASTER!A:A,0))/100," ")</f>
        <v>0.95</v>
      </c>
      <c r="K430" s="9">
        <f t="shared" si="5"/>
        <v>8</v>
      </c>
      <c r="L430" s="9" t="str">
        <f t="shared" si="6"/>
        <v>2023 - WEEK 08</v>
      </c>
      <c r="M430" s="9" t="str">
        <f t="shared" si="7"/>
        <v>2023 - MONTH 02</v>
      </c>
      <c r="N430" s="12">
        <f t="shared" ref="N430:O430" si="439">IFERROR(AVERAGEIF(L:L,L430,$J:$J)," ")</f>
        <v>0.9295714286</v>
      </c>
      <c r="O430" s="12">
        <f t="shared" si="439"/>
        <v>0.9348095238</v>
      </c>
      <c r="P430" s="9" t="str">
        <f>IF(ISBLANK(A430)," ",IF(N430&gt;MASTER!$B$3/100,"SB",IF(N430&gt;MASTER!$B$4/100,"B",IF(N430&gt;MASTER!$B$5/100,"C","K"))))</f>
        <v>B</v>
      </c>
      <c r="Q430" s="9" t="str">
        <f>IF(ISBLANK(B430)," ",IF(O430&gt;MASTER!$B$3/100,"SB",IF(O430&gt;MASTER!$B$4/100,"B",IF(O430&gt;MASTER!$B$5/100,"C","K"))))</f>
        <v>B</v>
      </c>
    </row>
    <row r="431">
      <c r="A431" s="8">
        <f>INDIRECT(ADDRESS(2+QUOTIENT(ROW()-2,COUNTA('Form Responses 1'!$1:$1)-4),1,,TRUE,"Form Responses 1"))</f>
        <v>45022.46941</v>
      </c>
      <c r="B431" s="9" t="str">
        <f>INDIRECT(ADDRESS(2+QUOTIENT(ROW()-2,COUNTA('Form Responses 1'!$1:$1)-4),2,,TRUE,"Form Responses 1"))</f>
        <v>didinz1012@gmail.com</v>
      </c>
      <c r="C431" s="9" t="str">
        <f>INDIRECT(ADDRESS(2+QUOTIENT(ROW()-2,COUNTA('Form Responses 1'!$1:$1)-4),3,,TRUE,"Form Responses 1"))</f>
        <v>Didin Zaenudin</v>
      </c>
      <c r="D431" s="10">
        <f>INDIRECT(ADDRESS(2+QUOTIENT(ROW()-2,COUNTA('Form Responses 1'!$1:$1)-4),4,,TRUE,"Form Responses 1"))</f>
        <v>44981</v>
      </c>
      <c r="E431" s="11">
        <f t="shared" si="2"/>
        <v>5</v>
      </c>
      <c r="F431" s="9" t="str">
        <f>IF(ISBLANK(A431)," ",INDIRECT(ADDRESS(1,5+MOD(ROW()-2,COUNTA('Form Responses 1'!$1:$1)-4),,TRUE,"Form Responses 1")))</f>
        <v>Gedung Gor [Ruang Management]</v>
      </c>
      <c r="G431" s="9" t="str">
        <f>IF(ISBLANK(A431)," ",INDIRECT(ADDRESS(MATCH(A431,'Form Responses 1'!A:A,0),5+MOD(ROW()-2,COUNTA('Form Responses 1'!$1:$1)-4),,TRUE,"Form Responses 1")))</f>
        <v>BAIK</v>
      </c>
      <c r="H431" s="12" t="str">
        <f t="shared" si="3"/>
        <v>Gedung Gor</v>
      </c>
      <c r="I431" s="12" t="str">
        <f t="shared" si="4"/>
        <v>CLEANING SERVICE</v>
      </c>
      <c r="J431" s="12">
        <f t="array" ref="J431">IFERROR(INDEX(MASTER!B:B,MATCH(G431,MASTER!A:A,0))/100," ")</f>
        <v>0.95</v>
      </c>
      <c r="K431" s="9">
        <f t="shared" si="5"/>
        <v>8</v>
      </c>
      <c r="L431" s="9" t="str">
        <f t="shared" si="6"/>
        <v>2023 - WEEK 08</v>
      </c>
      <c r="M431" s="9" t="str">
        <f t="shared" si="7"/>
        <v>2023 - MONTH 02</v>
      </c>
      <c r="N431" s="12">
        <f t="shared" ref="N431:O431" si="440">IFERROR(AVERAGEIF(L:L,L431,$J:$J)," ")</f>
        <v>0.9295714286</v>
      </c>
      <c r="O431" s="12">
        <f t="shared" si="440"/>
        <v>0.9348095238</v>
      </c>
      <c r="P431" s="9" t="str">
        <f>IF(ISBLANK(A431)," ",IF(N431&gt;MASTER!$B$3/100,"SB",IF(N431&gt;MASTER!$B$4/100,"B",IF(N431&gt;MASTER!$B$5/100,"C","K"))))</f>
        <v>B</v>
      </c>
      <c r="Q431" s="9" t="str">
        <f>IF(ISBLANK(B431)," ",IF(O431&gt;MASTER!$B$3/100,"SB",IF(O431&gt;MASTER!$B$4/100,"B",IF(O431&gt;MASTER!$B$5/100,"C","K"))))</f>
        <v>B</v>
      </c>
    </row>
    <row r="432">
      <c r="A432" s="8">
        <f>INDIRECT(ADDRESS(2+QUOTIENT(ROW()-2,COUNTA('Form Responses 1'!$1:$1)-4),1,,TRUE,"Form Responses 1"))</f>
        <v>45022.46941</v>
      </c>
      <c r="B432" s="9" t="str">
        <f>INDIRECT(ADDRESS(2+QUOTIENT(ROW()-2,COUNTA('Form Responses 1'!$1:$1)-4),2,,TRUE,"Form Responses 1"))</f>
        <v>didinz1012@gmail.com</v>
      </c>
      <c r="C432" s="9" t="str">
        <f>INDIRECT(ADDRESS(2+QUOTIENT(ROW()-2,COUNTA('Form Responses 1'!$1:$1)-4),3,,TRUE,"Form Responses 1"))</f>
        <v>Didin Zaenudin</v>
      </c>
      <c r="D432" s="10">
        <f>INDIRECT(ADDRESS(2+QUOTIENT(ROW()-2,COUNTA('Form Responses 1'!$1:$1)-4),4,,TRUE,"Form Responses 1"))</f>
        <v>44981</v>
      </c>
      <c r="E432" s="11">
        <f t="shared" si="2"/>
        <v>5</v>
      </c>
      <c r="F432" s="9" t="str">
        <f>IF(ISBLANK(A432)," ",INDIRECT(ADDRESS(1,5+MOD(ROW()-2,COUNTA('Form Responses 1'!$1:$1)-4),,TRUE,"Form Responses 1")))</f>
        <v>Gedung Gor [Ruang Gudang Panah]</v>
      </c>
      <c r="G432" s="9" t="str">
        <f>IF(ISBLANK(A432)," ",INDIRECT(ADDRESS(MATCH(A432,'Form Responses 1'!A:A,0),5+MOD(ROW()-2,COUNTA('Form Responses 1'!$1:$1)-4),,TRUE,"Form Responses 1")))</f>
        <v>BAIK</v>
      </c>
      <c r="H432" s="12" t="str">
        <f t="shared" si="3"/>
        <v>Gedung Gor</v>
      </c>
      <c r="I432" s="12" t="str">
        <f t="shared" si="4"/>
        <v>CLEANING SERVICE</v>
      </c>
      <c r="J432" s="12">
        <f t="array" ref="J432">IFERROR(INDEX(MASTER!B:B,MATCH(G432,MASTER!A:A,0))/100," ")</f>
        <v>0.95</v>
      </c>
      <c r="K432" s="9">
        <f t="shared" si="5"/>
        <v>8</v>
      </c>
      <c r="L432" s="9" t="str">
        <f t="shared" si="6"/>
        <v>2023 - WEEK 08</v>
      </c>
      <c r="M432" s="9" t="str">
        <f t="shared" si="7"/>
        <v>2023 - MONTH 02</v>
      </c>
      <c r="N432" s="12">
        <f t="shared" ref="N432:O432" si="441">IFERROR(AVERAGEIF(L:L,L432,$J:$J)," ")</f>
        <v>0.9295714286</v>
      </c>
      <c r="O432" s="12">
        <f t="shared" si="441"/>
        <v>0.9348095238</v>
      </c>
      <c r="P432" s="9" t="str">
        <f>IF(ISBLANK(A432)," ",IF(N432&gt;MASTER!$B$3/100,"SB",IF(N432&gt;MASTER!$B$4/100,"B",IF(N432&gt;MASTER!$B$5/100,"C","K"))))</f>
        <v>B</v>
      </c>
      <c r="Q432" s="9" t="str">
        <f>IF(ISBLANK(B432)," ",IF(O432&gt;MASTER!$B$3/100,"SB",IF(O432&gt;MASTER!$B$4/100,"B",IF(O432&gt;MASTER!$B$5/100,"C","K"))))</f>
        <v>B</v>
      </c>
    </row>
    <row r="433">
      <c r="A433" s="8">
        <f>INDIRECT(ADDRESS(2+QUOTIENT(ROW()-2,COUNTA('Form Responses 1'!$1:$1)-4),1,,TRUE,"Form Responses 1"))</f>
        <v>45022.46941</v>
      </c>
      <c r="B433" s="9" t="str">
        <f>INDIRECT(ADDRESS(2+QUOTIENT(ROW()-2,COUNTA('Form Responses 1'!$1:$1)-4),2,,TRUE,"Form Responses 1"))</f>
        <v>didinz1012@gmail.com</v>
      </c>
      <c r="C433" s="9" t="str">
        <f>INDIRECT(ADDRESS(2+QUOTIENT(ROW()-2,COUNTA('Form Responses 1'!$1:$1)-4),3,,TRUE,"Form Responses 1"))</f>
        <v>Didin Zaenudin</v>
      </c>
      <c r="D433" s="10">
        <f>INDIRECT(ADDRESS(2+QUOTIENT(ROW()-2,COUNTA('Form Responses 1'!$1:$1)-4),4,,TRUE,"Form Responses 1"))</f>
        <v>44981</v>
      </c>
      <c r="E433" s="11">
        <f t="shared" si="2"/>
        <v>5</v>
      </c>
      <c r="F433" s="9" t="str">
        <f>IF(ISBLANK(A433)," ",INDIRECT(ADDRESS(1,5+MOD(ROW()-2,COUNTA('Form Responses 1'!$1:$1)-4),,TRUE,"Form Responses 1")))</f>
        <v>Gedung Gor [Ruang Kerja]</v>
      </c>
      <c r="G433" s="9" t="str">
        <f>IF(ISBLANK(A433)," ",INDIRECT(ADDRESS(MATCH(A433,'Form Responses 1'!A:A,0),5+MOD(ROW()-2,COUNTA('Form Responses 1'!$1:$1)-4),,TRUE,"Form Responses 1")))</f>
        <v>BAIK</v>
      </c>
      <c r="H433" s="12" t="str">
        <f t="shared" si="3"/>
        <v>Gedung Gor</v>
      </c>
      <c r="I433" s="12" t="str">
        <f t="shared" si="4"/>
        <v>CLEANING SERVICE</v>
      </c>
      <c r="J433" s="12">
        <f t="array" ref="J433">IFERROR(INDEX(MASTER!B:B,MATCH(G433,MASTER!A:A,0))/100," ")</f>
        <v>0.95</v>
      </c>
      <c r="K433" s="9">
        <f t="shared" si="5"/>
        <v>8</v>
      </c>
      <c r="L433" s="9" t="str">
        <f t="shared" si="6"/>
        <v>2023 - WEEK 08</v>
      </c>
      <c r="M433" s="9" t="str">
        <f t="shared" si="7"/>
        <v>2023 - MONTH 02</v>
      </c>
      <c r="N433" s="12">
        <f t="shared" ref="N433:O433" si="442">IFERROR(AVERAGEIF(L:L,L433,$J:$J)," ")</f>
        <v>0.9295714286</v>
      </c>
      <c r="O433" s="12">
        <f t="shared" si="442"/>
        <v>0.9348095238</v>
      </c>
      <c r="P433" s="9" t="str">
        <f>IF(ISBLANK(A433)," ",IF(N433&gt;MASTER!$B$3/100,"SB",IF(N433&gt;MASTER!$B$4/100,"B",IF(N433&gt;MASTER!$B$5/100,"C","K"))))</f>
        <v>B</v>
      </c>
      <c r="Q433" s="9" t="str">
        <f>IF(ISBLANK(B433)," ",IF(O433&gt;MASTER!$B$3/100,"SB",IF(O433&gt;MASTER!$B$4/100,"B",IF(O433&gt;MASTER!$B$5/100,"C","K"))))</f>
        <v>B</v>
      </c>
    </row>
    <row r="434">
      <c r="A434" s="8">
        <f>INDIRECT(ADDRESS(2+QUOTIENT(ROW()-2,COUNTA('Form Responses 1'!$1:$1)-4),1,,TRUE,"Form Responses 1"))</f>
        <v>45022.46941</v>
      </c>
      <c r="B434" s="9" t="str">
        <f>INDIRECT(ADDRESS(2+QUOTIENT(ROW()-2,COUNTA('Form Responses 1'!$1:$1)-4),2,,TRUE,"Form Responses 1"))</f>
        <v>didinz1012@gmail.com</v>
      </c>
      <c r="C434" s="9" t="str">
        <f>INDIRECT(ADDRESS(2+QUOTIENT(ROW()-2,COUNTA('Form Responses 1'!$1:$1)-4),3,,TRUE,"Form Responses 1"))</f>
        <v>Didin Zaenudin</v>
      </c>
      <c r="D434" s="10">
        <f>INDIRECT(ADDRESS(2+QUOTIENT(ROW()-2,COUNTA('Form Responses 1'!$1:$1)-4),4,,TRUE,"Form Responses 1"))</f>
        <v>44981</v>
      </c>
      <c r="E434" s="11">
        <f t="shared" si="2"/>
        <v>5</v>
      </c>
      <c r="F434" s="9" t="str">
        <f>IF(ISBLANK(A434)," ",INDIRECT(ADDRESS(1,5+MOD(ROW()-2,COUNTA('Form Responses 1'!$1:$1)-4),,TRUE,"Form Responses 1")))</f>
        <v>Gedung Gor [Teras]</v>
      </c>
      <c r="G434" s="9" t="str">
        <f>IF(ISBLANK(A434)," ",INDIRECT(ADDRESS(MATCH(A434,'Form Responses 1'!A:A,0),5+MOD(ROW()-2,COUNTA('Form Responses 1'!$1:$1)-4),,TRUE,"Form Responses 1")))</f>
        <v>BAIK</v>
      </c>
      <c r="H434" s="12" t="str">
        <f t="shared" si="3"/>
        <v>Gedung Gor</v>
      </c>
      <c r="I434" s="12" t="str">
        <f t="shared" si="4"/>
        <v>CLEANING SERVICE</v>
      </c>
      <c r="J434" s="12">
        <f t="array" ref="J434">IFERROR(INDEX(MASTER!B:B,MATCH(G434,MASTER!A:A,0))/100," ")</f>
        <v>0.95</v>
      </c>
      <c r="K434" s="9">
        <f t="shared" si="5"/>
        <v>8</v>
      </c>
      <c r="L434" s="9" t="str">
        <f t="shared" si="6"/>
        <v>2023 - WEEK 08</v>
      </c>
      <c r="M434" s="9" t="str">
        <f t="shared" si="7"/>
        <v>2023 - MONTH 02</v>
      </c>
      <c r="N434" s="12">
        <f t="shared" ref="N434:O434" si="443">IFERROR(AVERAGEIF(L:L,L434,$J:$J)," ")</f>
        <v>0.9295714286</v>
      </c>
      <c r="O434" s="12">
        <f t="shared" si="443"/>
        <v>0.9348095238</v>
      </c>
      <c r="P434" s="9" t="str">
        <f>IF(ISBLANK(A434)," ",IF(N434&gt;MASTER!$B$3/100,"SB",IF(N434&gt;MASTER!$B$4/100,"B",IF(N434&gt;MASTER!$B$5/100,"C","K"))))</f>
        <v>B</v>
      </c>
      <c r="Q434" s="9" t="str">
        <f>IF(ISBLANK(B434)," ",IF(O434&gt;MASTER!$B$3/100,"SB",IF(O434&gt;MASTER!$B$4/100,"B",IF(O434&gt;MASTER!$B$5/100,"C","K"))))</f>
        <v>B</v>
      </c>
    </row>
    <row r="435">
      <c r="A435" s="8">
        <f>INDIRECT(ADDRESS(2+QUOTIENT(ROW()-2,COUNTA('Form Responses 1'!$1:$1)-4),1,,TRUE,"Form Responses 1"))</f>
        <v>45022.46941</v>
      </c>
      <c r="B435" s="9" t="str">
        <f>INDIRECT(ADDRESS(2+QUOTIENT(ROW()-2,COUNTA('Form Responses 1'!$1:$1)-4),2,,TRUE,"Form Responses 1"))</f>
        <v>didinz1012@gmail.com</v>
      </c>
      <c r="C435" s="9" t="str">
        <f>INDIRECT(ADDRESS(2+QUOTIENT(ROW()-2,COUNTA('Form Responses 1'!$1:$1)-4),3,,TRUE,"Form Responses 1"))</f>
        <v>Didin Zaenudin</v>
      </c>
      <c r="D435" s="10">
        <f>INDIRECT(ADDRESS(2+QUOTIENT(ROW()-2,COUNTA('Form Responses 1'!$1:$1)-4),4,,TRUE,"Form Responses 1"))</f>
        <v>44981</v>
      </c>
      <c r="E435" s="11">
        <f t="shared" si="2"/>
        <v>5</v>
      </c>
      <c r="F435" s="9" t="str">
        <f>IF(ISBLANK(A435)," ",INDIRECT(ADDRESS(1,5+MOD(ROW()-2,COUNTA('Form Responses 1'!$1:$1)-4),,TRUE,"Form Responses 1")))</f>
        <v>Gedung Gor [Koridor ]</v>
      </c>
      <c r="G435" s="9" t="str">
        <f>IF(ISBLANK(A435)," ",INDIRECT(ADDRESS(MATCH(A435,'Form Responses 1'!A:A,0),5+MOD(ROW()-2,COUNTA('Form Responses 1'!$1:$1)-4),,TRUE,"Form Responses 1")))</f>
        <v>BAIK</v>
      </c>
      <c r="H435" s="12" t="str">
        <f t="shared" si="3"/>
        <v>Gedung Gor</v>
      </c>
      <c r="I435" s="12" t="str">
        <f t="shared" si="4"/>
        <v>CLEANING SERVICE</v>
      </c>
      <c r="J435" s="12">
        <f t="array" ref="J435">IFERROR(INDEX(MASTER!B:B,MATCH(G435,MASTER!A:A,0))/100," ")</f>
        <v>0.95</v>
      </c>
      <c r="K435" s="9">
        <f t="shared" si="5"/>
        <v>8</v>
      </c>
      <c r="L435" s="9" t="str">
        <f t="shared" si="6"/>
        <v>2023 - WEEK 08</v>
      </c>
      <c r="M435" s="9" t="str">
        <f t="shared" si="7"/>
        <v>2023 - MONTH 02</v>
      </c>
      <c r="N435" s="12">
        <f t="shared" ref="N435:O435" si="444">IFERROR(AVERAGEIF(L:L,L435,$J:$J)," ")</f>
        <v>0.9295714286</v>
      </c>
      <c r="O435" s="12">
        <f t="shared" si="444"/>
        <v>0.9348095238</v>
      </c>
      <c r="P435" s="9" t="str">
        <f>IF(ISBLANK(A435)," ",IF(N435&gt;MASTER!$B$3/100,"SB",IF(N435&gt;MASTER!$B$4/100,"B",IF(N435&gt;MASTER!$B$5/100,"C","K"))))</f>
        <v>B</v>
      </c>
      <c r="Q435" s="9" t="str">
        <f>IF(ISBLANK(B435)," ",IF(O435&gt;MASTER!$B$3/100,"SB",IF(O435&gt;MASTER!$B$4/100,"B",IF(O435&gt;MASTER!$B$5/100,"C","K"))))</f>
        <v>B</v>
      </c>
    </row>
    <row r="436">
      <c r="A436" s="8">
        <f>INDIRECT(ADDRESS(2+QUOTIENT(ROW()-2,COUNTA('Form Responses 1'!$1:$1)-4),1,,TRUE,"Form Responses 1"))</f>
        <v>45022.46941</v>
      </c>
      <c r="B436" s="9" t="str">
        <f>INDIRECT(ADDRESS(2+QUOTIENT(ROW()-2,COUNTA('Form Responses 1'!$1:$1)-4),2,,TRUE,"Form Responses 1"))</f>
        <v>didinz1012@gmail.com</v>
      </c>
      <c r="C436" s="9" t="str">
        <f>INDIRECT(ADDRESS(2+QUOTIENT(ROW()-2,COUNTA('Form Responses 1'!$1:$1)-4),3,,TRUE,"Form Responses 1"))</f>
        <v>Didin Zaenudin</v>
      </c>
      <c r="D436" s="10">
        <f>INDIRECT(ADDRESS(2+QUOTIENT(ROW()-2,COUNTA('Form Responses 1'!$1:$1)-4),4,,TRUE,"Form Responses 1"))</f>
        <v>44981</v>
      </c>
      <c r="E436" s="11">
        <f t="shared" si="2"/>
        <v>5</v>
      </c>
      <c r="F436" s="9" t="str">
        <f>IF(ISBLANK(A436)," ",INDIRECT(ADDRESS(1,5+MOD(ROW()-2,COUNTA('Form Responses 1'!$1:$1)-4),,TRUE,"Form Responses 1")))</f>
        <v>Gedung Gor [Toilet Pria / Wanita]</v>
      </c>
      <c r="G436" s="9" t="str">
        <f>IF(ISBLANK(A436)," ",INDIRECT(ADDRESS(MATCH(A436,'Form Responses 1'!A:A,0),5+MOD(ROW()-2,COUNTA('Form Responses 1'!$1:$1)-4),,TRUE,"Form Responses 1")))</f>
        <v>BAIK</v>
      </c>
      <c r="H436" s="12" t="str">
        <f t="shared" si="3"/>
        <v>Gedung Gor</v>
      </c>
      <c r="I436" s="12" t="str">
        <f t="shared" si="4"/>
        <v>CLEANING SERVICE</v>
      </c>
      <c r="J436" s="12">
        <f t="array" ref="J436">IFERROR(INDEX(MASTER!B:B,MATCH(G436,MASTER!A:A,0))/100," ")</f>
        <v>0.95</v>
      </c>
      <c r="K436" s="9">
        <f t="shared" si="5"/>
        <v>8</v>
      </c>
      <c r="L436" s="9" t="str">
        <f t="shared" si="6"/>
        <v>2023 - WEEK 08</v>
      </c>
      <c r="M436" s="9" t="str">
        <f t="shared" si="7"/>
        <v>2023 - MONTH 02</v>
      </c>
      <c r="N436" s="12">
        <f t="shared" ref="N436:O436" si="445">IFERROR(AVERAGEIF(L:L,L436,$J:$J)," ")</f>
        <v>0.9295714286</v>
      </c>
      <c r="O436" s="12">
        <f t="shared" si="445"/>
        <v>0.9348095238</v>
      </c>
      <c r="P436" s="9" t="str">
        <f>IF(ISBLANK(A436)," ",IF(N436&gt;MASTER!$B$3/100,"SB",IF(N436&gt;MASTER!$B$4/100,"B",IF(N436&gt;MASTER!$B$5/100,"C","K"))))</f>
        <v>B</v>
      </c>
      <c r="Q436" s="9" t="str">
        <f>IF(ISBLANK(B436)," ",IF(O436&gt;MASTER!$B$3/100,"SB",IF(O436&gt;MASTER!$B$4/100,"B",IF(O436&gt;MASTER!$B$5/100,"C","K"))))</f>
        <v>B</v>
      </c>
    </row>
    <row r="437">
      <c r="A437" s="8">
        <f>INDIRECT(ADDRESS(2+QUOTIENT(ROW()-2,COUNTA('Form Responses 1'!$1:$1)-4),1,,TRUE,"Form Responses 1"))</f>
        <v>45022.46941</v>
      </c>
      <c r="B437" s="9" t="str">
        <f>INDIRECT(ADDRESS(2+QUOTIENT(ROW()-2,COUNTA('Form Responses 1'!$1:$1)-4),2,,TRUE,"Form Responses 1"))</f>
        <v>didinz1012@gmail.com</v>
      </c>
      <c r="C437" s="9" t="str">
        <f>INDIRECT(ADDRESS(2+QUOTIENT(ROW()-2,COUNTA('Form Responses 1'!$1:$1)-4),3,,TRUE,"Form Responses 1"))</f>
        <v>Didin Zaenudin</v>
      </c>
      <c r="D437" s="10">
        <f>INDIRECT(ADDRESS(2+QUOTIENT(ROW()-2,COUNTA('Form Responses 1'!$1:$1)-4),4,,TRUE,"Form Responses 1"))</f>
        <v>44981</v>
      </c>
      <c r="E437" s="11">
        <f t="shared" si="2"/>
        <v>5</v>
      </c>
      <c r="F437" s="9" t="str">
        <f>IF(ISBLANK(A437)," ",INDIRECT(ADDRESS(1,5+MOD(ROW()-2,COUNTA('Form Responses 1'!$1:$1)-4),,TRUE,"Form Responses 1")))</f>
        <v>Rusun A [Tangga Exit Sisi Kanan-kiri-Tengah]</v>
      </c>
      <c r="G437" s="9" t="str">
        <f>IF(ISBLANK(A437)," ",INDIRECT(ADDRESS(MATCH(A437,'Form Responses 1'!A:A,0),5+MOD(ROW()-2,COUNTA('Form Responses 1'!$1:$1)-4),,TRUE,"Form Responses 1")))</f>
        <v>BAIK</v>
      </c>
      <c r="H437" s="12" t="str">
        <f t="shared" si="3"/>
        <v>Rusun A</v>
      </c>
      <c r="I437" s="12" t="str">
        <f t="shared" si="4"/>
        <v>CLEANING SERVICE</v>
      </c>
      <c r="J437" s="12">
        <f t="array" ref="J437">IFERROR(INDEX(MASTER!B:B,MATCH(G437,MASTER!A:A,0))/100," ")</f>
        <v>0.95</v>
      </c>
      <c r="K437" s="9">
        <f t="shared" si="5"/>
        <v>8</v>
      </c>
      <c r="L437" s="9" t="str">
        <f t="shared" si="6"/>
        <v>2023 - WEEK 08</v>
      </c>
      <c r="M437" s="9" t="str">
        <f t="shared" si="7"/>
        <v>2023 - MONTH 02</v>
      </c>
      <c r="N437" s="12">
        <f t="shared" ref="N437:O437" si="446">IFERROR(AVERAGEIF(L:L,L437,$J:$J)," ")</f>
        <v>0.9295714286</v>
      </c>
      <c r="O437" s="12">
        <f t="shared" si="446"/>
        <v>0.9348095238</v>
      </c>
      <c r="P437" s="9" t="str">
        <f>IF(ISBLANK(A437)," ",IF(N437&gt;MASTER!$B$3/100,"SB",IF(N437&gt;MASTER!$B$4/100,"B",IF(N437&gt;MASTER!$B$5/100,"C","K"))))</f>
        <v>B</v>
      </c>
      <c r="Q437" s="9" t="str">
        <f>IF(ISBLANK(B437)," ",IF(O437&gt;MASTER!$B$3/100,"SB",IF(O437&gt;MASTER!$B$4/100,"B",IF(O437&gt;MASTER!$B$5/100,"C","K"))))</f>
        <v>B</v>
      </c>
    </row>
    <row r="438">
      <c r="A438" s="8">
        <f>INDIRECT(ADDRESS(2+QUOTIENT(ROW()-2,COUNTA('Form Responses 1'!$1:$1)-4),1,,TRUE,"Form Responses 1"))</f>
        <v>45022.46941</v>
      </c>
      <c r="B438" s="9" t="str">
        <f>INDIRECT(ADDRESS(2+QUOTIENT(ROW()-2,COUNTA('Form Responses 1'!$1:$1)-4),2,,TRUE,"Form Responses 1"))</f>
        <v>didinz1012@gmail.com</v>
      </c>
      <c r="C438" s="9" t="str">
        <f>INDIRECT(ADDRESS(2+QUOTIENT(ROW()-2,COUNTA('Form Responses 1'!$1:$1)-4),3,,TRUE,"Form Responses 1"))</f>
        <v>Didin Zaenudin</v>
      </c>
      <c r="D438" s="10">
        <f>INDIRECT(ADDRESS(2+QUOTIENT(ROW()-2,COUNTA('Form Responses 1'!$1:$1)-4),4,,TRUE,"Form Responses 1"))</f>
        <v>44981</v>
      </c>
      <c r="E438" s="11">
        <f t="shared" si="2"/>
        <v>5</v>
      </c>
      <c r="F438" s="9" t="str">
        <f>IF(ISBLANK(A438)," ",INDIRECT(ADDRESS(1,5+MOD(ROW()-2,COUNTA('Form Responses 1'!$1:$1)-4),,TRUE,"Form Responses 1")))</f>
        <v>Rusun A [Mushola ]</v>
      </c>
      <c r="G438" s="9" t="str">
        <f>IF(ISBLANK(A438)," ",INDIRECT(ADDRESS(MATCH(A438,'Form Responses 1'!A:A,0),5+MOD(ROW()-2,COUNTA('Form Responses 1'!$1:$1)-4),,TRUE,"Form Responses 1")))</f>
        <v>BAIK</v>
      </c>
      <c r="H438" s="12" t="str">
        <f t="shared" si="3"/>
        <v>Rusun A</v>
      </c>
      <c r="I438" s="12" t="str">
        <f t="shared" si="4"/>
        <v>CLEANING SERVICE</v>
      </c>
      <c r="J438" s="12">
        <f t="array" ref="J438">IFERROR(INDEX(MASTER!B:B,MATCH(G438,MASTER!A:A,0))/100," ")</f>
        <v>0.95</v>
      </c>
      <c r="K438" s="9">
        <f t="shared" si="5"/>
        <v>8</v>
      </c>
      <c r="L438" s="9" t="str">
        <f t="shared" si="6"/>
        <v>2023 - WEEK 08</v>
      </c>
      <c r="M438" s="9" t="str">
        <f t="shared" si="7"/>
        <v>2023 - MONTH 02</v>
      </c>
      <c r="N438" s="12">
        <f t="shared" ref="N438:O438" si="447">IFERROR(AVERAGEIF(L:L,L438,$J:$J)," ")</f>
        <v>0.9295714286</v>
      </c>
      <c r="O438" s="12">
        <f t="shared" si="447"/>
        <v>0.9348095238</v>
      </c>
      <c r="P438" s="9" t="str">
        <f>IF(ISBLANK(A438)," ",IF(N438&gt;MASTER!$B$3/100,"SB",IF(N438&gt;MASTER!$B$4/100,"B",IF(N438&gt;MASTER!$B$5/100,"C","K"))))</f>
        <v>B</v>
      </c>
      <c r="Q438" s="9" t="str">
        <f>IF(ISBLANK(B438)," ",IF(O438&gt;MASTER!$B$3/100,"SB",IF(O438&gt;MASTER!$B$4/100,"B",IF(O438&gt;MASTER!$B$5/100,"C","K"))))</f>
        <v>B</v>
      </c>
    </row>
    <row r="439">
      <c r="A439" s="8">
        <f>INDIRECT(ADDRESS(2+QUOTIENT(ROW()-2,COUNTA('Form Responses 1'!$1:$1)-4),1,,TRUE,"Form Responses 1"))</f>
        <v>45022.46941</v>
      </c>
      <c r="B439" s="9" t="str">
        <f>INDIRECT(ADDRESS(2+QUOTIENT(ROW()-2,COUNTA('Form Responses 1'!$1:$1)-4),2,,TRUE,"Form Responses 1"))</f>
        <v>didinz1012@gmail.com</v>
      </c>
      <c r="C439" s="9" t="str">
        <f>INDIRECT(ADDRESS(2+QUOTIENT(ROW()-2,COUNTA('Form Responses 1'!$1:$1)-4),3,,TRUE,"Form Responses 1"))</f>
        <v>Didin Zaenudin</v>
      </c>
      <c r="D439" s="10">
        <f>INDIRECT(ADDRESS(2+QUOTIENT(ROW()-2,COUNTA('Form Responses 1'!$1:$1)-4),4,,TRUE,"Form Responses 1"))</f>
        <v>44981</v>
      </c>
      <c r="E439" s="11">
        <f t="shared" si="2"/>
        <v>5</v>
      </c>
      <c r="F439" s="9" t="str">
        <f>IF(ISBLANK(A439)," ",INDIRECT(ADDRESS(1,5+MOD(ROW()-2,COUNTA('Form Responses 1'!$1:$1)-4),,TRUE,"Form Responses 1")))</f>
        <v>Rusun A [Koridor ]</v>
      </c>
      <c r="G439" s="9" t="str">
        <f>IF(ISBLANK(A439)," ",INDIRECT(ADDRESS(MATCH(A439,'Form Responses 1'!A:A,0),5+MOD(ROW()-2,COUNTA('Form Responses 1'!$1:$1)-4),,TRUE,"Form Responses 1")))</f>
        <v>BAIK</v>
      </c>
      <c r="H439" s="12" t="str">
        <f t="shared" si="3"/>
        <v>Rusun A</v>
      </c>
      <c r="I439" s="12" t="str">
        <f t="shared" si="4"/>
        <v>CLEANING SERVICE</v>
      </c>
      <c r="J439" s="12">
        <f t="array" ref="J439">IFERROR(INDEX(MASTER!B:B,MATCH(G439,MASTER!A:A,0))/100," ")</f>
        <v>0.95</v>
      </c>
      <c r="K439" s="9">
        <f t="shared" si="5"/>
        <v>8</v>
      </c>
      <c r="L439" s="9" t="str">
        <f t="shared" si="6"/>
        <v>2023 - WEEK 08</v>
      </c>
      <c r="M439" s="9" t="str">
        <f t="shared" si="7"/>
        <v>2023 - MONTH 02</v>
      </c>
      <c r="N439" s="12">
        <f t="shared" ref="N439:O439" si="448">IFERROR(AVERAGEIF(L:L,L439,$J:$J)," ")</f>
        <v>0.9295714286</v>
      </c>
      <c r="O439" s="12">
        <f t="shared" si="448"/>
        <v>0.9348095238</v>
      </c>
      <c r="P439" s="9" t="str">
        <f>IF(ISBLANK(A439)," ",IF(N439&gt;MASTER!$B$3/100,"SB",IF(N439&gt;MASTER!$B$4/100,"B",IF(N439&gt;MASTER!$B$5/100,"C","K"))))</f>
        <v>B</v>
      </c>
      <c r="Q439" s="9" t="str">
        <f>IF(ISBLANK(B439)," ",IF(O439&gt;MASTER!$B$3/100,"SB",IF(O439&gt;MASTER!$B$4/100,"B",IF(O439&gt;MASTER!$B$5/100,"C","K"))))</f>
        <v>B</v>
      </c>
    </row>
    <row r="440">
      <c r="A440" s="8">
        <f>INDIRECT(ADDRESS(2+QUOTIENT(ROW()-2,COUNTA('Form Responses 1'!$1:$1)-4),1,,TRUE,"Form Responses 1"))</f>
        <v>45022.46941</v>
      </c>
      <c r="B440" s="9" t="str">
        <f>INDIRECT(ADDRESS(2+QUOTIENT(ROW()-2,COUNTA('Form Responses 1'!$1:$1)-4),2,,TRUE,"Form Responses 1"))</f>
        <v>didinz1012@gmail.com</v>
      </c>
      <c r="C440" s="9" t="str">
        <f>INDIRECT(ADDRESS(2+QUOTIENT(ROW()-2,COUNTA('Form Responses 1'!$1:$1)-4),3,,TRUE,"Form Responses 1"))</f>
        <v>Didin Zaenudin</v>
      </c>
      <c r="D440" s="10">
        <f>INDIRECT(ADDRESS(2+QUOTIENT(ROW()-2,COUNTA('Form Responses 1'!$1:$1)-4),4,,TRUE,"Form Responses 1"))</f>
        <v>44981</v>
      </c>
      <c r="E440" s="11">
        <f t="shared" si="2"/>
        <v>5</v>
      </c>
      <c r="F440" s="9" t="str">
        <f>IF(ISBLANK(A440)," ",INDIRECT(ADDRESS(1,5+MOD(ROW()-2,COUNTA('Form Responses 1'!$1:$1)-4),,TRUE,"Form Responses 1")))</f>
        <v>Rusun A [Halaman]</v>
      </c>
      <c r="G440" s="9" t="str">
        <f>IF(ISBLANK(A440)," ",INDIRECT(ADDRESS(MATCH(A440,'Form Responses 1'!A:A,0),5+MOD(ROW()-2,COUNTA('Form Responses 1'!$1:$1)-4),,TRUE,"Form Responses 1")))</f>
        <v>BAIK</v>
      </c>
      <c r="H440" s="12" t="str">
        <f t="shared" si="3"/>
        <v>Rusun A</v>
      </c>
      <c r="I440" s="12" t="str">
        <f t="shared" si="4"/>
        <v>CLEANING SERVICE</v>
      </c>
      <c r="J440" s="12">
        <f t="array" ref="J440">IFERROR(INDEX(MASTER!B:B,MATCH(G440,MASTER!A:A,0))/100," ")</f>
        <v>0.95</v>
      </c>
      <c r="K440" s="9">
        <f t="shared" si="5"/>
        <v>8</v>
      </c>
      <c r="L440" s="9" t="str">
        <f t="shared" si="6"/>
        <v>2023 - WEEK 08</v>
      </c>
      <c r="M440" s="9" t="str">
        <f t="shared" si="7"/>
        <v>2023 - MONTH 02</v>
      </c>
      <c r="N440" s="12">
        <f t="shared" ref="N440:O440" si="449">IFERROR(AVERAGEIF(L:L,L440,$J:$J)," ")</f>
        <v>0.9295714286</v>
      </c>
      <c r="O440" s="12">
        <f t="shared" si="449"/>
        <v>0.9348095238</v>
      </c>
      <c r="P440" s="9" t="str">
        <f>IF(ISBLANK(A440)," ",IF(N440&gt;MASTER!$B$3/100,"SB",IF(N440&gt;MASTER!$B$4/100,"B",IF(N440&gt;MASTER!$B$5/100,"C","K"))))</f>
        <v>B</v>
      </c>
      <c r="Q440" s="9" t="str">
        <f>IF(ISBLANK(B440)," ",IF(O440&gt;MASTER!$B$3/100,"SB",IF(O440&gt;MASTER!$B$4/100,"B",IF(O440&gt;MASTER!$B$5/100,"C","K"))))</f>
        <v>B</v>
      </c>
    </row>
    <row r="441">
      <c r="A441" s="8">
        <f>INDIRECT(ADDRESS(2+QUOTIENT(ROW()-2,COUNTA('Form Responses 1'!$1:$1)-4),1,,TRUE,"Form Responses 1"))</f>
        <v>45022.46941</v>
      </c>
      <c r="B441" s="9" t="str">
        <f>INDIRECT(ADDRESS(2+QUOTIENT(ROW()-2,COUNTA('Form Responses 1'!$1:$1)-4),2,,TRUE,"Form Responses 1"))</f>
        <v>didinz1012@gmail.com</v>
      </c>
      <c r="C441" s="9" t="str">
        <f>INDIRECT(ADDRESS(2+QUOTIENT(ROW()-2,COUNTA('Form Responses 1'!$1:$1)-4),3,,TRUE,"Form Responses 1"))</f>
        <v>Didin Zaenudin</v>
      </c>
      <c r="D441" s="10">
        <f>INDIRECT(ADDRESS(2+QUOTIENT(ROW()-2,COUNTA('Form Responses 1'!$1:$1)-4),4,,TRUE,"Form Responses 1"))</f>
        <v>44981</v>
      </c>
      <c r="E441" s="11">
        <f t="shared" si="2"/>
        <v>5</v>
      </c>
      <c r="F441" s="9" t="str">
        <f>IF(ISBLANK(A441)," ",INDIRECT(ADDRESS(1,5+MOD(ROW()-2,COUNTA('Form Responses 1'!$1:$1)-4),,TRUE,"Form Responses 1")))</f>
        <v>Rusun A [Posko Scurity]</v>
      </c>
      <c r="G441" s="9" t="str">
        <f>IF(ISBLANK(A441)," ",INDIRECT(ADDRESS(MATCH(A441,'Form Responses 1'!A:A,0),5+MOD(ROW()-2,COUNTA('Form Responses 1'!$1:$1)-4),,TRUE,"Form Responses 1")))</f>
        <v>BAIK</v>
      </c>
      <c r="H441" s="12" t="str">
        <f t="shared" si="3"/>
        <v>Rusun A</v>
      </c>
      <c r="I441" s="12" t="str">
        <f t="shared" si="4"/>
        <v>CLEANING SERVICE</v>
      </c>
      <c r="J441" s="12">
        <f t="array" ref="J441">IFERROR(INDEX(MASTER!B:B,MATCH(G441,MASTER!A:A,0))/100," ")</f>
        <v>0.95</v>
      </c>
      <c r="K441" s="9">
        <f t="shared" si="5"/>
        <v>8</v>
      </c>
      <c r="L441" s="9" t="str">
        <f t="shared" si="6"/>
        <v>2023 - WEEK 08</v>
      </c>
      <c r="M441" s="9" t="str">
        <f t="shared" si="7"/>
        <v>2023 - MONTH 02</v>
      </c>
      <c r="N441" s="12">
        <f t="shared" ref="N441:O441" si="450">IFERROR(AVERAGEIF(L:L,L441,$J:$J)," ")</f>
        <v>0.9295714286</v>
      </c>
      <c r="O441" s="12">
        <f t="shared" si="450"/>
        <v>0.9348095238</v>
      </c>
      <c r="P441" s="9" t="str">
        <f>IF(ISBLANK(A441)," ",IF(N441&gt;MASTER!$B$3/100,"SB",IF(N441&gt;MASTER!$B$4/100,"B",IF(N441&gt;MASTER!$B$5/100,"C","K"))))</f>
        <v>B</v>
      </c>
      <c r="Q441" s="9" t="str">
        <f>IF(ISBLANK(B441)," ",IF(O441&gt;MASTER!$B$3/100,"SB",IF(O441&gt;MASTER!$B$4/100,"B",IF(O441&gt;MASTER!$B$5/100,"C","K"))))</f>
        <v>B</v>
      </c>
    </row>
    <row r="442">
      <c r="A442" s="8">
        <f>INDIRECT(ADDRESS(2+QUOTIENT(ROW()-2,COUNTA('Form Responses 1'!$1:$1)-4),1,,TRUE,"Form Responses 1"))</f>
        <v>45022.46941</v>
      </c>
      <c r="B442" s="9" t="str">
        <f>INDIRECT(ADDRESS(2+QUOTIENT(ROW()-2,COUNTA('Form Responses 1'!$1:$1)-4),2,,TRUE,"Form Responses 1"))</f>
        <v>didinz1012@gmail.com</v>
      </c>
      <c r="C442" s="9" t="str">
        <f>INDIRECT(ADDRESS(2+QUOTIENT(ROW()-2,COUNTA('Form Responses 1'!$1:$1)-4),3,,TRUE,"Form Responses 1"))</f>
        <v>Didin Zaenudin</v>
      </c>
      <c r="D442" s="10">
        <f>INDIRECT(ADDRESS(2+QUOTIENT(ROW()-2,COUNTA('Form Responses 1'!$1:$1)-4),4,,TRUE,"Form Responses 1"))</f>
        <v>44981</v>
      </c>
      <c r="E442" s="11">
        <f t="shared" si="2"/>
        <v>5</v>
      </c>
      <c r="F442" s="9" t="str">
        <f>IF(ISBLANK(A442)," ",INDIRECT(ADDRESS(1,5+MOD(ROW()-2,COUNTA('Form Responses 1'!$1:$1)-4),,TRUE,"Form Responses 1")))</f>
        <v>Rusun A [Ruang Kamar]</v>
      </c>
      <c r="G442" s="9" t="str">
        <f>IF(ISBLANK(A442)," ",INDIRECT(ADDRESS(MATCH(A442,'Form Responses 1'!A:A,0),5+MOD(ROW()-2,COUNTA('Form Responses 1'!$1:$1)-4),,TRUE,"Form Responses 1")))</f>
        <v>BAIK</v>
      </c>
      <c r="H442" s="12" t="str">
        <f t="shared" si="3"/>
        <v>Rusun A</v>
      </c>
      <c r="I442" s="12" t="str">
        <f t="shared" si="4"/>
        <v>CLEANING SERVICE</v>
      </c>
      <c r="J442" s="12">
        <f t="array" ref="J442">IFERROR(INDEX(MASTER!B:B,MATCH(G442,MASTER!A:A,0))/100," ")</f>
        <v>0.95</v>
      </c>
      <c r="K442" s="9">
        <f t="shared" si="5"/>
        <v>8</v>
      </c>
      <c r="L442" s="9" t="str">
        <f t="shared" si="6"/>
        <v>2023 - WEEK 08</v>
      </c>
      <c r="M442" s="9" t="str">
        <f t="shared" si="7"/>
        <v>2023 - MONTH 02</v>
      </c>
      <c r="N442" s="12">
        <f t="shared" ref="N442:O442" si="451">IFERROR(AVERAGEIF(L:L,L442,$J:$J)," ")</f>
        <v>0.9295714286</v>
      </c>
      <c r="O442" s="12">
        <f t="shared" si="451"/>
        <v>0.9348095238</v>
      </c>
      <c r="P442" s="9" t="str">
        <f>IF(ISBLANK(A442)," ",IF(N442&gt;MASTER!$B$3/100,"SB",IF(N442&gt;MASTER!$B$4/100,"B",IF(N442&gt;MASTER!$B$5/100,"C","K"))))</f>
        <v>B</v>
      </c>
      <c r="Q442" s="9" t="str">
        <f>IF(ISBLANK(B442)," ",IF(O442&gt;MASTER!$B$3/100,"SB",IF(O442&gt;MASTER!$B$4/100,"B",IF(O442&gt;MASTER!$B$5/100,"C","K"))))</f>
        <v>B</v>
      </c>
    </row>
    <row r="443">
      <c r="A443" s="8">
        <f>INDIRECT(ADDRESS(2+QUOTIENT(ROW()-2,COUNTA('Form Responses 1'!$1:$1)-4),1,,TRUE,"Form Responses 1"))</f>
        <v>45022.46941</v>
      </c>
      <c r="B443" s="9" t="str">
        <f>INDIRECT(ADDRESS(2+QUOTIENT(ROW()-2,COUNTA('Form Responses 1'!$1:$1)-4),2,,TRUE,"Form Responses 1"))</f>
        <v>didinz1012@gmail.com</v>
      </c>
      <c r="C443" s="9" t="str">
        <f>INDIRECT(ADDRESS(2+QUOTIENT(ROW()-2,COUNTA('Form Responses 1'!$1:$1)-4),3,,TRUE,"Form Responses 1"))</f>
        <v>Didin Zaenudin</v>
      </c>
      <c r="D443" s="10">
        <f>INDIRECT(ADDRESS(2+QUOTIENT(ROW()-2,COUNTA('Form Responses 1'!$1:$1)-4),4,,TRUE,"Form Responses 1"))</f>
        <v>44981</v>
      </c>
      <c r="E443" s="11">
        <f t="shared" si="2"/>
        <v>5</v>
      </c>
      <c r="F443" s="9" t="str">
        <f>IF(ISBLANK(A443)," ",INDIRECT(ADDRESS(1,5+MOD(ROW()-2,COUNTA('Form Responses 1'!$1:$1)-4),,TRUE,"Form Responses 1")))</f>
        <v>Rusun A [Ruang Gudang]</v>
      </c>
      <c r="G443" s="9" t="str">
        <f>IF(ISBLANK(A443)," ",INDIRECT(ADDRESS(MATCH(A443,'Form Responses 1'!A:A,0),5+MOD(ROW()-2,COUNTA('Form Responses 1'!$1:$1)-4),,TRUE,"Form Responses 1")))</f>
        <v>BAIK</v>
      </c>
      <c r="H443" s="12" t="str">
        <f t="shared" si="3"/>
        <v>Rusun A</v>
      </c>
      <c r="I443" s="12" t="str">
        <f t="shared" si="4"/>
        <v>CLEANING SERVICE</v>
      </c>
      <c r="J443" s="12">
        <f t="array" ref="J443">IFERROR(INDEX(MASTER!B:B,MATCH(G443,MASTER!A:A,0))/100," ")</f>
        <v>0.95</v>
      </c>
      <c r="K443" s="9">
        <f t="shared" si="5"/>
        <v>8</v>
      </c>
      <c r="L443" s="9" t="str">
        <f t="shared" si="6"/>
        <v>2023 - WEEK 08</v>
      </c>
      <c r="M443" s="9" t="str">
        <f t="shared" si="7"/>
        <v>2023 - MONTH 02</v>
      </c>
      <c r="N443" s="12">
        <f t="shared" ref="N443:O443" si="452">IFERROR(AVERAGEIF(L:L,L443,$J:$J)," ")</f>
        <v>0.9295714286</v>
      </c>
      <c r="O443" s="12">
        <f t="shared" si="452"/>
        <v>0.9348095238</v>
      </c>
      <c r="P443" s="9" t="str">
        <f>IF(ISBLANK(A443)," ",IF(N443&gt;MASTER!$B$3/100,"SB",IF(N443&gt;MASTER!$B$4/100,"B",IF(N443&gt;MASTER!$B$5/100,"C","K"))))</f>
        <v>B</v>
      </c>
      <c r="Q443" s="9" t="str">
        <f>IF(ISBLANK(B443)," ",IF(O443&gt;MASTER!$B$3/100,"SB",IF(O443&gt;MASTER!$B$4/100,"B",IF(O443&gt;MASTER!$B$5/100,"C","K"))))</f>
        <v>B</v>
      </c>
    </row>
    <row r="444">
      <c r="A444" s="8">
        <f>INDIRECT(ADDRESS(2+QUOTIENT(ROW()-2,COUNTA('Form Responses 1'!$1:$1)-4),1,,TRUE,"Form Responses 1"))</f>
        <v>45022.46941</v>
      </c>
      <c r="B444" s="9" t="str">
        <f>INDIRECT(ADDRESS(2+QUOTIENT(ROW()-2,COUNTA('Form Responses 1'!$1:$1)-4),2,,TRUE,"Form Responses 1"))</f>
        <v>didinz1012@gmail.com</v>
      </c>
      <c r="C444" s="9" t="str">
        <f>INDIRECT(ADDRESS(2+QUOTIENT(ROW()-2,COUNTA('Form Responses 1'!$1:$1)-4),3,,TRUE,"Form Responses 1"))</f>
        <v>Didin Zaenudin</v>
      </c>
      <c r="D444" s="10">
        <f>INDIRECT(ADDRESS(2+QUOTIENT(ROW()-2,COUNTA('Form Responses 1'!$1:$1)-4),4,,TRUE,"Form Responses 1"))</f>
        <v>44981</v>
      </c>
      <c r="E444" s="11">
        <f t="shared" si="2"/>
        <v>5</v>
      </c>
      <c r="F444" s="9" t="str">
        <f>IF(ISBLANK(A444)," ",INDIRECT(ADDRESS(1,5+MOD(ROW()-2,COUNTA('Form Responses 1'!$1:$1)-4),,TRUE,"Form Responses 1")))</f>
        <v>Rusun A [Toilet Pria / Wanita]</v>
      </c>
      <c r="G444" s="9" t="str">
        <f>IF(ISBLANK(A444)," ",INDIRECT(ADDRESS(MATCH(A444,'Form Responses 1'!A:A,0),5+MOD(ROW()-2,COUNTA('Form Responses 1'!$1:$1)-4),,TRUE,"Form Responses 1")))</f>
        <v>BAIK</v>
      </c>
      <c r="H444" s="12" t="str">
        <f t="shared" si="3"/>
        <v>Rusun A</v>
      </c>
      <c r="I444" s="12" t="str">
        <f t="shared" si="4"/>
        <v>CLEANING SERVICE</v>
      </c>
      <c r="J444" s="12">
        <f t="array" ref="J444">IFERROR(INDEX(MASTER!B:B,MATCH(G444,MASTER!A:A,0))/100," ")</f>
        <v>0.95</v>
      </c>
      <c r="K444" s="9">
        <f t="shared" si="5"/>
        <v>8</v>
      </c>
      <c r="L444" s="9" t="str">
        <f t="shared" si="6"/>
        <v>2023 - WEEK 08</v>
      </c>
      <c r="M444" s="9" t="str">
        <f t="shared" si="7"/>
        <v>2023 - MONTH 02</v>
      </c>
      <c r="N444" s="12">
        <f t="shared" ref="N444:O444" si="453">IFERROR(AVERAGEIF(L:L,L444,$J:$J)," ")</f>
        <v>0.9295714286</v>
      </c>
      <c r="O444" s="12">
        <f t="shared" si="453"/>
        <v>0.9348095238</v>
      </c>
      <c r="P444" s="9" t="str">
        <f>IF(ISBLANK(A444)," ",IF(N444&gt;MASTER!$B$3/100,"SB",IF(N444&gt;MASTER!$B$4/100,"B",IF(N444&gt;MASTER!$B$5/100,"C","K"))))</f>
        <v>B</v>
      </c>
      <c r="Q444" s="9" t="str">
        <f>IF(ISBLANK(B444)," ",IF(O444&gt;MASTER!$B$3/100,"SB",IF(O444&gt;MASTER!$B$4/100,"B",IF(O444&gt;MASTER!$B$5/100,"C","K"))))</f>
        <v>B</v>
      </c>
    </row>
    <row r="445">
      <c r="A445" s="8">
        <f>INDIRECT(ADDRESS(2+QUOTIENT(ROW()-2,COUNTA('Form Responses 1'!$1:$1)-4),1,,TRUE,"Form Responses 1"))</f>
        <v>45022.46941</v>
      </c>
      <c r="B445" s="9" t="str">
        <f>INDIRECT(ADDRESS(2+QUOTIENT(ROW()-2,COUNTA('Form Responses 1'!$1:$1)-4),2,,TRUE,"Form Responses 1"))</f>
        <v>didinz1012@gmail.com</v>
      </c>
      <c r="C445" s="9" t="str">
        <f>INDIRECT(ADDRESS(2+QUOTIENT(ROW()-2,COUNTA('Form Responses 1'!$1:$1)-4),3,,TRUE,"Form Responses 1"))</f>
        <v>Didin Zaenudin</v>
      </c>
      <c r="D445" s="10">
        <f>INDIRECT(ADDRESS(2+QUOTIENT(ROW()-2,COUNTA('Form Responses 1'!$1:$1)-4),4,,TRUE,"Form Responses 1"))</f>
        <v>44981</v>
      </c>
      <c r="E445" s="11">
        <f t="shared" si="2"/>
        <v>5</v>
      </c>
      <c r="F445" s="9" t="str">
        <f>IF(ISBLANK(A445)," ",INDIRECT(ADDRESS(1,5+MOD(ROW()-2,COUNTA('Form Responses 1'!$1:$1)-4),,TRUE,"Form Responses 1")))</f>
        <v>Rusun B [Tangga Exit Sisi Kanan-kiri-Tengah]</v>
      </c>
      <c r="G445" s="9" t="str">
        <f>IF(ISBLANK(A445)," ",INDIRECT(ADDRESS(MATCH(A445,'Form Responses 1'!A:A,0),5+MOD(ROW()-2,COUNTA('Form Responses 1'!$1:$1)-4),,TRUE,"Form Responses 1")))</f>
        <v>BAIK</v>
      </c>
      <c r="H445" s="12" t="str">
        <f t="shared" si="3"/>
        <v>Rusun B</v>
      </c>
      <c r="I445" s="12" t="str">
        <f t="shared" si="4"/>
        <v>CLEANING SERVICE</v>
      </c>
      <c r="J445" s="12">
        <f t="array" ref="J445">IFERROR(INDEX(MASTER!B:B,MATCH(G445,MASTER!A:A,0))/100," ")</f>
        <v>0.95</v>
      </c>
      <c r="K445" s="9">
        <f t="shared" si="5"/>
        <v>8</v>
      </c>
      <c r="L445" s="9" t="str">
        <f t="shared" si="6"/>
        <v>2023 - WEEK 08</v>
      </c>
      <c r="M445" s="9" t="str">
        <f t="shared" si="7"/>
        <v>2023 - MONTH 02</v>
      </c>
      <c r="N445" s="12">
        <f t="shared" ref="N445:O445" si="454">IFERROR(AVERAGEIF(L:L,L445,$J:$J)," ")</f>
        <v>0.9295714286</v>
      </c>
      <c r="O445" s="12">
        <f t="shared" si="454"/>
        <v>0.9348095238</v>
      </c>
      <c r="P445" s="9" t="str">
        <f>IF(ISBLANK(A445)," ",IF(N445&gt;MASTER!$B$3/100,"SB",IF(N445&gt;MASTER!$B$4/100,"B",IF(N445&gt;MASTER!$B$5/100,"C","K"))))</f>
        <v>B</v>
      </c>
      <c r="Q445" s="9" t="str">
        <f>IF(ISBLANK(B445)," ",IF(O445&gt;MASTER!$B$3/100,"SB",IF(O445&gt;MASTER!$B$4/100,"B",IF(O445&gt;MASTER!$B$5/100,"C","K"))))</f>
        <v>B</v>
      </c>
    </row>
    <row r="446">
      <c r="A446" s="8">
        <f>INDIRECT(ADDRESS(2+QUOTIENT(ROW()-2,COUNTA('Form Responses 1'!$1:$1)-4),1,,TRUE,"Form Responses 1"))</f>
        <v>45022.46941</v>
      </c>
      <c r="B446" s="9" t="str">
        <f>INDIRECT(ADDRESS(2+QUOTIENT(ROW()-2,COUNTA('Form Responses 1'!$1:$1)-4),2,,TRUE,"Form Responses 1"))</f>
        <v>didinz1012@gmail.com</v>
      </c>
      <c r="C446" s="9" t="str">
        <f>INDIRECT(ADDRESS(2+QUOTIENT(ROW()-2,COUNTA('Form Responses 1'!$1:$1)-4),3,,TRUE,"Form Responses 1"))</f>
        <v>Didin Zaenudin</v>
      </c>
      <c r="D446" s="10">
        <f>INDIRECT(ADDRESS(2+QUOTIENT(ROW()-2,COUNTA('Form Responses 1'!$1:$1)-4),4,,TRUE,"Form Responses 1"))</f>
        <v>44981</v>
      </c>
      <c r="E446" s="11">
        <f t="shared" si="2"/>
        <v>5</v>
      </c>
      <c r="F446" s="9" t="str">
        <f>IF(ISBLANK(A446)," ",INDIRECT(ADDRESS(1,5+MOD(ROW()-2,COUNTA('Form Responses 1'!$1:$1)-4),,TRUE,"Form Responses 1")))</f>
        <v>Rusun B [Mushola ]</v>
      </c>
      <c r="G446" s="9" t="str">
        <f>IF(ISBLANK(A446)," ",INDIRECT(ADDRESS(MATCH(A446,'Form Responses 1'!A:A,0),5+MOD(ROW()-2,COUNTA('Form Responses 1'!$1:$1)-4),,TRUE,"Form Responses 1")))</f>
        <v>BAIK</v>
      </c>
      <c r="H446" s="12" t="str">
        <f t="shared" si="3"/>
        <v>Rusun B</v>
      </c>
      <c r="I446" s="12" t="str">
        <f t="shared" si="4"/>
        <v>CLEANING SERVICE</v>
      </c>
      <c r="J446" s="12">
        <f t="array" ref="J446">IFERROR(INDEX(MASTER!B:B,MATCH(G446,MASTER!A:A,0))/100," ")</f>
        <v>0.95</v>
      </c>
      <c r="K446" s="9">
        <f t="shared" si="5"/>
        <v>8</v>
      </c>
      <c r="L446" s="9" t="str">
        <f t="shared" si="6"/>
        <v>2023 - WEEK 08</v>
      </c>
      <c r="M446" s="9" t="str">
        <f t="shared" si="7"/>
        <v>2023 - MONTH 02</v>
      </c>
      <c r="N446" s="12">
        <f t="shared" ref="N446:O446" si="455">IFERROR(AVERAGEIF(L:L,L446,$J:$J)," ")</f>
        <v>0.9295714286</v>
      </c>
      <c r="O446" s="12">
        <f t="shared" si="455"/>
        <v>0.9348095238</v>
      </c>
      <c r="P446" s="9" t="str">
        <f>IF(ISBLANK(A446)," ",IF(N446&gt;MASTER!$B$3/100,"SB",IF(N446&gt;MASTER!$B$4/100,"B",IF(N446&gt;MASTER!$B$5/100,"C","K"))))</f>
        <v>B</v>
      </c>
      <c r="Q446" s="9" t="str">
        <f>IF(ISBLANK(B446)," ",IF(O446&gt;MASTER!$B$3/100,"SB",IF(O446&gt;MASTER!$B$4/100,"B",IF(O446&gt;MASTER!$B$5/100,"C","K"))))</f>
        <v>B</v>
      </c>
    </row>
    <row r="447">
      <c r="A447" s="8">
        <f>INDIRECT(ADDRESS(2+QUOTIENT(ROW()-2,COUNTA('Form Responses 1'!$1:$1)-4),1,,TRUE,"Form Responses 1"))</f>
        <v>45022.46941</v>
      </c>
      <c r="B447" s="9" t="str">
        <f>INDIRECT(ADDRESS(2+QUOTIENT(ROW()-2,COUNTA('Form Responses 1'!$1:$1)-4),2,,TRUE,"Form Responses 1"))</f>
        <v>didinz1012@gmail.com</v>
      </c>
      <c r="C447" s="9" t="str">
        <f>INDIRECT(ADDRESS(2+QUOTIENT(ROW()-2,COUNTA('Form Responses 1'!$1:$1)-4),3,,TRUE,"Form Responses 1"))</f>
        <v>Didin Zaenudin</v>
      </c>
      <c r="D447" s="10">
        <f>INDIRECT(ADDRESS(2+QUOTIENT(ROW()-2,COUNTA('Form Responses 1'!$1:$1)-4),4,,TRUE,"Form Responses 1"))</f>
        <v>44981</v>
      </c>
      <c r="E447" s="11">
        <f t="shared" si="2"/>
        <v>5</v>
      </c>
      <c r="F447" s="9" t="str">
        <f>IF(ISBLANK(A447)," ",INDIRECT(ADDRESS(1,5+MOD(ROW()-2,COUNTA('Form Responses 1'!$1:$1)-4),,TRUE,"Form Responses 1")))</f>
        <v>Rusun B [Koridor ]</v>
      </c>
      <c r="G447" s="9" t="str">
        <f>IF(ISBLANK(A447)," ",INDIRECT(ADDRESS(MATCH(A447,'Form Responses 1'!A:A,0),5+MOD(ROW()-2,COUNTA('Form Responses 1'!$1:$1)-4),,TRUE,"Form Responses 1")))</f>
        <v>BAIK</v>
      </c>
      <c r="H447" s="12" t="str">
        <f t="shared" si="3"/>
        <v>Rusun B</v>
      </c>
      <c r="I447" s="12" t="str">
        <f t="shared" si="4"/>
        <v>CLEANING SERVICE</v>
      </c>
      <c r="J447" s="12">
        <f t="array" ref="J447">IFERROR(INDEX(MASTER!B:B,MATCH(G447,MASTER!A:A,0))/100," ")</f>
        <v>0.95</v>
      </c>
      <c r="K447" s="9">
        <f t="shared" si="5"/>
        <v>8</v>
      </c>
      <c r="L447" s="9" t="str">
        <f t="shared" si="6"/>
        <v>2023 - WEEK 08</v>
      </c>
      <c r="M447" s="9" t="str">
        <f t="shared" si="7"/>
        <v>2023 - MONTH 02</v>
      </c>
      <c r="N447" s="12">
        <f t="shared" ref="N447:O447" si="456">IFERROR(AVERAGEIF(L:L,L447,$J:$J)," ")</f>
        <v>0.9295714286</v>
      </c>
      <c r="O447" s="12">
        <f t="shared" si="456"/>
        <v>0.9348095238</v>
      </c>
      <c r="P447" s="9" t="str">
        <f>IF(ISBLANK(A447)," ",IF(N447&gt;MASTER!$B$3/100,"SB",IF(N447&gt;MASTER!$B$4/100,"B",IF(N447&gt;MASTER!$B$5/100,"C","K"))))</f>
        <v>B</v>
      </c>
      <c r="Q447" s="9" t="str">
        <f>IF(ISBLANK(B447)," ",IF(O447&gt;MASTER!$B$3/100,"SB",IF(O447&gt;MASTER!$B$4/100,"B",IF(O447&gt;MASTER!$B$5/100,"C","K"))))</f>
        <v>B</v>
      </c>
    </row>
    <row r="448">
      <c r="A448" s="8">
        <f>INDIRECT(ADDRESS(2+QUOTIENT(ROW()-2,COUNTA('Form Responses 1'!$1:$1)-4),1,,TRUE,"Form Responses 1"))</f>
        <v>45022.46941</v>
      </c>
      <c r="B448" s="9" t="str">
        <f>INDIRECT(ADDRESS(2+QUOTIENT(ROW()-2,COUNTA('Form Responses 1'!$1:$1)-4),2,,TRUE,"Form Responses 1"))</f>
        <v>didinz1012@gmail.com</v>
      </c>
      <c r="C448" s="9" t="str">
        <f>INDIRECT(ADDRESS(2+QUOTIENT(ROW()-2,COUNTA('Form Responses 1'!$1:$1)-4),3,,TRUE,"Form Responses 1"))</f>
        <v>Didin Zaenudin</v>
      </c>
      <c r="D448" s="10">
        <f>INDIRECT(ADDRESS(2+QUOTIENT(ROW()-2,COUNTA('Form Responses 1'!$1:$1)-4),4,,TRUE,"Form Responses 1"))</f>
        <v>44981</v>
      </c>
      <c r="E448" s="11">
        <f t="shared" si="2"/>
        <v>5</v>
      </c>
      <c r="F448" s="9" t="str">
        <f>IF(ISBLANK(A448)," ",INDIRECT(ADDRESS(1,5+MOD(ROW()-2,COUNTA('Form Responses 1'!$1:$1)-4),,TRUE,"Form Responses 1")))</f>
        <v>Rusun B [Halaman]</v>
      </c>
      <c r="G448" s="9" t="str">
        <f>IF(ISBLANK(A448)," ",INDIRECT(ADDRESS(MATCH(A448,'Form Responses 1'!A:A,0),5+MOD(ROW()-2,COUNTA('Form Responses 1'!$1:$1)-4),,TRUE,"Form Responses 1")))</f>
        <v>BAIK</v>
      </c>
      <c r="H448" s="12" t="str">
        <f t="shared" si="3"/>
        <v>Rusun B</v>
      </c>
      <c r="I448" s="12" t="str">
        <f t="shared" si="4"/>
        <v>CLEANING SERVICE</v>
      </c>
      <c r="J448" s="12">
        <f t="array" ref="J448">IFERROR(INDEX(MASTER!B:B,MATCH(G448,MASTER!A:A,0))/100," ")</f>
        <v>0.95</v>
      </c>
      <c r="K448" s="9">
        <f t="shared" si="5"/>
        <v>8</v>
      </c>
      <c r="L448" s="9" t="str">
        <f t="shared" si="6"/>
        <v>2023 - WEEK 08</v>
      </c>
      <c r="M448" s="9" t="str">
        <f t="shared" si="7"/>
        <v>2023 - MONTH 02</v>
      </c>
      <c r="N448" s="12">
        <f t="shared" ref="N448:O448" si="457">IFERROR(AVERAGEIF(L:L,L448,$J:$J)," ")</f>
        <v>0.9295714286</v>
      </c>
      <c r="O448" s="12">
        <f t="shared" si="457"/>
        <v>0.9348095238</v>
      </c>
      <c r="P448" s="9" t="str">
        <f>IF(ISBLANK(A448)," ",IF(N448&gt;MASTER!$B$3/100,"SB",IF(N448&gt;MASTER!$B$4/100,"B",IF(N448&gt;MASTER!$B$5/100,"C","K"))))</f>
        <v>B</v>
      </c>
      <c r="Q448" s="9" t="str">
        <f>IF(ISBLANK(B448)," ",IF(O448&gt;MASTER!$B$3/100,"SB",IF(O448&gt;MASTER!$B$4/100,"B",IF(O448&gt;MASTER!$B$5/100,"C","K"))))</f>
        <v>B</v>
      </c>
    </row>
    <row r="449">
      <c r="A449" s="8">
        <f>INDIRECT(ADDRESS(2+QUOTIENT(ROW()-2,COUNTA('Form Responses 1'!$1:$1)-4),1,,TRUE,"Form Responses 1"))</f>
        <v>45022.46941</v>
      </c>
      <c r="B449" s="9" t="str">
        <f>INDIRECT(ADDRESS(2+QUOTIENT(ROW()-2,COUNTA('Form Responses 1'!$1:$1)-4),2,,TRUE,"Form Responses 1"))</f>
        <v>didinz1012@gmail.com</v>
      </c>
      <c r="C449" s="9" t="str">
        <f>INDIRECT(ADDRESS(2+QUOTIENT(ROW()-2,COUNTA('Form Responses 1'!$1:$1)-4),3,,TRUE,"Form Responses 1"))</f>
        <v>Didin Zaenudin</v>
      </c>
      <c r="D449" s="10">
        <f>INDIRECT(ADDRESS(2+QUOTIENT(ROW()-2,COUNTA('Form Responses 1'!$1:$1)-4),4,,TRUE,"Form Responses 1"))</f>
        <v>44981</v>
      </c>
      <c r="E449" s="11">
        <f t="shared" si="2"/>
        <v>5</v>
      </c>
      <c r="F449" s="9" t="str">
        <f>IF(ISBLANK(A449)," ",INDIRECT(ADDRESS(1,5+MOD(ROW()-2,COUNTA('Form Responses 1'!$1:$1)-4),,TRUE,"Form Responses 1")))</f>
        <v>Rusun B [Ruang Kamar]</v>
      </c>
      <c r="G449" s="9" t="str">
        <f>IF(ISBLANK(A449)," ",INDIRECT(ADDRESS(MATCH(A449,'Form Responses 1'!A:A,0),5+MOD(ROW()-2,COUNTA('Form Responses 1'!$1:$1)-4),,TRUE,"Form Responses 1")))</f>
        <v>BAIK</v>
      </c>
      <c r="H449" s="12" t="str">
        <f t="shared" si="3"/>
        <v>Rusun B</v>
      </c>
      <c r="I449" s="12" t="str">
        <f t="shared" si="4"/>
        <v>CLEANING SERVICE</v>
      </c>
      <c r="J449" s="12">
        <f t="array" ref="J449">IFERROR(INDEX(MASTER!B:B,MATCH(G449,MASTER!A:A,0))/100," ")</f>
        <v>0.95</v>
      </c>
      <c r="K449" s="9">
        <f t="shared" si="5"/>
        <v>8</v>
      </c>
      <c r="L449" s="9" t="str">
        <f t="shared" si="6"/>
        <v>2023 - WEEK 08</v>
      </c>
      <c r="M449" s="9" t="str">
        <f t="shared" si="7"/>
        <v>2023 - MONTH 02</v>
      </c>
      <c r="N449" s="12">
        <f t="shared" ref="N449:O449" si="458">IFERROR(AVERAGEIF(L:L,L449,$J:$J)," ")</f>
        <v>0.9295714286</v>
      </c>
      <c r="O449" s="12">
        <f t="shared" si="458"/>
        <v>0.9348095238</v>
      </c>
      <c r="P449" s="9" t="str">
        <f>IF(ISBLANK(A449)," ",IF(N449&gt;MASTER!$B$3/100,"SB",IF(N449&gt;MASTER!$B$4/100,"B",IF(N449&gt;MASTER!$B$5/100,"C","K"))))</f>
        <v>B</v>
      </c>
      <c r="Q449" s="9" t="str">
        <f>IF(ISBLANK(B449)," ",IF(O449&gt;MASTER!$B$3/100,"SB",IF(O449&gt;MASTER!$B$4/100,"B",IF(O449&gt;MASTER!$B$5/100,"C","K"))))</f>
        <v>B</v>
      </c>
    </row>
    <row r="450">
      <c r="A450" s="8">
        <f>INDIRECT(ADDRESS(2+QUOTIENT(ROW()-2,COUNTA('Form Responses 1'!$1:$1)-4),1,,TRUE,"Form Responses 1"))</f>
        <v>45022.46941</v>
      </c>
      <c r="B450" s="9" t="str">
        <f>INDIRECT(ADDRESS(2+QUOTIENT(ROW()-2,COUNTA('Form Responses 1'!$1:$1)-4),2,,TRUE,"Form Responses 1"))</f>
        <v>didinz1012@gmail.com</v>
      </c>
      <c r="C450" s="9" t="str">
        <f>INDIRECT(ADDRESS(2+QUOTIENT(ROW()-2,COUNTA('Form Responses 1'!$1:$1)-4),3,,TRUE,"Form Responses 1"))</f>
        <v>Didin Zaenudin</v>
      </c>
      <c r="D450" s="10">
        <f>INDIRECT(ADDRESS(2+QUOTIENT(ROW()-2,COUNTA('Form Responses 1'!$1:$1)-4),4,,TRUE,"Form Responses 1"))</f>
        <v>44981</v>
      </c>
      <c r="E450" s="11">
        <f t="shared" si="2"/>
        <v>5</v>
      </c>
      <c r="F450" s="9" t="str">
        <f>IF(ISBLANK(A450)," ",INDIRECT(ADDRESS(1,5+MOD(ROW()-2,COUNTA('Form Responses 1'!$1:$1)-4),,TRUE,"Form Responses 1")))</f>
        <v>Rusun B [Ruang Gudang]</v>
      </c>
      <c r="G450" s="9" t="str">
        <f>IF(ISBLANK(A450)," ",INDIRECT(ADDRESS(MATCH(A450,'Form Responses 1'!A:A,0),5+MOD(ROW()-2,COUNTA('Form Responses 1'!$1:$1)-4),,TRUE,"Form Responses 1")))</f>
        <v>BAIK</v>
      </c>
      <c r="H450" s="12" t="str">
        <f t="shared" si="3"/>
        <v>Rusun B</v>
      </c>
      <c r="I450" s="12" t="str">
        <f t="shared" si="4"/>
        <v>CLEANING SERVICE</v>
      </c>
      <c r="J450" s="12">
        <f t="array" ref="J450">IFERROR(INDEX(MASTER!B:B,MATCH(G450,MASTER!A:A,0))/100," ")</f>
        <v>0.95</v>
      </c>
      <c r="K450" s="9">
        <f t="shared" si="5"/>
        <v>8</v>
      </c>
      <c r="L450" s="9" t="str">
        <f t="shared" si="6"/>
        <v>2023 - WEEK 08</v>
      </c>
      <c r="M450" s="9" t="str">
        <f t="shared" si="7"/>
        <v>2023 - MONTH 02</v>
      </c>
      <c r="N450" s="12">
        <f t="shared" ref="N450:O450" si="459">IFERROR(AVERAGEIF(L:L,L450,$J:$J)," ")</f>
        <v>0.9295714286</v>
      </c>
      <c r="O450" s="12">
        <f t="shared" si="459"/>
        <v>0.9348095238</v>
      </c>
      <c r="P450" s="9" t="str">
        <f>IF(ISBLANK(A450)," ",IF(N450&gt;MASTER!$B$3/100,"SB",IF(N450&gt;MASTER!$B$4/100,"B",IF(N450&gt;MASTER!$B$5/100,"C","K"))))</f>
        <v>B</v>
      </c>
      <c r="Q450" s="9" t="str">
        <f>IF(ISBLANK(B450)," ",IF(O450&gt;MASTER!$B$3/100,"SB",IF(O450&gt;MASTER!$B$4/100,"B",IF(O450&gt;MASTER!$B$5/100,"C","K"))))</f>
        <v>B</v>
      </c>
    </row>
    <row r="451">
      <c r="A451" s="8">
        <f>INDIRECT(ADDRESS(2+QUOTIENT(ROW()-2,COUNTA('Form Responses 1'!$1:$1)-4),1,,TRUE,"Form Responses 1"))</f>
        <v>45022.46941</v>
      </c>
      <c r="B451" s="9" t="str">
        <f>INDIRECT(ADDRESS(2+QUOTIENT(ROW()-2,COUNTA('Form Responses 1'!$1:$1)-4),2,,TRUE,"Form Responses 1"))</f>
        <v>didinz1012@gmail.com</v>
      </c>
      <c r="C451" s="9" t="str">
        <f>INDIRECT(ADDRESS(2+QUOTIENT(ROW()-2,COUNTA('Form Responses 1'!$1:$1)-4),3,,TRUE,"Form Responses 1"))</f>
        <v>Didin Zaenudin</v>
      </c>
      <c r="D451" s="10">
        <f>INDIRECT(ADDRESS(2+QUOTIENT(ROW()-2,COUNTA('Form Responses 1'!$1:$1)-4),4,,TRUE,"Form Responses 1"))</f>
        <v>44981</v>
      </c>
      <c r="E451" s="11">
        <f t="shared" si="2"/>
        <v>5</v>
      </c>
      <c r="F451" s="9" t="str">
        <f>IF(ISBLANK(A451)," ",INDIRECT(ADDRESS(1,5+MOD(ROW()-2,COUNTA('Form Responses 1'!$1:$1)-4),,TRUE,"Form Responses 1")))</f>
        <v>Rusun B [Toilet Pria / Wanita]</v>
      </c>
      <c r="G451" s="9" t="str">
        <f>IF(ISBLANK(A451)," ",INDIRECT(ADDRESS(MATCH(A451,'Form Responses 1'!A:A,0),5+MOD(ROW()-2,COUNTA('Form Responses 1'!$1:$1)-4),,TRUE,"Form Responses 1")))</f>
        <v>BAIK</v>
      </c>
      <c r="H451" s="12" t="str">
        <f t="shared" si="3"/>
        <v>Rusun B</v>
      </c>
      <c r="I451" s="12" t="str">
        <f t="shared" si="4"/>
        <v>CLEANING SERVICE</v>
      </c>
      <c r="J451" s="12">
        <f t="array" ref="J451">IFERROR(INDEX(MASTER!B:B,MATCH(G451,MASTER!A:A,0))/100," ")</f>
        <v>0.95</v>
      </c>
      <c r="K451" s="9">
        <f t="shared" si="5"/>
        <v>8</v>
      </c>
      <c r="L451" s="9" t="str">
        <f t="shared" si="6"/>
        <v>2023 - WEEK 08</v>
      </c>
      <c r="M451" s="9" t="str">
        <f t="shared" si="7"/>
        <v>2023 - MONTH 02</v>
      </c>
      <c r="N451" s="12">
        <f t="shared" ref="N451:O451" si="460">IFERROR(AVERAGEIF(L:L,L451,$J:$J)," ")</f>
        <v>0.9295714286</v>
      </c>
      <c r="O451" s="12">
        <f t="shared" si="460"/>
        <v>0.9348095238</v>
      </c>
      <c r="P451" s="9" t="str">
        <f>IF(ISBLANK(A451)," ",IF(N451&gt;MASTER!$B$3/100,"SB",IF(N451&gt;MASTER!$B$4/100,"B",IF(N451&gt;MASTER!$B$5/100,"C","K"))))</f>
        <v>B</v>
      </c>
      <c r="Q451" s="9" t="str">
        <f>IF(ISBLANK(B451)," ",IF(O451&gt;MASTER!$B$3/100,"SB",IF(O451&gt;MASTER!$B$4/100,"B",IF(O451&gt;MASTER!$B$5/100,"C","K"))))</f>
        <v>B</v>
      </c>
    </row>
    <row r="452">
      <c r="A452" s="8">
        <f>INDIRECT(ADDRESS(2+QUOTIENT(ROW()-2,COUNTA('Form Responses 1'!$1:$1)-4),1,,TRUE,"Form Responses 1"))</f>
        <v>45022.46941</v>
      </c>
      <c r="B452" s="9" t="str">
        <f>INDIRECT(ADDRESS(2+QUOTIENT(ROW()-2,COUNTA('Form Responses 1'!$1:$1)-4),2,,TRUE,"Form Responses 1"))</f>
        <v>didinz1012@gmail.com</v>
      </c>
      <c r="C452" s="9" t="str">
        <f>INDIRECT(ADDRESS(2+QUOTIENT(ROW()-2,COUNTA('Form Responses 1'!$1:$1)-4),3,,TRUE,"Form Responses 1"))</f>
        <v>Didin Zaenudin</v>
      </c>
      <c r="D452" s="10">
        <f>INDIRECT(ADDRESS(2+QUOTIENT(ROW()-2,COUNTA('Form Responses 1'!$1:$1)-4),4,,TRUE,"Form Responses 1"))</f>
        <v>44981</v>
      </c>
      <c r="E452" s="11">
        <f t="shared" si="2"/>
        <v>5</v>
      </c>
      <c r="F452" s="9" t="str">
        <f>IF(ISBLANK(A452)," ",INDIRECT(ADDRESS(1,5+MOD(ROW()-2,COUNTA('Form Responses 1'!$1:$1)-4),,TRUE,"Form Responses 1")))</f>
        <v>Balkes [Ruang Dokter]</v>
      </c>
      <c r="G452" s="9" t="str">
        <f>IF(ISBLANK(A452)," ",INDIRECT(ADDRESS(MATCH(A452,'Form Responses 1'!A:A,0),5+MOD(ROW()-2,COUNTA('Form Responses 1'!$1:$1)-4),,TRUE,"Form Responses 1")))</f>
        <v>BAIK</v>
      </c>
      <c r="H452" s="12" t="str">
        <f t="shared" si="3"/>
        <v>Balkes</v>
      </c>
      <c r="I452" s="12" t="str">
        <f t="shared" si="4"/>
        <v>CLEANING SERVICE</v>
      </c>
      <c r="J452" s="12">
        <f t="array" ref="J452">IFERROR(INDEX(MASTER!B:B,MATCH(G452,MASTER!A:A,0))/100," ")</f>
        <v>0.95</v>
      </c>
      <c r="K452" s="9">
        <f t="shared" si="5"/>
        <v>8</v>
      </c>
      <c r="L452" s="9" t="str">
        <f t="shared" si="6"/>
        <v>2023 - WEEK 08</v>
      </c>
      <c r="M452" s="9" t="str">
        <f t="shared" si="7"/>
        <v>2023 - MONTH 02</v>
      </c>
      <c r="N452" s="12">
        <f t="shared" ref="N452:O452" si="461">IFERROR(AVERAGEIF(L:L,L452,$J:$J)," ")</f>
        <v>0.9295714286</v>
      </c>
      <c r="O452" s="12">
        <f t="shared" si="461"/>
        <v>0.9348095238</v>
      </c>
      <c r="P452" s="9" t="str">
        <f>IF(ISBLANK(A452)," ",IF(N452&gt;MASTER!$B$3/100,"SB",IF(N452&gt;MASTER!$B$4/100,"B",IF(N452&gt;MASTER!$B$5/100,"C","K"))))</f>
        <v>B</v>
      </c>
      <c r="Q452" s="9" t="str">
        <f>IF(ISBLANK(B452)," ",IF(O452&gt;MASTER!$B$3/100,"SB",IF(O452&gt;MASTER!$B$4/100,"B",IF(O452&gt;MASTER!$B$5/100,"C","K"))))</f>
        <v>B</v>
      </c>
    </row>
    <row r="453">
      <c r="A453" s="8">
        <f>INDIRECT(ADDRESS(2+QUOTIENT(ROW()-2,COUNTA('Form Responses 1'!$1:$1)-4),1,,TRUE,"Form Responses 1"))</f>
        <v>45022.46941</v>
      </c>
      <c r="B453" s="9" t="str">
        <f>INDIRECT(ADDRESS(2+QUOTIENT(ROW()-2,COUNTA('Form Responses 1'!$1:$1)-4),2,,TRUE,"Form Responses 1"))</f>
        <v>didinz1012@gmail.com</v>
      </c>
      <c r="C453" s="9" t="str">
        <f>INDIRECT(ADDRESS(2+QUOTIENT(ROW()-2,COUNTA('Form Responses 1'!$1:$1)-4),3,,TRUE,"Form Responses 1"))</f>
        <v>Didin Zaenudin</v>
      </c>
      <c r="D453" s="10">
        <f>INDIRECT(ADDRESS(2+QUOTIENT(ROW()-2,COUNTA('Form Responses 1'!$1:$1)-4),4,,TRUE,"Form Responses 1"))</f>
        <v>44981</v>
      </c>
      <c r="E453" s="11">
        <f t="shared" si="2"/>
        <v>5</v>
      </c>
      <c r="F453" s="9" t="str">
        <f>IF(ISBLANK(A453)," ",INDIRECT(ADDRESS(1,5+MOD(ROW()-2,COUNTA('Form Responses 1'!$1:$1)-4),,TRUE,"Form Responses 1")))</f>
        <v>Balkes [Mushola ]</v>
      </c>
      <c r="G453" s="9" t="str">
        <f>IF(ISBLANK(A453)," ",INDIRECT(ADDRESS(MATCH(A453,'Form Responses 1'!A:A,0),5+MOD(ROW()-2,COUNTA('Form Responses 1'!$1:$1)-4),,TRUE,"Form Responses 1")))</f>
        <v>BAIK</v>
      </c>
      <c r="H453" s="12" t="str">
        <f t="shared" si="3"/>
        <v>Balkes</v>
      </c>
      <c r="I453" s="12" t="str">
        <f t="shared" si="4"/>
        <v>CLEANING SERVICE</v>
      </c>
      <c r="J453" s="12">
        <f t="array" ref="J453">IFERROR(INDEX(MASTER!B:B,MATCH(G453,MASTER!A:A,0))/100," ")</f>
        <v>0.95</v>
      </c>
      <c r="K453" s="9">
        <f t="shared" si="5"/>
        <v>8</v>
      </c>
      <c r="L453" s="9" t="str">
        <f t="shared" si="6"/>
        <v>2023 - WEEK 08</v>
      </c>
      <c r="M453" s="9" t="str">
        <f t="shared" si="7"/>
        <v>2023 - MONTH 02</v>
      </c>
      <c r="N453" s="12">
        <f t="shared" ref="N453:O453" si="462">IFERROR(AVERAGEIF(L:L,L453,$J:$J)," ")</f>
        <v>0.9295714286</v>
      </c>
      <c r="O453" s="12">
        <f t="shared" si="462"/>
        <v>0.9348095238</v>
      </c>
      <c r="P453" s="9" t="str">
        <f>IF(ISBLANK(A453)," ",IF(N453&gt;MASTER!$B$3/100,"SB",IF(N453&gt;MASTER!$B$4/100,"B",IF(N453&gt;MASTER!$B$5/100,"C","K"))))</f>
        <v>B</v>
      </c>
      <c r="Q453" s="9" t="str">
        <f>IF(ISBLANK(B453)," ",IF(O453&gt;MASTER!$B$3/100,"SB",IF(O453&gt;MASTER!$B$4/100,"B",IF(O453&gt;MASTER!$B$5/100,"C","K"))))</f>
        <v>B</v>
      </c>
    </row>
    <row r="454">
      <c r="A454" s="8">
        <f>INDIRECT(ADDRESS(2+QUOTIENT(ROW()-2,COUNTA('Form Responses 1'!$1:$1)-4),1,,TRUE,"Form Responses 1"))</f>
        <v>45022.46941</v>
      </c>
      <c r="B454" s="9" t="str">
        <f>INDIRECT(ADDRESS(2+QUOTIENT(ROW()-2,COUNTA('Form Responses 1'!$1:$1)-4),2,,TRUE,"Form Responses 1"))</f>
        <v>didinz1012@gmail.com</v>
      </c>
      <c r="C454" s="9" t="str">
        <f>INDIRECT(ADDRESS(2+QUOTIENT(ROW()-2,COUNTA('Form Responses 1'!$1:$1)-4),3,,TRUE,"Form Responses 1"))</f>
        <v>Didin Zaenudin</v>
      </c>
      <c r="D454" s="10">
        <f>INDIRECT(ADDRESS(2+QUOTIENT(ROW()-2,COUNTA('Form Responses 1'!$1:$1)-4),4,,TRUE,"Form Responses 1"))</f>
        <v>44981</v>
      </c>
      <c r="E454" s="11">
        <f t="shared" si="2"/>
        <v>5</v>
      </c>
      <c r="F454" s="9" t="str">
        <f>IF(ISBLANK(A454)," ",INDIRECT(ADDRESS(1,5+MOD(ROW()-2,COUNTA('Form Responses 1'!$1:$1)-4),,TRUE,"Form Responses 1")))</f>
        <v>Balkes [Pantry ]</v>
      </c>
      <c r="G454" s="9" t="str">
        <f>IF(ISBLANK(A454)," ",INDIRECT(ADDRESS(MATCH(A454,'Form Responses 1'!A:A,0),5+MOD(ROW()-2,COUNTA('Form Responses 1'!$1:$1)-4),,TRUE,"Form Responses 1")))</f>
        <v>BAIK</v>
      </c>
      <c r="H454" s="12" t="str">
        <f t="shared" si="3"/>
        <v>Balkes</v>
      </c>
      <c r="I454" s="12" t="str">
        <f t="shared" si="4"/>
        <v>CLEANING SERVICE</v>
      </c>
      <c r="J454" s="12">
        <f t="array" ref="J454">IFERROR(INDEX(MASTER!B:B,MATCH(G454,MASTER!A:A,0))/100," ")</f>
        <v>0.95</v>
      </c>
      <c r="K454" s="9">
        <f t="shared" si="5"/>
        <v>8</v>
      </c>
      <c r="L454" s="9" t="str">
        <f t="shared" si="6"/>
        <v>2023 - WEEK 08</v>
      </c>
      <c r="M454" s="9" t="str">
        <f t="shared" si="7"/>
        <v>2023 - MONTH 02</v>
      </c>
      <c r="N454" s="12">
        <f t="shared" ref="N454:O454" si="463">IFERROR(AVERAGEIF(L:L,L454,$J:$J)," ")</f>
        <v>0.9295714286</v>
      </c>
      <c r="O454" s="12">
        <f t="shared" si="463"/>
        <v>0.9348095238</v>
      </c>
      <c r="P454" s="9" t="str">
        <f>IF(ISBLANK(A454)," ",IF(N454&gt;MASTER!$B$3/100,"SB",IF(N454&gt;MASTER!$B$4/100,"B",IF(N454&gt;MASTER!$B$5/100,"C","K"))))</f>
        <v>B</v>
      </c>
      <c r="Q454" s="9" t="str">
        <f>IF(ISBLANK(B454)," ",IF(O454&gt;MASTER!$B$3/100,"SB",IF(O454&gt;MASTER!$B$4/100,"B",IF(O454&gt;MASTER!$B$5/100,"C","K"))))</f>
        <v>B</v>
      </c>
    </row>
    <row r="455">
      <c r="A455" s="8">
        <f>INDIRECT(ADDRESS(2+QUOTIENT(ROW()-2,COUNTA('Form Responses 1'!$1:$1)-4),1,,TRUE,"Form Responses 1"))</f>
        <v>45022.46941</v>
      </c>
      <c r="B455" s="9" t="str">
        <f>INDIRECT(ADDRESS(2+QUOTIENT(ROW()-2,COUNTA('Form Responses 1'!$1:$1)-4),2,,TRUE,"Form Responses 1"))</f>
        <v>didinz1012@gmail.com</v>
      </c>
      <c r="C455" s="9" t="str">
        <f>INDIRECT(ADDRESS(2+QUOTIENT(ROW()-2,COUNTA('Form Responses 1'!$1:$1)-4),3,,TRUE,"Form Responses 1"))</f>
        <v>Didin Zaenudin</v>
      </c>
      <c r="D455" s="10">
        <f>INDIRECT(ADDRESS(2+QUOTIENT(ROW()-2,COUNTA('Form Responses 1'!$1:$1)-4),4,,TRUE,"Form Responses 1"))</f>
        <v>44981</v>
      </c>
      <c r="E455" s="11">
        <f t="shared" si="2"/>
        <v>5</v>
      </c>
      <c r="F455" s="9" t="str">
        <f>IF(ISBLANK(A455)," ",INDIRECT(ADDRESS(1,5+MOD(ROW()-2,COUNTA('Form Responses 1'!$1:$1)-4),,TRUE,"Form Responses 1")))</f>
        <v>Balkes [Ruang Laboratorium]</v>
      </c>
      <c r="G455" s="9" t="str">
        <f>IF(ISBLANK(A455)," ",INDIRECT(ADDRESS(MATCH(A455,'Form Responses 1'!A:A,0),5+MOD(ROW()-2,COUNTA('Form Responses 1'!$1:$1)-4),,TRUE,"Form Responses 1")))</f>
        <v>BAIK</v>
      </c>
      <c r="H455" s="12" t="str">
        <f t="shared" si="3"/>
        <v>Balkes</v>
      </c>
      <c r="I455" s="12" t="str">
        <f t="shared" si="4"/>
        <v>CLEANING SERVICE</v>
      </c>
      <c r="J455" s="12">
        <f t="array" ref="J455">IFERROR(INDEX(MASTER!B:B,MATCH(G455,MASTER!A:A,0))/100," ")</f>
        <v>0.95</v>
      </c>
      <c r="K455" s="9">
        <f t="shared" si="5"/>
        <v>8</v>
      </c>
      <c r="L455" s="9" t="str">
        <f t="shared" si="6"/>
        <v>2023 - WEEK 08</v>
      </c>
      <c r="M455" s="9" t="str">
        <f t="shared" si="7"/>
        <v>2023 - MONTH 02</v>
      </c>
      <c r="N455" s="12">
        <f t="shared" ref="N455:O455" si="464">IFERROR(AVERAGEIF(L:L,L455,$J:$J)," ")</f>
        <v>0.9295714286</v>
      </c>
      <c r="O455" s="12">
        <f t="shared" si="464"/>
        <v>0.9348095238</v>
      </c>
      <c r="P455" s="9" t="str">
        <f>IF(ISBLANK(A455)," ",IF(N455&gt;MASTER!$B$3/100,"SB",IF(N455&gt;MASTER!$B$4/100,"B",IF(N455&gt;MASTER!$B$5/100,"C","K"))))</f>
        <v>B</v>
      </c>
      <c r="Q455" s="9" t="str">
        <f>IF(ISBLANK(B455)," ",IF(O455&gt;MASTER!$B$3/100,"SB",IF(O455&gt;MASTER!$B$4/100,"B",IF(O455&gt;MASTER!$B$5/100,"C","K"))))</f>
        <v>B</v>
      </c>
    </row>
    <row r="456">
      <c r="A456" s="8">
        <f>INDIRECT(ADDRESS(2+QUOTIENT(ROW()-2,COUNTA('Form Responses 1'!$1:$1)-4),1,,TRUE,"Form Responses 1"))</f>
        <v>45022.46941</v>
      </c>
      <c r="B456" s="9" t="str">
        <f>INDIRECT(ADDRESS(2+QUOTIENT(ROW()-2,COUNTA('Form Responses 1'!$1:$1)-4),2,,TRUE,"Form Responses 1"))</f>
        <v>didinz1012@gmail.com</v>
      </c>
      <c r="C456" s="9" t="str">
        <f>INDIRECT(ADDRESS(2+QUOTIENT(ROW()-2,COUNTA('Form Responses 1'!$1:$1)-4),3,,TRUE,"Form Responses 1"))</f>
        <v>Didin Zaenudin</v>
      </c>
      <c r="D456" s="10">
        <f>INDIRECT(ADDRESS(2+QUOTIENT(ROW()-2,COUNTA('Form Responses 1'!$1:$1)-4),4,,TRUE,"Form Responses 1"))</f>
        <v>44981</v>
      </c>
      <c r="E456" s="11">
        <f t="shared" si="2"/>
        <v>5</v>
      </c>
      <c r="F456" s="9" t="str">
        <f>IF(ISBLANK(A456)," ",INDIRECT(ADDRESS(1,5+MOD(ROW()-2,COUNTA('Form Responses 1'!$1:$1)-4),,TRUE,"Form Responses 1")))</f>
        <v>Balkes [Halaman]</v>
      </c>
      <c r="G456" s="9" t="str">
        <f>IF(ISBLANK(A456)," ",INDIRECT(ADDRESS(MATCH(A456,'Form Responses 1'!A:A,0),5+MOD(ROW()-2,COUNTA('Form Responses 1'!$1:$1)-4),,TRUE,"Form Responses 1")))</f>
        <v>BAIK</v>
      </c>
      <c r="H456" s="12" t="str">
        <f t="shared" si="3"/>
        <v>Balkes</v>
      </c>
      <c r="I456" s="12" t="str">
        <f t="shared" si="4"/>
        <v>CLEANING SERVICE</v>
      </c>
      <c r="J456" s="12">
        <f t="array" ref="J456">IFERROR(INDEX(MASTER!B:B,MATCH(G456,MASTER!A:A,0))/100," ")</f>
        <v>0.95</v>
      </c>
      <c r="K456" s="9">
        <f t="shared" si="5"/>
        <v>8</v>
      </c>
      <c r="L456" s="9" t="str">
        <f t="shared" si="6"/>
        <v>2023 - WEEK 08</v>
      </c>
      <c r="M456" s="9" t="str">
        <f t="shared" si="7"/>
        <v>2023 - MONTH 02</v>
      </c>
      <c r="N456" s="12">
        <f t="shared" ref="N456:O456" si="465">IFERROR(AVERAGEIF(L:L,L456,$J:$J)," ")</f>
        <v>0.9295714286</v>
      </c>
      <c r="O456" s="12">
        <f t="shared" si="465"/>
        <v>0.9348095238</v>
      </c>
      <c r="P456" s="9" t="str">
        <f>IF(ISBLANK(A456)," ",IF(N456&gt;MASTER!$B$3/100,"SB",IF(N456&gt;MASTER!$B$4/100,"B",IF(N456&gt;MASTER!$B$5/100,"C","K"))))</f>
        <v>B</v>
      </c>
      <c r="Q456" s="9" t="str">
        <f>IF(ISBLANK(B456)," ",IF(O456&gt;MASTER!$B$3/100,"SB",IF(O456&gt;MASTER!$B$4/100,"B",IF(O456&gt;MASTER!$B$5/100,"C","K"))))</f>
        <v>B</v>
      </c>
    </row>
    <row r="457">
      <c r="A457" s="8">
        <f>INDIRECT(ADDRESS(2+QUOTIENT(ROW()-2,COUNTA('Form Responses 1'!$1:$1)-4),1,,TRUE,"Form Responses 1"))</f>
        <v>45022.46941</v>
      </c>
      <c r="B457" s="9" t="str">
        <f>INDIRECT(ADDRESS(2+QUOTIENT(ROW()-2,COUNTA('Form Responses 1'!$1:$1)-4),2,,TRUE,"Form Responses 1"))</f>
        <v>didinz1012@gmail.com</v>
      </c>
      <c r="C457" s="9" t="str">
        <f>INDIRECT(ADDRESS(2+QUOTIENT(ROW()-2,COUNTA('Form Responses 1'!$1:$1)-4),3,,TRUE,"Form Responses 1"))</f>
        <v>Didin Zaenudin</v>
      </c>
      <c r="D457" s="10">
        <f>INDIRECT(ADDRESS(2+QUOTIENT(ROW()-2,COUNTA('Form Responses 1'!$1:$1)-4),4,,TRUE,"Form Responses 1"))</f>
        <v>44981</v>
      </c>
      <c r="E457" s="11">
        <f t="shared" si="2"/>
        <v>5</v>
      </c>
      <c r="F457" s="9" t="str">
        <f>IF(ISBLANK(A457)," ",INDIRECT(ADDRESS(1,5+MOD(ROW()-2,COUNTA('Form Responses 1'!$1:$1)-4),,TRUE,"Form Responses 1")))</f>
        <v>Balkes [Koridor ]</v>
      </c>
      <c r="G457" s="9" t="str">
        <f>IF(ISBLANK(A457)," ",INDIRECT(ADDRESS(MATCH(A457,'Form Responses 1'!A:A,0),5+MOD(ROW()-2,COUNTA('Form Responses 1'!$1:$1)-4),,TRUE,"Form Responses 1")))</f>
        <v>BAIK</v>
      </c>
      <c r="H457" s="12" t="str">
        <f t="shared" si="3"/>
        <v>Balkes</v>
      </c>
      <c r="I457" s="12" t="str">
        <f t="shared" si="4"/>
        <v>CLEANING SERVICE</v>
      </c>
      <c r="J457" s="12">
        <f t="array" ref="J457">IFERROR(INDEX(MASTER!B:B,MATCH(G457,MASTER!A:A,0))/100," ")</f>
        <v>0.95</v>
      </c>
      <c r="K457" s="9">
        <f t="shared" si="5"/>
        <v>8</v>
      </c>
      <c r="L457" s="9" t="str">
        <f t="shared" si="6"/>
        <v>2023 - WEEK 08</v>
      </c>
      <c r="M457" s="9" t="str">
        <f t="shared" si="7"/>
        <v>2023 - MONTH 02</v>
      </c>
      <c r="N457" s="12">
        <f t="shared" ref="N457:O457" si="466">IFERROR(AVERAGEIF(L:L,L457,$J:$J)," ")</f>
        <v>0.9295714286</v>
      </c>
      <c r="O457" s="12">
        <f t="shared" si="466"/>
        <v>0.9348095238</v>
      </c>
      <c r="P457" s="9" t="str">
        <f>IF(ISBLANK(A457)," ",IF(N457&gt;MASTER!$B$3/100,"SB",IF(N457&gt;MASTER!$B$4/100,"B",IF(N457&gt;MASTER!$B$5/100,"C","K"))))</f>
        <v>B</v>
      </c>
      <c r="Q457" s="9" t="str">
        <f>IF(ISBLANK(B457)," ",IF(O457&gt;MASTER!$B$3/100,"SB",IF(O457&gt;MASTER!$B$4/100,"B",IF(O457&gt;MASTER!$B$5/100,"C","K"))))</f>
        <v>B</v>
      </c>
    </row>
    <row r="458">
      <c r="A458" s="8">
        <f>INDIRECT(ADDRESS(2+QUOTIENT(ROW()-2,COUNTA('Form Responses 1'!$1:$1)-4),1,,TRUE,"Form Responses 1"))</f>
        <v>45022.46941</v>
      </c>
      <c r="B458" s="9" t="str">
        <f>INDIRECT(ADDRESS(2+QUOTIENT(ROW()-2,COUNTA('Form Responses 1'!$1:$1)-4),2,,TRUE,"Form Responses 1"))</f>
        <v>didinz1012@gmail.com</v>
      </c>
      <c r="C458" s="9" t="str">
        <f>INDIRECT(ADDRESS(2+QUOTIENT(ROW()-2,COUNTA('Form Responses 1'!$1:$1)-4),3,,TRUE,"Form Responses 1"))</f>
        <v>Didin Zaenudin</v>
      </c>
      <c r="D458" s="10">
        <f>INDIRECT(ADDRESS(2+QUOTIENT(ROW()-2,COUNTA('Form Responses 1'!$1:$1)-4),4,,TRUE,"Form Responses 1"))</f>
        <v>44981</v>
      </c>
      <c r="E458" s="11">
        <f t="shared" si="2"/>
        <v>5</v>
      </c>
      <c r="F458" s="9" t="str">
        <f>IF(ISBLANK(A458)," ",INDIRECT(ADDRESS(1,5+MOD(ROW()-2,COUNTA('Form Responses 1'!$1:$1)-4),,TRUE,"Form Responses 1")))</f>
        <v>Balkes [Toilet Pria / Wanita]</v>
      </c>
      <c r="G458" s="9" t="str">
        <f>IF(ISBLANK(A458)," ",INDIRECT(ADDRESS(MATCH(A458,'Form Responses 1'!A:A,0),5+MOD(ROW()-2,COUNTA('Form Responses 1'!$1:$1)-4),,TRUE,"Form Responses 1")))</f>
        <v>BAIK</v>
      </c>
      <c r="H458" s="12" t="str">
        <f t="shared" si="3"/>
        <v>Balkes</v>
      </c>
      <c r="I458" s="12" t="str">
        <f t="shared" si="4"/>
        <v>CLEANING SERVICE</v>
      </c>
      <c r="J458" s="12">
        <f t="array" ref="J458">IFERROR(INDEX(MASTER!B:B,MATCH(G458,MASTER!A:A,0))/100," ")</f>
        <v>0.95</v>
      </c>
      <c r="K458" s="9">
        <f t="shared" si="5"/>
        <v>8</v>
      </c>
      <c r="L458" s="9" t="str">
        <f t="shared" si="6"/>
        <v>2023 - WEEK 08</v>
      </c>
      <c r="M458" s="9" t="str">
        <f t="shared" si="7"/>
        <v>2023 - MONTH 02</v>
      </c>
      <c r="N458" s="12">
        <f t="shared" ref="N458:O458" si="467">IFERROR(AVERAGEIF(L:L,L458,$J:$J)," ")</f>
        <v>0.9295714286</v>
      </c>
      <c r="O458" s="12">
        <f t="shared" si="467"/>
        <v>0.9348095238</v>
      </c>
      <c r="P458" s="9" t="str">
        <f>IF(ISBLANK(A458)," ",IF(N458&gt;MASTER!$B$3/100,"SB",IF(N458&gt;MASTER!$B$4/100,"B",IF(N458&gt;MASTER!$B$5/100,"C","K"))))</f>
        <v>B</v>
      </c>
      <c r="Q458" s="9" t="str">
        <f>IF(ISBLANK(B458)," ",IF(O458&gt;MASTER!$B$3/100,"SB",IF(O458&gt;MASTER!$B$4/100,"B",IF(O458&gt;MASTER!$B$5/100,"C","K"))))</f>
        <v>B</v>
      </c>
    </row>
    <row r="459">
      <c r="A459" s="8">
        <f>INDIRECT(ADDRESS(2+QUOTIENT(ROW()-2,COUNTA('Form Responses 1'!$1:$1)-4),1,,TRUE,"Form Responses 1"))</f>
        <v>45022.46941</v>
      </c>
      <c r="B459" s="9" t="str">
        <f>INDIRECT(ADDRESS(2+QUOTIENT(ROW()-2,COUNTA('Form Responses 1'!$1:$1)-4),2,,TRUE,"Form Responses 1"))</f>
        <v>didinz1012@gmail.com</v>
      </c>
      <c r="C459" s="9" t="str">
        <f>INDIRECT(ADDRESS(2+QUOTIENT(ROW()-2,COUNTA('Form Responses 1'!$1:$1)-4),3,,TRUE,"Form Responses 1"))</f>
        <v>Didin Zaenudin</v>
      </c>
      <c r="D459" s="10">
        <f>INDIRECT(ADDRESS(2+QUOTIENT(ROW()-2,COUNTA('Form Responses 1'!$1:$1)-4),4,,TRUE,"Form Responses 1"))</f>
        <v>44981</v>
      </c>
      <c r="E459" s="11">
        <f t="shared" si="2"/>
        <v>5</v>
      </c>
      <c r="F459" s="9" t="str">
        <f>IF(ISBLANK(A459)," ",INDIRECT(ADDRESS(1,5+MOD(ROW()-2,COUNTA('Form Responses 1'!$1:$1)-4),,TRUE,"Form Responses 1")))</f>
        <v>Lapangan Tenis [Lapangan]</v>
      </c>
      <c r="G459" s="9" t="str">
        <f>IF(ISBLANK(A459)," ",INDIRECT(ADDRESS(MATCH(A459,'Form Responses 1'!A:A,0),5+MOD(ROW()-2,COUNTA('Form Responses 1'!$1:$1)-4),,TRUE,"Form Responses 1")))</f>
        <v>BAIK</v>
      </c>
      <c r="H459" s="12" t="str">
        <f t="shared" si="3"/>
        <v>Lapangan Tenis</v>
      </c>
      <c r="I459" s="12" t="str">
        <f t="shared" si="4"/>
        <v>CLEANING SERVICE</v>
      </c>
      <c r="J459" s="12">
        <f t="array" ref="J459">IFERROR(INDEX(MASTER!B:B,MATCH(G459,MASTER!A:A,0))/100," ")</f>
        <v>0.95</v>
      </c>
      <c r="K459" s="9">
        <f t="shared" si="5"/>
        <v>8</v>
      </c>
      <c r="L459" s="9" t="str">
        <f t="shared" si="6"/>
        <v>2023 - WEEK 08</v>
      </c>
      <c r="M459" s="9" t="str">
        <f t="shared" si="7"/>
        <v>2023 - MONTH 02</v>
      </c>
      <c r="N459" s="12">
        <f t="shared" ref="N459:O459" si="468">IFERROR(AVERAGEIF(L:L,L459,$J:$J)," ")</f>
        <v>0.9295714286</v>
      </c>
      <c r="O459" s="12">
        <f t="shared" si="468"/>
        <v>0.9348095238</v>
      </c>
      <c r="P459" s="9" t="str">
        <f>IF(ISBLANK(A459)," ",IF(N459&gt;MASTER!$B$3/100,"SB",IF(N459&gt;MASTER!$B$4/100,"B",IF(N459&gt;MASTER!$B$5/100,"C","K"))))</f>
        <v>B</v>
      </c>
      <c r="Q459" s="9" t="str">
        <f>IF(ISBLANK(B459)," ",IF(O459&gt;MASTER!$B$3/100,"SB",IF(O459&gt;MASTER!$B$4/100,"B",IF(O459&gt;MASTER!$B$5/100,"C","K"))))</f>
        <v>B</v>
      </c>
    </row>
    <row r="460">
      <c r="A460" s="8">
        <f>INDIRECT(ADDRESS(2+QUOTIENT(ROW()-2,COUNTA('Form Responses 1'!$1:$1)-4),1,,TRUE,"Form Responses 1"))</f>
        <v>45022.46941</v>
      </c>
      <c r="B460" s="9" t="str">
        <f>INDIRECT(ADDRESS(2+QUOTIENT(ROW()-2,COUNTA('Form Responses 1'!$1:$1)-4),2,,TRUE,"Form Responses 1"))</f>
        <v>didinz1012@gmail.com</v>
      </c>
      <c r="C460" s="9" t="str">
        <f>INDIRECT(ADDRESS(2+QUOTIENT(ROW()-2,COUNTA('Form Responses 1'!$1:$1)-4),3,,TRUE,"Form Responses 1"))</f>
        <v>Didin Zaenudin</v>
      </c>
      <c r="D460" s="10">
        <f>INDIRECT(ADDRESS(2+QUOTIENT(ROW()-2,COUNTA('Form Responses 1'!$1:$1)-4),4,,TRUE,"Form Responses 1"))</f>
        <v>44981</v>
      </c>
      <c r="E460" s="11">
        <f t="shared" si="2"/>
        <v>5</v>
      </c>
      <c r="F460" s="9" t="str">
        <f>IF(ISBLANK(A460)," ",INDIRECT(ADDRESS(1,5+MOD(ROW()-2,COUNTA('Form Responses 1'!$1:$1)-4),,TRUE,"Form Responses 1")))</f>
        <v>Lapangan Tenis [Toilet Pria / Wanita]</v>
      </c>
      <c r="G460" s="9" t="str">
        <f>IF(ISBLANK(A460)," ",INDIRECT(ADDRESS(MATCH(A460,'Form Responses 1'!A:A,0),5+MOD(ROW()-2,COUNTA('Form Responses 1'!$1:$1)-4),,TRUE,"Form Responses 1")))</f>
        <v>BAIK</v>
      </c>
      <c r="H460" s="12" t="str">
        <f t="shared" si="3"/>
        <v>Lapangan Tenis</v>
      </c>
      <c r="I460" s="12" t="str">
        <f t="shared" si="4"/>
        <v>CLEANING SERVICE</v>
      </c>
      <c r="J460" s="12">
        <f t="array" ref="J460">IFERROR(INDEX(MASTER!B:B,MATCH(G460,MASTER!A:A,0))/100," ")</f>
        <v>0.95</v>
      </c>
      <c r="K460" s="9">
        <f t="shared" si="5"/>
        <v>8</v>
      </c>
      <c r="L460" s="9" t="str">
        <f t="shared" si="6"/>
        <v>2023 - WEEK 08</v>
      </c>
      <c r="M460" s="9" t="str">
        <f t="shared" si="7"/>
        <v>2023 - MONTH 02</v>
      </c>
      <c r="N460" s="12">
        <f t="shared" ref="N460:O460" si="469">IFERROR(AVERAGEIF(L:L,L460,$J:$J)," ")</f>
        <v>0.9295714286</v>
      </c>
      <c r="O460" s="12">
        <f t="shared" si="469"/>
        <v>0.9348095238</v>
      </c>
      <c r="P460" s="9" t="str">
        <f>IF(ISBLANK(A460)," ",IF(N460&gt;MASTER!$B$3/100,"SB",IF(N460&gt;MASTER!$B$4/100,"B",IF(N460&gt;MASTER!$B$5/100,"C","K"))))</f>
        <v>B</v>
      </c>
      <c r="Q460" s="9" t="str">
        <f>IF(ISBLANK(B460)," ",IF(O460&gt;MASTER!$B$3/100,"SB",IF(O460&gt;MASTER!$B$4/100,"B",IF(O460&gt;MASTER!$B$5/100,"C","K"))))</f>
        <v>B</v>
      </c>
    </row>
    <row r="461">
      <c r="A461" s="8">
        <f>INDIRECT(ADDRESS(2+QUOTIENT(ROW()-2,COUNTA('Form Responses 1'!$1:$1)-4),1,,TRUE,"Form Responses 1"))</f>
        <v>45022.46941</v>
      </c>
      <c r="B461" s="9" t="str">
        <f>INDIRECT(ADDRESS(2+QUOTIENT(ROW()-2,COUNTA('Form Responses 1'!$1:$1)-4),2,,TRUE,"Form Responses 1"))</f>
        <v>didinz1012@gmail.com</v>
      </c>
      <c r="C461" s="9" t="str">
        <f>INDIRECT(ADDRESS(2+QUOTIENT(ROW()-2,COUNTA('Form Responses 1'!$1:$1)-4),3,,TRUE,"Form Responses 1"))</f>
        <v>Didin Zaenudin</v>
      </c>
      <c r="D461" s="10">
        <f>INDIRECT(ADDRESS(2+QUOTIENT(ROW()-2,COUNTA('Form Responses 1'!$1:$1)-4),4,,TRUE,"Form Responses 1"))</f>
        <v>44981</v>
      </c>
      <c r="E461" s="11">
        <f t="shared" si="2"/>
        <v>5</v>
      </c>
      <c r="F461" s="9" t="str">
        <f>IF(ISBLANK(A461)," ",INDIRECT(ADDRESS(1,5+MOD(ROW()-2,COUNTA('Form Responses 1'!$1:$1)-4),,TRUE,"Form Responses 1")))</f>
        <v>Lapangan Tenis [Halaman]</v>
      </c>
      <c r="G461" s="9" t="str">
        <f>IF(ISBLANK(A461)," ",INDIRECT(ADDRESS(MATCH(A461,'Form Responses 1'!A:A,0),5+MOD(ROW()-2,COUNTA('Form Responses 1'!$1:$1)-4),,TRUE,"Form Responses 1")))</f>
        <v>BAIK</v>
      </c>
      <c r="H461" s="12" t="str">
        <f t="shared" si="3"/>
        <v>Lapangan Tenis</v>
      </c>
      <c r="I461" s="12" t="str">
        <f t="shared" si="4"/>
        <v>CLEANING SERVICE</v>
      </c>
      <c r="J461" s="12">
        <f t="array" ref="J461">IFERROR(INDEX(MASTER!B:B,MATCH(G461,MASTER!A:A,0))/100," ")</f>
        <v>0.95</v>
      </c>
      <c r="K461" s="9">
        <f t="shared" si="5"/>
        <v>8</v>
      </c>
      <c r="L461" s="9" t="str">
        <f t="shared" si="6"/>
        <v>2023 - WEEK 08</v>
      </c>
      <c r="M461" s="9" t="str">
        <f t="shared" si="7"/>
        <v>2023 - MONTH 02</v>
      </c>
      <c r="N461" s="12">
        <f t="shared" ref="N461:O461" si="470">IFERROR(AVERAGEIF(L:L,L461,$J:$J)," ")</f>
        <v>0.9295714286</v>
      </c>
      <c r="O461" s="12">
        <f t="shared" si="470"/>
        <v>0.9348095238</v>
      </c>
      <c r="P461" s="9" t="str">
        <f>IF(ISBLANK(A461)," ",IF(N461&gt;MASTER!$B$3/100,"SB",IF(N461&gt;MASTER!$B$4/100,"B",IF(N461&gt;MASTER!$B$5/100,"C","K"))))</f>
        <v>B</v>
      </c>
      <c r="Q461" s="9" t="str">
        <f>IF(ISBLANK(B461)," ",IF(O461&gt;MASTER!$B$3/100,"SB",IF(O461&gt;MASTER!$B$4/100,"B",IF(O461&gt;MASTER!$B$5/100,"C","K"))))</f>
        <v>B</v>
      </c>
    </row>
    <row r="462">
      <c r="A462" s="8">
        <f>INDIRECT(ADDRESS(2+QUOTIENT(ROW()-2,COUNTA('Form Responses 1'!$1:$1)-4),1,,TRUE,"Form Responses 1"))</f>
        <v>45022.46941</v>
      </c>
      <c r="B462" s="9" t="str">
        <f>INDIRECT(ADDRESS(2+QUOTIENT(ROW()-2,COUNTA('Form Responses 1'!$1:$1)-4),2,,TRUE,"Form Responses 1"))</f>
        <v>didinz1012@gmail.com</v>
      </c>
      <c r="C462" s="9" t="str">
        <f>INDIRECT(ADDRESS(2+QUOTIENT(ROW()-2,COUNTA('Form Responses 1'!$1:$1)-4),3,,TRUE,"Form Responses 1"))</f>
        <v>Didin Zaenudin</v>
      </c>
      <c r="D462" s="10">
        <f>INDIRECT(ADDRESS(2+QUOTIENT(ROW()-2,COUNTA('Form Responses 1'!$1:$1)-4),4,,TRUE,"Form Responses 1"))</f>
        <v>44981</v>
      </c>
      <c r="E462" s="11">
        <f t="shared" si="2"/>
        <v>5</v>
      </c>
      <c r="F462" s="9" t="str">
        <f>IF(ISBLANK(A462)," ",INDIRECT(ADDRESS(1,5+MOD(ROW()-2,COUNTA('Form Responses 1'!$1:$1)-4),,TRUE,"Form Responses 1")))</f>
        <v>Gedung Pertemuan (Gp) [Halaman Sisi Depan]</v>
      </c>
      <c r="G462" s="9" t="str">
        <f>IF(ISBLANK(A462)," ",INDIRECT(ADDRESS(MATCH(A462,'Form Responses 1'!A:A,0),5+MOD(ROW()-2,COUNTA('Form Responses 1'!$1:$1)-4),,TRUE,"Form Responses 1")))</f>
        <v>BAIK</v>
      </c>
      <c r="H462" s="12" t="str">
        <f t="shared" si="3"/>
        <v>Gedung Pertemuan (Gp)</v>
      </c>
      <c r="I462" s="12" t="str">
        <f t="shared" si="4"/>
        <v>CLEANING SERVICE</v>
      </c>
      <c r="J462" s="12">
        <f t="array" ref="J462">IFERROR(INDEX(MASTER!B:B,MATCH(G462,MASTER!A:A,0))/100," ")</f>
        <v>0.95</v>
      </c>
      <c r="K462" s="9">
        <f t="shared" si="5"/>
        <v>8</v>
      </c>
      <c r="L462" s="9" t="str">
        <f t="shared" si="6"/>
        <v>2023 - WEEK 08</v>
      </c>
      <c r="M462" s="9" t="str">
        <f t="shared" si="7"/>
        <v>2023 - MONTH 02</v>
      </c>
      <c r="N462" s="12">
        <f t="shared" ref="N462:O462" si="471">IFERROR(AVERAGEIF(L:L,L462,$J:$J)," ")</f>
        <v>0.9295714286</v>
      </c>
      <c r="O462" s="12">
        <f t="shared" si="471"/>
        <v>0.9348095238</v>
      </c>
      <c r="P462" s="9" t="str">
        <f>IF(ISBLANK(A462)," ",IF(N462&gt;MASTER!$B$3/100,"SB",IF(N462&gt;MASTER!$B$4/100,"B",IF(N462&gt;MASTER!$B$5/100,"C","K"))))</f>
        <v>B</v>
      </c>
      <c r="Q462" s="9" t="str">
        <f>IF(ISBLANK(B462)," ",IF(O462&gt;MASTER!$B$3/100,"SB",IF(O462&gt;MASTER!$B$4/100,"B",IF(O462&gt;MASTER!$B$5/100,"C","K"))))</f>
        <v>B</v>
      </c>
    </row>
    <row r="463">
      <c r="A463" s="8">
        <f>INDIRECT(ADDRESS(2+QUOTIENT(ROW()-2,COUNTA('Form Responses 1'!$1:$1)-4),1,,TRUE,"Form Responses 1"))</f>
        <v>45022.46941</v>
      </c>
      <c r="B463" s="9" t="str">
        <f>INDIRECT(ADDRESS(2+QUOTIENT(ROW()-2,COUNTA('Form Responses 1'!$1:$1)-4),2,,TRUE,"Form Responses 1"))</f>
        <v>didinz1012@gmail.com</v>
      </c>
      <c r="C463" s="9" t="str">
        <f>INDIRECT(ADDRESS(2+QUOTIENT(ROW()-2,COUNTA('Form Responses 1'!$1:$1)-4),3,,TRUE,"Form Responses 1"))</f>
        <v>Didin Zaenudin</v>
      </c>
      <c r="D463" s="10">
        <f>INDIRECT(ADDRESS(2+QUOTIENT(ROW()-2,COUNTA('Form Responses 1'!$1:$1)-4),4,,TRUE,"Form Responses 1"))</f>
        <v>44981</v>
      </c>
      <c r="E463" s="11">
        <f t="shared" si="2"/>
        <v>5</v>
      </c>
      <c r="F463" s="9" t="str">
        <f>IF(ISBLANK(A463)," ",INDIRECT(ADDRESS(1,5+MOD(ROW()-2,COUNTA('Form Responses 1'!$1:$1)-4),,TRUE,"Form Responses 1")))</f>
        <v>Gedung Pertemuan (Gp) [Halaman Sisi Kanan]</v>
      </c>
      <c r="G463" s="9" t="str">
        <f>IF(ISBLANK(A463)," ",INDIRECT(ADDRESS(MATCH(A463,'Form Responses 1'!A:A,0),5+MOD(ROW()-2,COUNTA('Form Responses 1'!$1:$1)-4),,TRUE,"Form Responses 1")))</f>
        <v>BAIK</v>
      </c>
      <c r="H463" s="12" t="str">
        <f t="shared" si="3"/>
        <v>Gedung Pertemuan (Gp)</v>
      </c>
      <c r="I463" s="12" t="str">
        <f t="shared" si="4"/>
        <v>CLEANING SERVICE</v>
      </c>
      <c r="J463" s="12">
        <f t="array" ref="J463">IFERROR(INDEX(MASTER!B:B,MATCH(G463,MASTER!A:A,0))/100," ")</f>
        <v>0.95</v>
      </c>
      <c r="K463" s="9">
        <f t="shared" si="5"/>
        <v>8</v>
      </c>
      <c r="L463" s="9" t="str">
        <f t="shared" si="6"/>
        <v>2023 - WEEK 08</v>
      </c>
      <c r="M463" s="9" t="str">
        <f t="shared" si="7"/>
        <v>2023 - MONTH 02</v>
      </c>
      <c r="N463" s="12">
        <f t="shared" ref="N463:O463" si="472">IFERROR(AVERAGEIF(L:L,L463,$J:$J)," ")</f>
        <v>0.9295714286</v>
      </c>
      <c r="O463" s="12">
        <f t="shared" si="472"/>
        <v>0.9348095238</v>
      </c>
      <c r="P463" s="9" t="str">
        <f>IF(ISBLANK(A463)," ",IF(N463&gt;MASTER!$B$3/100,"SB",IF(N463&gt;MASTER!$B$4/100,"B",IF(N463&gt;MASTER!$B$5/100,"C","K"))))</f>
        <v>B</v>
      </c>
      <c r="Q463" s="9" t="str">
        <f>IF(ISBLANK(B463)," ",IF(O463&gt;MASTER!$B$3/100,"SB",IF(O463&gt;MASTER!$B$4/100,"B",IF(O463&gt;MASTER!$B$5/100,"C","K"))))</f>
        <v>B</v>
      </c>
    </row>
    <row r="464">
      <c r="A464" s="8">
        <f>INDIRECT(ADDRESS(2+QUOTIENT(ROW()-2,COUNTA('Form Responses 1'!$1:$1)-4),1,,TRUE,"Form Responses 1"))</f>
        <v>45022.46941</v>
      </c>
      <c r="B464" s="9" t="str">
        <f>INDIRECT(ADDRESS(2+QUOTIENT(ROW()-2,COUNTA('Form Responses 1'!$1:$1)-4),2,,TRUE,"Form Responses 1"))</f>
        <v>didinz1012@gmail.com</v>
      </c>
      <c r="C464" s="9" t="str">
        <f>INDIRECT(ADDRESS(2+QUOTIENT(ROW()-2,COUNTA('Form Responses 1'!$1:$1)-4),3,,TRUE,"Form Responses 1"))</f>
        <v>Didin Zaenudin</v>
      </c>
      <c r="D464" s="10">
        <f>INDIRECT(ADDRESS(2+QUOTIENT(ROW()-2,COUNTA('Form Responses 1'!$1:$1)-4),4,,TRUE,"Form Responses 1"))</f>
        <v>44981</v>
      </c>
      <c r="E464" s="11">
        <f t="shared" si="2"/>
        <v>5</v>
      </c>
      <c r="F464" s="9" t="str">
        <f>IF(ISBLANK(A464)," ",INDIRECT(ADDRESS(1,5+MOD(ROW()-2,COUNTA('Form Responses 1'!$1:$1)-4),,TRUE,"Form Responses 1")))</f>
        <v>Gedung Pertemuan (Gp) [Halaman Sisi Kiri]</v>
      </c>
      <c r="G464" s="9" t="str">
        <f>IF(ISBLANK(A464)," ",INDIRECT(ADDRESS(MATCH(A464,'Form Responses 1'!A:A,0),5+MOD(ROW()-2,COUNTA('Form Responses 1'!$1:$1)-4),,TRUE,"Form Responses 1")))</f>
        <v>BAIK</v>
      </c>
      <c r="H464" s="12" t="str">
        <f t="shared" si="3"/>
        <v>Gedung Pertemuan (Gp)</v>
      </c>
      <c r="I464" s="12" t="str">
        <f t="shared" si="4"/>
        <v>CLEANING SERVICE</v>
      </c>
      <c r="J464" s="12">
        <f t="array" ref="J464">IFERROR(INDEX(MASTER!B:B,MATCH(G464,MASTER!A:A,0))/100," ")</f>
        <v>0.95</v>
      </c>
      <c r="K464" s="9">
        <f t="shared" si="5"/>
        <v>8</v>
      </c>
      <c r="L464" s="9" t="str">
        <f t="shared" si="6"/>
        <v>2023 - WEEK 08</v>
      </c>
      <c r="M464" s="9" t="str">
        <f t="shared" si="7"/>
        <v>2023 - MONTH 02</v>
      </c>
      <c r="N464" s="12">
        <f t="shared" ref="N464:O464" si="473">IFERROR(AVERAGEIF(L:L,L464,$J:$J)," ")</f>
        <v>0.9295714286</v>
      </c>
      <c r="O464" s="12">
        <f t="shared" si="473"/>
        <v>0.9348095238</v>
      </c>
      <c r="P464" s="9" t="str">
        <f>IF(ISBLANK(A464)," ",IF(N464&gt;MASTER!$B$3/100,"SB",IF(N464&gt;MASTER!$B$4/100,"B",IF(N464&gt;MASTER!$B$5/100,"C","K"))))</f>
        <v>B</v>
      </c>
      <c r="Q464" s="9" t="str">
        <f>IF(ISBLANK(B464)," ",IF(O464&gt;MASTER!$B$3/100,"SB",IF(O464&gt;MASTER!$B$4/100,"B",IF(O464&gt;MASTER!$B$5/100,"C","K"))))</f>
        <v>B</v>
      </c>
    </row>
    <row r="465">
      <c r="A465" s="8">
        <f>INDIRECT(ADDRESS(2+QUOTIENT(ROW()-2,COUNTA('Form Responses 1'!$1:$1)-4),1,,TRUE,"Form Responses 1"))</f>
        <v>45022.46941</v>
      </c>
      <c r="B465" s="9" t="str">
        <f>INDIRECT(ADDRESS(2+QUOTIENT(ROW()-2,COUNTA('Form Responses 1'!$1:$1)-4),2,,TRUE,"Form Responses 1"))</f>
        <v>didinz1012@gmail.com</v>
      </c>
      <c r="C465" s="9" t="str">
        <f>INDIRECT(ADDRESS(2+QUOTIENT(ROW()-2,COUNTA('Form Responses 1'!$1:$1)-4),3,,TRUE,"Form Responses 1"))</f>
        <v>Didin Zaenudin</v>
      </c>
      <c r="D465" s="10">
        <f>INDIRECT(ADDRESS(2+QUOTIENT(ROW()-2,COUNTA('Form Responses 1'!$1:$1)-4),4,,TRUE,"Form Responses 1"))</f>
        <v>44981</v>
      </c>
      <c r="E465" s="11">
        <f t="shared" si="2"/>
        <v>5</v>
      </c>
      <c r="F465" s="9" t="str">
        <f>IF(ISBLANK(A465)," ",INDIRECT(ADDRESS(1,5+MOD(ROW()-2,COUNTA('Form Responses 1'!$1:$1)-4),,TRUE,"Form Responses 1")))</f>
        <v>Gedung Pertemuan (Gp) [Halaman Sisi Belakang]</v>
      </c>
      <c r="G465" s="9" t="str">
        <f>IF(ISBLANK(A465)," ",INDIRECT(ADDRESS(MATCH(A465,'Form Responses 1'!A:A,0),5+MOD(ROW()-2,COUNTA('Form Responses 1'!$1:$1)-4),,TRUE,"Form Responses 1")))</f>
        <v>BAIK</v>
      </c>
      <c r="H465" s="12" t="str">
        <f t="shared" si="3"/>
        <v>Gedung Pertemuan (Gp)</v>
      </c>
      <c r="I465" s="12" t="str">
        <f t="shared" si="4"/>
        <v>CLEANING SERVICE</v>
      </c>
      <c r="J465" s="12">
        <f t="array" ref="J465">IFERROR(INDEX(MASTER!B:B,MATCH(G465,MASTER!A:A,0))/100," ")</f>
        <v>0.95</v>
      </c>
      <c r="K465" s="9">
        <f t="shared" si="5"/>
        <v>8</v>
      </c>
      <c r="L465" s="9" t="str">
        <f t="shared" si="6"/>
        <v>2023 - WEEK 08</v>
      </c>
      <c r="M465" s="9" t="str">
        <f t="shared" si="7"/>
        <v>2023 - MONTH 02</v>
      </c>
      <c r="N465" s="12">
        <f t="shared" ref="N465:O465" si="474">IFERROR(AVERAGEIF(L:L,L465,$J:$J)," ")</f>
        <v>0.9295714286</v>
      </c>
      <c r="O465" s="12">
        <f t="shared" si="474"/>
        <v>0.9348095238</v>
      </c>
      <c r="P465" s="9" t="str">
        <f>IF(ISBLANK(A465)," ",IF(N465&gt;MASTER!$B$3/100,"SB",IF(N465&gt;MASTER!$B$4/100,"B",IF(N465&gt;MASTER!$B$5/100,"C","K"))))</f>
        <v>B</v>
      </c>
      <c r="Q465" s="9" t="str">
        <f>IF(ISBLANK(B465)," ",IF(O465&gt;MASTER!$B$3/100,"SB",IF(O465&gt;MASTER!$B$4/100,"B",IF(O465&gt;MASTER!$B$5/100,"C","K"))))</f>
        <v>B</v>
      </c>
    </row>
    <row r="466">
      <c r="A466" s="8">
        <f>INDIRECT(ADDRESS(2+QUOTIENT(ROW()-2,COUNTA('Form Responses 1'!$1:$1)-4),1,,TRUE,"Form Responses 1"))</f>
        <v>45022.46941</v>
      </c>
      <c r="B466" s="9" t="str">
        <f>INDIRECT(ADDRESS(2+QUOTIENT(ROW()-2,COUNTA('Form Responses 1'!$1:$1)-4),2,,TRUE,"Form Responses 1"))</f>
        <v>didinz1012@gmail.com</v>
      </c>
      <c r="C466" s="9" t="str">
        <f>INDIRECT(ADDRESS(2+QUOTIENT(ROW()-2,COUNTA('Form Responses 1'!$1:$1)-4),3,,TRUE,"Form Responses 1"))</f>
        <v>Didin Zaenudin</v>
      </c>
      <c r="D466" s="10">
        <f>INDIRECT(ADDRESS(2+QUOTIENT(ROW()-2,COUNTA('Form Responses 1'!$1:$1)-4),4,,TRUE,"Form Responses 1"))</f>
        <v>44981</v>
      </c>
      <c r="E466" s="11">
        <f t="shared" si="2"/>
        <v>5</v>
      </c>
      <c r="F466" s="9" t="str">
        <f>IF(ISBLANK(A466)," ",INDIRECT(ADDRESS(1,5+MOD(ROW()-2,COUNTA('Form Responses 1'!$1:$1)-4),,TRUE,"Form Responses 1")))</f>
        <v>Gedung Pertemuan (Gp) [Halaman Pintu Masuk]</v>
      </c>
      <c r="G466" s="9" t="str">
        <f>IF(ISBLANK(A466)," ",INDIRECT(ADDRESS(MATCH(A466,'Form Responses 1'!A:A,0),5+MOD(ROW()-2,COUNTA('Form Responses 1'!$1:$1)-4),,TRUE,"Form Responses 1")))</f>
        <v>BAIK</v>
      </c>
      <c r="H466" s="12" t="str">
        <f t="shared" si="3"/>
        <v>Gedung Pertemuan (Gp)</v>
      </c>
      <c r="I466" s="12" t="str">
        <f t="shared" si="4"/>
        <v>CLEANING SERVICE</v>
      </c>
      <c r="J466" s="12">
        <f t="array" ref="J466">IFERROR(INDEX(MASTER!B:B,MATCH(G466,MASTER!A:A,0))/100," ")</f>
        <v>0.95</v>
      </c>
      <c r="K466" s="9">
        <f t="shared" si="5"/>
        <v>8</v>
      </c>
      <c r="L466" s="9" t="str">
        <f t="shared" si="6"/>
        <v>2023 - WEEK 08</v>
      </c>
      <c r="M466" s="9" t="str">
        <f t="shared" si="7"/>
        <v>2023 - MONTH 02</v>
      </c>
      <c r="N466" s="12">
        <f t="shared" ref="N466:O466" si="475">IFERROR(AVERAGEIF(L:L,L466,$J:$J)," ")</f>
        <v>0.9295714286</v>
      </c>
      <c r="O466" s="12">
        <f t="shared" si="475"/>
        <v>0.9348095238</v>
      </c>
      <c r="P466" s="9" t="str">
        <f>IF(ISBLANK(A466)," ",IF(N466&gt;MASTER!$B$3/100,"SB",IF(N466&gt;MASTER!$B$4/100,"B",IF(N466&gt;MASTER!$B$5/100,"C","K"))))</f>
        <v>B</v>
      </c>
      <c r="Q466" s="9" t="str">
        <f>IF(ISBLANK(B466)," ",IF(O466&gt;MASTER!$B$3/100,"SB",IF(O466&gt;MASTER!$B$4/100,"B",IF(O466&gt;MASTER!$B$5/100,"C","K"))))</f>
        <v>B</v>
      </c>
    </row>
    <row r="467">
      <c r="A467" s="8">
        <f>INDIRECT(ADDRESS(2+QUOTIENT(ROW()-2,COUNTA('Form Responses 1'!$1:$1)-4),1,,TRUE,"Form Responses 1"))</f>
        <v>45022.46941</v>
      </c>
      <c r="B467" s="9" t="str">
        <f>INDIRECT(ADDRESS(2+QUOTIENT(ROW()-2,COUNTA('Form Responses 1'!$1:$1)-4),2,,TRUE,"Form Responses 1"))</f>
        <v>didinz1012@gmail.com</v>
      </c>
      <c r="C467" s="9" t="str">
        <f>INDIRECT(ADDRESS(2+QUOTIENT(ROW()-2,COUNTA('Form Responses 1'!$1:$1)-4),3,,TRUE,"Form Responses 1"))</f>
        <v>Didin Zaenudin</v>
      </c>
      <c r="D467" s="10">
        <f>INDIRECT(ADDRESS(2+QUOTIENT(ROW()-2,COUNTA('Form Responses 1'!$1:$1)-4),4,,TRUE,"Form Responses 1"))</f>
        <v>44981</v>
      </c>
      <c r="E467" s="11">
        <f t="shared" si="2"/>
        <v>5</v>
      </c>
      <c r="F467" s="9" t="str">
        <f>IF(ISBLANK(A467)," ",INDIRECT(ADDRESS(1,5+MOD(ROW()-2,COUNTA('Form Responses 1'!$1:$1)-4),,TRUE,"Form Responses 1")))</f>
        <v>Masjid [Halaman Sisi Depan]</v>
      </c>
      <c r="G467" s="9" t="str">
        <f>IF(ISBLANK(A467)," ",INDIRECT(ADDRESS(MATCH(A467,'Form Responses 1'!A:A,0),5+MOD(ROW()-2,COUNTA('Form Responses 1'!$1:$1)-4),,TRUE,"Form Responses 1")))</f>
        <v>CUKUP BAIK</v>
      </c>
      <c r="H467" s="12" t="str">
        <f t="shared" si="3"/>
        <v>Masjid</v>
      </c>
      <c r="I467" s="12" t="str">
        <f t="shared" si="4"/>
        <v>CLEANING SERVICE</v>
      </c>
      <c r="J467" s="12">
        <f t="array" ref="J467">IFERROR(INDEX(MASTER!B:B,MATCH(G467,MASTER!A:A,0))/100," ")</f>
        <v>0.89</v>
      </c>
      <c r="K467" s="9">
        <f t="shared" si="5"/>
        <v>8</v>
      </c>
      <c r="L467" s="9" t="str">
        <f t="shared" si="6"/>
        <v>2023 - WEEK 08</v>
      </c>
      <c r="M467" s="9" t="str">
        <f t="shared" si="7"/>
        <v>2023 - MONTH 02</v>
      </c>
      <c r="N467" s="12">
        <f t="shared" ref="N467:O467" si="476">IFERROR(AVERAGEIF(L:L,L467,$J:$J)," ")</f>
        <v>0.9295714286</v>
      </c>
      <c r="O467" s="12">
        <f t="shared" si="476"/>
        <v>0.9348095238</v>
      </c>
      <c r="P467" s="9" t="str">
        <f>IF(ISBLANK(A467)," ",IF(N467&gt;MASTER!$B$3/100,"SB",IF(N467&gt;MASTER!$B$4/100,"B",IF(N467&gt;MASTER!$B$5/100,"C","K"))))</f>
        <v>B</v>
      </c>
      <c r="Q467" s="9" t="str">
        <f>IF(ISBLANK(B467)," ",IF(O467&gt;MASTER!$B$3/100,"SB",IF(O467&gt;MASTER!$B$4/100,"B",IF(O467&gt;MASTER!$B$5/100,"C","K"))))</f>
        <v>B</v>
      </c>
    </row>
    <row r="468">
      <c r="A468" s="8">
        <f>INDIRECT(ADDRESS(2+QUOTIENT(ROW()-2,COUNTA('Form Responses 1'!$1:$1)-4),1,,TRUE,"Form Responses 1"))</f>
        <v>45022.46941</v>
      </c>
      <c r="B468" s="9" t="str">
        <f>INDIRECT(ADDRESS(2+QUOTIENT(ROW()-2,COUNTA('Form Responses 1'!$1:$1)-4),2,,TRUE,"Form Responses 1"))</f>
        <v>didinz1012@gmail.com</v>
      </c>
      <c r="C468" s="9" t="str">
        <f>INDIRECT(ADDRESS(2+QUOTIENT(ROW()-2,COUNTA('Form Responses 1'!$1:$1)-4),3,,TRUE,"Form Responses 1"))</f>
        <v>Didin Zaenudin</v>
      </c>
      <c r="D468" s="10">
        <f>INDIRECT(ADDRESS(2+QUOTIENT(ROW()-2,COUNTA('Form Responses 1'!$1:$1)-4),4,,TRUE,"Form Responses 1"))</f>
        <v>44981</v>
      </c>
      <c r="E468" s="11">
        <f t="shared" si="2"/>
        <v>5</v>
      </c>
      <c r="F468" s="9" t="str">
        <f>IF(ISBLANK(A468)," ",INDIRECT(ADDRESS(1,5+MOD(ROW()-2,COUNTA('Form Responses 1'!$1:$1)-4),,TRUE,"Form Responses 1")))</f>
        <v>Masjid [Halaman Sisi Kanan]</v>
      </c>
      <c r="G468" s="9" t="str">
        <f>IF(ISBLANK(A468)," ",INDIRECT(ADDRESS(MATCH(A468,'Form Responses 1'!A:A,0),5+MOD(ROW()-2,COUNTA('Form Responses 1'!$1:$1)-4),,TRUE,"Form Responses 1")))</f>
        <v>CUKUP BAIK</v>
      </c>
      <c r="H468" s="12" t="str">
        <f t="shared" si="3"/>
        <v>Masjid</v>
      </c>
      <c r="I468" s="12" t="str">
        <f t="shared" si="4"/>
        <v>CLEANING SERVICE</v>
      </c>
      <c r="J468" s="12">
        <f t="array" ref="J468">IFERROR(INDEX(MASTER!B:B,MATCH(G468,MASTER!A:A,0))/100," ")</f>
        <v>0.89</v>
      </c>
      <c r="K468" s="9">
        <f t="shared" si="5"/>
        <v>8</v>
      </c>
      <c r="L468" s="9" t="str">
        <f t="shared" si="6"/>
        <v>2023 - WEEK 08</v>
      </c>
      <c r="M468" s="9" t="str">
        <f t="shared" si="7"/>
        <v>2023 - MONTH 02</v>
      </c>
      <c r="N468" s="12">
        <f t="shared" ref="N468:O468" si="477">IFERROR(AVERAGEIF(L:L,L468,$J:$J)," ")</f>
        <v>0.9295714286</v>
      </c>
      <c r="O468" s="12">
        <f t="shared" si="477"/>
        <v>0.9348095238</v>
      </c>
      <c r="P468" s="9" t="str">
        <f>IF(ISBLANK(A468)," ",IF(N468&gt;MASTER!$B$3/100,"SB",IF(N468&gt;MASTER!$B$4/100,"B",IF(N468&gt;MASTER!$B$5/100,"C","K"))))</f>
        <v>B</v>
      </c>
      <c r="Q468" s="9" t="str">
        <f>IF(ISBLANK(B468)," ",IF(O468&gt;MASTER!$B$3/100,"SB",IF(O468&gt;MASTER!$B$4/100,"B",IF(O468&gt;MASTER!$B$5/100,"C","K"))))</f>
        <v>B</v>
      </c>
    </row>
    <row r="469">
      <c r="A469" s="8">
        <f>INDIRECT(ADDRESS(2+QUOTIENT(ROW()-2,COUNTA('Form Responses 1'!$1:$1)-4),1,,TRUE,"Form Responses 1"))</f>
        <v>45022.46941</v>
      </c>
      <c r="B469" s="9" t="str">
        <f>INDIRECT(ADDRESS(2+QUOTIENT(ROW()-2,COUNTA('Form Responses 1'!$1:$1)-4),2,,TRUE,"Form Responses 1"))</f>
        <v>didinz1012@gmail.com</v>
      </c>
      <c r="C469" s="9" t="str">
        <f>INDIRECT(ADDRESS(2+QUOTIENT(ROW()-2,COUNTA('Form Responses 1'!$1:$1)-4),3,,TRUE,"Form Responses 1"))</f>
        <v>Didin Zaenudin</v>
      </c>
      <c r="D469" s="10">
        <f>INDIRECT(ADDRESS(2+QUOTIENT(ROW()-2,COUNTA('Form Responses 1'!$1:$1)-4),4,,TRUE,"Form Responses 1"))</f>
        <v>44981</v>
      </c>
      <c r="E469" s="11">
        <f t="shared" si="2"/>
        <v>5</v>
      </c>
      <c r="F469" s="9" t="str">
        <f>IF(ISBLANK(A469)," ",INDIRECT(ADDRESS(1,5+MOD(ROW()-2,COUNTA('Form Responses 1'!$1:$1)-4),,TRUE,"Form Responses 1")))</f>
        <v>Masjid [Halaman Sisi Kiri]</v>
      </c>
      <c r="G469" s="9" t="str">
        <f>IF(ISBLANK(A469)," ",INDIRECT(ADDRESS(MATCH(A469,'Form Responses 1'!A:A,0),5+MOD(ROW()-2,COUNTA('Form Responses 1'!$1:$1)-4),,TRUE,"Form Responses 1")))</f>
        <v>CUKUP BAIK</v>
      </c>
      <c r="H469" s="12" t="str">
        <f t="shared" si="3"/>
        <v>Masjid</v>
      </c>
      <c r="I469" s="12" t="str">
        <f t="shared" si="4"/>
        <v>CLEANING SERVICE</v>
      </c>
      <c r="J469" s="12">
        <f t="array" ref="J469">IFERROR(INDEX(MASTER!B:B,MATCH(G469,MASTER!A:A,0))/100," ")</f>
        <v>0.89</v>
      </c>
      <c r="K469" s="9">
        <f t="shared" si="5"/>
        <v>8</v>
      </c>
      <c r="L469" s="9" t="str">
        <f t="shared" si="6"/>
        <v>2023 - WEEK 08</v>
      </c>
      <c r="M469" s="9" t="str">
        <f t="shared" si="7"/>
        <v>2023 - MONTH 02</v>
      </c>
      <c r="N469" s="12">
        <f t="shared" ref="N469:O469" si="478">IFERROR(AVERAGEIF(L:L,L469,$J:$J)," ")</f>
        <v>0.9295714286</v>
      </c>
      <c r="O469" s="12">
        <f t="shared" si="478"/>
        <v>0.9348095238</v>
      </c>
      <c r="P469" s="9" t="str">
        <f>IF(ISBLANK(A469)," ",IF(N469&gt;MASTER!$B$3/100,"SB",IF(N469&gt;MASTER!$B$4/100,"B",IF(N469&gt;MASTER!$B$5/100,"C","K"))))</f>
        <v>B</v>
      </c>
      <c r="Q469" s="9" t="str">
        <f>IF(ISBLANK(B469)," ",IF(O469&gt;MASTER!$B$3/100,"SB",IF(O469&gt;MASTER!$B$4/100,"B",IF(O469&gt;MASTER!$B$5/100,"C","K"))))</f>
        <v>B</v>
      </c>
    </row>
    <row r="470">
      <c r="A470" s="8">
        <f>INDIRECT(ADDRESS(2+QUOTIENT(ROW()-2,COUNTA('Form Responses 1'!$1:$1)-4),1,,TRUE,"Form Responses 1"))</f>
        <v>45022.46941</v>
      </c>
      <c r="B470" s="9" t="str">
        <f>INDIRECT(ADDRESS(2+QUOTIENT(ROW()-2,COUNTA('Form Responses 1'!$1:$1)-4),2,,TRUE,"Form Responses 1"))</f>
        <v>didinz1012@gmail.com</v>
      </c>
      <c r="C470" s="9" t="str">
        <f>INDIRECT(ADDRESS(2+QUOTIENT(ROW()-2,COUNTA('Form Responses 1'!$1:$1)-4),3,,TRUE,"Form Responses 1"))</f>
        <v>Didin Zaenudin</v>
      </c>
      <c r="D470" s="10">
        <f>INDIRECT(ADDRESS(2+QUOTIENT(ROW()-2,COUNTA('Form Responses 1'!$1:$1)-4),4,,TRUE,"Form Responses 1"))</f>
        <v>44981</v>
      </c>
      <c r="E470" s="11">
        <f t="shared" si="2"/>
        <v>5</v>
      </c>
      <c r="F470" s="9" t="str">
        <f>IF(ISBLANK(A470)," ",INDIRECT(ADDRESS(1,5+MOD(ROW()-2,COUNTA('Form Responses 1'!$1:$1)-4),,TRUE,"Form Responses 1")))</f>
        <v>Masjid [Halaman Sisi Belakang]</v>
      </c>
      <c r="G470" s="9" t="str">
        <f>IF(ISBLANK(A470)," ",INDIRECT(ADDRESS(MATCH(A470,'Form Responses 1'!A:A,0),5+MOD(ROW()-2,COUNTA('Form Responses 1'!$1:$1)-4),,TRUE,"Form Responses 1")))</f>
        <v>CUKUP BAIK</v>
      </c>
      <c r="H470" s="12" t="str">
        <f t="shared" si="3"/>
        <v>Masjid</v>
      </c>
      <c r="I470" s="12" t="str">
        <f t="shared" si="4"/>
        <v>CLEANING SERVICE</v>
      </c>
      <c r="J470" s="12">
        <f t="array" ref="J470">IFERROR(INDEX(MASTER!B:B,MATCH(G470,MASTER!A:A,0))/100," ")</f>
        <v>0.89</v>
      </c>
      <c r="K470" s="9">
        <f t="shared" si="5"/>
        <v>8</v>
      </c>
      <c r="L470" s="9" t="str">
        <f t="shared" si="6"/>
        <v>2023 - WEEK 08</v>
      </c>
      <c r="M470" s="9" t="str">
        <f t="shared" si="7"/>
        <v>2023 - MONTH 02</v>
      </c>
      <c r="N470" s="12">
        <f t="shared" ref="N470:O470" si="479">IFERROR(AVERAGEIF(L:L,L470,$J:$J)," ")</f>
        <v>0.9295714286</v>
      </c>
      <c r="O470" s="12">
        <f t="shared" si="479"/>
        <v>0.9348095238</v>
      </c>
      <c r="P470" s="9" t="str">
        <f>IF(ISBLANK(A470)," ",IF(N470&gt;MASTER!$B$3/100,"SB",IF(N470&gt;MASTER!$B$4/100,"B",IF(N470&gt;MASTER!$B$5/100,"C","K"))))</f>
        <v>B</v>
      </c>
      <c r="Q470" s="9" t="str">
        <f>IF(ISBLANK(B470)," ",IF(O470&gt;MASTER!$B$3/100,"SB",IF(O470&gt;MASTER!$B$4/100,"B",IF(O470&gt;MASTER!$B$5/100,"C","K"))))</f>
        <v>B</v>
      </c>
    </row>
    <row r="471">
      <c r="A471" s="8">
        <f>INDIRECT(ADDRESS(2+QUOTIENT(ROW()-2,COUNTA('Form Responses 1'!$1:$1)-4),1,,TRUE,"Form Responses 1"))</f>
        <v>45022.46941</v>
      </c>
      <c r="B471" s="9" t="str">
        <f>INDIRECT(ADDRESS(2+QUOTIENT(ROW()-2,COUNTA('Form Responses 1'!$1:$1)-4),2,,TRUE,"Form Responses 1"))</f>
        <v>didinz1012@gmail.com</v>
      </c>
      <c r="C471" s="9" t="str">
        <f>INDIRECT(ADDRESS(2+QUOTIENT(ROW()-2,COUNTA('Form Responses 1'!$1:$1)-4),3,,TRUE,"Form Responses 1"))</f>
        <v>Didin Zaenudin</v>
      </c>
      <c r="D471" s="10">
        <f>INDIRECT(ADDRESS(2+QUOTIENT(ROW()-2,COUNTA('Form Responses 1'!$1:$1)-4),4,,TRUE,"Form Responses 1"))</f>
        <v>44981</v>
      </c>
      <c r="E471" s="11">
        <f t="shared" si="2"/>
        <v>5</v>
      </c>
      <c r="F471" s="9" t="str">
        <f>IF(ISBLANK(A471)," ",INDIRECT(ADDRESS(1,5+MOD(ROW()-2,COUNTA('Form Responses 1'!$1:$1)-4),,TRUE,"Form Responses 1")))</f>
        <v>Masjid [Halaman Pintu Masuk]</v>
      </c>
      <c r="G471" s="9" t="str">
        <f>IF(ISBLANK(A471)," ",INDIRECT(ADDRESS(MATCH(A471,'Form Responses 1'!A:A,0),5+MOD(ROW()-2,COUNTA('Form Responses 1'!$1:$1)-4),,TRUE,"Form Responses 1")))</f>
        <v>CUKUP BAIK</v>
      </c>
      <c r="H471" s="12" t="str">
        <f t="shared" si="3"/>
        <v>Masjid</v>
      </c>
      <c r="I471" s="12" t="str">
        <f t="shared" si="4"/>
        <v>CLEANING SERVICE</v>
      </c>
      <c r="J471" s="12">
        <f t="array" ref="J471">IFERROR(INDEX(MASTER!B:B,MATCH(G471,MASTER!A:A,0))/100," ")</f>
        <v>0.89</v>
      </c>
      <c r="K471" s="9">
        <f t="shared" si="5"/>
        <v>8</v>
      </c>
      <c r="L471" s="9" t="str">
        <f t="shared" si="6"/>
        <v>2023 - WEEK 08</v>
      </c>
      <c r="M471" s="9" t="str">
        <f t="shared" si="7"/>
        <v>2023 - MONTH 02</v>
      </c>
      <c r="N471" s="12">
        <f t="shared" ref="N471:O471" si="480">IFERROR(AVERAGEIF(L:L,L471,$J:$J)," ")</f>
        <v>0.9295714286</v>
      </c>
      <c r="O471" s="12">
        <f t="shared" si="480"/>
        <v>0.9348095238</v>
      </c>
      <c r="P471" s="9" t="str">
        <f>IF(ISBLANK(A471)," ",IF(N471&gt;MASTER!$B$3/100,"SB",IF(N471&gt;MASTER!$B$4/100,"B",IF(N471&gt;MASTER!$B$5/100,"C","K"))))</f>
        <v>B</v>
      </c>
      <c r="Q471" s="9" t="str">
        <f>IF(ISBLANK(B471)," ",IF(O471&gt;MASTER!$B$3/100,"SB",IF(O471&gt;MASTER!$B$4/100,"B",IF(O471&gt;MASTER!$B$5/100,"C","K"))))</f>
        <v>B</v>
      </c>
    </row>
    <row r="472">
      <c r="A472" s="8">
        <f>INDIRECT(ADDRESS(2+QUOTIENT(ROW()-2,COUNTA('Form Responses 1'!$1:$1)-4),1,,TRUE,"Form Responses 1"))</f>
        <v>45022.46941</v>
      </c>
      <c r="B472" s="9" t="str">
        <f>INDIRECT(ADDRESS(2+QUOTIENT(ROW()-2,COUNTA('Form Responses 1'!$1:$1)-4),2,,TRUE,"Form Responses 1"))</f>
        <v>didinz1012@gmail.com</v>
      </c>
      <c r="C472" s="9" t="str">
        <f>INDIRECT(ADDRESS(2+QUOTIENT(ROW()-2,COUNTA('Form Responses 1'!$1:$1)-4),3,,TRUE,"Form Responses 1"))</f>
        <v>Didin Zaenudin</v>
      </c>
      <c r="D472" s="10">
        <f>INDIRECT(ADDRESS(2+QUOTIENT(ROW()-2,COUNTA('Form Responses 1'!$1:$1)-4),4,,TRUE,"Form Responses 1"))</f>
        <v>44981</v>
      </c>
      <c r="E472" s="11">
        <f t="shared" si="2"/>
        <v>5</v>
      </c>
      <c r="F472" s="9" t="str">
        <f>IF(ISBLANK(A472)," ",INDIRECT(ADDRESS(1,5+MOD(ROW()-2,COUNTA('Form Responses 1'!$1:$1)-4),,TRUE,"Form Responses 1")))</f>
        <v>Masjid [Jalur Utama]</v>
      </c>
      <c r="G472" s="9" t="str">
        <f>IF(ISBLANK(A472)," ",INDIRECT(ADDRESS(MATCH(A472,'Form Responses 1'!A:A,0),5+MOD(ROW()-2,COUNTA('Form Responses 1'!$1:$1)-4),,TRUE,"Form Responses 1")))</f>
        <v>CUKUP BAIK</v>
      </c>
      <c r="H472" s="12" t="str">
        <f t="shared" si="3"/>
        <v>Masjid</v>
      </c>
      <c r="I472" s="12" t="str">
        <f t="shared" si="4"/>
        <v>CLEANING SERVICE</v>
      </c>
      <c r="J472" s="12">
        <f t="array" ref="J472">IFERROR(INDEX(MASTER!B:B,MATCH(G472,MASTER!A:A,0))/100," ")</f>
        <v>0.89</v>
      </c>
      <c r="K472" s="9">
        <f t="shared" si="5"/>
        <v>8</v>
      </c>
      <c r="L472" s="9" t="str">
        <f t="shared" si="6"/>
        <v>2023 - WEEK 08</v>
      </c>
      <c r="M472" s="9" t="str">
        <f t="shared" si="7"/>
        <v>2023 - MONTH 02</v>
      </c>
      <c r="N472" s="12">
        <f t="shared" ref="N472:O472" si="481">IFERROR(AVERAGEIF(L:L,L472,$J:$J)," ")</f>
        <v>0.9295714286</v>
      </c>
      <c r="O472" s="12">
        <f t="shared" si="481"/>
        <v>0.9348095238</v>
      </c>
      <c r="P472" s="9" t="str">
        <f>IF(ISBLANK(A472)," ",IF(N472&gt;MASTER!$B$3/100,"SB",IF(N472&gt;MASTER!$B$4/100,"B",IF(N472&gt;MASTER!$B$5/100,"C","K"))))</f>
        <v>B</v>
      </c>
      <c r="Q472" s="9" t="str">
        <f>IF(ISBLANK(B472)," ",IF(O472&gt;MASTER!$B$3/100,"SB",IF(O472&gt;MASTER!$B$4/100,"B",IF(O472&gt;MASTER!$B$5/100,"C","K"))))</f>
        <v>B</v>
      </c>
    </row>
    <row r="473">
      <c r="A473" s="8">
        <f>INDIRECT(ADDRESS(2+QUOTIENT(ROW()-2,COUNTA('Form Responses 1'!$1:$1)-4),1,,TRUE,"Form Responses 1"))</f>
        <v>45022.46941</v>
      </c>
      <c r="B473" s="9" t="str">
        <f>INDIRECT(ADDRESS(2+QUOTIENT(ROW()-2,COUNTA('Form Responses 1'!$1:$1)-4),2,,TRUE,"Form Responses 1"))</f>
        <v>didinz1012@gmail.com</v>
      </c>
      <c r="C473" s="9" t="str">
        <f>INDIRECT(ADDRESS(2+QUOTIENT(ROW()-2,COUNTA('Form Responses 1'!$1:$1)-4),3,,TRUE,"Form Responses 1"))</f>
        <v>Didin Zaenudin</v>
      </c>
      <c r="D473" s="10">
        <f>INDIRECT(ADDRESS(2+QUOTIENT(ROW()-2,COUNTA('Form Responses 1'!$1:$1)-4),4,,TRUE,"Form Responses 1"))</f>
        <v>44981</v>
      </c>
      <c r="E473" s="11">
        <f t="shared" si="2"/>
        <v>5</v>
      </c>
      <c r="F473" s="9" t="str">
        <f>IF(ISBLANK(A473)," ",INDIRECT(ADDRESS(1,5+MOD(ROW()-2,COUNTA('Form Responses 1'!$1:$1)-4),,TRUE,"Form Responses 1")))</f>
        <v>Blok 1 &amp; 2 [Jalur Utama]</v>
      </c>
      <c r="G473" s="9" t="str">
        <f>IF(ISBLANK(A473)," ",INDIRECT(ADDRESS(MATCH(A473,'Form Responses 1'!A:A,0),5+MOD(ROW()-2,COUNTA('Form Responses 1'!$1:$1)-4),,TRUE,"Form Responses 1")))</f>
        <v>CUKUP BAIK</v>
      </c>
      <c r="H473" s="12" t="str">
        <f t="shared" si="3"/>
        <v>Blok 1 &amp; 2</v>
      </c>
      <c r="I473" s="12" t="str">
        <f t="shared" si="4"/>
        <v>CLEANING SERVICE</v>
      </c>
      <c r="J473" s="12">
        <f t="array" ref="J473">IFERROR(INDEX(MASTER!B:B,MATCH(G473,MASTER!A:A,0))/100," ")</f>
        <v>0.89</v>
      </c>
      <c r="K473" s="9">
        <f t="shared" si="5"/>
        <v>8</v>
      </c>
      <c r="L473" s="9" t="str">
        <f t="shared" si="6"/>
        <v>2023 - WEEK 08</v>
      </c>
      <c r="M473" s="9" t="str">
        <f t="shared" si="7"/>
        <v>2023 - MONTH 02</v>
      </c>
      <c r="N473" s="12">
        <f t="shared" ref="N473:O473" si="482">IFERROR(AVERAGEIF(L:L,L473,$J:$J)," ")</f>
        <v>0.9295714286</v>
      </c>
      <c r="O473" s="12">
        <f t="shared" si="482"/>
        <v>0.9348095238</v>
      </c>
      <c r="P473" s="9" t="str">
        <f>IF(ISBLANK(A473)," ",IF(N473&gt;MASTER!$B$3/100,"SB",IF(N473&gt;MASTER!$B$4/100,"B",IF(N473&gt;MASTER!$B$5/100,"C","K"))))</f>
        <v>B</v>
      </c>
      <c r="Q473" s="9" t="str">
        <f>IF(ISBLANK(B473)," ",IF(O473&gt;MASTER!$B$3/100,"SB",IF(O473&gt;MASTER!$B$4/100,"B",IF(O473&gt;MASTER!$B$5/100,"C","K"))))</f>
        <v>B</v>
      </c>
    </row>
    <row r="474">
      <c r="A474" s="8">
        <f>INDIRECT(ADDRESS(2+QUOTIENT(ROW()-2,COUNTA('Form Responses 1'!$1:$1)-4),1,,TRUE,"Form Responses 1"))</f>
        <v>45022.46941</v>
      </c>
      <c r="B474" s="9" t="str">
        <f>INDIRECT(ADDRESS(2+QUOTIENT(ROW()-2,COUNTA('Form Responses 1'!$1:$1)-4),2,,TRUE,"Form Responses 1"))</f>
        <v>didinz1012@gmail.com</v>
      </c>
      <c r="C474" s="9" t="str">
        <f>INDIRECT(ADDRESS(2+QUOTIENT(ROW()-2,COUNTA('Form Responses 1'!$1:$1)-4),3,,TRUE,"Form Responses 1"))</f>
        <v>Didin Zaenudin</v>
      </c>
      <c r="D474" s="10">
        <f>INDIRECT(ADDRESS(2+QUOTIENT(ROW()-2,COUNTA('Form Responses 1'!$1:$1)-4),4,,TRUE,"Form Responses 1"))</f>
        <v>44981</v>
      </c>
      <c r="E474" s="11">
        <f t="shared" si="2"/>
        <v>5</v>
      </c>
      <c r="F474" s="9" t="str">
        <f>IF(ISBLANK(A474)," ",INDIRECT(ADDRESS(1,5+MOD(ROW()-2,COUNTA('Form Responses 1'!$1:$1)-4),,TRUE,"Form Responses 1")))</f>
        <v>Blok 1 &amp; 2 [Bundaran]</v>
      </c>
      <c r="G474" s="9" t="str">
        <f>IF(ISBLANK(A474)," ",INDIRECT(ADDRESS(MATCH(A474,'Form Responses 1'!A:A,0),5+MOD(ROW()-2,COUNTA('Form Responses 1'!$1:$1)-4),,TRUE,"Form Responses 1")))</f>
        <v>CUKUP BAIK</v>
      </c>
      <c r="H474" s="12" t="str">
        <f t="shared" si="3"/>
        <v>Blok 1 &amp; 2</v>
      </c>
      <c r="I474" s="12" t="str">
        <f t="shared" si="4"/>
        <v>CLEANING SERVICE</v>
      </c>
      <c r="J474" s="12">
        <f t="array" ref="J474">IFERROR(INDEX(MASTER!B:B,MATCH(G474,MASTER!A:A,0))/100," ")</f>
        <v>0.89</v>
      </c>
      <c r="K474" s="9">
        <f t="shared" si="5"/>
        <v>8</v>
      </c>
      <c r="L474" s="9" t="str">
        <f t="shared" si="6"/>
        <v>2023 - WEEK 08</v>
      </c>
      <c r="M474" s="9" t="str">
        <f t="shared" si="7"/>
        <v>2023 - MONTH 02</v>
      </c>
      <c r="N474" s="12">
        <f t="shared" ref="N474:O474" si="483">IFERROR(AVERAGEIF(L:L,L474,$J:$J)," ")</f>
        <v>0.9295714286</v>
      </c>
      <c r="O474" s="12">
        <f t="shared" si="483"/>
        <v>0.9348095238</v>
      </c>
      <c r="P474" s="9" t="str">
        <f>IF(ISBLANK(A474)," ",IF(N474&gt;MASTER!$B$3/100,"SB",IF(N474&gt;MASTER!$B$4/100,"B",IF(N474&gt;MASTER!$B$5/100,"C","K"))))</f>
        <v>B</v>
      </c>
      <c r="Q474" s="9" t="str">
        <f>IF(ISBLANK(B474)," ",IF(O474&gt;MASTER!$B$3/100,"SB",IF(O474&gt;MASTER!$B$4/100,"B",IF(O474&gt;MASTER!$B$5/100,"C","K"))))</f>
        <v>B</v>
      </c>
    </row>
    <row r="475">
      <c r="A475" s="8">
        <f>INDIRECT(ADDRESS(2+QUOTIENT(ROW()-2,COUNTA('Form Responses 1'!$1:$1)-4),1,,TRUE,"Form Responses 1"))</f>
        <v>45022.46941</v>
      </c>
      <c r="B475" s="9" t="str">
        <f>INDIRECT(ADDRESS(2+QUOTIENT(ROW()-2,COUNTA('Form Responses 1'!$1:$1)-4),2,,TRUE,"Form Responses 1"))</f>
        <v>didinz1012@gmail.com</v>
      </c>
      <c r="C475" s="9" t="str">
        <f>INDIRECT(ADDRESS(2+QUOTIENT(ROW()-2,COUNTA('Form Responses 1'!$1:$1)-4),3,,TRUE,"Form Responses 1"))</f>
        <v>Didin Zaenudin</v>
      </c>
      <c r="D475" s="10">
        <f>INDIRECT(ADDRESS(2+QUOTIENT(ROW()-2,COUNTA('Form Responses 1'!$1:$1)-4),4,,TRUE,"Form Responses 1"))</f>
        <v>44981</v>
      </c>
      <c r="E475" s="11">
        <f t="shared" si="2"/>
        <v>5</v>
      </c>
      <c r="F475" s="9" t="str">
        <f>IF(ISBLANK(A475)," ",INDIRECT(ADDRESS(1,5+MOD(ROW()-2,COUNTA('Form Responses 1'!$1:$1)-4),,TRUE,"Form Responses 1")))</f>
        <v>Blok 3 &amp; 4 [Jalur Utama]</v>
      </c>
      <c r="G475" s="9" t="str">
        <f>IF(ISBLANK(A475)," ",INDIRECT(ADDRESS(MATCH(A475,'Form Responses 1'!A:A,0),5+MOD(ROW()-2,COUNTA('Form Responses 1'!$1:$1)-4),,TRUE,"Form Responses 1")))</f>
        <v>CUKUP BAIK</v>
      </c>
      <c r="H475" s="12" t="str">
        <f t="shared" si="3"/>
        <v>Blok 3 &amp; 4</v>
      </c>
      <c r="I475" s="12" t="str">
        <f t="shared" si="4"/>
        <v>CLEANING SERVICE</v>
      </c>
      <c r="J475" s="12">
        <f t="array" ref="J475">IFERROR(INDEX(MASTER!B:B,MATCH(G475,MASTER!A:A,0))/100," ")</f>
        <v>0.89</v>
      </c>
      <c r="K475" s="9">
        <f t="shared" si="5"/>
        <v>8</v>
      </c>
      <c r="L475" s="9" t="str">
        <f t="shared" si="6"/>
        <v>2023 - WEEK 08</v>
      </c>
      <c r="M475" s="9" t="str">
        <f t="shared" si="7"/>
        <v>2023 - MONTH 02</v>
      </c>
      <c r="N475" s="12">
        <f t="shared" ref="N475:O475" si="484">IFERROR(AVERAGEIF(L:L,L475,$J:$J)," ")</f>
        <v>0.9295714286</v>
      </c>
      <c r="O475" s="12">
        <f t="shared" si="484"/>
        <v>0.9348095238</v>
      </c>
      <c r="P475" s="9" t="str">
        <f>IF(ISBLANK(A475)," ",IF(N475&gt;MASTER!$B$3/100,"SB",IF(N475&gt;MASTER!$B$4/100,"B",IF(N475&gt;MASTER!$B$5/100,"C","K"))))</f>
        <v>B</v>
      </c>
      <c r="Q475" s="9" t="str">
        <f>IF(ISBLANK(B475)," ",IF(O475&gt;MASTER!$B$3/100,"SB",IF(O475&gt;MASTER!$B$4/100,"B",IF(O475&gt;MASTER!$B$5/100,"C","K"))))</f>
        <v>B</v>
      </c>
    </row>
    <row r="476">
      <c r="A476" s="8">
        <f>INDIRECT(ADDRESS(2+QUOTIENT(ROW()-2,COUNTA('Form Responses 1'!$1:$1)-4),1,,TRUE,"Form Responses 1"))</f>
        <v>45022.46941</v>
      </c>
      <c r="B476" s="9" t="str">
        <f>INDIRECT(ADDRESS(2+QUOTIENT(ROW()-2,COUNTA('Form Responses 1'!$1:$1)-4),2,,TRUE,"Form Responses 1"))</f>
        <v>didinz1012@gmail.com</v>
      </c>
      <c r="C476" s="9" t="str">
        <f>INDIRECT(ADDRESS(2+QUOTIENT(ROW()-2,COUNTA('Form Responses 1'!$1:$1)-4),3,,TRUE,"Form Responses 1"))</f>
        <v>Didin Zaenudin</v>
      </c>
      <c r="D476" s="10">
        <f>INDIRECT(ADDRESS(2+QUOTIENT(ROW()-2,COUNTA('Form Responses 1'!$1:$1)-4),4,,TRUE,"Form Responses 1"))</f>
        <v>44981</v>
      </c>
      <c r="E476" s="11">
        <f t="shared" si="2"/>
        <v>5</v>
      </c>
      <c r="F476" s="9" t="str">
        <f>IF(ISBLANK(A476)," ",INDIRECT(ADDRESS(1,5+MOD(ROW()-2,COUNTA('Form Responses 1'!$1:$1)-4),,TRUE,"Form Responses 1")))</f>
        <v>Blok 3 &amp; 4 [Bundaran 1]</v>
      </c>
      <c r="G476" s="9" t="str">
        <f>IF(ISBLANK(A476)," ",INDIRECT(ADDRESS(MATCH(A476,'Form Responses 1'!A:A,0),5+MOD(ROW()-2,COUNTA('Form Responses 1'!$1:$1)-4),,TRUE,"Form Responses 1")))</f>
        <v>CUKUP BAIK</v>
      </c>
      <c r="H476" s="12" t="str">
        <f t="shared" si="3"/>
        <v>Blok 3 &amp; 4</v>
      </c>
      <c r="I476" s="12" t="str">
        <f t="shared" si="4"/>
        <v>CLEANING SERVICE</v>
      </c>
      <c r="J476" s="12">
        <f t="array" ref="J476">IFERROR(INDEX(MASTER!B:B,MATCH(G476,MASTER!A:A,0))/100," ")</f>
        <v>0.89</v>
      </c>
      <c r="K476" s="9">
        <f t="shared" si="5"/>
        <v>8</v>
      </c>
      <c r="L476" s="9" t="str">
        <f t="shared" si="6"/>
        <v>2023 - WEEK 08</v>
      </c>
      <c r="M476" s="9" t="str">
        <f t="shared" si="7"/>
        <v>2023 - MONTH 02</v>
      </c>
      <c r="N476" s="12">
        <f t="shared" ref="N476:O476" si="485">IFERROR(AVERAGEIF(L:L,L476,$J:$J)," ")</f>
        <v>0.9295714286</v>
      </c>
      <c r="O476" s="12">
        <f t="shared" si="485"/>
        <v>0.9348095238</v>
      </c>
      <c r="P476" s="9" t="str">
        <f>IF(ISBLANK(A476)," ",IF(N476&gt;MASTER!$B$3/100,"SB",IF(N476&gt;MASTER!$B$4/100,"B",IF(N476&gt;MASTER!$B$5/100,"C","K"))))</f>
        <v>B</v>
      </c>
      <c r="Q476" s="9" t="str">
        <f>IF(ISBLANK(B476)," ",IF(O476&gt;MASTER!$B$3/100,"SB",IF(O476&gt;MASTER!$B$4/100,"B",IF(O476&gt;MASTER!$B$5/100,"C","K"))))</f>
        <v>B</v>
      </c>
    </row>
    <row r="477">
      <c r="A477" s="8">
        <f>INDIRECT(ADDRESS(2+QUOTIENT(ROW()-2,COUNTA('Form Responses 1'!$1:$1)-4),1,,TRUE,"Form Responses 1"))</f>
        <v>45022.46941</v>
      </c>
      <c r="B477" s="9" t="str">
        <f>INDIRECT(ADDRESS(2+QUOTIENT(ROW()-2,COUNTA('Form Responses 1'!$1:$1)-4),2,,TRUE,"Form Responses 1"))</f>
        <v>didinz1012@gmail.com</v>
      </c>
      <c r="C477" s="9" t="str">
        <f>INDIRECT(ADDRESS(2+QUOTIENT(ROW()-2,COUNTA('Form Responses 1'!$1:$1)-4),3,,TRUE,"Form Responses 1"))</f>
        <v>Didin Zaenudin</v>
      </c>
      <c r="D477" s="10">
        <f>INDIRECT(ADDRESS(2+QUOTIENT(ROW()-2,COUNTA('Form Responses 1'!$1:$1)-4),4,,TRUE,"Form Responses 1"))</f>
        <v>44981</v>
      </c>
      <c r="E477" s="11">
        <f t="shared" si="2"/>
        <v>5</v>
      </c>
      <c r="F477" s="9" t="str">
        <f>IF(ISBLANK(A477)," ",INDIRECT(ADDRESS(1,5+MOD(ROW()-2,COUNTA('Form Responses 1'!$1:$1)-4),,TRUE,"Form Responses 1")))</f>
        <v>Blok 3 &amp; 4 [Bundaran 2]</v>
      </c>
      <c r="G477" s="9" t="str">
        <f>IF(ISBLANK(A477)," ",INDIRECT(ADDRESS(MATCH(A477,'Form Responses 1'!A:A,0),5+MOD(ROW()-2,COUNTA('Form Responses 1'!$1:$1)-4),,TRUE,"Form Responses 1")))</f>
        <v>CUKUP BAIK</v>
      </c>
      <c r="H477" s="12" t="str">
        <f t="shared" si="3"/>
        <v>Blok 3 &amp; 4</v>
      </c>
      <c r="I477" s="12" t="str">
        <f t="shared" si="4"/>
        <v>CLEANING SERVICE</v>
      </c>
      <c r="J477" s="12">
        <f t="array" ref="J477">IFERROR(INDEX(MASTER!B:B,MATCH(G477,MASTER!A:A,0))/100," ")</f>
        <v>0.89</v>
      </c>
      <c r="K477" s="9">
        <f t="shared" si="5"/>
        <v>8</v>
      </c>
      <c r="L477" s="9" t="str">
        <f t="shared" si="6"/>
        <v>2023 - WEEK 08</v>
      </c>
      <c r="M477" s="9" t="str">
        <f t="shared" si="7"/>
        <v>2023 - MONTH 02</v>
      </c>
      <c r="N477" s="12">
        <f t="shared" ref="N477:O477" si="486">IFERROR(AVERAGEIF(L:L,L477,$J:$J)," ")</f>
        <v>0.9295714286</v>
      </c>
      <c r="O477" s="12">
        <f t="shared" si="486"/>
        <v>0.9348095238</v>
      </c>
      <c r="P477" s="9" t="str">
        <f>IF(ISBLANK(A477)," ",IF(N477&gt;MASTER!$B$3/100,"SB",IF(N477&gt;MASTER!$B$4/100,"B",IF(N477&gt;MASTER!$B$5/100,"C","K"))))</f>
        <v>B</v>
      </c>
      <c r="Q477" s="9" t="str">
        <f>IF(ISBLANK(B477)," ",IF(O477&gt;MASTER!$B$3/100,"SB",IF(O477&gt;MASTER!$B$4/100,"B",IF(O477&gt;MASTER!$B$5/100,"C","K"))))</f>
        <v>B</v>
      </c>
    </row>
    <row r="478">
      <c r="A478" s="8">
        <f>INDIRECT(ADDRESS(2+QUOTIENT(ROW()-2,COUNTA('Form Responses 1'!$1:$1)-4),1,,TRUE,"Form Responses 1"))</f>
        <v>45022.46941</v>
      </c>
      <c r="B478" s="9" t="str">
        <f>INDIRECT(ADDRESS(2+QUOTIENT(ROW()-2,COUNTA('Form Responses 1'!$1:$1)-4),2,,TRUE,"Form Responses 1"))</f>
        <v>didinz1012@gmail.com</v>
      </c>
      <c r="C478" s="9" t="str">
        <f>INDIRECT(ADDRESS(2+QUOTIENT(ROW()-2,COUNTA('Form Responses 1'!$1:$1)-4),3,,TRUE,"Form Responses 1"))</f>
        <v>Didin Zaenudin</v>
      </c>
      <c r="D478" s="10">
        <f>INDIRECT(ADDRESS(2+QUOTIENT(ROW()-2,COUNTA('Form Responses 1'!$1:$1)-4),4,,TRUE,"Form Responses 1"))</f>
        <v>44981</v>
      </c>
      <c r="E478" s="11">
        <f t="shared" si="2"/>
        <v>5</v>
      </c>
      <c r="F478" s="9" t="str">
        <f>IF(ISBLANK(A478)," ",INDIRECT(ADDRESS(1,5+MOD(ROW()-2,COUNTA('Form Responses 1'!$1:$1)-4),,TRUE,"Form Responses 1")))</f>
        <v>Blok 5 &amp; 6 [Jalur Utama]</v>
      </c>
      <c r="G478" s="9" t="str">
        <f>IF(ISBLANK(A478)," ",INDIRECT(ADDRESS(MATCH(A478,'Form Responses 1'!A:A,0),5+MOD(ROW()-2,COUNTA('Form Responses 1'!$1:$1)-4),,TRUE,"Form Responses 1")))</f>
        <v>CUKUP BAIK</v>
      </c>
      <c r="H478" s="12" t="str">
        <f t="shared" si="3"/>
        <v>Blok 5 &amp; 6</v>
      </c>
      <c r="I478" s="12" t="str">
        <f t="shared" si="4"/>
        <v>CLEANING SERVICE</v>
      </c>
      <c r="J478" s="12">
        <f t="array" ref="J478">IFERROR(INDEX(MASTER!B:B,MATCH(G478,MASTER!A:A,0))/100," ")</f>
        <v>0.89</v>
      </c>
      <c r="K478" s="9">
        <f t="shared" si="5"/>
        <v>8</v>
      </c>
      <c r="L478" s="9" t="str">
        <f t="shared" si="6"/>
        <v>2023 - WEEK 08</v>
      </c>
      <c r="M478" s="9" t="str">
        <f t="shared" si="7"/>
        <v>2023 - MONTH 02</v>
      </c>
      <c r="N478" s="12">
        <f t="shared" ref="N478:O478" si="487">IFERROR(AVERAGEIF(L:L,L478,$J:$J)," ")</f>
        <v>0.9295714286</v>
      </c>
      <c r="O478" s="12">
        <f t="shared" si="487"/>
        <v>0.9348095238</v>
      </c>
      <c r="P478" s="9" t="str">
        <f>IF(ISBLANK(A478)," ",IF(N478&gt;MASTER!$B$3/100,"SB",IF(N478&gt;MASTER!$B$4/100,"B",IF(N478&gt;MASTER!$B$5/100,"C","K"))))</f>
        <v>B</v>
      </c>
      <c r="Q478" s="9" t="str">
        <f>IF(ISBLANK(B478)," ",IF(O478&gt;MASTER!$B$3/100,"SB",IF(O478&gt;MASTER!$B$4/100,"B",IF(O478&gt;MASTER!$B$5/100,"C","K"))))</f>
        <v>B</v>
      </c>
    </row>
    <row r="479">
      <c r="A479" s="8">
        <f>INDIRECT(ADDRESS(2+QUOTIENT(ROW()-2,COUNTA('Form Responses 1'!$1:$1)-4),1,,TRUE,"Form Responses 1"))</f>
        <v>45022.46941</v>
      </c>
      <c r="B479" s="9" t="str">
        <f>INDIRECT(ADDRESS(2+QUOTIENT(ROW()-2,COUNTA('Form Responses 1'!$1:$1)-4),2,,TRUE,"Form Responses 1"))</f>
        <v>didinz1012@gmail.com</v>
      </c>
      <c r="C479" s="9" t="str">
        <f>INDIRECT(ADDRESS(2+QUOTIENT(ROW()-2,COUNTA('Form Responses 1'!$1:$1)-4),3,,TRUE,"Form Responses 1"))</f>
        <v>Didin Zaenudin</v>
      </c>
      <c r="D479" s="10">
        <f>INDIRECT(ADDRESS(2+QUOTIENT(ROW()-2,COUNTA('Form Responses 1'!$1:$1)-4),4,,TRUE,"Form Responses 1"))</f>
        <v>44981</v>
      </c>
      <c r="E479" s="11">
        <f t="shared" si="2"/>
        <v>5</v>
      </c>
      <c r="F479" s="9" t="str">
        <f>IF(ISBLANK(A479)," ",INDIRECT(ADDRESS(1,5+MOD(ROW()-2,COUNTA('Form Responses 1'!$1:$1)-4),,TRUE,"Form Responses 1")))</f>
        <v>Blok 5 &amp; 6 [Bundaran]</v>
      </c>
      <c r="G479" s="9" t="str">
        <f>IF(ISBLANK(A479)," ",INDIRECT(ADDRESS(MATCH(A479,'Form Responses 1'!A:A,0),5+MOD(ROW()-2,COUNTA('Form Responses 1'!$1:$1)-4),,TRUE,"Form Responses 1")))</f>
        <v>CUKUP BAIK</v>
      </c>
      <c r="H479" s="12" t="str">
        <f t="shared" si="3"/>
        <v>Blok 5 &amp; 6</v>
      </c>
      <c r="I479" s="12" t="str">
        <f t="shared" si="4"/>
        <v>CLEANING SERVICE</v>
      </c>
      <c r="J479" s="12">
        <f t="array" ref="J479">IFERROR(INDEX(MASTER!B:B,MATCH(G479,MASTER!A:A,0))/100," ")</f>
        <v>0.89</v>
      </c>
      <c r="K479" s="9">
        <f t="shared" si="5"/>
        <v>8</v>
      </c>
      <c r="L479" s="9" t="str">
        <f t="shared" si="6"/>
        <v>2023 - WEEK 08</v>
      </c>
      <c r="M479" s="9" t="str">
        <f t="shared" si="7"/>
        <v>2023 - MONTH 02</v>
      </c>
      <c r="N479" s="12">
        <f t="shared" ref="N479:O479" si="488">IFERROR(AVERAGEIF(L:L,L479,$J:$J)," ")</f>
        <v>0.9295714286</v>
      </c>
      <c r="O479" s="12">
        <f t="shared" si="488"/>
        <v>0.9348095238</v>
      </c>
      <c r="P479" s="9" t="str">
        <f>IF(ISBLANK(A479)," ",IF(N479&gt;MASTER!$B$3/100,"SB",IF(N479&gt;MASTER!$B$4/100,"B",IF(N479&gt;MASTER!$B$5/100,"C","K"))))</f>
        <v>B</v>
      </c>
      <c r="Q479" s="9" t="str">
        <f>IF(ISBLANK(B479)," ",IF(O479&gt;MASTER!$B$3/100,"SB",IF(O479&gt;MASTER!$B$4/100,"B",IF(O479&gt;MASTER!$B$5/100,"C","K"))))</f>
        <v>B</v>
      </c>
    </row>
    <row r="480">
      <c r="A480" s="8">
        <f>INDIRECT(ADDRESS(2+QUOTIENT(ROW()-2,COUNTA('Form Responses 1'!$1:$1)-4),1,,TRUE,"Form Responses 1"))</f>
        <v>45022.46941</v>
      </c>
      <c r="B480" s="9" t="str">
        <f>INDIRECT(ADDRESS(2+QUOTIENT(ROW()-2,COUNTA('Form Responses 1'!$1:$1)-4),2,,TRUE,"Form Responses 1"))</f>
        <v>didinz1012@gmail.com</v>
      </c>
      <c r="C480" s="9" t="str">
        <f>INDIRECT(ADDRESS(2+QUOTIENT(ROW()-2,COUNTA('Form Responses 1'!$1:$1)-4),3,,TRUE,"Form Responses 1"))</f>
        <v>Didin Zaenudin</v>
      </c>
      <c r="D480" s="10">
        <f>INDIRECT(ADDRESS(2+QUOTIENT(ROW()-2,COUNTA('Form Responses 1'!$1:$1)-4),4,,TRUE,"Form Responses 1"))</f>
        <v>44981</v>
      </c>
      <c r="E480" s="11">
        <f t="shared" si="2"/>
        <v>5</v>
      </c>
      <c r="F480" s="9" t="str">
        <f>IF(ISBLANK(A480)," ",INDIRECT(ADDRESS(1,5+MOD(ROW()-2,COUNTA('Form Responses 1'!$1:$1)-4),,TRUE,"Form Responses 1")))</f>
        <v>Lapangan 1 [Jalur Utama]</v>
      </c>
      <c r="G480" s="9" t="str">
        <f>IF(ISBLANK(A480)," ",INDIRECT(ADDRESS(MATCH(A480,'Form Responses 1'!A:A,0),5+MOD(ROW()-2,COUNTA('Form Responses 1'!$1:$1)-4),,TRUE,"Form Responses 1")))</f>
        <v>CUKUP BAIK</v>
      </c>
      <c r="H480" s="12" t="str">
        <f t="shared" si="3"/>
        <v>Lapangan 1</v>
      </c>
      <c r="I480" s="12" t="str">
        <f t="shared" si="4"/>
        <v>CLEANING SERVICE</v>
      </c>
      <c r="J480" s="12">
        <f t="array" ref="J480">IFERROR(INDEX(MASTER!B:B,MATCH(G480,MASTER!A:A,0))/100," ")</f>
        <v>0.89</v>
      </c>
      <c r="K480" s="9">
        <f t="shared" si="5"/>
        <v>8</v>
      </c>
      <c r="L480" s="9" t="str">
        <f t="shared" si="6"/>
        <v>2023 - WEEK 08</v>
      </c>
      <c r="M480" s="9" t="str">
        <f t="shared" si="7"/>
        <v>2023 - MONTH 02</v>
      </c>
      <c r="N480" s="12">
        <f t="shared" ref="N480:O480" si="489">IFERROR(AVERAGEIF(L:L,L480,$J:$J)," ")</f>
        <v>0.9295714286</v>
      </c>
      <c r="O480" s="12">
        <f t="shared" si="489"/>
        <v>0.9348095238</v>
      </c>
      <c r="P480" s="9" t="str">
        <f>IF(ISBLANK(A480)," ",IF(N480&gt;MASTER!$B$3/100,"SB",IF(N480&gt;MASTER!$B$4/100,"B",IF(N480&gt;MASTER!$B$5/100,"C","K"))))</f>
        <v>B</v>
      </c>
      <c r="Q480" s="9" t="str">
        <f>IF(ISBLANK(B480)," ",IF(O480&gt;MASTER!$B$3/100,"SB",IF(O480&gt;MASTER!$B$4/100,"B",IF(O480&gt;MASTER!$B$5/100,"C","K"))))</f>
        <v>B</v>
      </c>
    </row>
    <row r="481">
      <c r="A481" s="8">
        <f>INDIRECT(ADDRESS(2+QUOTIENT(ROW()-2,COUNTA('Form Responses 1'!$1:$1)-4),1,,TRUE,"Form Responses 1"))</f>
        <v>45022.46941</v>
      </c>
      <c r="B481" s="9" t="str">
        <f>INDIRECT(ADDRESS(2+QUOTIENT(ROW()-2,COUNTA('Form Responses 1'!$1:$1)-4),2,,TRUE,"Form Responses 1"))</f>
        <v>didinz1012@gmail.com</v>
      </c>
      <c r="C481" s="9" t="str">
        <f>INDIRECT(ADDRESS(2+QUOTIENT(ROW()-2,COUNTA('Form Responses 1'!$1:$1)-4),3,,TRUE,"Form Responses 1"))</f>
        <v>Didin Zaenudin</v>
      </c>
      <c r="D481" s="10">
        <f>INDIRECT(ADDRESS(2+QUOTIENT(ROW()-2,COUNTA('Form Responses 1'!$1:$1)-4),4,,TRUE,"Form Responses 1"))</f>
        <v>44981</v>
      </c>
      <c r="E481" s="11">
        <f t="shared" si="2"/>
        <v>5</v>
      </c>
      <c r="F481" s="9" t="str">
        <f>IF(ISBLANK(A481)," ",INDIRECT(ADDRESS(1,5+MOD(ROW()-2,COUNTA('Form Responses 1'!$1:$1)-4),,TRUE,"Form Responses 1")))</f>
        <v>Lapangan 1 [Lapangan]</v>
      </c>
      <c r="G481" s="9" t="str">
        <f>IF(ISBLANK(A481)," ",INDIRECT(ADDRESS(MATCH(A481,'Form Responses 1'!A:A,0),5+MOD(ROW()-2,COUNTA('Form Responses 1'!$1:$1)-4),,TRUE,"Form Responses 1")))</f>
        <v>CUKUP BAIK</v>
      </c>
      <c r="H481" s="12" t="str">
        <f t="shared" si="3"/>
        <v>Lapangan 1</v>
      </c>
      <c r="I481" s="12" t="str">
        <f t="shared" si="4"/>
        <v>CLEANING SERVICE</v>
      </c>
      <c r="J481" s="12">
        <f t="array" ref="J481">IFERROR(INDEX(MASTER!B:B,MATCH(G481,MASTER!A:A,0))/100," ")</f>
        <v>0.89</v>
      </c>
      <c r="K481" s="9">
        <f t="shared" si="5"/>
        <v>8</v>
      </c>
      <c r="L481" s="9" t="str">
        <f t="shared" si="6"/>
        <v>2023 - WEEK 08</v>
      </c>
      <c r="M481" s="9" t="str">
        <f t="shared" si="7"/>
        <v>2023 - MONTH 02</v>
      </c>
      <c r="N481" s="12">
        <f t="shared" ref="N481:O481" si="490">IFERROR(AVERAGEIF(L:L,L481,$J:$J)," ")</f>
        <v>0.9295714286</v>
      </c>
      <c r="O481" s="12">
        <f t="shared" si="490"/>
        <v>0.9348095238</v>
      </c>
      <c r="P481" s="9" t="str">
        <f>IF(ISBLANK(A481)," ",IF(N481&gt;MASTER!$B$3/100,"SB",IF(N481&gt;MASTER!$B$4/100,"B",IF(N481&gt;MASTER!$B$5/100,"C","K"))))</f>
        <v>B</v>
      </c>
      <c r="Q481" s="9" t="str">
        <f>IF(ISBLANK(B481)," ",IF(O481&gt;MASTER!$B$3/100,"SB",IF(O481&gt;MASTER!$B$4/100,"B",IF(O481&gt;MASTER!$B$5/100,"C","K"))))</f>
        <v>B</v>
      </c>
    </row>
    <row r="482">
      <c r="A482" s="8">
        <f>INDIRECT(ADDRESS(2+QUOTIENT(ROW()-2,COUNTA('Form Responses 1'!$1:$1)-4),1,,TRUE,"Form Responses 1"))</f>
        <v>45022.46941</v>
      </c>
      <c r="B482" s="9" t="str">
        <f>INDIRECT(ADDRESS(2+QUOTIENT(ROW()-2,COUNTA('Form Responses 1'!$1:$1)-4),2,,TRUE,"Form Responses 1"))</f>
        <v>didinz1012@gmail.com</v>
      </c>
      <c r="C482" s="9" t="str">
        <f>INDIRECT(ADDRESS(2+QUOTIENT(ROW()-2,COUNTA('Form Responses 1'!$1:$1)-4),3,,TRUE,"Form Responses 1"))</f>
        <v>Didin Zaenudin</v>
      </c>
      <c r="D482" s="10">
        <f>INDIRECT(ADDRESS(2+QUOTIENT(ROW()-2,COUNTA('Form Responses 1'!$1:$1)-4),4,,TRUE,"Form Responses 1"))</f>
        <v>44981</v>
      </c>
      <c r="E482" s="11">
        <f t="shared" si="2"/>
        <v>5</v>
      </c>
      <c r="F482" s="9" t="str">
        <f>IF(ISBLANK(A482)," ",INDIRECT(ADDRESS(1,5+MOD(ROW()-2,COUNTA('Form Responses 1'!$1:$1)-4),,TRUE,"Form Responses 1")))</f>
        <v>Lapangan 2 [Jalur Utama]</v>
      </c>
      <c r="G482" s="9" t="str">
        <f>IF(ISBLANK(A482)," ",INDIRECT(ADDRESS(MATCH(A482,'Form Responses 1'!A:A,0),5+MOD(ROW()-2,COUNTA('Form Responses 1'!$1:$1)-4),,TRUE,"Form Responses 1")))</f>
        <v>CUKUP BAIK</v>
      </c>
      <c r="H482" s="12" t="str">
        <f t="shared" si="3"/>
        <v>Lapangan 2</v>
      </c>
      <c r="I482" s="12" t="str">
        <f t="shared" si="4"/>
        <v>CLEANING SERVICE</v>
      </c>
      <c r="J482" s="12">
        <f t="array" ref="J482">IFERROR(INDEX(MASTER!B:B,MATCH(G482,MASTER!A:A,0))/100," ")</f>
        <v>0.89</v>
      </c>
      <c r="K482" s="9">
        <f t="shared" si="5"/>
        <v>8</v>
      </c>
      <c r="L482" s="9" t="str">
        <f t="shared" si="6"/>
        <v>2023 - WEEK 08</v>
      </c>
      <c r="M482" s="9" t="str">
        <f t="shared" si="7"/>
        <v>2023 - MONTH 02</v>
      </c>
      <c r="N482" s="12">
        <f t="shared" ref="N482:O482" si="491">IFERROR(AVERAGEIF(L:L,L482,$J:$J)," ")</f>
        <v>0.9295714286</v>
      </c>
      <c r="O482" s="12">
        <f t="shared" si="491"/>
        <v>0.9348095238</v>
      </c>
      <c r="P482" s="9" t="str">
        <f>IF(ISBLANK(A482)," ",IF(N482&gt;MASTER!$B$3/100,"SB",IF(N482&gt;MASTER!$B$4/100,"B",IF(N482&gt;MASTER!$B$5/100,"C","K"))))</f>
        <v>B</v>
      </c>
      <c r="Q482" s="9" t="str">
        <f>IF(ISBLANK(B482)," ",IF(O482&gt;MASTER!$B$3/100,"SB",IF(O482&gt;MASTER!$B$4/100,"B",IF(O482&gt;MASTER!$B$5/100,"C","K"))))</f>
        <v>B</v>
      </c>
    </row>
    <row r="483">
      <c r="A483" s="8">
        <f>INDIRECT(ADDRESS(2+QUOTIENT(ROW()-2,COUNTA('Form Responses 1'!$1:$1)-4),1,,TRUE,"Form Responses 1"))</f>
        <v>45022.46941</v>
      </c>
      <c r="B483" s="9" t="str">
        <f>INDIRECT(ADDRESS(2+QUOTIENT(ROW()-2,COUNTA('Form Responses 1'!$1:$1)-4),2,,TRUE,"Form Responses 1"))</f>
        <v>didinz1012@gmail.com</v>
      </c>
      <c r="C483" s="9" t="str">
        <f>INDIRECT(ADDRESS(2+QUOTIENT(ROW()-2,COUNTA('Form Responses 1'!$1:$1)-4),3,,TRUE,"Form Responses 1"))</f>
        <v>Didin Zaenudin</v>
      </c>
      <c r="D483" s="10">
        <f>INDIRECT(ADDRESS(2+QUOTIENT(ROW()-2,COUNTA('Form Responses 1'!$1:$1)-4),4,,TRUE,"Form Responses 1"))</f>
        <v>44981</v>
      </c>
      <c r="E483" s="11">
        <f t="shared" si="2"/>
        <v>5</v>
      </c>
      <c r="F483" s="9" t="str">
        <f>IF(ISBLANK(A483)," ",INDIRECT(ADDRESS(1,5+MOD(ROW()-2,COUNTA('Form Responses 1'!$1:$1)-4),,TRUE,"Form Responses 1")))</f>
        <v>Lapangan 2 [Lapangan]</v>
      </c>
      <c r="G483" s="9" t="str">
        <f>IF(ISBLANK(A483)," ",INDIRECT(ADDRESS(MATCH(A483,'Form Responses 1'!A:A,0),5+MOD(ROW()-2,COUNTA('Form Responses 1'!$1:$1)-4),,TRUE,"Form Responses 1")))</f>
        <v>CUKUP BAIK</v>
      </c>
      <c r="H483" s="12" t="str">
        <f t="shared" si="3"/>
        <v>Lapangan 2</v>
      </c>
      <c r="I483" s="12" t="str">
        <f t="shared" si="4"/>
        <v>CLEANING SERVICE</v>
      </c>
      <c r="J483" s="12">
        <f t="array" ref="J483">IFERROR(INDEX(MASTER!B:B,MATCH(G483,MASTER!A:A,0))/100," ")</f>
        <v>0.89</v>
      </c>
      <c r="K483" s="9">
        <f t="shared" si="5"/>
        <v>8</v>
      </c>
      <c r="L483" s="9" t="str">
        <f t="shared" si="6"/>
        <v>2023 - WEEK 08</v>
      </c>
      <c r="M483" s="9" t="str">
        <f t="shared" si="7"/>
        <v>2023 - MONTH 02</v>
      </c>
      <c r="N483" s="12">
        <f t="shared" ref="N483:O483" si="492">IFERROR(AVERAGEIF(L:L,L483,$J:$J)," ")</f>
        <v>0.9295714286</v>
      </c>
      <c r="O483" s="12">
        <f t="shared" si="492"/>
        <v>0.9348095238</v>
      </c>
      <c r="P483" s="9" t="str">
        <f>IF(ISBLANK(A483)," ",IF(N483&gt;MASTER!$B$3/100,"SB",IF(N483&gt;MASTER!$B$4/100,"B",IF(N483&gt;MASTER!$B$5/100,"C","K"))))</f>
        <v>B</v>
      </c>
      <c r="Q483" s="9" t="str">
        <f>IF(ISBLANK(B483)," ",IF(O483&gt;MASTER!$B$3/100,"SB",IF(O483&gt;MASTER!$B$4/100,"B",IF(O483&gt;MASTER!$B$5/100,"C","K"))))</f>
        <v>B</v>
      </c>
    </row>
    <row r="484">
      <c r="A484" s="8">
        <f>INDIRECT(ADDRESS(2+QUOTIENT(ROW()-2,COUNTA('Form Responses 1'!$1:$1)-4),1,,TRUE,"Form Responses 1"))</f>
        <v>45022.46941</v>
      </c>
      <c r="B484" s="9" t="str">
        <f>INDIRECT(ADDRESS(2+QUOTIENT(ROW()-2,COUNTA('Form Responses 1'!$1:$1)-4),2,,TRUE,"Form Responses 1"))</f>
        <v>didinz1012@gmail.com</v>
      </c>
      <c r="C484" s="9" t="str">
        <f>INDIRECT(ADDRESS(2+QUOTIENT(ROW()-2,COUNTA('Form Responses 1'!$1:$1)-4),3,,TRUE,"Form Responses 1"))</f>
        <v>Didin Zaenudin</v>
      </c>
      <c r="D484" s="10">
        <f>INDIRECT(ADDRESS(2+QUOTIENT(ROW()-2,COUNTA('Form Responses 1'!$1:$1)-4),4,,TRUE,"Form Responses 1"))</f>
        <v>44981</v>
      </c>
      <c r="E484" s="11">
        <f t="shared" si="2"/>
        <v>5</v>
      </c>
      <c r="F484" s="9" t="str">
        <f>IF(ISBLANK(A484)," ",INDIRECT(ADDRESS(1,5+MOD(ROW()-2,COUNTA('Form Responses 1'!$1:$1)-4),,TRUE,"Form Responses 1")))</f>
        <v>Lapangan 3 [Jalur Utama]</v>
      </c>
      <c r="G484" s="9" t="str">
        <f>IF(ISBLANK(A484)," ",INDIRECT(ADDRESS(MATCH(A484,'Form Responses 1'!A:A,0),5+MOD(ROW()-2,COUNTA('Form Responses 1'!$1:$1)-4),,TRUE,"Form Responses 1")))</f>
        <v>CUKUP BAIK</v>
      </c>
      <c r="H484" s="12" t="str">
        <f t="shared" si="3"/>
        <v>Lapangan 3</v>
      </c>
      <c r="I484" s="12" t="str">
        <f t="shared" si="4"/>
        <v>CLEANING SERVICE</v>
      </c>
      <c r="J484" s="12">
        <f t="array" ref="J484">IFERROR(INDEX(MASTER!B:B,MATCH(G484,MASTER!A:A,0))/100," ")</f>
        <v>0.89</v>
      </c>
      <c r="K484" s="9">
        <f t="shared" si="5"/>
        <v>8</v>
      </c>
      <c r="L484" s="9" t="str">
        <f t="shared" si="6"/>
        <v>2023 - WEEK 08</v>
      </c>
      <c r="M484" s="9" t="str">
        <f t="shared" si="7"/>
        <v>2023 - MONTH 02</v>
      </c>
      <c r="N484" s="12">
        <f t="shared" ref="N484:O484" si="493">IFERROR(AVERAGEIF(L:L,L484,$J:$J)," ")</f>
        <v>0.9295714286</v>
      </c>
      <c r="O484" s="12">
        <f t="shared" si="493"/>
        <v>0.9348095238</v>
      </c>
      <c r="P484" s="9" t="str">
        <f>IF(ISBLANK(A484)," ",IF(N484&gt;MASTER!$B$3/100,"SB",IF(N484&gt;MASTER!$B$4/100,"B",IF(N484&gt;MASTER!$B$5/100,"C","K"))))</f>
        <v>B</v>
      </c>
      <c r="Q484" s="9" t="str">
        <f>IF(ISBLANK(B484)," ",IF(O484&gt;MASTER!$B$3/100,"SB",IF(O484&gt;MASTER!$B$4/100,"B",IF(O484&gt;MASTER!$B$5/100,"C","K"))))</f>
        <v>B</v>
      </c>
    </row>
    <row r="485">
      <c r="A485" s="8">
        <f>INDIRECT(ADDRESS(2+QUOTIENT(ROW()-2,COUNTA('Form Responses 1'!$1:$1)-4),1,,TRUE,"Form Responses 1"))</f>
        <v>45022.46941</v>
      </c>
      <c r="B485" s="9" t="str">
        <f>INDIRECT(ADDRESS(2+QUOTIENT(ROW()-2,COUNTA('Form Responses 1'!$1:$1)-4),2,,TRUE,"Form Responses 1"))</f>
        <v>didinz1012@gmail.com</v>
      </c>
      <c r="C485" s="9" t="str">
        <f>INDIRECT(ADDRESS(2+QUOTIENT(ROW()-2,COUNTA('Form Responses 1'!$1:$1)-4),3,,TRUE,"Form Responses 1"))</f>
        <v>Didin Zaenudin</v>
      </c>
      <c r="D485" s="10">
        <f>INDIRECT(ADDRESS(2+QUOTIENT(ROW()-2,COUNTA('Form Responses 1'!$1:$1)-4),4,,TRUE,"Form Responses 1"))</f>
        <v>44981</v>
      </c>
      <c r="E485" s="11">
        <f t="shared" si="2"/>
        <v>5</v>
      </c>
      <c r="F485" s="9" t="str">
        <f>IF(ISBLANK(A485)," ",INDIRECT(ADDRESS(1,5+MOD(ROW()-2,COUNTA('Form Responses 1'!$1:$1)-4),,TRUE,"Form Responses 1")))</f>
        <v>Lapangan 3 [Lapangan]</v>
      </c>
      <c r="G485" s="9" t="str">
        <f>IF(ISBLANK(A485)," ",INDIRECT(ADDRESS(MATCH(A485,'Form Responses 1'!A:A,0),5+MOD(ROW()-2,COUNTA('Form Responses 1'!$1:$1)-4),,TRUE,"Form Responses 1")))</f>
        <v>CUKUP BAIK</v>
      </c>
      <c r="H485" s="12" t="str">
        <f t="shared" si="3"/>
        <v>Lapangan 3</v>
      </c>
      <c r="I485" s="12" t="str">
        <f t="shared" si="4"/>
        <v>CLEANING SERVICE</v>
      </c>
      <c r="J485" s="12">
        <f t="array" ref="J485">IFERROR(INDEX(MASTER!B:B,MATCH(G485,MASTER!A:A,0))/100," ")</f>
        <v>0.89</v>
      </c>
      <c r="K485" s="9">
        <f t="shared" si="5"/>
        <v>8</v>
      </c>
      <c r="L485" s="9" t="str">
        <f t="shared" si="6"/>
        <v>2023 - WEEK 08</v>
      </c>
      <c r="M485" s="9" t="str">
        <f t="shared" si="7"/>
        <v>2023 - MONTH 02</v>
      </c>
      <c r="N485" s="12">
        <f t="shared" ref="N485:O485" si="494">IFERROR(AVERAGEIF(L:L,L485,$J:$J)," ")</f>
        <v>0.9295714286</v>
      </c>
      <c r="O485" s="12">
        <f t="shared" si="494"/>
        <v>0.9348095238</v>
      </c>
      <c r="P485" s="9" t="str">
        <f>IF(ISBLANK(A485)," ",IF(N485&gt;MASTER!$B$3/100,"SB",IF(N485&gt;MASTER!$B$4/100,"B",IF(N485&gt;MASTER!$B$5/100,"C","K"))))</f>
        <v>B</v>
      </c>
      <c r="Q485" s="9" t="str">
        <f>IF(ISBLANK(B485)," ",IF(O485&gt;MASTER!$B$3/100,"SB",IF(O485&gt;MASTER!$B$4/100,"B",IF(O485&gt;MASTER!$B$5/100,"C","K"))))</f>
        <v>B</v>
      </c>
    </row>
    <row r="486">
      <c r="A486" s="8">
        <f>INDIRECT(ADDRESS(2+QUOTIENT(ROW()-2,COUNTA('Form Responses 1'!$1:$1)-4),1,,TRUE,"Form Responses 1"))</f>
        <v>45022.46941</v>
      </c>
      <c r="B486" s="9" t="str">
        <f>INDIRECT(ADDRESS(2+QUOTIENT(ROW()-2,COUNTA('Form Responses 1'!$1:$1)-4),2,,TRUE,"Form Responses 1"))</f>
        <v>didinz1012@gmail.com</v>
      </c>
      <c r="C486" s="9" t="str">
        <f>INDIRECT(ADDRESS(2+QUOTIENT(ROW()-2,COUNTA('Form Responses 1'!$1:$1)-4),3,,TRUE,"Form Responses 1"))</f>
        <v>Didin Zaenudin</v>
      </c>
      <c r="D486" s="10">
        <f>INDIRECT(ADDRESS(2+QUOTIENT(ROW()-2,COUNTA('Form Responses 1'!$1:$1)-4),4,,TRUE,"Form Responses 1"))</f>
        <v>44981</v>
      </c>
      <c r="E486" s="11">
        <f t="shared" si="2"/>
        <v>5</v>
      </c>
      <c r="F486" s="9" t="str">
        <f>IF(ISBLANK(A486)," ",INDIRECT(ADDRESS(1,5+MOD(ROW()-2,COUNTA('Form Responses 1'!$1:$1)-4),,TRUE,"Form Responses 1")))</f>
        <v>Lapangan Panah [Jalur Utama]</v>
      </c>
      <c r="G486" s="9" t="str">
        <f>IF(ISBLANK(A486)," ",INDIRECT(ADDRESS(MATCH(A486,'Form Responses 1'!A:A,0),5+MOD(ROW()-2,COUNTA('Form Responses 1'!$1:$1)-4),,TRUE,"Form Responses 1")))</f>
        <v>CUKUP BAIK</v>
      </c>
      <c r="H486" s="12" t="str">
        <f t="shared" si="3"/>
        <v>Lapangan Panah</v>
      </c>
      <c r="I486" s="12" t="str">
        <f t="shared" si="4"/>
        <v>CLEANING SERVICE</v>
      </c>
      <c r="J486" s="12">
        <f t="array" ref="J486">IFERROR(INDEX(MASTER!B:B,MATCH(G486,MASTER!A:A,0))/100," ")</f>
        <v>0.89</v>
      </c>
      <c r="K486" s="9">
        <f t="shared" si="5"/>
        <v>8</v>
      </c>
      <c r="L486" s="9" t="str">
        <f t="shared" si="6"/>
        <v>2023 - WEEK 08</v>
      </c>
      <c r="M486" s="9" t="str">
        <f t="shared" si="7"/>
        <v>2023 - MONTH 02</v>
      </c>
      <c r="N486" s="12">
        <f t="shared" ref="N486:O486" si="495">IFERROR(AVERAGEIF(L:L,L486,$J:$J)," ")</f>
        <v>0.9295714286</v>
      </c>
      <c r="O486" s="12">
        <f t="shared" si="495"/>
        <v>0.9348095238</v>
      </c>
      <c r="P486" s="9" t="str">
        <f>IF(ISBLANK(A486)," ",IF(N486&gt;MASTER!$B$3/100,"SB",IF(N486&gt;MASTER!$B$4/100,"B",IF(N486&gt;MASTER!$B$5/100,"C","K"))))</f>
        <v>B</v>
      </c>
      <c r="Q486" s="9" t="str">
        <f>IF(ISBLANK(B486)," ",IF(O486&gt;MASTER!$B$3/100,"SB",IF(O486&gt;MASTER!$B$4/100,"B",IF(O486&gt;MASTER!$B$5/100,"C","K"))))</f>
        <v>B</v>
      </c>
    </row>
    <row r="487">
      <c r="A487" s="8">
        <f>INDIRECT(ADDRESS(2+QUOTIENT(ROW()-2,COUNTA('Form Responses 1'!$1:$1)-4),1,,TRUE,"Form Responses 1"))</f>
        <v>45022.46941</v>
      </c>
      <c r="B487" s="9" t="str">
        <f>INDIRECT(ADDRESS(2+QUOTIENT(ROW()-2,COUNTA('Form Responses 1'!$1:$1)-4),2,,TRUE,"Form Responses 1"))</f>
        <v>didinz1012@gmail.com</v>
      </c>
      <c r="C487" s="9" t="str">
        <f>INDIRECT(ADDRESS(2+QUOTIENT(ROW()-2,COUNTA('Form Responses 1'!$1:$1)-4),3,,TRUE,"Form Responses 1"))</f>
        <v>Didin Zaenudin</v>
      </c>
      <c r="D487" s="10">
        <f>INDIRECT(ADDRESS(2+QUOTIENT(ROW()-2,COUNTA('Form Responses 1'!$1:$1)-4),4,,TRUE,"Form Responses 1"))</f>
        <v>44981</v>
      </c>
      <c r="E487" s="11">
        <f t="shared" si="2"/>
        <v>5</v>
      </c>
      <c r="F487" s="9" t="str">
        <f>IF(ISBLANK(A487)," ",INDIRECT(ADDRESS(1,5+MOD(ROW()-2,COUNTA('Form Responses 1'!$1:$1)-4),,TRUE,"Form Responses 1")))</f>
        <v>Lapangan Panah [Lapangan]</v>
      </c>
      <c r="G487" s="9" t="str">
        <f>IF(ISBLANK(A487)," ",INDIRECT(ADDRESS(MATCH(A487,'Form Responses 1'!A:A,0),5+MOD(ROW()-2,COUNTA('Form Responses 1'!$1:$1)-4),,TRUE,"Form Responses 1")))</f>
        <v>CUKUP BAIK</v>
      </c>
      <c r="H487" s="12" t="str">
        <f t="shared" si="3"/>
        <v>Lapangan Panah</v>
      </c>
      <c r="I487" s="12" t="str">
        <f t="shared" si="4"/>
        <v>CLEANING SERVICE</v>
      </c>
      <c r="J487" s="12">
        <f t="array" ref="J487">IFERROR(INDEX(MASTER!B:B,MATCH(G487,MASTER!A:A,0))/100," ")</f>
        <v>0.89</v>
      </c>
      <c r="K487" s="9">
        <f t="shared" si="5"/>
        <v>8</v>
      </c>
      <c r="L487" s="9" t="str">
        <f t="shared" si="6"/>
        <v>2023 - WEEK 08</v>
      </c>
      <c r="M487" s="9" t="str">
        <f t="shared" si="7"/>
        <v>2023 - MONTH 02</v>
      </c>
      <c r="N487" s="12">
        <f t="shared" ref="N487:O487" si="496">IFERROR(AVERAGEIF(L:L,L487,$J:$J)," ")</f>
        <v>0.9295714286</v>
      </c>
      <c r="O487" s="12">
        <f t="shared" si="496"/>
        <v>0.9348095238</v>
      </c>
      <c r="P487" s="9" t="str">
        <f>IF(ISBLANK(A487)," ",IF(N487&gt;MASTER!$B$3/100,"SB",IF(N487&gt;MASTER!$B$4/100,"B",IF(N487&gt;MASTER!$B$5/100,"C","K"))))</f>
        <v>B</v>
      </c>
      <c r="Q487" s="9" t="str">
        <f>IF(ISBLANK(B487)," ",IF(O487&gt;MASTER!$B$3/100,"SB",IF(O487&gt;MASTER!$B$4/100,"B",IF(O487&gt;MASTER!$B$5/100,"C","K"))))</f>
        <v>B</v>
      </c>
    </row>
    <row r="488">
      <c r="A488" s="8">
        <f>INDIRECT(ADDRESS(2+QUOTIENT(ROW()-2,COUNTA('Form Responses 1'!$1:$1)-4),1,,TRUE,"Form Responses 1"))</f>
        <v>45022.46941</v>
      </c>
      <c r="B488" s="9" t="str">
        <f>INDIRECT(ADDRESS(2+QUOTIENT(ROW()-2,COUNTA('Form Responses 1'!$1:$1)-4),2,,TRUE,"Form Responses 1"))</f>
        <v>didinz1012@gmail.com</v>
      </c>
      <c r="C488" s="9" t="str">
        <f>INDIRECT(ADDRESS(2+QUOTIENT(ROW()-2,COUNTA('Form Responses 1'!$1:$1)-4),3,,TRUE,"Form Responses 1"))</f>
        <v>Didin Zaenudin</v>
      </c>
      <c r="D488" s="10">
        <f>INDIRECT(ADDRESS(2+QUOTIENT(ROW()-2,COUNTA('Form Responses 1'!$1:$1)-4),4,,TRUE,"Form Responses 1"))</f>
        <v>44981</v>
      </c>
      <c r="E488" s="11">
        <f t="shared" si="2"/>
        <v>5</v>
      </c>
      <c r="F488" s="9" t="str">
        <f>IF(ISBLANK(A488)," ",INDIRECT(ADDRESS(1,5+MOD(ROW()-2,COUNTA('Form Responses 1'!$1:$1)-4),,TRUE,"Form Responses 1")))</f>
        <v>Taman Bermain [Jalur Utama]</v>
      </c>
      <c r="G488" s="9" t="str">
        <f>IF(ISBLANK(A488)," ",INDIRECT(ADDRESS(MATCH(A488,'Form Responses 1'!A:A,0),5+MOD(ROW()-2,COUNTA('Form Responses 1'!$1:$1)-4),,TRUE,"Form Responses 1")))</f>
        <v>CUKUP BAIK</v>
      </c>
      <c r="H488" s="12" t="str">
        <f t="shared" si="3"/>
        <v>Taman Bermain</v>
      </c>
      <c r="I488" s="12" t="str">
        <f t="shared" si="4"/>
        <v>CLEANING SERVICE</v>
      </c>
      <c r="J488" s="12">
        <f t="array" ref="J488">IFERROR(INDEX(MASTER!B:B,MATCH(G488,MASTER!A:A,0))/100," ")</f>
        <v>0.89</v>
      </c>
      <c r="K488" s="9">
        <f t="shared" si="5"/>
        <v>8</v>
      </c>
      <c r="L488" s="9" t="str">
        <f t="shared" si="6"/>
        <v>2023 - WEEK 08</v>
      </c>
      <c r="M488" s="9" t="str">
        <f t="shared" si="7"/>
        <v>2023 - MONTH 02</v>
      </c>
      <c r="N488" s="12">
        <f t="shared" ref="N488:O488" si="497">IFERROR(AVERAGEIF(L:L,L488,$J:$J)," ")</f>
        <v>0.9295714286</v>
      </c>
      <c r="O488" s="12">
        <f t="shared" si="497"/>
        <v>0.9348095238</v>
      </c>
      <c r="P488" s="9" t="str">
        <f>IF(ISBLANK(A488)," ",IF(N488&gt;MASTER!$B$3/100,"SB",IF(N488&gt;MASTER!$B$4/100,"B",IF(N488&gt;MASTER!$B$5/100,"C","K"))))</f>
        <v>B</v>
      </c>
      <c r="Q488" s="9" t="str">
        <f>IF(ISBLANK(B488)," ",IF(O488&gt;MASTER!$B$3/100,"SB",IF(O488&gt;MASTER!$B$4/100,"B",IF(O488&gt;MASTER!$B$5/100,"C","K"))))</f>
        <v>B</v>
      </c>
    </row>
    <row r="489">
      <c r="A489" s="8">
        <f>INDIRECT(ADDRESS(2+QUOTIENT(ROW()-2,COUNTA('Form Responses 1'!$1:$1)-4),1,,TRUE,"Form Responses 1"))</f>
        <v>45022.46941</v>
      </c>
      <c r="B489" s="9" t="str">
        <f>INDIRECT(ADDRESS(2+QUOTIENT(ROW()-2,COUNTA('Form Responses 1'!$1:$1)-4),2,,TRUE,"Form Responses 1"))</f>
        <v>didinz1012@gmail.com</v>
      </c>
      <c r="C489" s="9" t="str">
        <f>INDIRECT(ADDRESS(2+QUOTIENT(ROW()-2,COUNTA('Form Responses 1'!$1:$1)-4),3,,TRUE,"Form Responses 1"))</f>
        <v>Didin Zaenudin</v>
      </c>
      <c r="D489" s="10">
        <f>INDIRECT(ADDRESS(2+QUOTIENT(ROW()-2,COUNTA('Form Responses 1'!$1:$1)-4),4,,TRUE,"Form Responses 1"))</f>
        <v>44981</v>
      </c>
      <c r="E489" s="11">
        <f t="shared" si="2"/>
        <v>5</v>
      </c>
      <c r="F489" s="9" t="str">
        <f>IF(ISBLANK(A489)," ",INDIRECT(ADDRESS(1,5+MOD(ROW()-2,COUNTA('Form Responses 1'!$1:$1)-4),,TRUE,"Form Responses 1")))</f>
        <v>Taman Bermain [Lapangan]</v>
      </c>
      <c r="G489" s="9" t="str">
        <f>IF(ISBLANK(A489)," ",INDIRECT(ADDRESS(MATCH(A489,'Form Responses 1'!A:A,0),5+MOD(ROW()-2,COUNTA('Form Responses 1'!$1:$1)-4),,TRUE,"Form Responses 1")))</f>
        <v>CUKUP BAIK</v>
      </c>
      <c r="H489" s="12" t="str">
        <f t="shared" si="3"/>
        <v>Taman Bermain</v>
      </c>
      <c r="I489" s="12" t="str">
        <f t="shared" si="4"/>
        <v>CLEANING SERVICE</v>
      </c>
      <c r="J489" s="12">
        <f t="array" ref="J489">IFERROR(INDEX(MASTER!B:B,MATCH(G489,MASTER!A:A,0))/100," ")</f>
        <v>0.89</v>
      </c>
      <c r="K489" s="9">
        <f t="shared" si="5"/>
        <v>8</v>
      </c>
      <c r="L489" s="9" t="str">
        <f t="shared" si="6"/>
        <v>2023 - WEEK 08</v>
      </c>
      <c r="M489" s="9" t="str">
        <f t="shared" si="7"/>
        <v>2023 - MONTH 02</v>
      </c>
      <c r="N489" s="12">
        <f t="shared" ref="N489:O489" si="498">IFERROR(AVERAGEIF(L:L,L489,$J:$J)," ")</f>
        <v>0.9295714286</v>
      </c>
      <c r="O489" s="12">
        <f t="shared" si="498"/>
        <v>0.9348095238</v>
      </c>
      <c r="P489" s="9" t="str">
        <f>IF(ISBLANK(A489)," ",IF(N489&gt;MASTER!$B$3/100,"SB",IF(N489&gt;MASTER!$B$4/100,"B",IF(N489&gt;MASTER!$B$5/100,"C","K"))))</f>
        <v>B</v>
      </c>
      <c r="Q489" s="9" t="str">
        <f>IF(ISBLANK(B489)," ",IF(O489&gt;MASTER!$B$3/100,"SB",IF(O489&gt;MASTER!$B$4/100,"B",IF(O489&gt;MASTER!$B$5/100,"C","K"))))</f>
        <v>B</v>
      </c>
    </row>
    <row r="490">
      <c r="A490" s="8">
        <f>INDIRECT(ADDRESS(2+QUOTIENT(ROW()-2,COUNTA('Form Responses 1'!$1:$1)-4),1,,TRUE,"Form Responses 1"))</f>
        <v>45022.46941</v>
      </c>
      <c r="B490" s="9" t="str">
        <f>INDIRECT(ADDRESS(2+QUOTIENT(ROW()-2,COUNTA('Form Responses 1'!$1:$1)-4),2,,TRUE,"Form Responses 1"))</f>
        <v>didinz1012@gmail.com</v>
      </c>
      <c r="C490" s="9" t="str">
        <f>INDIRECT(ADDRESS(2+QUOTIENT(ROW()-2,COUNTA('Form Responses 1'!$1:$1)-4),3,,TRUE,"Form Responses 1"))</f>
        <v>Didin Zaenudin</v>
      </c>
      <c r="D490" s="10">
        <f>INDIRECT(ADDRESS(2+QUOTIENT(ROW()-2,COUNTA('Form Responses 1'!$1:$1)-4),4,,TRUE,"Form Responses 1"))</f>
        <v>44981</v>
      </c>
      <c r="E490" s="11">
        <f t="shared" si="2"/>
        <v>5</v>
      </c>
      <c r="F490" s="9" t="str">
        <f>IF(ISBLANK(A490)," ",INDIRECT(ADDRESS(1,5+MOD(ROW()-2,COUNTA('Form Responses 1'!$1:$1)-4),,TRUE,"Form Responses 1")))</f>
        <v>Area Danau 1 [Jalur Utama]</v>
      </c>
      <c r="G490" s="9" t="str">
        <f>IF(ISBLANK(A490)," ",INDIRECT(ADDRESS(MATCH(A490,'Form Responses 1'!A:A,0),5+MOD(ROW()-2,COUNTA('Form Responses 1'!$1:$1)-4),,TRUE,"Form Responses 1")))</f>
        <v>CUKUP BAIK</v>
      </c>
      <c r="H490" s="12" t="str">
        <f t="shared" si="3"/>
        <v>Area Danau 1</v>
      </c>
      <c r="I490" s="12" t="str">
        <f t="shared" si="4"/>
        <v>CLEANING SERVICE</v>
      </c>
      <c r="J490" s="12">
        <f t="array" ref="J490">IFERROR(INDEX(MASTER!B:B,MATCH(G490,MASTER!A:A,0))/100," ")</f>
        <v>0.89</v>
      </c>
      <c r="K490" s="9">
        <f t="shared" si="5"/>
        <v>8</v>
      </c>
      <c r="L490" s="9" t="str">
        <f t="shared" si="6"/>
        <v>2023 - WEEK 08</v>
      </c>
      <c r="M490" s="9" t="str">
        <f t="shared" si="7"/>
        <v>2023 - MONTH 02</v>
      </c>
      <c r="N490" s="12">
        <f t="shared" ref="N490:O490" si="499">IFERROR(AVERAGEIF(L:L,L490,$J:$J)," ")</f>
        <v>0.9295714286</v>
      </c>
      <c r="O490" s="12">
        <f t="shared" si="499"/>
        <v>0.9348095238</v>
      </c>
      <c r="P490" s="9" t="str">
        <f>IF(ISBLANK(A490)," ",IF(N490&gt;MASTER!$B$3/100,"SB",IF(N490&gt;MASTER!$B$4/100,"B",IF(N490&gt;MASTER!$B$5/100,"C","K"))))</f>
        <v>B</v>
      </c>
      <c r="Q490" s="9" t="str">
        <f>IF(ISBLANK(B490)," ",IF(O490&gt;MASTER!$B$3/100,"SB",IF(O490&gt;MASTER!$B$4/100,"B",IF(O490&gt;MASTER!$B$5/100,"C","K"))))</f>
        <v>B</v>
      </c>
    </row>
    <row r="491">
      <c r="A491" s="8">
        <f>INDIRECT(ADDRESS(2+QUOTIENT(ROW()-2,COUNTA('Form Responses 1'!$1:$1)-4),1,,TRUE,"Form Responses 1"))</f>
        <v>45022.46941</v>
      </c>
      <c r="B491" s="9" t="str">
        <f>INDIRECT(ADDRESS(2+QUOTIENT(ROW()-2,COUNTA('Form Responses 1'!$1:$1)-4),2,,TRUE,"Form Responses 1"))</f>
        <v>didinz1012@gmail.com</v>
      </c>
      <c r="C491" s="9" t="str">
        <f>INDIRECT(ADDRESS(2+QUOTIENT(ROW()-2,COUNTA('Form Responses 1'!$1:$1)-4),3,,TRUE,"Form Responses 1"))</f>
        <v>Didin Zaenudin</v>
      </c>
      <c r="D491" s="10">
        <f>INDIRECT(ADDRESS(2+QUOTIENT(ROW()-2,COUNTA('Form Responses 1'!$1:$1)-4),4,,TRUE,"Form Responses 1"))</f>
        <v>44981</v>
      </c>
      <c r="E491" s="11">
        <f t="shared" si="2"/>
        <v>5</v>
      </c>
      <c r="F491" s="9" t="str">
        <f>IF(ISBLANK(A491)," ",INDIRECT(ADDRESS(1,5+MOD(ROW()-2,COUNTA('Form Responses 1'!$1:$1)-4),,TRUE,"Form Responses 1")))</f>
        <v>Area Danau 2 [Jalur Utama]</v>
      </c>
      <c r="G491" s="9" t="str">
        <f>IF(ISBLANK(A491)," ",INDIRECT(ADDRESS(MATCH(A491,'Form Responses 1'!A:A,0),5+MOD(ROW()-2,COUNTA('Form Responses 1'!$1:$1)-4),,TRUE,"Form Responses 1")))</f>
        <v>CUKUP BAIK</v>
      </c>
      <c r="H491" s="12" t="str">
        <f t="shared" si="3"/>
        <v>Area Danau 2</v>
      </c>
      <c r="I491" s="12" t="str">
        <f t="shared" si="4"/>
        <v>CLEANING SERVICE</v>
      </c>
      <c r="J491" s="12">
        <f t="array" ref="J491">IFERROR(INDEX(MASTER!B:B,MATCH(G491,MASTER!A:A,0))/100," ")</f>
        <v>0.89</v>
      </c>
      <c r="K491" s="9">
        <f t="shared" si="5"/>
        <v>8</v>
      </c>
      <c r="L491" s="9" t="str">
        <f t="shared" si="6"/>
        <v>2023 - WEEK 08</v>
      </c>
      <c r="M491" s="9" t="str">
        <f t="shared" si="7"/>
        <v>2023 - MONTH 02</v>
      </c>
      <c r="N491" s="12">
        <f t="shared" ref="N491:O491" si="500">IFERROR(AVERAGEIF(L:L,L491,$J:$J)," ")</f>
        <v>0.9295714286</v>
      </c>
      <c r="O491" s="12">
        <f t="shared" si="500"/>
        <v>0.9348095238</v>
      </c>
      <c r="P491" s="9" t="str">
        <f>IF(ISBLANK(A491)," ",IF(N491&gt;MASTER!$B$3/100,"SB",IF(N491&gt;MASTER!$B$4/100,"B",IF(N491&gt;MASTER!$B$5/100,"C","K"))))</f>
        <v>B</v>
      </c>
      <c r="Q491" s="9" t="str">
        <f>IF(ISBLANK(B491)," ",IF(O491&gt;MASTER!$B$3/100,"SB",IF(O491&gt;MASTER!$B$4/100,"B",IF(O491&gt;MASTER!$B$5/100,"C","K"))))</f>
        <v>B</v>
      </c>
    </row>
    <row r="492">
      <c r="A492" s="8">
        <f>INDIRECT(ADDRESS(2+QUOTIENT(ROW()-2,COUNTA('Form Responses 1'!$1:$1)-4),1,,TRUE,"Form Responses 1"))</f>
        <v>45022.47251</v>
      </c>
      <c r="B492" s="9" t="str">
        <f>INDIRECT(ADDRESS(2+QUOTIENT(ROW()-2,COUNTA('Form Responses 1'!$1:$1)-4),2,,TRUE,"Form Responses 1"))</f>
        <v>didinz1012@gmail.com</v>
      </c>
      <c r="C492" s="9" t="str">
        <f>INDIRECT(ADDRESS(2+QUOTIENT(ROW()-2,COUNTA('Form Responses 1'!$1:$1)-4),3,,TRUE,"Form Responses 1"))</f>
        <v>Didin Zaenudin</v>
      </c>
      <c r="D492" s="10">
        <f>INDIRECT(ADDRESS(2+QUOTIENT(ROW()-2,COUNTA('Form Responses 1'!$1:$1)-4),4,,TRUE,"Form Responses 1"))</f>
        <v>45009</v>
      </c>
      <c r="E492" s="11">
        <f t="shared" si="2"/>
        <v>5</v>
      </c>
      <c r="F492" s="9" t="str">
        <f>IF(ISBLANK(A492)," ",INDIRECT(ADDRESS(1,5+MOD(ROW()-2,COUNTA('Form Responses 1'!$1:$1)-4),,TRUE,"Form Responses 1")))</f>
        <v>Security [Security Functions]</v>
      </c>
      <c r="G492" s="9" t="str">
        <f>IF(ISBLANK(A492)," ",INDIRECT(ADDRESS(MATCH(A492,'Form Responses 1'!A:A,0),5+MOD(ROW()-2,COUNTA('Form Responses 1'!$1:$1)-4),,TRUE,"Form Responses 1")))</f>
        <v>BAIK</v>
      </c>
      <c r="H492" s="12" t="str">
        <f t="shared" si="3"/>
        <v>Security</v>
      </c>
      <c r="I492" s="12" t="str">
        <f t="shared" si="4"/>
        <v>SECURITY SERVICE</v>
      </c>
      <c r="J492" s="12">
        <f t="array" ref="J492">IFERROR(INDEX(MASTER!B:B,MATCH(G492,MASTER!A:A,0))/100," ")</f>
        <v>0.95</v>
      </c>
      <c r="K492" s="9">
        <f t="shared" si="5"/>
        <v>12</v>
      </c>
      <c r="L492" s="9" t="str">
        <f t="shared" si="6"/>
        <v>2023 - WEEK 12</v>
      </c>
      <c r="M492" s="9" t="str">
        <f t="shared" si="7"/>
        <v>2023 - MONTH 03</v>
      </c>
      <c r="N492" s="12">
        <f t="shared" ref="N492:O492" si="501">IFERROR(AVERAGEIF(L:L,L492,$J:$J)," ")</f>
        <v>0.95</v>
      </c>
      <c r="O492" s="12">
        <f t="shared" si="501"/>
        <v>0.9549285714</v>
      </c>
      <c r="P492" s="9" t="str">
        <f>IF(ISBLANK(A492)," ",IF(N492&gt;MASTER!$B$3/100,"SB",IF(N492&gt;MASTER!$B$4/100,"B",IF(N492&gt;MASTER!$B$5/100,"C","K"))))</f>
        <v>SB</v>
      </c>
      <c r="Q492" s="9" t="str">
        <f>IF(ISBLANK(B492)," ",IF(O492&gt;MASTER!$B$3/100,"SB",IF(O492&gt;MASTER!$B$4/100,"B",IF(O492&gt;MASTER!$B$5/100,"C","K"))))</f>
        <v>SB</v>
      </c>
    </row>
    <row r="493">
      <c r="A493" s="8">
        <f>INDIRECT(ADDRESS(2+QUOTIENT(ROW()-2,COUNTA('Form Responses 1'!$1:$1)-4),1,,TRUE,"Form Responses 1"))</f>
        <v>45022.47251</v>
      </c>
      <c r="B493" s="9" t="str">
        <f>INDIRECT(ADDRESS(2+QUOTIENT(ROW()-2,COUNTA('Form Responses 1'!$1:$1)-4),2,,TRUE,"Form Responses 1"))</f>
        <v>didinz1012@gmail.com</v>
      </c>
      <c r="C493" s="9" t="str">
        <f>INDIRECT(ADDRESS(2+QUOTIENT(ROW()-2,COUNTA('Form Responses 1'!$1:$1)-4),3,,TRUE,"Form Responses 1"))</f>
        <v>Didin Zaenudin</v>
      </c>
      <c r="D493" s="10">
        <f>INDIRECT(ADDRESS(2+QUOTIENT(ROW()-2,COUNTA('Form Responses 1'!$1:$1)-4),4,,TRUE,"Form Responses 1"))</f>
        <v>45009</v>
      </c>
      <c r="E493" s="11">
        <f t="shared" si="2"/>
        <v>5</v>
      </c>
      <c r="F493" s="9" t="str">
        <f>IF(ISBLANK(A493)," ",INDIRECT(ADDRESS(1,5+MOD(ROW()-2,COUNTA('Form Responses 1'!$1:$1)-4),,TRUE,"Form Responses 1")))</f>
        <v>Driver [Driving Safety]</v>
      </c>
      <c r="G493" s="9" t="str">
        <f>IF(ISBLANK(A493)," ",INDIRECT(ADDRESS(MATCH(A493,'Form Responses 1'!A:A,0),5+MOD(ROW()-2,COUNTA('Form Responses 1'!$1:$1)-4),,TRUE,"Form Responses 1")))</f>
        <v>BAIK</v>
      </c>
      <c r="H493" s="12" t="str">
        <f t="shared" si="3"/>
        <v>Driver</v>
      </c>
      <c r="I493" s="12" t="str">
        <f t="shared" si="4"/>
        <v>LABOR SERVICE</v>
      </c>
      <c r="J493" s="12">
        <f t="array" ref="J493">IFERROR(INDEX(MASTER!B:B,MATCH(G493,MASTER!A:A,0))/100," ")</f>
        <v>0.95</v>
      </c>
      <c r="K493" s="9">
        <f t="shared" si="5"/>
        <v>12</v>
      </c>
      <c r="L493" s="9" t="str">
        <f t="shared" si="6"/>
        <v>2023 - WEEK 12</v>
      </c>
      <c r="M493" s="9" t="str">
        <f t="shared" si="7"/>
        <v>2023 - MONTH 03</v>
      </c>
      <c r="N493" s="12">
        <f t="shared" ref="N493:O493" si="502">IFERROR(AVERAGEIF(L:L,L493,$J:$J)," ")</f>
        <v>0.95</v>
      </c>
      <c r="O493" s="12">
        <f t="shared" si="502"/>
        <v>0.9549285714</v>
      </c>
      <c r="P493" s="9" t="str">
        <f>IF(ISBLANK(A493)," ",IF(N493&gt;MASTER!$B$3/100,"SB",IF(N493&gt;MASTER!$B$4/100,"B",IF(N493&gt;MASTER!$B$5/100,"C","K"))))</f>
        <v>SB</v>
      </c>
      <c r="Q493" s="9" t="str">
        <f>IF(ISBLANK(B493)," ",IF(O493&gt;MASTER!$B$3/100,"SB",IF(O493&gt;MASTER!$B$4/100,"B",IF(O493&gt;MASTER!$B$5/100,"C","K"))))</f>
        <v>SB</v>
      </c>
    </row>
    <row r="494">
      <c r="A494" s="8">
        <f>INDIRECT(ADDRESS(2+QUOTIENT(ROW()-2,COUNTA('Form Responses 1'!$1:$1)-4),1,,TRUE,"Form Responses 1"))</f>
        <v>45022.47251</v>
      </c>
      <c r="B494" s="9" t="str">
        <f>INDIRECT(ADDRESS(2+QUOTIENT(ROW()-2,COUNTA('Form Responses 1'!$1:$1)-4),2,,TRUE,"Form Responses 1"))</f>
        <v>didinz1012@gmail.com</v>
      </c>
      <c r="C494" s="9" t="str">
        <f>INDIRECT(ADDRESS(2+QUOTIENT(ROW()-2,COUNTA('Form Responses 1'!$1:$1)-4),3,,TRUE,"Form Responses 1"))</f>
        <v>Didin Zaenudin</v>
      </c>
      <c r="D494" s="10">
        <f>INDIRECT(ADDRESS(2+QUOTIENT(ROW()-2,COUNTA('Form Responses 1'!$1:$1)-4),4,,TRUE,"Form Responses 1"))</f>
        <v>45009</v>
      </c>
      <c r="E494" s="11">
        <f t="shared" si="2"/>
        <v>5</v>
      </c>
      <c r="F494" s="9" t="str">
        <f>IF(ISBLANK(A494)," ",INDIRECT(ADDRESS(1,5+MOD(ROW()-2,COUNTA('Form Responses 1'!$1:$1)-4),,TRUE,"Form Responses 1")))</f>
        <v>Driver [ Attendance]</v>
      </c>
      <c r="G494" s="9" t="str">
        <f>IF(ISBLANK(A494)," ",INDIRECT(ADDRESS(MATCH(A494,'Form Responses 1'!A:A,0),5+MOD(ROW()-2,COUNTA('Form Responses 1'!$1:$1)-4),,TRUE,"Form Responses 1")))</f>
        <v>BAIK</v>
      </c>
      <c r="H494" s="12" t="str">
        <f t="shared" si="3"/>
        <v>Driver</v>
      </c>
      <c r="I494" s="12" t="str">
        <f t="shared" si="4"/>
        <v>LABOR SERVICE</v>
      </c>
      <c r="J494" s="12">
        <f t="array" ref="J494">IFERROR(INDEX(MASTER!B:B,MATCH(G494,MASTER!A:A,0))/100," ")</f>
        <v>0.95</v>
      </c>
      <c r="K494" s="9">
        <f t="shared" si="5"/>
        <v>12</v>
      </c>
      <c r="L494" s="9" t="str">
        <f t="shared" si="6"/>
        <v>2023 - WEEK 12</v>
      </c>
      <c r="M494" s="9" t="str">
        <f t="shared" si="7"/>
        <v>2023 - MONTH 03</v>
      </c>
      <c r="N494" s="12">
        <f t="shared" ref="N494:O494" si="503">IFERROR(AVERAGEIF(L:L,L494,$J:$J)," ")</f>
        <v>0.95</v>
      </c>
      <c r="O494" s="12">
        <f t="shared" si="503"/>
        <v>0.9549285714</v>
      </c>
      <c r="P494" s="9" t="str">
        <f>IF(ISBLANK(A494)," ",IF(N494&gt;MASTER!$B$3/100,"SB",IF(N494&gt;MASTER!$B$4/100,"B",IF(N494&gt;MASTER!$B$5/100,"C","K"))))</f>
        <v>SB</v>
      </c>
      <c r="Q494" s="9" t="str">
        <f>IF(ISBLANK(B494)," ",IF(O494&gt;MASTER!$B$3/100,"SB",IF(O494&gt;MASTER!$B$4/100,"B",IF(O494&gt;MASTER!$B$5/100,"C","K"))))</f>
        <v>SB</v>
      </c>
    </row>
    <row r="495">
      <c r="A495" s="8">
        <f>INDIRECT(ADDRESS(2+QUOTIENT(ROW()-2,COUNTA('Form Responses 1'!$1:$1)-4),1,,TRUE,"Form Responses 1"))</f>
        <v>45022.47251</v>
      </c>
      <c r="B495" s="9" t="str">
        <f>INDIRECT(ADDRESS(2+QUOTIENT(ROW()-2,COUNTA('Form Responses 1'!$1:$1)-4),2,,TRUE,"Form Responses 1"))</f>
        <v>didinz1012@gmail.com</v>
      </c>
      <c r="C495" s="9" t="str">
        <f>INDIRECT(ADDRESS(2+QUOTIENT(ROW()-2,COUNTA('Form Responses 1'!$1:$1)-4),3,,TRUE,"Form Responses 1"))</f>
        <v>Didin Zaenudin</v>
      </c>
      <c r="D495" s="10">
        <f>INDIRECT(ADDRESS(2+QUOTIENT(ROW()-2,COUNTA('Form Responses 1'!$1:$1)-4),4,,TRUE,"Form Responses 1"))</f>
        <v>45009</v>
      </c>
      <c r="E495" s="11">
        <f t="shared" si="2"/>
        <v>5</v>
      </c>
      <c r="F495" s="9" t="str">
        <f>IF(ISBLANK(A495)," ",INDIRECT(ADDRESS(1,5+MOD(ROW()-2,COUNTA('Form Responses 1'!$1:$1)-4),,TRUE,"Form Responses 1")))</f>
        <v>Jalur Utama [Taman Gerbang Utama]</v>
      </c>
      <c r="G495" s="9" t="str">
        <f>IF(ISBLANK(A495)," ",INDIRECT(ADDRESS(MATCH(A495,'Form Responses 1'!A:A,0),5+MOD(ROW()-2,COUNTA('Form Responses 1'!$1:$1)-4),,TRUE,"Form Responses 1")))</f>
        <v>BAIK</v>
      </c>
      <c r="H495" s="12" t="str">
        <f t="shared" si="3"/>
        <v>Jalur Utama</v>
      </c>
      <c r="I495" s="12" t="str">
        <f t="shared" si="4"/>
        <v>CLEANING SERVICE</v>
      </c>
      <c r="J495" s="12">
        <f t="array" ref="J495">IFERROR(INDEX(MASTER!B:B,MATCH(G495,MASTER!A:A,0))/100," ")</f>
        <v>0.95</v>
      </c>
      <c r="K495" s="9">
        <f t="shared" si="5"/>
        <v>12</v>
      </c>
      <c r="L495" s="9" t="str">
        <f t="shared" si="6"/>
        <v>2023 - WEEK 12</v>
      </c>
      <c r="M495" s="9" t="str">
        <f t="shared" si="7"/>
        <v>2023 - MONTH 03</v>
      </c>
      <c r="N495" s="12">
        <f t="shared" ref="N495:O495" si="504">IFERROR(AVERAGEIF(L:L,L495,$J:$J)," ")</f>
        <v>0.95</v>
      </c>
      <c r="O495" s="12">
        <f t="shared" si="504"/>
        <v>0.9549285714</v>
      </c>
      <c r="P495" s="9" t="str">
        <f>IF(ISBLANK(A495)," ",IF(N495&gt;MASTER!$B$3/100,"SB",IF(N495&gt;MASTER!$B$4/100,"B",IF(N495&gt;MASTER!$B$5/100,"C","K"))))</f>
        <v>SB</v>
      </c>
      <c r="Q495" s="9" t="str">
        <f>IF(ISBLANK(B495)," ",IF(O495&gt;MASTER!$B$3/100,"SB",IF(O495&gt;MASTER!$B$4/100,"B",IF(O495&gt;MASTER!$B$5/100,"C","K"))))</f>
        <v>SB</v>
      </c>
    </row>
    <row r="496">
      <c r="A496" s="8">
        <f>INDIRECT(ADDRESS(2+QUOTIENT(ROW()-2,COUNTA('Form Responses 1'!$1:$1)-4),1,,TRUE,"Form Responses 1"))</f>
        <v>45022.47251</v>
      </c>
      <c r="B496" s="9" t="str">
        <f>INDIRECT(ADDRESS(2+QUOTIENT(ROW()-2,COUNTA('Form Responses 1'!$1:$1)-4),2,,TRUE,"Form Responses 1"))</f>
        <v>didinz1012@gmail.com</v>
      </c>
      <c r="C496" s="9" t="str">
        <f>INDIRECT(ADDRESS(2+QUOTIENT(ROW()-2,COUNTA('Form Responses 1'!$1:$1)-4),3,,TRUE,"Form Responses 1"))</f>
        <v>Didin Zaenudin</v>
      </c>
      <c r="D496" s="10">
        <f>INDIRECT(ADDRESS(2+QUOTIENT(ROW()-2,COUNTA('Form Responses 1'!$1:$1)-4),4,,TRUE,"Form Responses 1"))</f>
        <v>45009</v>
      </c>
      <c r="E496" s="11">
        <f t="shared" si="2"/>
        <v>5</v>
      </c>
      <c r="F496" s="9" t="str">
        <f>IF(ISBLANK(A496)," ",INDIRECT(ADDRESS(1,5+MOD(ROW()-2,COUNTA('Form Responses 1'!$1:$1)-4),,TRUE,"Form Responses 1")))</f>
        <v>Jalur Utama [Posko Scurity]</v>
      </c>
      <c r="G496" s="9" t="str">
        <f>IF(ISBLANK(A496)," ",INDIRECT(ADDRESS(MATCH(A496,'Form Responses 1'!A:A,0),5+MOD(ROW()-2,COUNTA('Form Responses 1'!$1:$1)-4),,TRUE,"Form Responses 1")))</f>
        <v>BAIK</v>
      </c>
      <c r="H496" s="12" t="str">
        <f t="shared" si="3"/>
        <v>Jalur Utama</v>
      </c>
      <c r="I496" s="12" t="str">
        <f t="shared" si="4"/>
        <v>CLEANING SERVICE</v>
      </c>
      <c r="J496" s="12">
        <f t="array" ref="J496">IFERROR(INDEX(MASTER!B:B,MATCH(G496,MASTER!A:A,0))/100," ")</f>
        <v>0.95</v>
      </c>
      <c r="K496" s="9">
        <f t="shared" si="5"/>
        <v>12</v>
      </c>
      <c r="L496" s="9" t="str">
        <f t="shared" si="6"/>
        <v>2023 - WEEK 12</v>
      </c>
      <c r="M496" s="9" t="str">
        <f t="shared" si="7"/>
        <v>2023 - MONTH 03</v>
      </c>
      <c r="N496" s="12">
        <f t="shared" ref="N496:O496" si="505">IFERROR(AVERAGEIF(L:L,L496,$J:$J)," ")</f>
        <v>0.95</v>
      </c>
      <c r="O496" s="12">
        <f t="shared" si="505"/>
        <v>0.9549285714</v>
      </c>
      <c r="P496" s="9" t="str">
        <f>IF(ISBLANK(A496)," ",IF(N496&gt;MASTER!$B$3/100,"SB",IF(N496&gt;MASTER!$B$4/100,"B",IF(N496&gt;MASTER!$B$5/100,"C","K"))))</f>
        <v>SB</v>
      </c>
      <c r="Q496" s="9" t="str">
        <f>IF(ISBLANK(B496)," ",IF(O496&gt;MASTER!$B$3/100,"SB",IF(O496&gt;MASTER!$B$4/100,"B",IF(O496&gt;MASTER!$B$5/100,"C","K"))))</f>
        <v>SB</v>
      </c>
    </row>
    <row r="497">
      <c r="A497" s="8">
        <f>INDIRECT(ADDRESS(2+QUOTIENT(ROW()-2,COUNTA('Form Responses 1'!$1:$1)-4),1,,TRUE,"Form Responses 1"))</f>
        <v>45022.47251</v>
      </c>
      <c r="B497" s="9" t="str">
        <f>INDIRECT(ADDRESS(2+QUOTIENT(ROW()-2,COUNTA('Form Responses 1'!$1:$1)-4),2,,TRUE,"Form Responses 1"))</f>
        <v>didinz1012@gmail.com</v>
      </c>
      <c r="C497" s="9" t="str">
        <f>INDIRECT(ADDRESS(2+QUOTIENT(ROW()-2,COUNTA('Form Responses 1'!$1:$1)-4),3,,TRUE,"Form Responses 1"))</f>
        <v>Didin Zaenudin</v>
      </c>
      <c r="D497" s="10">
        <f>INDIRECT(ADDRESS(2+QUOTIENT(ROW()-2,COUNTA('Form Responses 1'!$1:$1)-4),4,,TRUE,"Form Responses 1"))</f>
        <v>45009</v>
      </c>
      <c r="E497" s="11">
        <f t="shared" si="2"/>
        <v>5</v>
      </c>
      <c r="F497" s="9" t="str">
        <f>IF(ISBLANK(A497)," ",INDIRECT(ADDRESS(1,5+MOD(ROW()-2,COUNTA('Form Responses 1'!$1:$1)-4),,TRUE,"Form Responses 1")))</f>
        <v>Jalur Utama [Bundaran]</v>
      </c>
      <c r="G497" s="9" t="str">
        <f>IF(ISBLANK(A497)," ",INDIRECT(ADDRESS(MATCH(A497,'Form Responses 1'!A:A,0),5+MOD(ROW()-2,COUNTA('Form Responses 1'!$1:$1)-4),,TRUE,"Form Responses 1")))</f>
        <v>BAIK</v>
      </c>
      <c r="H497" s="12" t="str">
        <f t="shared" si="3"/>
        <v>Jalur Utama</v>
      </c>
      <c r="I497" s="12" t="str">
        <f t="shared" si="4"/>
        <v>CLEANING SERVICE</v>
      </c>
      <c r="J497" s="12">
        <f t="array" ref="J497">IFERROR(INDEX(MASTER!B:B,MATCH(G497,MASTER!A:A,0))/100," ")</f>
        <v>0.95</v>
      </c>
      <c r="K497" s="9">
        <f t="shared" si="5"/>
        <v>12</v>
      </c>
      <c r="L497" s="9" t="str">
        <f t="shared" si="6"/>
        <v>2023 - WEEK 12</v>
      </c>
      <c r="M497" s="9" t="str">
        <f t="shared" si="7"/>
        <v>2023 - MONTH 03</v>
      </c>
      <c r="N497" s="12">
        <f t="shared" ref="N497:O497" si="506">IFERROR(AVERAGEIF(L:L,L497,$J:$J)," ")</f>
        <v>0.95</v>
      </c>
      <c r="O497" s="12">
        <f t="shared" si="506"/>
        <v>0.9549285714</v>
      </c>
      <c r="P497" s="9" t="str">
        <f>IF(ISBLANK(A497)," ",IF(N497&gt;MASTER!$B$3/100,"SB",IF(N497&gt;MASTER!$B$4/100,"B",IF(N497&gt;MASTER!$B$5/100,"C","K"))))</f>
        <v>SB</v>
      </c>
      <c r="Q497" s="9" t="str">
        <f>IF(ISBLANK(B497)," ",IF(O497&gt;MASTER!$B$3/100,"SB",IF(O497&gt;MASTER!$B$4/100,"B",IF(O497&gt;MASTER!$B$5/100,"C","K"))))</f>
        <v>SB</v>
      </c>
    </row>
    <row r="498">
      <c r="A498" s="8">
        <f>INDIRECT(ADDRESS(2+QUOTIENT(ROW()-2,COUNTA('Form Responses 1'!$1:$1)-4),1,,TRUE,"Form Responses 1"))</f>
        <v>45022.47251</v>
      </c>
      <c r="B498" s="9" t="str">
        <f>INDIRECT(ADDRESS(2+QUOTIENT(ROW()-2,COUNTA('Form Responses 1'!$1:$1)-4),2,,TRUE,"Form Responses 1"))</f>
        <v>didinz1012@gmail.com</v>
      </c>
      <c r="C498" s="9" t="str">
        <f>INDIRECT(ADDRESS(2+QUOTIENT(ROW()-2,COUNTA('Form Responses 1'!$1:$1)-4),3,,TRUE,"Form Responses 1"))</f>
        <v>Didin Zaenudin</v>
      </c>
      <c r="D498" s="10">
        <f>INDIRECT(ADDRESS(2+QUOTIENT(ROW()-2,COUNTA('Form Responses 1'!$1:$1)-4),4,,TRUE,"Form Responses 1"))</f>
        <v>45009</v>
      </c>
      <c r="E498" s="11">
        <f t="shared" si="2"/>
        <v>5</v>
      </c>
      <c r="F498" s="9" t="str">
        <f>IF(ISBLANK(A498)," ",INDIRECT(ADDRESS(1,5+MOD(ROW()-2,COUNTA('Form Responses 1'!$1:$1)-4),,TRUE,"Form Responses 1")))</f>
        <v>Jalur Utama [Bahu Jalan]</v>
      </c>
      <c r="G498" s="9" t="str">
        <f>IF(ISBLANK(A498)," ",INDIRECT(ADDRESS(MATCH(A498,'Form Responses 1'!A:A,0),5+MOD(ROW()-2,COUNTA('Form Responses 1'!$1:$1)-4),,TRUE,"Form Responses 1")))</f>
        <v>BAIK</v>
      </c>
      <c r="H498" s="12" t="str">
        <f t="shared" si="3"/>
        <v>Jalur Utama</v>
      </c>
      <c r="I498" s="12" t="str">
        <f t="shared" si="4"/>
        <v>CLEANING SERVICE</v>
      </c>
      <c r="J498" s="12">
        <f t="array" ref="J498">IFERROR(INDEX(MASTER!B:B,MATCH(G498,MASTER!A:A,0))/100," ")</f>
        <v>0.95</v>
      </c>
      <c r="K498" s="9">
        <f t="shared" si="5"/>
        <v>12</v>
      </c>
      <c r="L498" s="9" t="str">
        <f t="shared" si="6"/>
        <v>2023 - WEEK 12</v>
      </c>
      <c r="M498" s="9" t="str">
        <f t="shared" si="7"/>
        <v>2023 - MONTH 03</v>
      </c>
      <c r="N498" s="12">
        <f t="shared" ref="N498:O498" si="507">IFERROR(AVERAGEIF(L:L,L498,$J:$J)," ")</f>
        <v>0.95</v>
      </c>
      <c r="O498" s="12">
        <f t="shared" si="507"/>
        <v>0.9549285714</v>
      </c>
      <c r="P498" s="9" t="str">
        <f>IF(ISBLANK(A498)," ",IF(N498&gt;MASTER!$B$3/100,"SB",IF(N498&gt;MASTER!$B$4/100,"B",IF(N498&gt;MASTER!$B$5/100,"C","K"))))</f>
        <v>SB</v>
      </c>
      <c r="Q498" s="9" t="str">
        <f>IF(ISBLANK(B498)," ",IF(O498&gt;MASTER!$B$3/100,"SB",IF(O498&gt;MASTER!$B$4/100,"B",IF(O498&gt;MASTER!$B$5/100,"C","K"))))</f>
        <v>SB</v>
      </c>
    </row>
    <row r="499">
      <c r="A499" s="8">
        <f>INDIRECT(ADDRESS(2+QUOTIENT(ROW()-2,COUNTA('Form Responses 1'!$1:$1)-4),1,,TRUE,"Form Responses 1"))</f>
        <v>45022.47251</v>
      </c>
      <c r="B499" s="9" t="str">
        <f>INDIRECT(ADDRESS(2+QUOTIENT(ROW()-2,COUNTA('Form Responses 1'!$1:$1)-4),2,,TRUE,"Form Responses 1"))</f>
        <v>didinz1012@gmail.com</v>
      </c>
      <c r="C499" s="9" t="str">
        <f>INDIRECT(ADDRESS(2+QUOTIENT(ROW()-2,COUNTA('Form Responses 1'!$1:$1)-4),3,,TRUE,"Form Responses 1"))</f>
        <v>Didin Zaenudin</v>
      </c>
      <c r="D499" s="10">
        <f>INDIRECT(ADDRESS(2+QUOTIENT(ROW()-2,COUNTA('Form Responses 1'!$1:$1)-4),4,,TRUE,"Form Responses 1"))</f>
        <v>45009</v>
      </c>
      <c r="E499" s="11">
        <f t="shared" si="2"/>
        <v>5</v>
      </c>
      <c r="F499" s="9" t="str">
        <f>IF(ISBLANK(A499)," ",INDIRECT(ADDRESS(1,5+MOD(ROW()-2,COUNTA('Form Responses 1'!$1:$1)-4),,TRUE,"Form Responses 1")))</f>
        <v>Gedung Gor [Lapangan ]</v>
      </c>
      <c r="G499" s="9" t="str">
        <f>IF(ISBLANK(A499)," ",INDIRECT(ADDRESS(MATCH(A499,'Form Responses 1'!A:A,0),5+MOD(ROW()-2,COUNTA('Form Responses 1'!$1:$1)-4),,TRUE,"Form Responses 1")))</f>
        <v>BAIK</v>
      </c>
      <c r="H499" s="12" t="str">
        <f t="shared" si="3"/>
        <v>Gedung Gor</v>
      </c>
      <c r="I499" s="12" t="str">
        <f t="shared" si="4"/>
        <v>CLEANING SERVICE</v>
      </c>
      <c r="J499" s="12">
        <f t="array" ref="J499">IFERROR(INDEX(MASTER!B:B,MATCH(G499,MASTER!A:A,0))/100," ")</f>
        <v>0.95</v>
      </c>
      <c r="K499" s="9">
        <f t="shared" si="5"/>
        <v>12</v>
      </c>
      <c r="L499" s="9" t="str">
        <f t="shared" si="6"/>
        <v>2023 - WEEK 12</v>
      </c>
      <c r="M499" s="9" t="str">
        <f t="shared" si="7"/>
        <v>2023 - MONTH 03</v>
      </c>
      <c r="N499" s="12">
        <f t="shared" ref="N499:O499" si="508">IFERROR(AVERAGEIF(L:L,L499,$J:$J)," ")</f>
        <v>0.95</v>
      </c>
      <c r="O499" s="12">
        <f t="shared" si="508"/>
        <v>0.9549285714</v>
      </c>
      <c r="P499" s="9" t="str">
        <f>IF(ISBLANK(A499)," ",IF(N499&gt;MASTER!$B$3/100,"SB",IF(N499&gt;MASTER!$B$4/100,"B",IF(N499&gt;MASTER!$B$5/100,"C","K"))))</f>
        <v>SB</v>
      </c>
      <c r="Q499" s="9" t="str">
        <f>IF(ISBLANK(B499)," ",IF(O499&gt;MASTER!$B$3/100,"SB",IF(O499&gt;MASTER!$B$4/100,"B",IF(O499&gt;MASTER!$B$5/100,"C","K"))))</f>
        <v>SB</v>
      </c>
    </row>
    <row r="500">
      <c r="A500" s="8">
        <f>INDIRECT(ADDRESS(2+QUOTIENT(ROW()-2,COUNTA('Form Responses 1'!$1:$1)-4),1,,TRUE,"Form Responses 1"))</f>
        <v>45022.47251</v>
      </c>
      <c r="B500" s="9" t="str">
        <f>INDIRECT(ADDRESS(2+QUOTIENT(ROW()-2,COUNTA('Form Responses 1'!$1:$1)-4),2,,TRUE,"Form Responses 1"))</f>
        <v>didinz1012@gmail.com</v>
      </c>
      <c r="C500" s="9" t="str">
        <f>INDIRECT(ADDRESS(2+QUOTIENT(ROW()-2,COUNTA('Form Responses 1'!$1:$1)-4),3,,TRUE,"Form Responses 1"))</f>
        <v>Didin Zaenudin</v>
      </c>
      <c r="D500" s="10">
        <f>INDIRECT(ADDRESS(2+QUOTIENT(ROW()-2,COUNTA('Form Responses 1'!$1:$1)-4),4,,TRUE,"Form Responses 1"))</f>
        <v>45009</v>
      </c>
      <c r="E500" s="11">
        <f t="shared" si="2"/>
        <v>5</v>
      </c>
      <c r="F500" s="9" t="str">
        <f>IF(ISBLANK(A500)," ",INDIRECT(ADDRESS(1,5+MOD(ROW()-2,COUNTA('Form Responses 1'!$1:$1)-4),,TRUE,"Form Responses 1")))</f>
        <v>Gedung Gor [Mushola ]</v>
      </c>
      <c r="G500" s="9" t="str">
        <f>IF(ISBLANK(A500)," ",INDIRECT(ADDRESS(MATCH(A500,'Form Responses 1'!A:A,0),5+MOD(ROW()-2,COUNTA('Form Responses 1'!$1:$1)-4),,TRUE,"Form Responses 1")))</f>
        <v>BAIK</v>
      </c>
      <c r="H500" s="12" t="str">
        <f t="shared" si="3"/>
        <v>Gedung Gor</v>
      </c>
      <c r="I500" s="12" t="str">
        <f t="shared" si="4"/>
        <v>CLEANING SERVICE</v>
      </c>
      <c r="J500" s="12">
        <f t="array" ref="J500">IFERROR(INDEX(MASTER!B:B,MATCH(G500,MASTER!A:A,0))/100," ")</f>
        <v>0.95</v>
      </c>
      <c r="K500" s="9">
        <f t="shared" si="5"/>
        <v>12</v>
      </c>
      <c r="L500" s="9" t="str">
        <f t="shared" si="6"/>
        <v>2023 - WEEK 12</v>
      </c>
      <c r="M500" s="9" t="str">
        <f t="shared" si="7"/>
        <v>2023 - MONTH 03</v>
      </c>
      <c r="N500" s="12">
        <f t="shared" ref="N500:O500" si="509">IFERROR(AVERAGEIF(L:L,L500,$J:$J)," ")</f>
        <v>0.95</v>
      </c>
      <c r="O500" s="12">
        <f t="shared" si="509"/>
        <v>0.9549285714</v>
      </c>
      <c r="P500" s="9" t="str">
        <f>IF(ISBLANK(A500)," ",IF(N500&gt;MASTER!$B$3/100,"SB",IF(N500&gt;MASTER!$B$4/100,"B",IF(N500&gt;MASTER!$B$5/100,"C","K"))))</f>
        <v>SB</v>
      </c>
      <c r="Q500" s="9" t="str">
        <f>IF(ISBLANK(B500)," ",IF(O500&gt;MASTER!$B$3/100,"SB",IF(O500&gt;MASTER!$B$4/100,"B",IF(O500&gt;MASTER!$B$5/100,"C","K"))))</f>
        <v>SB</v>
      </c>
    </row>
    <row r="501">
      <c r="A501" s="8">
        <f>INDIRECT(ADDRESS(2+QUOTIENT(ROW()-2,COUNTA('Form Responses 1'!$1:$1)-4),1,,TRUE,"Form Responses 1"))</f>
        <v>45022.47251</v>
      </c>
      <c r="B501" s="9" t="str">
        <f>INDIRECT(ADDRESS(2+QUOTIENT(ROW()-2,COUNTA('Form Responses 1'!$1:$1)-4),2,,TRUE,"Form Responses 1"))</f>
        <v>didinz1012@gmail.com</v>
      </c>
      <c r="C501" s="9" t="str">
        <f>INDIRECT(ADDRESS(2+QUOTIENT(ROW()-2,COUNTA('Form Responses 1'!$1:$1)-4),3,,TRUE,"Form Responses 1"))</f>
        <v>Didin Zaenudin</v>
      </c>
      <c r="D501" s="10">
        <f>INDIRECT(ADDRESS(2+QUOTIENT(ROW()-2,COUNTA('Form Responses 1'!$1:$1)-4),4,,TRUE,"Form Responses 1"))</f>
        <v>45009</v>
      </c>
      <c r="E501" s="11">
        <f t="shared" si="2"/>
        <v>5</v>
      </c>
      <c r="F501" s="9" t="str">
        <f>IF(ISBLANK(A501)," ",INDIRECT(ADDRESS(1,5+MOD(ROW()-2,COUNTA('Form Responses 1'!$1:$1)-4),,TRUE,"Form Responses 1")))</f>
        <v>Gedung Gor [Ruang Management]</v>
      </c>
      <c r="G501" s="9" t="str">
        <f>IF(ISBLANK(A501)," ",INDIRECT(ADDRESS(MATCH(A501,'Form Responses 1'!A:A,0),5+MOD(ROW()-2,COUNTA('Form Responses 1'!$1:$1)-4),,TRUE,"Form Responses 1")))</f>
        <v>BAIK</v>
      </c>
      <c r="H501" s="12" t="str">
        <f t="shared" si="3"/>
        <v>Gedung Gor</v>
      </c>
      <c r="I501" s="12" t="str">
        <f t="shared" si="4"/>
        <v>CLEANING SERVICE</v>
      </c>
      <c r="J501" s="12">
        <f t="array" ref="J501">IFERROR(INDEX(MASTER!B:B,MATCH(G501,MASTER!A:A,0))/100," ")</f>
        <v>0.95</v>
      </c>
      <c r="K501" s="9">
        <f t="shared" si="5"/>
        <v>12</v>
      </c>
      <c r="L501" s="9" t="str">
        <f t="shared" si="6"/>
        <v>2023 - WEEK 12</v>
      </c>
      <c r="M501" s="9" t="str">
        <f t="shared" si="7"/>
        <v>2023 - MONTH 03</v>
      </c>
      <c r="N501" s="12">
        <f t="shared" ref="N501:O501" si="510">IFERROR(AVERAGEIF(L:L,L501,$J:$J)," ")</f>
        <v>0.95</v>
      </c>
      <c r="O501" s="12">
        <f t="shared" si="510"/>
        <v>0.9549285714</v>
      </c>
      <c r="P501" s="9" t="str">
        <f>IF(ISBLANK(A501)," ",IF(N501&gt;MASTER!$B$3/100,"SB",IF(N501&gt;MASTER!$B$4/100,"B",IF(N501&gt;MASTER!$B$5/100,"C","K"))))</f>
        <v>SB</v>
      </c>
      <c r="Q501" s="9" t="str">
        <f>IF(ISBLANK(B501)," ",IF(O501&gt;MASTER!$B$3/100,"SB",IF(O501&gt;MASTER!$B$4/100,"B",IF(O501&gt;MASTER!$B$5/100,"C","K"))))</f>
        <v>SB</v>
      </c>
    </row>
    <row r="502">
      <c r="A502" s="8">
        <f>INDIRECT(ADDRESS(2+QUOTIENT(ROW()-2,COUNTA('Form Responses 1'!$1:$1)-4),1,,TRUE,"Form Responses 1"))</f>
        <v>45022.47251</v>
      </c>
      <c r="B502" s="9" t="str">
        <f>INDIRECT(ADDRESS(2+QUOTIENT(ROW()-2,COUNTA('Form Responses 1'!$1:$1)-4),2,,TRUE,"Form Responses 1"))</f>
        <v>didinz1012@gmail.com</v>
      </c>
      <c r="C502" s="9" t="str">
        <f>INDIRECT(ADDRESS(2+QUOTIENT(ROW()-2,COUNTA('Form Responses 1'!$1:$1)-4),3,,TRUE,"Form Responses 1"))</f>
        <v>Didin Zaenudin</v>
      </c>
      <c r="D502" s="10">
        <f>INDIRECT(ADDRESS(2+QUOTIENT(ROW()-2,COUNTA('Form Responses 1'!$1:$1)-4),4,,TRUE,"Form Responses 1"))</f>
        <v>45009</v>
      </c>
      <c r="E502" s="11">
        <f t="shared" si="2"/>
        <v>5</v>
      </c>
      <c r="F502" s="9" t="str">
        <f>IF(ISBLANK(A502)," ",INDIRECT(ADDRESS(1,5+MOD(ROW()-2,COUNTA('Form Responses 1'!$1:$1)-4),,TRUE,"Form Responses 1")))</f>
        <v>Gedung Gor [Ruang Gudang Panah]</v>
      </c>
      <c r="G502" s="9" t="str">
        <f>IF(ISBLANK(A502)," ",INDIRECT(ADDRESS(MATCH(A502,'Form Responses 1'!A:A,0),5+MOD(ROW()-2,COUNTA('Form Responses 1'!$1:$1)-4),,TRUE,"Form Responses 1")))</f>
        <v>BAIK</v>
      </c>
      <c r="H502" s="12" t="str">
        <f t="shared" si="3"/>
        <v>Gedung Gor</v>
      </c>
      <c r="I502" s="12" t="str">
        <f t="shared" si="4"/>
        <v>CLEANING SERVICE</v>
      </c>
      <c r="J502" s="12">
        <f t="array" ref="J502">IFERROR(INDEX(MASTER!B:B,MATCH(G502,MASTER!A:A,0))/100," ")</f>
        <v>0.95</v>
      </c>
      <c r="K502" s="9">
        <f t="shared" si="5"/>
        <v>12</v>
      </c>
      <c r="L502" s="9" t="str">
        <f t="shared" si="6"/>
        <v>2023 - WEEK 12</v>
      </c>
      <c r="M502" s="9" t="str">
        <f t="shared" si="7"/>
        <v>2023 - MONTH 03</v>
      </c>
      <c r="N502" s="12">
        <f t="shared" ref="N502:O502" si="511">IFERROR(AVERAGEIF(L:L,L502,$J:$J)," ")</f>
        <v>0.95</v>
      </c>
      <c r="O502" s="12">
        <f t="shared" si="511"/>
        <v>0.9549285714</v>
      </c>
      <c r="P502" s="9" t="str">
        <f>IF(ISBLANK(A502)," ",IF(N502&gt;MASTER!$B$3/100,"SB",IF(N502&gt;MASTER!$B$4/100,"B",IF(N502&gt;MASTER!$B$5/100,"C","K"))))</f>
        <v>SB</v>
      </c>
      <c r="Q502" s="9" t="str">
        <f>IF(ISBLANK(B502)," ",IF(O502&gt;MASTER!$B$3/100,"SB",IF(O502&gt;MASTER!$B$4/100,"B",IF(O502&gt;MASTER!$B$5/100,"C","K"))))</f>
        <v>SB</v>
      </c>
    </row>
    <row r="503">
      <c r="A503" s="8">
        <f>INDIRECT(ADDRESS(2+QUOTIENT(ROW()-2,COUNTA('Form Responses 1'!$1:$1)-4),1,,TRUE,"Form Responses 1"))</f>
        <v>45022.47251</v>
      </c>
      <c r="B503" s="9" t="str">
        <f>INDIRECT(ADDRESS(2+QUOTIENT(ROW()-2,COUNTA('Form Responses 1'!$1:$1)-4),2,,TRUE,"Form Responses 1"))</f>
        <v>didinz1012@gmail.com</v>
      </c>
      <c r="C503" s="9" t="str">
        <f>INDIRECT(ADDRESS(2+QUOTIENT(ROW()-2,COUNTA('Form Responses 1'!$1:$1)-4),3,,TRUE,"Form Responses 1"))</f>
        <v>Didin Zaenudin</v>
      </c>
      <c r="D503" s="10">
        <f>INDIRECT(ADDRESS(2+QUOTIENT(ROW()-2,COUNTA('Form Responses 1'!$1:$1)-4),4,,TRUE,"Form Responses 1"))</f>
        <v>45009</v>
      </c>
      <c r="E503" s="11">
        <f t="shared" si="2"/>
        <v>5</v>
      </c>
      <c r="F503" s="9" t="str">
        <f>IF(ISBLANK(A503)," ",INDIRECT(ADDRESS(1,5+MOD(ROW()-2,COUNTA('Form Responses 1'!$1:$1)-4),,TRUE,"Form Responses 1")))</f>
        <v>Gedung Gor [Ruang Kerja]</v>
      </c>
      <c r="G503" s="9" t="str">
        <f>IF(ISBLANK(A503)," ",INDIRECT(ADDRESS(MATCH(A503,'Form Responses 1'!A:A,0),5+MOD(ROW()-2,COUNTA('Form Responses 1'!$1:$1)-4),,TRUE,"Form Responses 1")))</f>
        <v>BAIK</v>
      </c>
      <c r="H503" s="12" t="str">
        <f t="shared" si="3"/>
        <v>Gedung Gor</v>
      </c>
      <c r="I503" s="12" t="str">
        <f t="shared" si="4"/>
        <v>CLEANING SERVICE</v>
      </c>
      <c r="J503" s="12">
        <f t="array" ref="J503">IFERROR(INDEX(MASTER!B:B,MATCH(G503,MASTER!A:A,0))/100," ")</f>
        <v>0.95</v>
      </c>
      <c r="K503" s="9">
        <f t="shared" si="5"/>
        <v>12</v>
      </c>
      <c r="L503" s="9" t="str">
        <f t="shared" si="6"/>
        <v>2023 - WEEK 12</v>
      </c>
      <c r="M503" s="9" t="str">
        <f t="shared" si="7"/>
        <v>2023 - MONTH 03</v>
      </c>
      <c r="N503" s="12">
        <f t="shared" ref="N503:O503" si="512">IFERROR(AVERAGEIF(L:L,L503,$J:$J)," ")</f>
        <v>0.95</v>
      </c>
      <c r="O503" s="12">
        <f t="shared" si="512"/>
        <v>0.9549285714</v>
      </c>
      <c r="P503" s="9" t="str">
        <f>IF(ISBLANK(A503)," ",IF(N503&gt;MASTER!$B$3/100,"SB",IF(N503&gt;MASTER!$B$4/100,"B",IF(N503&gt;MASTER!$B$5/100,"C","K"))))</f>
        <v>SB</v>
      </c>
      <c r="Q503" s="9" t="str">
        <f>IF(ISBLANK(B503)," ",IF(O503&gt;MASTER!$B$3/100,"SB",IF(O503&gt;MASTER!$B$4/100,"B",IF(O503&gt;MASTER!$B$5/100,"C","K"))))</f>
        <v>SB</v>
      </c>
    </row>
    <row r="504">
      <c r="A504" s="8">
        <f>INDIRECT(ADDRESS(2+QUOTIENT(ROW()-2,COUNTA('Form Responses 1'!$1:$1)-4),1,,TRUE,"Form Responses 1"))</f>
        <v>45022.47251</v>
      </c>
      <c r="B504" s="9" t="str">
        <f>INDIRECT(ADDRESS(2+QUOTIENT(ROW()-2,COUNTA('Form Responses 1'!$1:$1)-4),2,,TRUE,"Form Responses 1"))</f>
        <v>didinz1012@gmail.com</v>
      </c>
      <c r="C504" s="9" t="str">
        <f>INDIRECT(ADDRESS(2+QUOTIENT(ROW()-2,COUNTA('Form Responses 1'!$1:$1)-4),3,,TRUE,"Form Responses 1"))</f>
        <v>Didin Zaenudin</v>
      </c>
      <c r="D504" s="10">
        <f>INDIRECT(ADDRESS(2+QUOTIENT(ROW()-2,COUNTA('Form Responses 1'!$1:$1)-4),4,,TRUE,"Form Responses 1"))</f>
        <v>45009</v>
      </c>
      <c r="E504" s="11">
        <f t="shared" si="2"/>
        <v>5</v>
      </c>
      <c r="F504" s="9" t="str">
        <f>IF(ISBLANK(A504)," ",INDIRECT(ADDRESS(1,5+MOD(ROW()-2,COUNTA('Form Responses 1'!$1:$1)-4),,TRUE,"Form Responses 1")))</f>
        <v>Gedung Gor [Teras]</v>
      </c>
      <c r="G504" s="9" t="str">
        <f>IF(ISBLANK(A504)," ",INDIRECT(ADDRESS(MATCH(A504,'Form Responses 1'!A:A,0),5+MOD(ROW()-2,COUNTA('Form Responses 1'!$1:$1)-4),,TRUE,"Form Responses 1")))</f>
        <v>BAIK</v>
      </c>
      <c r="H504" s="12" t="str">
        <f t="shared" si="3"/>
        <v>Gedung Gor</v>
      </c>
      <c r="I504" s="12" t="str">
        <f t="shared" si="4"/>
        <v>CLEANING SERVICE</v>
      </c>
      <c r="J504" s="12">
        <f t="array" ref="J504">IFERROR(INDEX(MASTER!B:B,MATCH(G504,MASTER!A:A,0))/100," ")</f>
        <v>0.95</v>
      </c>
      <c r="K504" s="9">
        <f t="shared" si="5"/>
        <v>12</v>
      </c>
      <c r="L504" s="9" t="str">
        <f t="shared" si="6"/>
        <v>2023 - WEEK 12</v>
      </c>
      <c r="M504" s="9" t="str">
        <f t="shared" si="7"/>
        <v>2023 - MONTH 03</v>
      </c>
      <c r="N504" s="12">
        <f t="shared" ref="N504:O504" si="513">IFERROR(AVERAGEIF(L:L,L504,$J:$J)," ")</f>
        <v>0.95</v>
      </c>
      <c r="O504" s="12">
        <f t="shared" si="513"/>
        <v>0.9549285714</v>
      </c>
      <c r="P504" s="9" t="str">
        <f>IF(ISBLANK(A504)," ",IF(N504&gt;MASTER!$B$3/100,"SB",IF(N504&gt;MASTER!$B$4/100,"B",IF(N504&gt;MASTER!$B$5/100,"C","K"))))</f>
        <v>SB</v>
      </c>
      <c r="Q504" s="9" t="str">
        <f>IF(ISBLANK(B504)," ",IF(O504&gt;MASTER!$B$3/100,"SB",IF(O504&gt;MASTER!$B$4/100,"B",IF(O504&gt;MASTER!$B$5/100,"C","K"))))</f>
        <v>SB</v>
      </c>
    </row>
    <row r="505">
      <c r="A505" s="8">
        <f>INDIRECT(ADDRESS(2+QUOTIENT(ROW()-2,COUNTA('Form Responses 1'!$1:$1)-4),1,,TRUE,"Form Responses 1"))</f>
        <v>45022.47251</v>
      </c>
      <c r="B505" s="9" t="str">
        <f>INDIRECT(ADDRESS(2+QUOTIENT(ROW()-2,COUNTA('Form Responses 1'!$1:$1)-4),2,,TRUE,"Form Responses 1"))</f>
        <v>didinz1012@gmail.com</v>
      </c>
      <c r="C505" s="9" t="str">
        <f>INDIRECT(ADDRESS(2+QUOTIENT(ROW()-2,COUNTA('Form Responses 1'!$1:$1)-4),3,,TRUE,"Form Responses 1"))</f>
        <v>Didin Zaenudin</v>
      </c>
      <c r="D505" s="10">
        <f>INDIRECT(ADDRESS(2+QUOTIENT(ROW()-2,COUNTA('Form Responses 1'!$1:$1)-4),4,,TRUE,"Form Responses 1"))</f>
        <v>45009</v>
      </c>
      <c r="E505" s="11">
        <f t="shared" si="2"/>
        <v>5</v>
      </c>
      <c r="F505" s="9" t="str">
        <f>IF(ISBLANK(A505)," ",INDIRECT(ADDRESS(1,5+MOD(ROW()-2,COUNTA('Form Responses 1'!$1:$1)-4),,TRUE,"Form Responses 1")))</f>
        <v>Gedung Gor [Koridor ]</v>
      </c>
      <c r="G505" s="9" t="str">
        <f>IF(ISBLANK(A505)," ",INDIRECT(ADDRESS(MATCH(A505,'Form Responses 1'!A:A,0),5+MOD(ROW()-2,COUNTA('Form Responses 1'!$1:$1)-4),,TRUE,"Form Responses 1")))</f>
        <v>BAIK</v>
      </c>
      <c r="H505" s="12" t="str">
        <f t="shared" si="3"/>
        <v>Gedung Gor</v>
      </c>
      <c r="I505" s="12" t="str">
        <f t="shared" si="4"/>
        <v>CLEANING SERVICE</v>
      </c>
      <c r="J505" s="12">
        <f t="array" ref="J505">IFERROR(INDEX(MASTER!B:B,MATCH(G505,MASTER!A:A,0))/100," ")</f>
        <v>0.95</v>
      </c>
      <c r="K505" s="9">
        <f t="shared" si="5"/>
        <v>12</v>
      </c>
      <c r="L505" s="9" t="str">
        <f t="shared" si="6"/>
        <v>2023 - WEEK 12</v>
      </c>
      <c r="M505" s="9" t="str">
        <f t="shared" si="7"/>
        <v>2023 - MONTH 03</v>
      </c>
      <c r="N505" s="12">
        <f t="shared" ref="N505:O505" si="514">IFERROR(AVERAGEIF(L:L,L505,$J:$J)," ")</f>
        <v>0.95</v>
      </c>
      <c r="O505" s="12">
        <f t="shared" si="514"/>
        <v>0.9549285714</v>
      </c>
      <c r="P505" s="9" t="str">
        <f>IF(ISBLANK(A505)," ",IF(N505&gt;MASTER!$B$3/100,"SB",IF(N505&gt;MASTER!$B$4/100,"B",IF(N505&gt;MASTER!$B$5/100,"C","K"))))</f>
        <v>SB</v>
      </c>
      <c r="Q505" s="9" t="str">
        <f>IF(ISBLANK(B505)," ",IF(O505&gt;MASTER!$B$3/100,"SB",IF(O505&gt;MASTER!$B$4/100,"B",IF(O505&gt;MASTER!$B$5/100,"C","K"))))</f>
        <v>SB</v>
      </c>
    </row>
    <row r="506">
      <c r="A506" s="8">
        <f>INDIRECT(ADDRESS(2+QUOTIENT(ROW()-2,COUNTA('Form Responses 1'!$1:$1)-4),1,,TRUE,"Form Responses 1"))</f>
        <v>45022.47251</v>
      </c>
      <c r="B506" s="9" t="str">
        <f>INDIRECT(ADDRESS(2+QUOTIENT(ROW()-2,COUNTA('Form Responses 1'!$1:$1)-4),2,,TRUE,"Form Responses 1"))</f>
        <v>didinz1012@gmail.com</v>
      </c>
      <c r="C506" s="9" t="str">
        <f>INDIRECT(ADDRESS(2+QUOTIENT(ROW()-2,COUNTA('Form Responses 1'!$1:$1)-4),3,,TRUE,"Form Responses 1"))</f>
        <v>Didin Zaenudin</v>
      </c>
      <c r="D506" s="10">
        <f>INDIRECT(ADDRESS(2+QUOTIENT(ROW()-2,COUNTA('Form Responses 1'!$1:$1)-4),4,,TRUE,"Form Responses 1"))</f>
        <v>45009</v>
      </c>
      <c r="E506" s="11">
        <f t="shared" si="2"/>
        <v>5</v>
      </c>
      <c r="F506" s="9" t="str">
        <f>IF(ISBLANK(A506)," ",INDIRECT(ADDRESS(1,5+MOD(ROW()-2,COUNTA('Form Responses 1'!$1:$1)-4),,TRUE,"Form Responses 1")))</f>
        <v>Gedung Gor [Toilet Pria / Wanita]</v>
      </c>
      <c r="G506" s="9" t="str">
        <f>IF(ISBLANK(A506)," ",INDIRECT(ADDRESS(MATCH(A506,'Form Responses 1'!A:A,0),5+MOD(ROW()-2,COUNTA('Form Responses 1'!$1:$1)-4),,TRUE,"Form Responses 1")))</f>
        <v>BAIK</v>
      </c>
      <c r="H506" s="12" t="str">
        <f t="shared" si="3"/>
        <v>Gedung Gor</v>
      </c>
      <c r="I506" s="12" t="str">
        <f t="shared" si="4"/>
        <v>CLEANING SERVICE</v>
      </c>
      <c r="J506" s="12">
        <f t="array" ref="J506">IFERROR(INDEX(MASTER!B:B,MATCH(G506,MASTER!A:A,0))/100," ")</f>
        <v>0.95</v>
      </c>
      <c r="K506" s="9">
        <f t="shared" si="5"/>
        <v>12</v>
      </c>
      <c r="L506" s="9" t="str">
        <f t="shared" si="6"/>
        <v>2023 - WEEK 12</v>
      </c>
      <c r="M506" s="9" t="str">
        <f t="shared" si="7"/>
        <v>2023 - MONTH 03</v>
      </c>
      <c r="N506" s="12">
        <f t="shared" ref="N506:O506" si="515">IFERROR(AVERAGEIF(L:L,L506,$J:$J)," ")</f>
        <v>0.95</v>
      </c>
      <c r="O506" s="12">
        <f t="shared" si="515"/>
        <v>0.9549285714</v>
      </c>
      <c r="P506" s="9" t="str">
        <f>IF(ISBLANK(A506)," ",IF(N506&gt;MASTER!$B$3/100,"SB",IF(N506&gt;MASTER!$B$4/100,"B",IF(N506&gt;MASTER!$B$5/100,"C","K"))))</f>
        <v>SB</v>
      </c>
      <c r="Q506" s="9" t="str">
        <f>IF(ISBLANK(B506)," ",IF(O506&gt;MASTER!$B$3/100,"SB",IF(O506&gt;MASTER!$B$4/100,"B",IF(O506&gt;MASTER!$B$5/100,"C","K"))))</f>
        <v>SB</v>
      </c>
    </row>
    <row r="507">
      <c r="A507" s="8">
        <f>INDIRECT(ADDRESS(2+QUOTIENT(ROW()-2,COUNTA('Form Responses 1'!$1:$1)-4),1,,TRUE,"Form Responses 1"))</f>
        <v>45022.47251</v>
      </c>
      <c r="B507" s="9" t="str">
        <f>INDIRECT(ADDRESS(2+QUOTIENT(ROW()-2,COUNTA('Form Responses 1'!$1:$1)-4),2,,TRUE,"Form Responses 1"))</f>
        <v>didinz1012@gmail.com</v>
      </c>
      <c r="C507" s="9" t="str">
        <f>INDIRECT(ADDRESS(2+QUOTIENT(ROW()-2,COUNTA('Form Responses 1'!$1:$1)-4),3,,TRUE,"Form Responses 1"))</f>
        <v>Didin Zaenudin</v>
      </c>
      <c r="D507" s="10">
        <f>INDIRECT(ADDRESS(2+QUOTIENT(ROW()-2,COUNTA('Form Responses 1'!$1:$1)-4),4,,TRUE,"Form Responses 1"))</f>
        <v>45009</v>
      </c>
      <c r="E507" s="11">
        <f t="shared" si="2"/>
        <v>5</v>
      </c>
      <c r="F507" s="9" t="str">
        <f>IF(ISBLANK(A507)," ",INDIRECT(ADDRESS(1,5+MOD(ROW()-2,COUNTA('Form Responses 1'!$1:$1)-4),,TRUE,"Form Responses 1")))</f>
        <v>Rusun A [Tangga Exit Sisi Kanan-kiri-Tengah]</v>
      </c>
      <c r="G507" s="9" t="str">
        <f>IF(ISBLANK(A507)," ",INDIRECT(ADDRESS(MATCH(A507,'Form Responses 1'!A:A,0),5+MOD(ROW()-2,COUNTA('Form Responses 1'!$1:$1)-4),,TRUE,"Form Responses 1")))</f>
        <v>BAIK</v>
      </c>
      <c r="H507" s="12" t="str">
        <f t="shared" si="3"/>
        <v>Rusun A</v>
      </c>
      <c r="I507" s="12" t="str">
        <f t="shared" si="4"/>
        <v>CLEANING SERVICE</v>
      </c>
      <c r="J507" s="12">
        <f t="array" ref="J507">IFERROR(INDEX(MASTER!B:B,MATCH(G507,MASTER!A:A,0))/100," ")</f>
        <v>0.95</v>
      </c>
      <c r="K507" s="9">
        <f t="shared" si="5"/>
        <v>12</v>
      </c>
      <c r="L507" s="9" t="str">
        <f t="shared" si="6"/>
        <v>2023 - WEEK 12</v>
      </c>
      <c r="M507" s="9" t="str">
        <f t="shared" si="7"/>
        <v>2023 - MONTH 03</v>
      </c>
      <c r="N507" s="12">
        <f t="shared" ref="N507:O507" si="516">IFERROR(AVERAGEIF(L:L,L507,$J:$J)," ")</f>
        <v>0.95</v>
      </c>
      <c r="O507" s="12">
        <f t="shared" si="516"/>
        <v>0.9549285714</v>
      </c>
      <c r="P507" s="9" t="str">
        <f>IF(ISBLANK(A507)," ",IF(N507&gt;MASTER!$B$3/100,"SB",IF(N507&gt;MASTER!$B$4/100,"B",IF(N507&gt;MASTER!$B$5/100,"C","K"))))</f>
        <v>SB</v>
      </c>
      <c r="Q507" s="9" t="str">
        <f>IF(ISBLANK(B507)," ",IF(O507&gt;MASTER!$B$3/100,"SB",IF(O507&gt;MASTER!$B$4/100,"B",IF(O507&gt;MASTER!$B$5/100,"C","K"))))</f>
        <v>SB</v>
      </c>
    </row>
    <row r="508">
      <c r="A508" s="8">
        <f>INDIRECT(ADDRESS(2+QUOTIENT(ROW()-2,COUNTA('Form Responses 1'!$1:$1)-4),1,,TRUE,"Form Responses 1"))</f>
        <v>45022.47251</v>
      </c>
      <c r="B508" s="9" t="str">
        <f>INDIRECT(ADDRESS(2+QUOTIENT(ROW()-2,COUNTA('Form Responses 1'!$1:$1)-4),2,,TRUE,"Form Responses 1"))</f>
        <v>didinz1012@gmail.com</v>
      </c>
      <c r="C508" s="9" t="str">
        <f>INDIRECT(ADDRESS(2+QUOTIENT(ROW()-2,COUNTA('Form Responses 1'!$1:$1)-4),3,,TRUE,"Form Responses 1"))</f>
        <v>Didin Zaenudin</v>
      </c>
      <c r="D508" s="10">
        <f>INDIRECT(ADDRESS(2+QUOTIENT(ROW()-2,COUNTA('Form Responses 1'!$1:$1)-4),4,,TRUE,"Form Responses 1"))</f>
        <v>45009</v>
      </c>
      <c r="E508" s="11">
        <f t="shared" si="2"/>
        <v>5</v>
      </c>
      <c r="F508" s="9" t="str">
        <f>IF(ISBLANK(A508)," ",INDIRECT(ADDRESS(1,5+MOD(ROW()-2,COUNTA('Form Responses 1'!$1:$1)-4),,TRUE,"Form Responses 1")))</f>
        <v>Rusun A [Mushola ]</v>
      </c>
      <c r="G508" s="9" t="str">
        <f>IF(ISBLANK(A508)," ",INDIRECT(ADDRESS(MATCH(A508,'Form Responses 1'!A:A,0),5+MOD(ROW()-2,COUNTA('Form Responses 1'!$1:$1)-4),,TRUE,"Form Responses 1")))</f>
        <v>BAIK</v>
      </c>
      <c r="H508" s="12" t="str">
        <f t="shared" si="3"/>
        <v>Rusun A</v>
      </c>
      <c r="I508" s="12" t="str">
        <f t="shared" si="4"/>
        <v>CLEANING SERVICE</v>
      </c>
      <c r="J508" s="12">
        <f t="array" ref="J508">IFERROR(INDEX(MASTER!B:B,MATCH(G508,MASTER!A:A,0))/100," ")</f>
        <v>0.95</v>
      </c>
      <c r="K508" s="9">
        <f t="shared" si="5"/>
        <v>12</v>
      </c>
      <c r="L508" s="9" t="str">
        <f t="shared" si="6"/>
        <v>2023 - WEEK 12</v>
      </c>
      <c r="M508" s="9" t="str">
        <f t="shared" si="7"/>
        <v>2023 - MONTH 03</v>
      </c>
      <c r="N508" s="12">
        <f t="shared" ref="N508:O508" si="517">IFERROR(AVERAGEIF(L:L,L508,$J:$J)," ")</f>
        <v>0.95</v>
      </c>
      <c r="O508" s="12">
        <f t="shared" si="517"/>
        <v>0.9549285714</v>
      </c>
      <c r="P508" s="9" t="str">
        <f>IF(ISBLANK(A508)," ",IF(N508&gt;MASTER!$B$3/100,"SB",IF(N508&gt;MASTER!$B$4/100,"B",IF(N508&gt;MASTER!$B$5/100,"C","K"))))</f>
        <v>SB</v>
      </c>
      <c r="Q508" s="9" t="str">
        <f>IF(ISBLANK(B508)," ",IF(O508&gt;MASTER!$B$3/100,"SB",IF(O508&gt;MASTER!$B$4/100,"B",IF(O508&gt;MASTER!$B$5/100,"C","K"))))</f>
        <v>SB</v>
      </c>
    </row>
    <row r="509">
      <c r="A509" s="8">
        <f>INDIRECT(ADDRESS(2+QUOTIENT(ROW()-2,COUNTA('Form Responses 1'!$1:$1)-4),1,,TRUE,"Form Responses 1"))</f>
        <v>45022.47251</v>
      </c>
      <c r="B509" s="9" t="str">
        <f>INDIRECT(ADDRESS(2+QUOTIENT(ROW()-2,COUNTA('Form Responses 1'!$1:$1)-4),2,,TRUE,"Form Responses 1"))</f>
        <v>didinz1012@gmail.com</v>
      </c>
      <c r="C509" s="9" t="str">
        <f>INDIRECT(ADDRESS(2+QUOTIENT(ROW()-2,COUNTA('Form Responses 1'!$1:$1)-4),3,,TRUE,"Form Responses 1"))</f>
        <v>Didin Zaenudin</v>
      </c>
      <c r="D509" s="10">
        <f>INDIRECT(ADDRESS(2+QUOTIENT(ROW()-2,COUNTA('Form Responses 1'!$1:$1)-4),4,,TRUE,"Form Responses 1"))</f>
        <v>45009</v>
      </c>
      <c r="E509" s="11">
        <f t="shared" si="2"/>
        <v>5</v>
      </c>
      <c r="F509" s="9" t="str">
        <f>IF(ISBLANK(A509)," ",INDIRECT(ADDRESS(1,5+MOD(ROW()-2,COUNTA('Form Responses 1'!$1:$1)-4),,TRUE,"Form Responses 1")))</f>
        <v>Rusun A [Koridor ]</v>
      </c>
      <c r="G509" s="9" t="str">
        <f>IF(ISBLANK(A509)," ",INDIRECT(ADDRESS(MATCH(A509,'Form Responses 1'!A:A,0),5+MOD(ROW()-2,COUNTA('Form Responses 1'!$1:$1)-4),,TRUE,"Form Responses 1")))</f>
        <v>BAIK</v>
      </c>
      <c r="H509" s="12" t="str">
        <f t="shared" si="3"/>
        <v>Rusun A</v>
      </c>
      <c r="I509" s="12" t="str">
        <f t="shared" si="4"/>
        <v>CLEANING SERVICE</v>
      </c>
      <c r="J509" s="12">
        <f t="array" ref="J509">IFERROR(INDEX(MASTER!B:B,MATCH(G509,MASTER!A:A,0))/100," ")</f>
        <v>0.95</v>
      </c>
      <c r="K509" s="9">
        <f t="shared" si="5"/>
        <v>12</v>
      </c>
      <c r="L509" s="9" t="str">
        <f t="shared" si="6"/>
        <v>2023 - WEEK 12</v>
      </c>
      <c r="M509" s="9" t="str">
        <f t="shared" si="7"/>
        <v>2023 - MONTH 03</v>
      </c>
      <c r="N509" s="12">
        <f t="shared" ref="N509:O509" si="518">IFERROR(AVERAGEIF(L:L,L509,$J:$J)," ")</f>
        <v>0.95</v>
      </c>
      <c r="O509" s="12">
        <f t="shared" si="518"/>
        <v>0.9549285714</v>
      </c>
      <c r="P509" s="9" t="str">
        <f>IF(ISBLANK(A509)," ",IF(N509&gt;MASTER!$B$3/100,"SB",IF(N509&gt;MASTER!$B$4/100,"B",IF(N509&gt;MASTER!$B$5/100,"C","K"))))</f>
        <v>SB</v>
      </c>
      <c r="Q509" s="9" t="str">
        <f>IF(ISBLANK(B509)," ",IF(O509&gt;MASTER!$B$3/100,"SB",IF(O509&gt;MASTER!$B$4/100,"B",IF(O509&gt;MASTER!$B$5/100,"C","K"))))</f>
        <v>SB</v>
      </c>
    </row>
    <row r="510">
      <c r="A510" s="8">
        <f>INDIRECT(ADDRESS(2+QUOTIENT(ROW()-2,COUNTA('Form Responses 1'!$1:$1)-4),1,,TRUE,"Form Responses 1"))</f>
        <v>45022.47251</v>
      </c>
      <c r="B510" s="9" t="str">
        <f>INDIRECT(ADDRESS(2+QUOTIENT(ROW()-2,COUNTA('Form Responses 1'!$1:$1)-4),2,,TRUE,"Form Responses 1"))</f>
        <v>didinz1012@gmail.com</v>
      </c>
      <c r="C510" s="9" t="str">
        <f>INDIRECT(ADDRESS(2+QUOTIENT(ROW()-2,COUNTA('Form Responses 1'!$1:$1)-4),3,,TRUE,"Form Responses 1"))</f>
        <v>Didin Zaenudin</v>
      </c>
      <c r="D510" s="10">
        <f>INDIRECT(ADDRESS(2+QUOTIENT(ROW()-2,COUNTA('Form Responses 1'!$1:$1)-4),4,,TRUE,"Form Responses 1"))</f>
        <v>45009</v>
      </c>
      <c r="E510" s="11">
        <f t="shared" si="2"/>
        <v>5</v>
      </c>
      <c r="F510" s="9" t="str">
        <f>IF(ISBLANK(A510)," ",INDIRECT(ADDRESS(1,5+MOD(ROW()-2,COUNTA('Form Responses 1'!$1:$1)-4),,TRUE,"Form Responses 1")))</f>
        <v>Rusun A [Halaman]</v>
      </c>
      <c r="G510" s="9" t="str">
        <f>IF(ISBLANK(A510)," ",INDIRECT(ADDRESS(MATCH(A510,'Form Responses 1'!A:A,0),5+MOD(ROW()-2,COUNTA('Form Responses 1'!$1:$1)-4),,TRUE,"Form Responses 1")))</f>
        <v>BAIK</v>
      </c>
      <c r="H510" s="12" t="str">
        <f t="shared" si="3"/>
        <v>Rusun A</v>
      </c>
      <c r="I510" s="12" t="str">
        <f t="shared" si="4"/>
        <v>CLEANING SERVICE</v>
      </c>
      <c r="J510" s="12">
        <f t="array" ref="J510">IFERROR(INDEX(MASTER!B:B,MATCH(G510,MASTER!A:A,0))/100," ")</f>
        <v>0.95</v>
      </c>
      <c r="K510" s="9">
        <f t="shared" si="5"/>
        <v>12</v>
      </c>
      <c r="L510" s="9" t="str">
        <f t="shared" si="6"/>
        <v>2023 - WEEK 12</v>
      </c>
      <c r="M510" s="9" t="str">
        <f t="shared" si="7"/>
        <v>2023 - MONTH 03</v>
      </c>
      <c r="N510" s="12">
        <f t="shared" ref="N510:O510" si="519">IFERROR(AVERAGEIF(L:L,L510,$J:$J)," ")</f>
        <v>0.95</v>
      </c>
      <c r="O510" s="12">
        <f t="shared" si="519"/>
        <v>0.9549285714</v>
      </c>
      <c r="P510" s="9" t="str">
        <f>IF(ISBLANK(A510)," ",IF(N510&gt;MASTER!$B$3/100,"SB",IF(N510&gt;MASTER!$B$4/100,"B",IF(N510&gt;MASTER!$B$5/100,"C","K"))))</f>
        <v>SB</v>
      </c>
      <c r="Q510" s="9" t="str">
        <f>IF(ISBLANK(B510)," ",IF(O510&gt;MASTER!$B$3/100,"SB",IF(O510&gt;MASTER!$B$4/100,"B",IF(O510&gt;MASTER!$B$5/100,"C","K"))))</f>
        <v>SB</v>
      </c>
    </row>
    <row r="511">
      <c r="A511" s="8">
        <f>INDIRECT(ADDRESS(2+QUOTIENT(ROW()-2,COUNTA('Form Responses 1'!$1:$1)-4),1,,TRUE,"Form Responses 1"))</f>
        <v>45022.47251</v>
      </c>
      <c r="B511" s="9" t="str">
        <f>INDIRECT(ADDRESS(2+QUOTIENT(ROW()-2,COUNTA('Form Responses 1'!$1:$1)-4),2,,TRUE,"Form Responses 1"))</f>
        <v>didinz1012@gmail.com</v>
      </c>
      <c r="C511" s="9" t="str">
        <f>INDIRECT(ADDRESS(2+QUOTIENT(ROW()-2,COUNTA('Form Responses 1'!$1:$1)-4),3,,TRUE,"Form Responses 1"))</f>
        <v>Didin Zaenudin</v>
      </c>
      <c r="D511" s="10">
        <f>INDIRECT(ADDRESS(2+QUOTIENT(ROW()-2,COUNTA('Form Responses 1'!$1:$1)-4),4,,TRUE,"Form Responses 1"))</f>
        <v>45009</v>
      </c>
      <c r="E511" s="11">
        <f t="shared" si="2"/>
        <v>5</v>
      </c>
      <c r="F511" s="9" t="str">
        <f>IF(ISBLANK(A511)," ",INDIRECT(ADDRESS(1,5+MOD(ROW()-2,COUNTA('Form Responses 1'!$1:$1)-4),,TRUE,"Form Responses 1")))</f>
        <v>Rusun A [Posko Scurity]</v>
      </c>
      <c r="G511" s="9" t="str">
        <f>IF(ISBLANK(A511)," ",INDIRECT(ADDRESS(MATCH(A511,'Form Responses 1'!A:A,0),5+MOD(ROW()-2,COUNTA('Form Responses 1'!$1:$1)-4),,TRUE,"Form Responses 1")))</f>
        <v>BAIK</v>
      </c>
      <c r="H511" s="12" t="str">
        <f t="shared" si="3"/>
        <v>Rusun A</v>
      </c>
      <c r="I511" s="12" t="str">
        <f t="shared" si="4"/>
        <v>CLEANING SERVICE</v>
      </c>
      <c r="J511" s="12">
        <f t="array" ref="J511">IFERROR(INDEX(MASTER!B:B,MATCH(G511,MASTER!A:A,0))/100," ")</f>
        <v>0.95</v>
      </c>
      <c r="K511" s="9">
        <f t="shared" si="5"/>
        <v>12</v>
      </c>
      <c r="L511" s="9" t="str">
        <f t="shared" si="6"/>
        <v>2023 - WEEK 12</v>
      </c>
      <c r="M511" s="9" t="str">
        <f t="shared" si="7"/>
        <v>2023 - MONTH 03</v>
      </c>
      <c r="N511" s="12">
        <f t="shared" ref="N511:O511" si="520">IFERROR(AVERAGEIF(L:L,L511,$J:$J)," ")</f>
        <v>0.95</v>
      </c>
      <c r="O511" s="12">
        <f t="shared" si="520"/>
        <v>0.9549285714</v>
      </c>
      <c r="P511" s="9" t="str">
        <f>IF(ISBLANK(A511)," ",IF(N511&gt;MASTER!$B$3/100,"SB",IF(N511&gt;MASTER!$B$4/100,"B",IF(N511&gt;MASTER!$B$5/100,"C","K"))))</f>
        <v>SB</v>
      </c>
      <c r="Q511" s="9" t="str">
        <f>IF(ISBLANK(B511)," ",IF(O511&gt;MASTER!$B$3/100,"SB",IF(O511&gt;MASTER!$B$4/100,"B",IF(O511&gt;MASTER!$B$5/100,"C","K"))))</f>
        <v>SB</v>
      </c>
    </row>
    <row r="512">
      <c r="A512" s="8">
        <f>INDIRECT(ADDRESS(2+QUOTIENT(ROW()-2,COUNTA('Form Responses 1'!$1:$1)-4),1,,TRUE,"Form Responses 1"))</f>
        <v>45022.47251</v>
      </c>
      <c r="B512" s="9" t="str">
        <f>INDIRECT(ADDRESS(2+QUOTIENT(ROW()-2,COUNTA('Form Responses 1'!$1:$1)-4),2,,TRUE,"Form Responses 1"))</f>
        <v>didinz1012@gmail.com</v>
      </c>
      <c r="C512" s="9" t="str">
        <f>INDIRECT(ADDRESS(2+QUOTIENT(ROW()-2,COUNTA('Form Responses 1'!$1:$1)-4),3,,TRUE,"Form Responses 1"))</f>
        <v>Didin Zaenudin</v>
      </c>
      <c r="D512" s="10">
        <f>INDIRECT(ADDRESS(2+QUOTIENT(ROW()-2,COUNTA('Form Responses 1'!$1:$1)-4),4,,TRUE,"Form Responses 1"))</f>
        <v>45009</v>
      </c>
      <c r="E512" s="11">
        <f t="shared" si="2"/>
        <v>5</v>
      </c>
      <c r="F512" s="9" t="str">
        <f>IF(ISBLANK(A512)," ",INDIRECT(ADDRESS(1,5+MOD(ROW()-2,COUNTA('Form Responses 1'!$1:$1)-4),,TRUE,"Form Responses 1")))</f>
        <v>Rusun A [Ruang Kamar]</v>
      </c>
      <c r="G512" s="9" t="str">
        <f>IF(ISBLANK(A512)," ",INDIRECT(ADDRESS(MATCH(A512,'Form Responses 1'!A:A,0),5+MOD(ROW()-2,COUNTA('Form Responses 1'!$1:$1)-4),,TRUE,"Form Responses 1")))</f>
        <v>BAIK</v>
      </c>
      <c r="H512" s="12" t="str">
        <f t="shared" si="3"/>
        <v>Rusun A</v>
      </c>
      <c r="I512" s="12" t="str">
        <f t="shared" si="4"/>
        <v>CLEANING SERVICE</v>
      </c>
      <c r="J512" s="12">
        <f t="array" ref="J512">IFERROR(INDEX(MASTER!B:B,MATCH(G512,MASTER!A:A,0))/100," ")</f>
        <v>0.95</v>
      </c>
      <c r="K512" s="9">
        <f t="shared" si="5"/>
        <v>12</v>
      </c>
      <c r="L512" s="9" t="str">
        <f t="shared" si="6"/>
        <v>2023 - WEEK 12</v>
      </c>
      <c r="M512" s="9" t="str">
        <f t="shared" si="7"/>
        <v>2023 - MONTH 03</v>
      </c>
      <c r="N512" s="12">
        <f t="shared" ref="N512:O512" si="521">IFERROR(AVERAGEIF(L:L,L512,$J:$J)," ")</f>
        <v>0.95</v>
      </c>
      <c r="O512" s="12">
        <f t="shared" si="521"/>
        <v>0.9549285714</v>
      </c>
      <c r="P512" s="9" t="str">
        <f>IF(ISBLANK(A512)," ",IF(N512&gt;MASTER!$B$3/100,"SB",IF(N512&gt;MASTER!$B$4/100,"B",IF(N512&gt;MASTER!$B$5/100,"C","K"))))</f>
        <v>SB</v>
      </c>
      <c r="Q512" s="9" t="str">
        <f>IF(ISBLANK(B512)," ",IF(O512&gt;MASTER!$B$3/100,"SB",IF(O512&gt;MASTER!$B$4/100,"B",IF(O512&gt;MASTER!$B$5/100,"C","K"))))</f>
        <v>SB</v>
      </c>
    </row>
    <row r="513">
      <c r="A513" s="8">
        <f>INDIRECT(ADDRESS(2+QUOTIENT(ROW()-2,COUNTA('Form Responses 1'!$1:$1)-4),1,,TRUE,"Form Responses 1"))</f>
        <v>45022.47251</v>
      </c>
      <c r="B513" s="9" t="str">
        <f>INDIRECT(ADDRESS(2+QUOTIENT(ROW()-2,COUNTA('Form Responses 1'!$1:$1)-4),2,,TRUE,"Form Responses 1"))</f>
        <v>didinz1012@gmail.com</v>
      </c>
      <c r="C513" s="9" t="str">
        <f>INDIRECT(ADDRESS(2+QUOTIENT(ROW()-2,COUNTA('Form Responses 1'!$1:$1)-4),3,,TRUE,"Form Responses 1"))</f>
        <v>Didin Zaenudin</v>
      </c>
      <c r="D513" s="10">
        <f>INDIRECT(ADDRESS(2+QUOTIENT(ROW()-2,COUNTA('Form Responses 1'!$1:$1)-4),4,,TRUE,"Form Responses 1"))</f>
        <v>45009</v>
      </c>
      <c r="E513" s="11">
        <f t="shared" si="2"/>
        <v>5</v>
      </c>
      <c r="F513" s="9" t="str">
        <f>IF(ISBLANK(A513)," ",INDIRECT(ADDRESS(1,5+MOD(ROW()-2,COUNTA('Form Responses 1'!$1:$1)-4),,TRUE,"Form Responses 1")))</f>
        <v>Rusun A [Ruang Gudang]</v>
      </c>
      <c r="G513" s="9" t="str">
        <f>IF(ISBLANK(A513)," ",INDIRECT(ADDRESS(MATCH(A513,'Form Responses 1'!A:A,0),5+MOD(ROW()-2,COUNTA('Form Responses 1'!$1:$1)-4),,TRUE,"Form Responses 1")))</f>
        <v>BAIK</v>
      </c>
      <c r="H513" s="12" t="str">
        <f t="shared" si="3"/>
        <v>Rusun A</v>
      </c>
      <c r="I513" s="12" t="str">
        <f t="shared" si="4"/>
        <v>CLEANING SERVICE</v>
      </c>
      <c r="J513" s="12">
        <f t="array" ref="J513">IFERROR(INDEX(MASTER!B:B,MATCH(G513,MASTER!A:A,0))/100," ")</f>
        <v>0.95</v>
      </c>
      <c r="K513" s="9">
        <f t="shared" si="5"/>
        <v>12</v>
      </c>
      <c r="L513" s="9" t="str">
        <f t="shared" si="6"/>
        <v>2023 - WEEK 12</v>
      </c>
      <c r="M513" s="9" t="str">
        <f t="shared" si="7"/>
        <v>2023 - MONTH 03</v>
      </c>
      <c r="N513" s="12">
        <f t="shared" ref="N513:O513" si="522">IFERROR(AVERAGEIF(L:L,L513,$J:$J)," ")</f>
        <v>0.95</v>
      </c>
      <c r="O513" s="12">
        <f t="shared" si="522"/>
        <v>0.9549285714</v>
      </c>
      <c r="P513" s="9" t="str">
        <f>IF(ISBLANK(A513)," ",IF(N513&gt;MASTER!$B$3/100,"SB",IF(N513&gt;MASTER!$B$4/100,"B",IF(N513&gt;MASTER!$B$5/100,"C","K"))))</f>
        <v>SB</v>
      </c>
      <c r="Q513" s="9" t="str">
        <f>IF(ISBLANK(B513)," ",IF(O513&gt;MASTER!$B$3/100,"SB",IF(O513&gt;MASTER!$B$4/100,"B",IF(O513&gt;MASTER!$B$5/100,"C","K"))))</f>
        <v>SB</v>
      </c>
    </row>
    <row r="514">
      <c r="A514" s="8">
        <f>INDIRECT(ADDRESS(2+QUOTIENT(ROW()-2,COUNTA('Form Responses 1'!$1:$1)-4),1,,TRUE,"Form Responses 1"))</f>
        <v>45022.47251</v>
      </c>
      <c r="B514" s="9" t="str">
        <f>INDIRECT(ADDRESS(2+QUOTIENT(ROW()-2,COUNTA('Form Responses 1'!$1:$1)-4),2,,TRUE,"Form Responses 1"))</f>
        <v>didinz1012@gmail.com</v>
      </c>
      <c r="C514" s="9" t="str">
        <f>INDIRECT(ADDRESS(2+QUOTIENT(ROW()-2,COUNTA('Form Responses 1'!$1:$1)-4),3,,TRUE,"Form Responses 1"))</f>
        <v>Didin Zaenudin</v>
      </c>
      <c r="D514" s="10">
        <f>INDIRECT(ADDRESS(2+QUOTIENT(ROW()-2,COUNTA('Form Responses 1'!$1:$1)-4),4,,TRUE,"Form Responses 1"))</f>
        <v>45009</v>
      </c>
      <c r="E514" s="11">
        <f t="shared" si="2"/>
        <v>5</v>
      </c>
      <c r="F514" s="9" t="str">
        <f>IF(ISBLANK(A514)," ",INDIRECT(ADDRESS(1,5+MOD(ROW()-2,COUNTA('Form Responses 1'!$1:$1)-4),,TRUE,"Form Responses 1")))</f>
        <v>Rusun A [Toilet Pria / Wanita]</v>
      </c>
      <c r="G514" s="9" t="str">
        <f>IF(ISBLANK(A514)," ",INDIRECT(ADDRESS(MATCH(A514,'Form Responses 1'!A:A,0),5+MOD(ROW()-2,COUNTA('Form Responses 1'!$1:$1)-4),,TRUE,"Form Responses 1")))</f>
        <v>BAIK</v>
      </c>
      <c r="H514" s="12" t="str">
        <f t="shared" si="3"/>
        <v>Rusun A</v>
      </c>
      <c r="I514" s="12" t="str">
        <f t="shared" si="4"/>
        <v>CLEANING SERVICE</v>
      </c>
      <c r="J514" s="12">
        <f t="array" ref="J514">IFERROR(INDEX(MASTER!B:B,MATCH(G514,MASTER!A:A,0))/100," ")</f>
        <v>0.95</v>
      </c>
      <c r="K514" s="9">
        <f t="shared" si="5"/>
        <v>12</v>
      </c>
      <c r="L514" s="9" t="str">
        <f t="shared" si="6"/>
        <v>2023 - WEEK 12</v>
      </c>
      <c r="M514" s="9" t="str">
        <f t="shared" si="7"/>
        <v>2023 - MONTH 03</v>
      </c>
      <c r="N514" s="12">
        <f t="shared" ref="N514:O514" si="523">IFERROR(AVERAGEIF(L:L,L514,$J:$J)," ")</f>
        <v>0.95</v>
      </c>
      <c r="O514" s="12">
        <f t="shared" si="523"/>
        <v>0.9549285714</v>
      </c>
      <c r="P514" s="9" t="str">
        <f>IF(ISBLANK(A514)," ",IF(N514&gt;MASTER!$B$3/100,"SB",IF(N514&gt;MASTER!$B$4/100,"B",IF(N514&gt;MASTER!$B$5/100,"C","K"))))</f>
        <v>SB</v>
      </c>
      <c r="Q514" s="9" t="str">
        <f>IF(ISBLANK(B514)," ",IF(O514&gt;MASTER!$B$3/100,"SB",IF(O514&gt;MASTER!$B$4/100,"B",IF(O514&gt;MASTER!$B$5/100,"C","K"))))</f>
        <v>SB</v>
      </c>
    </row>
    <row r="515">
      <c r="A515" s="8">
        <f>INDIRECT(ADDRESS(2+QUOTIENT(ROW()-2,COUNTA('Form Responses 1'!$1:$1)-4),1,,TRUE,"Form Responses 1"))</f>
        <v>45022.47251</v>
      </c>
      <c r="B515" s="9" t="str">
        <f>INDIRECT(ADDRESS(2+QUOTIENT(ROW()-2,COUNTA('Form Responses 1'!$1:$1)-4),2,,TRUE,"Form Responses 1"))</f>
        <v>didinz1012@gmail.com</v>
      </c>
      <c r="C515" s="9" t="str">
        <f>INDIRECT(ADDRESS(2+QUOTIENT(ROW()-2,COUNTA('Form Responses 1'!$1:$1)-4),3,,TRUE,"Form Responses 1"))</f>
        <v>Didin Zaenudin</v>
      </c>
      <c r="D515" s="10">
        <f>INDIRECT(ADDRESS(2+QUOTIENT(ROW()-2,COUNTA('Form Responses 1'!$1:$1)-4),4,,TRUE,"Form Responses 1"))</f>
        <v>45009</v>
      </c>
      <c r="E515" s="11">
        <f t="shared" si="2"/>
        <v>5</v>
      </c>
      <c r="F515" s="9" t="str">
        <f>IF(ISBLANK(A515)," ",INDIRECT(ADDRESS(1,5+MOD(ROW()-2,COUNTA('Form Responses 1'!$1:$1)-4),,TRUE,"Form Responses 1")))</f>
        <v>Rusun B [Tangga Exit Sisi Kanan-kiri-Tengah]</v>
      </c>
      <c r="G515" s="9" t="str">
        <f>IF(ISBLANK(A515)," ",INDIRECT(ADDRESS(MATCH(A515,'Form Responses 1'!A:A,0),5+MOD(ROW()-2,COUNTA('Form Responses 1'!$1:$1)-4),,TRUE,"Form Responses 1")))</f>
        <v>BAIK</v>
      </c>
      <c r="H515" s="12" t="str">
        <f t="shared" si="3"/>
        <v>Rusun B</v>
      </c>
      <c r="I515" s="12" t="str">
        <f t="shared" si="4"/>
        <v>CLEANING SERVICE</v>
      </c>
      <c r="J515" s="12">
        <f t="array" ref="J515">IFERROR(INDEX(MASTER!B:B,MATCH(G515,MASTER!A:A,0))/100," ")</f>
        <v>0.95</v>
      </c>
      <c r="K515" s="9">
        <f t="shared" si="5"/>
        <v>12</v>
      </c>
      <c r="L515" s="9" t="str">
        <f t="shared" si="6"/>
        <v>2023 - WEEK 12</v>
      </c>
      <c r="M515" s="9" t="str">
        <f t="shared" si="7"/>
        <v>2023 - MONTH 03</v>
      </c>
      <c r="N515" s="12">
        <f t="shared" ref="N515:O515" si="524">IFERROR(AVERAGEIF(L:L,L515,$J:$J)," ")</f>
        <v>0.95</v>
      </c>
      <c r="O515" s="12">
        <f t="shared" si="524"/>
        <v>0.9549285714</v>
      </c>
      <c r="P515" s="9" t="str">
        <f>IF(ISBLANK(A515)," ",IF(N515&gt;MASTER!$B$3/100,"SB",IF(N515&gt;MASTER!$B$4/100,"B",IF(N515&gt;MASTER!$B$5/100,"C","K"))))</f>
        <v>SB</v>
      </c>
      <c r="Q515" s="9" t="str">
        <f>IF(ISBLANK(B515)," ",IF(O515&gt;MASTER!$B$3/100,"SB",IF(O515&gt;MASTER!$B$4/100,"B",IF(O515&gt;MASTER!$B$5/100,"C","K"))))</f>
        <v>SB</v>
      </c>
    </row>
    <row r="516">
      <c r="A516" s="8">
        <f>INDIRECT(ADDRESS(2+QUOTIENT(ROW()-2,COUNTA('Form Responses 1'!$1:$1)-4),1,,TRUE,"Form Responses 1"))</f>
        <v>45022.47251</v>
      </c>
      <c r="B516" s="9" t="str">
        <f>INDIRECT(ADDRESS(2+QUOTIENT(ROW()-2,COUNTA('Form Responses 1'!$1:$1)-4),2,,TRUE,"Form Responses 1"))</f>
        <v>didinz1012@gmail.com</v>
      </c>
      <c r="C516" s="9" t="str">
        <f>INDIRECT(ADDRESS(2+QUOTIENT(ROW()-2,COUNTA('Form Responses 1'!$1:$1)-4),3,,TRUE,"Form Responses 1"))</f>
        <v>Didin Zaenudin</v>
      </c>
      <c r="D516" s="10">
        <f>INDIRECT(ADDRESS(2+QUOTIENT(ROW()-2,COUNTA('Form Responses 1'!$1:$1)-4),4,,TRUE,"Form Responses 1"))</f>
        <v>45009</v>
      </c>
      <c r="E516" s="11">
        <f t="shared" si="2"/>
        <v>5</v>
      </c>
      <c r="F516" s="9" t="str">
        <f>IF(ISBLANK(A516)," ",INDIRECT(ADDRESS(1,5+MOD(ROW()-2,COUNTA('Form Responses 1'!$1:$1)-4),,TRUE,"Form Responses 1")))</f>
        <v>Rusun B [Mushola ]</v>
      </c>
      <c r="G516" s="9" t="str">
        <f>IF(ISBLANK(A516)," ",INDIRECT(ADDRESS(MATCH(A516,'Form Responses 1'!A:A,0),5+MOD(ROW()-2,COUNTA('Form Responses 1'!$1:$1)-4),,TRUE,"Form Responses 1")))</f>
        <v>BAIK</v>
      </c>
      <c r="H516" s="12" t="str">
        <f t="shared" si="3"/>
        <v>Rusun B</v>
      </c>
      <c r="I516" s="12" t="str">
        <f t="shared" si="4"/>
        <v>CLEANING SERVICE</v>
      </c>
      <c r="J516" s="12">
        <f t="array" ref="J516">IFERROR(INDEX(MASTER!B:B,MATCH(G516,MASTER!A:A,0))/100," ")</f>
        <v>0.95</v>
      </c>
      <c r="K516" s="9">
        <f t="shared" si="5"/>
        <v>12</v>
      </c>
      <c r="L516" s="9" t="str">
        <f t="shared" si="6"/>
        <v>2023 - WEEK 12</v>
      </c>
      <c r="M516" s="9" t="str">
        <f t="shared" si="7"/>
        <v>2023 - MONTH 03</v>
      </c>
      <c r="N516" s="12">
        <f t="shared" ref="N516:O516" si="525">IFERROR(AVERAGEIF(L:L,L516,$J:$J)," ")</f>
        <v>0.95</v>
      </c>
      <c r="O516" s="12">
        <f t="shared" si="525"/>
        <v>0.9549285714</v>
      </c>
      <c r="P516" s="9" t="str">
        <f>IF(ISBLANK(A516)," ",IF(N516&gt;MASTER!$B$3/100,"SB",IF(N516&gt;MASTER!$B$4/100,"B",IF(N516&gt;MASTER!$B$5/100,"C","K"))))</f>
        <v>SB</v>
      </c>
      <c r="Q516" s="9" t="str">
        <f>IF(ISBLANK(B516)," ",IF(O516&gt;MASTER!$B$3/100,"SB",IF(O516&gt;MASTER!$B$4/100,"B",IF(O516&gt;MASTER!$B$5/100,"C","K"))))</f>
        <v>SB</v>
      </c>
    </row>
    <row r="517">
      <c r="A517" s="8">
        <f>INDIRECT(ADDRESS(2+QUOTIENT(ROW()-2,COUNTA('Form Responses 1'!$1:$1)-4),1,,TRUE,"Form Responses 1"))</f>
        <v>45022.47251</v>
      </c>
      <c r="B517" s="9" t="str">
        <f>INDIRECT(ADDRESS(2+QUOTIENT(ROW()-2,COUNTA('Form Responses 1'!$1:$1)-4),2,,TRUE,"Form Responses 1"))</f>
        <v>didinz1012@gmail.com</v>
      </c>
      <c r="C517" s="9" t="str">
        <f>INDIRECT(ADDRESS(2+QUOTIENT(ROW()-2,COUNTA('Form Responses 1'!$1:$1)-4),3,,TRUE,"Form Responses 1"))</f>
        <v>Didin Zaenudin</v>
      </c>
      <c r="D517" s="10">
        <f>INDIRECT(ADDRESS(2+QUOTIENT(ROW()-2,COUNTA('Form Responses 1'!$1:$1)-4),4,,TRUE,"Form Responses 1"))</f>
        <v>45009</v>
      </c>
      <c r="E517" s="11">
        <f t="shared" si="2"/>
        <v>5</v>
      </c>
      <c r="F517" s="9" t="str">
        <f>IF(ISBLANK(A517)," ",INDIRECT(ADDRESS(1,5+MOD(ROW()-2,COUNTA('Form Responses 1'!$1:$1)-4),,TRUE,"Form Responses 1")))</f>
        <v>Rusun B [Koridor ]</v>
      </c>
      <c r="G517" s="9" t="str">
        <f>IF(ISBLANK(A517)," ",INDIRECT(ADDRESS(MATCH(A517,'Form Responses 1'!A:A,0),5+MOD(ROW()-2,COUNTA('Form Responses 1'!$1:$1)-4),,TRUE,"Form Responses 1")))</f>
        <v>BAIK</v>
      </c>
      <c r="H517" s="12" t="str">
        <f t="shared" si="3"/>
        <v>Rusun B</v>
      </c>
      <c r="I517" s="12" t="str">
        <f t="shared" si="4"/>
        <v>CLEANING SERVICE</v>
      </c>
      <c r="J517" s="12">
        <f t="array" ref="J517">IFERROR(INDEX(MASTER!B:B,MATCH(G517,MASTER!A:A,0))/100," ")</f>
        <v>0.95</v>
      </c>
      <c r="K517" s="9">
        <f t="shared" si="5"/>
        <v>12</v>
      </c>
      <c r="L517" s="9" t="str">
        <f t="shared" si="6"/>
        <v>2023 - WEEK 12</v>
      </c>
      <c r="M517" s="9" t="str">
        <f t="shared" si="7"/>
        <v>2023 - MONTH 03</v>
      </c>
      <c r="N517" s="12">
        <f t="shared" ref="N517:O517" si="526">IFERROR(AVERAGEIF(L:L,L517,$J:$J)," ")</f>
        <v>0.95</v>
      </c>
      <c r="O517" s="12">
        <f t="shared" si="526"/>
        <v>0.9549285714</v>
      </c>
      <c r="P517" s="9" t="str">
        <f>IF(ISBLANK(A517)," ",IF(N517&gt;MASTER!$B$3/100,"SB",IF(N517&gt;MASTER!$B$4/100,"B",IF(N517&gt;MASTER!$B$5/100,"C","K"))))</f>
        <v>SB</v>
      </c>
      <c r="Q517" s="9" t="str">
        <f>IF(ISBLANK(B517)," ",IF(O517&gt;MASTER!$B$3/100,"SB",IF(O517&gt;MASTER!$B$4/100,"B",IF(O517&gt;MASTER!$B$5/100,"C","K"))))</f>
        <v>SB</v>
      </c>
    </row>
    <row r="518">
      <c r="A518" s="8">
        <f>INDIRECT(ADDRESS(2+QUOTIENT(ROW()-2,COUNTA('Form Responses 1'!$1:$1)-4),1,,TRUE,"Form Responses 1"))</f>
        <v>45022.47251</v>
      </c>
      <c r="B518" s="9" t="str">
        <f>INDIRECT(ADDRESS(2+QUOTIENT(ROW()-2,COUNTA('Form Responses 1'!$1:$1)-4),2,,TRUE,"Form Responses 1"))</f>
        <v>didinz1012@gmail.com</v>
      </c>
      <c r="C518" s="9" t="str">
        <f>INDIRECT(ADDRESS(2+QUOTIENT(ROW()-2,COUNTA('Form Responses 1'!$1:$1)-4),3,,TRUE,"Form Responses 1"))</f>
        <v>Didin Zaenudin</v>
      </c>
      <c r="D518" s="10">
        <f>INDIRECT(ADDRESS(2+QUOTIENT(ROW()-2,COUNTA('Form Responses 1'!$1:$1)-4),4,,TRUE,"Form Responses 1"))</f>
        <v>45009</v>
      </c>
      <c r="E518" s="11">
        <f t="shared" si="2"/>
        <v>5</v>
      </c>
      <c r="F518" s="9" t="str">
        <f>IF(ISBLANK(A518)," ",INDIRECT(ADDRESS(1,5+MOD(ROW()-2,COUNTA('Form Responses 1'!$1:$1)-4),,TRUE,"Form Responses 1")))</f>
        <v>Rusun B [Halaman]</v>
      </c>
      <c r="G518" s="9" t="str">
        <f>IF(ISBLANK(A518)," ",INDIRECT(ADDRESS(MATCH(A518,'Form Responses 1'!A:A,0),5+MOD(ROW()-2,COUNTA('Form Responses 1'!$1:$1)-4),,TRUE,"Form Responses 1")))</f>
        <v>BAIK</v>
      </c>
      <c r="H518" s="12" t="str">
        <f t="shared" si="3"/>
        <v>Rusun B</v>
      </c>
      <c r="I518" s="12" t="str">
        <f t="shared" si="4"/>
        <v>CLEANING SERVICE</v>
      </c>
      <c r="J518" s="12">
        <f t="array" ref="J518">IFERROR(INDEX(MASTER!B:B,MATCH(G518,MASTER!A:A,0))/100," ")</f>
        <v>0.95</v>
      </c>
      <c r="K518" s="9">
        <f t="shared" si="5"/>
        <v>12</v>
      </c>
      <c r="L518" s="9" t="str">
        <f t="shared" si="6"/>
        <v>2023 - WEEK 12</v>
      </c>
      <c r="M518" s="9" t="str">
        <f t="shared" si="7"/>
        <v>2023 - MONTH 03</v>
      </c>
      <c r="N518" s="12">
        <f t="shared" ref="N518:O518" si="527">IFERROR(AVERAGEIF(L:L,L518,$J:$J)," ")</f>
        <v>0.95</v>
      </c>
      <c r="O518" s="12">
        <f t="shared" si="527"/>
        <v>0.9549285714</v>
      </c>
      <c r="P518" s="9" t="str">
        <f>IF(ISBLANK(A518)," ",IF(N518&gt;MASTER!$B$3/100,"SB",IF(N518&gt;MASTER!$B$4/100,"B",IF(N518&gt;MASTER!$B$5/100,"C","K"))))</f>
        <v>SB</v>
      </c>
      <c r="Q518" s="9" t="str">
        <f>IF(ISBLANK(B518)," ",IF(O518&gt;MASTER!$B$3/100,"SB",IF(O518&gt;MASTER!$B$4/100,"B",IF(O518&gt;MASTER!$B$5/100,"C","K"))))</f>
        <v>SB</v>
      </c>
    </row>
    <row r="519">
      <c r="A519" s="8">
        <f>INDIRECT(ADDRESS(2+QUOTIENT(ROW()-2,COUNTA('Form Responses 1'!$1:$1)-4),1,,TRUE,"Form Responses 1"))</f>
        <v>45022.47251</v>
      </c>
      <c r="B519" s="9" t="str">
        <f>INDIRECT(ADDRESS(2+QUOTIENT(ROW()-2,COUNTA('Form Responses 1'!$1:$1)-4),2,,TRUE,"Form Responses 1"))</f>
        <v>didinz1012@gmail.com</v>
      </c>
      <c r="C519" s="9" t="str">
        <f>INDIRECT(ADDRESS(2+QUOTIENT(ROW()-2,COUNTA('Form Responses 1'!$1:$1)-4),3,,TRUE,"Form Responses 1"))</f>
        <v>Didin Zaenudin</v>
      </c>
      <c r="D519" s="10">
        <f>INDIRECT(ADDRESS(2+QUOTIENT(ROW()-2,COUNTA('Form Responses 1'!$1:$1)-4),4,,TRUE,"Form Responses 1"))</f>
        <v>45009</v>
      </c>
      <c r="E519" s="11">
        <f t="shared" si="2"/>
        <v>5</v>
      </c>
      <c r="F519" s="9" t="str">
        <f>IF(ISBLANK(A519)," ",INDIRECT(ADDRESS(1,5+MOD(ROW()-2,COUNTA('Form Responses 1'!$1:$1)-4),,TRUE,"Form Responses 1")))</f>
        <v>Rusun B [Ruang Kamar]</v>
      </c>
      <c r="G519" s="9" t="str">
        <f>IF(ISBLANK(A519)," ",INDIRECT(ADDRESS(MATCH(A519,'Form Responses 1'!A:A,0),5+MOD(ROW()-2,COUNTA('Form Responses 1'!$1:$1)-4),,TRUE,"Form Responses 1")))</f>
        <v>BAIK</v>
      </c>
      <c r="H519" s="12" t="str">
        <f t="shared" si="3"/>
        <v>Rusun B</v>
      </c>
      <c r="I519" s="12" t="str">
        <f t="shared" si="4"/>
        <v>CLEANING SERVICE</v>
      </c>
      <c r="J519" s="12">
        <f t="array" ref="J519">IFERROR(INDEX(MASTER!B:B,MATCH(G519,MASTER!A:A,0))/100," ")</f>
        <v>0.95</v>
      </c>
      <c r="K519" s="9">
        <f t="shared" si="5"/>
        <v>12</v>
      </c>
      <c r="L519" s="9" t="str">
        <f t="shared" si="6"/>
        <v>2023 - WEEK 12</v>
      </c>
      <c r="M519" s="9" t="str">
        <f t="shared" si="7"/>
        <v>2023 - MONTH 03</v>
      </c>
      <c r="N519" s="12">
        <f t="shared" ref="N519:O519" si="528">IFERROR(AVERAGEIF(L:L,L519,$J:$J)," ")</f>
        <v>0.95</v>
      </c>
      <c r="O519" s="12">
        <f t="shared" si="528"/>
        <v>0.9549285714</v>
      </c>
      <c r="P519" s="9" t="str">
        <f>IF(ISBLANK(A519)," ",IF(N519&gt;MASTER!$B$3/100,"SB",IF(N519&gt;MASTER!$B$4/100,"B",IF(N519&gt;MASTER!$B$5/100,"C","K"))))</f>
        <v>SB</v>
      </c>
      <c r="Q519" s="9" t="str">
        <f>IF(ISBLANK(B519)," ",IF(O519&gt;MASTER!$B$3/100,"SB",IF(O519&gt;MASTER!$B$4/100,"B",IF(O519&gt;MASTER!$B$5/100,"C","K"))))</f>
        <v>SB</v>
      </c>
    </row>
    <row r="520">
      <c r="A520" s="8">
        <f>INDIRECT(ADDRESS(2+QUOTIENT(ROW()-2,COUNTA('Form Responses 1'!$1:$1)-4),1,,TRUE,"Form Responses 1"))</f>
        <v>45022.47251</v>
      </c>
      <c r="B520" s="9" t="str">
        <f>INDIRECT(ADDRESS(2+QUOTIENT(ROW()-2,COUNTA('Form Responses 1'!$1:$1)-4),2,,TRUE,"Form Responses 1"))</f>
        <v>didinz1012@gmail.com</v>
      </c>
      <c r="C520" s="9" t="str">
        <f>INDIRECT(ADDRESS(2+QUOTIENT(ROW()-2,COUNTA('Form Responses 1'!$1:$1)-4),3,,TRUE,"Form Responses 1"))</f>
        <v>Didin Zaenudin</v>
      </c>
      <c r="D520" s="10">
        <f>INDIRECT(ADDRESS(2+QUOTIENT(ROW()-2,COUNTA('Form Responses 1'!$1:$1)-4),4,,TRUE,"Form Responses 1"))</f>
        <v>45009</v>
      </c>
      <c r="E520" s="11">
        <f t="shared" si="2"/>
        <v>5</v>
      </c>
      <c r="F520" s="9" t="str">
        <f>IF(ISBLANK(A520)," ",INDIRECT(ADDRESS(1,5+MOD(ROW()-2,COUNTA('Form Responses 1'!$1:$1)-4),,TRUE,"Form Responses 1")))</f>
        <v>Rusun B [Ruang Gudang]</v>
      </c>
      <c r="G520" s="9" t="str">
        <f>IF(ISBLANK(A520)," ",INDIRECT(ADDRESS(MATCH(A520,'Form Responses 1'!A:A,0),5+MOD(ROW()-2,COUNTA('Form Responses 1'!$1:$1)-4),,TRUE,"Form Responses 1")))</f>
        <v>BAIK</v>
      </c>
      <c r="H520" s="12" t="str">
        <f t="shared" si="3"/>
        <v>Rusun B</v>
      </c>
      <c r="I520" s="12" t="str">
        <f t="shared" si="4"/>
        <v>CLEANING SERVICE</v>
      </c>
      <c r="J520" s="12">
        <f t="array" ref="J520">IFERROR(INDEX(MASTER!B:B,MATCH(G520,MASTER!A:A,0))/100," ")</f>
        <v>0.95</v>
      </c>
      <c r="K520" s="9">
        <f t="shared" si="5"/>
        <v>12</v>
      </c>
      <c r="L520" s="9" t="str">
        <f t="shared" si="6"/>
        <v>2023 - WEEK 12</v>
      </c>
      <c r="M520" s="9" t="str">
        <f t="shared" si="7"/>
        <v>2023 - MONTH 03</v>
      </c>
      <c r="N520" s="12">
        <f t="shared" ref="N520:O520" si="529">IFERROR(AVERAGEIF(L:L,L520,$J:$J)," ")</f>
        <v>0.95</v>
      </c>
      <c r="O520" s="12">
        <f t="shared" si="529"/>
        <v>0.9549285714</v>
      </c>
      <c r="P520" s="9" t="str">
        <f>IF(ISBLANK(A520)," ",IF(N520&gt;MASTER!$B$3/100,"SB",IF(N520&gt;MASTER!$B$4/100,"B",IF(N520&gt;MASTER!$B$5/100,"C","K"))))</f>
        <v>SB</v>
      </c>
      <c r="Q520" s="9" t="str">
        <f>IF(ISBLANK(B520)," ",IF(O520&gt;MASTER!$B$3/100,"SB",IF(O520&gt;MASTER!$B$4/100,"B",IF(O520&gt;MASTER!$B$5/100,"C","K"))))</f>
        <v>SB</v>
      </c>
    </row>
    <row r="521">
      <c r="A521" s="8">
        <f>INDIRECT(ADDRESS(2+QUOTIENT(ROW()-2,COUNTA('Form Responses 1'!$1:$1)-4),1,,TRUE,"Form Responses 1"))</f>
        <v>45022.47251</v>
      </c>
      <c r="B521" s="9" t="str">
        <f>INDIRECT(ADDRESS(2+QUOTIENT(ROW()-2,COUNTA('Form Responses 1'!$1:$1)-4),2,,TRUE,"Form Responses 1"))</f>
        <v>didinz1012@gmail.com</v>
      </c>
      <c r="C521" s="9" t="str">
        <f>INDIRECT(ADDRESS(2+QUOTIENT(ROW()-2,COUNTA('Form Responses 1'!$1:$1)-4),3,,TRUE,"Form Responses 1"))</f>
        <v>Didin Zaenudin</v>
      </c>
      <c r="D521" s="10">
        <f>INDIRECT(ADDRESS(2+QUOTIENT(ROW()-2,COUNTA('Form Responses 1'!$1:$1)-4),4,,TRUE,"Form Responses 1"))</f>
        <v>45009</v>
      </c>
      <c r="E521" s="11">
        <f t="shared" si="2"/>
        <v>5</v>
      </c>
      <c r="F521" s="9" t="str">
        <f>IF(ISBLANK(A521)," ",INDIRECT(ADDRESS(1,5+MOD(ROW()-2,COUNTA('Form Responses 1'!$1:$1)-4),,TRUE,"Form Responses 1")))</f>
        <v>Rusun B [Toilet Pria / Wanita]</v>
      </c>
      <c r="G521" s="9" t="str">
        <f>IF(ISBLANK(A521)," ",INDIRECT(ADDRESS(MATCH(A521,'Form Responses 1'!A:A,0),5+MOD(ROW()-2,COUNTA('Form Responses 1'!$1:$1)-4),,TRUE,"Form Responses 1")))</f>
        <v>BAIK</v>
      </c>
      <c r="H521" s="12" t="str">
        <f t="shared" si="3"/>
        <v>Rusun B</v>
      </c>
      <c r="I521" s="12" t="str">
        <f t="shared" si="4"/>
        <v>CLEANING SERVICE</v>
      </c>
      <c r="J521" s="12">
        <f t="array" ref="J521">IFERROR(INDEX(MASTER!B:B,MATCH(G521,MASTER!A:A,0))/100," ")</f>
        <v>0.95</v>
      </c>
      <c r="K521" s="9">
        <f t="shared" si="5"/>
        <v>12</v>
      </c>
      <c r="L521" s="9" t="str">
        <f t="shared" si="6"/>
        <v>2023 - WEEK 12</v>
      </c>
      <c r="M521" s="9" t="str">
        <f t="shared" si="7"/>
        <v>2023 - MONTH 03</v>
      </c>
      <c r="N521" s="12">
        <f t="shared" ref="N521:O521" si="530">IFERROR(AVERAGEIF(L:L,L521,$J:$J)," ")</f>
        <v>0.95</v>
      </c>
      <c r="O521" s="12">
        <f t="shared" si="530"/>
        <v>0.9549285714</v>
      </c>
      <c r="P521" s="9" t="str">
        <f>IF(ISBLANK(A521)," ",IF(N521&gt;MASTER!$B$3/100,"SB",IF(N521&gt;MASTER!$B$4/100,"B",IF(N521&gt;MASTER!$B$5/100,"C","K"))))</f>
        <v>SB</v>
      </c>
      <c r="Q521" s="9" t="str">
        <f>IF(ISBLANK(B521)," ",IF(O521&gt;MASTER!$B$3/100,"SB",IF(O521&gt;MASTER!$B$4/100,"B",IF(O521&gt;MASTER!$B$5/100,"C","K"))))</f>
        <v>SB</v>
      </c>
    </row>
    <row r="522">
      <c r="A522" s="8">
        <f>INDIRECT(ADDRESS(2+QUOTIENT(ROW()-2,COUNTA('Form Responses 1'!$1:$1)-4),1,,TRUE,"Form Responses 1"))</f>
        <v>45022.47251</v>
      </c>
      <c r="B522" s="9" t="str">
        <f>INDIRECT(ADDRESS(2+QUOTIENT(ROW()-2,COUNTA('Form Responses 1'!$1:$1)-4),2,,TRUE,"Form Responses 1"))</f>
        <v>didinz1012@gmail.com</v>
      </c>
      <c r="C522" s="9" t="str">
        <f>INDIRECT(ADDRESS(2+QUOTIENT(ROW()-2,COUNTA('Form Responses 1'!$1:$1)-4),3,,TRUE,"Form Responses 1"))</f>
        <v>Didin Zaenudin</v>
      </c>
      <c r="D522" s="10">
        <f>INDIRECT(ADDRESS(2+QUOTIENT(ROW()-2,COUNTA('Form Responses 1'!$1:$1)-4),4,,TRUE,"Form Responses 1"))</f>
        <v>45009</v>
      </c>
      <c r="E522" s="11">
        <f t="shared" si="2"/>
        <v>5</v>
      </c>
      <c r="F522" s="9" t="str">
        <f>IF(ISBLANK(A522)," ",INDIRECT(ADDRESS(1,5+MOD(ROW()-2,COUNTA('Form Responses 1'!$1:$1)-4),,TRUE,"Form Responses 1")))</f>
        <v>Balkes [Ruang Dokter]</v>
      </c>
      <c r="G522" s="9" t="str">
        <f>IF(ISBLANK(A522)," ",INDIRECT(ADDRESS(MATCH(A522,'Form Responses 1'!A:A,0),5+MOD(ROW()-2,COUNTA('Form Responses 1'!$1:$1)-4),,TRUE,"Form Responses 1")))</f>
        <v>BAIK</v>
      </c>
      <c r="H522" s="12" t="str">
        <f t="shared" si="3"/>
        <v>Balkes</v>
      </c>
      <c r="I522" s="12" t="str">
        <f t="shared" si="4"/>
        <v>CLEANING SERVICE</v>
      </c>
      <c r="J522" s="12">
        <f t="array" ref="J522">IFERROR(INDEX(MASTER!B:B,MATCH(G522,MASTER!A:A,0))/100," ")</f>
        <v>0.95</v>
      </c>
      <c r="K522" s="9">
        <f t="shared" si="5"/>
        <v>12</v>
      </c>
      <c r="L522" s="9" t="str">
        <f t="shared" si="6"/>
        <v>2023 - WEEK 12</v>
      </c>
      <c r="M522" s="9" t="str">
        <f t="shared" si="7"/>
        <v>2023 - MONTH 03</v>
      </c>
      <c r="N522" s="12">
        <f t="shared" ref="N522:O522" si="531">IFERROR(AVERAGEIF(L:L,L522,$J:$J)," ")</f>
        <v>0.95</v>
      </c>
      <c r="O522" s="12">
        <f t="shared" si="531"/>
        <v>0.9549285714</v>
      </c>
      <c r="P522" s="9" t="str">
        <f>IF(ISBLANK(A522)," ",IF(N522&gt;MASTER!$B$3/100,"SB",IF(N522&gt;MASTER!$B$4/100,"B",IF(N522&gt;MASTER!$B$5/100,"C","K"))))</f>
        <v>SB</v>
      </c>
      <c r="Q522" s="9" t="str">
        <f>IF(ISBLANK(B522)," ",IF(O522&gt;MASTER!$B$3/100,"SB",IF(O522&gt;MASTER!$B$4/100,"B",IF(O522&gt;MASTER!$B$5/100,"C","K"))))</f>
        <v>SB</v>
      </c>
    </row>
    <row r="523">
      <c r="A523" s="8">
        <f>INDIRECT(ADDRESS(2+QUOTIENT(ROW()-2,COUNTA('Form Responses 1'!$1:$1)-4),1,,TRUE,"Form Responses 1"))</f>
        <v>45022.47251</v>
      </c>
      <c r="B523" s="9" t="str">
        <f>INDIRECT(ADDRESS(2+QUOTIENT(ROW()-2,COUNTA('Form Responses 1'!$1:$1)-4),2,,TRUE,"Form Responses 1"))</f>
        <v>didinz1012@gmail.com</v>
      </c>
      <c r="C523" s="9" t="str">
        <f>INDIRECT(ADDRESS(2+QUOTIENT(ROW()-2,COUNTA('Form Responses 1'!$1:$1)-4),3,,TRUE,"Form Responses 1"))</f>
        <v>Didin Zaenudin</v>
      </c>
      <c r="D523" s="10">
        <f>INDIRECT(ADDRESS(2+QUOTIENT(ROW()-2,COUNTA('Form Responses 1'!$1:$1)-4),4,,TRUE,"Form Responses 1"))</f>
        <v>45009</v>
      </c>
      <c r="E523" s="11">
        <f t="shared" si="2"/>
        <v>5</v>
      </c>
      <c r="F523" s="9" t="str">
        <f>IF(ISBLANK(A523)," ",INDIRECT(ADDRESS(1,5+MOD(ROW()-2,COUNTA('Form Responses 1'!$1:$1)-4),,TRUE,"Form Responses 1")))</f>
        <v>Balkes [Mushola ]</v>
      </c>
      <c r="G523" s="9" t="str">
        <f>IF(ISBLANK(A523)," ",INDIRECT(ADDRESS(MATCH(A523,'Form Responses 1'!A:A,0),5+MOD(ROW()-2,COUNTA('Form Responses 1'!$1:$1)-4),,TRUE,"Form Responses 1")))</f>
        <v>BAIK</v>
      </c>
      <c r="H523" s="12" t="str">
        <f t="shared" si="3"/>
        <v>Balkes</v>
      </c>
      <c r="I523" s="12" t="str">
        <f t="shared" si="4"/>
        <v>CLEANING SERVICE</v>
      </c>
      <c r="J523" s="12">
        <f t="array" ref="J523">IFERROR(INDEX(MASTER!B:B,MATCH(G523,MASTER!A:A,0))/100," ")</f>
        <v>0.95</v>
      </c>
      <c r="K523" s="9">
        <f t="shared" si="5"/>
        <v>12</v>
      </c>
      <c r="L523" s="9" t="str">
        <f t="shared" si="6"/>
        <v>2023 - WEEK 12</v>
      </c>
      <c r="M523" s="9" t="str">
        <f t="shared" si="7"/>
        <v>2023 - MONTH 03</v>
      </c>
      <c r="N523" s="12">
        <f t="shared" ref="N523:O523" si="532">IFERROR(AVERAGEIF(L:L,L523,$J:$J)," ")</f>
        <v>0.95</v>
      </c>
      <c r="O523" s="12">
        <f t="shared" si="532"/>
        <v>0.9549285714</v>
      </c>
      <c r="P523" s="9" t="str">
        <f>IF(ISBLANK(A523)," ",IF(N523&gt;MASTER!$B$3/100,"SB",IF(N523&gt;MASTER!$B$4/100,"B",IF(N523&gt;MASTER!$B$5/100,"C","K"))))</f>
        <v>SB</v>
      </c>
      <c r="Q523" s="9" t="str">
        <f>IF(ISBLANK(B523)," ",IF(O523&gt;MASTER!$B$3/100,"SB",IF(O523&gt;MASTER!$B$4/100,"B",IF(O523&gt;MASTER!$B$5/100,"C","K"))))</f>
        <v>SB</v>
      </c>
    </row>
    <row r="524">
      <c r="A524" s="8">
        <f>INDIRECT(ADDRESS(2+QUOTIENT(ROW()-2,COUNTA('Form Responses 1'!$1:$1)-4),1,,TRUE,"Form Responses 1"))</f>
        <v>45022.47251</v>
      </c>
      <c r="B524" s="9" t="str">
        <f>INDIRECT(ADDRESS(2+QUOTIENT(ROW()-2,COUNTA('Form Responses 1'!$1:$1)-4),2,,TRUE,"Form Responses 1"))</f>
        <v>didinz1012@gmail.com</v>
      </c>
      <c r="C524" s="9" t="str">
        <f>INDIRECT(ADDRESS(2+QUOTIENT(ROW()-2,COUNTA('Form Responses 1'!$1:$1)-4),3,,TRUE,"Form Responses 1"))</f>
        <v>Didin Zaenudin</v>
      </c>
      <c r="D524" s="10">
        <f>INDIRECT(ADDRESS(2+QUOTIENT(ROW()-2,COUNTA('Form Responses 1'!$1:$1)-4),4,,TRUE,"Form Responses 1"))</f>
        <v>45009</v>
      </c>
      <c r="E524" s="11">
        <f t="shared" si="2"/>
        <v>5</v>
      </c>
      <c r="F524" s="9" t="str">
        <f>IF(ISBLANK(A524)," ",INDIRECT(ADDRESS(1,5+MOD(ROW()-2,COUNTA('Form Responses 1'!$1:$1)-4),,TRUE,"Form Responses 1")))</f>
        <v>Balkes [Pantry ]</v>
      </c>
      <c r="G524" s="9" t="str">
        <f>IF(ISBLANK(A524)," ",INDIRECT(ADDRESS(MATCH(A524,'Form Responses 1'!A:A,0),5+MOD(ROW()-2,COUNTA('Form Responses 1'!$1:$1)-4),,TRUE,"Form Responses 1")))</f>
        <v>BAIK</v>
      </c>
      <c r="H524" s="12" t="str">
        <f t="shared" si="3"/>
        <v>Balkes</v>
      </c>
      <c r="I524" s="12" t="str">
        <f t="shared" si="4"/>
        <v>CLEANING SERVICE</v>
      </c>
      <c r="J524" s="12">
        <f t="array" ref="J524">IFERROR(INDEX(MASTER!B:B,MATCH(G524,MASTER!A:A,0))/100," ")</f>
        <v>0.95</v>
      </c>
      <c r="K524" s="9">
        <f t="shared" si="5"/>
        <v>12</v>
      </c>
      <c r="L524" s="9" t="str">
        <f t="shared" si="6"/>
        <v>2023 - WEEK 12</v>
      </c>
      <c r="M524" s="9" t="str">
        <f t="shared" si="7"/>
        <v>2023 - MONTH 03</v>
      </c>
      <c r="N524" s="12">
        <f t="shared" ref="N524:O524" si="533">IFERROR(AVERAGEIF(L:L,L524,$J:$J)," ")</f>
        <v>0.95</v>
      </c>
      <c r="O524" s="12">
        <f t="shared" si="533"/>
        <v>0.9549285714</v>
      </c>
      <c r="P524" s="9" t="str">
        <f>IF(ISBLANK(A524)," ",IF(N524&gt;MASTER!$B$3/100,"SB",IF(N524&gt;MASTER!$B$4/100,"B",IF(N524&gt;MASTER!$B$5/100,"C","K"))))</f>
        <v>SB</v>
      </c>
      <c r="Q524" s="9" t="str">
        <f>IF(ISBLANK(B524)," ",IF(O524&gt;MASTER!$B$3/100,"SB",IF(O524&gt;MASTER!$B$4/100,"B",IF(O524&gt;MASTER!$B$5/100,"C","K"))))</f>
        <v>SB</v>
      </c>
    </row>
    <row r="525">
      <c r="A525" s="8">
        <f>INDIRECT(ADDRESS(2+QUOTIENT(ROW()-2,COUNTA('Form Responses 1'!$1:$1)-4),1,,TRUE,"Form Responses 1"))</f>
        <v>45022.47251</v>
      </c>
      <c r="B525" s="9" t="str">
        <f>INDIRECT(ADDRESS(2+QUOTIENT(ROW()-2,COUNTA('Form Responses 1'!$1:$1)-4),2,,TRUE,"Form Responses 1"))</f>
        <v>didinz1012@gmail.com</v>
      </c>
      <c r="C525" s="9" t="str">
        <f>INDIRECT(ADDRESS(2+QUOTIENT(ROW()-2,COUNTA('Form Responses 1'!$1:$1)-4),3,,TRUE,"Form Responses 1"))</f>
        <v>Didin Zaenudin</v>
      </c>
      <c r="D525" s="10">
        <f>INDIRECT(ADDRESS(2+QUOTIENT(ROW()-2,COUNTA('Form Responses 1'!$1:$1)-4),4,,TRUE,"Form Responses 1"))</f>
        <v>45009</v>
      </c>
      <c r="E525" s="11">
        <f t="shared" si="2"/>
        <v>5</v>
      </c>
      <c r="F525" s="9" t="str">
        <f>IF(ISBLANK(A525)," ",INDIRECT(ADDRESS(1,5+MOD(ROW()-2,COUNTA('Form Responses 1'!$1:$1)-4),,TRUE,"Form Responses 1")))</f>
        <v>Balkes [Ruang Laboratorium]</v>
      </c>
      <c r="G525" s="9" t="str">
        <f>IF(ISBLANK(A525)," ",INDIRECT(ADDRESS(MATCH(A525,'Form Responses 1'!A:A,0),5+MOD(ROW()-2,COUNTA('Form Responses 1'!$1:$1)-4),,TRUE,"Form Responses 1")))</f>
        <v>BAIK</v>
      </c>
      <c r="H525" s="12" t="str">
        <f t="shared" si="3"/>
        <v>Balkes</v>
      </c>
      <c r="I525" s="12" t="str">
        <f t="shared" si="4"/>
        <v>CLEANING SERVICE</v>
      </c>
      <c r="J525" s="12">
        <f t="array" ref="J525">IFERROR(INDEX(MASTER!B:B,MATCH(G525,MASTER!A:A,0))/100," ")</f>
        <v>0.95</v>
      </c>
      <c r="K525" s="9">
        <f t="shared" si="5"/>
        <v>12</v>
      </c>
      <c r="L525" s="9" t="str">
        <f t="shared" si="6"/>
        <v>2023 - WEEK 12</v>
      </c>
      <c r="M525" s="9" t="str">
        <f t="shared" si="7"/>
        <v>2023 - MONTH 03</v>
      </c>
      <c r="N525" s="12">
        <f t="shared" ref="N525:O525" si="534">IFERROR(AVERAGEIF(L:L,L525,$J:$J)," ")</f>
        <v>0.95</v>
      </c>
      <c r="O525" s="12">
        <f t="shared" si="534"/>
        <v>0.9549285714</v>
      </c>
      <c r="P525" s="9" t="str">
        <f>IF(ISBLANK(A525)," ",IF(N525&gt;MASTER!$B$3/100,"SB",IF(N525&gt;MASTER!$B$4/100,"B",IF(N525&gt;MASTER!$B$5/100,"C","K"))))</f>
        <v>SB</v>
      </c>
      <c r="Q525" s="9" t="str">
        <f>IF(ISBLANK(B525)," ",IF(O525&gt;MASTER!$B$3/100,"SB",IF(O525&gt;MASTER!$B$4/100,"B",IF(O525&gt;MASTER!$B$5/100,"C","K"))))</f>
        <v>SB</v>
      </c>
    </row>
    <row r="526">
      <c r="A526" s="8">
        <f>INDIRECT(ADDRESS(2+QUOTIENT(ROW()-2,COUNTA('Form Responses 1'!$1:$1)-4),1,,TRUE,"Form Responses 1"))</f>
        <v>45022.47251</v>
      </c>
      <c r="B526" s="9" t="str">
        <f>INDIRECT(ADDRESS(2+QUOTIENT(ROW()-2,COUNTA('Form Responses 1'!$1:$1)-4),2,,TRUE,"Form Responses 1"))</f>
        <v>didinz1012@gmail.com</v>
      </c>
      <c r="C526" s="9" t="str">
        <f>INDIRECT(ADDRESS(2+QUOTIENT(ROW()-2,COUNTA('Form Responses 1'!$1:$1)-4),3,,TRUE,"Form Responses 1"))</f>
        <v>Didin Zaenudin</v>
      </c>
      <c r="D526" s="10">
        <f>INDIRECT(ADDRESS(2+QUOTIENT(ROW()-2,COUNTA('Form Responses 1'!$1:$1)-4),4,,TRUE,"Form Responses 1"))</f>
        <v>45009</v>
      </c>
      <c r="E526" s="11">
        <f t="shared" si="2"/>
        <v>5</v>
      </c>
      <c r="F526" s="9" t="str">
        <f>IF(ISBLANK(A526)," ",INDIRECT(ADDRESS(1,5+MOD(ROW()-2,COUNTA('Form Responses 1'!$1:$1)-4),,TRUE,"Form Responses 1")))</f>
        <v>Balkes [Halaman]</v>
      </c>
      <c r="G526" s="9" t="str">
        <f>IF(ISBLANK(A526)," ",INDIRECT(ADDRESS(MATCH(A526,'Form Responses 1'!A:A,0),5+MOD(ROW()-2,COUNTA('Form Responses 1'!$1:$1)-4),,TRUE,"Form Responses 1")))</f>
        <v>BAIK</v>
      </c>
      <c r="H526" s="12" t="str">
        <f t="shared" si="3"/>
        <v>Balkes</v>
      </c>
      <c r="I526" s="12" t="str">
        <f t="shared" si="4"/>
        <v>CLEANING SERVICE</v>
      </c>
      <c r="J526" s="12">
        <f t="array" ref="J526">IFERROR(INDEX(MASTER!B:B,MATCH(G526,MASTER!A:A,0))/100," ")</f>
        <v>0.95</v>
      </c>
      <c r="K526" s="9">
        <f t="shared" si="5"/>
        <v>12</v>
      </c>
      <c r="L526" s="9" t="str">
        <f t="shared" si="6"/>
        <v>2023 - WEEK 12</v>
      </c>
      <c r="M526" s="9" t="str">
        <f t="shared" si="7"/>
        <v>2023 - MONTH 03</v>
      </c>
      <c r="N526" s="12">
        <f t="shared" ref="N526:O526" si="535">IFERROR(AVERAGEIF(L:L,L526,$J:$J)," ")</f>
        <v>0.95</v>
      </c>
      <c r="O526" s="12">
        <f t="shared" si="535"/>
        <v>0.9549285714</v>
      </c>
      <c r="P526" s="9" t="str">
        <f>IF(ISBLANK(A526)," ",IF(N526&gt;MASTER!$B$3/100,"SB",IF(N526&gt;MASTER!$B$4/100,"B",IF(N526&gt;MASTER!$B$5/100,"C","K"))))</f>
        <v>SB</v>
      </c>
      <c r="Q526" s="9" t="str">
        <f>IF(ISBLANK(B526)," ",IF(O526&gt;MASTER!$B$3/100,"SB",IF(O526&gt;MASTER!$B$4/100,"B",IF(O526&gt;MASTER!$B$5/100,"C","K"))))</f>
        <v>SB</v>
      </c>
    </row>
    <row r="527">
      <c r="A527" s="8">
        <f>INDIRECT(ADDRESS(2+QUOTIENT(ROW()-2,COUNTA('Form Responses 1'!$1:$1)-4),1,,TRUE,"Form Responses 1"))</f>
        <v>45022.47251</v>
      </c>
      <c r="B527" s="9" t="str">
        <f>INDIRECT(ADDRESS(2+QUOTIENT(ROW()-2,COUNTA('Form Responses 1'!$1:$1)-4),2,,TRUE,"Form Responses 1"))</f>
        <v>didinz1012@gmail.com</v>
      </c>
      <c r="C527" s="9" t="str">
        <f>INDIRECT(ADDRESS(2+QUOTIENT(ROW()-2,COUNTA('Form Responses 1'!$1:$1)-4),3,,TRUE,"Form Responses 1"))</f>
        <v>Didin Zaenudin</v>
      </c>
      <c r="D527" s="10">
        <f>INDIRECT(ADDRESS(2+QUOTIENT(ROW()-2,COUNTA('Form Responses 1'!$1:$1)-4),4,,TRUE,"Form Responses 1"))</f>
        <v>45009</v>
      </c>
      <c r="E527" s="11">
        <f t="shared" si="2"/>
        <v>5</v>
      </c>
      <c r="F527" s="9" t="str">
        <f>IF(ISBLANK(A527)," ",INDIRECT(ADDRESS(1,5+MOD(ROW()-2,COUNTA('Form Responses 1'!$1:$1)-4),,TRUE,"Form Responses 1")))</f>
        <v>Balkes [Koridor ]</v>
      </c>
      <c r="G527" s="9" t="str">
        <f>IF(ISBLANK(A527)," ",INDIRECT(ADDRESS(MATCH(A527,'Form Responses 1'!A:A,0),5+MOD(ROW()-2,COUNTA('Form Responses 1'!$1:$1)-4),,TRUE,"Form Responses 1")))</f>
        <v>BAIK</v>
      </c>
      <c r="H527" s="12" t="str">
        <f t="shared" si="3"/>
        <v>Balkes</v>
      </c>
      <c r="I527" s="12" t="str">
        <f t="shared" si="4"/>
        <v>CLEANING SERVICE</v>
      </c>
      <c r="J527" s="12">
        <f t="array" ref="J527">IFERROR(INDEX(MASTER!B:B,MATCH(G527,MASTER!A:A,0))/100," ")</f>
        <v>0.95</v>
      </c>
      <c r="K527" s="9">
        <f t="shared" si="5"/>
        <v>12</v>
      </c>
      <c r="L527" s="9" t="str">
        <f t="shared" si="6"/>
        <v>2023 - WEEK 12</v>
      </c>
      <c r="M527" s="9" t="str">
        <f t="shared" si="7"/>
        <v>2023 - MONTH 03</v>
      </c>
      <c r="N527" s="12">
        <f t="shared" ref="N527:O527" si="536">IFERROR(AVERAGEIF(L:L,L527,$J:$J)," ")</f>
        <v>0.95</v>
      </c>
      <c r="O527" s="12">
        <f t="shared" si="536"/>
        <v>0.9549285714</v>
      </c>
      <c r="P527" s="9" t="str">
        <f>IF(ISBLANK(A527)," ",IF(N527&gt;MASTER!$B$3/100,"SB",IF(N527&gt;MASTER!$B$4/100,"B",IF(N527&gt;MASTER!$B$5/100,"C","K"))))</f>
        <v>SB</v>
      </c>
      <c r="Q527" s="9" t="str">
        <f>IF(ISBLANK(B527)," ",IF(O527&gt;MASTER!$B$3/100,"SB",IF(O527&gt;MASTER!$B$4/100,"B",IF(O527&gt;MASTER!$B$5/100,"C","K"))))</f>
        <v>SB</v>
      </c>
    </row>
    <row r="528">
      <c r="A528" s="8">
        <f>INDIRECT(ADDRESS(2+QUOTIENT(ROW()-2,COUNTA('Form Responses 1'!$1:$1)-4),1,,TRUE,"Form Responses 1"))</f>
        <v>45022.47251</v>
      </c>
      <c r="B528" s="9" t="str">
        <f>INDIRECT(ADDRESS(2+QUOTIENT(ROW()-2,COUNTA('Form Responses 1'!$1:$1)-4),2,,TRUE,"Form Responses 1"))</f>
        <v>didinz1012@gmail.com</v>
      </c>
      <c r="C528" s="9" t="str">
        <f>INDIRECT(ADDRESS(2+QUOTIENT(ROW()-2,COUNTA('Form Responses 1'!$1:$1)-4),3,,TRUE,"Form Responses 1"))</f>
        <v>Didin Zaenudin</v>
      </c>
      <c r="D528" s="10">
        <f>INDIRECT(ADDRESS(2+QUOTIENT(ROW()-2,COUNTA('Form Responses 1'!$1:$1)-4),4,,TRUE,"Form Responses 1"))</f>
        <v>45009</v>
      </c>
      <c r="E528" s="11">
        <f t="shared" si="2"/>
        <v>5</v>
      </c>
      <c r="F528" s="9" t="str">
        <f>IF(ISBLANK(A528)," ",INDIRECT(ADDRESS(1,5+MOD(ROW()-2,COUNTA('Form Responses 1'!$1:$1)-4),,TRUE,"Form Responses 1")))</f>
        <v>Balkes [Toilet Pria / Wanita]</v>
      </c>
      <c r="G528" s="9" t="str">
        <f>IF(ISBLANK(A528)," ",INDIRECT(ADDRESS(MATCH(A528,'Form Responses 1'!A:A,0),5+MOD(ROW()-2,COUNTA('Form Responses 1'!$1:$1)-4),,TRUE,"Form Responses 1")))</f>
        <v>BAIK</v>
      </c>
      <c r="H528" s="12" t="str">
        <f t="shared" si="3"/>
        <v>Balkes</v>
      </c>
      <c r="I528" s="12" t="str">
        <f t="shared" si="4"/>
        <v>CLEANING SERVICE</v>
      </c>
      <c r="J528" s="12">
        <f t="array" ref="J528">IFERROR(INDEX(MASTER!B:B,MATCH(G528,MASTER!A:A,0))/100," ")</f>
        <v>0.95</v>
      </c>
      <c r="K528" s="9">
        <f t="shared" si="5"/>
        <v>12</v>
      </c>
      <c r="L528" s="9" t="str">
        <f t="shared" si="6"/>
        <v>2023 - WEEK 12</v>
      </c>
      <c r="M528" s="9" t="str">
        <f t="shared" si="7"/>
        <v>2023 - MONTH 03</v>
      </c>
      <c r="N528" s="12">
        <f t="shared" ref="N528:O528" si="537">IFERROR(AVERAGEIF(L:L,L528,$J:$J)," ")</f>
        <v>0.95</v>
      </c>
      <c r="O528" s="12">
        <f t="shared" si="537"/>
        <v>0.9549285714</v>
      </c>
      <c r="P528" s="9" t="str">
        <f>IF(ISBLANK(A528)," ",IF(N528&gt;MASTER!$B$3/100,"SB",IF(N528&gt;MASTER!$B$4/100,"B",IF(N528&gt;MASTER!$B$5/100,"C","K"))))</f>
        <v>SB</v>
      </c>
      <c r="Q528" s="9" t="str">
        <f>IF(ISBLANK(B528)," ",IF(O528&gt;MASTER!$B$3/100,"SB",IF(O528&gt;MASTER!$B$4/100,"B",IF(O528&gt;MASTER!$B$5/100,"C","K"))))</f>
        <v>SB</v>
      </c>
    </row>
    <row r="529">
      <c r="A529" s="8">
        <f>INDIRECT(ADDRESS(2+QUOTIENT(ROW()-2,COUNTA('Form Responses 1'!$1:$1)-4),1,,TRUE,"Form Responses 1"))</f>
        <v>45022.47251</v>
      </c>
      <c r="B529" s="9" t="str">
        <f>INDIRECT(ADDRESS(2+QUOTIENT(ROW()-2,COUNTA('Form Responses 1'!$1:$1)-4),2,,TRUE,"Form Responses 1"))</f>
        <v>didinz1012@gmail.com</v>
      </c>
      <c r="C529" s="9" t="str">
        <f>INDIRECT(ADDRESS(2+QUOTIENT(ROW()-2,COUNTA('Form Responses 1'!$1:$1)-4),3,,TRUE,"Form Responses 1"))</f>
        <v>Didin Zaenudin</v>
      </c>
      <c r="D529" s="10">
        <f>INDIRECT(ADDRESS(2+QUOTIENT(ROW()-2,COUNTA('Form Responses 1'!$1:$1)-4),4,,TRUE,"Form Responses 1"))</f>
        <v>45009</v>
      </c>
      <c r="E529" s="11">
        <f t="shared" si="2"/>
        <v>5</v>
      </c>
      <c r="F529" s="9" t="str">
        <f>IF(ISBLANK(A529)," ",INDIRECT(ADDRESS(1,5+MOD(ROW()-2,COUNTA('Form Responses 1'!$1:$1)-4),,TRUE,"Form Responses 1")))</f>
        <v>Lapangan Tenis [Lapangan]</v>
      </c>
      <c r="G529" s="9" t="str">
        <f>IF(ISBLANK(A529)," ",INDIRECT(ADDRESS(MATCH(A529,'Form Responses 1'!A:A,0),5+MOD(ROW()-2,COUNTA('Form Responses 1'!$1:$1)-4),,TRUE,"Form Responses 1")))</f>
        <v>BAIK</v>
      </c>
      <c r="H529" s="12" t="str">
        <f t="shared" si="3"/>
        <v>Lapangan Tenis</v>
      </c>
      <c r="I529" s="12" t="str">
        <f t="shared" si="4"/>
        <v>CLEANING SERVICE</v>
      </c>
      <c r="J529" s="12">
        <f t="array" ref="J529">IFERROR(INDEX(MASTER!B:B,MATCH(G529,MASTER!A:A,0))/100," ")</f>
        <v>0.95</v>
      </c>
      <c r="K529" s="9">
        <f t="shared" si="5"/>
        <v>12</v>
      </c>
      <c r="L529" s="9" t="str">
        <f t="shared" si="6"/>
        <v>2023 - WEEK 12</v>
      </c>
      <c r="M529" s="9" t="str">
        <f t="shared" si="7"/>
        <v>2023 - MONTH 03</v>
      </c>
      <c r="N529" s="12">
        <f t="shared" ref="N529:O529" si="538">IFERROR(AVERAGEIF(L:L,L529,$J:$J)," ")</f>
        <v>0.95</v>
      </c>
      <c r="O529" s="12">
        <f t="shared" si="538"/>
        <v>0.9549285714</v>
      </c>
      <c r="P529" s="9" t="str">
        <f>IF(ISBLANK(A529)," ",IF(N529&gt;MASTER!$B$3/100,"SB",IF(N529&gt;MASTER!$B$4/100,"B",IF(N529&gt;MASTER!$B$5/100,"C","K"))))</f>
        <v>SB</v>
      </c>
      <c r="Q529" s="9" t="str">
        <f>IF(ISBLANK(B529)," ",IF(O529&gt;MASTER!$B$3/100,"SB",IF(O529&gt;MASTER!$B$4/100,"B",IF(O529&gt;MASTER!$B$5/100,"C","K"))))</f>
        <v>SB</v>
      </c>
    </row>
    <row r="530">
      <c r="A530" s="8">
        <f>INDIRECT(ADDRESS(2+QUOTIENT(ROW()-2,COUNTA('Form Responses 1'!$1:$1)-4),1,,TRUE,"Form Responses 1"))</f>
        <v>45022.47251</v>
      </c>
      <c r="B530" s="9" t="str">
        <f>INDIRECT(ADDRESS(2+QUOTIENT(ROW()-2,COUNTA('Form Responses 1'!$1:$1)-4),2,,TRUE,"Form Responses 1"))</f>
        <v>didinz1012@gmail.com</v>
      </c>
      <c r="C530" s="9" t="str">
        <f>INDIRECT(ADDRESS(2+QUOTIENT(ROW()-2,COUNTA('Form Responses 1'!$1:$1)-4),3,,TRUE,"Form Responses 1"))</f>
        <v>Didin Zaenudin</v>
      </c>
      <c r="D530" s="10">
        <f>INDIRECT(ADDRESS(2+QUOTIENT(ROW()-2,COUNTA('Form Responses 1'!$1:$1)-4),4,,TRUE,"Form Responses 1"))</f>
        <v>45009</v>
      </c>
      <c r="E530" s="11">
        <f t="shared" si="2"/>
        <v>5</v>
      </c>
      <c r="F530" s="9" t="str">
        <f>IF(ISBLANK(A530)," ",INDIRECT(ADDRESS(1,5+MOD(ROW()-2,COUNTA('Form Responses 1'!$1:$1)-4),,TRUE,"Form Responses 1")))</f>
        <v>Lapangan Tenis [Toilet Pria / Wanita]</v>
      </c>
      <c r="G530" s="9" t="str">
        <f>IF(ISBLANK(A530)," ",INDIRECT(ADDRESS(MATCH(A530,'Form Responses 1'!A:A,0),5+MOD(ROW()-2,COUNTA('Form Responses 1'!$1:$1)-4),,TRUE,"Form Responses 1")))</f>
        <v>BAIK</v>
      </c>
      <c r="H530" s="12" t="str">
        <f t="shared" si="3"/>
        <v>Lapangan Tenis</v>
      </c>
      <c r="I530" s="12" t="str">
        <f t="shared" si="4"/>
        <v>CLEANING SERVICE</v>
      </c>
      <c r="J530" s="12">
        <f t="array" ref="J530">IFERROR(INDEX(MASTER!B:B,MATCH(G530,MASTER!A:A,0))/100," ")</f>
        <v>0.95</v>
      </c>
      <c r="K530" s="9">
        <f t="shared" si="5"/>
        <v>12</v>
      </c>
      <c r="L530" s="9" t="str">
        <f t="shared" si="6"/>
        <v>2023 - WEEK 12</v>
      </c>
      <c r="M530" s="9" t="str">
        <f t="shared" si="7"/>
        <v>2023 - MONTH 03</v>
      </c>
      <c r="N530" s="12">
        <f t="shared" ref="N530:O530" si="539">IFERROR(AVERAGEIF(L:L,L530,$J:$J)," ")</f>
        <v>0.95</v>
      </c>
      <c r="O530" s="12">
        <f t="shared" si="539"/>
        <v>0.9549285714</v>
      </c>
      <c r="P530" s="9" t="str">
        <f>IF(ISBLANK(A530)," ",IF(N530&gt;MASTER!$B$3/100,"SB",IF(N530&gt;MASTER!$B$4/100,"B",IF(N530&gt;MASTER!$B$5/100,"C","K"))))</f>
        <v>SB</v>
      </c>
      <c r="Q530" s="9" t="str">
        <f>IF(ISBLANK(B530)," ",IF(O530&gt;MASTER!$B$3/100,"SB",IF(O530&gt;MASTER!$B$4/100,"B",IF(O530&gt;MASTER!$B$5/100,"C","K"))))</f>
        <v>SB</v>
      </c>
    </row>
    <row r="531">
      <c r="A531" s="8">
        <f>INDIRECT(ADDRESS(2+QUOTIENT(ROW()-2,COUNTA('Form Responses 1'!$1:$1)-4),1,,TRUE,"Form Responses 1"))</f>
        <v>45022.47251</v>
      </c>
      <c r="B531" s="9" t="str">
        <f>INDIRECT(ADDRESS(2+QUOTIENT(ROW()-2,COUNTA('Form Responses 1'!$1:$1)-4),2,,TRUE,"Form Responses 1"))</f>
        <v>didinz1012@gmail.com</v>
      </c>
      <c r="C531" s="9" t="str">
        <f>INDIRECT(ADDRESS(2+QUOTIENT(ROW()-2,COUNTA('Form Responses 1'!$1:$1)-4),3,,TRUE,"Form Responses 1"))</f>
        <v>Didin Zaenudin</v>
      </c>
      <c r="D531" s="10">
        <f>INDIRECT(ADDRESS(2+QUOTIENT(ROW()-2,COUNTA('Form Responses 1'!$1:$1)-4),4,,TRUE,"Form Responses 1"))</f>
        <v>45009</v>
      </c>
      <c r="E531" s="11">
        <f t="shared" si="2"/>
        <v>5</v>
      </c>
      <c r="F531" s="9" t="str">
        <f>IF(ISBLANK(A531)," ",INDIRECT(ADDRESS(1,5+MOD(ROW()-2,COUNTA('Form Responses 1'!$1:$1)-4),,TRUE,"Form Responses 1")))</f>
        <v>Lapangan Tenis [Halaman]</v>
      </c>
      <c r="G531" s="9" t="str">
        <f>IF(ISBLANK(A531)," ",INDIRECT(ADDRESS(MATCH(A531,'Form Responses 1'!A:A,0),5+MOD(ROW()-2,COUNTA('Form Responses 1'!$1:$1)-4),,TRUE,"Form Responses 1")))</f>
        <v>BAIK</v>
      </c>
      <c r="H531" s="12" t="str">
        <f t="shared" si="3"/>
        <v>Lapangan Tenis</v>
      </c>
      <c r="I531" s="12" t="str">
        <f t="shared" si="4"/>
        <v>CLEANING SERVICE</v>
      </c>
      <c r="J531" s="12">
        <f t="array" ref="J531">IFERROR(INDEX(MASTER!B:B,MATCH(G531,MASTER!A:A,0))/100," ")</f>
        <v>0.95</v>
      </c>
      <c r="K531" s="9">
        <f t="shared" si="5"/>
        <v>12</v>
      </c>
      <c r="L531" s="9" t="str">
        <f t="shared" si="6"/>
        <v>2023 - WEEK 12</v>
      </c>
      <c r="M531" s="9" t="str">
        <f t="shared" si="7"/>
        <v>2023 - MONTH 03</v>
      </c>
      <c r="N531" s="12">
        <f t="shared" ref="N531:O531" si="540">IFERROR(AVERAGEIF(L:L,L531,$J:$J)," ")</f>
        <v>0.95</v>
      </c>
      <c r="O531" s="12">
        <f t="shared" si="540"/>
        <v>0.9549285714</v>
      </c>
      <c r="P531" s="9" t="str">
        <f>IF(ISBLANK(A531)," ",IF(N531&gt;MASTER!$B$3/100,"SB",IF(N531&gt;MASTER!$B$4/100,"B",IF(N531&gt;MASTER!$B$5/100,"C","K"))))</f>
        <v>SB</v>
      </c>
      <c r="Q531" s="9" t="str">
        <f>IF(ISBLANK(B531)," ",IF(O531&gt;MASTER!$B$3/100,"SB",IF(O531&gt;MASTER!$B$4/100,"B",IF(O531&gt;MASTER!$B$5/100,"C","K"))))</f>
        <v>SB</v>
      </c>
    </row>
    <row r="532">
      <c r="A532" s="8">
        <f>INDIRECT(ADDRESS(2+QUOTIENT(ROW()-2,COUNTA('Form Responses 1'!$1:$1)-4),1,,TRUE,"Form Responses 1"))</f>
        <v>45022.47251</v>
      </c>
      <c r="B532" s="9" t="str">
        <f>INDIRECT(ADDRESS(2+QUOTIENT(ROW()-2,COUNTA('Form Responses 1'!$1:$1)-4),2,,TRUE,"Form Responses 1"))</f>
        <v>didinz1012@gmail.com</v>
      </c>
      <c r="C532" s="9" t="str">
        <f>INDIRECT(ADDRESS(2+QUOTIENT(ROW()-2,COUNTA('Form Responses 1'!$1:$1)-4),3,,TRUE,"Form Responses 1"))</f>
        <v>Didin Zaenudin</v>
      </c>
      <c r="D532" s="10">
        <f>INDIRECT(ADDRESS(2+QUOTIENT(ROW()-2,COUNTA('Form Responses 1'!$1:$1)-4),4,,TRUE,"Form Responses 1"))</f>
        <v>45009</v>
      </c>
      <c r="E532" s="11">
        <f t="shared" si="2"/>
        <v>5</v>
      </c>
      <c r="F532" s="9" t="str">
        <f>IF(ISBLANK(A532)," ",INDIRECT(ADDRESS(1,5+MOD(ROW()-2,COUNTA('Form Responses 1'!$1:$1)-4),,TRUE,"Form Responses 1")))</f>
        <v>Gedung Pertemuan (Gp) [Halaman Sisi Depan]</v>
      </c>
      <c r="G532" s="9" t="str">
        <f>IF(ISBLANK(A532)," ",INDIRECT(ADDRESS(MATCH(A532,'Form Responses 1'!A:A,0),5+MOD(ROW()-2,COUNTA('Form Responses 1'!$1:$1)-4),,TRUE,"Form Responses 1")))</f>
        <v>BAIK</v>
      </c>
      <c r="H532" s="12" t="str">
        <f t="shared" si="3"/>
        <v>Gedung Pertemuan (Gp)</v>
      </c>
      <c r="I532" s="12" t="str">
        <f t="shared" si="4"/>
        <v>CLEANING SERVICE</v>
      </c>
      <c r="J532" s="12">
        <f t="array" ref="J532">IFERROR(INDEX(MASTER!B:B,MATCH(G532,MASTER!A:A,0))/100," ")</f>
        <v>0.95</v>
      </c>
      <c r="K532" s="9">
        <f t="shared" si="5"/>
        <v>12</v>
      </c>
      <c r="L532" s="9" t="str">
        <f t="shared" si="6"/>
        <v>2023 - WEEK 12</v>
      </c>
      <c r="M532" s="9" t="str">
        <f t="shared" si="7"/>
        <v>2023 - MONTH 03</v>
      </c>
      <c r="N532" s="12">
        <f t="shared" ref="N532:O532" si="541">IFERROR(AVERAGEIF(L:L,L532,$J:$J)," ")</f>
        <v>0.95</v>
      </c>
      <c r="O532" s="12">
        <f t="shared" si="541"/>
        <v>0.9549285714</v>
      </c>
      <c r="P532" s="9" t="str">
        <f>IF(ISBLANK(A532)," ",IF(N532&gt;MASTER!$B$3/100,"SB",IF(N532&gt;MASTER!$B$4/100,"B",IF(N532&gt;MASTER!$B$5/100,"C","K"))))</f>
        <v>SB</v>
      </c>
      <c r="Q532" s="9" t="str">
        <f>IF(ISBLANK(B532)," ",IF(O532&gt;MASTER!$B$3/100,"SB",IF(O532&gt;MASTER!$B$4/100,"B",IF(O532&gt;MASTER!$B$5/100,"C","K"))))</f>
        <v>SB</v>
      </c>
    </row>
    <row r="533">
      <c r="A533" s="8">
        <f>INDIRECT(ADDRESS(2+QUOTIENT(ROW()-2,COUNTA('Form Responses 1'!$1:$1)-4),1,,TRUE,"Form Responses 1"))</f>
        <v>45022.47251</v>
      </c>
      <c r="B533" s="9" t="str">
        <f>INDIRECT(ADDRESS(2+QUOTIENT(ROW()-2,COUNTA('Form Responses 1'!$1:$1)-4),2,,TRUE,"Form Responses 1"))</f>
        <v>didinz1012@gmail.com</v>
      </c>
      <c r="C533" s="9" t="str">
        <f>INDIRECT(ADDRESS(2+QUOTIENT(ROW()-2,COUNTA('Form Responses 1'!$1:$1)-4),3,,TRUE,"Form Responses 1"))</f>
        <v>Didin Zaenudin</v>
      </c>
      <c r="D533" s="10">
        <f>INDIRECT(ADDRESS(2+QUOTIENT(ROW()-2,COUNTA('Form Responses 1'!$1:$1)-4),4,,TRUE,"Form Responses 1"))</f>
        <v>45009</v>
      </c>
      <c r="E533" s="11">
        <f t="shared" si="2"/>
        <v>5</v>
      </c>
      <c r="F533" s="9" t="str">
        <f>IF(ISBLANK(A533)," ",INDIRECT(ADDRESS(1,5+MOD(ROW()-2,COUNTA('Form Responses 1'!$1:$1)-4),,TRUE,"Form Responses 1")))</f>
        <v>Gedung Pertemuan (Gp) [Halaman Sisi Kanan]</v>
      </c>
      <c r="G533" s="9" t="str">
        <f>IF(ISBLANK(A533)," ",INDIRECT(ADDRESS(MATCH(A533,'Form Responses 1'!A:A,0),5+MOD(ROW()-2,COUNTA('Form Responses 1'!$1:$1)-4),,TRUE,"Form Responses 1")))</f>
        <v>BAIK</v>
      </c>
      <c r="H533" s="12" t="str">
        <f t="shared" si="3"/>
        <v>Gedung Pertemuan (Gp)</v>
      </c>
      <c r="I533" s="12" t="str">
        <f t="shared" si="4"/>
        <v>CLEANING SERVICE</v>
      </c>
      <c r="J533" s="12">
        <f t="array" ref="J533">IFERROR(INDEX(MASTER!B:B,MATCH(G533,MASTER!A:A,0))/100," ")</f>
        <v>0.95</v>
      </c>
      <c r="K533" s="9">
        <f t="shared" si="5"/>
        <v>12</v>
      </c>
      <c r="L533" s="9" t="str">
        <f t="shared" si="6"/>
        <v>2023 - WEEK 12</v>
      </c>
      <c r="M533" s="9" t="str">
        <f t="shared" si="7"/>
        <v>2023 - MONTH 03</v>
      </c>
      <c r="N533" s="12">
        <f t="shared" ref="N533:O533" si="542">IFERROR(AVERAGEIF(L:L,L533,$J:$J)," ")</f>
        <v>0.95</v>
      </c>
      <c r="O533" s="12">
        <f t="shared" si="542"/>
        <v>0.9549285714</v>
      </c>
      <c r="P533" s="9" t="str">
        <f>IF(ISBLANK(A533)," ",IF(N533&gt;MASTER!$B$3/100,"SB",IF(N533&gt;MASTER!$B$4/100,"B",IF(N533&gt;MASTER!$B$5/100,"C","K"))))</f>
        <v>SB</v>
      </c>
      <c r="Q533" s="9" t="str">
        <f>IF(ISBLANK(B533)," ",IF(O533&gt;MASTER!$B$3/100,"SB",IF(O533&gt;MASTER!$B$4/100,"B",IF(O533&gt;MASTER!$B$5/100,"C","K"))))</f>
        <v>SB</v>
      </c>
    </row>
    <row r="534">
      <c r="A534" s="8">
        <f>INDIRECT(ADDRESS(2+QUOTIENT(ROW()-2,COUNTA('Form Responses 1'!$1:$1)-4),1,,TRUE,"Form Responses 1"))</f>
        <v>45022.47251</v>
      </c>
      <c r="B534" s="9" t="str">
        <f>INDIRECT(ADDRESS(2+QUOTIENT(ROW()-2,COUNTA('Form Responses 1'!$1:$1)-4),2,,TRUE,"Form Responses 1"))</f>
        <v>didinz1012@gmail.com</v>
      </c>
      <c r="C534" s="9" t="str">
        <f>INDIRECT(ADDRESS(2+QUOTIENT(ROW()-2,COUNTA('Form Responses 1'!$1:$1)-4),3,,TRUE,"Form Responses 1"))</f>
        <v>Didin Zaenudin</v>
      </c>
      <c r="D534" s="10">
        <f>INDIRECT(ADDRESS(2+QUOTIENT(ROW()-2,COUNTA('Form Responses 1'!$1:$1)-4),4,,TRUE,"Form Responses 1"))</f>
        <v>45009</v>
      </c>
      <c r="E534" s="11">
        <f t="shared" si="2"/>
        <v>5</v>
      </c>
      <c r="F534" s="9" t="str">
        <f>IF(ISBLANK(A534)," ",INDIRECT(ADDRESS(1,5+MOD(ROW()-2,COUNTA('Form Responses 1'!$1:$1)-4),,TRUE,"Form Responses 1")))</f>
        <v>Gedung Pertemuan (Gp) [Halaman Sisi Kiri]</v>
      </c>
      <c r="G534" s="9" t="str">
        <f>IF(ISBLANK(A534)," ",INDIRECT(ADDRESS(MATCH(A534,'Form Responses 1'!A:A,0),5+MOD(ROW()-2,COUNTA('Form Responses 1'!$1:$1)-4),,TRUE,"Form Responses 1")))</f>
        <v>BAIK</v>
      </c>
      <c r="H534" s="12" t="str">
        <f t="shared" si="3"/>
        <v>Gedung Pertemuan (Gp)</v>
      </c>
      <c r="I534" s="12" t="str">
        <f t="shared" si="4"/>
        <v>CLEANING SERVICE</v>
      </c>
      <c r="J534" s="12">
        <f t="array" ref="J534">IFERROR(INDEX(MASTER!B:B,MATCH(G534,MASTER!A:A,0))/100," ")</f>
        <v>0.95</v>
      </c>
      <c r="K534" s="9">
        <f t="shared" si="5"/>
        <v>12</v>
      </c>
      <c r="L534" s="9" t="str">
        <f t="shared" si="6"/>
        <v>2023 - WEEK 12</v>
      </c>
      <c r="M534" s="9" t="str">
        <f t="shared" si="7"/>
        <v>2023 - MONTH 03</v>
      </c>
      <c r="N534" s="12">
        <f t="shared" ref="N534:O534" si="543">IFERROR(AVERAGEIF(L:L,L534,$J:$J)," ")</f>
        <v>0.95</v>
      </c>
      <c r="O534" s="12">
        <f t="shared" si="543"/>
        <v>0.9549285714</v>
      </c>
      <c r="P534" s="9" t="str">
        <f>IF(ISBLANK(A534)," ",IF(N534&gt;MASTER!$B$3/100,"SB",IF(N534&gt;MASTER!$B$4/100,"B",IF(N534&gt;MASTER!$B$5/100,"C","K"))))</f>
        <v>SB</v>
      </c>
      <c r="Q534" s="9" t="str">
        <f>IF(ISBLANK(B534)," ",IF(O534&gt;MASTER!$B$3/100,"SB",IF(O534&gt;MASTER!$B$4/100,"B",IF(O534&gt;MASTER!$B$5/100,"C","K"))))</f>
        <v>SB</v>
      </c>
    </row>
    <row r="535">
      <c r="A535" s="8">
        <f>INDIRECT(ADDRESS(2+QUOTIENT(ROW()-2,COUNTA('Form Responses 1'!$1:$1)-4),1,,TRUE,"Form Responses 1"))</f>
        <v>45022.47251</v>
      </c>
      <c r="B535" s="9" t="str">
        <f>INDIRECT(ADDRESS(2+QUOTIENT(ROW()-2,COUNTA('Form Responses 1'!$1:$1)-4),2,,TRUE,"Form Responses 1"))</f>
        <v>didinz1012@gmail.com</v>
      </c>
      <c r="C535" s="9" t="str">
        <f>INDIRECT(ADDRESS(2+QUOTIENT(ROW()-2,COUNTA('Form Responses 1'!$1:$1)-4),3,,TRUE,"Form Responses 1"))</f>
        <v>Didin Zaenudin</v>
      </c>
      <c r="D535" s="10">
        <f>INDIRECT(ADDRESS(2+QUOTIENT(ROW()-2,COUNTA('Form Responses 1'!$1:$1)-4),4,,TRUE,"Form Responses 1"))</f>
        <v>45009</v>
      </c>
      <c r="E535" s="11">
        <f t="shared" si="2"/>
        <v>5</v>
      </c>
      <c r="F535" s="9" t="str">
        <f>IF(ISBLANK(A535)," ",INDIRECT(ADDRESS(1,5+MOD(ROW()-2,COUNTA('Form Responses 1'!$1:$1)-4),,TRUE,"Form Responses 1")))</f>
        <v>Gedung Pertemuan (Gp) [Halaman Sisi Belakang]</v>
      </c>
      <c r="G535" s="9" t="str">
        <f>IF(ISBLANK(A535)," ",INDIRECT(ADDRESS(MATCH(A535,'Form Responses 1'!A:A,0),5+MOD(ROW()-2,COUNTA('Form Responses 1'!$1:$1)-4),,TRUE,"Form Responses 1")))</f>
        <v>BAIK</v>
      </c>
      <c r="H535" s="12" t="str">
        <f t="shared" si="3"/>
        <v>Gedung Pertemuan (Gp)</v>
      </c>
      <c r="I535" s="12" t="str">
        <f t="shared" si="4"/>
        <v>CLEANING SERVICE</v>
      </c>
      <c r="J535" s="12">
        <f t="array" ref="J535">IFERROR(INDEX(MASTER!B:B,MATCH(G535,MASTER!A:A,0))/100," ")</f>
        <v>0.95</v>
      </c>
      <c r="K535" s="9">
        <f t="shared" si="5"/>
        <v>12</v>
      </c>
      <c r="L535" s="9" t="str">
        <f t="shared" si="6"/>
        <v>2023 - WEEK 12</v>
      </c>
      <c r="M535" s="9" t="str">
        <f t="shared" si="7"/>
        <v>2023 - MONTH 03</v>
      </c>
      <c r="N535" s="12">
        <f t="shared" ref="N535:O535" si="544">IFERROR(AVERAGEIF(L:L,L535,$J:$J)," ")</f>
        <v>0.95</v>
      </c>
      <c r="O535" s="12">
        <f t="shared" si="544"/>
        <v>0.9549285714</v>
      </c>
      <c r="P535" s="9" t="str">
        <f>IF(ISBLANK(A535)," ",IF(N535&gt;MASTER!$B$3/100,"SB",IF(N535&gt;MASTER!$B$4/100,"B",IF(N535&gt;MASTER!$B$5/100,"C","K"))))</f>
        <v>SB</v>
      </c>
      <c r="Q535" s="9" t="str">
        <f>IF(ISBLANK(B535)," ",IF(O535&gt;MASTER!$B$3/100,"SB",IF(O535&gt;MASTER!$B$4/100,"B",IF(O535&gt;MASTER!$B$5/100,"C","K"))))</f>
        <v>SB</v>
      </c>
    </row>
    <row r="536">
      <c r="A536" s="8">
        <f>INDIRECT(ADDRESS(2+QUOTIENT(ROW()-2,COUNTA('Form Responses 1'!$1:$1)-4),1,,TRUE,"Form Responses 1"))</f>
        <v>45022.47251</v>
      </c>
      <c r="B536" s="9" t="str">
        <f>INDIRECT(ADDRESS(2+QUOTIENT(ROW()-2,COUNTA('Form Responses 1'!$1:$1)-4),2,,TRUE,"Form Responses 1"))</f>
        <v>didinz1012@gmail.com</v>
      </c>
      <c r="C536" s="9" t="str">
        <f>INDIRECT(ADDRESS(2+QUOTIENT(ROW()-2,COUNTA('Form Responses 1'!$1:$1)-4),3,,TRUE,"Form Responses 1"))</f>
        <v>Didin Zaenudin</v>
      </c>
      <c r="D536" s="10">
        <f>INDIRECT(ADDRESS(2+QUOTIENT(ROW()-2,COUNTA('Form Responses 1'!$1:$1)-4),4,,TRUE,"Form Responses 1"))</f>
        <v>45009</v>
      </c>
      <c r="E536" s="11">
        <f t="shared" si="2"/>
        <v>5</v>
      </c>
      <c r="F536" s="9" t="str">
        <f>IF(ISBLANK(A536)," ",INDIRECT(ADDRESS(1,5+MOD(ROW()-2,COUNTA('Form Responses 1'!$1:$1)-4),,TRUE,"Form Responses 1")))</f>
        <v>Gedung Pertemuan (Gp) [Halaman Pintu Masuk]</v>
      </c>
      <c r="G536" s="9" t="str">
        <f>IF(ISBLANK(A536)," ",INDIRECT(ADDRESS(MATCH(A536,'Form Responses 1'!A:A,0),5+MOD(ROW()-2,COUNTA('Form Responses 1'!$1:$1)-4),,TRUE,"Form Responses 1")))</f>
        <v>BAIK</v>
      </c>
      <c r="H536" s="12" t="str">
        <f t="shared" si="3"/>
        <v>Gedung Pertemuan (Gp)</v>
      </c>
      <c r="I536" s="12" t="str">
        <f t="shared" si="4"/>
        <v>CLEANING SERVICE</v>
      </c>
      <c r="J536" s="12">
        <f t="array" ref="J536">IFERROR(INDEX(MASTER!B:B,MATCH(G536,MASTER!A:A,0))/100," ")</f>
        <v>0.95</v>
      </c>
      <c r="K536" s="9">
        <f t="shared" si="5"/>
        <v>12</v>
      </c>
      <c r="L536" s="9" t="str">
        <f t="shared" si="6"/>
        <v>2023 - WEEK 12</v>
      </c>
      <c r="M536" s="9" t="str">
        <f t="shared" si="7"/>
        <v>2023 - MONTH 03</v>
      </c>
      <c r="N536" s="12">
        <f t="shared" ref="N536:O536" si="545">IFERROR(AVERAGEIF(L:L,L536,$J:$J)," ")</f>
        <v>0.95</v>
      </c>
      <c r="O536" s="12">
        <f t="shared" si="545"/>
        <v>0.9549285714</v>
      </c>
      <c r="P536" s="9" t="str">
        <f>IF(ISBLANK(A536)," ",IF(N536&gt;MASTER!$B$3/100,"SB",IF(N536&gt;MASTER!$B$4/100,"B",IF(N536&gt;MASTER!$B$5/100,"C","K"))))</f>
        <v>SB</v>
      </c>
      <c r="Q536" s="9" t="str">
        <f>IF(ISBLANK(B536)," ",IF(O536&gt;MASTER!$B$3/100,"SB",IF(O536&gt;MASTER!$B$4/100,"B",IF(O536&gt;MASTER!$B$5/100,"C","K"))))</f>
        <v>SB</v>
      </c>
    </row>
    <row r="537">
      <c r="A537" s="8">
        <f>INDIRECT(ADDRESS(2+QUOTIENT(ROW()-2,COUNTA('Form Responses 1'!$1:$1)-4),1,,TRUE,"Form Responses 1"))</f>
        <v>45022.47251</v>
      </c>
      <c r="B537" s="9" t="str">
        <f>INDIRECT(ADDRESS(2+QUOTIENT(ROW()-2,COUNTA('Form Responses 1'!$1:$1)-4),2,,TRUE,"Form Responses 1"))</f>
        <v>didinz1012@gmail.com</v>
      </c>
      <c r="C537" s="9" t="str">
        <f>INDIRECT(ADDRESS(2+QUOTIENT(ROW()-2,COUNTA('Form Responses 1'!$1:$1)-4),3,,TRUE,"Form Responses 1"))</f>
        <v>Didin Zaenudin</v>
      </c>
      <c r="D537" s="10">
        <f>INDIRECT(ADDRESS(2+QUOTIENT(ROW()-2,COUNTA('Form Responses 1'!$1:$1)-4),4,,TRUE,"Form Responses 1"))</f>
        <v>45009</v>
      </c>
      <c r="E537" s="11">
        <f t="shared" si="2"/>
        <v>5</v>
      </c>
      <c r="F537" s="9" t="str">
        <f>IF(ISBLANK(A537)," ",INDIRECT(ADDRESS(1,5+MOD(ROW()-2,COUNTA('Form Responses 1'!$1:$1)-4),,TRUE,"Form Responses 1")))</f>
        <v>Masjid [Halaman Sisi Depan]</v>
      </c>
      <c r="G537" s="9" t="str">
        <f>IF(ISBLANK(A537)," ",INDIRECT(ADDRESS(MATCH(A537,'Form Responses 1'!A:A,0),5+MOD(ROW()-2,COUNTA('Form Responses 1'!$1:$1)-4),,TRUE,"Form Responses 1")))</f>
        <v>BAIK</v>
      </c>
      <c r="H537" s="12" t="str">
        <f t="shared" si="3"/>
        <v>Masjid</v>
      </c>
      <c r="I537" s="12" t="str">
        <f t="shared" si="4"/>
        <v>CLEANING SERVICE</v>
      </c>
      <c r="J537" s="12">
        <f t="array" ref="J537">IFERROR(INDEX(MASTER!B:B,MATCH(G537,MASTER!A:A,0))/100," ")</f>
        <v>0.95</v>
      </c>
      <c r="K537" s="9">
        <f t="shared" si="5"/>
        <v>12</v>
      </c>
      <c r="L537" s="9" t="str">
        <f t="shared" si="6"/>
        <v>2023 - WEEK 12</v>
      </c>
      <c r="M537" s="9" t="str">
        <f t="shared" si="7"/>
        <v>2023 - MONTH 03</v>
      </c>
      <c r="N537" s="12">
        <f t="shared" ref="N537:O537" si="546">IFERROR(AVERAGEIF(L:L,L537,$J:$J)," ")</f>
        <v>0.95</v>
      </c>
      <c r="O537" s="12">
        <f t="shared" si="546"/>
        <v>0.9549285714</v>
      </c>
      <c r="P537" s="9" t="str">
        <f>IF(ISBLANK(A537)," ",IF(N537&gt;MASTER!$B$3/100,"SB",IF(N537&gt;MASTER!$B$4/100,"B",IF(N537&gt;MASTER!$B$5/100,"C","K"))))</f>
        <v>SB</v>
      </c>
      <c r="Q537" s="9" t="str">
        <f>IF(ISBLANK(B537)," ",IF(O537&gt;MASTER!$B$3/100,"SB",IF(O537&gt;MASTER!$B$4/100,"B",IF(O537&gt;MASTER!$B$5/100,"C","K"))))</f>
        <v>SB</v>
      </c>
    </row>
    <row r="538">
      <c r="A538" s="8">
        <f>INDIRECT(ADDRESS(2+QUOTIENT(ROW()-2,COUNTA('Form Responses 1'!$1:$1)-4),1,,TRUE,"Form Responses 1"))</f>
        <v>45022.47251</v>
      </c>
      <c r="B538" s="9" t="str">
        <f>INDIRECT(ADDRESS(2+QUOTIENT(ROW()-2,COUNTA('Form Responses 1'!$1:$1)-4),2,,TRUE,"Form Responses 1"))</f>
        <v>didinz1012@gmail.com</v>
      </c>
      <c r="C538" s="9" t="str">
        <f>INDIRECT(ADDRESS(2+QUOTIENT(ROW()-2,COUNTA('Form Responses 1'!$1:$1)-4),3,,TRUE,"Form Responses 1"))</f>
        <v>Didin Zaenudin</v>
      </c>
      <c r="D538" s="10">
        <f>INDIRECT(ADDRESS(2+QUOTIENT(ROW()-2,COUNTA('Form Responses 1'!$1:$1)-4),4,,TRUE,"Form Responses 1"))</f>
        <v>45009</v>
      </c>
      <c r="E538" s="11">
        <f t="shared" si="2"/>
        <v>5</v>
      </c>
      <c r="F538" s="9" t="str">
        <f>IF(ISBLANK(A538)," ",INDIRECT(ADDRESS(1,5+MOD(ROW()-2,COUNTA('Form Responses 1'!$1:$1)-4),,TRUE,"Form Responses 1")))</f>
        <v>Masjid [Halaman Sisi Kanan]</v>
      </c>
      <c r="G538" s="9" t="str">
        <f>IF(ISBLANK(A538)," ",INDIRECT(ADDRESS(MATCH(A538,'Form Responses 1'!A:A,0),5+MOD(ROW()-2,COUNTA('Form Responses 1'!$1:$1)-4),,TRUE,"Form Responses 1")))</f>
        <v>BAIK</v>
      </c>
      <c r="H538" s="12" t="str">
        <f t="shared" si="3"/>
        <v>Masjid</v>
      </c>
      <c r="I538" s="12" t="str">
        <f t="shared" si="4"/>
        <v>CLEANING SERVICE</v>
      </c>
      <c r="J538" s="12">
        <f t="array" ref="J538">IFERROR(INDEX(MASTER!B:B,MATCH(G538,MASTER!A:A,0))/100," ")</f>
        <v>0.95</v>
      </c>
      <c r="K538" s="9">
        <f t="shared" si="5"/>
        <v>12</v>
      </c>
      <c r="L538" s="9" t="str">
        <f t="shared" si="6"/>
        <v>2023 - WEEK 12</v>
      </c>
      <c r="M538" s="9" t="str">
        <f t="shared" si="7"/>
        <v>2023 - MONTH 03</v>
      </c>
      <c r="N538" s="12">
        <f t="shared" ref="N538:O538" si="547">IFERROR(AVERAGEIF(L:L,L538,$J:$J)," ")</f>
        <v>0.95</v>
      </c>
      <c r="O538" s="12">
        <f t="shared" si="547"/>
        <v>0.9549285714</v>
      </c>
      <c r="P538" s="9" t="str">
        <f>IF(ISBLANK(A538)," ",IF(N538&gt;MASTER!$B$3/100,"SB",IF(N538&gt;MASTER!$B$4/100,"B",IF(N538&gt;MASTER!$B$5/100,"C","K"))))</f>
        <v>SB</v>
      </c>
      <c r="Q538" s="9" t="str">
        <f>IF(ISBLANK(B538)," ",IF(O538&gt;MASTER!$B$3/100,"SB",IF(O538&gt;MASTER!$B$4/100,"B",IF(O538&gt;MASTER!$B$5/100,"C","K"))))</f>
        <v>SB</v>
      </c>
    </row>
    <row r="539">
      <c r="A539" s="8">
        <f>INDIRECT(ADDRESS(2+QUOTIENT(ROW()-2,COUNTA('Form Responses 1'!$1:$1)-4),1,,TRUE,"Form Responses 1"))</f>
        <v>45022.47251</v>
      </c>
      <c r="B539" s="9" t="str">
        <f>INDIRECT(ADDRESS(2+QUOTIENT(ROW()-2,COUNTA('Form Responses 1'!$1:$1)-4),2,,TRUE,"Form Responses 1"))</f>
        <v>didinz1012@gmail.com</v>
      </c>
      <c r="C539" s="9" t="str">
        <f>INDIRECT(ADDRESS(2+QUOTIENT(ROW()-2,COUNTA('Form Responses 1'!$1:$1)-4),3,,TRUE,"Form Responses 1"))</f>
        <v>Didin Zaenudin</v>
      </c>
      <c r="D539" s="10">
        <f>INDIRECT(ADDRESS(2+QUOTIENT(ROW()-2,COUNTA('Form Responses 1'!$1:$1)-4),4,,TRUE,"Form Responses 1"))</f>
        <v>45009</v>
      </c>
      <c r="E539" s="11">
        <f t="shared" si="2"/>
        <v>5</v>
      </c>
      <c r="F539" s="9" t="str">
        <f>IF(ISBLANK(A539)," ",INDIRECT(ADDRESS(1,5+MOD(ROW()-2,COUNTA('Form Responses 1'!$1:$1)-4),,TRUE,"Form Responses 1")))</f>
        <v>Masjid [Halaman Sisi Kiri]</v>
      </c>
      <c r="G539" s="9" t="str">
        <f>IF(ISBLANK(A539)," ",INDIRECT(ADDRESS(MATCH(A539,'Form Responses 1'!A:A,0),5+MOD(ROW()-2,COUNTA('Form Responses 1'!$1:$1)-4),,TRUE,"Form Responses 1")))</f>
        <v>BAIK</v>
      </c>
      <c r="H539" s="12" t="str">
        <f t="shared" si="3"/>
        <v>Masjid</v>
      </c>
      <c r="I539" s="12" t="str">
        <f t="shared" si="4"/>
        <v>CLEANING SERVICE</v>
      </c>
      <c r="J539" s="12">
        <f t="array" ref="J539">IFERROR(INDEX(MASTER!B:B,MATCH(G539,MASTER!A:A,0))/100," ")</f>
        <v>0.95</v>
      </c>
      <c r="K539" s="9">
        <f t="shared" si="5"/>
        <v>12</v>
      </c>
      <c r="L539" s="9" t="str">
        <f t="shared" si="6"/>
        <v>2023 - WEEK 12</v>
      </c>
      <c r="M539" s="9" t="str">
        <f t="shared" si="7"/>
        <v>2023 - MONTH 03</v>
      </c>
      <c r="N539" s="12">
        <f t="shared" ref="N539:O539" si="548">IFERROR(AVERAGEIF(L:L,L539,$J:$J)," ")</f>
        <v>0.95</v>
      </c>
      <c r="O539" s="12">
        <f t="shared" si="548"/>
        <v>0.9549285714</v>
      </c>
      <c r="P539" s="9" t="str">
        <f>IF(ISBLANK(A539)," ",IF(N539&gt;MASTER!$B$3/100,"SB",IF(N539&gt;MASTER!$B$4/100,"B",IF(N539&gt;MASTER!$B$5/100,"C","K"))))</f>
        <v>SB</v>
      </c>
      <c r="Q539" s="9" t="str">
        <f>IF(ISBLANK(B539)," ",IF(O539&gt;MASTER!$B$3/100,"SB",IF(O539&gt;MASTER!$B$4/100,"B",IF(O539&gt;MASTER!$B$5/100,"C","K"))))</f>
        <v>SB</v>
      </c>
    </row>
    <row r="540">
      <c r="A540" s="8">
        <f>INDIRECT(ADDRESS(2+QUOTIENT(ROW()-2,COUNTA('Form Responses 1'!$1:$1)-4),1,,TRUE,"Form Responses 1"))</f>
        <v>45022.47251</v>
      </c>
      <c r="B540" s="9" t="str">
        <f>INDIRECT(ADDRESS(2+QUOTIENT(ROW()-2,COUNTA('Form Responses 1'!$1:$1)-4),2,,TRUE,"Form Responses 1"))</f>
        <v>didinz1012@gmail.com</v>
      </c>
      <c r="C540" s="9" t="str">
        <f>INDIRECT(ADDRESS(2+QUOTIENT(ROW()-2,COUNTA('Form Responses 1'!$1:$1)-4),3,,TRUE,"Form Responses 1"))</f>
        <v>Didin Zaenudin</v>
      </c>
      <c r="D540" s="10">
        <f>INDIRECT(ADDRESS(2+QUOTIENT(ROW()-2,COUNTA('Form Responses 1'!$1:$1)-4),4,,TRUE,"Form Responses 1"))</f>
        <v>45009</v>
      </c>
      <c r="E540" s="11">
        <f t="shared" si="2"/>
        <v>5</v>
      </c>
      <c r="F540" s="9" t="str">
        <f>IF(ISBLANK(A540)," ",INDIRECT(ADDRESS(1,5+MOD(ROW()-2,COUNTA('Form Responses 1'!$1:$1)-4),,TRUE,"Form Responses 1")))</f>
        <v>Masjid [Halaman Sisi Belakang]</v>
      </c>
      <c r="G540" s="9" t="str">
        <f>IF(ISBLANK(A540)," ",INDIRECT(ADDRESS(MATCH(A540,'Form Responses 1'!A:A,0),5+MOD(ROW()-2,COUNTA('Form Responses 1'!$1:$1)-4),,TRUE,"Form Responses 1")))</f>
        <v>BAIK</v>
      </c>
      <c r="H540" s="12" t="str">
        <f t="shared" si="3"/>
        <v>Masjid</v>
      </c>
      <c r="I540" s="12" t="str">
        <f t="shared" si="4"/>
        <v>CLEANING SERVICE</v>
      </c>
      <c r="J540" s="12">
        <f t="array" ref="J540">IFERROR(INDEX(MASTER!B:B,MATCH(G540,MASTER!A:A,0))/100," ")</f>
        <v>0.95</v>
      </c>
      <c r="K540" s="9">
        <f t="shared" si="5"/>
        <v>12</v>
      </c>
      <c r="L540" s="9" t="str">
        <f t="shared" si="6"/>
        <v>2023 - WEEK 12</v>
      </c>
      <c r="M540" s="9" t="str">
        <f t="shared" si="7"/>
        <v>2023 - MONTH 03</v>
      </c>
      <c r="N540" s="12">
        <f t="shared" ref="N540:O540" si="549">IFERROR(AVERAGEIF(L:L,L540,$J:$J)," ")</f>
        <v>0.95</v>
      </c>
      <c r="O540" s="12">
        <f t="shared" si="549"/>
        <v>0.9549285714</v>
      </c>
      <c r="P540" s="9" t="str">
        <f>IF(ISBLANK(A540)," ",IF(N540&gt;MASTER!$B$3/100,"SB",IF(N540&gt;MASTER!$B$4/100,"B",IF(N540&gt;MASTER!$B$5/100,"C","K"))))</f>
        <v>SB</v>
      </c>
      <c r="Q540" s="9" t="str">
        <f>IF(ISBLANK(B540)," ",IF(O540&gt;MASTER!$B$3/100,"SB",IF(O540&gt;MASTER!$B$4/100,"B",IF(O540&gt;MASTER!$B$5/100,"C","K"))))</f>
        <v>SB</v>
      </c>
    </row>
    <row r="541">
      <c r="A541" s="8">
        <f>INDIRECT(ADDRESS(2+QUOTIENT(ROW()-2,COUNTA('Form Responses 1'!$1:$1)-4),1,,TRUE,"Form Responses 1"))</f>
        <v>45022.47251</v>
      </c>
      <c r="B541" s="9" t="str">
        <f>INDIRECT(ADDRESS(2+QUOTIENT(ROW()-2,COUNTA('Form Responses 1'!$1:$1)-4),2,,TRUE,"Form Responses 1"))</f>
        <v>didinz1012@gmail.com</v>
      </c>
      <c r="C541" s="9" t="str">
        <f>INDIRECT(ADDRESS(2+QUOTIENT(ROW()-2,COUNTA('Form Responses 1'!$1:$1)-4),3,,TRUE,"Form Responses 1"))</f>
        <v>Didin Zaenudin</v>
      </c>
      <c r="D541" s="10">
        <f>INDIRECT(ADDRESS(2+QUOTIENT(ROW()-2,COUNTA('Form Responses 1'!$1:$1)-4),4,,TRUE,"Form Responses 1"))</f>
        <v>45009</v>
      </c>
      <c r="E541" s="11">
        <f t="shared" si="2"/>
        <v>5</v>
      </c>
      <c r="F541" s="9" t="str">
        <f>IF(ISBLANK(A541)," ",INDIRECT(ADDRESS(1,5+MOD(ROW()-2,COUNTA('Form Responses 1'!$1:$1)-4),,TRUE,"Form Responses 1")))</f>
        <v>Masjid [Halaman Pintu Masuk]</v>
      </c>
      <c r="G541" s="9" t="str">
        <f>IF(ISBLANK(A541)," ",INDIRECT(ADDRESS(MATCH(A541,'Form Responses 1'!A:A,0),5+MOD(ROW()-2,COUNTA('Form Responses 1'!$1:$1)-4),,TRUE,"Form Responses 1")))</f>
        <v>BAIK</v>
      </c>
      <c r="H541" s="12" t="str">
        <f t="shared" si="3"/>
        <v>Masjid</v>
      </c>
      <c r="I541" s="12" t="str">
        <f t="shared" si="4"/>
        <v>CLEANING SERVICE</v>
      </c>
      <c r="J541" s="12">
        <f t="array" ref="J541">IFERROR(INDEX(MASTER!B:B,MATCH(G541,MASTER!A:A,0))/100," ")</f>
        <v>0.95</v>
      </c>
      <c r="K541" s="9">
        <f t="shared" si="5"/>
        <v>12</v>
      </c>
      <c r="L541" s="9" t="str">
        <f t="shared" si="6"/>
        <v>2023 - WEEK 12</v>
      </c>
      <c r="M541" s="9" t="str">
        <f t="shared" si="7"/>
        <v>2023 - MONTH 03</v>
      </c>
      <c r="N541" s="12">
        <f t="shared" ref="N541:O541" si="550">IFERROR(AVERAGEIF(L:L,L541,$J:$J)," ")</f>
        <v>0.95</v>
      </c>
      <c r="O541" s="12">
        <f t="shared" si="550"/>
        <v>0.9549285714</v>
      </c>
      <c r="P541" s="9" t="str">
        <f>IF(ISBLANK(A541)," ",IF(N541&gt;MASTER!$B$3/100,"SB",IF(N541&gt;MASTER!$B$4/100,"B",IF(N541&gt;MASTER!$B$5/100,"C","K"))))</f>
        <v>SB</v>
      </c>
      <c r="Q541" s="9" t="str">
        <f>IF(ISBLANK(B541)," ",IF(O541&gt;MASTER!$B$3/100,"SB",IF(O541&gt;MASTER!$B$4/100,"B",IF(O541&gt;MASTER!$B$5/100,"C","K"))))</f>
        <v>SB</v>
      </c>
    </row>
    <row r="542">
      <c r="A542" s="8">
        <f>INDIRECT(ADDRESS(2+QUOTIENT(ROW()-2,COUNTA('Form Responses 1'!$1:$1)-4),1,,TRUE,"Form Responses 1"))</f>
        <v>45022.47251</v>
      </c>
      <c r="B542" s="9" t="str">
        <f>INDIRECT(ADDRESS(2+QUOTIENT(ROW()-2,COUNTA('Form Responses 1'!$1:$1)-4),2,,TRUE,"Form Responses 1"))</f>
        <v>didinz1012@gmail.com</v>
      </c>
      <c r="C542" s="9" t="str">
        <f>INDIRECT(ADDRESS(2+QUOTIENT(ROW()-2,COUNTA('Form Responses 1'!$1:$1)-4),3,,TRUE,"Form Responses 1"))</f>
        <v>Didin Zaenudin</v>
      </c>
      <c r="D542" s="10">
        <f>INDIRECT(ADDRESS(2+QUOTIENT(ROW()-2,COUNTA('Form Responses 1'!$1:$1)-4),4,,TRUE,"Form Responses 1"))</f>
        <v>45009</v>
      </c>
      <c r="E542" s="11">
        <f t="shared" si="2"/>
        <v>5</v>
      </c>
      <c r="F542" s="9" t="str">
        <f>IF(ISBLANK(A542)," ",INDIRECT(ADDRESS(1,5+MOD(ROW()-2,COUNTA('Form Responses 1'!$1:$1)-4),,TRUE,"Form Responses 1")))</f>
        <v>Masjid [Jalur Utama]</v>
      </c>
      <c r="G542" s="9" t="str">
        <f>IF(ISBLANK(A542)," ",INDIRECT(ADDRESS(MATCH(A542,'Form Responses 1'!A:A,0),5+MOD(ROW()-2,COUNTA('Form Responses 1'!$1:$1)-4),,TRUE,"Form Responses 1")))</f>
        <v>BAIK</v>
      </c>
      <c r="H542" s="12" t="str">
        <f t="shared" si="3"/>
        <v>Masjid</v>
      </c>
      <c r="I542" s="12" t="str">
        <f t="shared" si="4"/>
        <v>CLEANING SERVICE</v>
      </c>
      <c r="J542" s="12">
        <f t="array" ref="J542">IFERROR(INDEX(MASTER!B:B,MATCH(G542,MASTER!A:A,0))/100," ")</f>
        <v>0.95</v>
      </c>
      <c r="K542" s="9">
        <f t="shared" si="5"/>
        <v>12</v>
      </c>
      <c r="L542" s="9" t="str">
        <f t="shared" si="6"/>
        <v>2023 - WEEK 12</v>
      </c>
      <c r="M542" s="9" t="str">
        <f t="shared" si="7"/>
        <v>2023 - MONTH 03</v>
      </c>
      <c r="N542" s="12">
        <f t="shared" ref="N542:O542" si="551">IFERROR(AVERAGEIF(L:L,L542,$J:$J)," ")</f>
        <v>0.95</v>
      </c>
      <c r="O542" s="12">
        <f t="shared" si="551"/>
        <v>0.9549285714</v>
      </c>
      <c r="P542" s="9" t="str">
        <f>IF(ISBLANK(A542)," ",IF(N542&gt;MASTER!$B$3/100,"SB",IF(N542&gt;MASTER!$B$4/100,"B",IF(N542&gt;MASTER!$B$5/100,"C","K"))))</f>
        <v>SB</v>
      </c>
      <c r="Q542" s="9" t="str">
        <f>IF(ISBLANK(B542)," ",IF(O542&gt;MASTER!$B$3/100,"SB",IF(O542&gt;MASTER!$B$4/100,"B",IF(O542&gt;MASTER!$B$5/100,"C","K"))))</f>
        <v>SB</v>
      </c>
    </row>
    <row r="543">
      <c r="A543" s="8">
        <f>INDIRECT(ADDRESS(2+QUOTIENT(ROW()-2,COUNTA('Form Responses 1'!$1:$1)-4),1,,TRUE,"Form Responses 1"))</f>
        <v>45022.47251</v>
      </c>
      <c r="B543" s="9" t="str">
        <f>INDIRECT(ADDRESS(2+QUOTIENT(ROW()-2,COUNTA('Form Responses 1'!$1:$1)-4),2,,TRUE,"Form Responses 1"))</f>
        <v>didinz1012@gmail.com</v>
      </c>
      <c r="C543" s="9" t="str">
        <f>INDIRECT(ADDRESS(2+QUOTIENT(ROW()-2,COUNTA('Form Responses 1'!$1:$1)-4),3,,TRUE,"Form Responses 1"))</f>
        <v>Didin Zaenudin</v>
      </c>
      <c r="D543" s="10">
        <f>INDIRECT(ADDRESS(2+QUOTIENT(ROW()-2,COUNTA('Form Responses 1'!$1:$1)-4),4,,TRUE,"Form Responses 1"))</f>
        <v>45009</v>
      </c>
      <c r="E543" s="11">
        <f t="shared" si="2"/>
        <v>5</v>
      </c>
      <c r="F543" s="9" t="str">
        <f>IF(ISBLANK(A543)," ",INDIRECT(ADDRESS(1,5+MOD(ROW()-2,COUNTA('Form Responses 1'!$1:$1)-4),,TRUE,"Form Responses 1")))</f>
        <v>Blok 1 &amp; 2 [Jalur Utama]</v>
      </c>
      <c r="G543" s="9" t="str">
        <f>IF(ISBLANK(A543)," ",INDIRECT(ADDRESS(MATCH(A543,'Form Responses 1'!A:A,0),5+MOD(ROW()-2,COUNTA('Form Responses 1'!$1:$1)-4),,TRUE,"Form Responses 1")))</f>
        <v>BAIK</v>
      </c>
      <c r="H543" s="12" t="str">
        <f t="shared" si="3"/>
        <v>Blok 1 &amp; 2</v>
      </c>
      <c r="I543" s="12" t="str">
        <f t="shared" si="4"/>
        <v>CLEANING SERVICE</v>
      </c>
      <c r="J543" s="12">
        <f t="array" ref="J543">IFERROR(INDEX(MASTER!B:B,MATCH(G543,MASTER!A:A,0))/100," ")</f>
        <v>0.95</v>
      </c>
      <c r="K543" s="9">
        <f t="shared" si="5"/>
        <v>12</v>
      </c>
      <c r="L543" s="9" t="str">
        <f t="shared" si="6"/>
        <v>2023 - WEEK 12</v>
      </c>
      <c r="M543" s="9" t="str">
        <f t="shared" si="7"/>
        <v>2023 - MONTH 03</v>
      </c>
      <c r="N543" s="12">
        <f t="shared" ref="N543:O543" si="552">IFERROR(AVERAGEIF(L:L,L543,$J:$J)," ")</f>
        <v>0.95</v>
      </c>
      <c r="O543" s="12">
        <f t="shared" si="552"/>
        <v>0.9549285714</v>
      </c>
      <c r="P543" s="9" t="str">
        <f>IF(ISBLANK(A543)," ",IF(N543&gt;MASTER!$B$3/100,"SB",IF(N543&gt;MASTER!$B$4/100,"B",IF(N543&gt;MASTER!$B$5/100,"C","K"))))</f>
        <v>SB</v>
      </c>
      <c r="Q543" s="9" t="str">
        <f>IF(ISBLANK(B543)," ",IF(O543&gt;MASTER!$B$3/100,"SB",IF(O543&gt;MASTER!$B$4/100,"B",IF(O543&gt;MASTER!$B$5/100,"C","K"))))</f>
        <v>SB</v>
      </c>
    </row>
    <row r="544">
      <c r="A544" s="8">
        <f>INDIRECT(ADDRESS(2+QUOTIENT(ROW()-2,COUNTA('Form Responses 1'!$1:$1)-4),1,,TRUE,"Form Responses 1"))</f>
        <v>45022.47251</v>
      </c>
      <c r="B544" s="9" t="str">
        <f>INDIRECT(ADDRESS(2+QUOTIENT(ROW()-2,COUNTA('Form Responses 1'!$1:$1)-4),2,,TRUE,"Form Responses 1"))</f>
        <v>didinz1012@gmail.com</v>
      </c>
      <c r="C544" s="9" t="str">
        <f>INDIRECT(ADDRESS(2+QUOTIENT(ROW()-2,COUNTA('Form Responses 1'!$1:$1)-4),3,,TRUE,"Form Responses 1"))</f>
        <v>Didin Zaenudin</v>
      </c>
      <c r="D544" s="10">
        <f>INDIRECT(ADDRESS(2+QUOTIENT(ROW()-2,COUNTA('Form Responses 1'!$1:$1)-4),4,,TRUE,"Form Responses 1"))</f>
        <v>45009</v>
      </c>
      <c r="E544" s="11">
        <f t="shared" si="2"/>
        <v>5</v>
      </c>
      <c r="F544" s="9" t="str">
        <f>IF(ISBLANK(A544)," ",INDIRECT(ADDRESS(1,5+MOD(ROW()-2,COUNTA('Form Responses 1'!$1:$1)-4),,TRUE,"Form Responses 1")))</f>
        <v>Blok 1 &amp; 2 [Bundaran]</v>
      </c>
      <c r="G544" s="9" t="str">
        <f>IF(ISBLANK(A544)," ",INDIRECT(ADDRESS(MATCH(A544,'Form Responses 1'!A:A,0),5+MOD(ROW()-2,COUNTA('Form Responses 1'!$1:$1)-4),,TRUE,"Form Responses 1")))</f>
        <v>BAIK</v>
      </c>
      <c r="H544" s="12" t="str">
        <f t="shared" si="3"/>
        <v>Blok 1 &amp; 2</v>
      </c>
      <c r="I544" s="12" t="str">
        <f t="shared" si="4"/>
        <v>CLEANING SERVICE</v>
      </c>
      <c r="J544" s="12">
        <f t="array" ref="J544">IFERROR(INDEX(MASTER!B:B,MATCH(G544,MASTER!A:A,0))/100," ")</f>
        <v>0.95</v>
      </c>
      <c r="K544" s="9">
        <f t="shared" si="5"/>
        <v>12</v>
      </c>
      <c r="L544" s="9" t="str">
        <f t="shared" si="6"/>
        <v>2023 - WEEK 12</v>
      </c>
      <c r="M544" s="9" t="str">
        <f t="shared" si="7"/>
        <v>2023 - MONTH 03</v>
      </c>
      <c r="N544" s="12">
        <f t="shared" ref="N544:O544" si="553">IFERROR(AVERAGEIF(L:L,L544,$J:$J)," ")</f>
        <v>0.95</v>
      </c>
      <c r="O544" s="12">
        <f t="shared" si="553"/>
        <v>0.9549285714</v>
      </c>
      <c r="P544" s="9" t="str">
        <f>IF(ISBLANK(A544)," ",IF(N544&gt;MASTER!$B$3/100,"SB",IF(N544&gt;MASTER!$B$4/100,"B",IF(N544&gt;MASTER!$B$5/100,"C","K"))))</f>
        <v>SB</v>
      </c>
      <c r="Q544" s="9" t="str">
        <f>IF(ISBLANK(B544)," ",IF(O544&gt;MASTER!$B$3/100,"SB",IF(O544&gt;MASTER!$B$4/100,"B",IF(O544&gt;MASTER!$B$5/100,"C","K"))))</f>
        <v>SB</v>
      </c>
    </row>
    <row r="545">
      <c r="A545" s="8">
        <f>INDIRECT(ADDRESS(2+QUOTIENT(ROW()-2,COUNTA('Form Responses 1'!$1:$1)-4),1,,TRUE,"Form Responses 1"))</f>
        <v>45022.47251</v>
      </c>
      <c r="B545" s="9" t="str">
        <f>INDIRECT(ADDRESS(2+QUOTIENT(ROW()-2,COUNTA('Form Responses 1'!$1:$1)-4),2,,TRUE,"Form Responses 1"))</f>
        <v>didinz1012@gmail.com</v>
      </c>
      <c r="C545" s="9" t="str">
        <f>INDIRECT(ADDRESS(2+QUOTIENT(ROW()-2,COUNTA('Form Responses 1'!$1:$1)-4),3,,TRUE,"Form Responses 1"))</f>
        <v>Didin Zaenudin</v>
      </c>
      <c r="D545" s="10">
        <f>INDIRECT(ADDRESS(2+QUOTIENT(ROW()-2,COUNTA('Form Responses 1'!$1:$1)-4),4,,TRUE,"Form Responses 1"))</f>
        <v>45009</v>
      </c>
      <c r="E545" s="11">
        <f t="shared" si="2"/>
        <v>5</v>
      </c>
      <c r="F545" s="9" t="str">
        <f>IF(ISBLANK(A545)," ",INDIRECT(ADDRESS(1,5+MOD(ROW()-2,COUNTA('Form Responses 1'!$1:$1)-4),,TRUE,"Form Responses 1")))</f>
        <v>Blok 3 &amp; 4 [Jalur Utama]</v>
      </c>
      <c r="G545" s="9" t="str">
        <f>IF(ISBLANK(A545)," ",INDIRECT(ADDRESS(MATCH(A545,'Form Responses 1'!A:A,0),5+MOD(ROW()-2,COUNTA('Form Responses 1'!$1:$1)-4),,TRUE,"Form Responses 1")))</f>
        <v>BAIK</v>
      </c>
      <c r="H545" s="12" t="str">
        <f t="shared" si="3"/>
        <v>Blok 3 &amp; 4</v>
      </c>
      <c r="I545" s="12" t="str">
        <f t="shared" si="4"/>
        <v>CLEANING SERVICE</v>
      </c>
      <c r="J545" s="12">
        <f t="array" ref="J545">IFERROR(INDEX(MASTER!B:B,MATCH(G545,MASTER!A:A,0))/100," ")</f>
        <v>0.95</v>
      </c>
      <c r="K545" s="9">
        <f t="shared" si="5"/>
        <v>12</v>
      </c>
      <c r="L545" s="9" t="str">
        <f t="shared" si="6"/>
        <v>2023 - WEEK 12</v>
      </c>
      <c r="M545" s="9" t="str">
        <f t="shared" si="7"/>
        <v>2023 - MONTH 03</v>
      </c>
      <c r="N545" s="12">
        <f t="shared" ref="N545:O545" si="554">IFERROR(AVERAGEIF(L:L,L545,$J:$J)," ")</f>
        <v>0.95</v>
      </c>
      <c r="O545" s="12">
        <f t="shared" si="554"/>
        <v>0.9549285714</v>
      </c>
      <c r="P545" s="9" t="str">
        <f>IF(ISBLANK(A545)," ",IF(N545&gt;MASTER!$B$3/100,"SB",IF(N545&gt;MASTER!$B$4/100,"B",IF(N545&gt;MASTER!$B$5/100,"C","K"))))</f>
        <v>SB</v>
      </c>
      <c r="Q545" s="9" t="str">
        <f>IF(ISBLANK(B545)," ",IF(O545&gt;MASTER!$B$3/100,"SB",IF(O545&gt;MASTER!$B$4/100,"B",IF(O545&gt;MASTER!$B$5/100,"C","K"))))</f>
        <v>SB</v>
      </c>
    </row>
    <row r="546">
      <c r="A546" s="8">
        <f>INDIRECT(ADDRESS(2+QUOTIENT(ROW()-2,COUNTA('Form Responses 1'!$1:$1)-4),1,,TRUE,"Form Responses 1"))</f>
        <v>45022.47251</v>
      </c>
      <c r="B546" s="9" t="str">
        <f>INDIRECT(ADDRESS(2+QUOTIENT(ROW()-2,COUNTA('Form Responses 1'!$1:$1)-4),2,,TRUE,"Form Responses 1"))</f>
        <v>didinz1012@gmail.com</v>
      </c>
      <c r="C546" s="9" t="str">
        <f>INDIRECT(ADDRESS(2+QUOTIENT(ROW()-2,COUNTA('Form Responses 1'!$1:$1)-4),3,,TRUE,"Form Responses 1"))</f>
        <v>Didin Zaenudin</v>
      </c>
      <c r="D546" s="10">
        <f>INDIRECT(ADDRESS(2+QUOTIENT(ROW()-2,COUNTA('Form Responses 1'!$1:$1)-4),4,,TRUE,"Form Responses 1"))</f>
        <v>45009</v>
      </c>
      <c r="E546" s="11">
        <f t="shared" si="2"/>
        <v>5</v>
      </c>
      <c r="F546" s="9" t="str">
        <f>IF(ISBLANK(A546)," ",INDIRECT(ADDRESS(1,5+MOD(ROW()-2,COUNTA('Form Responses 1'!$1:$1)-4),,TRUE,"Form Responses 1")))</f>
        <v>Blok 3 &amp; 4 [Bundaran 1]</v>
      </c>
      <c r="G546" s="9" t="str">
        <f>IF(ISBLANK(A546)," ",INDIRECT(ADDRESS(MATCH(A546,'Form Responses 1'!A:A,0),5+MOD(ROW()-2,COUNTA('Form Responses 1'!$1:$1)-4),,TRUE,"Form Responses 1")))</f>
        <v>BAIK</v>
      </c>
      <c r="H546" s="12" t="str">
        <f t="shared" si="3"/>
        <v>Blok 3 &amp; 4</v>
      </c>
      <c r="I546" s="12" t="str">
        <f t="shared" si="4"/>
        <v>CLEANING SERVICE</v>
      </c>
      <c r="J546" s="12">
        <f t="array" ref="J546">IFERROR(INDEX(MASTER!B:B,MATCH(G546,MASTER!A:A,0))/100," ")</f>
        <v>0.95</v>
      </c>
      <c r="K546" s="9">
        <f t="shared" si="5"/>
        <v>12</v>
      </c>
      <c r="L546" s="9" t="str">
        <f t="shared" si="6"/>
        <v>2023 - WEEK 12</v>
      </c>
      <c r="M546" s="9" t="str">
        <f t="shared" si="7"/>
        <v>2023 - MONTH 03</v>
      </c>
      <c r="N546" s="12">
        <f t="shared" ref="N546:O546" si="555">IFERROR(AVERAGEIF(L:L,L546,$J:$J)," ")</f>
        <v>0.95</v>
      </c>
      <c r="O546" s="12">
        <f t="shared" si="555"/>
        <v>0.9549285714</v>
      </c>
      <c r="P546" s="9" t="str">
        <f>IF(ISBLANK(A546)," ",IF(N546&gt;MASTER!$B$3/100,"SB",IF(N546&gt;MASTER!$B$4/100,"B",IF(N546&gt;MASTER!$B$5/100,"C","K"))))</f>
        <v>SB</v>
      </c>
      <c r="Q546" s="9" t="str">
        <f>IF(ISBLANK(B546)," ",IF(O546&gt;MASTER!$B$3/100,"SB",IF(O546&gt;MASTER!$B$4/100,"B",IF(O546&gt;MASTER!$B$5/100,"C","K"))))</f>
        <v>SB</v>
      </c>
    </row>
    <row r="547">
      <c r="A547" s="8">
        <f>INDIRECT(ADDRESS(2+QUOTIENT(ROW()-2,COUNTA('Form Responses 1'!$1:$1)-4),1,,TRUE,"Form Responses 1"))</f>
        <v>45022.47251</v>
      </c>
      <c r="B547" s="9" t="str">
        <f>INDIRECT(ADDRESS(2+QUOTIENT(ROW()-2,COUNTA('Form Responses 1'!$1:$1)-4),2,,TRUE,"Form Responses 1"))</f>
        <v>didinz1012@gmail.com</v>
      </c>
      <c r="C547" s="9" t="str">
        <f>INDIRECT(ADDRESS(2+QUOTIENT(ROW()-2,COUNTA('Form Responses 1'!$1:$1)-4),3,,TRUE,"Form Responses 1"))</f>
        <v>Didin Zaenudin</v>
      </c>
      <c r="D547" s="10">
        <f>INDIRECT(ADDRESS(2+QUOTIENT(ROW()-2,COUNTA('Form Responses 1'!$1:$1)-4),4,,TRUE,"Form Responses 1"))</f>
        <v>45009</v>
      </c>
      <c r="E547" s="11">
        <f t="shared" si="2"/>
        <v>5</v>
      </c>
      <c r="F547" s="9" t="str">
        <f>IF(ISBLANK(A547)," ",INDIRECT(ADDRESS(1,5+MOD(ROW()-2,COUNTA('Form Responses 1'!$1:$1)-4),,TRUE,"Form Responses 1")))</f>
        <v>Blok 3 &amp; 4 [Bundaran 2]</v>
      </c>
      <c r="G547" s="9" t="str">
        <f>IF(ISBLANK(A547)," ",INDIRECT(ADDRESS(MATCH(A547,'Form Responses 1'!A:A,0),5+MOD(ROW()-2,COUNTA('Form Responses 1'!$1:$1)-4),,TRUE,"Form Responses 1")))</f>
        <v>BAIK</v>
      </c>
      <c r="H547" s="12" t="str">
        <f t="shared" si="3"/>
        <v>Blok 3 &amp; 4</v>
      </c>
      <c r="I547" s="12" t="str">
        <f t="shared" si="4"/>
        <v>CLEANING SERVICE</v>
      </c>
      <c r="J547" s="12">
        <f t="array" ref="J547">IFERROR(INDEX(MASTER!B:B,MATCH(G547,MASTER!A:A,0))/100," ")</f>
        <v>0.95</v>
      </c>
      <c r="K547" s="9">
        <f t="shared" si="5"/>
        <v>12</v>
      </c>
      <c r="L547" s="9" t="str">
        <f t="shared" si="6"/>
        <v>2023 - WEEK 12</v>
      </c>
      <c r="M547" s="9" t="str">
        <f t="shared" si="7"/>
        <v>2023 - MONTH 03</v>
      </c>
      <c r="N547" s="12">
        <f t="shared" ref="N547:O547" si="556">IFERROR(AVERAGEIF(L:L,L547,$J:$J)," ")</f>
        <v>0.95</v>
      </c>
      <c r="O547" s="12">
        <f t="shared" si="556"/>
        <v>0.9549285714</v>
      </c>
      <c r="P547" s="9" t="str">
        <f>IF(ISBLANK(A547)," ",IF(N547&gt;MASTER!$B$3/100,"SB",IF(N547&gt;MASTER!$B$4/100,"B",IF(N547&gt;MASTER!$B$5/100,"C","K"))))</f>
        <v>SB</v>
      </c>
      <c r="Q547" s="9" t="str">
        <f>IF(ISBLANK(B547)," ",IF(O547&gt;MASTER!$B$3/100,"SB",IF(O547&gt;MASTER!$B$4/100,"B",IF(O547&gt;MASTER!$B$5/100,"C","K"))))</f>
        <v>SB</v>
      </c>
    </row>
    <row r="548">
      <c r="A548" s="8">
        <f>INDIRECT(ADDRESS(2+QUOTIENT(ROW()-2,COUNTA('Form Responses 1'!$1:$1)-4),1,,TRUE,"Form Responses 1"))</f>
        <v>45022.47251</v>
      </c>
      <c r="B548" s="9" t="str">
        <f>INDIRECT(ADDRESS(2+QUOTIENT(ROW()-2,COUNTA('Form Responses 1'!$1:$1)-4),2,,TRUE,"Form Responses 1"))</f>
        <v>didinz1012@gmail.com</v>
      </c>
      <c r="C548" s="9" t="str">
        <f>INDIRECT(ADDRESS(2+QUOTIENT(ROW()-2,COUNTA('Form Responses 1'!$1:$1)-4),3,,TRUE,"Form Responses 1"))</f>
        <v>Didin Zaenudin</v>
      </c>
      <c r="D548" s="10">
        <f>INDIRECT(ADDRESS(2+QUOTIENT(ROW()-2,COUNTA('Form Responses 1'!$1:$1)-4),4,,TRUE,"Form Responses 1"))</f>
        <v>45009</v>
      </c>
      <c r="E548" s="11">
        <f t="shared" si="2"/>
        <v>5</v>
      </c>
      <c r="F548" s="9" t="str">
        <f>IF(ISBLANK(A548)," ",INDIRECT(ADDRESS(1,5+MOD(ROW()-2,COUNTA('Form Responses 1'!$1:$1)-4),,TRUE,"Form Responses 1")))</f>
        <v>Blok 5 &amp; 6 [Jalur Utama]</v>
      </c>
      <c r="G548" s="9" t="str">
        <f>IF(ISBLANK(A548)," ",INDIRECT(ADDRESS(MATCH(A548,'Form Responses 1'!A:A,0),5+MOD(ROW()-2,COUNTA('Form Responses 1'!$1:$1)-4),,TRUE,"Form Responses 1")))</f>
        <v>BAIK</v>
      </c>
      <c r="H548" s="12" t="str">
        <f t="shared" si="3"/>
        <v>Blok 5 &amp; 6</v>
      </c>
      <c r="I548" s="12" t="str">
        <f t="shared" si="4"/>
        <v>CLEANING SERVICE</v>
      </c>
      <c r="J548" s="12">
        <f t="array" ref="J548">IFERROR(INDEX(MASTER!B:B,MATCH(G548,MASTER!A:A,0))/100," ")</f>
        <v>0.95</v>
      </c>
      <c r="K548" s="9">
        <f t="shared" si="5"/>
        <v>12</v>
      </c>
      <c r="L548" s="9" t="str">
        <f t="shared" si="6"/>
        <v>2023 - WEEK 12</v>
      </c>
      <c r="M548" s="9" t="str">
        <f t="shared" si="7"/>
        <v>2023 - MONTH 03</v>
      </c>
      <c r="N548" s="12">
        <f t="shared" ref="N548:O548" si="557">IFERROR(AVERAGEIF(L:L,L548,$J:$J)," ")</f>
        <v>0.95</v>
      </c>
      <c r="O548" s="12">
        <f t="shared" si="557"/>
        <v>0.9549285714</v>
      </c>
      <c r="P548" s="9" t="str">
        <f>IF(ISBLANK(A548)," ",IF(N548&gt;MASTER!$B$3/100,"SB",IF(N548&gt;MASTER!$B$4/100,"B",IF(N548&gt;MASTER!$B$5/100,"C","K"))))</f>
        <v>SB</v>
      </c>
      <c r="Q548" s="9" t="str">
        <f>IF(ISBLANK(B548)," ",IF(O548&gt;MASTER!$B$3/100,"SB",IF(O548&gt;MASTER!$B$4/100,"B",IF(O548&gt;MASTER!$B$5/100,"C","K"))))</f>
        <v>SB</v>
      </c>
    </row>
    <row r="549">
      <c r="A549" s="8">
        <f>INDIRECT(ADDRESS(2+QUOTIENT(ROW()-2,COUNTA('Form Responses 1'!$1:$1)-4),1,,TRUE,"Form Responses 1"))</f>
        <v>45022.47251</v>
      </c>
      <c r="B549" s="9" t="str">
        <f>INDIRECT(ADDRESS(2+QUOTIENT(ROW()-2,COUNTA('Form Responses 1'!$1:$1)-4),2,,TRUE,"Form Responses 1"))</f>
        <v>didinz1012@gmail.com</v>
      </c>
      <c r="C549" s="9" t="str">
        <f>INDIRECT(ADDRESS(2+QUOTIENT(ROW()-2,COUNTA('Form Responses 1'!$1:$1)-4),3,,TRUE,"Form Responses 1"))</f>
        <v>Didin Zaenudin</v>
      </c>
      <c r="D549" s="10">
        <f>INDIRECT(ADDRESS(2+QUOTIENT(ROW()-2,COUNTA('Form Responses 1'!$1:$1)-4),4,,TRUE,"Form Responses 1"))</f>
        <v>45009</v>
      </c>
      <c r="E549" s="11">
        <f t="shared" si="2"/>
        <v>5</v>
      </c>
      <c r="F549" s="9" t="str">
        <f>IF(ISBLANK(A549)," ",INDIRECT(ADDRESS(1,5+MOD(ROW()-2,COUNTA('Form Responses 1'!$1:$1)-4),,TRUE,"Form Responses 1")))</f>
        <v>Blok 5 &amp; 6 [Bundaran]</v>
      </c>
      <c r="G549" s="9" t="str">
        <f>IF(ISBLANK(A549)," ",INDIRECT(ADDRESS(MATCH(A549,'Form Responses 1'!A:A,0),5+MOD(ROW()-2,COUNTA('Form Responses 1'!$1:$1)-4),,TRUE,"Form Responses 1")))</f>
        <v>BAIK</v>
      </c>
      <c r="H549" s="12" t="str">
        <f t="shared" si="3"/>
        <v>Blok 5 &amp; 6</v>
      </c>
      <c r="I549" s="12" t="str">
        <f t="shared" si="4"/>
        <v>CLEANING SERVICE</v>
      </c>
      <c r="J549" s="12">
        <f t="array" ref="J549">IFERROR(INDEX(MASTER!B:B,MATCH(G549,MASTER!A:A,0))/100," ")</f>
        <v>0.95</v>
      </c>
      <c r="K549" s="9">
        <f t="shared" si="5"/>
        <v>12</v>
      </c>
      <c r="L549" s="9" t="str">
        <f t="shared" si="6"/>
        <v>2023 - WEEK 12</v>
      </c>
      <c r="M549" s="9" t="str">
        <f t="shared" si="7"/>
        <v>2023 - MONTH 03</v>
      </c>
      <c r="N549" s="12">
        <f t="shared" ref="N549:O549" si="558">IFERROR(AVERAGEIF(L:L,L549,$J:$J)," ")</f>
        <v>0.95</v>
      </c>
      <c r="O549" s="12">
        <f t="shared" si="558"/>
        <v>0.9549285714</v>
      </c>
      <c r="P549" s="9" t="str">
        <f>IF(ISBLANK(A549)," ",IF(N549&gt;MASTER!$B$3/100,"SB",IF(N549&gt;MASTER!$B$4/100,"B",IF(N549&gt;MASTER!$B$5/100,"C","K"))))</f>
        <v>SB</v>
      </c>
      <c r="Q549" s="9" t="str">
        <f>IF(ISBLANK(B549)," ",IF(O549&gt;MASTER!$B$3/100,"SB",IF(O549&gt;MASTER!$B$4/100,"B",IF(O549&gt;MASTER!$B$5/100,"C","K"))))</f>
        <v>SB</v>
      </c>
    </row>
    <row r="550">
      <c r="A550" s="8">
        <f>INDIRECT(ADDRESS(2+QUOTIENT(ROW()-2,COUNTA('Form Responses 1'!$1:$1)-4),1,,TRUE,"Form Responses 1"))</f>
        <v>45022.47251</v>
      </c>
      <c r="B550" s="9" t="str">
        <f>INDIRECT(ADDRESS(2+QUOTIENT(ROW()-2,COUNTA('Form Responses 1'!$1:$1)-4),2,,TRUE,"Form Responses 1"))</f>
        <v>didinz1012@gmail.com</v>
      </c>
      <c r="C550" s="9" t="str">
        <f>INDIRECT(ADDRESS(2+QUOTIENT(ROW()-2,COUNTA('Form Responses 1'!$1:$1)-4),3,,TRUE,"Form Responses 1"))</f>
        <v>Didin Zaenudin</v>
      </c>
      <c r="D550" s="10">
        <f>INDIRECT(ADDRESS(2+QUOTIENT(ROW()-2,COUNTA('Form Responses 1'!$1:$1)-4),4,,TRUE,"Form Responses 1"))</f>
        <v>45009</v>
      </c>
      <c r="E550" s="11">
        <f t="shared" si="2"/>
        <v>5</v>
      </c>
      <c r="F550" s="9" t="str">
        <f>IF(ISBLANK(A550)," ",INDIRECT(ADDRESS(1,5+MOD(ROW()-2,COUNTA('Form Responses 1'!$1:$1)-4),,TRUE,"Form Responses 1")))</f>
        <v>Lapangan 1 [Jalur Utama]</v>
      </c>
      <c r="G550" s="9" t="str">
        <f>IF(ISBLANK(A550)," ",INDIRECT(ADDRESS(MATCH(A550,'Form Responses 1'!A:A,0),5+MOD(ROW()-2,COUNTA('Form Responses 1'!$1:$1)-4),,TRUE,"Form Responses 1")))</f>
        <v>BAIK</v>
      </c>
      <c r="H550" s="12" t="str">
        <f t="shared" si="3"/>
        <v>Lapangan 1</v>
      </c>
      <c r="I550" s="12" t="str">
        <f t="shared" si="4"/>
        <v>CLEANING SERVICE</v>
      </c>
      <c r="J550" s="12">
        <f t="array" ref="J550">IFERROR(INDEX(MASTER!B:B,MATCH(G550,MASTER!A:A,0))/100," ")</f>
        <v>0.95</v>
      </c>
      <c r="K550" s="9">
        <f t="shared" si="5"/>
        <v>12</v>
      </c>
      <c r="L550" s="9" t="str">
        <f t="shared" si="6"/>
        <v>2023 - WEEK 12</v>
      </c>
      <c r="M550" s="9" t="str">
        <f t="shared" si="7"/>
        <v>2023 - MONTH 03</v>
      </c>
      <c r="N550" s="12">
        <f t="shared" ref="N550:O550" si="559">IFERROR(AVERAGEIF(L:L,L550,$J:$J)," ")</f>
        <v>0.95</v>
      </c>
      <c r="O550" s="12">
        <f t="shared" si="559"/>
        <v>0.9549285714</v>
      </c>
      <c r="P550" s="9" t="str">
        <f>IF(ISBLANK(A550)," ",IF(N550&gt;MASTER!$B$3/100,"SB",IF(N550&gt;MASTER!$B$4/100,"B",IF(N550&gt;MASTER!$B$5/100,"C","K"))))</f>
        <v>SB</v>
      </c>
      <c r="Q550" s="9" t="str">
        <f>IF(ISBLANK(B550)," ",IF(O550&gt;MASTER!$B$3/100,"SB",IF(O550&gt;MASTER!$B$4/100,"B",IF(O550&gt;MASTER!$B$5/100,"C","K"))))</f>
        <v>SB</v>
      </c>
    </row>
    <row r="551">
      <c r="A551" s="8">
        <f>INDIRECT(ADDRESS(2+QUOTIENT(ROW()-2,COUNTA('Form Responses 1'!$1:$1)-4),1,,TRUE,"Form Responses 1"))</f>
        <v>45022.47251</v>
      </c>
      <c r="B551" s="9" t="str">
        <f>INDIRECT(ADDRESS(2+QUOTIENT(ROW()-2,COUNTA('Form Responses 1'!$1:$1)-4),2,,TRUE,"Form Responses 1"))</f>
        <v>didinz1012@gmail.com</v>
      </c>
      <c r="C551" s="9" t="str">
        <f>INDIRECT(ADDRESS(2+QUOTIENT(ROW()-2,COUNTA('Form Responses 1'!$1:$1)-4),3,,TRUE,"Form Responses 1"))</f>
        <v>Didin Zaenudin</v>
      </c>
      <c r="D551" s="10">
        <f>INDIRECT(ADDRESS(2+QUOTIENT(ROW()-2,COUNTA('Form Responses 1'!$1:$1)-4),4,,TRUE,"Form Responses 1"))</f>
        <v>45009</v>
      </c>
      <c r="E551" s="11">
        <f t="shared" si="2"/>
        <v>5</v>
      </c>
      <c r="F551" s="9" t="str">
        <f>IF(ISBLANK(A551)," ",INDIRECT(ADDRESS(1,5+MOD(ROW()-2,COUNTA('Form Responses 1'!$1:$1)-4),,TRUE,"Form Responses 1")))</f>
        <v>Lapangan 1 [Lapangan]</v>
      </c>
      <c r="G551" s="9" t="str">
        <f>IF(ISBLANK(A551)," ",INDIRECT(ADDRESS(MATCH(A551,'Form Responses 1'!A:A,0),5+MOD(ROW()-2,COUNTA('Form Responses 1'!$1:$1)-4),,TRUE,"Form Responses 1")))</f>
        <v>BAIK</v>
      </c>
      <c r="H551" s="12" t="str">
        <f t="shared" si="3"/>
        <v>Lapangan 1</v>
      </c>
      <c r="I551" s="12" t="str">
        <f t="shared" si="4"/>
        <v>CLEANING SERVICE</v>
      </c>
      <c r="J551" s="12">
        <f t="array" ref="J551">IFERROR(INDEX(MASTER!B:B,MATCH(G551,MASTER!A:A,0))/100," ")</f>
        <v>0.95</v>
      </c>
      <c r="K551" s="9">
        <f t="shared" si="5"/>
        <v>12</v>
      </c>
      <c r="L551" s="9" t="str">
        <f t="shared" si="6"/>
        <v>2023 - WEEK 12</v>
      </c>
      <c r="M551" s="9" t="str">
        <f t="shared" si="7"/>
        <v>2023 - MONTH 03</v>
      </c>
      <c r="N551" s="12">
        <f t="shared" ref="N551:O551" si="560">IFERROR(AVERAGEIF(L:L,L551,$J:$J)," ")</f>
        <v>0.95</v>
      </c>
      <c r="O551" s="12">
        <f t="shared" si="560"/>
        <v>0.9549285714</v>
      </c>
      <c r="P551" s="9" t="str">
        <f>IF(ISBLANK(A551)," ",IF(N551&gt;MASTER!$B$3/100,"SB",IF(N551&gt;MASTER!$B$4/100,"B",IF(N551&gt;MASTER!$B$5/100,"C","K"))))</f>
        <v>SB</v>
      </c>
      <c r="Q551" s="9" t="str">
        <f>IF(ISBLANK(B551)," ",IF(O551&gt;MASTER!$B$3/100,"SB",IF(O551&gt;MASTER!$B$4/100,"B",IF(O551&gt;MASTER!$B$5/100,"C","K"))))</f>
        <v>SB</v>
      </c>
    </row>
    <row r="552">
      <c r="A552" s="8">
        <f>INDIRECT(ADDRESS(2+QUOTIENT(ROW()-2,COUNTA('Form Responses 1'!$1:$1)-4),1,,TRUE,"Form Responses 1"))</f>
        <v>45022.47251</v>
      </c>
      <c r="B552" s="9" t="str">
        <f>INDIRECT(ADDRESS(2+QUOTIENT(ROW()-2,COUNTA('Form Responses 1'!$1:$1)-4),2,,TRUE,"Form Responses 1"))</f>
        <v>didinz1012@gmail.com</v>
      </c>
      <c r="C552" s="9" t="str">
        <f>INDIRECT(ADDRESS(2+QUOTIENT(ROW()-2,COUNTA('Form Responses 1'!$1:$1)-4),3,,TRUE,"Form Responses 1"))</f>
        <v>Didin Zaenudin</v>
      </c>
      <c r="D552" s="10">
        <f>INDIRECT(ADDRESS(2+QUOTIENT(ROW()-2,COUNTA('Form Responses 1'!$1:$1)-4),4,,TRUE,"Form Responses 1"))</f>
        <v>45009</v>
      </c>
      <c r="E552" s="11">
        <f t="shared" si="2"/>
        <v>5</v>
      </c>
      <c r="F552" s="9" t="str">
        <f>IF(ISBLANK(A552)," ",INDIRECT(ADDRESS(1,5+MOD(ROW()-2,COUNTA('Form Responses 1'!$1:$1)-4),,TRUE,"Form Responses 1")))</f>
        <v>Lapangan 2 [Jalur Utama]</v>
      </c>
      <c r="G552" s="9" t="str">
        <f>IF(ISBLANK(A552)," ",INDIRECT(ADDRESS(MATCH(A552,'Form Responses 1'!A:A,0),5+MOD(ROW()-2,COUNTA('Form Responses 1'!$1:$1)-4),,TRUE,"Form Responses 1")))</f>
        <v>BAIK</v>
      </c>
      <c r="H552" s="12" t="str">
        <f t="shared" si="3"/>
        <v>Lapangan 2</v>
      </c>
      <c r="I552" s="12" t="str">
        <f t="shared" si="4"/>
        <v>CLEANING SERVICE</v>
      </c>
      <c r="J552" s="12">
        <f t="array" ref="J552">IFERROR(INDEX(MASTER!B:B,MATCH(G552,MASTER!A:A,0))/100," ")</f>
        <v>0.95</v>
      </c>
      <c r="K552" s="9">
        <f t="shared" si="5"/>
        <v>12</v>
      </c>
      <c r="L552" s="9" t="str">
        <f t="shared" si="6"/>
        <v>2023 - WEEK 12</v>
      </c>
      <c r="M552" s="9" t="str">
        <f t="shared" si="7"/>
        <v>2023 - MONTH 03</v>
      </c>
      <c r="N552" s="12">
        <f t="shared" ref="N552:O552" si="561">IFERROR(AVERAGEIF(L:L,L552,$J:$J)," ")</f>
        <v>0.95</v>
      </c>
      <c r="O552" s="12">
        <f t="shared" si="561"/>
        <v>0.9549285714</v>
      </c>
      <c r="P552" s="9" t="str">
        <f>IF(ISBLANK(A552)," ",IF(N552&gt;MASTER!$B$3/100,"SB",IF(N552&gt;MASTER!$B$4/100,"B",IF(N552&gt;MASTER!$B$5/100,"C","K"))))</f>
        <v>SB</v>
      </c>
      <c r="Q552" s="9" t="str">
        <f>IF(ISBLANK(B552)," ",IF(O552&gt;MASTER!$B$3/100,"SB",IF(O552&gt;MASTER!$B$4/100,"B",IF(O552&gt;MASTER!$B$5/100,"C","K"))))</f>
        <v>SB</v>
      </c>
    </row>
    <row r="553">
      <c r="A553" s="8">
        <f>INDIRECT(ADDRESS(2+QUOTIENT(ROW()-2,COUNTA('Form Responses 1'!$1:$1)-4),1,,TRUE,"Form Responses 1"))</f>
        <v>45022.47251</v>
      </c>
      <c r="B553" s="9" t="str">
        <f>INDIRECT(ADDRESS(2+QUOTIENT(ROW()-2,COUNTA('Form Responses 1'!$1:$1)-4),2,,TRUE,"Form Responses 1"))</f>
        <v>didinz1012@gmail.com</v>
      </c>
      <c r="C553" s="9" t="str">
        <f>INDIRECT(ADDRESS(2+QUOTIENT(ROW()-2,COUNTA('Form Responses 1'!$1:$1)-4),3,,TRUE,"Form Responses 1"))</f>
        <v>Didin Zaenudin</v>
      </c>
      <c r="D553" s="10">
        <f>INDIRECT(ADDRESS(2+QUOTIENT(ROW()-2,COUNTA('Form Responses 1'!$1:$1)-4),4,,TRUE,"Form Responses 1"))</f>
        <v>45009</v>
      </c>
      <c r="E553" s="11">
        <f t="shared" si="2"/>
        <v>5</v>
      </c>
      <c r="F553" s="9" t="str">
        <f>IF(ISBLANK(A553)," ",INDIRECT(ADDRESS(1,5+MOD(ROW()-2,COUNTA('Form Responses 1'!$1:$1)-4),,TRUE,"Form Responses 1")))</f>
        <v>Lapangan 2 [Lapangan]</v>
      </c>
      <c r="G553" s="9" t="str">
        <f>IF(ISBLANK(A553)," ",INDIRECT(ADDRESS(MATCH(A553,'Form Responses 1'!A:A,0),5+MOD(ROW()-2,COUNTA('Form Responses 1'!$1:$1)-4),,TRUE,"Form Responses 1")))</f>
        <v>BAIK</v>
      </c>
      <c r="H553" s="12" t="str">
        <f t="shared" si="3"/>
        <v>Lapangan 2</v>
      </c>
      <c r="I553" s="12" t="str">
        <f t="shared" si="4"/>
        <v>CLEANING SERVICE</v>
      </c>
      <c r="J553" s="12">
        <f t="array" ref="J553">IFERROR(INDEX(MASTER!B:B,MATCH(G553,MASTER!A:A,0))/100," ")</f>
        <v>0.95</v>
      </c>
      <c r="K553" s="9">
        <f t="shared" si="5"/>
        <v>12</v>
      </c>
      <c r="L553" s="9" t="str">
        <f t="shared" si="6"/>
        <v>2023 - WEEK 12</v>
      </c>
      <c r="M553" s="9" t="str">
        <f t="shared" si="7"/>
        <v>2023 - MONTH 03</v>
      </c>
      <c r="N553" s="12">
        <f t="shared" ref="N553:O553" si="562">IFERROR(AVERAGEIF(L:L,L553,$J:$J)," ")</f>
        <v>0.95</v>
      </c>
      <c r="O553" s="12">
        <f t="shared" si="562"/>
        <v>0.9549285714</v>
      </c>
      <c r="P553" s="9" t="str">
        <f>IF(ISBLANK(A553)," ",IF(N553&gt;MASTER!$B$3/100,"SB",IF(N553&gt;MASTER!$B$4/100,"B",IF(N553&gt;MASTER!$B$5/100,"C","K"))))</f>
        <v>SB</v>
      </c>
      <c r="Q553" s="9" t="str">
        <f>IF(ISBLANK(B553)," ",IF(O553&gt;MASTER!$B$3/100,"SB",IF(O553&gt;MASTER!$B$4/100,"B",IF(O553&gt;MASTER!$B$5/100,"C","K"))))</f>
        <v>SB</v>
      </c>
    </row>
    <row r="554">
      <c r="A554" s="8">
        <f>INDIRECT(ADDRESS(2+QUOTIENT(ROW()-2,COUNTA('Form Responses 1'!$1:$1)-4),1,,TRUE,"Form Responses 1"))</f>
        <v>45022.47251</v>
      </c>
      <c r="B554" s="9" t="str">
        <f>INDIRECT(ADDRESS(2+QUOTIENT(ROW()-2,COUNTA('Form Responses 1'!$1:$1)-4),2,,TRUE,"Form Responses 1"))</f>
        <v>didinz1012@gmail.com</v>
      </c>
      <c r="C554" s="9" t="str">
        <f>INDIRECT(ADDRESS(2+QUOTIENT(ROW()-2,COUNTA('Form Responses 1'!$1:$1)-4),3,,TRUE,"Form Responses 1"))</f>
        <v>Didin Zaenudin</v>
      </c>
      <c r="D554" s="10">
        <f>INDIRECT(ADDRESS(2+QUOTIENT(ROW()-2,COUNTA('Form Responses 1'!$1:$1)-4),4,,TRUE,"Form Responses 1"))</f>
        <v>45009</v>
      </c>
      <c r="E554" s="11">
        <f t="shared" si="2"/>
        <v>5</v>
      </c>
      <c r="F554" s="9" t="str">
        <f>IF(ISBLANK(A554)," ",INDIRECT(ADDRESS(1,5+MOD(ROW()-2,COUNTA('Form Responses 1'!$1:$1)-4),,TRUE,"Form Responses 1")))</f>
        <v>Lapangan 3 [Jalur Utama]</v>
      </c>
      <c r="G554" s="9" t="str">
        <f>IF(ISBLANK(A554)," ",INDIRECT(ADDRESS(MATCH(A554,'Form Responses 1'!A:A,0),5+MOD(ROW()-2,COUNTA('Form Responses 1'!$1:$1)-4),,TRUE,"Form Responses 1")))</f>
        <v>BAIK</v>
      </c>
      <c r="H554" s="12" t="str">
        <f t="shared" si="3"/>
        <v>Lapangan 3</v>
      </c>
      <c r="I554" s="12" t="str">
        <f t="shared" si="4"/>
        <v>CLEANING SERVICE</v>
      </c>
      <c r="J554" s="12">
        <f t="array" ref="J554">IFERROR(INDEX(MASTER!B:B,MATCH(G554,MASTER!A:A,0))/100," ")</f>
        <v>0.95</v>
      </c>
      <c r="K554" s="9">
        <f t="shared" si="5"/>
        <v>12</v>
      </c>
      <c r="L554" s="9" t="str">
        <f t="shared" si="6"/>
        <v>2023 - WEEK 12</v>
      </c>
      <c r="M554" s="9" t="str">
        <f t="shared" si="7"/>
        <v>2023 - MONTH 03</v>
      </c>
      <c r="N554" s="12">
        <f t="shared" ref="N554:O554" si="563">IFERROR(AVERAGEIF(L:L,L554,$J:$J)," ")</f>
        <v>0.95</v>
      </c>
      <c r="O554" s="12">
        <f t="shared" si="563"/>
        <v>0.9549285714</v>
      </c>
      <c r="P554" s="9" t="str">
        <f>IF(ISBLANK(A554)," ",IF(N554&gt;MASTER!$B$3/100,"SB",IF(N554&gt;MASTER!$B$4/100,"B",IF(N554&gt;MASTER!$B$5/100,"C","K"))))</f>
        <v>SB</v>
      </c>
      <c r="Q554" s="9" t="str">
        <f>IF(ISBLANK(B554)," ",IF(O554&gt;MASTER!$B$3/100,"SB",IF(O554&gt;MASTER!$B$4/100,"B",IF(O554&gt;MASTER!$B$5/100,"C","K"))))</f>
        <v>SB</v>
      </c>
    </row>
    <row r="555">
      <c r="A555" s="8">
        <f>INDIRECT(ADDRESS(2+QUOTIENT(ROW()-2,COUNTA('Form Responses 1'!$1:$1)-4),1,,TRUE,"Form Responses 1"))</f>
        <v>45022.47251</v>
      </c>
      <c r="B555" s="9" t="str">
        <f>INDIRECT(ADDRESS(2+QUOTIENT(ROW()-2,COUNTA('Form Responses 1'!$1:$1)-4),2,,TRUE,"Form Responses 1"))</f>
        <v>didinz1012@gmail.com</v>
      </c>
      <c r="C555" s="9" t="str">
        <f>INDIRECT(ADDRESS(2+QUOTIENT(ROW()-2,COUNTA('Form Responses 1'!$1:$1)-4),3,,TRUE,"Form Responses 1"))</f>
        <v>Didin Zaenudin</v>
      </c>
      <c r="D555" s="10">
        <f>INDIRECT(ADDRESS(2+QUOTIENT(ROW()-2,COUNTA('Form Responses 1'!$1:$1)-4),4,,TRUE,"Form Responses 1"))</f>
        <v>45009</v>
      </c>
      <c r="E555" s="11">
        <f t="shared" si="2"/>
        <v>5</v>
      </c>
      <c r="F555" s="9" t="str">
        <f>IF(ISBLANK(A555)," ",INDIRECT(ADDRESS(1,5+MOD(ROW()-2,COUNTA('Form Responses 1'!$1:$1)-4),,TRUE,"Form Responses 1")))</f>
        <v>Lapangan 3 [Lapangan]</v>
      </c>
      <c r="G555" s="9" t="str">
        <f>IF(ISBLANK(A555)," ",INDIRECT(ADDRESS(MATCH(A555,'Form Responses 1'!A:A,0),5+MOD(ROW()-2,COUNTA('Form Responses 1'!$1:$1)-4),,TRUE,"Form Responses 1")))</f>
        <v>BAIK</v>
      </c>
      <c r="H555" s="12" t="str">
        <f t="shared" si="3"/>
        <v>Lapangan 3</v>
      </c>
      <c r="I555" s="12" t="str">
        <f t="shared" si="4"/>
        <v>CLEANING SERVICE</v>
      </c>
      <c r="J555" s="12">
        <f t="array" ref="J555">IFERROR(INDEX(MASTER!B:B,MATCH(G555,MASTER!A:A,0))/100," ")</f>
        <v>0.95</v>
      </c>
      <c r="K555" s="9">
        <f t="shared" si="5"/>
        <v>12</v>
      </c>
      <c r="L555" s="9" t="str">
        <f t="shared" si="6"/>
        <v>2023 - WEEK 12</v>
      </c>
      <c r="M555" s="9" t="str">
        <f t="shared" si="7"/>
        <v>2023 - MONTH 03</v>
      </c>
      <c r="N555" s="12">
        <f t="shared" ref="N555:O555" si="564">IFERROR(AVERAGEIF(L:L,L555,$J:$J)," ")</f>
        <v>0.95</v>
      </c>
      <c r="O555" s="12">
        <f t="shared" si="564"/>
        <v>0.9549285714</v>
      </c>
      <c r="P555" s="9" t="str">
        <f>IF(ISBLANK(A555)," ",IF(N555&gt;MASTER!$B$3/100,"SB",IF(N555&gt;MASTER!$B$4/100,"B",IF(N555&gt;MASTER!$B$5/100,"C","K"))))</f>
        <v>SB</v>
      </c>
      <c r="Q555" s="9" t="str">
        <f>IF(ISBLANK(B555)," ",IF(O555&gt;MASTER!$B$3/100,"SB",IF(O555&gt;MASTER!$B$4/100,"B",IF(O555&gt;MASTER!$B$5/100,"C","K"))))</f>
        <v>SB</v>
      </c>
    </row>
    <row r="556">
      <c r="A556" s="8">
        <f>INDIRECT(ADDRESS(2+QUOTIENT(ROW()-2,COUNTA('Form Responses 1'!$1:$1)-4),1,,TRUE,"Form Responses 1"))</f>
        <v>45022.47251</v>
      </c>
      <c r="B556" s="9" t="str">
        <f>INDIRECT(ADDRESS(2+QUOTIENT(ROW()-2,COUNTA('Form Responses 1'!$1:$1)-4),2,,TRUE,"Form Responses 1"))</f>
        <v>didinz1012@gmail.com</v>
      </c>
      <c r="C556" s="9" t="str">
        <f>INDIRECT(ADDRESS(2+QUOTIENT(ROW()-2,COUNTA('Form Responses 1'!$1:$1)-4),3,,TRUE,"Form Responses 1"))</f>
        <v>Didin Zaenudin</v>
      </c>
      <c r="D556" s="10">
        <f>INDIRECT(ADDRESS(2+QUOTIENT(ROW()-2,COUNTA('Form Responses 1'!$1:$1)-4),4,,TRUE,"Form Responses 1"))</f>
        <v>45009</v>
      </c>
      <c r="E556" s="11">
        <f t="shared" si="2"/>
        <v>5</v>
      </c>
      <c r="F556" s="9" t="str">
        <f>IF(ISBLANK(A556)," ",INDIRECT(ADDRESS(1,5+MOD(ROW()-2,COUNTA('Form Responses 1'!$1:$1)-4),,TRUE,"Form Responses 1")))</f>
        <v>Lapangan Panah [Jalur Utama]</v>
      </c>
      <c r="G556" s="9" t="str">
        <f>IF(ISBLANK(A556)," ",INDIRECT(ADDRESS(MATCH(A556,'Form Responses 1'!A:A,0),5+MOD(ROW()-2,COUNTA('Form Responses 1'!$1:$1)-4),,TRUE,"Form Responses 1")))</f>
        <v>BAIK</v>
      </c>
      <c r="H556" s="12" t="str">
        <f t="shared" si="3"/>
        <v>Lapangan Panah</v>
      </c>
      <c r="I556" s="12" t="str">
        <f t="shared" si="4"/>
        <v>CLEANING SERVICE</v>
      </c>
      <c r="J556" s="12">
        <f t="array" ref="J556">IFERROR(INDEX(MASTER!B:B,MATCH(G556,MASTER!A:A,0))/100," ")</f>
        <v>0.95</v>
      </c>
      <c r="K556" s="9">
        <f t="shared" si="5"/>
        <v>12</v>
      </c>
      <c r="L556" s="9" t="str">
        <f t="shared" si="6"/>
        <v>2023 - WEEK 12</v>
      </c>
      <c r="M556" s="9" t="str">
        <f t="shared" si="7"/>
        <v>2023 - MONTH 03</v>
      </c>
      <c r="N556" s="12">
        <f t="shared" ref="N556:O556" si="565">IFERROR(AVERAGEIF(L:L,L556,$J:$J)," ")</f>
        <v>0.95</v>
      </c>
      <c r="O556" s="12">
        <f t="shared" si="565"/>
        <v>0.9549285714</v>
      </c>
      <c r="P556" s="9" t="str">
        <f>IF(ISBLANK(A556)," ",IF(N556&gt;MASTER!$B$3/100,"SB",IF(N556&gt;MASTER!$B$4/100,"B",IF(N556&gt;MASTER!$B$5/100,"C","K"))))</f>
        <v>SB</v>
      </c>
      <c r="Q556" s="9" t="str">
        <f>IF(ISBLANK(B556)," ",IF(O556&gt;MASTER!$B$3/100,"SB",IF(O556&gt;MASTER!$B$4/100,"B",IF(O556&gt;MASTER!$B$5/100,"C","K"))))</f>
        <v>SB</v>
      </c>
    </row>
    <row r="557">
      <c r="A557" s="8">
        <f>INDIRECT(ADDRESS(2+QUOTIENT(ROW()-2,COUNTA('Form Responses 1'!$1:$1)-4),1,,TRUE,"Form Responses 1"))</f>
        <v>45022.47251</v>
      </c>
      <c r="B557" s="9" t="str">
        <f>INDIRECT(ADDRESS(2+QUOTIENT(ROW()-2,COUNTA('Form Responses 1'!$1:$1)-4),2,,TRUE,"Form Responses 1"))</f>
        <v>didinz1012@gmail.com</v>
      </c>
      <c r="C557" s="9" t="str">
        <f>INDIRECT(ADDRESS(2+QUOTIENT(ROW()-2,COUNTA('Form Responses 1'!$1:$1)-4),3,,TRUE,"Form Responses 1"))</f>
        <v>Didin Zaenudin</v>
      </c>
      <c r="D557" s="10">
        <f>INDIRECT(ADDRESS(2+QUOTIENT(ROW()-2,COUNTA('Form Responses 1'!$1:$1)-4),4,,TRUE,"Form Responses 1"))</f>
        <v>45009</v>
      </c>
      <c r="E557" s="11">
        <f t="shared" si="2"/>
        <v>5</v>
      </c>
      <c r="F557" s="9" t="str">
        <f>IF(ISBLANK(A557)," ",INDIRECT(ADDRESS(1,5+MOD(ROW()-2,COUNTA('Form Responses 1'!$1:$1)-4),,TRUE,"Form Responses 1")))</f>
        <v>Lapangan Panah [Lapangan]</v>
      </c>
      <c r="G557" s="9" t="str">
        <f>IF(ISBLANK(A557)," ",INDIRECT(ADDRESS(MATCH(A557,'Form Responses 1'!A:A,0),5+MOD(ROW()-2,COUNTA('Form Responses 1'!$1:$1)-4),,TRUE,"Form Responses 1")))</f>
        <v>BAIK</v>
      </c>
      <c r="H557" s="12" t="str">
        <f t="shared" si="3"/>
        <v>Lapangan Panah</v>
      </c>
      <c r="I557" s="12" t="str">
        <f t="shared" si="4"/>
        <v>CLEANING SERVICE</v>
      </c>
      <c r="J557" s="12">
        <f t="array" ref="J557">IFERROR(INDEX(MASTER!B:B,MATCH(G557,MASTER!A:A,0))/100," ")</f>
        <v>0.95</v>
      </c>
      <c r="K557" s="9">
        <f t="shared" si="5"/>
        <v>12</v>
      </c>
      <c r="L557" s="9" t="str">
        <f t="shared" si="6"/>
        <v>2023 - WEEK 12</v>
      </c>
      <c r="M557" s="9" t="str">
        <f t="shared" si="7"/>
        <v>2023 - MONTH 03</v>
      </c>
      <c r="N557" s="12">
        <f t="shared" ref="N557:O557" si="566">IFERROR(AVERAGEIF(L:L,L557,$J:$J)," ")</f>
        <v>0.95</v>
      </c>
      <c r="O557" s="12">
        <f t="shared" si="566"/>
        <v>0.9549285714</v>
      </c>
      <c r="P557" s="9" t="str">
        <f>IF(ISBLANK(A557)," ",IF(N557&gt;MASTER!$B$3/100,"SB",IF(N557&gt;MASTER!$B$4/100,"B",IF(N557&gt;MASTER!$B$5/100,"C","K"))))</f>
        <v>SB</v>
      </c>
      <c r="Q557" s="9" t="str">
        <f>IF(ISBLANK(B557)," ",IF(O557&gt;MASTER!$B$3/100,"SB",IF(O557&gt;MASTER!$B$4/100,"B",IF(O557&gt;MASTER!$B$5/100,"C","K"))))</f>
        <v>SB</v>
      </c>
    </row>
    <row r="558">
      <c r="A558" s="8">
        <f>INDIRECT(ADDRESS(2+QUOTIENT(ROW()-2,COUNTA('Form Responses 1'!$1:$1)-4),1,,TRUE,"Form Responses 1"))</f>
        <v>45022.47251</v>
      </c>
      <c r="B558" s="9" t="str">
        <f>INDIRECT(ADDRESS(2+QUOTIENT(ROW()-2,COUNTA('Form Responses 1'!$1:$1)-4),2,,TRUE,"Form Responses 1"))</f>
        <v>didinz1012@gmail.com</v>
      </c>
      <c r="C558" s="9" t="str">
        <f>INDIRECT(ADDRESS(2+QUOTIENT(ROW()-2,COUNTA('Form Responses 1'!$1:$1)-4),3,,TRUE,"Form Responses 1"))</f>
        <v>Didin Zaenudin</v>
      </c>
      <c r="D558" s="10">
        <f>INDIRECT(ADDRESS(2+QUOTIENT(ROW()-2,COUNTA('Form Responses 1'!$1:$1)-4),4,,TRUE,"Form Responses 1"))</f>
        <v>45009</v>
      </c>
      <c r="E558" s="11">
        <f t="shared" si="2"/>
        <v>5</v>
      </c>
      <c r="F558" s="9" t="str">
        <f>IF(ISBLANK(A558)," ",INDIRECT(ADDRESS(1,5+MOD(ROW()-2,COUNTA('Form Responses 1'!$1:$1)-4),,TRUE,"Form Responses 1")))</f>
        <v>Taman Bermain [Jalur Utama]</v>
      </c>
      <c r="G558" s="9" t="str">
        <f>IF(ISBLANK(A558)," ",INDIRECT(ADDRESS(MATCH(A558,'Form Responses 1'!A:A,0),5+MOD(ROW()-2,COUNTA('Form Responses 1'!$1:$1)-4),,TRUE,"Form Responses 1")))</f>
        <v>BAIK</v>
      </c>
      <c r="H558" s="12" t="str">
        <f t="shared" si="3"/>
        <v>Taman Bermain</v>
      </c>
      <c r="I558" s="12" t="str">
        <f t="shared" si="4"/>
        <v>CLEANING SERVICE</v>
      </c>
      <c r="J558" s="12">
        <f t="array" ref="J558">IFERROR(INDEX(MASTER!B:B,MATCH(G558,MASTER!A:A,0))/100," ")</f>
        <v>0.95</v>
      </c>
      <c r="K558" s="9">
        <f t="shared" si="5"/>
        <v>12</v>
      </c>
      <c r="L558" s="9" t="str">
        <f t="shared" si="6"/>
        <v>2023 - WEEK 12</v>
      </c>
      <c r="M558" s="9" t="str">
        <f t="shared" si="7"/>
        <v>2023 - MONTH 03</v>
      </c>
      <c r="N558" s="12">
        <f t="shared" ref="N558:O558" si="567">IFERROR(AVERAGEIF(L:L,L558,$J:$J)," ")</f>
        <v>0.95</v>
      </c>
      <c r="O558" s="12">
        <f t="shared" si="567"/>
        <v>0.9549285714</v>
      </c>
      <c r="P558" s="9" t="str">
        <f>IF(ISBLANK(A558)," ",IF(N558&gt;MASTER!$B$3/100,"SB",IF(N558&gt;MASTER!$B$4/100,"B",IF(N558&gt;MASTER!$B$5/100,"C","K"))))</f>
        <v>SB</v>
      </c>
      <c r="Q558" s="9" t="str">
        <f>IF(ISBLANK(B558)," ",IF(O558&gt;MASTER!$B$3/100,"SB",IF(O558&gt;MASTER!$B$4/100,"B",IF(O558&gt;MASTER!$B$5/100,"C","K"))))</f>
        <v>SB</v>
      </c>
    </row>
    <row r="559">
      <c r="A559" s="8">
        <f>INDIRECT(ADDRESS(2+QUOTIENT(ROW()-2,COUNTA('Form Responses 1'!$1:$1)-4),1,,TRUE,"Form Responses 1"))</f>
        <v>45022.47251</v>
      </c>
      <c r="B559" s="9" t="str">
        <f>INDIRECT(ADDRESS(2+QUOTIENT(ROW()-2,COUNTA('Form Responses 1'!$1:$1)-4),2,,TRUE,"Form Responses 1"))</f>
        <v>didinz1012@gmail.com</v>
      </c>
      <c r="C559" s="9" t="str">
        <f>INDIRECT(ADDRESS(2+QUOTIENT(ROW()-2,COUNTA('Form Responses 1'!$1:$1)-4),3,,TRUE,"Form Responses 1"))</f>
        <v>Didin Zaenudin</v>
      </c>
      <c r="D559" s="10">
        <f>INDIRECT(ADDRESS(2+QUOTIENT(ROW()-2,COUNTA('Form Responses 1'!$1:$1)-4),4,,TRUE,"Form Responses 1"))</f>
        <v>45009</v>
      </c>
      <c r="E559" s="11">
        <f t="shared" si="2"/>
        <v>5</v>
      </c>
      <c r="F559" s="9" t="str">
        <f>IF(ISBLANK(A559)," ",INDIRECT(ADDRESS(1,5+MOD(ROW()-2,COUNTA('Form Responses 1'!$1:$1)-4),,TRUE,"Form Responses 1")))</f>
        <v>Taman Bermain [Lapangan]</v>
      </c>
      <c r="G559" s="9" t="str">
        <f>IF(ISBLANK(A559)," ",INDIRECT(ADDRESS(MATCH(A559,'Form Responses 1'!A:A,0),5+MOD(ROW()-2,COUNTA('Form Responses 1'!$1:$1)-4),,TRUE,"Form Responses 1")))</f>
        <v>BAIK</v>
      </c>
      <c r="H559" s="12" t="str">
        <f t="shared" si="3"/>
        <v>Taman Bermain</v>
      </c>
      <c r="I559" s="12" t="str">
        <f t="shared" si="4"/>
        <v>CLEANING SERVICE</v>
      </c>
      <c r="J559" s="12">
        <f t="array" ref="J559">IFERROR(INDEX(MASTER!B:B,MATCH(G559,MASTER!A:A,0))/100," ")</f>
        <v>0.95</v>
      </c>
      <c r="K559" s="9">
        <f t="shared" si="5"/>
        <v>12</v>
      </c>
      <c r="L559" s="9" t="str">
        <f t="shared" si="6"/>
        <v>2023 - WEEK 12</v>
      </c>
      <c r="M559" s="9" t="str">
        <f t="shared" si="7"/>
        <v>2023 - MONTH 03</v>
      </c>
      <c r="N559" s="12">
        <f t="shared" ref="N559:O559" si="568">IFERROR(AVERAGEIF(L:L,L559,$J:$J)," ")</f>
        <v>0.95</v>
      </c>
      <c r="O559" s="12">
        <f t="shared" si="568"/>
        <v>0.9549285714</v>
      </c>
      <c r="P559" s="9" t="str">
        <f>IF(ISBLANK(A559)," ",IF(N559&gt;MASTER!$B$3/100,"SB",IF(N559&gt;MASTER!$B$4/100,"B",IF(N559&gt;MASTER!$B$5/100,"C","K"))))</f>
        <v>SB</v>
      </c>
      <c r="Q559" s="9" t="str">
        <f>IF(ISBLANK(B559)," ",IF(O559&gt;MASTER!$B$3/100,"SB",IF(O559&gt;MASTER!$B$4/100,"B",IF(O559&gt;MASTER!$B$5/100,"C","K"))))</f>
        <v>SB</v>
      </c>
    </row>
    <row r="560">
      <c r="A560" s="8">
        <f>INDIRECT(ADDRESS(2+QUOTIENT(ROW()-2,COUNTA('Form Responses 1'!$1:$1)-4),1,,TRUE,"Form Responses 1"))</f>
        <v>45022.47251</v>
      </c>
      <c r="B560" s="9" t="str">
        <f>INDIRECT(ADDRESS(2+QUOTIENT(ROW()-2,COUNTA('Form Responses 1'!$1:$1)-4),2,,TRUE,"Form Responses 1"))</f>
        <v>didinz1012@gmail.com</v>
      </c>
      <c r="C560" s="9" t="str">
        <f>INDIRECT(ADDRESS(2+QUOTIENT(ROW()-2,COUNTA('Form Responses 1'!$1:$1)-4),3,,TRUE,"Form Responses 1"))</f>
        <v>Didin Zaenudin</v>
      </c>
      <c r="D560" s="10">
        <f>INDIRECT(ADDRESS(2+QUOTIENT(ROW()-2,COUNTA('Form Responses 1'!$1:$1)-4),4,,TRUE,"Form Responses 1"))</f>
        <v>45009</v>
      </c>
      <c r="E560" s="11">
        <f t="shared" si="2"/>
        <v>5</v>
      </c>
      <c r="F560" s="9" t="str">
        <f>IF(ISBLANK(A560)," ",INDIRECT(ADDRESS(1,5+MOD(ROW()-2,COUNTA('Form Responses 1'!$1:$1)-4),,TRUE,"Form Responses 1")))</f>
        <v>Area Danau 1 [Jalur Utama]</v>
      </c>
      <c r="G560" s="9" t="str">
        <f>IF(ISBLANK(A560)," ",INDIRECT(ADDRESS(MATCH(A560,'Form Responses 1'!A:A,0),5+MOD(ROW()-2,COUNTA('Form Responses 1'!$1:$1)-4),,TRUE,"Form Responses 1")))</f>
        <v>BAIK</v>
      </c>
      <c r="H560" s="12" t="str">
        <f t="shared" si="3"/>
        <v>Area Danau 1</v>
      </c>
      <c r="I560" s="12" t="str">
        <f t="shared" si="4"/>
        <v>CLEANING SERVICE</v>
      </c>
      <c r="J560" s="12">
        <f t="array" ref="J560">IFERROR(INDEX(MASTER!B:B,MATCH(G560,MASTER!A:A,0))/100," ")</f>
        <v>0.95</v>
      </c>
      <c r="K560" s="9">
        <f t="shared" si="5"/>
        <v>12</v>
      </c>
      <c r="L560" s="9" t="str">
        <f t="shared" si="6"/>
        <v>2023 - WEEK 12</v>
      </c>
      <c r="M560" s="9" t="str">
        <f t="shared" si="7"/>
        <v>2023 - MONTH 03</v>
      </c>
      <c r="N560" s="12">
        <f t="shared" ref="N560:O560" si="569">IFERROR(AVERAGEIF(L:L,L560,$J:$J)," ")</f>
        <v>0.95</v>
      </c>
      <c r="O560" s="12">
        <f t="shared" si="569"/>
        <v>0.9549285714</v>
      </c>
      <c r="P560" s="9" t="str">
        <f>IF(ISBLANK(A560)," ",IF(N560&gt;MASTER!$B$3/100,"SB",IF(N560&gt;MASTER!$B$4/100,"B",IF(N560&gt;MASTER!$B$5/100,"C","K"))))</f>
        <v>SB</v>
      </c>
      <c r="Q560" s="9" t="str">
        <f>IF(ISBLANK(B560)," ",IF(O560&gt;MASTER!$B$3/100,"SB",IF(O560&gt;MASTER!$B$4/100,"B",IF(O560&gt;MASTER!$B$5/100,"C","K"))))</f>
        <v>SB</v>
      </c>
    </row>
    <row r="561">
      <c r="A561" s="8">
        <f>INDIRECT(ADDRESS(2+QUOTIENT(ROW()-2,COUNTA('Form Responses 1'!$1:$1)-4),1,,TRUE,"Form Responses 1"))</f>
        <v>45022.47251</v>
      </c>
      <c r="B561" s="9" t="str">
        <f>INDIRECT(ADDRESS(2+QUOTIENT(ROW()-2,COUNTA('Form Responses 1'!$1:$1)-4),2,,TRUE,"Form Responses 1"))</f>
        <v>didinz1012@gmail.com</v>
      </c>
      <c r="C561" s="9" t="str">
        <f>INDIRECT(ADDRESS(2+QUOTIENT(ROW()-2,COUNTA('Form Responses 1'!$1:$1)-4),3,,TRUE,"Form Responses 1"))</f>
        <v>Didin Zaenudin</v>
      </c>
      <c r="D561" s="10">
        <f>INDIRECT(ADDRESS(2+QUOTIENT(ROW()-2,COUNTA('Form Responses 1'!$1:$1)-4),4,,TRUE,"Form Responses 1"))</f>
        <v>45009</v>
      </c>
      <c r="E561" s="11">
        <f t="shared" si="2"/>
        <v>5</v>
      </c>
      <c r="F561" s="9" t="str">
        <f>IF(ISBLANK(A561)," ",INDIRECT(ADDRESS(1,5+MOD(ROW()-2,COUNTA('Form Responses 1'!$1:$1)-4),,TRUE,"Form Responses 1")))</f>
        <v>Area Danau 2 [Jalur Utama]</v>
      </c>
      <c r="G561" s="9" t="str">
        <f>IF(ISBLANK(A561)," ",INDIRECT(ADDRESS(MATCH(A561,'Form Responses 1'!A:A,0),5+MOD(ROW()-2,COUNTA('Form Responses 1'!$1:$1)-4),,TRUE,"Form Responses 1")))</f>
        <v>BAIK</v>
      </c>
      <c r="H561" s="12" t="str">
        <f t="shared" si="3"/>
        <v>Area Danau 2</v>
      </c>
      <c r="I561" s="12" t="str">
        <f t="shared" si="4"/>
        <v>CLEANING SERVICE</v>
      </c>
      <c r="J561" s="12">
        <f t="array" ref="J561">IFERROR(INDEX(MASTER!B:B,MATCH(G561,MASTER!A:A,0))/100," ")</f>
        <v>0.95</v>
      </c>
      <c r="K561" s="9">
        <f t="shared" si="5"/>
        <v>12</v>
      </c>
      <c r="L561" s="9" t="str">
        <f t="shared" si="6"/>
        <v>2023 - WEEK 12</v>
      </c>
      <c r="M561" s="9" t="str">
        <f t="shared" si="7"/>
        <v>2023 - MONTH 03</v>
      </c>
      <c r="N561" s="12">
        <f t="shared" ref="N561:O561" si="570">IFERROR(AVERAGEIF(L:L,L561,$J:$J)," ")</f>
        <v>0.95</v>
      </c>
      <c r="O561" s="12">
        <f t="shared" si="570"/>
        <v>0.9549285714</v>
      </c>
      <c r="P561" s="9" t="str">
        <f>IF(ISBLANK(A561)," ",IF(N561&gt;MASTER!$B$3/100,"SB",IF(N561&gt;MASTER!$B$4/100,"B",IF(N561&gt;MASTER!$B$5/100,"C","K"))))</f>
        <v>SB</v>
      </c>
      <c r="Q561" s="9" t="str">
        <f>IF(ISBLANK(B561)," ",IF(O561&gt;MASTER!$B$3/100,"SB",IF(O561&gt;MASTER!$B$4/100,"B",IF(O561&gt;MASTER!$B$5/100,"C","K"))))</f>
        <v>SB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I1" s="5"/>
      <c r="J1" s="5"/>
      <c r="K1" s="5"/>
    </row>
    <row r="2">
      <c r="I2" s="5"/>
      <c r="J2" s="5"/>
      <c r="K2" s="5"/>
    </row>
    <row r="3">
      <c r="I3" s="5"/>
      <c r="J3" s="5"/>
      <c r="K3" s="5"/>
    </row>
    <row r="4">
      <c r="I4" s="5"/>
      <c r="J4" s="5"/>
      <c r="K4" s="5"/>
    </row>
    <row r="5">
      <c r="I5" s="5"/>
      <c r="J5" s="5"/>
      <c r="K5" s="5"/>
    </row>
    <row r="6">
      <c r="I6" s="5"/>
      <c r="J6" s="5"/>
      <c r="K6" s="5"/>
    </row>
    <row r="7">
      <c r="I7" s="5"/>
      <c r="J7" s="5"/>
      <c r="K7" s="5"/>
    </row>
    <row r="8">
      <c r="I8" s="5"/>
      <c r="J8" s="5"/>
      <c r="K8" s="5"/>
    </row>
    <row r="9">
      <c r="I9" s="5"/>
      <c r="J9" s="5"/>
      <c r="K9" s="5"/>
    </row>
    <row r="10">
      <c r="I10" s="5"/>
      <c r="J10" s="5"/>
      <c r="K10" s="5"/>
    </row>
    <row r="11">
      <c r="I11" s="5"/>
      <c r="J11" s="5"/>
      <c r="K11" s="5"/>
    </row>
    <row r="12">
      <c r="I12" s="5"/>
      <c r="J12" s="5"/>
      <c r="K12" s="5"/>
    </row>
    <row r="13">
      <c r="I13" s="5"/>
      <c r="J13" s="5"/>
      <c r="K13" s="5"/>
    </row>
    <row r="14">
      <c r="I14" s="5"/>
      <c r="J14" s="5"/>
      <c r="K14" s="5"/>
    </row>
    <row r="15">
      <c r="I15" s="5"/>
      <c r="J15" s="5"/>
      <c r="K15" s="5"/>
    </row>
    <row r="16">
      <c r="I16" s="5"/>
      <c r="J16" s="5"/>
      <c r="K16" s="5"/>
    </row>
    <row r="17">
      <c r="I17" s="5"/>
      <c r="J17" s="5"/>
      <c r="K17" s="5"/>
    </row>
    <row r="18">
      <c r="I18" s="5"/>
      <c r="J18" s="5"/>
      <c r="K18" s="5"/>
    </row>
    <row r="19">
      <c r="I19" s="5"/>
      <c r="J19" s="5"/>
      <c r="K19" s="5"/>
    </row>
    <row r="20">
      <c r="I20" s="5"/>
      <c r="J20" s="5"/>
      <c r="K20" s="5"/>
    </row>
    <row r="21">
      <c r="I21" s="5"/>
      <c r="J21" s="5"/>
      <c r="K21" s="5"/>
    </row>
    <row r="22">
      <c r="I22" s="5"/>
      <c r="J22" s="5"/>
      <c r="K22" s="5"/>
    </row>
    <row r="23">
      <c r="I23" s="5"/>
      <c r="J23" s="5"/>
      <c r="K23" s="5"/>
    </row>
    <row r="24">
      <c r="I24" s="5"/>
      <c r="J24" s="5"/>
      <c r="K24" s="5"/>
    </row>
    <row r="25">
      <c r="I25" s="5"/>
      <c r="J25" s="5"/>
      <c r="K25" s="5"/>
    </row>
    <row r="26">
      <c r="I26" s="5"/>
      <c r="J26" s="5"/>
      <c r="K26" s="5"/>
    </row>
    <row r="27">
      <c r="I27" s="5"/>
      <c r="J27" s="5"/>
      <c r="K27" s="5"/>
    </row>
    <row r="28">
      <c r="I28" s="5"/>
      <c r="J28" s="5"/>
      <c r="K28" s="5"/>
    </row>
    <row r="29">
      <c r="I29" s="5"/>
      <c r="J29" s="5"/>
      <c r="K29" s="5"/>
    </row>
    <row r="30">
      <c r="I30" s="5"/>
      <c r="J30" s="5"/>
      <c r="K30" s="5"/>
    </row>
    <row r="31">
      <c r="I31" s="5"/>
      <c r="J31" s="5"/>
      <c r="K31" s="5"/>
    </row>
    <row r="32">
      <c r="I32" s="5"/>
      <c r="J32" s="5"/>
      <c r="K32" s="5"/>
    </row>
    <row r="33">
      <c r="I33" s="5"/>
      <c r="J33" s="5"/>
      <c r="K33" s="5"/>
    </row>
    <row r="34">
      <c r="I34" s="5"/>
      <c r="J34" s="5"/>
      <c r="K34" s="5"/>
    </row>
    <row r="35">
      <c r="I35" s="5"/>
      <c r="J35" s="5"/>
      <c r="K35" s="5"/>
    </row>
    <row r="36">
      <c r="I36" s="5"/>
      <c r="J36" s="5"/>
      <c r="K36" s="5"/>
    </row>
    <row r="37">
      <c r="I37" s="5"/>
      <c r="J37" s="5"/>
      <c r="K37" s="5"/>
    </row>
    <row r="38">
      <c r="I38" s="5"/>
      <c r="J38" s="5"/>
      <c r="K38" s="5"/>
    </row>
    <row r="39">
      <c r="I39" s="5"/>
      <c r="J39" s="5"/>
      <c r="K39" s="5"/>
    </row>
    <row r="40">
      <c r="I40" s="5"/>
      <c r="J40" s="5"/>
      <c r="K40" s="5"/>
    </row>
    <row r="41">
      <c r="I41" s="5"/>
      <c r="J41" s="5"/>
      <c r="K41" s="5"/>
    </row>
    <row r="42">
      <c r="I42" s="5"/>
      <c r="J42" s="5"/>
      <c r="K42" s="5"/>
    </row>
    <row r="43">
      <c r="I43" s="5"/>
      <c r="J43" s="5"/>
      <c r="K43" s="5"/>
    </row>
    <row r="44">
      <c r="I44" s="5"/>
      <c r="J44" s="5"/>
      <c r="K44" s="5"/>
    </row>
    <row r="45">
      <c r="I45" s="5"/>
      <c r="J45" s="5"/>
      <c r="K45" s="5"/>
    </row>
    <row r="46">
      <c r="I46" s="5"/>
      <c r="J46" s="5"/>
      <c r="K46" s="5"/>
    </row>
    <row r="47">
      <c r="I47" s="5"/>
      <c r="J47" s="5"/>
      <c r="K47" s="5"/>
    </row>
    <row r="48">
      <c r="I48" s="5"/>
      <c r="J48" s="5"/>
      <c r="K48" s="5"/>
    </row>
    <row r="49">
      <c r="I49" s="5"/>
      <c r="J49" s="5"/>
      <c r="K49" s="5"/>
    </row>
    <row r="50">
      <c r="I50" s="5"/>
      <c r="J50" s="5"/>
      <c r="K50" s="5"/>
    </row>
    <row r="51">
      <c r="I51" s="5"/>
      <c r="J51" s="5"/>
      <c r="K51" s="5"/>
    </row>
    <row r="52">
      <c r="I52" s="5"/>
      <c r="J52" s="5"/>
      <c r="K52" s="5"/>
    </row>
    <row r="53">
      <c r="I53" s="5"/>
      <c r="J53" s="5"/>
      <c r="K53" s="5"/>
    </row>
    <row r="54">
      <c r="I54" s="5"/>
      <c r="J54" s="5"/>
      <c r="K54" s="5"/>
    </row>
    <row r="55">
      <c r="I55" s="5"/>
      <c r="J55" s="5"/>
      <c r="K55" s="5"/>
    </row>
    <row r="56">
      <c r="I56" s="5"/>
      <c r="J56" s="5"/>
      <c r="K56" s="5"/>
    </row>
    <row r="57">
      <c r="I57" s="5"/>
      <c r="J57" s="5"/>
      <c r="K57" s="5"/>
    </row>
    <row r="58">
      <c r="I58" s="5"/>
      <c r="J58" s="5"/>
      <c r="K58" s="5"/>
    </row>
    <row r="59">
      <c r="I59" s="5"/>
      <c r="J59" s="5"/>
      <c r="K59" s="5"/>
    </row>
    <row r="60">
      <c r="I60" s="5"/>
      <c r="J60" s="5"/>
      <c r="K60" s="5"/>
    </row>
    <row r="61">
      <c r="I61" s="5"/>
      <c r="J61" s="5"/>
      <c r="K61" s="5"/>
    </row>
    <row r="62">
      <c r="I62" s="5"/>
      <c r="J62" s="5"/>
      <c r="K62" s="5"/>
    </row>
    <row r="63">
      <c r="I63" s="5"/>
      <c r="J63" s="5"/>
      <c r="K63" s="5"/>
    </row>
    <row r="64">
      <c r="I64" s="5"/>
      <c r="J64" s="5"/>
      <c r="K64" s="5"/>
    </row>
    <row r="65">
      <c r="I65" s="5"/>
      <c r="J65" s="5"/>
      <c r="K65" s="5"/>
    </row>
    <row r="66">
      <c r="I66" s="5"/>
      <c r="J66" s="5"/>
      <c r="K66" s="5"/>
    </row>
    <row r="67">
      <c r="I67" s="5"/>
      <c r="J67" s="5"/>
      <c r="K67" s="5"/>
    </row>
    <row r="68">
      <c r="I68" s="5"/>
      <c r="J68" s="5"/>
      <c r="K68" s="5"/>
    </row>
    <row r="69">
      <c r="I69" s="5"/>
      <c r="J69" s="5"/>
      <c r="K69" s="5"/>
    </row>
    <row r="70">
      <c r="I70" s="5"/>
      <c r="J70" s="5"/>
      <c r="K70" s="5"/>
    </row>
    <row r="71">
      <c r="I71" s="5"/>
      <c r="J71" s="5"/>
      <c r="K71" s="5"/>
    </row>
    <row r="72">
      <c r="I72" s="5"/>
      <c r="J72" s="5"/>
      <c r="K72" s="5"/>
    </row>
    <row r="73">
      <c r="I73" s="5"/>
      <c r="J73" s="5"/>
      <c r="K73" s="5"/>
    </row>
    <row r="74">
      <c r="I74" s="5"/>
      <c r="J74" s="5"/>
      <c r="K74" s="5"/>
    </row>
    <row r="75">
      <c r="I75" s="5"/>
      <c r="J75" s="5"/>
      <c r="K75" s="5"/>
    </row>
    <row r="76"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196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197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198</v>
      </c>
      <c r="E3" s="20"/>
      <c r="F3" s="21">
        <v>2023.0</v>
      </c>
      <c r="G3" s="22"/>
      <c r="H3" s="20" t="s">
        <v>89</v>
      </c>
      <c r="I3" s="20"/>
      <c r="J3" s="21" t="s">
        <v>103</v>
      </c>
      <c r="K3" s="18"/>
      <c r="L3" s="18"/>
      <c r="N3" s="23">
        <f>$J$6/$F$6</f>
        <v>0.3043478261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199</v>
      </c>
      <c r="E4" s="20"/>
      <c r="F4" s="25">
        <f t="array" ref="F4">DATE(F3,INDEX(MASTER!G:G,MATCH(J3,MASTER!F:F,0)),1)</f>
        <v>44986</v>
      </c>
      <c r="G4" s="26"/>
      <c r="H4" s="20" t="s">
        <v>200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202</v>
      </c>
      <c r="E5" s="20"/>
      <c r="F5" s="25">
        <f>EOMONTH(F4,0)</f>
        <v>45016</v>
      </c>
      <c r="G5" s="26"/>
      <c r="H5" s="20" t="s">
        <v>203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204</v>
      </c>
      <c r="E6" s="20"/>
      <c r="F6" s="27">
        <f>NETWORKDAYS(F4,F5)</f>
        <v>23</v>
      </c>
      <c r="G6" s="30"/>
      <c r="H6" s="20" t="s">
        <v>205</v>
      </c>
      <c r="I6" s="20"/>
      <c r="J6" s="27">
        <f>COUNTIFS($AK:$AK,"&lt;=7",$AL:$AL,"&gt;="&amp;$J$4,$AL:$AL,"&lt;="&amp;$J$5,$AM:$AM,$L$1)</f>
        <v>7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7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194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206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C</v>
      </c>
      <c r="C12" s="15"/>
      <c r="D12" s="34" t="str">
        <f>IFERROR(IF(D13=" "," ",IF(D13&gt;MASTER!$B$3/100,"SB",IF(D13&gt;MASTER!$B$4/100,"B",IF(D13&gt;MASTER!$B$5/100,"C","K"))))," ")</f>
        <v>B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0.89</v>
      </c>
      <c r="C13" s="35"/>
      <c r="D13" s="36">
        <f>IFERROR(AVERAGEIFS(DATA!$J:$J,DATA!$L:$L,D11,DATA!$M:$M,$L$1,DATA!$I:$I,$B9,DATA!$E:$E,"&lt;=7")," ")</f>
        <v>0.92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0.95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0.92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190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206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102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SB</v>
      </c>
      <c r="C19" s="15"/>
      <c r="D19" s="34" t="str">
        <f>IFERROR(IF(D20=" "," ",IF(D20&gt;MASTER!$B$3/100,"SB",IF(D20&gt;MASTER!$B$4/100,"B",IF(D20&gt;MASTER!$B$5/100,"C","K"))))," ")</f>
        <v>SB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SB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102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0.9513432836</v>
      </c>
      <c r="C20" s="35"/>
      <c r="D20" s="36">
        <f>IFERROR(AVERAGEIFS(DATA!$J:$J,DATA!$L:$L,D18,DATA!$M:$M,$L$1,DATA!$I:$I,$B16,DATA!$E:$E,"&lt;=7")," ")</f>
        <v>0.9594029851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0.95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0.9550373134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192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206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102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B</v>
      </c>
      <c r="C26" s="15"/>
      <c r="D26" s="34" t="str">
        <f>IFERROR(IF(D27=" "," ",IF(D27&gt;MASTER!$B$3/100,"SB",IF(D27&gt;MASTER!$B$4/100,"B",IF(D27&gt;MASTER!$B$5/100,"C","K"))))," ")</f>
        <v>SB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B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SB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102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>
        <f>IFERROR(AVERAGEIFS(DATA!$J:$J,DATA!$L:$L,B25,DATA!$M:$M,$L$1,DATA!$I:$I,$B23,DATA!$E:$E,"&lt;=7")," ")</f>
        <v>0.95</v>
      </c>
      <c r="C27" s="35"/>
      <c r="D27" s="36">
        <f>IFERROR(AVERAGEIFS(DATA!$J:$J,DATA!$L:$L,D25,DATA!$M:$M,$L$1,DATA!$I:$I,$B23,DATA!$E:$E,"&lt;=7")," ")</f>
        <v>0.9875</v>
      </c>
      <c r="E27" s="35"/>
      <c r="F27" s="36" t="str">
        <f>IFERROR(AVERAGEIFS(DATA!$J:$J,DATA!$L:$L,F25,DATA!$M:$M,$L$1,DATA!$I:$I,$B23,DATA!$E:$E,"&lt;=7")," ")</f>
        <v> </v>
      </c>
      <c r="G27" s="35"/>
      <c r="H27" s="36">
        <f>IFERROR(AVERAGEIFS(DATA!$J:$J,DATA!$L:$L,H25,DATA!$M:$M,$L$1,DATA!$I:$I,$B23,DATA!$E:$E,"&lt;=7")," ")</f>
        <v>0.95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0.96875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201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201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207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198</v>
      </c>
      <c r="E3" s="20"/>
      <c r="F3" s="21">
        <f>DASHBOARD!F3</f>
        <v>2023</v>
      </c>
      <c r="G3" s="22"/>
      <c r="H3" s="20" t="s">
        <v>89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199</v>
      </c>
      <c r="E4" s="20"/>
      <c r="F4" s="25">
        <f t="array" ref="F4">DATE(F3,INDEX(MASTER!G:G,MATCH(J3,MASTER!F:F,0)),1)</f>
        <v>44986</v>
      </c>
      <c r="G4" s="26"/>
      <c r="H4" s="20" t="s">
        <v>200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202</v>
      </c>
      <c r="E5" s="20"/>
      <c r="F5" s="25">
        <f>EOMONTH(F4,0)</f>
        <v>45016</v>
      </c>
      <c r="G5" s="26"/>
      <c r="H5" s="20" t="s">
        <v>203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204</v>
      </c>
      <c r="E6" s="20"/>
      <c r="F6" s="27">
        <f>NETWORKDAYS(F4,F5)</f>
        <v>23</v>
      </c>
      <c r="G6" s="30"/>
      <c r="H6" s="20" t="s">
        <v>205</v>
      </c>
      <c r="I6" s="20"/>
      <c r="J6" s="27">
        <f>COUNTIFS($AK:$AK,"&lt;=7",$AL:$AL,"&gt;="&amp;$J$4,$AL:$AL,"&lt;="&amp;$J$5,$AM:$AM,$L$1)</f>
        <v>3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0.9549285714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194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C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B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192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 t="s">
        <v>6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B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SB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B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5" t="s">
        <v>5</v>
      </c>
      <c r="C15" s="56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B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SB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B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2" t="s">
        <v>190</v>
      </c>
      <c r="C17" s="5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3" t="s">
        <v>72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C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B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5" t="s">
        <v>73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SB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C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8" t="s">
        <v>38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SB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5" t="s">
        <v>39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SB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SB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35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SB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B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36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B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34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B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37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C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SB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40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B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5" t="s">
        <v>56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SB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B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5" t="s">
        <v>55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B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B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B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5" t="s">
        <v>58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B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SB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5" t="s">
        <v>59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B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SB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5" t="s">
        <v>57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B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B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5" t="s">
        <v>61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SB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SB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5" t="s">
        <v>60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SB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B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5" t="s">
        <v>17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SB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B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5" t="s">
        <v>11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C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SB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5" t="s">
        <v>12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B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SB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5" t="s">
        <v>14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B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SB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B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5" t="s">
        <v>15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C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SB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5" t="s">
        <v>13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SB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SB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B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5" t="s">
        <v>16</v>
      </c>
      <c r="C40" s="44"/>
      <c r="D40" s="45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B</v>
      </c>
      <c r="E40" s="45"/>
      <c r="F40" s="45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SB</v>
      </c>
      <c r="G40" s="45"/>
      <c r="H40" s="45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5"/>
      <c r="J40" s="45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5"/>
      <c r="L40" s="45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6"/>
      <c r="N40" s="45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5" t="s">
        <v>18</v>
      </c>
      <c r="C41" s="44"/>
      <c r="D41" s="45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B</v>
      </c>
      <c r="E41" s="45"/>
      <c r="F41" s="45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SB</v>
      </c>
      <c r="G41" s="45"/>
      <c r="H41" s="45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5"/>
      <c r="J41" s="45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5"/>
      <c r="L41" s="45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6"/>
      <c r="N41" s="45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5" t="s">
        <v>48</v>
      </c>
      <c r="C42" s="44"/>
      <c r="D42" s="45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C</v>
      </c>
      <c r="E42" s="45"/>
      <c r="F42" s="45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SB</v>
      </c>
      <c r="G42" s="45"/>
      <c r="H42" s="45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5"/>
      <c r="J42" s="45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B</v>
      </c>
      <c r="K42" s="45"/>
      <c r="L42" s="45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6"/>
      <c r="N42" s="45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5" t="s">
        <v>47</v>
      </c>
      <c r="C43" s="44"/>
      <c r="D43" s="45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B</v>
      </c>
      <c r="E43" s="45"/>
      <c r="F43" s="45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B</v>
      </c>
      <c r="G43" s="45"/>
      <c r="H43" s="45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5"/>
      <c r="J43" s="45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B</v>
      </c>
      <c r="K43" s="45"/>
      <c r="L43" s="45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6"/>
      <c r="N43" s="45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5" t="s">
        <v>44</v>
      </c>
      <c r="C44" s="44"/>
      <c r="D44" s="45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C</v>
      </c>
      <c r="E44" s="45"/>
      <c r="F44" s="45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B</v>
      </c>
      <c r="G44" s="45"/>
      <c r="H44" s="45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5"/>
      <c r="J44" s="45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B</v>
      </c>
      <c r="K44" s="45"/>
      <c r="L44" s="45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6"/>
      <c r="N44" s="45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5" t="s">
        <v>45</v>
      </c>
      <c r="C45" s="44"/>
      <c r="D45" s="45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B</v>
      </c>
      <c r="E45" s="45"/>
      <c r="F45" s="45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SB</v>
      </c>
      <c r="G45" s="45"/>
      <c r="H45" s="45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5"/>
      <c r="J45" s="45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B</v>
      </c>
      <c r="K45" s="45"/>
      <c r="L45" s="45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6"/>
      <c r="N45" s="45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5" t="s">
        <v>46</v>
      </c>
      <c r="C46" s="44"/>
      <c r="D46" s="45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SB</v>
      </c>
      <c r="E46" s="45"/>
      <c r="F46" s="45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B</v>
      </c>
      <c r="G46" s="45"/>
      <c r="H46" s="45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5"/>
      <c r="J46" s="45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B</v>
      </c>
      <c r="K46" s="45"/>
      <c r="L46" s="45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6"/>
      <c r="N46" s="45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5" t="s">
        <v>10</v>
      </c>
      <c r="C47" s="44"/>
      <c r="D47" s="45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SB</v>
      </c>
      <c r="E47" s="45"/>
      <c r="F47" s="45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B</v>
      </c>
      <c r="G47" s="45"/>
      <c r="H47" s="45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5"/>
      <c r="J47" s="45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B</v>
      </c>
      <c r="K47" s="45"/>
      <c r="L47" s="45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6"/>
      <c r="N47" s="45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5" t="s">
        <v>9</v>
      </c>
      <c r="C48" s="44"/>
      <c r="D48" s="45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B</v>
      </c>
      <c r="E48" s="45"/>
      <c r="F48" s="45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B</v>
      </c>
      <c r="G48" s="45"/>
      <c r="H48" s="45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5"/>
      <c r="J48" s="45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B</v>
      </c>
      <c r="K48" s="45"/>
      <c r="L48" s="45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6"/>
      <c r="N48" s="45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5" t="s">
        <v>8</v>
      </c>
      <c r="C49" s="44"/>
      <c r="D49" s="45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C</v>
      </c>
      <c r="E49" s="45"/>
      <c r="F49" s="45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SB</v>
      </c>
      <c r="G49" s="45"/>
      <c r="H49" s="45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5"/>
      <c r="J49" s="45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B</v>
      </c>
      <c r="K49" s="45"/>
      <c r="L49" s="45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6"/>
      <c r="N49" s="45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5" t="s">
        <v>7</v>
      </c>
      <c r="C50" s="44"/>
      <c r="D50" s="45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C</v>
      </c>
      <c r="E50" s="45"/>
      <c r="F50" s="45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SB</v>
      </c>
      <c r="G50" s="45"/>
      <c r="H50" s="45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5"/>
      <c r="J50" s="45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B</v>
      </c>
      <c r="K50" s="45"/>
      <c r="L50" s="45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6"/>
      <c r="N50" s="45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5" t="s">
        <v>62</v>
      </c>
      <c r="C51" s="44"/>
      <c r="D51" s="45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SB</v>
      </c>
      <c r="E51" s="45"/>
      <c r="F51" s="45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B</v>
      </c>
      <c r="G51" s="45"/>
      <c r="H51" s="45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5"/>
      <c r="J51" s="45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B</v>
      </c>
      <c r="K51" s="45"/>
      <c r="L51" s="45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6"/>
      <c r="N51" s="45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5" t="s">
        <v>63</v>
      </c>
      <c r="C52" s="44"/>
      <c r="D52" s="45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SB</v>
      </c>
      <c r="E52" s="45"/>
      <c r="F52" s="45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SB</v>
      </c>
      <c r="G52" s="45"/>
      <c r="H52" s="45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5"/>
      <c r="J52" s="45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B</v>
      </c>
      <c r="K52" s="45"/>
      <c r="L52" s="45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6"/>
      <c r="N52" s="45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5" t="s">
        <v>64</v>
      </c>
      <c r="C53" s="44"/>
      <c r="D53" s="45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SB</v>
      </c>
      <c r="E53" s="45"/>
      <c r="F53" s="45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SB</v>
      </c>
      <c r="G53" s="45"/>
      <c r="H53" s="45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5"/>
      <c r="J53" s="45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B</v>
      </c>
      <c r="K53" s="45"/>
      <c r="L53" s="45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6"/>
      <c r="N53" s="45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5" t="s">
        <v>65</v>
      </c>
      <c r="C54" s="44"/>
      <c r="D54" s="45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SB</v>
      </c>
      <c r="E54" s="45"/>
      <c r="F54" s="45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SB</v>
      </c>
      <c r="G54" s="45"/>
      <c r="H54" s="45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5"/>
      <c r="J54" s="45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B</v>
      </c>
      <c r="K54" s="45"/>
      <c r="L54" s="45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6"/>
      <c r="N54" s="45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5" t="s">
        <v>66</v>
      </c>
      <c r="C55" s="44"/>
      <c r="D55" s="45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B</v>
      </c>
      <c r="E55" s="45"/>
      <c r="F55" s="45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SB</v>
      </c>
      <c r="G55" s="45"/>
      <c r="H55" s="45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5"/>
      <c r="J55" s="45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B</v>
      </c>
      <c r="K55" s="45"/>
      <c r="L55" s="45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6"/>
      <c r="N55" s="45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5" t="s">
        <v>67</v>
      </c>
      <c r="C56" s="44"/>
      <c r="D56" s="45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B</v>
      </c>
      <c r="E56" s="45"/>
      <c r="F56" s="45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B</v>
      </c>
      <c r="G56" s="45"/>
      <c r="H56" s="45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5"/>
      <c r="J56" s="45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B</v>
      </c>
      <c r="K56" s="45"/>
      <c r="L56" s="45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6"/>
      <c r="N56" s="45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5" t="s">
        <v>68</v>
      </c>
      <c r="C57" s="44"/>
      <c r="D57" s="45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C</v>
      </c>
      <c r="E57" s="45"/>
      <c r="F57" s="45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B</v>
      </c>
      <c r="G57" s="45"/>
      <c r="H57" s="45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5"/>
      <c r="J57" s="45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B</v>
      </c>
      <c r="K57" s="45"/>
      <c r="L57" s="45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6"/>
      <c r="N57" s="45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5" t="s">
        <v>69</v>
      </c>
      <c r="C58" s="44"/>
      <c r="D58" s="45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B</v>
      </c>
      <c r="E58" s="45"/>
      <c r="F58" s="45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B</v>
      </c>
      <c r="G58" s="45"/>
      <c r="H58" s="45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5"/>
      <c r="J58" s="45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B</v>
      </c>
      <c r="K58" s="45"/>
      <c r="L58" s="45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6"/>
      <c r="N58" s="45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5" t="s">
        <v>43</v>
      </c>
      <c r="C59" s="44"/>
      <c r="D59" s="45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SB</v>
      </c>
      <c r="E59" s="45"/>
      <c r="F59" s="45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SB</v>
      </c>
      <c r="G59" s="45"/>
      <c r="H59" s="45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5"/>
      <c r="J59" s="45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B</v>
      </c>
      <c r="K59" s="45"/>
      <c r="L59" s="45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6"/>
      <c r="N59" s="45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5" t="s">
        <v>41</v>
      </c>
      <c r="C60" s="44"/>
      <c r="D60" s="45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C</v>
      </c>
      <c r="E60" s="45"/>
      <c r="F60" s="45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B</v>
      </c>
      <c r="G60" s="45"/>
      <c r="H60" s="45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5"/>
      <c r="J60" s="45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B</v>
      </c>
      <c r="K60" s="45"/>
      <c r="L60" s="45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6"/>
      <c r="N60" s="45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5" t="s">
        <v>42</v>
      </c>
      <c r="C61" s="44"/>
      <c r="D61" s="45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B</v>
      </c>
      <c r="E61" s="45"/>
      <c r="F61" s="45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SB</v>
      </c>
      <c r="G61" s="45"/>
      <c r="H61" s="45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5"/>
      <c r="J61" s="45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B</v>
      </c>
      <c r="K61" s="45"/>
      <c r="L61" s="45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6"/>
      <c r="N61" s="45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5" t="s">
        <v>53</v>
      </c>
      <c r="C62" s="44"/>
      <c r="D62" s="45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B</v>
      </c>
      <c r="E62" s="45"/>
      <c r="F62" s="45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SB</v>
      </c>
      <c r="G62" s="45"/>
      <c r="H62" s="45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5"/>
      <c r="J62" s="45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B</v>
      </c>
      <c r="K62" s="45"/>
      <c r="L62" s="45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6"/>
      <c r="N62" s="45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5" t="s">
        <v>52</v>
      </c>
      <c r="C63" s="44"/>
      <c r="D63" s="45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C</v>
      </c>
      <c r="E63" s="45"/>
      <c r="F63" s="45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B</v>
      </c>
      <c r="G63" s="45"/>
      <c r="H63" s="45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45"/>
      <c r="J63" s="45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B</v>
      </c>
      <c r="K63" s="45"/>
      <c r="L63" s="45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6"/>
      <c r="N63" s="45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5" t="s">
        <v>49</v>
      </c>
      <c r="C64" s="44"/>
      <c r="D64" s="45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B</v>
      </c>
      <c r="E64" s="45"/>
      <c r="F64" s="45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B</v>
      </c>
      <c r="G64" s="45"/>
      <c r="H64" s="45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45"/>
      <c r="J64" s="45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B</v>
      </c>
      <c r="K64" s="45"/>
      <c r="L64" s="45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6"/>
      <c r="N64" s="45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5" t="s">
        <v>50</v>
      </c>
      <c r="C65" s="44"/>
      <c r="D65" s="45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SB</v>
      </c>
      <c r="E65" s="45"/>
      <c r="F65" s="45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SB</v>
      </c>
      <c r="G65" s="45"/>
      <c r="H65" s="45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45"/>
      <c r="J65" s="45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B</v>
      </c>
      <c r="K65" s="45"/>
      <c r="L65" s="45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6"/>
      <c r="N65" s="45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5" t="s">
        <v>51</v>
      </c>
      <c r="C66" s="44"/>
      <c r="D66" s="45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B</v>
      </c>
      <c r="E66" s="45"/>
      <c r="F66" s="45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B</v>
      </c>
      <c r="G66" s="45"/>
      <c r="H66" s="45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45"/>
      <c r="J66" s="45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B</v>
      </c>
      <c r="K66" s="45"/>
      <c r="L66" s="45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6"/>
      <c r="N66" s="45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5" t="s">
        <v>54</v>
      </c>
      <c r="C67" s="44"/>
      <c r="D67" s="45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SB</v>
      </c>
      <c r="E67" s="45"/>
      <c r="F67" s="45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SB</v>
      </c>
      <c r="G67" s="45"/>
      <c r="H67" s="45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45"/>
      <c r="J67" s="45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B</v>
      </c>
      <c r="K67" s="45"/>
      <c r="L67" s="45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6"/>
      <c r="N67" s="45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5" t="s">
        <v>22</v>
      </c>
      <c r="C68" s="44"/>
      <c r="D68" s="45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B</v>
      </c>
      <c r="E68" s="45"/>
      <c r="F68" s="45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B</v>
      </c>
      <c r="G68" s="45"/>
      <c r="H68" s="45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45"/>
      <c r="J68" s="45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B</v>
      </c>
      <c r="K68" s="45"/>
      <c r="L68" s="45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6"/>
      <c r="N68" s="45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55" t="s">
        <v>21</v>
      </c>
      <c r="C69" s="44"/>
      <c r="D69" s="45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SB</v>
      </c>
      <c r="E69" s="45"/>
      <c r="F69" s="45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B</v>
      </c>
      <c r="G69" s="45"/>
      <c r="H69" s="45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45"/>
      <c r="J69" s="45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B</v>
      </c>
      <c r="K69" s="45"/>
      <c r="L69" s="45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6"/>
      <c r="N69" s="45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55" t="s">
        <v>20</v>
      </c>
      <c r="C70" s="44"/>
      <c r="D70" s="45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B</v>
      </c>
      <c r="E70" s="45"/>
      <c r="F70" s="45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B</v>
      </c>
      <c r="G70" s="45"/>
      <c r="H70" s="45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45"/>
      <c r="J70" s="45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B</v>
      </c>
      <c r="K70" s="45"/>
      <c r="L70" s="45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6"/>
      <c r="N70" s="45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55" t="s">
        <v>23</v>
      </c>
      <c r="C71" s="44"/>
      <c r="D71" s="45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C</v>
      </c>
      <c r="E71" s="45"/>
      <c r="F71" s="45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SB</v>
      </c>
      <c r="G71" s="45"/>
      <c r="H71" s="45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45"/>
      <c r="J71" s="45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B</v>
      </c>
      <c r="K71" s="45"/>
      <c r="L71" s="45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6"/>
      <c r="N71" s="45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55" t="s">
        <v>25</v>
      </c>
      <c r="C72" s="44"/>
      <c r="D72" s="45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SB</v>
      </c>
      <c r="E72" s="45"/>
      <c r="F72" s="45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SB</v>
      </c>
      <c r="G72" s="45"/>
      <c r="H72" s="45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45"/>
      <c r="J72" s="45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B</v>
      </c>
      <c r="K72" s="45"/>
      <c r="L72" s="45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6"/>
      <c r="N72" s="45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55" t="s">
        <v>24</v>
      </c>
      <c r="C73" s="44"/>
      <c r="D73" s="45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B</v>
      </c>
      <c r="E73" s="45"/>
      <c r="F73" s="45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SB</v>
      </c>
      <c r="G73" s="45"/>
      <c r="H73" s="45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45"/>
      <c r="J73" s="45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B</v>
      </c>
      <c r="K73" s="45"/>
      <c r="L73" s="45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6"/>
      <c r="N73" s="45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55" t="s">
        <v>19</v>
      </c>
      <c r="C74" s="44"/>
      <c r="D74" s="45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C</v>
      </c>
      <c r="E74" s="45"/>
      <c r="F74" s="45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B</v>
      </c>
      <c r="G74" s="45"/>
      <c r="H74" s="45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45"/>
      <c r="J74" s="45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B</v>
      </c>
      <c r="K74" s="45"/>
      <c r="L74" s="45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6"/>
      <c r="N74" s="45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55" t="s">
        <v>26</v>
      </c>
      <c r="C75" s="44"/>
      <c r="D75" s="45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B</v>
      </c>
      <c r="E75" s="45"/>
      <c r="F75" s="45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SB</v>
      </c>
      <c r="G75" s="45"/>
      <c r="H75" s="45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45"/>
      <c r="J75" s="45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B</v>
      </c>
      <c r="K75" s="45"/>
      <c r="L75" s="45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6"/>
      <c r="N75" s="45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55" t="s">
        <v>30</v>
      </c>
      <c r="C76" s="44"/>
      <c r="D76" s="45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B</v>
      </c>
      <c r="E76" s="45"/>
      <c r="F76" s="45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B</v>
      </c>
      <c r="G76" s="45"/>
      <c r="H76" s="45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45"/>
      <c r="J76" s="45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B</v>
      </c>
      <c r="K76" s="45"/>
      <c r="L76" s="45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6"/>
      <c r="N76" s="45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55" t="s">
        <v>29</v>
      </c>
      <c r="C77" s="44"/>
      <c r="D77" s="45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SB</v>
      </c>
      <c r="E77" s="45"/>
      <c r="F77" s="45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B</v>
      </c>
      <c r="G77" s="45"/>
      <c r="H77" s="45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45"/>
      <c r="J77" s="45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B</v>
      </c>
      <c r="K77" s="45"/>
      <c r="L77" s="45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6"/>
      <c r="N77" s="45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55" t="s">
        <v>28</v>
      </c>
      <c r="C78" s="44"/>
      <c r="D78" s="45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B</v>
      </c>
      <c r="E78" s="45"/>
      <c r="F78" s="45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B</v>
      </c>
      <c r="G78" s="45"/>
      <c r="H78" s="45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45"/>
      <c r="J78" s="45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B</v>
      </c>
      <c r="K78" s="45"/>
      <c r="L78" s="45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6"/>
      <c r="N78" s="45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55" t="s">
        <v>32</v>
      </c>
      <c r="C79" s="44"/>
      <c r="D79" s="45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B</v>
      </c>
      <c r="E79" s="45"/>
      <c r="F79" s="45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SB</v>
      </c>
      <c r="G79" s="45"/>
      <c r="H79" s="45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45"/>
      <c r="J79" s="45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B</v>
      </c>
      <c r="K79" s="45"/>
      <c r="L79" s="45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6"/>
      <c r="N79" s="45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55" t="s">
        <v>31</v>
      </c>
      <c r="C80" s="44"/>
      <c r="D80" s="45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C</v>
      </c>
      <c r="E80" s="45"/>
      <c r="F80" s="45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SB</v>
      </c>
      <c r="G80" s="45"/>
      <c r="H80" s="45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45"/>
      <c r="J80" s="45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B</v>
      </c>
      <c r="K80" s="45"/>
      <c r="L80" s="45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6"/>
      <c r="N80" s="45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55" t="s">
        <v>27</v>
      </c>
      <c r="C81" s="44"/>
      <c r="D81" s="45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C</v>
      </c>
      <c r="E81" s="45"/>
      <c r="F81" s="45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B</v>
      </c>
      <c r="G81" s="45"/>
      <c r="H81" s="45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45"/>
      <c r="J81" s="45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B</v>
      </c>
      <c r="K81" s="45"/>
      <c r="L81" s="45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46"/>
      <c r="N81" s="45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55" t="s">
        <v>33</v>
      </c>
      <c r="C82" s="44"/>
      <c r="D82" s="45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SB</v>
      </c>
      <c r="E82" s="45"/>
      <c r="F82" s="45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SB</v>
      </c>
      <c r="G82" s="45"/>
      <c r="H82" s="45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45"/>
      <c r="J82" s="45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B</v>
      </c>
      <c r="K82" s="45"/>
      <c r="L82" s="45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46"/>
      <c r="N82" s="45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55" t="s">
        <v>70</v>
      </c>
      <c r="C83" s="44"/>
      <c r="D83" s="45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C</v>
      </c>
      <c r="E83" s="45"/>
      <c r="F83" s="45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B</v>
      </c>
      <c r="G83" s="45"/>
      <c r="H83" s="45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45"/>
      <c r="J83" s="45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B</v>
      </c>
      <c r="K83" s="45"/>
      <c r="L83" s="45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46"/>
      <c r="N83" s="45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55" t="s">
        <v>71</v>
      </c>
      <c r="C84" s="44"/>
      <c r="D84" s="45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B</v>
      </c>
      <c r="E84" s="45"/>
      <c r="F84" s="45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B</v>
      </c>
      <c r="G84" s="45"/>
      <c r="H84" s="45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45"/>
      <c r="J84" s="45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B</v>
      </c>
      <c r="K84" s="45"/>
      <c r="L84" s="45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46"/>
      <c r="N84" s="45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35"/>
      <c r="C85" s="15"/>
      <c r="D85" s="35"/>
      <c r="E85" s="15"/>
      <c r="F85" s="35"/>
      <c r="G85" s="15"/>
      <c r="H85" s="35"/>
      <c r="I85" s="15"/>
      <c r="J85" s="35"/>
      <c r="K85" s="15"/>
      <c r="L85" s="35"/>
      <c r="M85" s="15"/>
      <c r="N85" s="51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59"/>
      <c r="C86" s="15"/>
      <c r="D86" s="59"/>
      <c r="E86" s="15"/>
      <c r="F86" s="59"/>
      <c r="G86" s="15"/>
      <c r="H86" s="59"/>
      <c r="I86" s="15"/>
      <c r="J86" s="59"/>
      <c r="K86" s="15"/>
      <c r="L86" s="59"/>
      <c r="M86" s="15"/>
      <c r="N86" s="60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35"/>
      <c r="B87" s="61"/>
      <c r="C87" s="35"/>
      <c r="D87" s="61"/>
      <c r="E87" s="35"/>
      <c r="F87" s="61"/>
      <c r="G87" s="35"/>
      <c r="H87" s="61"/>
      <c r="I87" s="35"/>
      <c r="J87" s="61"/>
      <c r="K87" s="35"/>
      <c r="L87" s="61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</row>
    <row r="88">
      <c r="A88" s="14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62" t="s">
        <v>208</v>
      </c>
      <c r="C90" s="15"/>
      <c r="E90" s="15"/>
      <c r="F90" s="62" t="s">
        <v>209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4" t="s">
        <v>210</v>
      </c>
      <c r="C99" s="15"/>
      <c r="D99" s="15"/>
      <c r="E99" s="15"/>
      <c r="F99" s="14" t="s">
        <v>210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4" t="s">
        <v>211</v>
      </c>
      <c r="C100" s="15"/>
      <c r="D100" s="15"/>
      <c r="E100" s="15"/>
      <c r="F100" s="14" t="s">
        <v>211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