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<sst xmlns="http://schemas.openxmlformats.org/spreadsheetml/2006/main" count="484" uniqueCount="138">
  <si>
    <t>Timestamp</t>
  </si>
  <si>
    <t>Email Address</t>
  </si>
  <si>
    <t>Full Name</t>
  </si>
  <si>
    <t>PENILAIAN UNTUK PEKERJAAN TANGGAL</t>
  </si>
  <si>
    <t>Security [Security Functions]</t>
  </si>
  <si>
    <t>ismetbumulo72@gmail.com</t>
  </si>
  <si>
    <t>Ismet Bumulo</t>
  </si>
  <si>
    <t>BAIK</t>
  </si>
  <si>
    <t>ismet bumulo</t>
  </si>
  <si>
    <t>greisrantung@gmail.com</t>
  </si>
  <si>
    <t>Greis Margaretha Rantung</t>
  </si>
  <si>
    <t>SANGATBAIK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</si>
  <si>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</si>
  <si>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</si>
  <si>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</si>
  <si>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</si>
  <si>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</si>
  <si>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</si>
  <si>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</si>
  <si>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</si>
  <si>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</si>
  <si>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</si>
  <si>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</si>
  <si>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</si>
  <si>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</si>
  <si>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</si>
  <si>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</si>
  <si>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</si>
  <si>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</si>
  <si>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</si>
  <si>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</si>
  <si>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</si>
  <si>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</si>
  <si>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</si>
  <si>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</si>
  <si>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</si>
  <si>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</si>
  <si>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</si>
  <si>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</si>
  <si>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</si>
  <si>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</si>
  <si>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</si>
  <si>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</si>
  <si>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</si>
  <si>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</si>
  <si>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</si>
  <si>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</si>
  <si>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</si>
  <si>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</si>
  <si>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</si>
  <si>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</si>
  <si>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</si>
  <si>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</si>
  <si>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</si>
  <si>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</si>
  <si>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</si>
  <si>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</si>
  <si>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</si>
  <si>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</si>
  <si>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</si>
  <si>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</si>
  <si>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</si>
  <si>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</si>
  <si>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</si>
  <si>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</si>
  <si>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</si>
  <si>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</si>
  <si>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</si>
  <si>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</si>
  <si>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</si>
  <si>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</si>
  <si>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</si>
  <si>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</si>
  <si>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</si>
  <si>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</si>
  <si>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</si>
  <si>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</si>
  <si>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</si>
  <si>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</si>
  <si>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</si>
  <si>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</si>
  <si>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</si>
  <si>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</si>
  <si>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</si>
  <si>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</si>
  <si>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</si>
  <si>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</si>
  <si>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</si>
  <si>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</si>
  <si>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</si>
  <si>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</si>
  <si>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</si>
  <si>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</si>
  <si>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</si>
  <si>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</si>
  <si>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</si>
  <si>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</si>
  <si>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</si>
  <si>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</si>
  <si>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</si>
  <si>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</si>
  <si>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</si>
  <si>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</si>
  <si>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</si>
  <si>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</si>
  <si>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</si>
  <si>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</si>
  <si>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</si>
  <si>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</si>
  <si>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</si>
  <si>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</si>
  <si>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</si>
  <si>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</si>
  <si>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</si>
  <si>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</si>
  <si>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</si>
  <si>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</si>
  <si>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</si>
  <si>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</si>
  <si>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</si>
  <si>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</si>
  <si>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</si>
  <si>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</si>
  <si>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</si>
  <si>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</si>
  <si>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</si>
  <si>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</si>
  <si>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</si>
  <si>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</si>
  <si>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</si>
  <si>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>CLEANING SERVICE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</si>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</sst>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4" fontId="1" numFmtId="49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8T15:09:53Z"/>
        <d v="2023-04-18T15:12:45Z"/>
        <d v="2023-04-18T15:20:09Z"/>
        <d v="2023-04-18T15:20:53Z"/>
        <d v="2023-04-18T15:21:45Z"/>
        <d v="2023-04-18T15:22:21Z"/>
        <d v="2023-04-18T15:22:58Z"/>
        <d v="2023-04-18T15:23:30Z"/>
        <d v="2023-04-18T15:23:54Z"/>
        <d v="2023-04-18T15:24:26Z"/>
        <d v="2023-04-18T15:24:55Z"/>
        <d v="2023-04-18T15:25:47Z"/>
        <d v="2023-04-18T15:26:48Z"/>
        <d v="2023-04-18T15:27:16Z"/>
        <d v="2023-04-18T15:27:49Z"/>
        <d v="2023-04-18T15:28:10Z"/>
        <d v="2023-04-18T15:30:06Z"/>
        <d v="2023-04-18T15:30:27Z"/>
        <d v="2023-04-18T15:30:51Z"/>
        <d v="2023-04-18T15:31:14Z"/>
        <d v="2023-04-18T15:31:39Z"/>
        <d v="2023-04-18T15:31:56Z"/>
        <d v="2023-04-18T15:32:34Z"/>
        <d v="2023-04-18T15:33:07Z"/>
        <d v="2023-04-18T15:33:38Z"/>
        <d v="2023-04-18T15:45:51Z"/>
        <d v="2023-04-18T15:47:00Z"/>
        <d v="2023-04-18T15:48:15Z"/>
        <d v="2023-04-19T08:09:57Z"/>
        <d v="2023-04-19T08:10:25Z"/>
        <d v="2023-04-19T08:10:49Z"/>
        <d v="2023-04-19T08:11:13Z"/>
        <d v="2023-04-19T08:11:33Z"/>
        <d v="2023-04-19T08:11:57Z"/>
        <d v="2023-04-19T08:12:30Z"/>
        <d v="2023-04-19T08:13:00Z"/>
        <d v="2023-04-19T08:13:28Z"/>
        <d v="2023-04-19T08:13:58Z"/>
        <d v="2023-04-19T08:14:22Z"/>
        <d v="2023-04-19T08:14:47Z"/>
        <d v="2023-04-19T08:15:11Z"/>
        <d v="2023-04-19T08:15:38Z"/>
        <d v="2023-04-19T08:16:07Z"/>
        <d v="2023-04-19T08:16:51Z"/>
        <d v="2023-04-19T08:17:34Z"/>
        <d v="2023-04-19T08:18:06Z"/>
        <d v="2023-04-19T08:18:24Z"/>
        <d v="2023-04-19T08:18:45Z"/>
        <d v="2023-04-19T08:19:16Z"/>
        <d v="2023-04-19T08:19:37Z"/>
        <d v="2023-04-19T08:19:59Z"/>
        <d v="2023-04-19T08:20:27Z"/>
        <d v="2023-04-19T08:20:50Z"/>
        <d v="2023-04-19T08:21:11Z"/>
        <d v="2023-04-19T08:21:31Z"/>
        <d v="2023-04-19T08:21:54Z"/>
        <d v="2023-04-19T16:40:51Z"/>
        <d v="2023-04-20T17:14:42Z"/>
        <d v="2023-04-23T09:00:05Z"/>
        <d v="2023-04-23T09:00:33Z"/>
        <d v="2023-04-23T09:00:50Z"/>
        <d v="2023-04-23T09:01:07Z"/>
        <d v="2023-04-23T09:01:24Z"/>
        <d v="2023-04-23T09:01:39Z"/>
        <m/>
      </sharedItems>
    </cacheField>
    <cacheField name="Email Address" numFmtId="0">
      <sharedItems containsBlank="1">
        <s v="ismetbumulo72@gmail.com"/>
        <s v="greisrantung@gmail.com"/>
        <m/>
      </sharedItems>
    </cacheField>
    <cacheField name="Full Name" numFmtId="0">
      <sharedItems containsBlank="1">
        <s v="Ismet Bumulo"/>
        <s v="ismetbumulo72@gmail.com"/>
        <s v="Greis Margaretha Rantung"/>
        <m/>
      </sharedItems>
    </cacheField>
    <cacheField name="Penilaian untuk pekerjaan tanggal" numFmtId="14">
      <sharedItems containsDate="1" containsString="0" containsBlank="1">
        <d v="2023-04-18T00:00:00Z"/>
        <d v="2023-02-11T00:00:00Z"/>
        <d v="2023-01-01T00:00:00Z"/>
        <d v="2023-01-02T00:00:00Z"/>
        <d v="2023-01-04T00:00:00Z"/>
        <d v="2023-01-05T00:00:00Z"/>
        <d v="2023-01-07T00:00:00Z"/>
        <d v="2023-01-08T00:00:00Z"/>
        <d v="2023-01-09T00:00:00Z"/>
        <d v="2023-01-10T00:00:00Z"/>
        <d v="2023-01-11T00:00:00Z"/>
        <d v="2023-01-12T00:00:00Z"/>
        <d v="2023-01-13T00:00:00Z"/>
        <d v="2023-01-14T00:00:00Z"/>
        <d v="2023-01-15T00:00:00Z"/>
        <d v="2023-01-16T00:00:00Z"/>
        <d v="2023-01-17T00:00:00Z"/>
        <d v="2023-01-18T00:00:00Z"/>
        <d v="2023-01-19T00:00:00Z"/>
        <d v="2023-01-20T00:00:00Z"/>
        <d v="2023-02-18T00:00:00Z"/>
        <d v="2023-01-21T00:00:00Z"/>
        <d v="2023-01-25T00:00:00Z"/>
        <d v="2023-02-25T00:00:00Z"/>
        <d v="2023-03-25T00:00:00Z"/>
        <d v="2023-01-27T00:00:00Z"/>
        <d v="2023-01-28T00:00:00Z"/>
        <d v="2023-01-29T00:00:00Z"/>
        <d v="2023-01-30T00:00:00Z"/>
        <d v="2023-01-31T00:00:00Z"/>
        <d v="2023-02-01T00:00:00Z"/>
        <d v="2023-02-02T00:00:00Z"/>
        <d v="2023-02-03T00:00:00Z"/>
        <d v="2023-02-04T00:00:00Z"/>
        <d v="2023-02-05T00:00:00Z"/>
        <d v="2023-02-06T00:00:00Z"/>
        <d v="2023-02-07T00:00:00Z"/>
        <d v="2023-02-08T00:00:00Z"/>
        <d v="2023-02-09T00:00:00Z"/>
        <d v="2023-02-10T00:00:00Z"/>
        <d v="2023-02-12T00:00:00Z"/>
        <d v="2023-02-13T00:00:00Z"/>
        <d v="2023-02-14T00:00:00Z"/>
        <d v="2023-02-15T00:00:00Z"/>
        <d v="2023-02-16T00:00:00Z"/>
        <d v="2023-02-17T00:00:00Z"/>
        <d v="2023-02-19T00:00:00Z"/>
        <d v="2023-02-20T00:00:00Z"/>
        <d v="2023-04-19T00:00:00Z"/>
        <d v="2023-04-20T00:00:00Z"/>
        <d v="2023-04-21T00:00:00Z"/>
        <d v="2023-04-22T00:00:00Z"/>
        <d v="2023-04-23T00:00:00Z"/>
        <m/>
      </sharedItems>
    </cacheField>
    <cacheField name="weekday">
      <sharedItems containsMixedTypes="1" containsNumber="1" containsInteger="1">
        <n v="2.0"/>
        <n v="6.0"/>
        <n v="7.0"/>
        <n v="1.0"/>
        <n v="3.0"/>
        <n v="4.0"/>
        <n v="5.0"/>
        <s v=" "/>
      </sharedItems>
    </cacheField>
    <cacheField name="Sub Area" numFmtId="0">
      <sharedItems>
        <s v="Security [Security Functions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 "/>
      </sharedItems>
    </cacheField>
    <cacheField name="Category" numFmtId="10">
      <sharedItems>
        <s v="SECURITY SERVICE"/>
        <s v=" "/>
      </sharedItems>
    </cacheField>
    <cacheField name="Score">
      <sharedItems containsMixedTypes="1" containsNumber="1">
        <n v="0.95"/>
        <n v="1.0"/>
        <n v="0.89"/>
        <s v=" "/>
      </sharedItems>
    </cacheField>
    <cacheField name="WeekNum">
      <sharedItems containsMixedTypes="1" containsNumber="1" containsInteger="1">
        <n v="16.0"/>
        <n v="6.0"/>
        <n v="1.0"/>
        <n v="2.0"/>
        <n v="3.0"/>
        <n v="7.0"/>
        <n v="4.0"/>
        <n v="8.0"/>
        <n v="12.0"/>
        <n v="5.0"/>
        <n v="17.0"/>
        <s v=" "/>
      </sharedItems>
    </cacheField>
    <cacheField name="Week" numFmtId="0">
      <sharedItems>
        <s v="2023 - WEEK 16"/>
        <s v="2023 - WEEK 06"/>
        <s v="2023 - WEEK 01"/>
        <s v="2023 - WEEK 02"/>
        <s v="2023 - WEEK 03"/>
        <s v="2023 - WEEK 07"/>
        <s v="2023 - WEEK 04"/>
        <s v="2023 - WEEK 08"/>
        <s v="2023 - WEEK 12"/>
        <s v="2023 - WEEK 05"/>
        <s v="2023 - WEEK 17"/>
        <s v=" "/>
      </sharedItems>
    </cacheField>
    <cacheField name="Month" numFmtId="0">
      <sharedItems>
        <s v="2023 - MONTH 04"/>
        <s v="2023 - MONTH 02"/>
        <s v="2023 - MONTH 01"/>
        <s v="2023 - MONTH 03"/>
        <s v=" "/>
      </sharedItems>
    </cacheField>
    <cacheField name="Average Week">
      <sharedItems containsMixedTypes="1" containsNumber="1">
        <n v="0.9500000000000001"/>
        <n v="0.938"/>
        <n v="0.9499999999999998"/>
        <n v="0.95"/>
        <n v="0.9642857142857143"/>
        <s v=" "/>
      </sharedItems>
    </cacheField>
    <cacheField name="Average Value Month">
      <sharedItems containsMixedTypes="1" containsNumber="1">
        <n v="0.9500000000000001"/>
        <n v="0.947307692307692"/>
        <n v="0.9517857142857139"/>
        <n v="0.95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F3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name="Email Address" axis="axisRow" compact="0" outline="0" multipleItemSelectionAllowed="1" showAll="0" sortType="ascending" defaultSubtotal="0">
      <items>
        <item x="2"/>
        <item x="1"/>
        <item x="0"/>
      </items>
    </pivotField>
    <pivotField name="Full Name" axis="axisRow" compact="0" outline="0" multipleItemSelectionAllowed="1" showAll="0" sortType="ascending" defaultSubtotal="0">
      <items>
        <item x="3"/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53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ub Area" axis="axisCol" compact="0" outline="0" multipleItemSelectionAllowed="1" showAll="0" sortType="ascending">
      <items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" axis="axisPage" compact="0" outline="0" multipleItemSelectionAllowed="1" showAll="0">
      <items>
        <item h="1" x="0"/>
        <item x="1"/>
        <item h="1"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7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ub Area" axis="axisRow" compact="0" outline="0" multipleItemSelectionAllowed="1" showAll="0" sortType="ascending">
      <items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axis="axisRow" compact="0" numFmtId="10" outline="0" multipleItemSelectionAllowed="1" showAll="0" sortType="ascending">
      <items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" axis="axisCol" compact="0" outline="0" multipleItemSelectionAllowed="1" showAll="0" sortType="ascending">
      <items>
        <item x="11"/>
        <item x="2"/>
        <item x="3"/>
        <item x="4"/>
        <item x="6"/>
        <item x="9"/>
        <item x="1"/>
        <item x="5"/>
        <item x="7"/>
        <item x="8"/>
        <item x="0"/>
        <item x="10"/>
        <item t="default"/>
      </items>
    </pivotField>
    <pivotField name="Month" axis="axisPage" compact="0" outline="0" multipleItemSelectionAllowed="1" showAll="0">
      <items>
        <item h="1" x="0"/>
        <item x="1"/>
        <item h="1"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J1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3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</items>
    </pivotField>
    <pivotField name="weekday" axis="axisRow" compact="0" outline="0" multipleItemSelectionAllowed="1" showAll="0" sortType="ascending" defaultSubtotal="0">
      <items>
        <item x="3"/>
        <item x="0"/>
        <item x="4"/>
        <item x="5"/>
        <item x="6"/>
        <item x="1"/>
        <item x="2"/>
        <item x="7"/>
      </items>
    </pivotField>
    <pivotField name="Sub Area" compact="0" outline="0" multipleItemSelectionAllowed="1" showAll="0">
      <items>
        <item x="0"/>
        <item x="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4"/>
        <item x="6"/>
        <item x="9"/>
        <item x="1"/>
        <item x="5"/>
        <item x="7"/>
        <item x="8"/>
        <item x="0"/>
        <item x="10"/>
        <item x="11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" axis="axisRow" compact="0" outline="0" multipleItemSelectionAllowed="1" showAll="0" sortType="ascending">
      <items>
        <item x="4"/>
        <item x="2"/>
        <item x="1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57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3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</items>
    </pivotField>
    <pivotField name="weekday" axis="axisRow" compact="0" outline="0" multipleItemSelectionAllowed="1" showAll="0" sortType="ascending" defaultSubtotal="0">
      <items>
        <item x="3"/>
        <item x="0"/>
        <item x="4"/>
        <item x="5"/>
        <item x="6"/>
        <item x="1"/>
        <item x="2"/>
        <item x="7"/>
      </items>
    </pivotField>
    <pivotField name="Sub Area" compact="0" outline="0" multipleItemSelectionAllowed="1" showAll="0">
      <items>
        <item x="0"/>
        <item x="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4"/>
        <item x="6"/>
        <item x="9"/>
        <item x="1"/>
        <item x="5"/>
        <item x="7"/>
        <item x="8"/>
        <item x="0"/>
        <item x="10"/>
        <item x="11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" axis="axisRow" compact="0" outline="0" multipleItemSelectionAllowed="1" showAll="0" sortType="ascending">
      <items>
        <item x="4"/>
        <item x="2"/>
        <item x="1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45034.631867731485</v>
      </c>
      <c r="B2" s="3" t="s">
        <v>5</v>
      </c>
      <c r="C2" s="3" t="s">
        <v>6</v>
      </c>
      <c r="D2" s="4">
        <v>45034.0</v>
      </c>
      <c r="E2" s="3" t="s">
        <v>7</v>
      </c>
    </row>
    <row r="3">
      <c r="A3" s="2">
        <v>45034.633854479165</v>
      </c>
      <c r="B3" s="3" t="s">
        <v>5</v>
      </c>
      <c r="C3" s="3" t="s">
        <v>6</v>
      </c>
      <c r="D3" s="4">
        <v>44968.0</v>
      </c>
      <c r="E3" s="3" t="s">
        <v>7</v>
      </c>
    </row>
    <row r="4">
      <c r="A4" s="2">
        <v>45034.639003159726</v>
      </c>
      <c r="B4" s="3" t="s">
        <v>5</v>
      </c>
      <c r="C4" s="3" t="s">
        <v>6</v>
      </c>
      <c r="D4" s="4">
        <v>44927.0</v>
      </c>
      <c r="E4" s="3" t="s">
        <v>7</v>
      </c>
    </row>
    <row r="5">
      <c r="A5" s="2">
        <v>45034.63951298611</v>
      </c>
      <c r="B5" s="3" t="s">
        <v>5</v>
      </c>
      <c r="C5" s="3" t="s">
        <v>6</v>
      </c>
      <c r="D5" s="4">
        <v>44928.0</v>
      </c>
      <c r="E5" s="3" t="s">
        <v>7</v>
      </c>
    </row>
    <row r="6">
      <c r="A6" s="2">
        <v>45034.64010453704</v>
      </c>
      <c r="B6" s="3" t="s">
        <v>5</v>
      </c>
      <c r="C6" s="3" t="s">
        <v>6</v>
      </c>
      <c r="D6" s="4">
        <v>44930.0</v>
      </c>
      <c r="E6" s="3" t="s">
        <v>7</v>
      </c>
    </row>
    <row r="7">
      <c r="A7" s="2">
        <v>45034.64052479167</v>
      </c>
      <c r="B7" s="3" t="s">
        <v>5</v>
      </c>
      <c r="C7" s="3" t="s">
        <v>5</v>
      </c>
      <c r="D7" s="4">
        <v>44931.0</v>
      </c>
      <c r="E7" s="3" t="s">
        <v>7</v>
      </c>
    </row>
    <row r="8">
      <c r="A8" s="2">
        <v>45034.64094967593</v>
      </c>
      <c r="B8" s="3" t="s">
        <v>5</v>
      </c>
      <c r="C8" s="3" t="s">
        <v>6</v>
      </c>
      <c r="D8" s="4">
        <v>44931.0</v>
      </c>
      <c r="E8" s="3" t="s">
        <v>7</v>
      </c>
    </row>
    <row r="9">
      <c r="A9" s="2">
        <v>45034.641328425925</v>
      </c>
      <c r="B9" s="3" t="s">
        <v>5</v>
      </c>
      <c r="C9" s="3" t="s">
        <v>6</v>
      </c>
      <c r="D9" s="4">
        <v>44933.0</v>
      </c>
      <c r="E9" s="3" t="s">
        <v>7</v>
      </c>
    </row>
    <row r="10">
      <c r="A10" s="2">
        <v>45034.641602511576</v>
      </c>
      <c r="B10" s="3" t="s">
        <v>5</v>
      </c>
      <c r="C10" s="3" t="s">
        <v>6</v>
      </c>
      <c r="D10" s="4">
        <v>44934.0</v>
      </c>
      <c r="E10" s="3" t="s">
        <v>7</v>
      </c>
    </row>
    <row r="11">
      <c r="A11" s="2">
        <v>45034.6419787037</v>
      </c>
      <c r="B11" s="3" t="s">
        <v>5</v>
      </c>
      <c r="C11" s="3" t="s">
        <v>6</v>
      </c>
      <c r="D11" s="4">
        <v>44935.0</v>
      </c>
      <c r="E11" s="3" t="s">
        <v>7</v>
      </c>
    </row>
    <row r="12">
      <c r="A12" s="2">
        <v>45034.64231347222</v>
      </c>
      <c r="B12" s="3" t="s">
        <v>5</v>
      </c>
      <c r="C12" s="3" t="s">
        <v>6</v>
      </c>
      <c r="D12" s="4">
        <v>44936.0</v>
      </c>
      <c r="E12" s="3" t="s">
        <v>7</v>
      </c>
    </row>
    <row r="13">
      <c r="A13" s="2">
        <v>45034.642912511576</v>
      </c>
      <c r="B13" s="3" t="s">
        <v>5</v>
      </c>
      <c r="C13" s="3" t="s">
        <v>6</v>
      </c>
      <c r="D13" s="4">
        <v>44936.0</v>
      </c>
      <c r="E13" s="3" t="s">
        <v>7</v>
      </c>
    </row>
    <row r="14">
      <c r="A14" s="2">
        <v>45034.643618182876</v>
      </c>
      <c r="B14" s="3" t="s">
        <v>5</v>
      </c>
      <c r="C14" s="3" t="s">
        <v>6</v>
      </c>
      <c r="D14" s="4">
        <v>44937.0</v>
      </c>
      <c r="E14" s="3" t="s">
        <v>7</v>
      </c>
    </row>
    <row r="15">
      <c r="A15" s="2">
        <v>45034.643946157405</v>
      </c>
      <c r="B15" s="3" t="s">
        <v>5</v>
      </c>
      <c r="C15" s="3" t="s">
        <v>6</v>
      </c>
      <c r="D15" s="4">
        <v>44938.0</v>
      </c>
      <c r="E15" s="3" t="s">
        <v>7</v>
      </c>
    </row>
    <row r="16">
      <c r="A16" s="2">
        <v>45034.64432608796</v>
      </c>
      <c r="B16" s="3" t="s">
        <v>5</v>
      </c>
      <c r="C16" s="3" t="s">
        <v>6</v>
      </c>
      <c r="D16" s="4">
        <v>44939.0</v>
      </c>
      <c r="E16" s="3" t="s">
        <v>7</v>
      </c>
    </row>
    <row r="17">
      <c r="A17" s="2">
        <v>45034.64457152778</v>
      </c>
      <c r="B17" s="3" t="s">
        <v>5</v>
      </c>
      <c r="C17" s="3" t="s">
        <v>6</v>
      </c>
      <c r="D17" s="4">
        <v>44940.0</v>
      </c>
      <c r="E17" s="3" t="s">
        <v>7</v>
      </c>
    </row>
    <row r="18">
      <c r="A18" s="2">
        <v>45034.645905405094</v>
      </c>
      <c r="B18" s="3" t="s">
        <v>5</v>
      </c>
      <c r="C18" s="3" t="s">
        <v>6</v>
      </c>
      <c r="D18" s="4">
        <v>44941.0</v>
      </c>
      <c r="E18" s="3" t="s">
        <v>7</v>
      </c>
    </row>
    <row r="19">
      <c r="A19" s="2">
        <v>45034.646154490736</v>
      </c>
      <c r="B19" s="3" t="s">
        <v>5</v>
      </c>
      <c r="C19" s="3" t="s">
        <v>6</v>
      </c>
      <c r="D19" s="4">
        <v>44942.0</v>
      </c>
      <c r="E19" s="3" t="s">
        <v>7</v>
      </c>
    </row>
    <row r="20">
      <c r="A20" s="2">
        <v>45034.64642443287</v>
      </c>
      <c r="B20" s="3" t="s">
        <v>5</v>
      </c>
      <c r="C20" s="3" t="s">
        <v>6</v>
      </c>
      <c r="D20" s="4">
        <v>44943.0</v>
      </c>
      <c r="E20" s="3" t="s">
        <v>7</v>
      </c>
    </row>
    <row r="21">
      <c r="A21" s="2">
        <v>45034.646696550924</v>
      </c>
      <c r="B21" s="3" t="s">
        <v>5</v>
      </c>
      <c r="C21" s="3" t="s">
        <v>6</v>
      </c>
      <c r="D21" s="4">
        <v>44944.0</v>
      </c>
      <c r="E21" s="3" t="s">
        <v>7</v>
      </c>
    </row>
    <row r="22">
      <c r="A22" s="2">
        <v>45034.646987002314</v>
      </c>
      <c r="B22" s="3" t="s">
        <v>5</v>
      </c>
      <c r="C22" s="3" t="s">
        <v>6</v>
      </c>
      <c r="D22" s="4">
        <v>44944.0</v>
      </c>
      <c r="E22" s="3" t="s">
        <v>7</v>
      </c>
    </row>
    <row r="23">
      <c r="A23" s="2">
        <v>45034.64718063657</v>
      </c>
      <c r="B23" s="3" t="s">
        <v>5</v>
      </c>
      <c r="C23" s="3" t="s">
        <v>6</v>
      </c>
      <c r="D23" s="4">
        <v>44945.0</v>
      </c>
      <c r="E23" s="3" t="s">
        <v>7</v>
      </c>
    </row>
    <row r="24">
      <c r="A24" s="2">
        <v>45034.647617939816</v>
      </c>
      <c r="B24" s="3" t="s">
        <v>5</v>
      </c>
      <c r="C24" s="3" t="s">
        <v>8</v>
      </c>
      <c r="D24" s="4">
        <v>44946.0</v>
      </c>
      <c r="E24" s="3" t="s">
        <v>7</v>
      </c>
    </row>
    <row r="25">
      <c r="A25" s="2">
        <v>45034.648000497684</v>
      </c>
      <c r="B25" s="3" t="s">
        <v>5</v>
      </c>
      <c r="C25" s="3" t="s">
        <v>6</v>
      </c>
      <c r="D25" s="4">
        <v>44975.0</v>
      </c>
      <c r="E25" s="3" t="s">
        <v>7</v>
      </c>
    </row>
    <row r="26">
      <c r="A26" s="2">
        <v>45034.648363726854</v>
      </c>
      <c r="B26" s="3" t="s">
        <v>5</v>
      </c>
      <c r="C26" s="3" t="s">
        <v>6</v>
      </c>
      <c r="D26" s="4">
        <v>44947.0</v>
      </c>
      <c r="E26" s="3" t="s">
        <v>7</v>
      </c>
    </row>
    <row r="27">
      <c r="A27" s="2">
        <v>45034.65684855324</v>
      </c>
      <c r="B27" s="3" t="s">
        <v>9</v>
      </c>
      <c r="C27" s="3" t="s">
        <v>10</v>
      </c>
      <c r="D27" s="4">
        <v>44951.0</v>
      </c>
      <c r="E27" s="3" t="s">
        <v>7</v>
      </c>
    </row>
    <row r="28">
      <c r="A28" s="2">
        <v>45034.65764282407</v>
      </c>
      <c r="B28" s="3" t="s">
        <v>9</v>
      </c>
      <c r="C28" s="3" t="s">
        <v>10</v>
      </c>
      <c r="D28" s="4">
        <v>44982.0</v>
      </c>
      <c r="E28" s="3" t="s">
        <v>7</v>
      </c>
    </row>
    <row r="29">
      <c r="A29" s="2">
        <v>45034.65851547454</v>
      </c>
      <c r="B29" s="3" t="s">
        <v>9</v>
      </c>
      <c r="C29" s="3" t="s">
        <v>10</v>
      </c>
      <c r="D29" s="4">
        <v>45010.0</v>
      </c>
      <c r="E29" s="3" t="s">
        <v>7</v>
      </c>
    </row>
    <row r="30">
      <c r="A30" s="2">
        <v>45035.34025296297</v>
      </c>
      <c r="B30" s="3" t="s">
        <v>5</v>
      </c>
      <c r="C30" s="3" t="s">
        <v>6</v>
      </c>
      <c r="D30" s="4">
        <v>44953.0</v>
      </c>
      <c r="E30" s="3" t="s">
        <v>7</v>
      </c>
    </row>
    <row r="31">
      <c r="A31" s="2">
        <v>45035.34056810185</v>
      </c>
      <c r="B31" s="3" t="s">
        <v>5</v>
      </c>
      <c r="C31" s="3" t="s">
        <v>6</v>
      </c>
      <c r="D31" s="4">
        <v>44954.0</v>
      </c>
      <c r="E31" s="3" t="s">
        <v>7</v>
      </c>
    </row>
    <row r="32">
      <c r="A32" s="2">
        <v>45035.34085155092</v>
      </c>
      <c r="B32" s="3" t="s">
        <v>5</v>
      </c>
      <c r="C32" s="3" t="s">
        <v>6</v>
      </c>
      <c r="D32" s="4">
        <v>44955.0</v>
      </c>
      <c r="E32" s="3" t="s">
        <v>11</v>
      </c>
    </row>
    <row r="33">
      <c r="A33" s="2">
        <v>45035.34112833333</v>
      </c>
      <c r="B33" s="3" t="s">
        <v>5</v>
      </c>
      <c r="C33" s="3" t="s">
        <v>6</v>
      </c>
      <c r="D33" s="4">
        <v>44956.0</v>
      </c>
      <c r="E33" s="3" t="s">
        <v>7</v>
      </c>
    </row>
    <row r="34">
      <c r="A34" s="2">
        <v>45035.34136174768</v>
      </c>
      <c r="B34" s="3" t="s">
        <v>5</v>
      </c>
      <c r="C34" s="3" t="s">
        <v>6</v>
      </c>
      <c r="D34" s="4">
        <v>44957.0</v>
      </c>
      <c r="E34" s="3" t="s">
        <v>7</v>
      </c>
    </row>
    <row r="35">
      <c r="A35" s="2">
        <v>45035.34164215278</v>
      </c>
      <c r="B35" s="3" t="s">
        <v>5</v>
      </c>
      <c r="C35" s="3" t="s">
        <v>6</v>
      </c>
      <c r="D35" s="4">
        <v>44958.0</v>
      </c>
      <c r="E35" s="3" t="s">
        <v>7</v>
      </c>
    </row>
    <row r="36">
      <c r="A36" s="2">
        <v>45035.342019965276</v>
      </c>
      <c r="B36" s="3" t="s">
        <v>5</v>
      </c>
      <c r="C36" s="3" t="s">
        <v>6</v>
      </c>
      <c r="D36" s="4">
        <v>44959.0</v>
      </c>
      <c r="E36" s="3" t="s">
        <v>7</v>
      </c>
    </row>
    <row r="37">
      <c r="A37" s="2">
        <v>45035.34236570602</v>
      </c>
      <c r="B37" s="3" t="s">
        <v>5</v>
      </c>
      <c r="C37" s="3" t="s">
        <v>6</v>
      </c>
      <c r="D37" s="4">
        <v>44960.0</v>
      </c>
      <c r="E37" s="3" t="s">
        <v>11</v>
      </c>
    </row>
    <row r="38">
      <c r="A38" s="2">
        <v>45035.34269568287</v>
      </c>
      <c r="B38" s="3" t="s">
        <v>5</v>
      </c>
      <c r="C38" s="3" t="s">
        <v>6</v>
      </c>
      <c r="D38" s="4">
        <v>44961.0</v>
      </c>
      <c r="E38" s="3" t="s">
        <v>7</v>
      </c>
    </row>
    <row r="39">
      <c r="A39" s="2">
        <v>45035.343032696765</v>
      </c>
      <c r="B39" s="3" t="s">
        <v>5</v>
      </c>
      <c r="C39" s="3" t="s">
        <v>6</v>
      </c>
      <c r="D39" s="4">
        <v>44962.0</v>
      </c>
      <c r="E39" s="3" t="s">
        <v>7</v>
      </c>
    </row>
    <row r="40">
      <c r="A40" s="2">
        <v>45035.34331130787</v>
      </c>
      <c r="B40" s="3" t="s">
        <v>5</v>
      </c>
      <c r="C40" s="3" t="s">
        <v>6</v>
      </c>
      <c r="D40" s="4">
        <v>44963.0</v>
      </c>
      <c r="E40" s="3" t="s">
        <v>7</v>
      </c>
    </row>
    <row r="41">
      <c r="A41" s="2">
        <v>45035.343607627314</v>
      </c>
      <c r="B41" s="3" t="s">
        <v>5</v>
      </c>
      <c r="C41" s="3" t="s">
        <v>6</v>
      </c>
      <c r="D41" s="4">
        <v>44964.0</v>
      </c>
      <c r="E41" s="3" t="s">
        <v>12</v>
      </c>
    </row>
    <row r="42">
      <c r="A42" s="2">
        <v>45035.343886145834</v>
      </c>
      <c r="B42" s="3" t="s">
        <v>5</v>
      </c>
      <c r="C42" s="3" t="s">
        <v>6</v>
      </c>
      <c r="D42" s="4">
        <v>44965.0</v>
      </c>
      <c r="E42" s="3" t="s">
        <v>12</v>
      </c>
    </row>
    <row r="43">
      <c r="A43" s="2">
        <v>45035.344196412036</v>
      </c>
      <c r="B43" s="3" t="s">
        <v>5</v>
      </c>
      <c r="C43" s="3" t="s">
        <v>6</v>
      </c>
      <c r="D43" s="4">
        <v>44965.0</v>
      </c>
      <c r="E43" s="3" t="s">
        <v>7</v>
      </c>
    </row>
    <row r="44">
      <c r="A44" s="2">
        <v>45035.344530057875</v>
      </c>
      <c r="B44" s="3" t="s">
        <v>5</v>
      </c>
      <c r="C44" s="3" t="s">
        <v>6</v>
      </c>
      <c r="D44" s="4">
        <v>44966.0</v>
      </c>
      <c r="E44" s="3" t="s">
        <v>7</v>
      </c>
    </row>
    <row r="45">
      <c r="A45" s="2">
        <v>45035.34503797453</v>
      </c>
      <c r="B45" s="3" t="s">
        <v>5</v>
      </c>
      <c r="C45" s="3" t="s">
        <v>6</v>
      </c>
      <c r="D45" s="4">
        <v>44967.0</v>
      </c>
      <c r="E45" s="3" t="s">
        <v>7</v>
      </c>
    </row>
    <row r="46">
      <c r="A46" s="2">
        <v>45035.34554371527</v>
      </c>
      <c r="B46" s="3" t="s">
        <v>5</v>
      </c>
      <c r="C46" s="3" t="s">
        <v>5</v>
      </c>
      <c r="D46" s="4">
        <v>44968.0</v>
      </c>
      <c r="E46" s="3" t="s">
        <v>7</v>
      </c>
    </row>
    <row r="47">
      <c r="A47" s="2">
        <v>45035.3459053588</v>
      </c>
      <c r="B47" s="3" t="s">
        <v>5</v>
      </c>
      <c r="C47" s="3" t="s">
        <v>6</v>
      </c>
      <c r="D47" s="4">
        <v>44968.0</v>
      </c>
      <c r="E47" s="3" t="s">
        <v>7</v>
      </c>
    </row>
    <row r="48">
      <c r="A48" s="2">
        <v>45035.346114375</v>
      </c>
      <c r="B48" s="3" t="s">
        <v>5</v>
      </c>
      <c r="C48" s="3" t="s">
        <v>6</v>
      </c>
      <c r="D48" s="4">
        <v>44969.0</v>
      </c>
      <c r="E48" s="3" t="s">
        <v>7</v>
      </c>
    </row>
    <row r="49">
      <c r="A49" s="2">
        <v>45035.34636163195</v>
      </c>
      <c r="B49" s="3" t="s">
        <v>5</v>
      </c>
      <c r="C49" s="3" t="s">
        <v>6</v>
      </c>
      <c r="D49" s="4">
        <v>44970.0</v>
      </c>
      <c r="E49" s="3" t="s">
        <v>7</v>
      </c>
    </row>
    <row r="50">
      <c r="A50" s="2">
        <v>45035.34672299768</v>
      </c>
      <c r="B50" s="3" t="s">
        <v>5</v>
      </c>
      <c r="C50" s="3" t="s">
        <v>6</v>
      </c>
      <c r="D50" s="4">
        <v>44970.0</v>
      </c>
      <c r="E50" s="3" t="s">
        <v>7</v>
      </c>
    </row>
    <row r="51">
      <c r="A51" s="2">
        <v>45035.34695825231</v>
      </c>
      <c r="B51" s="3" t="s">
        <v>5</v>
      </c>
      <c r="C51" s="3" t="s">
        <v>6</v>
      </c>
      <c r="D51" s="4">
        <v>44971.0</v>
      </c>
      <c r="E51" s="3" t="s">
        <v>7</v>
      </c>
    </row>
    <row r="52">
      <c r="A52" s="2">
        <v>45035.34721390046</v>
      </c>
      <c r="B52" s="3" t="s">
        <v>5</v>
      </c>
      <c r="C52" s="3" t="s">
        <v>6</v>
      </c>
      <c r="D52" s="4">
        <v>44972.0</v>
      </c>
      <c r="E52" s="3" t="s">
        <v>7</v>
      </c>
    </row>
    <row r="53">
      <c r="A53" s="2">
        <v>45035.34754180556</v>
      </c>
      <c r="B53" s="3" t="s">
        <v>5</v>
      </c>
      <c r="C53" s="3" t="s">
        <v>8</v>
      </c>
      <c r="D53" s="4">
        <v>44973.0</v>
      </c>
      <c r="E53" s="3" t="s">
        <v>7</v>
      </c>
    </row>
    <row r="54">
      <c r="A54" s="2">
        <v>45035.34780153935</v>
      </c>
      <c r="B54" s="3" t="s">
        <v>5</v>
      </c>
      <c r="C54" s="3" t="s">
        <v>6</v>
      </c>
      <c r="D54" s="4">
        <v>44974.0</v>
      </c>
      <c r="E54" s="3" t="s">
        <v>7</v>
      </c>
    </row>
    <row r="55">
      <c r="A55" s="2">
        <v>45035.34804960648</v>
      </c>
      <c r="B55" s="3" t="s">
        <v>5</v>
      </c>
      <c r="C55" s="3" t="s">
        <v>6</v>
      </c>
      <c r="D55" s="4">
        <v>44975.0</v>
      </c>
      <c r="E55" s="3" t="s">
        <v>7</v>
      </c>
    </row>
    <row r="56">
      <c r="A56" s="2">
        <v>45035.34828413195</v>
      </c>
      <c r="B56" s="3" t="s">
        <v>5</v>
      </c>
      <c r="C56" s="3" t="s">
        <v>6</v>
      </c>
      <c r="D56" s="4">
        <v>44976.0</v>
      </c>
      <c r="E56" s="3" t="s">
        <v>7</v>
      </c>
    </row>
    <row r="57">
      <c r="A57" s="2">
        <v>45035.34855060185</v>
      </c>
      <c r="B57" s="3" t="s">
        <v>5</v>
      </c>
      <c r="C57" s="3" t="s">
        <v>6</v>
      </c>
      <c r="D57" s="4">
        <v>44977.0</v>
      </c>
      <c r="E57" s="3" t="s">
        <v>7</v>
      </c>
    </row>
    <row r="58">
      <c r="A58" s="2">
        <v>45035.695044837965</v>
      </c>
      <c r="B58" s="3" t="s">
        <v>5</v>
      </c>
      <c r="C58" s="3" t="s">
        <v>6</v>
      </c>
      <c r="D58" s="4">
        <v>45035.0</v>
      </c>
      <c r="E58" s="3" t="s">
        <v>7</v>
      </c>
    </row>
    <row r="59">
      <c r="A59" s="2">
        <v>45036.71854909722</v>
      </c>
      <c r="B59" s="3" t="s">
        <v>5</v>
      </c>
      <c r="C59" s="3" t="s">
        <v>6</v>
      </c>
      <c r="D59" s="4">
        <v>45036.0</v>
      </c>
      <c r="E59" s="3" t="s">
        <v>7</v>
      </c>
    </row>
    <row r="60">
      <c r="A60" s="2">
        <v>45039.37506760417</v>
      </c>
      <c r="B60" s="3" t="s">
        <v>5</v>
      </c>
      <c r="C60" s="3" t="s">
        <v>6</v>
      </c>
      <c r="D60" s="4">
        <v>45034.0</v>
      </c>
      <c r="E60" s="3" t="s">
        <v>7</v>
      </c>
    </row>
    <row r="61">
      <c r="A61" s="2">
        <v>45039.37538528936</v>
      </c>
      <c r="B61" s="3" t="s">
        <v>5</v>
      </c>
      <c r="C61" s="3" t="s">
        <v>6</v>
      </c>
      <c r="D61" s="4">
        <v>45035.0</v>
      </c>
      <c r="E61" s="3" t="s">
        <v>7</v>
      </c>
    </row>
    <row r="62">
      <c r="A62" s="2">
        <v>45039.37558622685</v>
      </c>
      <c r="B62" s="3" t="s">
        <v>5</v>
      </c>
      <c r="C62" s="3" t="s">
        <v>6</v>
      </c>
      <c r="D62" s="4">
        <v>45036.0</v>
      </c>
      <c r="E62" s="3" t="s">
        <v>7</v>
      </c>
    </row>
    <row r="63">
      <c r="A63" s="2">
        <v>45039.375785208336</v>
      </c>
      <c r="B63" s="3" t="s">
        <v>5</v>
      </c>
      <c r="C63" s="3" t="s">
        <v>6</v>
      </c>
      <c r="D63" s="4">
        <v>45037.0</v>
      </c>
      <c r="E63" s="3" t="s">
        <v>7</v>
      </c>
    </row>
    <row r="64">
      <c r="A64" s="2">
        <v>45039.37597818287</v>
      </c>
      <c r="B64" s="3" t="s">
        <v>5</v>
      </c>
      <c r="C64" s="3" t="s">
        <v>6</v>
      </c>
      <c r="D64" s="4">
        <v>45038.0</v>
      </c>
      <c r="E64" s="3" t="s">
        <v>7</v>
      </c>
    </row>
    <row r="65">
      <c r="A65" s="2">
        <v>45039.376154247686</v>
      </c>
      <c r="B65" s="3" t="s">
        <v>5</v>
      </c>
      <c r="C65" s="3" t="s">
        <v>6</v>
      </c>
      <c r="D65" s="4">
        <v>45039.0</v>
      </c>
      <c r="E65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13</v>
      </c>
      <c r="B1" s="3" t="s">
        <v>14</v>
      </c>
      <c r="C1" s="3" t="s">
        <v>15</v>
      </c>
      <c r="E1" s="3" t="s">
        <v>16</v>
      </c>
      <c r="F1" s="3" t="s">
        <v>17</v>
      </c>
      <c r="G1" s="3" t="s">
        <v>18</v>
      </c>
      <c r="I1" s="3" t="s">
        <v>19</v>
      </c>
    </row>
    <row r="2">
      <c r="A2" s="3" t="s">
        <v>11</v>
      </c>
      <c r="B2" s="3">
        <v>100.0</v>
      </c>
      <c r="C2" s="3" t="s">
        <v>20</v>
      </c>
      <c r="E2" s="3" t="s">
        <v>21</v>
      </c>
      <c r="F2" s="3" t="s">
        <v>22</v>
      </c>
      <c r="G2" s="3">
        <v>1.0</v>
      </c>
      <c r="I2" s="5" t="s">
        <v>23</v>
      </c>
    </row>
    <row r="3">
      <c r="A3" s="3" t="s">
        <v>7</v>
      </c>
      <c r="B3" s="3">
        <v>95.0</v>
      </c>
      <c r="C3" s="3" t="s">
        <v>24</v>
      </c>
      <c r="E3" s="3" t="s">
        <v>25</v>
      </c>
      <c r="F3" s="3" t="s">
        <v>26</v>
      </c>
      <c r="G3" s="3">
        <v>2.0</v>
      </c>
      <c r="I3" s="5" t="s">
        <v>27</v>
      </c>
    </row>
    <row r="4">
      <c r="A4" s="3" t="s">
        <v>12</v>
      </c>
      <c r="B4" s="3">
        <v>89.0</v>
      </c>
      <c r="C4" s="3" t="s">
        <v>28</v>
      </c>
      <c r="E4" s="3" t="s">
        <v>29</v>
      </c>
      <c r="F4" s="3" t="s">
        <v>30</v>
      </c>
      <c r="G4" s="3">
        <v>3.0</v>
      </c>
      <c r="I4" s="5" t="s">
        <v>31</v>
      </c>
    </row>
    <row r="5">
      <c r="A5" s="3" t="s">
        <v>32</v>
      </c>
      <c r="B5" s="3">
        <v>74.0</v>
      </c>
      <c r="C5" s="3" t="s">
        <v>33</v>
      </c>
      <c r="E5" s="3" t="s">
        <v>34</v>
      </c>
      <c r="F5" s="3" t="s">
        <v>35</v>
      </c>
      <c r="G5" s="3">
        <v>4.0</v>
      </c>
      <c r="I5" s="5" t="s">
        <v>36</v>
      </c>
    </row>
    <row r="6">
      <c r="E6" s="3" t="s">
        <v>37</v>
      </c>
      <c r="F6" s="3" t="s">
        <v>38</v>
      </c>
      <c r="G6" s="3">
        <v>5.0</v>
      </c>
      <c r="I6" s="5" t="s">
        <v>39</v>
      </c>
    </row>
    <row r="7">
      <c r="E7" s="3" t="s">
        <v>40</v>
      </c>
      <c r="F7" s="3" t="s">
        <v>41</v>
      </c>
      <c r="G7" s="3">
        <v>6.0</v>
      </c>
      <c r="I7" s="5" t="s">
        <v>42</v>
      </c>
    </row>
    <row r="8">
      <c r="E8" s="3" t="s">
        <v>43</v>
      </c>
      <c r="F8" s="3" t="s">
        <v>44</v>
      </c>
      <c r="G8" s="3">
        <v>7.0</v>
      </c>
      <c r="I8" s="5" t="s">
        <v>45</v>
      </c>
    </row>
    <row r="9">
      <c r="E9" s="3" t="s">
        <v>46</v>
      </c>
      <c r="F9" s="3" t="s">
        <v>47</v>
      </c>
      <c r="G9" s="3">
        <v>8.0</v>
      </c>
      <c r="I9" s="5" t="s">
        <v>48</v>
      </c>
    </row>
    <row r="10">
      <c r="E10" s="3" t="s">
        <v>49</v>
      </c>
      <c r="F10" s="3" t="s">
        <v>50</v>
      </c>
      <c r="G10" s="3">
        <v>9.0</v>
      </c>
      <c r="I10" s="5" t="s">
        <v>51</v>
      </c>
    </row>
    <row r="11">
      <c r="E11" s="3" t="s">
        <v>52</v>
      </c>
      <c r="F11" s="3" t="s">
        <v>53</v>
      </c>
      <c r="G11" s="3">
        <v>10.0</v>
      </c>
      <c r="I11" s="5" t="s">
        <v>54</v>
      </c>
    </row>
    <row r="12">
      <c r="E12" s="3" t="s">
        <v>55</v>
      </c>
      <c r="F12" s="3" t="s">
        <v>56</v>
      </c>
      <c r="G12" s="3">
        <v>11.0</v>
      </c>
      <c r="I12" s="5" t="s">
        <v>57</v>
      </c>
    </row>
    <row r="13">
      <c r="E13" s="3" t="s">
        <v>58</v>
      </c>
      <c r="F13" s="3" t="s">
        <v>59</v>
      </c>
      <c r="G13" s="3">
        <v>12.0</v>
      </c>
      <c r="I13" s="5" t="s">
        <v>60</v>
      </c>
    </row>
    <row r="14">
      <c r="I14" s="5" t="s">
        <v>61</v>
      </c>
    </row>
    <row r="15">
      <c r="I15" s="5" t="s">
        <v>62</v>
      </c>
    </row>
    <row r="16">
      <c r="I16" s="5" t="s">
        <v>63</v>
      </c>
    </row>
    <row r="17">
      <c r="I17" s="5" t="s">
        <v>64</v>
      </c>
    </row>
    <row r="18">
      <c r="I18" s="5" t="s">
        <v>65</v>
      </c>
    </row>
    <row r="19">
      <c r="I19" s="5" t="s">
        <v>66</v>
      </c>
    </row>
    <row r="20">
      <c r="I20" s="5" t="s">
        <v>67</v>
      </c>
    </row>
    <row r="21">
      <c r="I21" s="5" t="s">
        <v>68</v>
      </c>
    </row>
    <row r="22">
      <c r="I22" s="5" t="s">
        <v>69</v>
      </c>
    </row>
    <row r="23">
      <c r="I23" s="5" t="s">
        <v>70</v>
      </c>
    </row>
    <row r="24">
      <c r="I24" s="5" t="s">
        <v>71</v>
      </c>
    </row>
    <row r="25">
      <c r="I25" s="5" t="s">
        <v>72</v>
      </c>
    </row>
    <row r="26">
      <c r="I26" s="5" t="s">
        <v>73</v>
      </c>
    </row>
    <row r="27">
      <c r="I27" s="5" t="s">
        <v>74</v>
      </c>
    </row>
    <row r="28">
      <c r="I28" s="5" t="s">
        <v>75</v>
      </c>
    </row>
    <row r="29">
      <c r="I29" s="5" t="s">
        <v>76</v>
      </c>
    </row>
    <row r="30">
      <c r="I30" s="5" t="s">
        <v>77</v>
      </c>
    </row>
    <row r="31">
      <c r="I31" s="5" t="s">
        <v>78</v>
      </c>
    </row>
    <row r="32">
      <c r="I32" s="5" t="s">
        <v>79</v>
      </c>
    </row>
    <row r="33">
      <c r="I33" s="5" t="s">
        <v>80</v>
      </c>
    </row>
    <row r="34">
      <c r="I34" s="5" t="s">
        <v>81</v>
      </c>
    </row>
    <row r="35">
      <c r="I35" s="5" t="s">
        <v>82</v>
      </c>
    </row>
    <row r="36">
      <c r="I36" s="5" t="s">
        <v>83</v>
      </c>
    </row>
    <row r="37">
      <c r="I37" s="5" t="s">
        <v>84</v>
      </c>
    </row>
    <row r="38">
      <c r="I38" s="5" t="s">
        <v>85</v>
      </c>
    </row>
    <row r="39">
      <c r="I39" s="5" t="s">
        <v>86</v>
      </c>
    </row>
    <row r="40">
      <c r="I40" s="5" t="s">
        <v>87</v>
      </c>
    </row>
    <row r="41">
      <c r="I41" s="5" t="s">
        <v>88</v>
      </c>
    </row>
    <row r="42">
      <c r="I42" s="5" t="s">
        <v>89</v>
      </c>
    </row>
    <row r="43">
      <c r="I43" s="5" t="s">
        <v>90</v>
      </c>
    </row>
    <row r="44">
      <c r="I44" s="5" t="s">
        <v>91</v>
      </c>
    </row>
    <row r="45">
      <c r="I45" s="5" t="s">
        <v>92</v>
      </c>
    </row>
    <row r="46">
      <c r="I46" s="5" t="s">
        <v>93</v>
      </c>
    </row>
    <row r="47">
      <c r="I47" s="5" t="s">
        <v>94</v>
      </c>
    </row>
    <row r="48">
      <c r="I48" s="5" t="s">
        <v>95</v>
      </c>
    </row>
    <row r="49">
      <c r="I49" s="5" t="s">
        <v>96</v>
      </c>
    </row>
    <row r="50">
      <c r="I50" s="5" t="s">
        <v>97</v>
      </c>
    </row>
    <row r="51">
      <c r="I51" s="5" t="s">
        <v>98</v>
      </c>
    </row>
    <row r="52">
      <c r="I52" s="5" t="s">
        <v>99</v>
      </c>
    </row>
    <row r="53">
      <c r="I53" s="5" t="s">
        <v>100</v>
      </c>
    </row>
    <row r="54">
      <c r="I54" s="5" t="s">
        <v>101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102</v>
      </c>
      <c r="E1" s="6" t="s">
        <v>103</v>
      </c>
      <c r="F1" s="6" t="s">
        <v>104</v>
      </c>
      <c r="G1" s="6" t="s">
        <v>105</v>
      </c>
      <c r="H1" s="6" t="s">
        <v>106</v>
      </c>
      <c r="I1" s="6" t="s">
        <v>107</v>
      </c>
      <c r="J1" s="7" t="s">
        <v>108</v>
      </c>
      <c r="K1" s="6" t="s">
        <v>109</v>
      </c>
      <c r="L1" s="6" t="s">
        <v>110</v>
      </c>
      <c r="M1" s="6" t="s">
        <v>111</v>
      </c>
      <c r="N1" s="6" t="s">
        <v>112</v>
      </c>
      <c r="O1" s="6" t="s">
        <v>113</v>
      </c>
      <c r="P1" s="6" t="s">
        <v>114</v>
      </c>
      <c r="Q1" s="6" t="s">
        <v>115</v>
      </c>
      <c r="R1" s="1"/>
      <c r="S1" s="1"/>
    </row>
    <row r="2">
      <c r="A2" s="8">
        <f>INDIRECT(ADDRESS(2+QUOTIENT(ROW()-2,COUNTA('Form Responses 1'!$1:$1)-4),1,,TRUE,"Form Responses 1"))</f>
        <v>45034.63187</v>
      </c>
      <c r="B2" s="9" t="str">
        <f>INDIRECT(ADDRESS(2+QUOTIENT(ROW()-2,COUNTA('Form Responses 1'!$1:$1)-4),2,,TRUE,"Form Responses 1"))</f>
        <v>ismetbumulo72@gmail.com</v>
      </c>
      <c r="C2" s="9" t="str">
        <f>INDIRECT(ADDRESS(2+QUOTIENT(ROW()-2,COUNTA('Form Responses 1'!$1:$1)-4),3,,TRUE,"Form Responses 1"))</f>
        <v>Ismet Bumulo</v>
      </c>
      <c r="D2" s="10">
        <f>INDIRECT(ADDRESS(2+QUOTIENT(ROW()-2,COUNTA('Form Responses 1'!$1:$1)-4),4,,TRUE,"Form Responses 1"))</f>
        <v>45034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16</v>
      </c>
      <c r="L2" s="9" t="str">
        <f t="shared" ref="L2:L1000" si="6">IF(ISBLANK(A2)," ",CONCATENATE(TEXT($D2,"YYY")," - WEEK ",TEXT(WEEKNUM($D2),"00")))</f>
        <v>2023 - WEEK 16</v>
      </c>
      <c r="M2" s="9" t="str">
        <f t="shared" ref="M2:M1000" si="7">IF(ISBLANK(A2)," ",CONCATENATE(TEXT($D2,"YYY")," - MONTH ",TEXT($D2,"MM")))</f>
        <v>2023 - MONTH 04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45034.63385</v>
      </c>
      <c r="B3" s="9" t="str">
        <f>INDIRECT(ADDRESS(2+QUOTIENT(ROW()-2,COUNTA('Form Responses 1'!$1:$1)-4),2,,TRUE,"Form Responses 1"))</f>
        <v>ismetbumulo72@gmail.com</v>
      </c>
      <c r="C3" s="9" t="str">
        <f>INDIRECT(ADDRESS(2+QUOTIENT(ROW()-2,COUNTA('Form Responses 1'!$1:$1)-4),3,,TRUE,"Form Responses 1"))</f>
        <v>Ismet Bumulo</v>
      </c>
      <c r="D3" s="10">
        <f>INDIRECT(ADDRESS(2+QUOTIENT(ROW()-2,COUNTA('Form Responses 1'!$1:$1)-4),4,,TRUE,"Form Responses 1"))</f>
        <v>44968</v>
      </c>
      <c r="E3" s="11">
        <f t="shared" si="2"/>
        <v>6</v>
      </c>
      <c r="F3" s="9" t="str">
        <f>IF(ISBLANK(A3)," ",INDIRECT(ADDRESS(1,5+MOD(ROW()-2,COUNTA('Form Responses 1'!$1:$1)-4),,TRUE,"Form Responses 1")))</f>
        <v>Security [Security Functions]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Security</v>
      </c>
      <c r="I3" s="12" t="str">
        <f t="shared" si="4"/>
        <v>SECURITY SERVICE</v>
      </c>
      <c r="J3" s="12">
        <f t="array" ref="J3">IFERROR(INDEX(MASTER!B:B,MATCH(G3,MASTER!A:A,0))/100," ")</f>
        <v>0.95</v>
      </c>
      <c r="K3" s="9">
        <f t="shared" si="5"/>
        <v>6</v>
      </c>
      <c r="L3" s="9" t="str">
        <f t="shared" si="6"/>
        <v>2023 - WEEK 06</v>
      </c>
      <c r="M3" s="9" t="str">
        <f t="shared" si="7"/>
        <v>2023 - MONTH 02</v>
      </c>
      <c r="N3" s="12">
        <f t="shared" ref="N3:O3" si="8">IFERROR(AVERAGEIF(L:L,L3,$J:$J)," ")</f>
        <v>0.938</v>
      </c>
      <c r="O3" s="12">
        <f t="shared" si="8"/>
        <v>0.9473076923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45034.639</v>
      </c>
      <c r="B4" s="9" t="str">
        <f>INDIRECT(ADDRESS(2+QUOTIENT(ROW()-2,COUNTA('Form Responses 1'!$1:$1)-4),2,,TRUE,"Form Responses 1"))</f>
        <v>ismetbumulo72@gmail.com</v>
      </c>
      <c r="C4" s="9" t="str">
        <f>INDIRECT(ADDRESS(2+QUOTIENT(ROW()-2,COUNTA('Form Responses 1'!$1:$1)-4),3,,TRUE,"Form Responses 1"))</f>
        <v>Ismet Bumulo</v>
      </c>
      <c r="D4" s="10">
        <f>INDIRECT(ADDRESS(2+QUOTIENT(ROW()-2,COUNTA('Form Responses 1'!$1:$1)-4),4,,TRUE,"Form Responses 1"))</f>
        <v>44927</v>
      </c>
      <c r="E4" s="11">
        <f t="shared" si="2"/>
        <v>7</v>
      </c>
      <c r="F4" s="9" t="str">
        <f>IF(ISBLANK(A4)," ",INDIRECT(ADDRESS(1,5+MOD(ROW()-2,COUNTA('Form Responses 1'!$1:$1)-4),,TRUE,"Form Responses 1")))</f>
        <v>Security [Security Functions]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Security</v>
      </c>
      <c r="I4" s="12" t="str">
        <f t="shared" si="4"/>
        <v>SECURITY SERVICE</v>
      </c>
      <c r="J4" s="12">
        <f t="array" ref="J4">IFERROR(INDEX(MASTER!B:B,MATCH(G4,MASTER!A:A,0))/100," ")</f>
        <v>0.95</v>
      </c>
      <c r="K4" s="9">
        <f t="shared" si="5"/>
        <v>1</v>
      </c>
      <c r="L4" s="9" t="str">
        <f t="shared" si="6"/>
        <v>2023 - WEEK 01</v>
      </c>
      <c r="M4" s="9" t="str">
        <f t="shared" si="7"/>
        <v>2023 - MONTH 01</v>
      </c>
      <c r="N4" s="12">
        <f t="shared" ref="N4:O4" si="9">IFERROR(AVERAGEIF(L:L,L4,$J:$J)," ")</f>
        <v>0.95</v>
      </c>
      <c r="O4" s="12">
        <f t="shared" si="9"/>
        <v>0.9517857143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45034.63951</v>
      </c>
      <c r="B5" s="9" t="str">
        <f>INDIRECT(ADDRESS(2+QUOTIENT(ROW()-2,COUNTA('Form Responses 1'!$1:$1)-4),2,,TRUE,"Form Responses 1"))</f>
        <v>ismetbumulo72@gmail.com</v>
      </c>
      <c r="C5" s="9" t="str">
        <f>INDIRECT(ADDRESS(2+QUOTIENT(ROW()-2,COUNTA('Form Responses 1'!$1:$1)-4),3,,TRUE,"Form Responses 1"))</f>
        <v>Ismet Bumulo</v>
      </c>
      <c r="D5" s="10">
        <f>INDIRECT(ADDRESS(2+QUOTIENT(ROW()-2,COUNTA('Form Responses 1'!$1:$1)-4),4,,TRUE,"Form Responses 1"))</f>
        <v>44928</v>
      </c>
      <c r="E5" s="11">
        <f t="shared" si="2"/>
        <v>1</v>
      </c>
      <c r="F5" s="9" t="str">
        <f>IF(ISBLANK(A5)," ",INDIRECT(ADDRESS(1,5+MOD(ROW()-2,COUNTA('Form Responses 1'!$1:$1)-4),,TRUE,"Form Responses 1")))</f>
        <v>Security [Security Functions]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Security</v>
      </c>
      <c r="I5" s="12" t="str">
        <f t="shared" si="4"/>
        <v>SECURITY SERVICE</v>
      </c>
      <c r="J5" s="12">
        <f t="array" ref="J5">IFERROR(INDEX(MASTER!B:B,MATCH(G5,MASTER!A:A,0))/100," ")</f>
        <v>0.95</v>
      </c>
      <c r="K5" s="9">
        <f t="shared" si="5"/>
        <v>1</v>
      </c>
      <c r="L5" s="9" t="str">
        <f t="shared" si="6"/>
        <v>2023 - WEEK 01</v>
      </c>
      <c r="M5" s="9" t="str">
        <f t="shared" si="7"/>
        <v>2023 - MONTH 01</v>
      </c>
      <c r="N5" s="12">
        <f t="shared" ref="N5:O5" si="10">IFERROR(AVERAGEIF(L:L,L5,$J:$J)," ")</f>
        <v>0.95</v>
      </c>
      <c r="O5" s="12">
        <f t="shared" si="10"/>
        <v>0.9517857143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45034.6401</v>
      </c>
      <c r="B6" s="9" t="str">
        <f>INDIRECT(ADDRESS(2+QUOTIENT(ROW()-2,COUNTA('Form Responses 1'!$1:$1)-4),2,,TRUE,"Form Responses 1"))</f>
        <v>ismetbumulo72@gmail.com</v>
      </c>
      <c r="C6" s="9" t="str">
        <f>INDIRECT(ADDRESS(2+QUOTIENT(ROW()-2,COUNTA('Form Responses 1'!$1:$1)-4),3,,TRUE,"Form Responses 1"))</f>
        <v>Ismet Bumulo</v>
      </c>
      <c r="D6" s="10">
        <f>INDIRECT(ADDRESS(2+QUOTIENT(ROW()-2,COUNTA('Form Responses 1'!$1:$1)-4),4,,TRUE,"Form Responses 1"))</f>
        <v>44930</v>
      </c>
      <c r="E6" s="11">
        <f t="shared" si="2"/>
        <v>3</v>
      </c>
      <c r="F6" s="9" t="str">
        <f>IF(ISBLANK(A6)," ",INDIRECT(ADDRESS(1,5+MOD(ROW()-2,COUNTA('Form Responses 1'!$1:$1)-4),,TRUE,"Form Responses 1")))</f>
        <v>Security [Security Functions]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Security</v>
      </c>
      <c r="I6" s="12" t="str">
        <f t="shared" si="4"/>
        <v>SECURITY SERVICE</v>
      </c>
      <c r="J6" s="12">
        <f t="array" ref="J6">IFERROR(INDEX(MASTER!B:B,MATCH(G6,MASTER!A:A,0))/100," ")</f>
        <v>0.95</v>
      </c>
      <c r="K6" s="9">
        <f t="shared" si="5"/>
        <v>1</v>
      </c>
      <c r="L6" s="9" t="str">
        <f t="shared" si="6"/>
        <v>2023 - WEEK 01</v>
      </c>
      <c r="M6" s="9" t="str">
        <f t="shared" si="7"/>
        <v>2023 - MONTH 01</v>
      </c>
      <c r="N6" s="12">
        <f t="shared" ref="N6:O6" si="11">IFERROR(AVERAGEIF(L:L,L6,$J:$J)," ")</f>
        <v>0.95</v>
      </c>
      <c r="O6" s="12">
        <f t="shared" si="11"/>
        <v>0.9517857143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45034.64052</v>
      </c>
      <c r="B7" s="9" t="str">
        <f>INDIRECT(ADDRESS(2+QUOTIENT(ROW()-2,COUNTA('Form Responses 1'!$1:$1)-4),2,,TRUE,"Form Responses 1"))</f>
        <v>ismetbumulo72@gmail.com</v>
      </c>
      <c r="C7" s="9" t="str">
        <f>INDIRECT(ADDRESS(2+QUOTIENT(ROW()-2,COUNTA('Form Responses 1'!$1:$1)-4),3,,TRUE,"Form Responses 1"))</f>
        <v>ismetbumulo72@gmail.com</v>
      </c>
      <c r="D7" s="10">
        <f>INDIRECT(ADDRESS(2+QUOTIENT(ROW()-2,COUNTA('Form Responses 1'!$1:$1)-4),4,,TRUE,"Form Responses 1"))</f>
        <v>44931</v>
      </c>
      <c r="E7" s="11">
        <f t="shared" si="2"/>
        <v>4</v>
      </c>
      <c r="F7" s="9" t="str">
        <f>IF(ISBLANK(A7)," ",INDIRECT(ADDRESS(1,5+MOD(ROW()-2,COUNTA('Form Responses 1'!$1:$1)-4),,TRUE,"Form Responses 1")))</f>
        <v>Security [Security Functions]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Security</v>
      </c>
      <c r="I7" s="12" t="str">
        <f t="shared" si="4"/>
        <v>SECURITY SERVICE</v>
      </c>
      <c r="J7" s="12">
        <f t="array" ref="J7">IFERROR(INDEX(MASTER!B:B,MATCH(G7,MASTER!A:A,0))/100," ")</f>
        <v>0.95</v>
      </c>
      <c r="K7" s="9">
        <f t="shared" si="5"/>
        <v>1</v>
      </c>
      <c r="L7" s="9" t="str">
        <f t="shared" si="6"/>
        <v>2023 - WEEK 01</v>
      </c>
      <c r="M7" s="9" t="str">
        <f t="shared" si="7"/>
        <v>2023 - MONTH 01</v>
      </c>
      <c r="N7" s="12">
        <f t="shared" ref="N7:O7" si="12">IFERROR(AVERAGEIF(L:L,L7,$J:$J)," ")</f>
        <v>0.95</v>
      </c>
      <c r="O7" s="12">
        <f t="shared" si="12"/>
        <v>0.9517857143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45034.64095</v>
      </c>
      <c r="B8" s="9" t="str">
        <f>INDIRECT(ADDRESS(2+QUOTIENT(ROW()-2,COUNTA('Form Responses 1'!$1:$1)-4),2,,TRUE,"Form Responses 1"))</f>
        <v>ismetbumulo72@gmail.com</v>
      </c>
      <c r="C8" s="9" t="str">
        <f>INDIRECT(ADDRESS(2+QUOTIENT(ROW()-2,COUNTA('Form Responses 1'!$1:$1)-4),3,,TRUE,"Form Responses 1"))</f>
        <v>Ismet Bumulo</v>
      </c>
      <c r="D8" s="10">
        <f>INDIRECT(ADDRESS(2+QUOTIENT(ROW()-2,COUNTA('Form Responses 1'!$1:$1)-4),4,,TRUE,"Form Responses 1"))</f>
        <v>44931</v>
      </c>
      <c r="E8" s="11">
        <f t="shared" si="2"/>
        <v>4</v>
      </c>
      <c r="F8" s="9" t="str">
        <f>IF(ISBLANK(A8)," ",INDIRECT(ADDRESS(1,5+MOD(ROW()-2,COUNTA('Form Responses 1'!$1:$1)-4),,TRUE,"Form Responses 1")))</f>
        <v>Security [Security Functions]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Security</v>
      </c>
      <c r="I8" s="12" t="str">
        <f t="shared" si="4"/>
        <v>SECURITY SERVICE</v>
      </c>
      <c r="J8" s="12">
        <f t="array" ref="J8">IFERROR(INDEX(MASTER!B:B,MATCH(G8,MASTER!A:A,0))/100," ")</f>
        <v>0.95</v>
      </c>
      <c r="K8" s="9">
        <f t="shared" si="5"/>
        <v>1</v>
      </c>
      <c r="L8" s="9" t="str">
        <f t="shared" si="6"/>
        <v>2023 - WEEK 01</v>
      </c>
      <c r="M8" s="9" t="str">
        <f t="shared" si="7"/>
        <v>2023 - MONTH 01</v>
      </c>
      <c r="N8" s="12">
        <f t="shared" ref="N8:O8" si="13">IFERROR(AVERAGEIF(L:L,L8,$J:$J)," ")</f>
        <v>0.95</v>
      </c>
      <c r="O8" s="12">
        <f t="shared" si="13"/>
        <v>0.9517857143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45034.64133</v>
      </c>
      <c r="B9" s="9" t="str">
        <f>INDIRECT(ADDRESS(2+QUOTIENT(ROW()-2,COUNTA('Form Responses 1'!$1:$1)-4),2,,TRUE,"Form Responses 1"))</f>
        <v>ismetbumulo72@gmail.com</v>
      </c>
      <c r="C9" s="9" t="str">
        <f>INDIRECT(ADDRESS(2+QUOTIENT(ROW()-2,COUNTA('Form Responses 1'!$1:$1)-4),3,,TRUE,"Form Responses 1"))</f>
        <v>Ismet Bumulo</v>
      </c>
      <c r="D9" s="10">
        <f>INDIRECT(ADDRESS(2+QUOTIENT(ROW()-2,COUNTA('Form Responses 1'!$1:$1)-4),4,,TRUE,"Form Responses 1"))</f>
        <v>44933</v>
      </c>
      <c r="E9" s="11">
        <f t="shared" si="2"/>
        <v>6</v>
      </c>
      <c r="F9" s="9" t="str">
        <f>IF(ISBLANK(A9)," ",INDIRECT(ADDRESS(1,5+MOD(ROW()-2,COUNTA('Form Responses 1'!$1:$1)-4),,TRUE,"Form Responses 1")))</f>
        <v>Security [Security Functions]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Security</v>
      </c>
      <c r="I9" s="12" t="str">
        <f t="shared" si="4"/>
        <v>SECURITY SERVICE</v>
      </c>
      <c r="J9" s="12">
        <f t="array" ref="J9">IFERROR(INDEX(MASTER!B:B,MATCH(G9,MASTER!A:A,0))/100," ")</f>
        <v>0.95</v>
      </c>
      <c r="K9" s="9">
        <f t="shared" si="5"/>
        <v>1</v>
      </c>
      <c r="L9" s="9" t="str">
        <f t="shared" si="6"/>
        <v>2023 - WEEK 01</v>
      </c>
      <c r="M9" s="9" t="str">
        <f t="shared" si="7"/>
        <v>2023 - MONTH 01</v>
      </c>
      <c r="N9" s="12">
        <f t="shared" ref="N9:O9" si="18">IFERROR(AVERAGEIF(L:L,L9,$J:$J)," ")</f>
        <v>0.95</v>
      </c>
      <c r="O9" s="12">
        <f t="shared" si="18"/>
        <v>0.9517857143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45034.6416</v>
      </c>
      <c r="B10" s="9" t="str">
        <f>INDIRECT(ADDRESS(2+QUOTIENT(ROW()-2,COUNTA('Form Responses 1'!$1:$1)-4),2,,TRUE,"Form Responses 1"))</f>
        <v>ismetbumulo72@gmail.com</v>
      </c>
      <c r="C10" s="9" t="str">
        <f>INDIRECT(ADDRESS(2+QUOTIENT(ROW()-2,COUNTA('Form Responses 1'!$1:$1)-4),3,,TRUE,"Form Responses 1"))</f>
        <v>Ismet Bumulo</v>
      </c>
      <c r="D10" s="10">
        <f>INDIRECT(ADDRESS(2+QUOTIENT(ROW()-2,COUNTA('Form Responses 1'!$1:$1)-4),4,,TRUE,"Form Responses 1"))</f>
        <v>44934</v>
      </c>
      <c r="E10" s="11">
        <f t="shared" si="2"/>
        <v>7</v>
      </c>
      <c r="F10" s="9" t="str">
        <f>IF(ISBLANK(A10)," ",INDIRECT(ADDRESS(1,5+MOD(ROW()-2,COUNTA('Form Responses 1'!$1:$1)-4),,TRUE,"Form Responses 1")))</f>
        <v>Security [Security Functions]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Security</v>
      </c>
      <c r="I10" s="12" t="str">
        <f t="shared" si="4"/>
        <v>SECURITY SERVICE</v>
      </c>
      <c r="J10" s="12">
        <f t="array" ref="J10">IFERROR(INDEX(MASTER!B:B,MATCH(G10,MASTER!A:A,0))/100," ")</f>
        <v>0.95</v>
      </c>
      <c r="K10" s="9">
        <f t="shared" si="5"/>
        <v>2</v>
      </c>
      <c r="L10" s="9" t="str">
        <f t="shared" si="6"/>
        <v>2023 - WEEK 02</v>
      </c>
      <c r="M10" s="9" t="str">
        <f t="shared" si="7"/>
        <v>2023 - MONTH 01</v>
      </c>
      <c r="N10" s="12">
        <f t="shared" ref="N10:O10" si="19">IFERROR(AVERAGEIF(L:L,L10,$J:$J)," ")</f>
        <v>0.95</v>
      </c>
      <c r="O10" s="12">
        <f t="shared" si="19"/>
        <v>0.9517857143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2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45034.64198</v>
      </c>
      <c r="B11" s="9" t="str">
        <f>INDIRECT(ADDRESS(2+QUOTIENT(ROW()-2,COUNTA('Form Responses 1'!$1:$1)-4),2,,TRUE,"Form Responses 1"))</f>
        <v>ismetbumulo72@gmail.com</v>
      </c>
      <c r="C11" s="9" t="str">
        <f>INDIRECT(ADDRESS(2+QUOTIENT(ROW()-2,COUNTA('Form Responses 1'!$1:$1)-4),3,,TRUE,"Form Responses 1"))</f>
        <v>Ismet Bumulo</v>
      </c>
      <c r="D11" s="10">
        <f>INDIRECT(ADDRESS(2+QUOTIENT(ROW()-2,COUNTA('Form Responses 1'!$1:$1)-4),4,,TRUE,"Form Responses 1"))</f>
        <v>44935</v>
      </c>
      <c r="E11" s="11">
        <f t="shared" si="2"/>
        <v>1</v>
      </c>
      <c r="F11" s="9" t="str">
        <f>IF(ISBLANK(A11)," ",INDIRECT(ADDRESS(1,5+MOD(ROW()-2,COUNTA('Form Responses 1'!$1:$1)-4),,TRUE,"Form Responses 1")))</f>
        <v>Security [Security Functions]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Security</v>
      </c>
      <c r="I11" s="12" t="str">
        <f t="shared" si="4"/>
        <v>SECURITY SERVICE</v>
      </c>
      <c r="J11" s="12">
        <f t="array" ref="J11">IFERROR(INDEX(MASTER!B:B,MATCH(G11,MASTER!A:A,0))/100," ")</f>
        <v>0.95</v>
      </c>
      <c r="K11" s="9">
        <f t="shared" si="5"/>
        <v>2</v>
      </c>
      <c r="L11" s="9" t="str">
        <f t="shared" si="6"/>
        <v>2023 - WEEK 02</v>
      </c>
      <c r="M11" s="9" t="str">
        <f t="shared" si="7"/>
        <v>2023 - MONTH 01</v>
      </c>
      <c r="N11" s="12">
        <f t="shared" ref="N11:O11" si="20">IFERROR(AVERAGEIF(L:L,L11,$J:$J)," ")</f>
        <v>0.95</v>
      </c>
      <c r="O11" s="12">
        <f t="shared" si="20"/>
        <v>0.9517857143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2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45034.64231</v>
      </c>
      <c r="B12" s="9" t="str">
        <f>INDIRECT(ADDRESS(2+QUOTIENT(ROW()-2,COUNTA('Form Responses 1'!$1:$1)-4),2,,TRUE,"Form Responses 1"))</f>
        <v>ismetbumulo72@gmail.com</v>
      </c>
      <c r="C12" s="9" t="str">
        <f>INDIRECT(ADDRESS(2+QUOTIENT(ROW()-2,COUNTA('Form Responses 1'!$1:$1)-4),3,,TRUE,"Form Responses 1"))</f>
        <v>Ismet Bumulo</v>
      </c>
      <c r="D12" s="10">
        <f>INDIRECT(ADDRESS(2+QUOTIENT(ROW()-2,COUNTA('Form Responses 1'!$1:$1)-4),4,,TRUE,"Form Responses 1"))</f>
        <v>44936</v>
      </c>
      <c r="E12" s="11">
        <f t="shared" si="2"/>
        <v>2</v>
      </c>
      <c r="F12" s="9" t="str">
        <f>IF(ISBLANK(A12)," ",INDIRECT(ADDRESS(1,5+MOD(ROW()-2,COUNTA('Form Responses 1'!$1:$1)-4),,TRUE,"Form Responses 1")))</f>
        <v>Security [Security Functions]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Security</v>
      </c>
      <c r="I12" s="12" t="str">
        <f t="shared" si="4"/>
        <v>SECURITY SERVICE</v>
      </c>
      <c r="J12" s="12">
        <f t="array" ref="J12">IFERROR(INDEX(MASTER!B:B,MATCH(G12,MASTER!A:A,0))/100," ")</f>
        <v>0.95</v>
      </c>
      <c r="K12" s="9">
        <f t="shared" si="5"/>
        <v>2</v>
      </c>
      <c r="L12" s="9" t="str">
        <f t="shared" si="6"/>
        <v>2023 - WEEK 02</v>
      </c>
      <c r="M12" s="9" t="str">
        <f t="shared" si="7"/>
        <v>2023 - MONTH 01</v>
      </c>
      <c r="N12" s="12">
        <f t="shared" ref="N12:O12" si="21">IFERROR(AVERAGEIF(L:L,L12,$J:$J)," ")</f>
        <v>0.95</v>
      </c>
      <c r="O12" s="12">
        <f t="shared" si="21"/>
        <v>0.9517857143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2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45034.64291</v>
      </c>
      <c r="B13" s="9" t="str">
        <f>INDIRECT(ADDRESS(2+QUOTIENT(ROW()-2,COUNTA('Form Responses 1'!$1:$1)-4),2,,TRUE,"Form Responses 1"))</f>
        <v>ismetbumulo72@gmail.com</v>
      </c>
      <c r="C13" s="9" t="str">
        <f>INDIRECT(ADDRESS(2+QUOTIENT(ROW()-2,COUNTA('Form Responses 1'!$1:$1)-4),3,,TRUE,"Form Responses 1"))</f>
        <v>Ismet Bumulo</v>
      </c>
      <c r="D13" s="10">
        <f>INDIRECT(ADDRESS(2+QUOTIENT(ROW()-2,COUNTA('Form Responses 1'!$1:$1)-4),4,,TRUE,"Form Responses 1"))</f>
        <v>44936</v>
      </c>
      <c r="E13" s="11">
        <f t="shared" si="2"/>
        <v>2</v>
      </c>
      <c r="F13" s="9" t="str">
        <f>IF(ISBLANK(A13)," ",INDIRECT(ADDRESS(1,5+MOD(ROW()-2,COUNTA('Form Responses 1'!$1:$1)-4),,TRUE,"Form Responses 1")))</f>
        <v>Security [Security Functions]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Security</v>
      </c>
      <c r="I13" s="12" t="str">
        <f t="shared" si="4"/>
        <v>SECURITY SERVICE</v>
      </c>
      <c r="J13" s="12">
        <f t="array" ref="J13">IFERROR(INDEX(MASTER!B:B,MATCH(G13,MASTER!A:A,0))/100," ")</f>
        <v>0.95</v>
      </c>
      <c r="K13" s="9">
        <f t="shared" si="5"/>
        <v>2</v>
      </c>
      <c r="L13" s="9" t="str">
        <f t="shared" si="6"/>
        <v>2023 - WEEK 02</v>
      </c>
      <c r="M13" s="9" t="str">
        <f t="shared" si="7"/>
        <v>2023 - MONTH 01</v>
      </c>
      <c r="N13" s="12">
        <f t="shared" ref="N13:O13" si="22">IFERROR(AVERAGEIF(L:L,L13,$J:$J)," ")</f>
        <v>0.95</v>
      </c>
      <c r="O13" s="12">
        <f t="shared" si="22"/>
        <v>0.9517857143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2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45034.64362</v>
      </c>
      <c r="B14" s="9" t="str">
        <f>INDIRECT(ADDRESS(2+QUOTIENT(ROW()-2,COUNTA('Form Responses 1'!$1:$1)-4),2,,TRUE,"Form Responses 1"))</f>
        <v>ismetbumulo72@gmail.com</v>
      </c>
      <c r="C14" s="9" t="str">
        <f>INDIRECT(ADDRESS(2+QUOTIENT(ROW()-2,COUNTA('Form Responses 1'!$1:$1)-4),3,,TRUE,"Form Responses 1"))</f>
        <v>Ismet Bumulo</v>
      </c>
      <c r="D14" s="10">
        <f>INDIRECT(ADDRESS(2+QUOTIENT(ROW()-2,COUNTA('Form Responses 1'!$1:$1)-4),4,,TRUE,"Form Responses 1"))</f>
        <v>44937</v>
      </c>
      <c r="E14" s="11">
        <f t="shared" si="2"/>
        <v>3</v>
      </c>
      <c r="F14" s="9" t="str">
        <f>IF(ISBLANK(A14)," ",INDIRECT(ADDRESS(1,5+MOD(ROW()-2,COUNTA('Form Responses 1'!$1:$1)-4),,TRUE,"Form Responses 1")))</f>
        <v>Security [Security Functions]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Security</v>
      </c>
      <c r="I14" s="12" t="str">
        <f t="shared" si="4"/>
        <v>SECURITY SERVICE</v>
      </c>
      <c r="J14" s="12">
        <f t="array" ref="J14">IFERROR(INDEX(MASTER!B:B,MATCH(G14,MASTER!A:A,0))/100," ")</f>
        <v>0.95</v>
      </c>
      <c r="K14" s="9">
        <f t="shared" si="5"/>
        <v>2</v>
      </c>
      <c r="L14" s="9" t="str">
        <f t="shared" si="6"/>
        <v>2023 - WEEK 02</v>
      </c>
      <c r="M14" s="9" t="str">
        <f t="shared" si="7"/>
        <v>2023 - MONTH 01</v>
      </c>
      <c r="N14" s="12">
        <f t="shared" ref="N14:O14" si="23">IFERROR(AVERAGEIF(L:L,L14,$J:$J)," ")</f>
        <v>0.95</v>
      </c>
      <c r="O14" s="12">
        <f t="shared" si="23"/>
        <v>0.9517857143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2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45034.64395</v>
      </c>
      <c r="B15" s="9" t="str">
        <f>INDIRECT(ADDRESS(2+QUOTIENT(ROW()-2,COUNTA('Form Responses 1'!$1:$1)-4),2,,TRUE,"Form Responses 1"))</f>
        <v>ismetbumulo72@gmail.com</v>
      </c>
      <c r="C15" s="9" t="str">
        <f>INDIRECT(ADDRESS(2+QUOTIENT(ROW()-2,COUNTA('Form Responses 1'!$1:$1)-4),3,,TRUE,"Form Responses 1"))</f>
        <v>Ismet Bumulo</v>
      </c>
      <c r="D15" s="10">
        <f>INDIRECT(ADDRESS(2+QUOTIENT(ROW()-2,COUNTA('Form Responses 1'!$1:$1)-4),4,,TRUE,"Form Responses 1"))</f>
        <v>44938</v>
      </c>
      <c r="E15" s="11">
        <f t="shared" si="2"/>
        <v>4</v>
      </c>
      <c r="F15" s="9" t="str">
        <f>IF(ISBLANK(A15)," ",INDIRECT(ADDRESS(1,5+MOD(ROW()-2,COUNTA('Form Responses 1'!$1:$1)-4),,TRUE,"Form Responses 1")))</f>
        <v>Security [Security Functions]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Security</v>
      </c>
      <c r="I15" s="12" t="str">
        <f t="shared" si="4"/>
        <v>SECURITY SERVICE</v>
      </c>
      <c r="J15" s="12">
        <f t="array" ref="J15">IFERROR(INDEX(MASTER!B:B,MATCH(G15,MASTER!A:A,0))/100," ")</f>
        <v>0.95</v>
      </c>
      <c r="K15" s="9">
        <f t="shared" si="5"/>
        <v>2</v>
      </c>
      <c r="L15" s="9" t="str">
        <f t="shared" si="6"/>
        <v>2023 - WEEK 02</v>
      </c>
      <c r="M15" s="9" t="str">
        <f t="shared" si="7"/>
        <v>2023 - MONTH 01</v>
      </c>
      <c r="N15" s="12">
        <f t="shared" ref="N15:O15" si="24">IFERROR(AVERAGEIF(L:L,L15,$J:$J)," ")</f>
        <v>0.95</v>
      </c>
      <c r="O15" s="12">
        <f t="shared" si="24"/>
        <v>0.9517857143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2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45034.64433</v>
      </c>
      <c r="B16" s="9" t="str">
        <f>INDIRECT(ADDRESS(2+QUOTIENT(ROW()-2,COUNTA('Form Responses 1'!$1:$1)-4),2,,TRUE,"Form Responses 1"))</f>
        <v>ismetbumulo72@gmail.com</v>
      </c>
      <c r="C16" s="9" t="str">
        <f>INDIRECT(ADDRESS(2+QUOTIENT(ROW()-2,COUNTA('Form Responses 1'!$1:$1)-4),3,,TRUE,"Form Responses 1"))</f>
        <v>Ismet Bumulo</v>
      </c>
      <c r="D16" s="10">
        <f>INDIRECT(ADDRESS(2+QUOTIENT(ROW()-2,COUNTA('Form Responses 1'!$1:$1)-4),4,,TRUE,"Form Responses 1"))</f>
        <v>44939</v>
      </c>
      <c r="E16" s="11">
        <f t="shared" si="2"/>
        <v>5</v>
      </c>
      <c r="F16" s="9" t="str">
        <f>IF(ISBLANK(A16)," ",INDIRECT(ADDRESS(1,5+MOD(ROW()-2,COUNTA('Form Responses 1'!$1:$1)-4),,TRUE,"Form Responses 1")))</f>
        <v>Security [Security Functions]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Security</v>
      </c>
      <c r="I16" s="12" t="str">
        <f t="shared" si="4"/>
        <v>SECURITY SERVICE</v>
      </c>
      <c r="J16" s="12">
        <f t="array" ref="J16">IFERROR(INDEX(MASTER!B:B,MATCH(G16,MASTER!A:A,0))/100," ")</f>
        <v>0.95</v>
      </c>
      <c r="K16" s="9">
        <f t="shared" si="5"/>
        <v>2</v>
      </c>
      <c r="L16" s="9" t="str">
        <f t="shared" si="6"/>
        <v>2023 - WEEK 02</v>
      </c>
      <c r="M16" s="9" t="str">
        <f t="shared" si="7"/>
        <v>2023 - MONTH 01</v>
      </c>
      <c r="N16" s="12">
        <f t="shared" ref="N16:O16" si="25">IFERROR(AVERAGEIF(L:L,L16,$J:$J)," ")</f>
        <v>0.95</v>
      </c>
      <c r="O16" s="12">
        <f t="shared" si="25"/>
        <v>0.9517857143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2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45034.64457</v>
      </c>
      <c r="B17" s="9" t="str">
        <f>INDIRECT(ADDRESS(2+QUOTIENT(ROW()-2,COUNTA('Form Responses 1'!$1:$1)-4),2,,TRUE,"Form Responses 1"))</f>
        <v>ismetbumulo72@gmail.com</v>
      </c>
      <c r="C17" s="9" t="str">
        <f>INDIRECT(ADDRESS(2+QUOTIENT(ROW()-2,COUNTA('Form Responses 1'!$1:$1)-4),3,,TRUE,"Form Responses 1"))</f>
        <v>Ismet Bumulo</v>
      </c>
      <c r="D17" s="10">
        <f>INDIRECT(ADDRESS(2+QUOTIENT(ROW()-2,COUNTA('Form Responses 1'!$1:$1)-4),4,,TRUE,"Form Responses 1"))</f>
        <v>44940</v>
      </c>
      <c r="E17" s="11">
        <f t="shared" si="2"/>
        <v>6</v>
      </c>
      <c r="F17" s="9" t="str">
        <f>IF(ISBLANK(A17)," ",INDIRECT(ADDRESS(1,5+MOD(ROW()-2,COUNTA('Form Responses 1'!$1:$1)-4),,TRUE,"Form Responses 1")))</f>
        <v>Security [Security Functions]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Security</v>
      </c>
      <c r="I17" s="12" t="str">
        <f t="shared" si="4"/>
        <v>SECURITY SERVICE</v>
      </c>
      <c r="J17" s="12">
        <f t="array" ref="J17">IFERROR(INDEX(MASTER!B:B,MATCH(G17,MASTER!A:A,0))/100," ")</f>
        <v>0.95</v>
      </c>
      <c r="K17" s="9">
        <f t="shared" si="5"/>
        <v>2</v>
      </c>
      <c r="L17" s="9" t="str">
        <f t="shared" si="6"/>
        <v>2023 - WEEK 02</v>
      </c>
      <c r="M17" s="9" t="str">
        <f t="shared" si="7"/>
        <v>2023 - MONTH 01</v>
      </c>
      <c r="N17" s="12">
        <f t="shared" ref="N17:O17" si="26">IFERROR(AVERAGEIF(L:L,L17,$J:$J)," ")</f>
        <v>0.95</v>
      </c>
      <c r="O17" s="12">
        <f t="shared" si="26"/>
        <v>0.9517857143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2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45034.64591</v>
      </c>
      <c r="B18" s="9" t="str">
        <f>INDIRECT(ADDRESS(2+QUOTIENT(ROW()-2,COUNTA('Form Responses 1'!$1:$1)-4),2,,TRUE,"Form Responses 1"))</f>
        <v>ismetbumulo72@gmail.com</v>
      </c>
      <c r="C18" s="9" t="str">
        <f>INDIRECT(ADDRESS(2+QUOTIENT(ROW()-2,COUNTA('Form Responses 1'!$1:$1)-4),3,,TRUE,"Form Responses 1"))</f>
        <v>Ismet Bumulo</v>
      </c>
      <c r="D18" s="10">
        <f>INDIRECT(ADDRESS(2+QUOTIENT(ROW()-2,COUNTA('Form Responses 1'!$1:$1)-4),4,,TRUE,"Form Responses 1"))</f>
        <v>44941</v>
      </c>
      <c r="E18" s="11">
        <f t="shared" si="2"/>
        <v>7</v>
      </c>
      <c r="F18" s="9" t="str">
        <f>IF(ISBLANK(A18)," ",INDIRECT(ADDRESS(1,5+MOD(ROW()-2,COUNTA('Form Responses 1'!$1:$1)-4),,TRUE,"Form Responses 1")))</f>
        <v>Security [Security Functions]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Security</v>
      </c>
      <c r="I18" s="12" t="str">
        <f t="shared" si="4"/>
        <v>SECURITY SERVICE</v>
      </c>
      <c r="J18" s="12">
        <f t="array" ref="J18">IFERROR(INDEX(MASTER!B:B,MATCH(G18,MASTER!A:A,0))/100," ")</f>
        <v>0.95</v>
      </c>
      <c r="K18" s="9">
        <f t="shared" si="5"/>
        <v>3</v>
      </c>
      <c r="L18" s="9" t="str">
        <f t="shared" si="6"/>
        <v>2023 - WEEK 03</v>
      </c>
      <c r="M18" s="9" t="str">
        <f t="shared" si="7"/>
        <v>2023 - MONTH 01</v>
      </c>
      <c r="N18" s="12">
        <f t="shared" ref="N18:O18" si="27">IFERROR(AVERAGEIF(L:L,L18,$J:$J)," ")</f>
        <v>0.95</v>
      </c>
      <c r="O18" s="12">
        <f t="shared" si="27"/>
        <v>0.9517857143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3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45034.64615</v>
      </c>
      <c r="B19" s="9" t="str">
        <f>INDIRECT(ADDRESS(2+QUOTIENT(ROW()-2,COUNTA('Form Responses 1'!$1:$1)-4),2,,TRUE,"Form Responses 1"))</f>
        <v>ismetbumulo72@gmail.com</v>
      </c>
      <c r="C19" s="9" t="str">
        <f>INDIRECT(ADDRESS(2+QUOTIENT(ROW()-2,COUNTA('Form Responses 1'!$1:$1)-4),3,,TRUE,"Form Responses 1"))</f>
        <v>Ismet Bumulo</v>
      </c>
      <c r="D19" s="10">
        <f>INDIRECT(ADDRESS(2+QUOTIENT(ROW()-2,COUNTA('Form Responses 1'!$1:$1)-4),4,,TRUE,"Form Responses 1"))</f>
        <v>44942</v>
      </c>
      <c r="E19" s="11">
        <f t="shared" si="2"/>
        <v>1</v>
      </c>
      <c r="F19" s="9" t="str">
        <f>IF(ISBLANK(A19)," ",INDIRECT(ADDRESS(1,5+MOD(ROW()-2,COUNTA('Form Responses 1'!$1:$1)-4),,TRUE,"Form Responses 1")))</f>
        <v>Security [Security Functions]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Security</v>
      </c>
      <c r="I19" s="12" t="str">
        <f t="shared" si="4"/>
        <v>SECURITY SERVICE</v>
      </c>
      <c r="J19" s="12">
        <f t="array" ref="J19">IFERROR(INDEX(MASTER!B:B,MATCH(G19,MASTER!A:A,0))/100," ")</f>
        <v>0.95</v>
      </c>
      <c r="K19" s="9">
        <f t="shared" si="5"/>
        <v>3</v>
      </c>
      <c r="L19" s="9" t="str">
        <f t="shared" si="6"/>
        <v>2023 - WEEK 03</v>
      </c>
      <c r="M19" s="9" t="str">
        <f t="shared" si="7"/>
        <v>2023 - MONTH 01</v>
      </c>
      <c r="N19" s="12">
        <f t="shared" ref="N19:O19" si="28">IFERROR(AVERAGEIF(L:L,L19,$J:$J)," ")</f>
        <v>0.95</v>
      </c>
      <c r="O19" s="12">
        <f t="shared" si="28"/>
        <v>0.9517857143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3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45034.64642</v>
      </c>
      <c r="B20" s="9" t="str">
        <f>INDIRECT(ADDRESS(2+QUOTIENT(ROW()-2,COUNTA('Form Responses 1'!$1:$1)-4),2,,TRUE,"Form Responses 1"))</f>
        <v>ismetbumulo72@gmail.com</v>
      </c>
      <c r="C20" s="9" t="str">
        <f>INDIRECT(ADDRESS(2+QUOTIENT(ROW()-2,COUNTA('Form Responses 1'!$1:$1)-4),3,,TRUE,"Form Responses 1"))</f>
        <v>Ismet Bumulo</v>
      </c>
      <c r="D20" s="10">
        <f>INDIRECT(ADDRESS(2+QUOTIENT(ROW()-2,COUNTA('Form Responses 1'!$1:$1)-4),4,,TRUE,"Form Responses 1"))</f>
        <v>44943</v>
      </c>
      <c r="E20" s="11">
        <f t="shared" si="2"/>
        <v>2</v>
      </c>
      <c r="F20" s="9" t="str">
        <f>IF(ISBLANK(A20)," ",INDIRECT(ADDRESS(1,5+MOD(ROW()-2,COUNTA('Form Responses 1'!$1:$1)-4),,TRUE,"Form Responses 1")))</f>
        <v>Security [Security Functions]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Security</v>
      </c>
      <c r="I20" s="12" t="str">
        <f t="shared" si="4"/>
        <v>SECURITY SERVICE</v>
      </c>
      <c r="J20" s="12">
        <f t="array" ref="J20">IFERROR(INDEX(MASTER!B:B,MATCH(G20,MASTER!A:A,0))/100," ")</f>
        <v>0.95</v>
      </c>
      <c r="K20" s="9">
        <f t="shared" si="5"/>
        <v>3</v>
      </c>
      <c r="L20" s="9" t="str">
        <f t="shared" si="6"/>
        <v>2023 - WEEK 03</v>
      </c>
      <c r="M20" s="9" t="str">
        <f t="shared" si="7"/>
        <v>2023 - MONTH 01</v>
      </c>
      <c r="N20" s="12">
        <f t="shared" ref="N20:O20" si="29">IFERROR(AVERAGEIF(L:L,L20,$J:$J)," ")</f>
        <v>0.95</v>
      </c>
      <c r="O20" s="12">
        <f t="shared" si="29"/>
        <v>0.9517857143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3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45034.6467</v>
      </c>
      <c r="B21" s="9" t="str">
        <f>INDIRECT(ADDRESS(2+QUOTIENT(ROW()-2,COUNTA('Form Responses 1'!$1:$1)-4),2,,TRUE,"Form Responses 1"))</f>
        <v>ismetbumulo72@gmail.com</v>
      </c>
      <c r="C21" s="9" t="str">
        <f>INDIRECT(ADDRESS(2+QUOTIENT(ROW()-2,COUNTA('Form Responses 1'!$1:$1)-4),3,,TRUE,"Form Responses 1"))</f>
        <v>Ismet Bumulo</v>
      </c>
      <c r="D21" s="10">
        <f>INDIRECT(ADDRESS(2+QUOTIENT(ROW()-2,COUNTA('Form Responses 1'!$1:$1)-4),4,,TRUE,"Form Responses 1"))</f>
        <v>44944</v>
      </c>
      <c r="E21" s="11">
        <f t="shared" si="2"/>
        <v>3</v>
      </c>
      <c r="F21" s="9" t="str">
        <f>IF(ISBLANK(A21)," ",INDIRECT(ADDRESS(1,5+MOD(ROW()-2,COUNTA('Form Responses 1'!$1:$1)-4),,TRUE,"Form Responses 1")))</f>
        <v>Security [Security Functions]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Security</v>
      </c>
      <c r="I21" s="12" t="str">
        <f t="shared" si="4"/>
        <v>SECURITY SERVICE</v>
      </c>
      <c r="J21" s="12">
        <f t="array" ref="J21">IFERROR(INDEX(MASTER!B:B,MATCH(G21,MASTER!A:A,0))/100," ")</f>
        <v>0.95</v>
      </c>
      <c r="K21" s="9">
        <f t="shared" si="5"/>
        <v>3</v>
      </c>
      <c r="L21" s="9" t="str">
        <f t="shared" si="6"/>
        <v>2023 - WEEK 03</v>
      </c>
      <c r="M21" s="9" t="str">
        <f t="shared" si="7"/>
        <v>2023 - MONTH 01</v>
      </c>
      <c r="N21" s="12">
        <f t="shared" ref="N21:O21" si="30">IFERROR(AVERAGEIF(L:L,L21,$J:$J)," ")</f>
        <v>0.95</v>
      </c>
      <c r="O21" s="12">
        <f t="shared" si="30"/>
        <v>0.9517857143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3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45034.64699</v>
      </c>
      <c r="B22" s="9" t="str">
        <f>INDIRECT(ADDRESS(2+QUOTIENT(ROW()-2,COUNTA('Form Responses 1'!$1:$1)-4),2,,TRUE,"Form Responses 1"))</f>
        <v>ismetbumulo72@gmail.com</v>
      </c>
      <c r="C22" s="9" t="str">
        <f>INDIRECT(ADDRESS(2+QUOTIENT(ROW()-2,COUNTA('Form Responses 1'!$1:$1)-4),3,,TRUE,"Form Responses 1"))</f>
        <v>Ismet Bumulo</v>
      </c>
      <c r="D22" s="10">
        <f>INDIRECT(ADDRESS(2+QUOTIENT(ROW()-2,COUNTA('Form Responses 1'!$1:$1)-4),4,,TRUE,"Form Responses 1"))</f>
        <v>44944</v>
      </c>
      <c r="E22" s="11">
        <f t="shared" si="2"/>
        <v>3</v>
      </c>
      <c r="F22" s="9" t="str">
        <f>IF(ISBLANK(A22)," ",INDIRECT(ADDRESS(1,5+MOD(ROW()-2,COUNTA('Form Responses 1'!$1:$1)-4),,TRUE,"Form Responses 1")))</f>
        <v>Security [Security Functions]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Security</v>
      </c>
      <c r="I22" s="12" t="str">
        <f t="shared" si="4"/>
        <v>SECURITY SERVICE</v>
      </c>
      <c r="J22" s="12">
        <f t="array" ref="J22">IFERROR(INDEX(MASTER!B:B,MATCH(G22,MASTER!A:A,0))/100," ")</f>
        <v>0.95</v>
      </c>
      <c r="K22" s="9">
        <f t="shared" si="5"/>
        <v>3</v>
      </c>
      <c r="L22" s="9" t="str">
        <f t="shared" si="6"/>
        <v>2023 - WEEK 03</v>
      </c>
      <c r="M22" s="9" t="str">
        <f t="shared" si="7"/>
        <v>2023 - MONTH 01</v>
      </c>
      <c r="N22" s="12">
        <f t="shared" ref="N22:O22" si="31">IFERROR(AVERAGEIF(L:L,L22,$J:$J)," ")</f>
        <v>0.95</v>
      </c>
      <c r="O22" s="12">
        <f t="shared" si="31"/>
        <v>0.9517857143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3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45034.64718</v>
      </c>
      <c r="B23" s="9" t="str">
        <f>INDIRECT(ADDRESS(2+QUOTIENT(ROW()-2,COUNTA('Form Responses 1'!$1:$1)-4),2,,TRUE,"Form Responses 1"))</f>
        <v>ismetbumulo72@gmail.com</v>
      </c>
      <c r="C23" s="9" t="str">
        <f>INDIRECT(ADDRESS(2+QUOTIENT(ROW()-2,COUNTA('Form Responses 1'!$1:$1)-4),3,,TRUE,"Form Responses 1"))</f>
        <v>Ismet Bumulo</v>
      </c>
      <c r="D23" s="10">
        <f>INDIRECT(ADDRESS(2+QUOTIENT(ROW()-2,COUNTA('Form Responses 1'!$1:$1)-4),4,,TRUE,"Form Responses 1"))</f>
        <v>44945</v>
      </c>
      <c r="E23" s="11">
        <f t="shared" si="2"/>
        <v>4</v>
      </c>
      <c r="F23" s="9" t="str">
        <f>IF(ISBLANK(A23)," ",INDIRECT(ADDRESS(1,5+MOD(ROW()-2,COUNTA('Form Responses 1'!$1:$1)-4),,TRUE,"Form Responses 1")))</f>
        <v>Security [Security Functions]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Security</v>
      </c>
      <c r="I23" s="12" t="str">
        <f t="shared" si="4"/>
        <v>SECURITY SERVICE</v>
      </c>
      <c r="J23" s="12">
        <f t="array" ref="J23">IFERROR(INDEX(MASTER!B:B,MATCH(G23,MASTER!A:A,0))/100," ")</f>
        <v>0.95</v>
      </c>
      <c r="K23" s="9">
        <f t="shared" si="5"/>
        <v>3</v>
      </c>
      <c r="L23" s="9" t="str">
        <f t="shared" si="6"/>
        <v>2023 - WEEK 03</v>
      </c>
      <c r="M23" s="9" t="str">
        <f t="shared" si="7"/>
        <v>2023 - MONTH 01</v>
      </c>
      <c r="N23" s="12">
        <f t="shared" ref="N23:O23" si="32">IFERROR(AVERAGEIF(L:L,L23,$J:$J)," ")</f>
        <v>0.95</v>
      </c>
      <c r="O23" s="12">
        <f t="shared" si="32"/>
        <v>0.9517857143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3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45034.64762</v>
      </c>
      <c r="B24" s="9" t="str">
        <f>INDIRECT(ADDRESS(2+QUOTIENT(ROW()-2,COUNTA('Form Responses 1'!$1:$1)-4),2,,TRUE,"Form Responses 1"))</f>
        <v>ismetbumulo72@gmail.com</v>
      </c>
      <c r="C24" s="9" t="str">
        <f>INDIRECT(ADDRESS(2+QUOTIENT(ROW()-2,COUNTA('Form Responses 1'!$1:$1)-4),3,,TRUE,"Form Responses 1"))</f>
        <v>ismet bumulo</v>
      </c>
      <c r="D24" s="10">
        <f>INDIRECT(ADDRESS(2+QUOTIENT(ROW()-2,COUNTA('Form Responses 1'!$1:$1)-4),4,,TRUE,"Form Responses 1"))</f>
        <v>44946</v>
      </c>
      <c r="E24" s="11">
        <f t="shared" si="2"/>
        <v>5</v>
      </c>
      <c r="F24" s="9" t="str">
        <f>IF(ISBLANK(A24)," ",INDIRECT(ADDRESS(1,5+MOD(ROW()-2,COUNTA('Form Responses 1'!$1:$1)-4),,TRUE,"Form Responses 1")))</f>
        <v>Security [Security Functions]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Security</v>
      </c>
      <c r="I24" s="12" t="str">
        <f t="shared" si="4"/>
        <v>SECURITY SERVICE</v>
      </c>
      <c r="J24" s="12">
        <f t="array" ref="J24">IFERROR(INDEX(MASTER!B:B,MATCH(G24,MASTER!A:A,0))/100," ")</f>
        <v>0.95</v>
      </c>
      <c r="K24" s="9">
        <f t="shared" si="5"/>
        <v>3</v>
      </c>
      <c r="L24" s="9" t="str">
        <f t="shared" si="6"/>
        <v>2023 - WEEK 03</v>
      </c>
      <c r="M24" s="9" t="str">
        <f t="shared" si="7"/>
        <v>2023 - MONTH 01</v>
      </c>
      <c r="N24" s="12">
        <f t="shared" ref="N24:O24" si="33">IFERROR(AVERAGEIF(L:L,L24,$J:$J)," ")</f>
        <v>0.95</v>
      </c>
      <c r="O24" s="12">
        <f t="shared" si="33"/>
        <v>0.9517857143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3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45034.648</v>
      </c>
      <c r="B25" s="9" t="str">
        <f>INDIRECT(ADDRESS(2+QUOTIENT(ROW()-2,COUNTA('Form Responses 1'!$1:$1)-4),2,,TRUE,"Form Responses 1"))</f>
        <v>ismetbumulo72@gmail.com</v>
      </c>
      <c r="C25" s="9" t="str">
        <f>INDIRECT(ADDRESS(2+QUOTIENT(ROW()-2,COUNTA('Form Responses 1'!$1:$1)-4),3,,TRUE,"Form Responses 1"))</f>
        <v>Ismet Bumulo</v>
      </c>
      <c r="D25" s="10">
        <f>INDIRECT(ADDRESS(2+QUOTIENT(ROW()-2,COUNTA('Form Responses 1'!$1:$1)-4),4,,TRUE,"Form Responses 1"))</f>
        <v>44975</v>
      </c>
      <c r="E25" s="11">
        <f t="shared" si="2"/>
        <v>6</v>
      </c>
      <c r="F25" s="9" t="str">
        <f>IF(ISBLANK(A25)," ",INDIRECT(ADDRESS(1,5+MOD(ROW()-2,COUNTA('Form Responses 1'!$1:$1)-4),,TRUE,"Form Responses 1")))</f>
        <v>Security [Security Functions]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Security</v>
      </c>
      <c r="I25" s="12" t="str">
        <f t="shared" si="4"/>
        <v>SECURITY SERVICE</v>
      </c>
      <c r="J25" s="12">
        <f t="array" ref="J25">IFERROR(INDEX(MASTER!B:B,MATCH(G25,MASTER!A:A,0))/100," ")</f>
        <v>0.95</v>
      </c>
      <c r="K25" s="9">
        <f t="shared" si="5"/>
        <v>7</v>
      </c>
      <c r="L25" s="9" t="str">
        <f t="shared" si="6"/>
        <v>2023 - WEEK 07</v>
      </c>
      <c r="M25" s="9" t="str">
        <f t="shared" si="7"/>
        <v>2023 - MONTH 02</v>
      </c>
      <c r="N25" s="12">
        <f t="shared" ref="N25:O25" si="34">IFERROR(AVERAGEIF(L:L,L25,$J:$J)," ")</f>
        <v>0.95</v>
      </c>
      <c r="O25" s="12">
        <f t="shared" si="34"/>
        <v>0.9473076923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7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45034.64836</v>
      </c>
      <c r="B26" s="9" t="str">
        <f>INDIRECT(ADDRESS(2+QUOTIENT(ROW()-2,COUNTA('Form Responses 1'!$1:$1)-4),2,,TRUE,"Form Responses 1"))</f>
        <v>ismetbumulo72@gmail.com</v>
      </c>
      <c r="C26" s="9" t="str">
        <f>INDIRECT(ADDRESS(2+QUOTIENT(ROW()-2,COUNTA('Form Responses 1'!$1:$1)-4),3,,TRUE,"Form Responses 1"))</f>
        <v>Ismet Bumulo</v>
      </c>
      <c r="D26" s="10">
        <f>INDIRECT(ADDRESS(2+QUOTIENT(ROW()-2,COUNTA('Form Responses 1'!$1:$1)-4),4,,TRUE,"Form Responses 1"))</f>
        <v>44947</v>
      </c>
      <c r="E26" s="11">
        <f t="shared" si="2"/>
        <v>6</v>
      </c>
      <c r="F26" s="9" t="str">
        <f>IF(ISBLANK(A26)," ",INDIRECT(ADDRESS(1,5+MOD(ROW()-2,COUNTA('Form Responses 1'!$1:$1)-4),,TRUE,"Form Responses 1")))</f>
        <v>Security [Security Functions]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Security</v>
      </c>
      <c r="I26" s="12" t="str">
        <f t="shared" si="4"/>
        <v>SECURITY SERVICE</v>
      </c>
      <c r="J26" s="12">
        <f t="array" ref="J26">IFERROR(INDEX(MASTER!B:B,MATCH(G26,MASTER!A:A,0))/100," ")</f>
        <v>0.95</v>
      </c>
      <c r="K26" s="9">
        <f t="shared" si="5"/>
        <v>3</v>
      </c>
      <c r="L26" s="9" t="str">
        <f t="shared" si="6"/>
        <v>2023 - WEEK 03</v>
      </c>
      <c r="M26" s="9" t="str">
        <f t="shared" si="7"/>
        <v>2023 - MONTH 01</v>
      </c>
      <c r="N26" s="12">
        <f t="shared" ref="N26:O26" si="35">IFERROR(AVERAGEIF(L:L,L26,$J:$J)," ")</f>
        <v>0.95</v>
      </c>
      <c r="O26" s="12">
        <f t="shared" si="35"/>
        <v>0.9517857143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3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45034.65685</v>
      </c>
      <c r="B27" s="9" t="str">
        <f>INDIRECT(ADDRESS(2+QUOTIENT(ROW()-2,COUNTA('Form Responses 1'!$1:$1)-4),2,,TRUE,"Form Responses 1"))</f>
        <v>greisrantung@gmail.com</v>
      </c>
      <c r="C27" s="9" t="str">
        <f>INDIRECT(ADDRESS(2+QUOTIENT(ROW()-2,COUNTA('Form Responses 1'!$1:$1)-4),3,,TRUE,"Form Responses 1"))</f>
        <v>Greis Margaretha Rantung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Security [Security Functions]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Security</v>
      </c>
      <c r="I27" s="12" t="str">
        <f t="shared" si="4"/>
        <v>SECURITY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0.95</v>
      </c>
      <c r="O27" s="12">
        <f t="shared" si="36"/>
        <v>0.9517857143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45034.65764</v>
      </c>
      <c r="B28" s="9" t="str">
        <f>INDIRECT(ADDRESS(2+QUOTIENT(ROW()-2,COUNTA('Form Responses 1'!$1:$1)-4),2,,TRUE,"Form Responses 1"))</f>
        <v>greisrantung@gmail.com</v>
      </c>
      <c r="C28" s="9" t="str">
        <f>INDIRECT(ADDRESS(2+QUOTIENT(ROW()-2,COUNTA('Form Responses 1'!$1:$1)-4),3,,TRUE,"Form Responses 1"))</f>
        <v>Greis Margaretha Rantung</v>
      </c>
      <c r="D28" s="10">
        <f>INDIRECT(ADDRESS(2+QUOTIENT(ROW()-2,COUNTA('Form Responses 1'!$1:$1)-4),4,,TRUE,"Form Responses 1"))</f>
        <v>44982</v>
      </c>
      <c r="E28" s="11">
        <f t="shared" si="2"/>
        <v>6</v>
      </c>
      <c r="F28" s="9" t="str">
        <f>IF(ISBLANK(A28)," ",INDIRECT(ADDRESS(1,5+MOD(ROW()-2,COUNTA('Form Responses 1'!$1:$1)-4),,TRUE,"Form Responses 1")))</f>
        <v>Security [Security Functions]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Security</v>
      </c>
      <c r="I28" s="12" t="str">
        <f t="shared" si="4"/>
        <v>SECURITY SERVICE</v>
      </c>
      <c r="J28" s="12">
        <f t="array" ref="J28">IFERROR(INDEX(MASTER!B:B,MATCH(G28,MASTER!A:A,0))/100," ")</f>
        <v>0.95</v>
      </c>
      <c r="K28" s="9">
        <f t="shared" si="5"/>
        <v>8</v>
      </c>
      <c r="L28" s="9" t="str">
        <f t="shared" si="6"/>
        <v>2023 - WEEK 08</v>
      </c>
      <c r="M28" s="9" t="str">
        <f t="shared" si="7"/>
        <v>2023 - MONTH 02</v>
      </c>
      <c r="N28" s="12">
        <f t="shared" ref="N28:O28" si="37">IFERROR(AVERAGEIF(L:L,L28,$J:$J)," ")</f>
        <v>0.95</v>
      </c>
      <c r="O28" s="12">
        <f t="shared" si="37"/>
        <v>0.9473076923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8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45034.65852</v>
      </c>
      <c r="B29" s="9" t="str">
        <f>INDIRECT(ADDRESS(2+QUOTIENT(ROW()-2,COUNTA('Form Responses 1'!$1:$1)-4),2,,TRUE,"Form Responses 1"))</f>
        <v>greisrantung@gmail.com</v>
      </c>
      <c r="C29" s="9" t="str">
        <f>INDIRECT(ADDRESS(2+QUOTIENT(ROW()-2,COUNTA('Form Responses 1'!$1:$1)-4),3,,TRUE,"Form Responses 1"))</f>
        <v>Greis Margaretha Rantung</v>
      </c>
      <c r="D29" s="10">
        <f>INDIRECT(ADDRESS(2+QUOTIENT(ROW()-2,COUNTA('Form Responses 1'!$1:$1)-4),4,,TRUE,"Form Responses 1"))</f>
        <v>45010</v>
      </c>
      <c r="E29" s="11">
        <f t="shared" si="2"/>
        <v>6</v>
      </c>
      <c r="F29" s="9" t="str">
        <f>IF(ISBLANK(A29)," ",INDIRECT(ADDRESS(1,5+MOD(ROW()-2,COUNTA('Form Responses 1'!$1:$1)-4),,TRUE,"Form Responses 1")))</f>
        <v>Security [Security Functions]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Security</v>
      </c>
      <c r="I29" s="12" t="str">
        <f t="shared" si="4"/>
        <v>SECURITY SERVICE</v>
      </c>
      <c r="J29" s="12">
        <f t="array" ref="J29">IFERROR(INDEX(MASTER!B:B,MATCH(G29,MASTER!A:A,0))/100," ")</f>
        <v>0.95</v>
      </c>
      <c r="K29" s="9">
        <f t="shared" si="5"/>
        <v>12</v>
      </c>
      <c r="L29" s="9" t="str">
        <f t="shared" si="6"/>
        <v>2023 - WEEK 12</v>
      </c>
      <c r="M29" s="9" t="str">
        <f t="shared" si="7"/>
        <v>2023 - MONTH 03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12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45035.34025</v>
      </c>
      <c r="B30" s="9" t="str">
        <f>INDIRECT(ADDRESS(2+QUOTIENT(ROW()-2,COUNTA('Form Responses 1'!$1:$1)-4),2,,TRUE,"Form Responses 1"))</f>
        <v>ismetbumulo72@gmail.com</v>
      </c>
      <c r="C30" s="9" t="str">
        <f>INDIRECT(ADDRESS(2+QUOTIENT(ROW()-2,COUNTA('Form Responses 1'!$1:$1)-4),3,,TRUE,"Form Responses 1"))</f>
        <v>Ismet Bumulo</v>
      </c>
      <c r="D30" s="10">
        <f>INDIRECT(ADDRESS(2+QUOTIENT(ROW()-2,COUNTA('Form Responses 1'!$1:$1)-4),4,,TRUE,"Form Responses 1"))</f>
        <v>44953</v>
      </c>
      <c r="E30" s="11">
        <f t="shared" si="2"/>
        <v>5</v>
      </c>
      <c r="F30" s="9" t="str">
        <f>IF(ISBLANK(A30)," ",INDIRECT(ADDRESS(1,5+MOD(ROW()-2,COUNTA('Form Responses 1'!$1:$1)-4),,TRUE,"Form Responses 1")))</f>
        <v>Security [Security Functions]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Security</v>
      </c>
      <c r="I30" s="12" t="str">
        <f t="shared" si="4"/>
        <v>SECURITY SERVICE</v>
      </c>
      <c r="J30" s="12">
        <f t="array" ref="J30">IFERROR(INDEX(MASTER!B:B,MATCH(G30,MASTER!A:A,0))/100," ")</f>
        <v>0.95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0.95</v>
      </c>
      <c r="O30" s="12">
        <f t="shared" si="39"/>
        <v>0.9517857143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45035.34057</v>
      </c>
      <c r="B31" s="9" t="str">
        <f>INDIRECT(ADDRESS(2+QUOTIENT(ROW()-2,COUNTA('Form Responses 1'!$1:$1)-4),2,,TRUE,"Form Responses 1"))</f>
        <v>ismetbumulo72@gmail.com</v>
      </c>
      <c r="C31" s="9" t="str">
        <f>INDIRECT(ADDRESS(2+QUOTIENT(ROW()-2,COUNTA('Form Responses 1'!$1:$1)-4),3,,TRUE,"Form Responses 1"))</f>
        <v>Ismet Bumulo</v>
      </c>
      <c r="D31" s="10">
        <f>INDIRECT(ADDRESS(2+QUOTIENT(ROW()-2,COUNTA('Form Responses 1'!$1:$1)-4),4,,TRUE,"Form Responses 1"))</f>
        <v>44954</v>
      </c>
      <c r="E31" s="11">
        <f t="shared" si="2"/>
        <v>6</v>
      </c>
      <c r="F31" s="9" t="str">
        <f>IF(ISBLANK(A31)," ",INDIRECT(ADDRESS(1,5+MOD(ROW()-2,COUNTA('Form Responses 1'!$1:$1)-4),,TRUE,"Form Responses 1")))</f>
        <v>Security [Security Functions]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Security</v>
      </c>
      <c r="I31" s="12" t="str">
        <f t="shared" si="4"/>
        <v>SECURITY SERVICE</v>
      </c>
      <c r="J31" s="12">
        <f t="array" ref="J31">IFERROR(INDEX(MASTER!B:B,MATCH(G31,MASTER!A:A,0))/100," ")</f>
        <v>0.95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0.95</v>
      </c>
      <c r="O31" s="12">
        <f t="shared" si="40"/>
        <v>0.9517857143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45035.34085</v>
      </c>
      <c r="B32" s="9" t="str">
        <f>INDIRECT(ADDRESS(2+QUOTIENT(ROW()-2,COUNTA('Form Responses 1'!$1:$1)-4),2,,TRUE,"Form Responses 1"))</f>
        <v>ismetbumulo72@gmail.com</v>
      </c>
      <c r="C32" s="9" t="str">
        <f>INDIRECT(ADDRESS(2+QUOTIENT(ROW()-2,COUNTA('Form Responses 1'!$1:$1)-4),3,,TRUE,"Form Responses 1"))</f>
        <v>Ismet Bumulo</v>
      </c>
      <c r="D32" s="10">
        <f>INDIRECT(ADDRESS(2+QUOTIENT(ROW()-2,COUNTA('Form Responses 1'!$1:$1)-4),4,,TRUE,"Form Responses 1"))</f>
        <v>44955</v>
      </c>
      <c r="E32" s="11">
        <f t="shared" si="2"/>
        <v>7</v>
      </c>
      <c r="F32" s="9" t="str">
        <f>IF(ISBLANK(A32)," ",INDIRECT(ADDRESS(1,5+MOD(ROW()-2,COUNTA('Form Responses 1'!$1:$1)-4),,TRUE,"Form Responses 1")))</f>
        <v>Security [Security Functions]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Security</v>
      </c>
      <c r="I32" s="12" t="str">
        <f t="shared" si="4"/>
        <v>SECURITY SERVICE</v>
      </c>
      <c r="J32" s="12">
        <f t="array" ref="J32">IFERROR(INDEX(MASTER!B:B,MATCH(G32,MASTER!A:A,0))/100," ")</f>
        <v>1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01</v>
      </c>
      <c r="N32" s="12">
        <f t="shared" ref="N32:O32" si="41">IFERROR(AVERAGEIF(L:L,L32,$J:$J)," ")</f>
        <v>0.9642857143</v>
      </c>
      <c r="O32" s="12">
        <f t="shared" si="41"/>
        <v>0.9517857143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45035.34113</v>
      </c>
      <c r="B33" s="9" t="str">
        <f>INDIRECT(ADDRESS(2+QUOTIENT(ROW()-2,COUNTA('Form Responses 1'!$1:$1)-4),2,,TRUE,"Form Responses 1"))</f>
        <v>ismetbumulo72@gmail.com</v>
      </c>
      <c r="C33" s="9" t="str">
        <f>INDIRECT(ADDRESS(2+QUOTIENT(ROW()-2,COUNTA('Form Responses 1'!$1:$1)-4),3,,TRUE,"Form Responses 1"))</f>
        <v>Ismet Bumulo</v>
      </c>
      <c r="D33" s="10">
        <f>INDIRECT(ADDRESS(2+QUOTIENT(ROW()-2,COUNTA('Form Responses 1'!$1:$1)-4),4,,TRUE,"Form Responses 1"))</f>
        <v>44956</v>
      </c>
      <c r="E33" s="11">
        <f t="shared" si="2"/>
        <v>1</v>
      </c>
      <c r="F33" s="9" t="str">
        <f>IF(ISBLANK(A33)," ",INDIRECT(ADDRESS(1,5+MOD(ROW()-2,COUNTA('Form Responses 1'!$1:$1)-4),,TRUE,"Form Responses 1")))</f>
        <v>Security [Security Functions]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Security</v>
      </c>
      <c r="I33" s="12" t="str">
        <f t="shared" si="4"/>
        <v>SECURITY SERVICE</v>
      </c>
      <c r="J33" s="12">
        <f t="array" ref="J33">IFERROR(INDEX(MASTER!B:B,MATCH(G33,MASTER!A:A,0))/100," ")</f>
        <v>0.95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01</v>
      </c>
      <c r="N33" s="12">
        <f t="shared" ref="N33:O33" si="42">IFERROR(AVERAGEIF(L:L,L33,$J:$J)," ")</f>
        <v>0.9642857143</v>
      </c>
      <c r="O33" s="12">
        <f t="shared" si="42"/>
        <v>0.9517857143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45035.34136</v>
      </c>
      <c r="B34" s="9" t="str">
        <f>INDIRECT(ADDRESS(2+QUOTIENT(ROW()-2,COUNTA('Form Responses 1'!$1:$1)-4),2,,TRUE,"Form Responses 1"))</f>
        <v>ismetbumulo72@gmail.com</v>
      </c>
      <c r="C34" s="9" t="str">
        <f>INDIRECT(ADDRESS(2+QUOTIENT(ROW()-2,COUNTA('Form Responses 1'!$1:$1)-4),3,,TRUE,"Form Responses 1"))</f>
        <v>Ismet Bumulo</v>
      </c>
      <c r="D34" s="10">
        <f>INDIRECT(ADDRESS(2+QUOTIENT(ROW()-2,COUNTA('Form Responses 1'!$1:$1)-4),4,,TRUE,"Form Responses 1"))</f>
        <v>44957</v>
      </c>
      <c r="E34" s="11">
        <f t="shared" si="2"/>
        <v>2</v>
      </c>
      <c r="F34" s="9" t="str">
        <f>IF(ISBLANK(A34)," ",INDIRECT(ADDRESS(1,5+MOD(ROW()-2,COUNTA('Form Responses 1'!$1:$1)-4),,TRUE,"Form Responses 1")))</f>
        <v>Security [Security Functions]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Security</v>
      </c>
      <c r="I34" s="12" t="str">
        <f t="shared" si="4"/>
        <v>SECURITY SERVICE</v>
      </c>
      <c r="J34" s="12">
        <f t="array" ref="J34">IFERROR(INDEX(MASTER!B:B,MATCH(G34,MASTER!A:A,0))/100," ")</f>
        <v>0.95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01</v>
      </c>
      <c r="N34" s="12">
        <f t="shared" ref="N34:O34" si="43">IFERROR(AVERAGEIF(L:L,L34,$J:$J)," ")</f>
        <v>0.9642857143</v>
      </c>
      <c r="O34" s="12">
        <f t="shared" si="43"/>
        <v>0.9517857143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45035.34164</v>
      </c>
      <c r="B35" s="9" t="str">
        <f>INDIRECT(ADDRESS(2+QUOTIENT(ROW()-2,COUNTA('Form Responses 1'!$1:$1)-4),2,,TRUE,"Form Responses 1"))</f>
        <v>ismetbumulo72@gmail.com</v>
      </c>
      <c r="C35" s="9" t="str">
        <f>INDIRECT(ADDRESS(2+QUOTIENT(ROW()-2,COUNTA('Form Responses 1'!$1:$1)-4),3,,TRUE,"Form Responses 1"))</f>
        <v>Ismet Bumulo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Security [Security Functions]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Security</v>
      </c>
      <c r="I35" s="12" t="str">
        <f t="shared" si="4"/>
        <v>SECURITY SERVICE</v>
      </c>
      <c r="J35" s="12">
        <f t="array" ref="J35">IFERROR(INDEX(MASTER!B:B,MATCH(G35,MASTER!A:A,0))/100," ")</f>
        <v>0.95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0.9642857143</v>
      </c>
      <c r="O35" s="12">
        <f t="shared" si="44"/>
        <v>0.9473076923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45035.34202</v>
      </c>
      <c r="B36" s="9" t="str">
        <f>INDIRECT(ADDRESS(2+QUOTIENT(ROW()-2,COUNTA('Form Responses 1'!$1:$1)-4),2,,TRUE,"Form Responses 1"))</f>
        <v>ismetbumulo72@gmail.com</v>
      </c>
      <c r="C36" s="9" t="str">
        <f>INDIRECT(ADDRESS(2+QUOTIENT(ROW()-2,COUNTA('Form Responses 1'!$1:$1)-4),3,,TRUE,"Form Responses 1"))</f>
        <v>Ismet Bumulo</v>
      </c>
      <c r="D36" s="10">
        <f>INDIRECT(ADDRESS(2+QUOTIENT(ROW()-2,COUNTA('Form Responses 1'!$1:$1)-4),4,,TRUE,"Form Responses 1"))</f>
        <v>44959</v>
      </c>
      <c r="E36" s="11">
        <f t="shared" si="2"/>
        <v>4</v>
      </c>
      <c r="F36" s="9" t="str">
        <f>IF(ISBLANK(A36)," ",INDIRECT(ADDRESS(1,5+MOD(ROW()-2,COUNTA('Form Responses 1'!$1:$1)-4),,TRUE,"Form Responses 1")))</f>
        <v>Security [Security Functions]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Security</v>
      </c>
      <c r="I36" s="12" t="str">
        <f t="shared" si="4"/>
        <v>SECURITY SERVICE</v>
      </c>
      <c r="J36" s="12">
        <f t="array" ref="J36">IFERROR(INDEX(MASTER!B:B,MATCH(G36,MASTER!A:A,0))/100," ")</f>
        <v>0.95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0.9642857143</v>
      </c>
      <c r="O36" s="12">
        <f t="shared" si="45"/>
        <v>0.9473076923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45035.34237</v>
      </c>
      <c r="B37" s="9" t="str">
        <f>INDIRECT(ADDRESS(2+QUOTIENT(ROW()-2,COUNTA('Form Responses 1'!$1:$1)-4),2,,TRUE,"Form Responses 1"))</f>
        <v>ismetbumulo72@gmail.com</v>
      </c>
      <c r="C37" s="9" t="str">
        <f>INDIRECT(ADDRESS(2+QUOTIENT(ROW()-2,COUNTA('Form Responses 1'!$1:$1)-4),3,,TRUE,"Form Responses 1"))</f>
        <v>Ismet Bumulo</v>
      </c>
      <c r="D37" s="10">
        <f>INDIRECT(ADDRESS(2+QUOTIENT(ROW()-2,COUNTA('Form Responses 1'!$1:$1)-4),4,,TRUE,"Form Responses 1"))</f>
        <v>44960</v>
      </c>
      <c r="E37" s="11">
        <f t="shared" si="2"/>
        <v>5</v>
      </c>
      <c r="F37" s="9" t="str">
        <f>IF(ISBLANK(A37)," ",INDIRECT(ADDRESS(1,5+MOD(ROW()-2,COUNTA('Form Responses 1'!$1:$1)-4),,TRUE,"Form Responses 1")))</f>
        <v>Security [Security Functions]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Security</v>
      </c>
      <c r="I37" s="12" t="str">
        <f t="shared" si="4"/>
        <v>SECURITY SERVICE</v>
      </c>
      <c r="J37" s="12">
        <f t="array" ref="J37">IFERROR(INDEX(MASTER!B:B,MATCH(G37,MASTER!A:A,0))/100," ")</f>
        <v>1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0.9642857143</v>
      </c>
      <c r="O37" s="12">
        <f t="shared" si="46"/>
        <v>0.9473076923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45035.3427</v>
      </c>
      <c r="B38" s="9" t="str">
        <f>INDIRECT(ADDRESS(2+QUOTIENT(ROW()-2,COUNTA('Form Responses 1'!$1:$1)-4),2,,TRUE,"Form Responses 1"))</f>
        <v>ismetbumulo72@gmail.com</v>
      </c>
      <c r="C38" s="9" t="str">
        <f>INDIRECT(ADDRESS(2+QUOTIENT(ROW()-2,COUNTA('Form Responses 1'!$1:$1)-4),3,,TRUE,"Form Responses 1"))</f>
        <v>Ismet Bumulo</v>
      </c>
      <c r="D38" s="10">
        <f>INDIRECT(ADDRESS(2+QUOTIENT(ROW()-2,COUNTA('Form Responses 1'!$1:$1)-4),4,,TRUE,"Form Responses 1"))</f>
        <v>44961</v>
      </c>
      <c r="E38" s="11">
        <f t="shared" si="2"/>
        <v>6</v>
      </c>
      <c r="F38" s="9" t="str">
        <f>IF(ISBLANK(A38)," ",INDIRECT(ADDRESS(1,5+MOD(ROW()-2,COUNTA('Form Responses 1'!$1:$1)-4),,TRUE,"Form Responses 1")))</f>
        <v>Security [Security Functions]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Security</v>
      </c>
      <c r="I38" s="12" t="str">
        <f t="shared" si="4"/>
        <v>SECURITY SERVICE</v>
      </c>
      <c r="J38" s="12">
        <f t="array" ref="J38">IFERROR(INDEX(MASTER!B:B,MATCH(G38,MASTER!A:A,0))/100," ")</f>
        <v>0.95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0.9642857143</v>
      </c>
      <c r="O38" s="12">
        <f t="shared" si="47"/>
        <v>0.9473076923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45035.34303</v>
      </c>
      <c r="B39" s="9" t="str">
        <f>INDIRECT(ADDRESS(2+QUOTIENT(ROW()-2,COUNTA('Form Responses 1'!$1:$1)-4),2,,TRUE,"Form Responses 1"))</f>
        <v>ismetbumulo72@gmail.com</v>
      </c>
      <c r="C39" s="9" t="str">
        <f>INDIRECT(ADDRESS(2+QUOTIENT(ROW()-2,COUNTA('Form Responses 1'!$1:$1)-4),3,,TRUE,"Form Responses 1"))</f>
        <v>Ismet Bumulo</v>
      </c>
      <c r="D39" s="10">
        <f>INDIRECT(ADDRESS(2+QUOTIENT(ROW()-2,COUNTA('Form Responses 1'!$1:$1)-4),4,,TRUE,"Form Responses 1"))</f>
        <v>44962</v>
      </c>
      <c r="E39" s="11">
        <f t="shared" si="2"/>
        <v>7</v>
      </c>
      <c r="F39" s="9" t="str">
        <f>IF(ISBLANK(A39)," ",INDIRECT(ADDRESS(1,5+MOD(ROW()-2,COUNTA('Form Responses 1'!$1:$1)-4),,TRUE,"Form Responses 1")))</f>
        <v>Security [Security Functions]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Security</v>
      </c>
      <c r="I39" s="12" t="str">
        <f t="shared" si="4"/>
        <v>SECURITY SERVICE</v>
      </c>
      <c r="J39" s="12">
        <f t="array" ref="J39">IFERROR(INDEX(MASTER!B:B,MATCH(G39,MASTER!A:A,0))/100," ")</f>
        <v>0.95</v>
      </c>
      <c r="K39" s="9">
        <f t="shared" si="5"/>
        <v>6</v>
      </c>
      <c r="L39" s="9" t="str">
        <f t="shared" si="6"/>
        <v>2023 - WEEK 06</v>
      </c>
      <c r="M39" s="9" t="str">
        <f t="shared" si="7"/>
        <v>2023 - MONTH 02</v>
      </c>
      <c r="N39" s="12">
        <f t="shared" ref="N39:O39" si="48">IFERROR(AVERAGEIF(L:L,L39,$J:$J)," ")</f>
        <v>0.938</v>
      </c>
      <c r="O39" s="12">
        <f t="shared" si="48"/>
        <v>0.9473076923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6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45035.34331</v>
      </c>
      <c r="B40" s="9" t="str">
        <f>INDIRECT(ADDRESS(2+QUOTIENT(ROW()-2,COUNTA('Form Responses 1'!$1:$1)-4),2,,TRUE,"Form Responses 1"))</f>
        <v>ismetbumulo72@gmail.com</v>
      </c>
      <c r="C40" s="9" t="str">
        <f>INDIRECT(ADDRESS(2+QUOTIENT(ROW()-2,COUNTA('Form Responses 1'!$1:$1)-4),3,,TRUE,"Form Responses 1"))</f>
        <v>Ismet Bumulo</v>
      </c>
      <c r="D40" s="10">
        <f>INDIRECT(ADDRESS(2+QUOTIENT(ROW()-2,COUNTA('Form Responses 1'!$1:$1)-4),4,,TRUE,"Form Responses 1"))</f>
        <v>44963</v>
      </c>
      <c r="E40" s="11">
        <f t="shared" si="2"/>
        <v>1</v>
      </c>
      <c r="F40" s="9" t="str">
        <f>IF(ISBLANK(A40)," ",INDIRECT(ADDRESS(1,5+MOD(ROW()-2,COUNTA('Form Responses 1'!$1:$1)-4),,TRUE,"Form Responses 1")))</f>
        <v>Security [Security Functions]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Security</v>
      </c>
      <c r="I40" s="12" t="str">
        <f t="shared" si="4"/>
        <v>SECURITY SERVICE</v>
      </c>
      <c r="J40" s="12">
        <f t="array" ref="J40">IFERROR(INDEX(MASTER!B:B,MATCH(G40,MASTER!A:A,0))/100," ")</f>
        <v>0.95</v>
      </c>
      <c r="K40" s="9">
        <f t="shared" si="5"/>
        <v>6</v>
      </c>
      <c r="L40" s="9" t="str">
        <f t="shared" si="6"/>
        <v>2023 - WEEK 06</v>
      </c>
      <c r="M40" s="9" t="str">
        <f t="shared" si="7"/>
        <v>2023 - MONTH 02</v>
      </c>
      <c r="N40" s="12">
        <f t="shared" ref="N40:O40" si="49">IFERROR(AVERAGEIF(L:L,L40,$J:$J)," ")</f>
        <v>0.938</v>
      </c>
      <c r="O40" s="12">
        <f t="shared" si="49"/>
        <v>0.9473076923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6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45035.34361</v>
      </c>
      <c r="B41" s="9" t="str">
        <f>INDIRECT(ADDRESS(2+QUOTIENT(ROW()-2,COUNTA('Form Responses 1'!$1:$1)-4),2,,TRUE,"Form Responses 1"))</f>
        <v>ismetbumulo72@gmail.com</v>
      </c>
      <c r="C41" s="9" t="str">
        <f>INDIRECT(ADDRESS(2+QUOTIENT(ROW()-2,COUNTA('Form Responses 1'!$1:$1)-4),3,,TRUE,"Form Responses 1"))</f>
        <v>Ismet Bumulo</v>
      </c>
      <c r="D41" s="10">
        <f>INDIRECT(ADDRESS(2+QUOTIENT(ROW()-2,COUNTA('Form Responses 1'!$1:$1)-4),4,,TRUE,"Form Responses 1"))</f>
        <v>44964</v>
      </c>
      <c r="E41" s="11">
        <f t="shared" si="2"/>
        <v>2</v>
      </c>
      <c r="F41" s="9" t="str">
        <f>IF(ISBLANK(A41)," ",INDIRECT(ADDRESS(1,5+MOD(ROW()-2,COUNTA('Form Responses 1'!$1:$1)-4),,TRUE,"Form Responses 1")))</f>
        <v>Security [Security Functions]</v>
      </c>
      <c r="G41" s="9" t="str">
        <f>IF(ISBLANK(A41)," ",INDIRECT(ADDRESS(MATCH(A41,'Form Responses 1'!A:A,0),5+MOD(ROW()-2,COUNTA('Form Responses 1'!$1:$1)-4),,TRUE,"Form Responses 1")))</f>
        <v>CUKUP BAIK</v>
      </c>
      <c r="H41" s="12" t="str">
        <f t="shared" si="3"/>
        <v>Security</v>
      </c>
      <c r="I41" s="12" t="str">
        <f t="shared" si="4"/>
        <v>SECURITY SERVICE</v>
      </c>
      <c r="J41" s="12">
        <f t="array" ref="J41">IFERROR(INDEX(MASTER!B:B,MATCH(G41,MASTER!A:A,0))/100," ")</f>
        <v>0.89</v>
      </c>
      <c r="K41" s="9">
        <f t="shared" si="5"/>
        <v>6</v>
      </c>
      <c r="L41" s="9" t="str">
        <f t="shared" si="6"/>
        <v>2023 - WEEK 06</v>
      </c>
      <c r="M41" s="9" t="str">
        <f t="shared" si="7"/>
        <v>2023 - MONTH 02</v>
      </c>
      <c r="N41" s="12">
        <f t="shared" ref="N41:O41" si="50">IFERROR(AVERAGEIF(L:L,L41,$J:$J)," ")</f>
        <v>0.938</v>
      </c>
      <c r="O41" s="12">
        <f t="shared" si="50"/>
        <v>0.9473076923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6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45035.34389</v>
      </c>
      <c r="B42" s="9" t="str">
        <f>INDIRECT(ADDRESS(2+QUOTIENT(ROW()-2,COUNTA('Form Responses 1'!$1:$1)-4),2,,TRUE,"Form Responses 1"))</f>
        <v>ismetbumulo72@gmail.com</v>
      </c>
      <c r="C42" s="9" t="str">
        <f>INDIRECT(ADDRESS(2+QUOTIENT(ROW()-2,COUNTA('Form Responses 1'!$1:$1)-4),3,,TRUE,"Form Responses 1"))</f>
        <v>Ismet Bumulo</v>
      </c>
      <c r="D42" s="10">
        <f>INDIRECT(ADDRESS(2+QUOTIENT(ROW()-2,COUNTA('Form Responses 1'!$1:$1)-4),4,,TRUE,"Form Responses 1"))</f>
        <v>44965</v>
      </c>
      <c r="E42" s="11">
        <f t="shared" si="2"/>
        <v>3</v>
      </c>
      <c r="F42" s="9" t="str">
        <f>IF(ISBLANK(A42)," ",INDIRECT(ADDRESS(1,5+MOD(ROW()-2,COUNTA('Form Responses 1'!$1:$1)-4),,TRUE,"Form Responses 1")))</f>
        <v>Security [Security Functions]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Security</v>
      </c>
      <c r="I42" s="12" t="str">
        <f t="shared" si="4"/>
        <v>SECURITY SERVICE</v>
      </c>
      <c r="J42" s="12">
        <f t="array" ref="J42">IFERROR(INDEX(MASTER!B:B,MATCH(G42,MASTER!A:A,0))/100," ")</f>
        <v>0.89</v>
      </c>
      <c r="K42" s="9">
        <f t="shared" si="5"/>
        <v>6</v>
      </c>
      <c r="L42" s="9" t="str">
        <f t="shared" si="6"/>
        <v>2023 - WEEK 06</v>
      </c>
      <c r="M42" s="9" t="str">
        <f t="shared" si="7"/>
        <v>2023 - MONTH 02</v>
      </c>
      <c r="N42" s="12">
        <f t="shared" ref="N42:O42" si="51">IFERROR(AVERAGEIF(L:L,L42,$J:$J)," ")</f>
        <v>0.938</v>
      </c>
      <c r="O42" s="12">
        <f t="shared" si="51"/>
        <v>0.9473076923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6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45035.3442</v>
      </c>
      <c r="B43" s="9" t="str">
        <f>INDIRECT(ADDRESS(2+QUOTIENT(ROW()-2,COUNTA('Form Responses 1'!$1:$1)-4),2,,TRUE,"Form Responses 1"))</f>
        <v>ismetbumulo72@gmail.com</v>
      </c>
      <c r="C43" s="9" t="str">
        <f>INDIRECT(ADDRESS(2+QUOTIENT(ROW()-2,COUNTA('Form Responses 1'!$1:$1)-4),3,,TRUE,"Form Responses 1"))</f>
        <v>Ismet Bumulo</v>
      </c>
      <c r="D43" s="10">
        <f>INDIRECT(ADDRESS(2+QUOTIENT(ROW()-2,COUNTA('Form Responses 1'!$1:$1)-4),4,,TRUE,"Form Responses 1"))</f>
        <v>44965</v>
      </c>
      <c r="E43" s="11">
        <f t="shared" si="2"/>
        <v>3</v>
      </c>
      <c r="F43" s="9" t="str">
        <f>IF(ISBLANK(A43)," ",INDIRECT(ADDRESS(1,5+MOD(ROW()-2,COUNTA('Form Responses 1'!$1:$1)-4),,TRUE,"Form Responses 1")))</f>
        <v>Security [Security Functions]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Security</v>
      </c>
      <c r="I43" s="12" t="str">
        <f t="shared" si="4"/>
        <v>SECURITY SERVICE</v>
      </c>
      <c r="J43" s="12">
        <f t="array" ref="J43">IFERROR(INDEX(MASTER!B:B,MATCH(G43,MASTER!A:A,0))/100," ")</f>
        <v>0.95</v>
      </c>
      <c r="K43" s="9">
        <f t="shared" si="5"/>
        <v>6</v>
      </c>
      <c r="L43" s="9" t="str">
        <f t="shared" si="6"/>
        <v>2023 - WEEK 06</v>
      </c>
      <c r="M43" s="9" t="str">
        <f t="shared" si="7"/>
        <v>2023 - MONTH 02</v>
      </c>
      <c r="N43" s="12">
        <f t="shared" ref="N43:O43" si="52">IFERROR(AVERAGEIF(L:L,L43,$J:$J)," ")</f>
        <v>0.938</v>
      </c>
      <c r="O43" s="12">
        <f t="shared" si="52"/>
        <v>0.9473076923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6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45035.34453</v>
      </c>
      <c r="B44" s="9" t="str">
        <f>INDIRECT(ADDRESS(2+QUOTIENT(ROW()-2,COUNTA('Form Responses 1'!$1:$1)-4),2,,TRUE,"Form Responses 1"))</f>
        <v>ismetbumulo72@gmail.com</v>
      </c>
      <c r="C44" s="9" t="str">
        <f>INDIRECT(ADDRESS(2+QUOTIENT(ROW()-2,COUNTA('Form Responses 1'!$1:$1)-4),3,,TRUE,"Form Responses 1"))</f>
        <v>Ismet Bumulo</v>
      </c>
      <c r="D44" s="10">
        <f>INDIRECT(ADDRESS(2+QUOTIENT(ROW()-2,COUNTA('Form Responses 1'!$1:$1)-4),4,,TRUE,"Form Responses 1"))</f>
        <v>44966</v>
      </c>
      <c r="E44" s="11">
        <f t="shared" si="2"/>
        <v>4</v>
      </c>
      <c r="F44" s="9" t="str">
        <f>IF(ISBLANK(A44)," ",INDIRECT(ADDRESS(1,5+MOD(ROW()-2,COUNTA('Form Responses 1'!$1:$1)-4),,TRUE,"Form Responses 1")))</f>
        <v>Security [Security Functions]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Security</v>
      </c>
      <c r="I44" s="12" t="str">
        <f t="shared" si="4"/>
        <v>SECURITY SERVICE</v>
      </c>
      <c r="J44" s="12">
        <f t="array" ref="J44">IFERROR(INDEX(MASTER!B:B,MATCH(G44,MASTER!A:A,0))/100," ")</f>
        <v>0.95</v>
      </c>
      <c r="K44" s="9">
        <f t="shared" si="5"/>
        <v>6</v>
      </c>
      <c r="L44" s="9" t="str">
        <f t="shared" si="6"/>
        <v>2023 - WEEK 06</v>
      </c>
      <c r="M44" s="9" t="str">
        <f t="shared" si="7"/>
        <v>2023 - MONTH 02</v>
      </c>
      <c r="N44" s="12">
        <f t="shared" ref="N44:O44" si="53">IFERROR(AVERAGEIF(L:L,L44,$J:$J)," ")</f>
        <v>0.938</v>
      </c>
      <c r="O44" s="12">
        <f t="shared" si="53"/>
        <v>0.9473076923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6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45035.34504</v>
      </c>
      <c r="B45" s="9" t="str">
        <f>INDIRECT(ADDRESS(2+QUOTIENT(ROW()-2,COUNTA('Form Responses 1'!$1:$1)-4),2,,TRUE,"Form Responses 1"))</f>
        <v>ismetbumulo72@gmail.com</v>
      </c>
      <c r="C45" s="9" t="str">
        <f>INDIRECT(ADDRESS(2+QUOTIENT(ROW()-2,COUNTA('Form Responses 1'!$1:$1)-4),3,,TRUE,"Form Responses 1"))</f>
        <v>Ismet Bumulo</v>
      </c>
      <c r="D45" s="10">
        <f>INDIRECT(ADDRESS(2+QUOTIENT(ROW()-2,COUNTA('Form Responses 1'!$1:$1)-4),4,,TRUE,"Form Responses 1"))</f>
        <v>44967</v>
      </c>
      <c r="E45" s="11">
        <f t="shared" si="2"/>
        <v>5</v>
      </c>
      <c r="F45" s="9" t="str">
        <f>IF(ISBLANK(A45)," ",INDIRECT(ADDRESS(1,5+MOD(ROW()-2,COUNTA('Form Responses 1'!$1:$1)-4),,TRUE,"Form Responses 1")))</f>
        <v>Security [Security Functions]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Security</v>
      </c>
      <c r="I45" s="12" t="str">
        <f t="shared" si="4"/>
        <v>SECURITY SERVICE</v>
      </c>
      <c r="J45" s="12">
        <f t="array" ref="J45">IFERROR(INDEX(MASTER!B:B,MATCH(G45,MASTER!A:A,0))/100," ")</f>
        <v>0.95</v>
      </c>
      <c r="K45" s="9">
        <f t="shared" si="5"/>
        <v>6</v>
      </c>
      <c r="L45" s="9" t="str">
        <f t="shared" si="6"/>
        <v>2023 - WEEK 06</v>
      </c>
      <c r="M45" s="9" t="str">
        <f t="shared" si="7"/>
        <v>2023 - MONTH 02</v>
      </c>
      <c r="N45" s="12">
        <f t="shared" ref="N45:O45" si="54">IFERROR(AVERAGEIF(L:L,L45,$J:$J)," ")</f>
        <v>0.938</v>
      </c>
      <c r="O45" s="12">
        <f t="shared" si="54"/>
        <v>0.9473076923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6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45035.34554</v>
      </c>
      <c r="B46" s="9" t="str">
        <f>INDIRECT(ADDRESS(2+QUOTIENT(ROW()-2,COUNTA('Form Responses 1'!$1:$1)-4),2,,TRUE,"Form Responses 1"))</f>
        <v>ismetbumulo72@gmail.com</v>
      </c>
      <c r="C46" s="9" t="str">
        <f>INDIRECT(ADDRESS(2+QUOTIENT(ROW()-2,COUNTA('Form Responses 1'!$1:$1)-4),3,,TRUE,"Form Responses 1"))</f>
        <v>ismetbumulo72@gmail.com</v>
      </c>
      <c r="D46" s="10">
        <f>INDIRECT(ADDRESS(2+QUOTIENT(ROW()-2,COUNTA('Form Responses 1'!$1:$1)-4),4,,TRUE,"Form Responses 1"))</f>
        <v>44968</v>
      </c>
      <c r="E46" s="11">
        <f t="shared" si="2"/>
        <v>6</v>
      </c>
      <c r="F46" s="9" t="str">
        <f>IF(ISBLANK(A46)," ",INDIRECT(ADDRESS(1,5+MOD(ROW()-2,COUNTA('Form Responses 1'!$1:$1)-4),,TRUE,"Form Responses 1")))</f>
        <v>Security [Security Functions]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Security</v>
      </c>
      <c r="I46" s="12" t="str">
        <f t="shared" si="4"/>
        <v>SECURITY SERVICE</v>
      </c>
      <c r="J46" s="12">
        <f t="array" ref="J46">IFERROR(INDEX(MASTER!B:B,MATCH(G46,MASTER!A:A,0))/100," ")</f>
        <v>0.95</v>
      </c>
      <c r="K46" s="9">
        <f t="shared" si="5"/>
        <v>6</v>
      </c>
      <c r="L46" s="9" t="str">
        <f t="shared" si="6"/>
        <v>2023 - WEEK 06</v>
      </c>
      <c r="M46" s="9" t="str">
        <f t="shared" si="7"/>
        <v>2023 - MONTH 02</v>
      </c>
      <c r="N46" s="12">
        <f t="shared" ref="N46:O46" si="55">IFERROR(AVERAGEIF(L:L,L46,$J:$J)," ")</f>
        <v>0.938</v>
      </c>
      <c r="O46" s="12">
        <f t="shared" si="55"/>
        <v>0.9473076923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6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45035.34591</v>
      </c>
      <c r="B47" s="9" t="str">
        <f>INDIRECT(ADDRESS(2+QUOTIENT(ROW()-2,COUNTA('Form Responses 1'!$1:$1)-4),2,,TRUE,"Form Responses 1"))</f>
        <v>ismetbumulo72@gmail.com</v>
      </c>
      <c r="C47" s="9" t="str">
        <f>INDIRECT(ADDRESS(2+QUOTIENT(ROW()-2,COUNTA('Form Responses 1'!$1:$1)-4),3,,TRUE,"Form Responses 1"))</f>
        <v>Ismet Bumulo</v>
      </c>
      <c r="D47" s="10">
        <f>INDIRECT(ADDRESS(2+QUOTIENT(ROW()-2,COUNTA('Form Responses 1'!$1:$1)-4),4,,TRUE,"Form Responses 1"))</f>
        <v>44968</v>
      </c>
      <c r="E47" s="11">
        <f t="shared" si="2"/>
        <v>6</v>
      </c>
      <c r="F47" s="9" t="str">
        <f>IF(ISBLANK(A47)," ",INDIRECT(ADDRESS(1,5+MOD(ROW()-2,COUNTA('Form Responses 1'!$1:$1)-4),,TRUE,"Form Responses 1")))</f>
        <v>Security [Security Functions]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Security</v>
      </c>
      <c r="I47" s="12" t="str">
        <f t="shared" si="4"/>
        <v>SECURITY SERVICE</v>
      </c>
      <c r="J47" s="12">
        <f t="array" ref="J47">IFERROR(INDEX(MASTER!B:B,MATCH(G47,MASTER!A:A,0))/100," ")</f>
        <v>0.95</v>
      </c>
      <c r="K47" s="9">
        <f t="shared" si="5"/>
        <v>6</v>
      </c>
      <c r="L47" s="9" t="str">
        <f t="shared" si="6"/>
        <v>2023 - WEEK 06</v>
      </c>
      <c r="M47" s="9" t="str">
        <f t="shared" si="7"/>
        <v>2023 - MONTH 02</v>
      </c>
      <c r="N47" s="12">
        <f t="shared" ref="N47:O47" si="56">IFERROR(AVERAGEIF(L:L,L47,$J:$J)," ")</f>
        <v>0.938</v>
      </c>
      <c r="O47" s="12">
        <f t="shared" si="56"/>
        <v>0.9473076923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6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45035.34611</v>
      </c>
      <c r="B48" s="9" t="str">
        <f>INDIRECT(ADDRESS(2+QUOTIENT(ROW()-2,COUNTA('Form Responses 1'!$1:$1)-4),2,,TRUE,"Form Responses 1"))</f>
        <v>ismetbumulo72@gmail.com</v>
      </c>
      <c r="C48" s="9" t="str">
        <f>INDIRECT(ADDRESS(2+QUOTIENT(ROW()-2,COUNTA('Form Responses 1'!$1:$1)-4),3,,TRUE,"Form Responses 1"))</f>
        <v>Ismet Bumulo</v>
      </c>
      <c r="D48" s="10">
        <f>INDIRECT(ADDRESS(2+QUOTIENT(ROW()-2,COUNTA('Form Responses 1'!$1:$1)-4),4,,TRUE,"Form Responses 1"))</f>
        <v>44969</v>
      </c>
      <c r="E48" s="11">
        <f t="shared" si="2"/>
        <v>7</v>
      </c>
      <c r="F48" s="9" t="str">
        <f>IF(ISBLANK(A48)," ",INDIRECT(ADDRESS(1,5+MOD(ROW()-2,COUNTA('Form Responses 1'!$1:$1)-4),,TRUE,"Form Responses 1")))</f>
        <v>Security [Security Functions]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Security</v>
      </c>
      <c r="I48" s="12" t="str">
        <f t="shared" si="4"/>
        <v>SECURITY SERVICE</v>
      </c>
      <c r="J48" s="12">
        <f t="array" ref="J48">IFERROR(INDEX(MASTER!B:B,MATCH(G48,MASTER!A:A,0))/100," ")</f>
        <v>0.95</v>
      </c>
      <c r="K48" s="9">
        <f t="shared" si="5"/>
        <v>7</v>
      </c>
      <c r="L48" s="9" t="str">
        <f t="shared" si="6"/>
        <v>2023 - WEEK 07</v>
      </c>
      <c r="M48" s="9" t="str">
        <f t="shared" si="7"/>
        <v>2023 - MONTH 02</v>
      </c>
      <c r="N48" s="12">
        <f t="shared" ref="N48:O48" si="57">IFERROR(AVERAGEIF(L:L,L48,$J:$J)," ")</f>
        <v>0.95</v>
      </c>
      <c r="O48" s="12">
        <f t="shared" si="57"/>
        <v>0.9473076923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7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45035.34636</v>
      </c>
      <c r="B49" s="9" t="str">
        <f>INDIRECT(ADDRESS(2+QUOTIENT(ROW()-2,COUNTA('Form Responses 1'!$1:$1)-4),2,,TRUE,"Form Responses 1"))</f>
        <v>ismetbumulo72@gmail.com</v>
      </c>
      <c r="C49" s="9" t="str">
        <f>INDIRECT(ADDRESS(2+QUOTIENT(ROW()-2,COUNTA('Form Responses 1'!$1:$1)-4),3,,TRUE,"Form Responses 1"))</f>
        <v>Ismet Bumulo</v>
      </c>
      <c r="D49" s="10">
        <f>INDIRECT(ADDRESS(2+QUOTIENT(ROW()-2,COUNTA('Form Responses 1'!$1:$1)-4),4,,TRUE,"Form Responses 1"))</f>
        <v>44970</v>
      </c>
      <c r="E49" s="11">
        <f t="shared" si="2"/>
        <v>1</v>
      </c>
      <c r="F49" s="9" t="str">
        <f>IF(ISBLANK(A49)," ",INDIRECT(ADDRESS(1,5+MOD(ROW()-2,COUNTA('Form Responses 1'!$1:$1)-4),,TRUE,"Form Responses 1")))</f>
        <v>Security [Security Functions]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Security</v>
      </c>
      <c r="I49" s="12" t="str">
        <f t="shared" si="4"/>
        <v>SECURITY SERVICE</v>
      </c>
      <c r="J49" s="12">
        <f t="array" ref="J49">IFERROR(INDEX(MASTER!B:B,MATCH(G49,MASTER!A:A,0))/100," ")</f>
        <v>0.95</v>
      </c>
      <c r="K49" s="9">
        <f t="shared" si="5"/>
        <v>7</v>
      </c>
      <c r="L49" s="9" t="str">
        <f t="shared" si="6"/>
        <v>2023 - WEEK 07</v>
      </c>
      <c r="M49" s="9" t="str">
        <f t="shared" si="7"/>
        <v>2023 - MONTH 02</v>
      </c>
      <c r="N49" s="12">
        <f t="shared" ref="N49:O49" si="58">IFERROR(AVERAGEIF(L:L,L49,$J:$J)," ")</f>
        <v>0.95</v>
      </c>
      <c r="O49" s="12">
        <f t="shared" si="58"/>
        <v>0.9473076923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7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45035.34672</v>
      </c>
      <c r="B50" s="9" t="str">
        <f>INDIRECT(ADDRESS(2+QUOTIENT(ROW()-2,COUNTA('Form Responses 1'!$1:$1)-4),2,,TRUE,"Form Responses 1"))</f>
        <v>ismetbumulo72@gmail.com</v>
      </c>
      <c r="C50" s="9" t="str">
        <f>INDIRECT(ADDRESS(2+QUOTIENT(ROW()-2,COUNTA('Form Responses 1'!$1:$1)-4),3,,TRUE,"Form Responses 1"))</f>
        <v>Ismet Bumulo</v>
      </c>
      <c r="D50" s="10">
        <f>INDIRECT(ADDRESS(2+QUOTIENT(ROW()-2,COUNTA('Form Responses 1'!$1:$1)-4),4,,TRUE,"Form Responses 1"))</f>
        <v>44970</v>
      </c>
      <c r="E50" s="11">
        <f t="shared" si="2"/>
        <v>1</v>
      </c>
      <c r="F50" s="9" t="str">
        <f>IF(ISBLANK(A50)," ",INDIRECT(ADDRESS(1,5+MOD(ROW()-2,COUNTA('Form Responses 1'!$1:$1)-4),,TRUE,"Form Responses 1")))</f>
        <v>Security [Security Functions]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Security</v>
      </c>
      <c r="I50" s="12" t="str">
        <f t="shared" si="4"/>
        <v>SECURITY SERVICE</v>
      </c>
      <c r="J50" s="12">
        <f t="array" ref="J50">IFERROR(INDEX(MASTER!B:B,MATCH(G50,MASTER!A:A,0))/100," ")</f>
        <v>0.95</v>
      </c>
      <c r="K50" s="9">
        <f t="shared" si="5"/>
        <v>7</v>
      </c>
      <c r="L50" s="9" t="str">
        <f t="shared" si="6"/>
        <v>2023 - WEEK 07</v>
      </c>
      <c r="M50" s="9" t="str">
        <f t="shared" si="7"/>
        <v>2023 - MONTH 02</v>
      </c>
      <c r="N50" s="12">
        <f t="shared" ref="N50:O50" si="59">IFERROR(AVERAGEIF(L:L,L50,$J:$J)," ")</f>
        <v>0.95</v>
      </c>
      <c r="O50" s="12">
        <f t="shared" si="59"/>
        <v>0.9473076923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7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45035.34696</v>
      </c>
      <c r="B51" s="9" t="str">
        <f>INDIRECT(ADDRESS(2+QUOTIENT(ROW()-2,COUNTA('Form Responses 1'!$1:$1)-4),2,,TRUE,"Form Responses 1"))</f>
        <v>ismetbumulo72@gmail.com</v>
      </c>
      <c r="C51" s="9" t="str">
        <f>INDIRECT(ADDRESS(2+QUOTIENT(ROW()-2,COUNTA('Form Responses 1'!$1:$1)-4),3,,TRUE,"Form Responses 1"))</f>
        <v>Ismet Bumulo</v>
      </c>
      <c r="D51" s="10">
        <f>INDIRECT(ADDRESS(2+QUOTIENT(ROW()-2,COUNTA('Form Responses 1'!$1:$1)-4),4,,TRUE,"Form Responses 1"))</f>
        <v>44971</v>
      </c>
      <c r="E51" s="11">
        <f t="shared" si="2"/>
        <v>2</v>
      </c>
      <c r="F51" s="9" t="str">
        <f>IF(ISBLANK(A51)," ",INDIRECT(ADDRESS(1,5+MOD(ROW()-2,COUNTA('Form Responses 1'!$1:$1)-4),,TRUE,"Form Responses 1")))</f>
        <v>Security [Security Functions]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Security</v>
      </c>
      <c r="I51" s="12" t="str">
        <f t="shared" si="4"/>
        <v>SECURITY SERVICE</v>
      </c>
      <c r="J51" s="12">
        <f t="array" ref="J51">IFERROR(INDEX(MASTER!B:B,MATCH(G51,MASTER!A:A,0))/100," ")</f>
        <v>0.95</v>
      </c>
      <c r="K51" s="9">
        <f t="shared" si="5"/>
        <v>7</v>
      </c>
      <c r="L51" s="9" t="str">
        <f t="shared" si="6"/>
        <v>2023 - WEEK 07</v>
      </c>
      <c r="M51" s="9" t="str">
        <f t="shared" si="7"/>
        <v>2023 - MONTH 02</v>
      </c>
      <c r="N51" s="12">
        <f t="shared" ref="N51:O51" si="60">IFERROR(AVERAGEIF(L:L,L51,$J:$J)," ")</f>
        <v>0.95</v>
      </c>
      <c r="O51" s="12">
        <f t="shared" si="60"/>
        <v>0.9473076923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7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45035.34721</v>
      </c>
      <c r="B52" s="9" t="str">
        <f>INDIRECT(ADDRESS(2+QUOTIENT(ROW()-2,COUNTA('Form Responses 1'!$1:$1)-4),2,,TRUE,"Form Responses 1"))</f>
        <v>ismetbumulo72@gmail.com</v>
      </c>
      <c r="C52" s="9" t="str">
        <f>INDIRECT(ADDRESS(2+QUOTIENT(ROW()-2,COUNTA('Form Responses 1'!$1:$1)-4),3,,TRUE,"Form Responses 1"))</f>
        <v>Ismet Bumulo</v>
      </c>
      <c r="D52" s="10">
        <f>INDIRECT(ADDRESS(2+QUOTIENT(ROW()-2,COUNTA('Form Responses 1'!$1:$1)-4),4,,TRUE,"Form Responses 1"))</f>
        <v>44972</v>
      </c>
      <c r="E52" s="11">
        <f t="shared" si="2"/>
        <v>3</v>
      </c>
      <c r="F52" s="9" t="str">
        <f>IF(ISBLANK(A52)," ",INDIRECT(ADDRESS(1,5+MOD(ROW()-2,COUNTA('Form Responses 1'!$1:$1)-4),,TRUE,"Form Responses 1")))</f>
        <v>Security [Security Functions]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Security</v>
      </c>
      <c r="I52" s="12" t="str">
        <f t="shared" si="4"/>
        <v>SECURITY SERVICE</v>
      </c>
      <c r="J52" s="12">
        <f t="array" ref="J52">IFERROR(INDEX(MASTER!B:B,MATCH(G52,MASTER!A:A,0))/100," ")</f>
        <v>0.95</v>
      </c>
      <c r="K52" s="9">
        <f t="shared" si="5"/>
        <v>7</v>
      </c>
      <c r="L52" s="9" t="str">
        <f t="shared" si="6"/>
        <v>2023 - WEEK 07</v>
      </c>
      <c r="M52" s="9" t="str">
        <f t="shared" si="7"/>
        <v>2023 - MONTH 02</v>
      </c>
      <c r="N52" s="12">
        <f t="shared" ref="N52:O52" si="61">IFERROR(AVERAGEIF(L:L,L52,$J:$J)," ")</f>
        <v>0.95</v>
      </c>
      <c r="O52" s="12">
        <f t="shared" si="61"/>
        <v>0.9473076923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7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45035.34754</v>
      </c>
      <c r="B53" s="9" t="str">
        <f>INDIRECT(ADDRESS(2+QUOTIENT(ROW()-2,COUNTA('Form Responses 1'!$1:$1)-4),2,,TRUE,"Form Responses 1"))</f>
        <v>ismetbumulo72@gmail.com</v>
      </c>
      <c r="C53" s="9" t="str">
        <f>INDIRECT(ADDRESS(2+QUOTIENT(ROW()-2,COUNTA('Form Responses 1'!$1:$1)-4),3,,TRUE,"Form Responses 1"))</f>
        <v>ismet bumulo</v>
      </c>
      <c r="D53" s="10">
        <f>INDIRECT(ADDRESS(2+QUOTIENT(ROW()-2,COUNTA('Form Responses 1'!$1:$1)-4),4,,TRUE,"Form Responses 1"))</f>
        <v>44973</v>
      </c>
      <c r="E53" s="11">
        <f t="shared" si="2"/>
        <v>4</v>
      </c>
      <c r="F53" s="9" t="str">
        <f>IF(ISBLANK(A53)," ",INDIRECT(ADDRESS(1,5+MOD(ROW()-2,COUNTA('Form Responses 1'!$1:$1)-4),,TRUE,"Form Responses 1")))</f>
        <v>Security [Security Functions]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Security</v>
      </c>
      <c r="I53" s="12" t="str">
        <f t="shared" si="4"/>
        <v>SECURITY SERVICE</v>
      </c>
      <c r="J53" s="12">
        <f t="array" ref="J53">IFERROR(INDEX(MASTER!B:B,MATCH(G53,MASTER!A:A,0))/100," ")</f>
        <v>0.95</v>
      </c>
      <c r="K53" s="9">
        <f t="shared" si="5"/>
        <v>7</v>
      </c>
      <c r="L53" s="9" t="str">
        <f t="shared" si="6"/>
        <v>2023 - WEEK 07</v>
      </c>
      <c r="M53" s="9" t="str">
        <f t="shared" si="7"/>
        <v>2023 - MONTH 02</v>
      </c>
      <c r="N53" s="12">
        <f t="shared" ref="N53:O53" si="62">IFERROR(AVERAGEIF(L:L,L53,$J:$J)," ")</f>
        <v>0.95</v>
      </c>
      <c r="O53" s="12">
        <f t="shared" si="62"/>
        <v>0.9473076923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7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45035.3478</v>
      </c>
      <c r="B54" s="9" t="str">
        <f>INDIRECT(ADDRESS(2+QUOTIENT(ROW()-2,COUNTA('Form Responses 1'!$1:$1)-4),2,,TRUE,"Form Responses 1"))</f>
        <v>ismetbumulo72@gmail.com</v>
      </c>
      <c r="C54" s="9" t="str">
        <f>INDIRECT(ADDRESS(2+QUOTIENT(ROW()-2,COUNTA('Form Responses 1'!$1:$1)-4),3,,TRUE,"Form Responses 1"))</f>
        <v>Ismet Bumulo</v>
      </c>
      <c r="D54" s="10">
        <f>INDIRECT(ADDRESS(2+QUOTIENT(ROW()-2,COUNTA('Form Responses 1'!$1:$1)-4),4,,TRUE,"Form Responses 1"))</f>
        <v>44974</v>
      </c>
      <c r="E54" s="11">
        <f t="shared" si="2"/>
        <v>5</v>
      </c>
      <c r="F54" s="9" t="str">
        <f>IF(ISBLANK(A54)," ",INDIRECT(ADDRESS(1,5+MOD(ROW()-2,COUNTA('Form Responses 1'!$1:$1)-4),,TRUE,"Form Responses 1")))</f>
        <v>Security [Security Functions]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Security</v>
      </c>
      <c r="I54" s="12" t="str">
        <f t="shared" si="4"/>
        <v>SECURITY SERVICE</v>
      </c>
      <c r="J54" s="12">
        <f t="array" ref="J54">IFERROR(INDEX(MASTER!B:B,MATCH(G54,MASTER!A:A,0))/100," ")</f>
        <v>0.95</v>
      </c>
      <c r="K54" s="9">
        <f t="shared" si="5"/>
        <v>7</v>
      </c>
      <c r="L54" s="9" t="str">
        <f t="shared" si="6"/>
        <v>2023 - WEEK 07</v>
      </c>
      <c r="M54" s="9" t="str">
        <f t="shared" si="7"/>
        <v>2023 - MONTH 02</v>
      </c>
      <c r="N54" s="12">
        <f t="shared" ref="N54:O54" si="63">IFERROR(AVERAGEIF(L:L,L54,$J:$J)," ")</f>
        <v>0.95</v>
      </c>
      <c r="O54" s="12">
        <f t="shared" si="63"/>
        <v>0.9473076923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7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45035.34805</v>
      </c>
      <c r="B55" s="9" t="str">
        <f>INDIRECT(ADDRESS(2+QUOTIENT(ROW()-2,COUNTA('Form Responses 1'!$1:$1)-4),2,,TRUE,"Form Responses 1"))</f>
        <v>ismetbumulo72@gmail.com</v>
      </c>
      <c r="C55" s="9" t="str">
        <f>INDIRECT(ADDRESS(2+QUOTIENT(ROW()-2,COUNTA('Form Responses 1'!$1:$1)-4),3,,TRUE,"Form Responses 1"))</f>
        <v>Ismet Bumulo</v>
      </c>
      <c r="D55" s="10">
        <f>INDIRECT(ADDRESS(2+QUOTIENT(ROW()-2,COUNTA('Form Responses 1'!$1:$1)-4),4,,TRUE,"Form Responses 1"))</f>
        <v>44975</v>
      </c>
      <c r="E55" s="11">
        <f t="shared" si="2"/>
        <v>6</v>
      </c>
      <c r="F55" s="9" t="str">
        <f>IF(ISBLANK(A55)," ",INDIRECT(ADDRESS(1,5+MOD(ROW()-2,COUNTA('Form Responses 1'!$1:$1)-4),,TRUE,"Form Responses 1")))</f>
        <v>Security [Security Functions]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Security</v>
      </c>
      <c r="I55" s="12" t="str">
        <f t="shared" si="4"/>
        <v>SECURITY SERVICE</v>
      </c>
      <c r="J55" s="12">
        <f t="array" ref="J55">IFERROR(INDEX(MASTER!B:B,MATCH(G55,MASTER!A:A,0))/100," ")</f>
        <v>0.95</v>
      </c>
      <c r="K55" s="9">
        <f t="shared" si="5"/>
        <v>7</v>
      </c>
      <c r="L55" s="9" t="str">
        <f t="shared" si="6"/>
        <v>2023 - WEEK 07</v>
      </c>
      <c r="M55" s="9" t="str">
        <f t="shared" si="7"/>
        <v>2023 - MONTH 02</v>
      </c>
      <c r="N55" s="12">
        <f t="shared" ref="N55:O55" si="64">IFERROR(AVERAGEIF(L:L,L55,$J:$J)," ")</f>
        <v>0.95</v>
      </c>
      <c r="O55" s="12">
        <f t="shared" si="64"/>
        <v>0.9473076923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7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45035.34828</v>
      </c>
      <c r="B56" s="9" t="str">
        <f>INDIRECT(ADDRESS(2+QUOTIENT(ROW()-2,COUNTA('Form Responses 1'!$1:$1)-4),2,,TRUE,"Form Responses 1"))</f>
        <v>ismetbumulo72@gmail.com</v>
      </c>
      <c r="C56" s="9" t="str">
        <f>INDIRECT(ADDRESS(2+QUOTIENT(ROW()-2,COUNTA('Form Responses 1'!$1:$1)-4),3,,TRUE,"Form Responses 1"))</f>
        <v>Ismet Bumulo</v>
      </c>
      <c r="D56" s="10">
        <f>INDIRECT(ADDRESS(2+QUOTIENT(ROW()-2,COUNTA('Form Responses 1'!$1:$1)-4),4,,TRUE,"Form Responses 1"))</f>
        <v>44976</v>
      </c>
      <c r="E56" s="11">
        <f t="shared" si="2"/>
        <v>7</v>
      </c>
      <c r="F56" s="9" t="str">
        <f>IF(ISBLANK(A56)," ",INDIRECT(ADDRESS(1,5+MOD(ROW()-2,COUNTA('Form Responses 1'!$1:$1)-4),,TRUE,"Form Responses 1")))</f>
        <v>Security [Security Functions]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Security</v>
      </c>
      <c r="I56" s="12" t="str">
        <f t="shared" si="4"/>
        <v>SECURITY SERVICE</v>
      </c>
      <c r="J56" s="12">
        <f t="array" ref="J56">IFERROR(INDEX(MASTER!B:B,MATCH(G56,MASTER!A:A,0))/100," ")</f>
        <v>0.95</v>
      </c>
      <c r="K56" s="9">
        <f t="shared" si="5"/>
        <v>8</v>
      </c>
      <c r="L56" s="9" t="str">
        <f t="shared" si="6"/>
        <v>2023 - WEEK 08</v>
      </c>
      <c r="M56" s="9" t="str">
        <f t="shared" si="7"/>
        <v>2023 - MONTH 02</v>
      </c>
      <c r="N56" s="12">
        <f t="shared" ref="N56:O56" si="65">IFERROR(AVERAGEIF(L:L,L56,$J:$J)," ")</f>
        <v>0.95</v>
      </c>
      <c r="O56" s="12">
        <f t="shared" si="65"/>
        <v>0.9473076923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8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45035.34855</v>
      </c>
      <c r="B57" s="9" t="str">
        <f>INDIRECT(ADDRESS(2+QUOTIENT(ROW()-2,COUNTA('Form Responses 1'!$1:$1)-4),2,,TRUE,"Form Responses 1"))</f>
        <v>ismetbumulo72@gmail.com</v>
      </c>
      <c r="C57" s="9" t="str">
        <f>INDIRECT(ADDRESS(2+QUOTIENT(ROW()-2,COUNTA('Form Responses 1'!$1:$1)-4),3,,TRUE,"Form Responses 1"))</f>
        <v>Ismet Bumulo</v>
      </c>
      <c r="D57" s="10">
        <f>INDIRECT(ADDRESS(2+QUOTIENT(ROW()-2,COUNTA('Form Responses 1'!$1:$1)-4),4,,TRUE,"Form Responses 1"))</f>
        <v>44977</v>
      </c>
      <c r="E57" s="11">
        <f t="shared" si="2"/>
        <v>1</v>
      </c>
      <c r="F57" s="9" t="str">
        <f>IF(ISBLANK(A57)," ",INDIRECT(ADDRESS(1,5+MOD(ROW()-2,COUNTA('Form Responses 1'!$1:$1)-4),,TRUE,"Form Responses 1")))</f>
        <v>Security [Security Functions]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Security</v>
      </c>
      <c r="I57" s="12" t="str">
        <f t="shared" si="4"/>
        <v>SECURITY SERVICE</v>
      </c>
      <c r="J57" s="12">
        <f t="array" ref="J57">IFERROR(INDEX(MASTER!B:B,MATCH(G57,MASTER!A:A,0))/100," ")</f>
        <v>0.95</v>
      </c>
      <c r="K57" s="9">
        <f t="shared" si="5"/>
        <v>8</v>
      </c>
      <c r="L57" s="9" t="str">
        <f t="shared" si="6"/>
        <v>2023 - WEEK 08</v>
      </c>
      <c r="M57" s="9" t="str">
        <f t="shared" si="7"/>
        <v>2023 - MONTH 02</v>
      </c>
      <c r="N57" s="12">
        <f t="shared" ref="N57:O57" si="66">IFERROR(AVERAGEIF(L:L,L57,$J:$J)," ")</f>
        <v>0.95</v>
      </c>
      <c r="O57" s="12">
        <f t="shared" si="66"/>
        <v>0.9473076923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8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45035.69504</v>
      </c>
      <c r="B58" s="9" t="str">
        <f>INDIRECT(ADDRESS(2+QUOTIENT(ROW()-2,COUNTA('Form Responses 1'!$1:$1)-4),2,,TRUE,"Form Responses 1"))</f>
        <v>ismetbumulo72@gmail.com</v>
      </c>
      <c r="C58" s="9" t="str">
        <f>INDIRECT(ADDRESS(2+QUOTIENT(ROW()-2,COUNTA('Form Responses 1'!$1:$1)-4),3,,TRUE,"Form Responses 1"))</f>
        <v>Ismet Bumulo</v>
      </c>
      <c r="D58" s="10">
        <f>INDIRECT(ADDRESS(2+QUOTIENT(ROW()-2,COUNTA('Form Responses 1'!$1:$1)-4),4,,TRUE,"Form Responses 1"))</f>
        <v>45035</v>
      </c>
      <c r="E58" s="11">
        <f t="shared" si="2"/>
        <v>3</v>
      </c>
      <c r="F58" s="9" t="str">
        <f>IF(ISBLANK(A58)," ",INDIRECT(ADDRESS(1,5+MOD(ROW()-2,COUNTA('Form Responses 1'!$1:$1)-4),,TRUE,"Form Responses 1")))</f>
        <v>Security [Security Functions]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Security</v>
      </c>
      <c r="I58" s="12" t="str">
        <f t="shared" si="4"/>
        <v>SECURITY SERVICE</v>
      </c>
      <c r="J58" s="12">
        <f t="array" ref="J58">IFERROR(INDEX(MASTER!B:B,MATCH(G58,MASTER!A:A,0))/100," ")</f>
        <v>0.95</v>
      </c>
      <c r="K58" s="9">
        <f t="shared" si="5"/>
        <v>16</v>
      </c>
      <c r="L58" s="9" t="str">
        <f t="shared" si="6"/>
        <v>2023 - WEEK 16</v>
      </c>
      <c r="M58" s="9" t="str">
        <f t="shared" si="7"/>
        <v>2023 - MONTH 04</v>
      </c>
      <c r="N58" s="12">
        <f t="shared" ref="N58:O58" si="67">IFERROR(AVERAGEIF(L:L,L58,$J:$J)," ")</f>
        <v>0.95</v>
      </c>
      <c r="O58" s="12">
        <f t="shared" si="67"/>
        <v>0.95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16</v>
      </c>
      <c r="AF58" s="9" t="str">
        <f t="shared" si="15"/>
        <v>2023 04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45036.71855</v>
      </c>
      <c r="B59" s="9" t="str">
        <f>INDIRECT(ADDRESS(2+QUOTIENT(ROW()-2,COUNTA('Form Responses 1'!$1:$1)-4),2,,TRUE,"Form Responses 1"))</f>
        <v>ismetbumulo72@gmail.com</v>
      </c>
      <c r="C59" s="9" t="str">
        <f>INDIRECT(ADDRESS(2+QUOTIENT(ROW()-2,COUNTA('Form Responses 1'!$1:$1)-4),3,,TRUE,"Form Responses 1"))</f>
        <v>Ismet Bumulo</v>
      </c>
      <c r="D59" s="10">
        <f>INDIRECT(ADDRESS(2+QUOTIENT(ROW()-2,COUNTA('Form Responses 1'!$1:$1)-4),4,,TRUE,"Form Responses 1"))</f>
        <v>45036</v>
      </c>
      <c r="E59" s="11">
        <f t="shared" si="2"/>
        <v>4</v>
      </c>
      <c r="F59" s="9" t="str">
        <f>IF(ISBLANK(A59)," ",INDIRECT(ADDRESS(1,5+MOD(ROW()-2,COUNTA('Form Responses 1'!$1:$1)-4),,TRUE,"Form Responses 1")))</f>
        <v>Security [Security Functions]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Security</v>
      </c>
      <c r="I59" s="12" t="str">
        <f t="shared" si="4"/>
        <v>SECURITY SERVICE</v>
      </c>
      <c r="J59" s="12">
        <f t="array" ref="J59">IFERROR(INDEX(MASTER!B:B,MATCH(G59,MASTER!A:A,0))/100," ")</f>
        <v>0.95</v>
      </c>
      <c r="K59" s="9">
        <f t="shared" si="5"/>
        <v>16</v>
      </c>
      <c r="L59" s="9" t="str">
        <f t="shared" si="6"/>
        <v>2023 - WEEK 16</v>
      </c>
      <c r="M59" s="9" t="str">
        <f t="shared" si="7"/>
        <v>2023 - MONTH 04</v>
      </c>
      <c r="N59" s="12">
        <f t="shared" ref="N59:O59" si="68">IFERROR(AVERAGEIF(L:L,L59,$J:$J)," ")</f>
        <v>0.95</v>
      </c>
      <c r="O59" s="12">
        <f t="shared" si="68"/>
        <v>0.95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16</v>
      </c>
      <c r="AF59" s="9" t="str">
        <f t="shared" si="15"/>
        <v>2023 04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45039.37507</v>
      </c>
      <c r="B60" s="9" t="str">
        <f>INDIRECT(ADDRESS(2+QUOTIENT(ROW()-2,COUNTA('Form Responses 1'!$1:$1)-4),2,,TRUE,"Form Responses 1"))</f>
        <v>ismetbumulo72@gmail.com</v>
      </c>
      <c r="C60" s="9" t="str">
        <f>INDIRECT(ADDRESS(2+QUOTIENT(ROW()-2,COUNTA('Form Responses 1'!$1:$1)-4),3,,TRUE,"Form Responses 1"))</f>
        <v>Ismet Bumulo</v>
      </c>
      <c r="D60" s="10">
        <f>INDIRECT(ADDRESS(2+QUOTIENT(ROW()-2,COUNTA('Form Responses 1'!$1:$1)-4),4,,TRUE,"Form Responses 1"))</f>
        <v>45034</v>
      </c>
      <c r="E60" s="11">
        <f t="shared" si="2"/>
        <v>2</v>
      </c>
      <c r="F60" s="9" t="str">
        <f>IF(ISBLANK(A60)," ",INDIRECT(ADDRESS(1,5+MOD(ROW()-2,COUNTA('Form Responses 1'!$1:$1)-4),,TRUE,"Form Responses 1")))</f>
        <v>Security [Security Functions]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Security</v>
      </c>
      <c r="I60" s="12" t="str">
        <f t="shared" si="4"/>
        <v>SECURITY SERVICE</v>
      </c>
      <c r="J60" s="12">
        <f t="array" ref="J60">IFERROR(INDEX(MASTER!B:B,MATCH(G60,MASTER!A:A,0))/100," ")</f>
        <v>0.95</v>
      </c>
      <c r="K60" s="9">
        <f t="shared" si="5"/>
        <v>16</v>
      </c>
      <c r="L60" s="9" t="str">
        <f t="shared" si="6"/>
        <v>2023 - WEEK 16</v>
      </c>
      <c r="M60" s="9" t="str">
        <f t="shared" si="7"/>
        <v>2023 - MONTH 04</v>
      </c>
      <c r="N60" s="12">
        <f t="shared" ref="N60:O60" si="69">IFERROR(AVERAGEIF(L:L,L60,$J:$J)," ")</f>
        <v>0.95</v>
      </c>
      <c r="O60" s="12">
        <f t="shared" si="69"/>
        <v>0.95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16</v>
      </c>
      <c r="AF60" s="9" t="str">
        <f t="shared" si="15"/>
        <v>2023 04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45039.37539</v>
      </c>
      <c r="B61" s="9" t="str">
        <f>INDIRECT(ADDRESS(2+QUOTIENT(ROW()-2,COUNTA('Form Responses 1'!$1:$1)-4),2,,TRUE,"Form Responses 1"))</f>
        <v>ismetbumulo72@gmail.com</v>
      </c>
      <c r="C61" s="9" t="str">
        <f>INDIRECT(ADDRESS(2+QUOTIENT(ROW()-2,COUNTA('Form Responses 1'!$1:$1)-4),3,,TRUE,"Form Responses 1"))</f>
        <v>Ismet Bumulo</v>
      </c>
      <c r="D61" s="10">
        <f>INDIRECT(ADDRESS(2+QUOTIENT(ROW()-2,COUNTA('Form Responses 1'!$1:$1)-4),4,,TRUE,"Form Responses 1"))</f>
        <v>45035</v>
      </c>
      <c r="E61" s="11">
        <f t="shared" si="2"/>
        <v>3</v>
      </c>
      <c r="F61" s="9" t="str">
        <f>IF(ISBLANK(A61)," ",INDIRECT(ADDRESS(1,5+MOD(ROW()-2,COUNTA('Form Responses 1'!$1:$1)-4),,TRUE,"Form Responses 1")))</f>
        <v>Security [Security Functions]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Security</v>
      </c>
      <c r="I61" s="12" t="str">
        <f t="shared" si="4"/>
        <v>SECURITY SERVICE</v>
      </c>
      <c r="J61" s="12">
        <f t="array" ref="J61">IFERROR(INDEX(MASTER!B:B,MATCH(G61,MASTER!A:A,0))/100," ")</f>
        <v>0.95</v>
      </c>
      <c r="K61" s="9">
        <f t="shared" si="5"/>
        <v>16</v>
      </c>
      <c r="L61" s="9" t="str">
        <f t="shared" si="6"/>
        <v>2023 - WEEK 16</v>
      </c>
      <c r="M61" s="9" t="str">
        <f t="shared" si="7"/>
        <v>2023 - MONTH 04</v>
      </c>
      <c r="N61" s="12">
        <f t="shared" ref="N61:O61" si="70">IFERROR(AVERAGEIF(L:L,L61,$J:$J)," ")</f>
        <v>0.95</v>
      </c>
      <c r="O61" s="12">
        <f t="shared" si="70"/>
        <v>0.95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16</v>
      </c>
      <c r="AF61" s="9" t="str">
        <f t="shared" si="15"/>
        <v>2023 04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45039.37559</v>
      </c>
      <c r="B62" s="9" t="str">
        <f>INDIRECT(ADDRESS(2+QUOTIENT(ROW()-2,COUNTA('Form Responses 1'!$1:$1)-4),2,,TRUE,"Form Responses 1"))</f>
        <v>ismetbumulo72@gmail.com</v>
      </c>
      <c r="C62" s="9" t="str">
        <f>INDIRECT(ADDRESS(2+QUOTIENT(ROW()-2,COUNTA('Form Responses 1'!$1:$1)-4),3,,TRUE,"Form Responses 1"))</f>
        <v>Ismet Bumulo</v>
      </c>
      <c r="D62" s="10">
        <f>INDIRECT(ADDRESS(2+QUOTIENT(ROW()-2,COUNTA('Form Responses 1'!$1:$1)-4),4,,TRUE,"Form Responses 1"))</f>
        <v>45036</v>
      </c>
      <c r="E62" s="11">
        <f t="shared" si="2"/>
        <v>4</v>
      </c>
      <c r="F62" s="9" t="str">
        <f>IF(ISBLANK(A62)," ",INDIRECT(ADDRESS(1,5+MOD(ROW()-2,COUNTA('Form Responses 1'!$1:$1)-4),,TRUE,"Form Responses 1")))</f>
        <v>Security [Security Functions]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Security</v>
      </c>
      <c r="I62" s="12" t="str">
        <f t="shared" si="4"/>
        <v>SECURITY SERVICE</v>
      </c>
      <c r="J62" s="12">
        <f t="array" ref="J62">IFERROR(INDEX(MASTER!B:B,MATCH(G62,MASTER!A:A,0))/100," ")</f>
        <v>0.95</v>
      </c>
      <c r="K62" s="9">
        <f t="shared" si="5"/>
        <v>16</v>
      </c>
      <c r="L62" s="9" t="str">
        <f t="shared" si="6"/>
        <v>2023 - WEEK 16</v>
      </c>
      <c r="M62" s="9" t="str">
        <f t="shared" si="7"/>
        <v>2023 - MONTH 04</v>
      </c>
      <c r="N62" s="12">
        <f t="shared" ref="N62:O62" si="71">IFERROR(AVERAGEIF(L:L,L62,$J:$J)," ")</f>
        <v>0.95</v>
      </c>
      <c r="O62" s="12">
        <f t="shared" si="71"/>
        <v>0.95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16</v>
      </c>
      <c r="AF62" s="9" t="str">
        <f t="shared" si="15"/>
        <v>2023 04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45039.37579</v>
      </c>
      <c r="B63" s="9" t="str">
        <f>INDIRECT(ADDRESS(2+QUOTIENT(ROW()-2,COUNTA('Form Responses 1'!$1:$1)-4),2,,TRUE,"Form Responses 1"))</f>
        <v>ismetbumulo72@gmail.com</v>
      </c>
      <c r="C63" s="9" t="str">
        <f>INDIRECT(ADDRESS(2+QUOTIENT(ROW()-2,COUNTA('Form Responses 1'!$1:$1)-4),3,,TRUE,"Form Responses 1"))</f>
        <v>Ismet Bumulo</v>
      </c>
      <c r="D63" s="10">
        <f>INDIRECT(ADDRESS(2+QUOTIENT(ROW()-2,COUNTA('Form Responses 1'!$1:$1)-4),4,,TRUE,"Form Responses 1"))</f>
        <v>45037</v>
      </c>
      <c r="E63" s="11">
        <f t="shared" si="2"/>
        <v>5</v>
      </c>
      <c r="F63" s="9" t="str">
        <f>IF(ISBLANK(A63)," ",INDIRECT(ADDRESS(1,5+MOD(ROW()-2,COUNTA('Form Responses 1'!$1:$1)-4),,TRUE,"Form Responses 1")))</f>
        <v>Security [Security Functions]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Security</v>
      </c>
      <c r="I63" s="12" t="str">
        <f t="shared" si="4"/>
        <v>SECURITY SERVICE</v>
      </c>
      <c r="J63" s="12">
        <f t="array" ref="J63">IFERROR(INDEX(MASTER!B:B,MATCH(G63,MASTER!A:A,0))/100," ")</f>
        <v>0.95</v>
      </c>
      <c r="K63" s="9">
        <f t="shared" si="5"/>
        <v>16</v>
      </c>
      <c r="L63" s="9" t="str">
        <f t="shared" si="6"/>
        <v>2023 - WEEK 16</v>
      </c>
      <c r="M63" s="9" t="str">
        <f t="shared" si="7"/>
        <v>2023 - MONTH 04</v>
      </c>
      <c r="N63" s="12">
        <f t="shared" ref="N63:O63" si="72">IFERROR(AVERAGEIF(L:L,L63,$J:$J)," ")</f>
        <v>0.95</v>
      </c>
      <c r="O63" s="12">
        <f t="shared" si="72"/>
        <v>0.95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16</v>
      </c>
      <c r="AF63" s="9" t="str">
        <f t="shared" si="15"/>
        <v>2023 04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45039.37598</v>
      </c>
      <c r="B64" s="9" t="str">
        <f>INDIRECT(ADDRESS(2+QUOTIENT(ROW()-2,COUNTA('Form Responses 1'!$1:$1)-4),2,,TRUE,"Form Responses 1"))</f>
        <v>ismetbumulo72@gmail.com</v>
      </c>
      <c r="C64" s="9" t="str">
        <f>INDIRECT(ADDRESS(2+QUOTIENT(ROW()-2,COUNTA('Form Responses 1'!$1:$1)-4),3,,TRUE,"Form Responses 1"))</f>
        <v>Ismet Bumulo</v>
      </c>
      <c r="D64" s="10">
        <f>INDIRECT(ADDRESS(2+QUOTIENT(ROW()-2,COUNTA('Form Responses 1'!$1:$1)-4),4,,TRUE,"Form Responses 1"))</f>
        <v>45038</v>
      </c>
      <c r="E64" s="11">
        <f t="shared" si="2"/>
        <v>6</v>
      </c>
      <c r="F64" s="9" t="str">
        <f>IF(ISBLANK(A64)," ",INDIRECT(ADDRESS(1,5+MOD(ROW()-2,COUNTA('Form Responses 1'!$1:$1)-4),,TRUE,"Form Responses 1")))</f>
        <v>Security [Security Functions]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Security</v>
      </c>
      <c r="I64" s="12" t="str">
        <f t="shared" si="4"/>
        <v>SECURITY SERVICE</v>
      </c>
      <c r="J64" s="12">
        <f t="array" ref="J64">IFERROR(INDEX(MASTER!B:B,MATCH(G64,MASTER!A:A,0))/100," ")</f>
        <v>0.95</v>
      </c>
      <c r="K64" s="9">
        <f t="shared" si="5"/>
        <v>16</v>
      </c>
      <c r="L64" s="9" t="str">
        <f t="shared" si="6"/>
        <v>2023 - WEEK 16</v>
      </c>
      <c r="M64" s="9" t="str">
        <f t="shared" si="7"/>
        <v>2023 - MONTH 04</v>
      </c>
      <c r="N64" s="12">
        <f t="shared" ref="N64:O64" si="73">IFERROR(AVERAGEIF(L:L,L64,$J:$J)," ")</f>
        <v>0.95</v>
      </c>
      <c r="O64" s="12">
        <f t="shared" si="73"/>
        <v>0.95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16</v>
      </c>
      <c r="AF64" s="9" t="str">
        <f t="shared" si="15"/>
        <v>2023 04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45039.37615</v>
      </c>
      <c r="B65" s="9" t="str">
        <f>INDIRECT(ADDRESS(2+QUOTIENT(ROW()-2,COUNTA('Form Responses 1'!$1:$1)-4),2,,TRUE,"Form Responses 1"))</f>
        <v>ismetbumulo72@gmail.com</v>
      </c>
      <c r="C65" s="9" t="str">
        <f>INDIRECT(ADDRESS(2+QUOTIENT(ROW()-2,COUNTA('Form Responses 1'!$1:$1)-4),3,,TRUE,"Form Responses 1"))</f>
        <v>Ismet Bumulo</v>
      </c>
      <c r="D65" s="10">
        <f>INDIRECT(ADDRESS(2+QUOTIENT(ROW()-2,COUNTA('Form Responses 1'!$1:$1)-4),4,,TRUE,"Form Responses 1"))</f>
        <v>45039</v>
      </c>
      <c r="E65" s="11">
        <f t="shared" si="2"/>
        <v>7</v>
      </c>
      <c r="F65" s="9" t="str">
        <f>IF(ISBLANK(A65)," ",INDIRECT(ADDRESS(1,5+MOD(ROW()-2,COUNTA('Form Responses 1'!$1:$1)-4),,TRUE,"Form Responses 1")))</f>
        <v>Security [Security Functions]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Security</v>
      </c>
      <c r="I65" s="12" t="str">
        <f t="shared" si="4"/>
        <v>SECURITY SERVICE</v>
      </c>
      <c r="J65" s="12">
        <f t="array" ref="J65">IFERROR(INDEX(MASTER!B:B,MATCH(G65,MASTER!A:A,0))/100," ")</f>
        <v>0.95</v>
      </c>
      <c r="K65" s="9">
        <f t="shared" si="5"/>
        <v>17</v>
      </c>
      <c r="L65" s="9" t="str">
        <f t="shared" si="6"/>
        <v>2023 - WEEK 17</v>
      </c>
      <c r="M65" s="9" t="str">
        <f t="shared" si="7"/>
        <v>2023 - MONTH 04</v>
      </c>
      <c r="N65" s="12">
        <f t="shared" ref="N65:O65" si="74">IFERROR(AVERAGEIF(L:L,L65,$J:$J)," ")</f>
        <v>0.95</v>
      </c>
      <c r="O65" s="12">
        <f t="shared" si="74"/>
        <v>0.95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17</v>
      </c>
      <c r="AF65" s="9" t="str">
        <f t="shared" si="15"/>
        <v>2023 04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G15" s="5"/>
      <c r="H15" s="5"/>
      <c r="I15" s="5"/>
      <c r="J15" s="5"/>
      <c r="K15" s="5"/>
    </row>
    <row r="16">
      <c r="G16" s="5"/>
      <c r="H16" s="5"/>
      <c r="I16" s="5"/>
      <c r="J16" s="5"/>
      <c r="K16" s="5"/>
    </row>
    <row r="17">
      <c r="G17" s="5"/>
      <c r="H17" s="5"/>
      <c r="I17" s="5"/>
      <c r="J17" s="5"/>
      <c r="K17" s="5"/>
    </row>
    <row r="18">
      <c r="G18" s="5"/>
      <c r="H18" s="5"/>
      <c r="I18" s="5"/>
      <c r="J18" s="5"/>
      <c r="K18" s="5"/>
    </row>
    <row r="19">
      <c r="G19" s="5"/>
      <c r="H19" s="5"/>
      <c r="I19" s="5"/>
      <c r="J19" s="5"/>
      <c r="K19" s="5"/>
    </row>
    <row r="20">
      <c r="G20" s="5"/>
      <c r="H20" s="5"/>
      <c r="I20" s="5"/>
      <c r="J20" s="5"/>
      <c r="K20" s="5"/>
    </row>
    <row r="21">
      <c r="G21" s="5"/>
      <c r="H21" s="5"/>
      <c r="I21" s="5"/>
      <c r="J21" s="5"/>
      <c r="K21" s="5"/>
    </row>
    <row r="22">
      <c r="G22" s="5"/>
      <c r="H22" s="5"/>
      <c r="I22" s="5"/>
      <c r="J22" s="5"/>
      <c r="K22" s="5"/>
    </row>
    <row r="23">
      <c r="G23" s="5"/>
      <c r="H23" s="5"/>
      <c r="I23" s="5"/>
      <c r="J23" s="5"/>
      <c r="K23" s="5"/>
    </row>
    <row r="24">
      <c r="G24" s="5"/>
      <c r="H24" s="5"/>
      <c r="I24" s="5"/>
      <c r="J24" s="5"/>
      <c r="K24" s="5"/>
    </row>
    <row r="25">
      <c r="G25" s="5"/>
      <c r="H25" s="5"/>
      <c r="I25" s="5"/>
      <c r="J25" s="5"/>
      <c r="K25" s="5"/>
    </row>
    <row r="26">
      <c r="G26" s="5"/>
      <c r="H26" s="5"/>
      <c r="I26" s="5"/>
      <c r="J26" s="5"/>
      <c r="K26" s="5"/>
    </row>
    <row r="27">
      <c r="G27" s="5"/>
      <c r="H27" s="5"/>
      <c r="I27" s="5"/>
      <c r="J27" s="5"/>
      <c r="K27" s="5"/>
    </row>
    <row r="28">
      <c r="G28" s="5"/>
      <c r="H28" s="5"/>
      <c r="I28" s="5"/>
      <c r="J28" s="5"/>
      <c r="K28" s="5"/>
    </row>
    <row r="29"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120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122</v>
      </c>
      <c r="E3" s="20"/>
      <c r="F3" s="21">
        <v>2023.0</v>
      </c>
      <c r="G3" s="22"/>
      <c r="H3" s="20" t="s">
        <v>16</v>
      </c>
      <c r="I3" s="20"/>
      <c r="J3" s="21" t="s">
        <v>30</v>
      </c>
      <c r="K3" s="18"/>
      <c r="L3" s="18"/>
      <c r="N3" s="23">
        <f>$J$6/$F$6</f>
        <v>0.1739130435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123</v>
      </c>
      <c r="E4" s="20"/>
      <c r="F4" s="25">
        <f t="array" ref="F4">DATE(F3,INDEX(MASTER!G:G,MATCH(J3,MASTER!F:F,0)),1)</f>
        <v>44986</v>
      </c>
      <c r="G4" s="26"/>
      <c r="H4" s="20" t="s">
        <v>124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125</v>
      </c>
      <c r="E5" s="20"/>
      <c r="F5" s="25">
        <f>EOMONTH(F4,0)</f>
        <v>45016</v>
      </c>
      <c r="G5" s="26"/>
      <c r="H5" s="20" t="s">
        <v>126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127</v>
      </c>
      <c r="E6" s="20"/>
      <c r="F6" s="27">
        <f>NETWORKDAYS(F4,F5)</f>
        <v>23</v>
      </c>
      <c r="G6" s="28"/>
      <c r="H6" s="20" t="s">
        <v>128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29" t="str">
        <f>CONCATENATE($J$6," of ",$F$6)</f>
        <v>4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0" t="s">
        <v>118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1" t="str">
        <f>IF($J$4+DIVIDE(COLUMN(),2)-1&lt;=$J$5,CONCATENATE($F$3," - WEEK ",TEXT($J$4+DIVIDE(COLUMN(),2)-1,"00"))," ")</f>
        <v>2023 - WEEK 09</v>
      </c>
      <c r="C11" s="15"/>
      <c r="D11" s="31" t="str">
        <f>IF($J$4+DIVIDE(COLUMN(),2)-1&lt;=$J$5,CONCATENATE($F$3," - WEEK ",TEXT($J$4+DIVIDE(COLUMN(),2)-1,"00"))," ")</f>
        <v>2023 - WEEK 10</v>
      </c>
      <c r="E11" s="15"/>
      <c r="F11" s="31" t="str">
        <f>IF($J$4+DIVIDE(COLUMN(),2)-1&lt;=$J$5,CONCATENATE($F$3," - WEEK ",TEXT($J$4+DIVIDE(COLUMN(),2)-1,"00"))," ")</f>
        <v>2023 - WEEK 11</v>
      </c>
      <c r="G11" s="15"/>
      <c r="H11" s="31" t="str">
        <f>IF($J$4+DIVIDE(COLUMN(),2)-1&lt;=$J$5,CONCATENATE($F$3," - WEEK ",TEXT($J$4+DIVIDE(COLUMN(),2)-1,"00"))," ")</f>
        <v>2023 - WEEK 12</v>
      </c>
      <c r="I11" s="15"/>
      <c r="J11" s="31" t="str">
        <f>IF($J$4+DIVIDE(COLUMN(),2)-1&lt;=$J$5,CONCATENATE($F$3," - WEEK ",TEXT($J$4+DIVIDE(COLUMN(),2)-1,"00"))," ")</f>
        <v>2023 - WEEK 13</v>
      </c>
      <c r="K11" s="15"/>
      <c r="L11" s="31" t="str">
        <f>IF($J$4+DIVIDE(COLUMN(),2)-1&lt;=$J$5,CONCATENATE($F$3," - WEEK ",TEXT($J$4+DIVIDE(COLUMN(),2)-1,"00"))," ")</f>
        <v> </v>
      </c>
      <c r="M11" s="15"/>
      <c r="N11" s="19" t="s">
        <v>129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2" t="str">
        <f>IFERROR(IF(B13=" "," ",IF(B13&gt;MASTER!$B$3/100,"SB",IF(B13&gt;MASTER!$B$4/100,"B",IF(B13&gt;MASTER!$B$5/100,"C","K"))))," ")</f>
        <v> </v>
      </c>
      <c r="C12" s="15"/>
      <c r="D12" s="32" t="str">
        <f>IFERROR(IF(D13=" "," ",IF(D13&gt;MASTER!$B$3/100,"SB",IF(D13&gt;MASTER!$B$4/100,"B",IF(D13&gt;MASTER!$B$5/100,"C","K"))))," ")</f>
        <v> </v>
      </c>
      <c r="E12" s="15"/>
      <c r="F12" s="32" t="str">
        <f>IFERROR(IF(F13=" "," ",IF(F13&gt;MASTER!$B$3/100,"SB",IF(F13&gt;MASTER!$B$4/100,"B",IF(F13&gt;MASTER!$B$5/100,"C","K"))))," ")</f>
        <v> </v>
      </c>
      <c r="G12" s="15"/>
      <c r="H12" s="32" t="str">
        <f>IFERROR(IF(H13=" "," ",IF(H13&gt;MASTER!$B$3/100,"SB",IF(H13&gt;MASTER!$B$4/100,"B",IF(H13&gt;MASTER!$B$5/100,"C","K"))))," ")</f>
        <v>B</v>
      </c>
      <c r="I12" s="15"/>
      <c r="J12" s="32" t="str">
        <f>IFERROR(IF(J13=" "," ",IF(J13&gt;MASTER!$B$3/100,"SB",IF(J13&gt;MASTER!$B$4/100,"B",IF(J13&gt;MASTER!$B$5/100,"C","K"))))," ")</f>
        <v> </v>
      </c>
      <c r="K12" s="15"/>
      <c r="L12" s="32" t="str">
        <f>IFERROR(IF(L13=" "," ",IF(L13&gt;MASTER!$B$3/100,"SB",IF(L13&gt;MASTER!$B$4/100,"B",IF(L13&gt;MASTER!$B$5/100,"C","K"))))," ")</f>
        <v> </v>
      </c>
      <c r="M12" s="15"/>
      <c r="N12" s="32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3"/>
      <c r="B13" s="34" t="str">
        <f>IFERROR(AVERAGEIFS(DATA!$J:$J,DATA!$L:$L,B11,DATA!$M:$M,$L$1,DATA!$I:$I,$B9,DATA!$E:$E,"&lt;=7")," ")</f>
        <v> </v>
      </c>
      <c r="C13" s="33"/>
      <c r="D13" s="34" t="str">
        <f>IFERROR(AVERAGEIFS(DATA!$J:$J,DATA!$L:$L,D11,DATA!$M:$M,$L$1,DATA!$I:$I,$B9,DATA!$E:$E,"&lt;=7")," ")</f>
        <v> </v>
      </c>
      <c r="E13" s="33"/>
      <c r="F13" s="34" t="str">
        <f>IFERROR(AVERAGEIFS(DATA!$J:$J,DATA!$L:$L,F11,DATA!$M:$M,$L$1,DATA!$I:$I,$B9,DATA!$E:$E,"&lt;=7")," ")</f>
        <v> </v>
      </c>
      <c r="G13" s="33"/>
      <c r="H13" s="34">
        <f>IFERROR(AVERAGEIFS(DATA!$J:$J,DATA!$L:$L,H11,DATA!$M:$M,$L$1,DATA!$I:$I,$B9,DATA!$E:$E,"&lt;=7")," ")</f>
        <v>0.95</v>
      </c>
      <c r="I13" s="33"/>
      <c r="J13" s="34" t="str">
        <f>IFERROR(AVERAGEIFS(DATA!$J:$J,DATA!$L:$L,J11,DATA!$M:$M,$L$1,DATA!$I:$I,$B9,DATA!$E:$E,"&lt;=7")," ")</f>
        <v> </v>
      </c>
      <c r="K13" s="33"/>
      <c r="L13" s="34" t="str">
        <f>IFERROR(AVERAGEIFS(DATA!$J:$J,DATA!$L:$L,L11,DATA!$M:$M,$L$1,DATA!$I:$I,$B9,DATA!$E:$E,"&lt;=7")," ")</f>
        <v> </v>
      </c>
      <c r="M13" s="33"/>
      <c r="N13" s="34">
        <f>IFERROR(AVERAGEIFS(DATA!$J:$J,DATA!$M:$M,$L$1,DATA!$I:$I,$B9,DATA!$E:$E,"&lt;=7")," ")</f>
        <v>0.95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0" t="s">
        <v>130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1" t="str">
        <f>IF($J$4+DIVIDE(COLUMN(),2)-1&lt;=$J$5,CONCATENATE($F$3," - WEEK ",TEXT($J$4+DIVIDE(COLUMN(),2)-1,"00"))," ")</f>
        <v>2023 - WEEK 09</v>
      </c>
      <c r="C18" s="15"/>
      <c r="D18" s="31" t="str">
        <f>IF($J$4+DIVIDE(COLUMN(),2)-1&lt;=$J$5,CONCATENATE($F$3," - WEEK ",TEXT($J$4+DIVIDE(COLUMN(),2)-1,"00"))," ")</f>
        <v>2023 - WEEK 10</v>
      </c>
      <c r="E18" s="15"/>
      <c r="F18" s="31" t="str">
        <f>IF($J$4+DIVIDE(COLUMN(),2)-1&lt;=$J$5,CONCATENATE($F$3," - WEEK ",TEXT($J$4+DIVIDE(COLUMN(),2)-1,"00"))," ")</f>
        <v>2023 - WEEK 11</v>
      </c>
      <c r="G18" s="15"/>
      <c r="H18" s="31" t="str">
        <f>IF($J$4+DIVIDE(COLUMN(),2)-1&lt;=$J$5,CONCATENATE($F$3," - WEEK ",TEXT($J$4+DIVIDE(COLUMN(),2)-1,"00"))," ")</f>
        <v>2023 - WEEK 12</v>
      </c>
      <c r="I18" s="15"/>
      <c r="J18" s="31" t="str">
        <f>IF($J$4+DIVIDE(COLUMN(),2)-1&lt;=$J$5,CONCATENATE($F$3," - WEEK ",TEXT($J$4+DIVIDE(COLUMN(),2)-1,"00"))," ")</f>
        <v>2023 - WEEK 13</v>
      </c>
      <c r="K18" s="15"/>
      <c r="L18" s="31" t="str">
        <f>IF($J$4+DIVIDE(COLUMN(),2)-1&lt;=$J$5,CONCATENATE($F$3," - WEEK ",TEXT($J$4+DIVIDE(COLUMN(),2)-1,"00"))," ")</f>
        <v> </v>
      </c>
      <c r="M18" s="15"/>
      <c r="N18" s="19" t="s">
        <v>129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K18" s="37">
        <v>2.0</v>
      </c>
      <c r="AL18" s="24">
        <v>11.0</v>
      </c>
      <c r="AM18" s="24" t="s">
        <v>29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2" t="str">
        <f>IFERROR(IF(B20=" "," ",IF(B20&gt;MASTER!$B$3/100,"SB",IF(B20&gt;MASTER!$B$4/100,"B",IF(B20&gt;MASTER!$B$5/100,"C","K"))))," ")</f>
        <v> </v>
      </c>
      <c r="C19" s="15"/>
      <c r="D19" s="32" t="str">
        <f>IFERROR(IF(D20=" "," ",IF(D20&gt;MASTER!$B$3/100,"SB",IF(D20&gt;MASTER!$B$4/100,"B",IF(D20&gt;MASTER!$B$5/100,"C","K"))))," ")</f>
        <v> </v>
      </c>
      <c r="E19" s="15"/>
      <c r="F19" s="32" t="str">
        <f>IFERROR(IF(F20=" "," ",IF(F20&gt;MASTER!$B$3/100,"SB",IF(F20&gt;MASTER!$B$4/100,"B",IF(F20&gt;MASTER!$B$5/100,"C","K"))))," ")</f>
        <v> </v>
      </c>
      <c r="G19" s="15"/>
      <c r="H19" s="32" t="str">
        <f>IFERROR(IF(H20=" "," ",IF(H20&gt;MASTER!$B$3/100,"SB",IF(H20&gt;MASTER!$B$4/100,"B",IF(H20&gt;MASTER!$B$5/100,"C","K"))))," ")</f>
        <v> </v>
      </c>
      <c r="I19" s="15"/>
      <c r="J19" s="32" t="str">
        <f>IFERROR(IF(J20=" "," ",IF(J20&gt;MASTER!$B$3/100,"SB",IF(J20&gt;MASTER!$B$4/100,"B",IF(J20&gt;MASTER!$B$5/100,"C","K"))))," ")</f>
        <v> </v>
      </c>
      <c r="K19" s="15"/>
      <c r="L19" s="32" t="str">
        <f>IFERROR(IF(L20=" "," ",IF(L20&gt;MASTER!$B$3/100,"SB",IF(L20&gt;MASTER!$B$4/100,"B",IF(L20&gt;MASTER!$B$5/100,"C","K"))))," ")</f>
        <v> </v>
      </c>
      <c r="M19" s="15"/>
      <c r="N19" s="32" t="str">
        <f>IFERROR(IF(N20=" "," ",IF(N20&gt;MASTER!$B$3/100,"SB",IF(N20&gt;MASTER!$B$4/100,"B",IF(N20&gt;MASTER!$B$5/100,"C","K")))),"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36">
        <v>45004.0</v>
      </c>
      <c r="AK19" s="37">
        <v>7.0</v>
      </c>
      <c r="AL19" s="24">
        <v>12.0</v>
      </c>
      <c r="AM19" s="24" t="s">
        <v>29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3"/>
      <c r="B20" s="34" t="str">
        <f>IFERROR(AVERAGEIFS(DATA!$J:$J,DATA!$L:$L,B18,DATA!$M:$M,$L$1,DATA!$I:$I,$B16,DATA!$E:$E,"&lt;=7")," ")</f>
        <v> </v>
      </c>
      <c r="C20" s="33"/>
      <c r="D20" s="34" t="str">
        <f>IFERROR(AVERAGEIFS(DATA!$J:$J,DATA!$L:$L,D18,DATA!$M:$M,$L$1,DATA!$I:$I,$B16,DATA!$E:$E,"&lt;=7")," ")</f>
        <v> </v>
      </c>
      <c r="E20" s="33"/>
      <c r="F20" s="34" t="str">
        <f>IFERROR(AVERAGEIFS(DATA!$J:$J,DATA!$L:$L,F18,DATA!$M:$M,$L$1,DATA!$I:$I,$B16,DATA!$E:$E,"&lt;=7")," ")</f>
        <v> </v>
      </c>
      <c r="G20" s="33"/>
      <c r="H20" s="34" t="str">
        <f>IFERROR(AVERAGEIFS(DATA!$J:$J,DATA!$L:$L,H18,DATA!$M:$M,$L$1,DATA!$I:$I,$B16,DATA!$E:$E,"&lt;=7")," ")</f>
        <v> </v>
      </c>
      <c r="I20" s="33"/>
      <c r="J20" s="34" t="str">
        <f>IFERROR(AVERAGEIFS(DATA!$J:$J,DATA!$L:$L,J18,DATA!$M:$M,$L$1,DATA!$I:$I,$B16,DATA!$E:$E,"&lt;=7")," ")</f>
        <v> </v>
      </c>
      <c r="K20" s="33"/>
      <c r="L20" s="34" t="str">
        <f>IFERROR(AVERAGEIFS(DATA!$J:$J,DATA!$L:$L,L18,DATA!$M:$M,$L$1,DATA!$I:$I,$B16,DATA!$E:$E,"&lt;=7")," ")</f>
        <v> </v>
      </c>
      <c r="M20" s="33"/>
      <c r="N20" s="34" t="str">
        <f>IFERROR(AVERAGEIFS(DATA!$J:$J,DATA!$M:$M,$L$1,DATA!$I:$I,$B16,DATA!$E:$E,"&lt;=7")," ")</f>
        <v> 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0" t="s">
        <v>131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1" t="str">
        <f>IF($J$4+DIVIDE(COLUMN(),2)-1&lt;=$J$5,CONCATENATE($F$3," - WEEK ",TEXT($J$4+DIVIDE(COLUMN(),2)-1,"00"))," ")</f>
        <v>2023 - WEEK 09</v>
      </c>
      <c r="C25" s="15"/>
      <c r="D25" s="31" t="str">
        <f>IF($J$4+DIVIDE(COLUMN(),2)-1&lt;=$J$5,CONCATENATE($F$3," - WEEK ",TEXT($J$4+DIVIDE(COLUMN(),2)-1,"00"))," ")</f>
        <v>2023 - WEEK 10</v>
      </c>
      <c r="E25" s="15"/>
      <c r="F25" s="31" t="str">
        <f>IF($J$4+DIVIDE(COLUMN(),2)-1&lt;=$J$5,CONCATENATE($F$3," - WEEK ",TEXT($J$4+DIVIDE(COLUMN(),2)-1,"00"))," ")</f>
        <v>2023 - WEEK 11</v>
      </c>
      <c r="G25" s="15"/>
      <c r="H25" s="31" t="str">
        <f>IF($J$4+DIVIDE(COLUMN(),2)-1&lt;=$J$5,CONCATENATE($F$3," - WEEK ",TEXT($J$4+DIVIDE(COLUMN(),2)-1,"00"))," ")</f>
        <v>2023 - WEEK 12</v>
      </c>
      <c r="I25" s="15"/>
      <c r="J25" s="31" t="str">
        <f>IF($J$4+DIVIDE(COLUMN(),2)-1&lt;=$J$5,CONCATENATE($F$3," - WEEK ",TEXT($J$4+DIVIDE(COLUMN(),2)-1,"00"))," ")</f>
        <v>2023 - WEEK 13</v>
      </c>
      <c r="K25" s="15"/>
      <c r="L25" s="31" t="str">
        <f>IF($J$4+DIVIDE(COLUMN(),2)-1&lt;=$J$5,CONCATENATE($F$3," - WEEK ",TEXT($J$4+DIVIDE(COLUMN(),2)-1,"00"))," ")</f>
        <v> </v>
      </c>
      <c r="M25" s="15"/>
      <c r="N25" s="19" t="s">
        <v>129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36">
        <v>44999.0</v>
      </c>
      <c r="AK25" s="37">
        <v>2.0</v>
      </c>
      <c r="AL25" s="24">
        <v>11.0</v>
      </c>
      <c r="AM25" s="24" t="s">
        <v>29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2" t="str">
        <f>IFERROR(IF(B27=" "," ",IF(B27&gt;MASTER!$B$3/100,"SB",IF(B27&gt;MASTER!$B$4/100,"B",IF(B27&gt;MASTER!$B$5/100,"C","K"))))," ")</f>
        <v> </v>
      </c>
      <c r="C26" s="15"/>
      <c r="D26" s="32" t="str">
        <f>IFERROR(IF(D27=" "," ",IF(D27&gt;MASTER!$B$3/100,"SB",IF(D27&gt;MASTER!$B$4/100,"B",IF(D27&gt;MASTER!$B$5/100,"C","K"))))," ")</f>
        <v> </v>
      </c>
      <c r="E26" s="15"/>
      <c r="F26" s="32" t="str">
        <f>IFERROR(IF(F27=" "," ",IF(F27&gt;MASTER!$B$3/100,"SB",IF(F27&gt;MASTER!$B$4/100,"B",IF(F27&gt;MASTER!$B$5/100,"C","K"))))," ")</f>
        <v> </v>
      </c>
      <c r="G26" s="15"/>
      <c r="H26" s="32" t="str">
        <f>IFERROR(IF(H27=" "," ",IF(H27&gt;MASTER!$B$3/100,"SB",IF(H27&gt;MASTER!$B$4/100,"B",IF(H27&gt;MASTER!$B$5/100,"C","K"))))," ")</f>
        <v> </v>
      </c>
      <c r="I26" s="15"/>
      <c r="J26" s="32" t="str">
        <f>IFERROR(IF(J27=" "," ",IF(J27&gt;MASTER!$B$3/100,"SB",IF(J27&gt;MASTER!$B$4/100,"B",IF(J27&gt;MASTER!$B$5/100,"C","K"))))," ")</f>
        <v> </v>
      </c>
      <c r="K26" s="15"/>
      <c r="L26" s="32" t="str">
        <f>IFERROR(IF(L27=" "," ",IF(L27&gt;MASTER!$B$3/100,"SB",IF(L27&gt;MASTER!$B$4/100,"B",IF(L27&gt;MASTER!$B$5/100,"C","K"))))," ")</f>
        <v> </v>
      </c>
      <c r="M26" s="15"/>
      <c r="N26" s="32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36">
        <v>45004.0</v>
      </c>
      <c r="AK26" s="37">
        <v>7.0</v>
      </c>
      <c r="AL26" s="24">
        <v>12.0</v>
      </c>
      <c r="AM26" s="24" t="s">
        <v>29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3"/>
      <c r="B27" s="34" t="str">
        <f>IFERROR(AVERAGEIFS(DATA!$J:$J,DATA!$L:$L,B25,DATA!$M:$M,$L$1,DATA!$I:$I,$B23,DATA!$E:$E,"&lt;=7")," ")</f>
        <v> </v>
      </c>
      <c r="C27" s="33"/>
      <c r="D27" s="34" t="str">
        <f>IFERROR(AVERAGEIFS(DATA!$J:$J,DATA!$L:$L,D25,DATA!$M:$M,$L$1,DATA!$I:$I,$B23,DATA!$E:$E,"&lt;=7")," ")</f>
        <v> </v>
      </c>
      <c r="E27" s="33"/>
      <c r="F27" s="34" t="str">
        <f>IFERROR(AVERAGEIFS(DATA!$J:$J,DATA!$L:$L,F25,DATA!$M:$M,$L$1,DATA!$I:$I,$B23,DATA!$E:$E,"&lt;=7")," ")</f>
        <v> </v>
      </c>
      <c r="G27" s="33"/>
      <c r="H27" s="34" t="str">
        <f>IFERROR(AVERAGEIFS(DATA!$J:$J,DATA!$L:$L,H25,DATA!$M:$M,$L$1,DATA!$I:$I,$B23,DATA!$E:$E,"&lt;=7")," ")</f>
        <v> </v>
      </c>
      <c r="I27" s="33"/>
      <c r="J27" s="34" t="str">
        <f>IFERROR(AVERAGEIFS(DATA!$J:$J,DATA!$L:$L,J25,DATA!$M:$M,$L$1,DATA!$I:$I,$B23,DATA!$E:$E,"&lt;=7")," ")</f>
        <v> </v>
      </c>
      <c r="K27" s="33"/>
      <c r="L27" s="34" t="str">
        <f>IFERROR(AVERAGEIFS(DATA!$J:$J,DATA!$L:$L,L25,DATA!$M:$M,$L$1,DATA!$I:$I,$B23,DATA!$E:$E,"&lt;=7")," ")</f>
        <v> </v>
      </c>
      <c r="M27" s="33"/>
      <c r="N27" s="34" t="str">
        <f>IFERROR(AVERAGEIFS(DATA!$J:$J,DATA!$M:$M,$L$1,DATA!$I:$I,$B23,DATA!$E:$E,"&lt;=7")," ")</f>
        <v> 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 t="s">
        <v>132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132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122</v>
      </c>
      <c r="E3" s="20"/>
      <c r="F3" s="21">
        <f>DASHBOARD!F3</f>
        <v>2023</v>
      </c>
      <c r="G3" s="22"/>
      <c r="H3" s="20" t="s">
        <v>16</v>
      </c>
      <c r="I3" s="20"/>
      <c r="J3" s="21" t="str">
        <f>DASHBOARD!J3</f>
        <v>MARCH</v>
      </c>
      <c r="K3" s="18"/>
      <c r="L3" s="18"/>
      <c r="N3" s="32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123</v>
      </c>
      <c r="E4" s="20"/>
      <c r="F4" s="25">
        <f t="array" ref="F4">DATE(F3,INDEX(MASTER!G:G,MATCH(J3,MASTER!F:F,0)),1)</f>
        <v>44986</v>
      </c>
      <c r="G4" s="26"/>
      <c r="H4" s="20" t="s">
        <v>124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125</v>
      </c>
      <c r="E5" s="20"/>
      <c r="F5" s="25">
        <f>EOMONTH(F4,0)</f>
        <v>45016</v>
      </c>
      <c r="G5" s="26"/>
      <c r="H5" s="20" t="s">
        <v>126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127</v>
      </c>
      <c r="E6" s="20"/>
      <c r="F6" s="27">
        <f>NETWORKDAYS(F4,F5)</f>
        <v>23</v>
      </c>
      <c r="G6" s="28"/>
      <c r="H6" s="20" t="s">
        <v>128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4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1" t="str">
        <f>IF($J$4+DIVIDE(COLUMN(),2)-2&lt;=$J$5,CONCATENATE($F$3," - WEEK ",TEXT($J$4+DIVIDE(COLUMN(),2)-2,"00"))," ")</f>
        <v>2023 - WEEK 09</v>
      </c>
      <c r="E9" s="38"/>
      <c r="F9" s="31" t="str">
        <f>IF($J$4+DIVIDE(COLUMN(),2)-2&lt;=$J$5,CONCATENATE($F$3," - WEEK ",TEXT($J$4+DIVIDE(COLUMN(),2)-2,"00"))," ")</f>
        <v>2023 - WEEK 10</v>
      </c>
      <c r="G9" s="38"/>
      <c r="H9" s="31" t="str">
        <f>IF($J$4+DIVIDE(COLUMN(),2)-2&lt;=$J$5,CONCATENATE($F$3," - WEEK ",TEXT($J$4+DIVIDE(COLUMN(),2)-2,"00"))," ")</f>
        <v>2023 - WEEK 11</v>
      </c>
      <c r="I9" s="38"/>
      <c r="J9" s="31" t="str">
        <f>IF($J$4+DIVIDE(COLUMN(),2)-2&lt;=$J$5,CONCATENATE($F$3," - WEEK ",TEXT($J$4+DIVIDE(COLUMN(),2)-2,"00"))," ")</f>
        <v>2023 - WEEK 12</v>
      </c>
      <c r="K9" s="38"/>
      <c r="L9" s="31" t="str">
        <f>IF($J$4+DIVIDE(COLUMN(),2)-2&lt;=$J$5,CONCATENATE($F$3," - WEEK ",TEXT($J$4+DIVIDE(COLUMN(),2)-2,"00"))," ")</f>
        <v>2023 - WEEK 13</v>
      </c>
      <c r="M9" s="38"/>
      <c r="N9" s="31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118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131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3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130</v>
      </c>
      <c r="C16" s="57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8"/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33"/>
      <c r="C18" s="15"/>
      <c r="D18" s="33"/>
      <c r="E18" s="15"/>
      <c r="F18" s="33"/>
      <c r="G18" s="15"/>
      <c r="H18" s="33"/>
      <c r="I18" s="15"/>
      <c r="J18" s="33"/>
      <c r="K18" s="15"/>
      <c r="L18" s="33"/>
      <c r="M18" s="15"/>
      <c r="N18" s="51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9"/>
      <c r="C19" s="15"/>
      <c r="D19" s="59"/>
      <c r="E19" s="15"/>
      <c r="F19" s="59"/>
      <c r="G19" s="15"/>
      <c r="H19" s="59"/>
      <c r="I19" s="15"/>
      <c r="J19" s="59"/>
      <c r="K19" s="15"/>
      <c r="L19" s="59"/>
      <c r="M19" s="15"/>
      <c r="N19" s="60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3"/>
      <c r="B20" s="61"/>
      <c r="C20" s="33"/>
      <c r="D20" s="61"/>
      <c r="E20" s="33"/>
      <c r="F20" s="61"/>
      <c r="G20" s="33"/>
      <c r="H20" s="61"/>
      <c r="I20" s="33"/>
      <c r="J20" s="61"/>
      <c r="K20" s="33"/>
      <c r="L20" s="6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</row>
    <row r="21">
      <c r="A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62" t="s">
        <v>134</v>
      </c>
      <c r="C23" s="15"/>
      <c r="E23" s="15"/>
      <c r="F23" s="62" t="s">
        <v>135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4" t="s">
        <v>136</v>
      </c>
      <c r="C32" s="15"/>
      <c r="D32" s="15"/>
      <c r="E32" s="15"/>
      <c r="F32" s="14" t="s">
        <v>136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4" t="s">
        <v>137</v>
      </c>
      <c r="C33" s="15"/>
      <c r="D33" s="15"/>
      <c r="E33" s="15"/>
      <c r="F33" s="14" t="s">
        <v>137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