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<sst xmlns="http://schemas.openxmlformats.org/spreadsheetml/2006/main" count="745" uniqueCount="191">
  <si>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</si>
  <si>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</si>
  <si>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</si>
  <si>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</si>
  <si>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</si>
  <si>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</si>
  <si>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</si>
  <si>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</si>
  <si>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</si>
  <si>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</si>
  <si>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</si>
  <si>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</si>
  <si>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</si>
  <si>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</si>
  <si>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</si>
  <si>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</si>
  <si>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</si>
  <si>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</si>
  <si>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</si>
  <si>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</si>
  <si>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</si>
  <si>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</si>
  <si>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</si>
  <si>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</si>
  <si>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</si>
  <si>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</si>
  <si>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</si>
  <si>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</si>
  <si>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</si>
  <si>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</si>
  <si>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</si>
  <si>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</si>
  <si>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</si>
  <si>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</si>
  <si>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</si>
  <si>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</si>
  <si>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</si>
  <si>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</si>
  <si>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</si>
  <si>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</si>
  <si>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</si>
  <si>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</si>
  <si>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</si>
  <si>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</si>
  <si>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</si>
  <si>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</si>
  <si>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</si>
  <si>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</si>
  <si>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</si>
  <si>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</si>
  <si>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theresia1@gmail.com</t>
  </si>
  <si>
    <t>theresia v</t>
  </si>
  <si>
    <t>BAIK</t>
  </si>
  <si>
    <t>SANGATBAIK</t>
  </si>
  <si>
    <t>CUKUP BAIK</t>
  </si>
  <si>
    <t>theresia2@gmail.com</t>
  </si>
  <si>
    <t>theresia3@gmail.com</t>
  </si>
  <si>
    <t>theresia4@gmail.com</t>
  </si>
  <si>
    <t>theresia5@gmail.com</t>
  </si>
  <si>
    <t>ecca.wahyunie@gmail.com</t>
  </si>
  <si>
    <t>I Gusti Agung Ayu Eka Sri Wahyuni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</si>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</sst>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9" borderId="20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6" fillId="11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5" borderId="1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15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804976852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20T15:08:53"/>
        <d v="2023-03-20T15:09:43"/>
        <d v="2023-03-20T15:10:47"/>
        <d v="2023-03-20T15:13:17"/>
        <d v="2023-03-20T15:15:40"/>
        <d v="1899-12-30T00:00:00"/>
        <d v="2023-04-18T13:04:15"/>
        <d v="2023-04-18T13:47:19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4@gmail.com"/>
        <s v="theresia5@gmail.com"/>
        <n v="0"/>
        <s v="ecca.wahyunie@gmail.com"/>
      </sharedItems>
    </cacheField>
    <cacheField name="Full Name" numFmtId="0">
      <sharedItems containsNumber="1" containsInteger="1" containsMixedTypes="1" count="3">
        <s v="theresia v"/>
        <n v="0"/>
        <s v="I Gusti Agung Ayu Eka Sri Wahyuni"/>
      </sharedItems>
    </cacheField>
    <cacheField name="Penilaian untuk pekerjaan tanggal" numFmtId="0">
      <sharedItems containsSemiMixedTypes="0" containsString="0" containsDate="1" containsMixedTypes="1" count="9">
        <d v="2023-02-02T00:00:00"/>
        <d v="2023-02-15T00:00:00"/>
        <d v="2023-02-17T00:00:00"/>
        <d v="2023-02-23T00:00:00"/>
        <d v="2023-03-15T00:00:00"/>
        <d v="1899-12-30T00:00:00"/>
        <d v="2023-04-18T00:00:00"/>
        <d v="2023-01-31T00:00:00"/>
        <n v="0"/>
      </sharedItems>
    </cacheField>
    <cacheField name="weekday" numFmtId="49">
      <sharedItems containsSemiMixedTypes="0" containsString="0" containsNumber="1" containsInteger="1" minValue="2" maxValue="6" count="5">
        <n v="4"/>
        <n v="3"/>
        <n v="5"/>
        <n v="6"/>
        <n v="2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10"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6" count="6">
        <n v="5"/>
        <n v="7"/>
        <n v="8"/>
        <n v="11"/>
        <n v="0"/>
        <n v="16"/>
      </sharedItems>
    </cacheField>
    <cacheField name="Week" numFmtId="0">
      <sharedItems count="6">
        <s v="2023 - WEEK 05"/>
        <s v="2023 - WEEK 07"/>
        <s v="2023 - WEEK 08"/>
        <s v="2023 - WEEK 11"/>
        <s v="1900 - WEEK 00"/>
        <s v="2023 - WEEK 16"/>
      </sharedItems>
    </cacheField>
    <cacheField name="Month" numFmtId="0">
      <sharedItems count="5">
        <s v="2023 - MONTH 02"/>
        <s v="2023 - MONTH 03"/>
        <s v="1900 - MONTH 01"/>
        <s v="2023 - MONTH 04"/>
        <s v="2023 - MONTH 01"/>
      </sharedItems>
    </cacheField>
    <cacheField name="Average Week" numFmtId="10">
      <sharedItems containsNumber="1" containsMixedTypes="1" count="6">
        <n v="0.952500000000001"/>
        <n v="0.95858695652174"/>
        <n v="0.968913043478261"/>
        <n v="0.956956521739131"/>
        <s v=" "/>
        <n v="0.997826086956522"/>
      </sharedItems>
    </cacheField>
    <cacheField name="Average Value Month" numFmtId="10">
      <sharedItems containsNumber="1" containsMixedTypes="1" count="5">
        <n v="0.959456521739129"/>
        <n v="0.956956521739131"/>
        <s v=" "/>
        <n v="0.997826086956522"/>
        <n v="0.953260869565218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1"/>
    <x v="3"/>
    <x v="2"/>
    <x v="1"/>
    <x v="0"/>
    <x v="0"/>
    <x v="0"/>
    <x v="0"/>
    <x v="0"/>
    <x v="0"/>
    <x v="0"/>
  </r>
  <r>
    <x v="0"/>
    <x v="0"/>
    <x v="0"/>
    <x v="0"/>
    <x v="0"/>
    <x v="14"/>
    <x v="1"/>
    <x v="3"/>
    <x v="2"/>
    <x v="1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1"/>
    <x v="3"/>
    <x v="2"/>
    <x v="1"/>
    <x v="0"/>
    <x v="0"/>
    <x v="0"/>
    <x v="0"/>
    <x v="0"/>
    <x v="0"/>
    <x v="0"/>
  </r>
  <r>
    <x v="0"/>
    <x v="0"/>
    <x v="0"/>
    <x v="0"/>
    <x v="0"/>
    <x v="17"/>
    <x v="1"/>
    <x v="3"/>
    <x v="2"/>
    <x v="1"/>
    <x v="0"/>
    <x v="0"/>
    <x v="0"/>
    <x v="0"/>
    <x v="0"/>
    <x v="0"/>
    <x v="0"/>
  </r>
  <r>
    <x v="0"/>
    <x v="0"/>
    <x v="0"/>
    <x v="0"/>
    <x v="0"/>
    <x v="18"/>
    <x v="1"/>
    <x v="3"/>
    <x v="2"/>
    <x v="1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2"/>
    <x v="5"/>
    <x v="2"/>
    <x v="2"/>
    <x v="0"/>
    <x v="0"/>
    <x v="0"/>
    <x v="0"/>
    <x v="0"/>
    <x v="0"/>
    <x v="0"/>
  </r>
  <r>
    <x v="0"/>
    <x v="0"/>
    <x v="0"/>
    <x v="0"/>
    <x v="0"/>
    <x v="30"/>
    <x v="2"/>
    <x v="5"/>
    <x v="2"/>
    <x v="2"/>
    <x v="0"/>
    <x v="0"/>
    <x v="0"/>
    <x v="0"/>
    <x v="0"/>
    <x v="0"/>
    <x v="0"/>
  </r>
  <r>
    <x v="0"/>
    <x v="0"/>
    <x v="0"/>
    <x v="0"/>
    <x v="0"/>
    <x v="31"/>
    <x v="2"/>
    <x v="5"/>
    <x v="2"/>
    <x v="2"/>
    <x v="0"/>
    <x v="0"/>
    <x v="0"/>
    <x v="0"/>
    <x v="0"/>
    <x v="0"/>
    <x v="0"/>
  </r>
  <r>
    <x v="0"/>
    <x v="0"/>
    <x v="0"/>
    <x v="0"/>
    <x v="0"/>
    <x v="32"/>
    <x v="2"/>
    <x v="5"/>
    <x v="2"/>
    <x v="2"/>
    <x v="0"/>
    <x v="0"/>
    <x v="0"/>
    <x v="0"/>
    <x v="0"/>
    <x v="0"/>
    <x v="0"/>
  </r>
  <r>
    <x v="0"/>
    <x v="0"/>
    <x v="0"/>
    <x v="0"/>
    <x v="0"/>
    <x v="33"/>
    <x v="2"/>
    <x v="5"/>
    <x v="2"/>
    <x v="2"/>
    <x v="0"/>
    <x v="0"/>
    <x v="0"/>
    <x v="0"/>
    <x v="0"/>
    <x v="0"/>
    <x v="0"/>
  </r>
  <r>
    <x v="0"/>
    <x v="0"/>
    <x v="0"/>
    <x v="0"/>
    <x v="0"/>
    <x v="34"/>
    <x v="2"/>
    <x v="5"/>
    <x v="2"/>
    <x v="2"/>
    <x v="0"/>
    <x v="0"/>
    <x v="0"/>
    <x v="0"/>
    <x v="0"/>
    <x v="0"/>
    <x v="0"/>
  </r>
  <r>
    <x v="0"/>
    <x v="0"/>
    <x v="0"/>
    <x v="0"/>
    <x v="0"/>
    <x v="35"/>
    <x v="2"/>
    <x v="5"/>
    <x v="2"/>
    <x v="2"/>
    <x v="0"/>
    <x v="0"/>
    <x v="0"/>
    <x v="0"/>
    <x v="0"/>
    <x v="0"/>
    <x v="0"/>
  </r>
  <r>
    <x v="0"/>
    <x v="0"/>
    <x v="0"/>
    <x v="0"/>
    <x v="0"/>
    <x v="36"/>
    <x v="1"/>
    <x v="6"/>
    <x v="2"/>
    <x v="1"/>
    <x v="0"/>
    <x v="0"/>
    <x v="0"/>
    <x v="0"/>
    <x v="0"/>
    <x v="0"/>
    <x v="0"/>
  </r>
  <r>
    <x v="0"/>
    <x v="0"/>
    <x v="0"/>
    <x v="0"/>
    <x v="0"/>
    <x v="37"/>
    <x v="1"/>
    <x v="6"/>
    <x v="2"/>
    <x v="1"/>
    <x v="0"/>
    <x v="0"/>
    <x v="0"/>
    <x v="0"/>
    <x v="0"/>
    <x v="0"/>
    <x v="0"/>
  </r>
  <r>
    <x v="0"/>
    <x v="0"/>
    <x v="0"/>
    <x v="0"/>
    <x v="0"/>
    <x v="38"/>
    <x v="1"/>
    <x v="6"/>
    <x v="2"/>
    <x v="1"/>
    <x v="0"/>
    <x v="0"/>
    <x v="0"/>
    <x v="0"/>
    <x v="0"/>
    <x v="0"/>
    <x v="0"/>
  </r>
  <r>
    <x v="0"/>
    <x v="0"/>
    <x v="0"/>
    <x v="0"/>
    <x v="0"/>
    <x v="39"/>
    <x v="2"/>
    <x v="7"/>
    <x v="2"/>
    <x v="2"/>
    <x v="0"/>
    <x v="0"/>
    <x v="0"/>
    <x v="0"/>
    <x v="0"/>
    <x v="0"/>
    <x v="0"/>
  </r>
  <r>
    <x v="0"/>
    <x v="0"/>
    <x v="0"/>
    <x v="0"/>
    <x v="0"/>
    <x v="40"/>
    <x v="2"/>
    <x v="7"/>
    <x v="2"/>
    <x v="2"/>
    <x v="0"/>
    <x v="0"/>
    <x v="0"/>
    <x v="0"/>
    <x v="0"/>
    <x v="0"/>
    <x v="0"/>
  </r>
  <r>
    <x v="0"/>
    <x v="0"/>
    <x v="0"/>
    <x v="0"/>
    <x v="0"/>
    <x v="41"/>
    <x v="2"/>
    <x v="7"/>
    <x v="2"/>
    <x v="2"/>
    <x v="0"/>
    <x v="0"/>
    <x v="0"/>
    <x v="0"/>
    <x v="0"/>
    <x v="0"/>
    <x v="0"/>
  </r>
  <r>
    <x v="0"/>
    <x v="0"/>
    <x v="0"/>
    <x v="0"/>
    <x v="0"/>
    <x v="42"/>
    <x v="1"/>
    <x v="8"/>
    <x v="2"/>
    <x v="1"/>
    <x v="0"/>
    <x v="0"/>
    <x v="0"/>
    <x v="0"/>
    <x v="0"/>
    <x v="0"/>
    <x v="0"/>
  </r>
  <r>
    <x v="0"/>
    <x v="0"/>
    <x v="0"/>
    <x v="0"/>
    <x v="0"/>
    <x v="43"/>
    <x v="1"/>
    <x v="8"/>
    <x v="2"/>
    <x v="1"/>
    <x v="0"/>
    <x v="0"/>
    <x v="0"/>
    <x v="0"/>
    <x v="0"/>
    <x v="0"/>
    <x v="0"/>
  </r>
  <r>
    <x v="0"/>
    <x v="0"/>
    <x v="0"/>
    <x v="0"/>
    <x v="0"/>
    <x v="44"/>
    <x v="2"/>
    <x v="9"/>
    <x v="2"/>
    <x v="2"/>
    <x v="0"/>
    <x v="0"/>
    <x v="0"/>
    <x v="0"/>
    <x v="0"/>
    <x v="0"/>
    <x v="0"/>
  </r>
  <r>
    <x v="0"/>
    <x v="0"/>
    <x v="0"/>
    <x v="0"/>
    <x v="0"/>
    <x v="45"/>
    <x v="2"/>
    <x v="9"/>
    <x v="2"/>
    <x v="2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1"/>
    <x v="1"/>
    <x v="0"/>
    <x v="1"/>
    <x v="0"/>
    <x v="0"/>
    <x v="0"/>
  </r>
  <r>
    <x v="1"/>
    <x v="1"/>
    <x v="0"/>
    <x v="1"/>
    <x v="1"/>
    <x v="1"/>
    <x v="0"/>
    <x v="1"/>
    <x v="1"/>
    <x v="0"/>
    <x v="1"/>
    <x v="1"/>
    <x v="0"/>
    <x v="1"/>
    <x v="0"/>
    <x v="0"/>
    <x v="0"/>
  </r>
  <r>
    <x v="1"/>
    <x v="1"/>
    <x v="0"/>
    <x v="1"/>
    <x v="1"/>
    <x v="2"/>
    <x v="0"/>
    <x v="1"/>
    <x v="1"/>
    <x v="0"/>
    <x v="1"/>
    <x v="1"/>
    <x v="0"/>
    <x v="1"/>
    <x v="0"/>
    <x v="0"/>
    <x v="0"/>
  </r>
  <r>
    <x v="1"/>
    <x v="1"/>
    <x v="0"/>
    <x v="1"/>
    <x v="1"/>
    <x v="3"/>
    <x v="1"/>
    <x v="2"/>
    <x v="2"/>
    <x v="1"/>
    <x v="1"/>
    <x v="1"/>
    <x v="0"/>
    <x v="1"/>
    <x v="0"/>
    <x v="0"/>
    <x v="0"/>
  </r>
  <r>
    <x v="1"/>
    <x v="1"/>
    <x v="0"/>
    <x v="1"/>
    <x v="1"/>
    <x v="4"/>
    <x v="1"/>
    <x v="2"/>
    <x v="2"/>
    <x v="1"/>
    <x v="1"/>
    <x v="1"/>
    <x v="0"/>
    <x v="1"/>
    <x v="0"/>
    <x v="0"/>
    <x v="0"/>
  </r>
  <r>
    <x v="1"/>
    <x v="1"/>
    <x v="0"/>
    <x v="1"/>
    <x v="1"/>
    <x v="5"/>
    <x v="1"/>
    <x v="2"/>
    <x v="2"/>
    <x v="1"/>
    <x v="1"/>
    <x v="1"/>
    <x v="0"/>
    <x v="1"/>
    <x v="0"/>
    <x v="0"/>
    <x v="0"/>
  </r>
  <r>
    <x v="1"/>
    <x v="1"/>
    <x v="0"/>
    <x v="1"/>
    <x v="1"/>
    <x v="6"/>
    <x v="1"/>
    <x v="2"/>
    <x v="2"/>
    <x v="1"/>
    <x v="1"/>
    <x v="1"/>
    <x v="0"/>
    <x v="1"/>
    <x v="0"/>
    <x v="0"/>
    <x v="0"/>
  </r>
  <r>
    <x v="1"/>
    <x v="1"/>
    <x v="0"/>
    <x v="1"/>
    <x v="1"/>
    <x v="7"/>
    <x v="1"/>
    <x v="2"/>
    <x v="2"/>
    <x v="1"/>
    <x v="1"/>
    <x v="1"/>
    <x v="0"/>
    <x v="1"/>
    <x v="0"/>
    <x v="0"/>
    <x v="0"/>
  </r>
  <r>
    <x v="1"/>
    <x v="1"/>
    <x v="0"/>
    <x v="1"/>
    <x v="1"/>
    <x v="8"/>
    <x v="1"/>
    <x v="2"/>
    <x v="2"/>
    <x v="1"/>
    <x v="1"/>
    <x v="1"/>
    <x v="0"/>
    <x v="1"/>
    <x v="0"/>
    <x v="0"/>
    <x v="0"/>
  </r>
  <r>
    <x v="1"/>
    <x v="1"/>
    <x v="0"/>
    <x v="1"/>
    <x v="1"/>
    <x v="9"/>
    <x v="1"/>
    <x v="2"/>
    <x v="2"/>
    <x v="1"/>
    <x v="1"/>
    <x v="1"/>
    <x v="0"/>
    <x v="1"/>
    <x v="0"/>
    <x v="0"/>
    <x v="0"/>
  </r>
  <r>
    <x v="1"/>
    <x v="1"/>
    <x v="0"/>
    <x v="1"/>
    <x v="1"/>
    <x v="10"/>
    <x v="0"/>
    <x v="3"/>
    <x v="2"/>
    <x v="0"/>
    <x v="1"/>
    <x v="1"/>
    <x v="0"/>
    <x v="1"/>
    <x v="0"/>
    <x v="0"/>
    <x v="0"/>
  </r>
  <r>
    <x v="1"/>
    <x v="1"/>
    <x v="0"/>
    <x v="1"/>
    <x v="1"/>
    <x v="11"/>
    <x v="0"/>
    <x v="3"/>
    <x v="2"/>
    <x v="0"/>
    <x v="1"/>
    <x v="1"/>
    <x v="0"/>
    <x v="1"/>
    <x v="0"/>
    <x v="0"/>
    <x v="0"/>
  </r>
  <r>
    <x v="1"/>
    <x v="1"/>
    <x v="0"/>
    <x v="1"/>
    <x v="1"/>
    <x v="12"/>
    <x v="0"/>
    <x v="3"/>
    <x v="2"/>
    <x v="0"/>
    <x v="1"/>
    <x v="1"/>
    <x v="0"/>
    <x v="1"/>
    <x v="0"/>
    <x v="0"/>
    <x v="0"/>
  </r>
  <r>
    <x v="1"/>
    <x v="1"/>
    <x v="0"/>
    <x v="1"/>
    <x v="1"/>
    <x v="13"/>
    <x v="0"/>
    <x v="3"/>
    <x v="2"/>
    <x v="0"/>
    <x v="1"/>
    <x v="1"/>
    <x v="0"/>
    <x v="1"/>
    <x v="0"/>
    <x v="0"/>
    <x v="0"/>
  </r>
  <r>
    <x v="1"/>
    <x v="1"/>
    <x v="0"/>
    <x v="1"/>
    <x v="1"/>
    <x v="14"/>
    <x v="0"/>
    <x v="3"/>
    <x v="2"/>
    <x v="0"/>
    <x v="1"/>
    <x v="1"/>
    <x v="0"/>
    <x v="1"/>
    <x v="0"/>
    <x v="0"/>
    <x v="0"/>
  </r>
  <r>
    <x v="1"/>
    <x v="1"/>
    <x v="0"/>
    <x v="1"/>
    <x v="1"/>
    <x v="15"/>
    <x v="0"/>
    <x v="3"/>
    <x v="2"/>
    <x v="0"/>
    <x v="1"/>
    <x v="1"/>
    <x v="0"/>
    <x v="1"/>
    <x v="0"/>
    <x v="0"/>
    <x v="0"/>
  </r>
  <r>
    <x v="1"/>
    <x v="1"/>
    <x v="0"/>
    <x v="1"/>
    <x v="1"/>
    <x v="16"/>
    <x v="0"/>
    <x v="3"/>
    <x v="2"/>
    <x v="0"/>
    <x v="1"/>
    <x v="1"/>
    <x v="0"/>
    <x v="1"/>
    <x v="0"/>
    <x v="0"/>
    <x v="0"/>
  </r>
  <r>
    <x v="1"/>
    <x v="1"/>
    <x v="0"/>
    <x v="1"/>
    <x v="1"/>
    <x v="17"/>
    <x v="0"/>
    <x v="3"/>
    <x v="2"/>
    <x v="0"/>
    <x v="1"/>
    <x v="1"/>
    <x v="0"/>
    <x v="1"/>
    <x v="0"/>
    <x v="0"/>
    <x v="0"/>
  </r>
  <r>
    <x v="1"/>
    <x v="1"/>
    <x v="0"/>
    <x v="1"/>
    <x v="1"/>
    <x v="18"/>
    <x v="0"/>
    <x v="3"/>
    <x v="2"/>
    <x v="0"/>
    <x v="1"/>
    <x v="1"/>
    <x v="0"/>
    <x v="1"/>
    <x v="0"/>
    <x v="0"/>
    <x v="0"/>
  </r>
  <r>
    <x v="1"/>
    <x v="1"/>
    <x v="0"/>
    <x v="1"/>
    <x v="1"/>
    <x v="19"/>
    <x v="0"/>
    <x v="3"/>
    <x v="2"/>
    <x v="0"/>
    <x v="1"/>
    <x v="1"/>
    <x v="0"/>
    <x v="1"/>
    <x v="0"/>
    <x v="0"/>
    <x v="0"/>
  </r>
  <r>
    <x v="1"/>
    <x v="1"/>
    <x v="0"/>
    <x v="1"/>
    <x v="1"/>
    <x v="20"/>
    <x v="0"/>
    <x v="3"/>
    <x v="2"/>
    <x v="0"/>
    <x v="1"/>
    <x v="1"/>
    <x v="0"/>
    <x v="1"/>
    <x v="0"/>
    <x v="0"/>
    <x v="0"/>
  </r>
  <r>
    <x v="1"/>
    <x v="1"/>
    <x v="0"/>
    <x v="1"/>
    <x v="1"/>
    <x v="21"/>
    <x v="1"/>
    <x v="4"/>
    <x v="2"/>
    <x v="1"/>
    <x v="1"/>
    <x v="1"/>
    <x v="0"/>
    <x v="1"/>
    <x v="0"/>
    <x v="0"/>
    <x v="0"/>
  </r>
  <r>
    <x v="1"/>
    <x v="1"/>
    <x v="0"/>
    <x v="1"/>
    <x v="1"/>
    <x v="22"/>
    <x v="1"/>
    <x v="4"/>
    <x v="2"/>
    <x v="1"/>
    <x v="1"/>
    <x v="1"/>
    <x v="0"/>
    <x v="1"/>
    <x v="0"/>
    <x v="0"/>
    <x v="0"/>
  </r>
  <r>
    <x v="1"/>
    <x v="1"/>
    <x v="0"/>
    <x v="1"/>
    <x v="1"/>
    <x v="23"/>
    <x v="1"/>
    <x v="4"/>
    <x v="2"/>
    <x v="1"/>
    <x v="1"/>
    <x v="1"/>
    <x v="0"/>
    <x v="1"/>
    <x v="0"/>
    <x v="0"/>
    <x v="0"/>
  </r>
  <r>
    <x v="1"/>
    <x v="1"/>
    <x v="0"/>
    <x v="1"/>
    <x v="1"/>
    <x v="24"/>
    <x v="1"/>
    <x v="4"/>
    <x v="2"/>
    <x v="1"/>
    <x v="1"/>
    <x v="1"/>
    <x v="0"/>
    <x v="1"/>
    <x v="0"/>
    <x v="0"/>
    <x v="0"/>
  </r>
  <r>
    <x v="1"/>
    <x v="1"/>
    <x v="0"/>
    <x v="1"/>
    <x v="1"/>
    <x v="25"/>
    <x v="1"/>
    <x v="4"/>
    <x v="2"/>
    <x v="1"/>
    <x v="1"/>
    <x v="1"/>
    <x v="0"/>
    <x v="1"/>
    <x v="0"/>
    <x v="0"/>
    <x v="0"/>
  </r>
  <r>
    <x v="1"/>
    <x v="1"/>
    <x v="0"/>
    <x v="1"/>
    <x v="1"/>
    <x v="26"/>
    <x v="1"/>
    <x v="4"/>
    <x v="2"/>
    <x v="1"/>
    <x v="1"/>
    <x v="1"/>
    <x v="0"/>
    <x v="1"/>
    <x v="0"/>
    <x v="0"/>
    <x v="0"/>
  </r>
  <r>
    <x v="1"/>
    <x v="1"/>
    <x v="0"/>
    <x v="1"/>
    <x v="1"/>
    <x v="27"/>
    <x v="1"/>
    <x v="4"/>
    <x v="2"/>
    <x v="1"/>
    <x v="1"/>
    <x v="1"/>
    <x v="0"/>
    <x v="1"/>
    <x v="0"/>
    <x v="0"/>
    <x v="0"/>
  </r>
  <r>
    <x v="1"/>
    <x v="1"/>
    <x v="0"/>
    <x v="1"/>
    <x v="1"/>
    <x v="28"/>
    <x v="1"/>
    <x v="4"/>
    <x v="2"/>
    <x v="1"/>
    <x v="1"/>
    <x v="1"/>
    <x v="0"/>
    <x v="1"/>
    <x v="0"/>
    <x v="0"/>
    <x v="0"/>
  </r>
  <r>
    <x v="1"/>
    <x v="1"/>
    <x v="0"/>
    <x v="1"/>
    <x v="1"/>
    <x v="29"/>
    <x v="2"/>
    <x v="5"/>
    <x v="2"/>
    <x v="2"/>
    <x v="1"/>
    <x v="1"/>
    <x v="0"/>
    <x v="1"/>
    <x v="0"/>
    <x v="0"/>
    <x v="0"/>
  </r>
  <r>
    <x v="1"/>
    <x v="1"/>
    <x v="0"/>
    <x v="1"/>
    <x v="1"/>
    <x v="30"/>
    <x v="2"/>
    <x v="5"/>
    <x v="2"/>
    <x v="2"/>
    <x v="1"/>
    <x v="1"/>
    <x v="0"/>
    <x v="1"/>
    <x v="0"/>
    <x v="0"/>
    <x v="0"/>
  </r>
  <r>
    <x v="1"/>
    <x v="1"/>
    <x v="0"/>
    <x v="1"/>
    <x v="1"/>
    <x v="31"/>
    <x v="2"/>
    <x v="5"/>
    <x v="2"/>
    <x v="2"/>
    <x v="1"/>
    <x v="1"/>
    <x v="0"/>
    <x v="1"/>
    <x v="0"/>
    <x v="0"/>
    <x v="0"/>
  </r>
  <r>
    <x v="1"/>
    <x v="1"/>
    <x v="0"/>
    <x v="1"/>
    <x v="1"/>
    <x v="32"/>
    <x v="2"/>
    <x v="5"/>
    <x v="2"/>
    <x v="2"/>
    <x v="1"/>
    <x v="1"/>
    <x v="0"/>
    <x v="1"/>
    <x v="0"/>
    <x v="0"/>
    <x v="0"/>
  </r>
  <r>
    <x v="1"/>
    <x v="1"/>
    <x v="0"/>
    <x v="1"/>
    <x v="1"/>
    <x v="33"/>
    <x v="2"/>
    <x v="5"/>
    <x v="2"/>
    <x v="2"/>
    <x v="1"/>
    <x v="1"/>
    <x v="0"/>
    <x v="1"/>
    <x v="0"/>
    <x v="0"/>
    <x v="0"/>
  </r>
  <r>
    <x v="1"/>
    <x v="1"/>
    <x v="0"/>
    <x v="1"/>
    <x v="1"/>
    <x v="34"/>
    <x v="2"/>
    <x v="5"/>
    <x v="2"/>
    <x v="2"/>
    <x v="1"/>
    <x v="1"/>
    <x v="0"/>
    <x v="1"/>
    <x v="0"/>
    <x v="0"/>
    <x v="0"/>
  </r>
  <r>
    <x v="1"/>
    <x v="1"/>
    <x v="0"/>
    <x v="1"/>
    <x v="1"/>
    <x v="35"/>
    <x v="2"/>
    <x v="5"/>
    <x v="2"/>
    <x v="2"/>
    <x v="1"/>
    <x v="1"/>
    <x v="0"/>
    <x v="1"/>
    <x v="0"/>
    <x v="0"/>
    <x v="0"/>
  </r>
  <r>
    <x v="1"/>
    <x v="1"/>
    <x v="0"/>
    <x v="1"/>
    <x v="1"/>
    <x v="36"/>
    <x v="1"/>
    <x v="6"/>
    <x v="2"/>
    <x v="1"/>
    <x v="1"/>
    <x v="1"/>
    <x v="0"/>
    <x v="1"/>
    <x v="0"/>
    <x v="0"/>
    <x v="0"/>
  </r>
  <r>
    <x v="1"/>
    <x v="1"/>
    <x v="0"/>
    <x v="1"/>
    <x v="1"/>
    <x v="37"/>
    <x v="1"/>
    <x v="6"/>
    <x v="2"/>
    <x v="1"/>
    <x v="1"/>
    <x v="1"/>
    <x v="0"/>
    <x v="1"/>
    <x v="0"/>
    <x v="0"/>
    <x v="0"/>
  </r>
  <r>
    <x v="1"/>
    <x v="1"/>
    <x v="0"/>
    <x v="1"/>
    <x v="1"/>
    <x v="38"/>
    <x v="1"/>
    <x v="6"/>
    <x v="2"/>
    <x v="1"/>
    <x v="1"/>
    <x v="1"/>
    <x v="0"/>
    <x v="1"/>
    <x v="0"/>
    <x v="0"/>
    <x v="0"/>
  </r>
  <r>
    <x v="1"/>
    <x v="1"/>
    <x v="0"/>
    <x v="1"/>
    <x v="1"/>
    <x v="39"/>
    <x v="1"/>
    <x v="7"/>
    <x v="2"/>
    <x v="1"/>
    <x v="1"/>
    <x v="1"/>
    <x v="0"/>
    <x v="1"/>
    <x v="0"/>
    <x v="0"/>
    <x v="0"/>
  </r>
  <r>
    <x v="1"/>
    <x v="1"/>
    <x v="0"/>
    <x v="1"/>
    <x v="1"/>
    <x v="40"/>
    <x v="1"/>
    <x v="7"/>
    <x v="2"/>
    <x v="1"/>
    <x v="1"/>
    <x v="1"/>
    <x v="0"/>
    <x v="1"/>
    <x v="0"/>
    <x v="0"/>
    <x v="0"/>
  </r>
  <r>
    <x v="1"/>
    <x v="1"/>
    <x v="0"/>
    <x v="1"/>
    <x v="1"/>
    <x v="41"/>
    <x v="1"/>
    <x v="7"/>
    <x v="2"/>
    <x v="1"/>
    <x v="1"/>
    <x v="1"/>
    <x v="0"/>
    <x v="1"/>
    <x v="0"/>
    <x v="0"/>
    <x v="0"/>
  </r>
  <r>
    <x v="1"/>
    <x v="1"/>
    <x v="0"/>
    <x v="1"/>
    <x v="1"/>
    <x v="42"/>
    <x v="0"/>
    <x v="8"/>
    <x v="2"/>
    <x v="0"/>
    <x v="1"/>
    <x v="1"/>
    <x v="0"/>
    <x v="1"/>
    <x v="0"/>
    <x v="0"/>
    <x v="0"/>
  </r>
  <r>
    <x v="1"/>
    <x v="1"/>
    <x v="0"/>
    <x v="1"/>
    <x v="1"/>
    <x v="43"/>
    <x v="0"/>
    <x v="8"/>
    <x v="2"/>
    <x v="0"/>
    <x v="1"/>
    <x v="1"/>
    <x v="0"/>
    <x v="1"/>
    <x v="0"/>
    <x v="0"/>
    <x v="0"/>
  </r>
  <r>
    <x v="1"/>
    <x v="1"/>
    <x v="0"/>
    <x v="1"/>
    <x v="1"/>
    <x v="44"/>
    <x v="2"/>
    <x v="9"/>
    <x v="2"/>
    <x v="2"/>
    <x v="1"/>
    <x v="1"/>
    <x v="0"/>
    <x v="1"/>
    <x v="0"/>
    <x v="0"/>
    <x v="0"/>
  </r>
  <r>
    <x v="1"/>
    <x v="1"/>
    <x v="0"/>
    <x v="1"/>
    <x v="1"/>
    <x v="45"/>
    <x v="2"/>
    <x v="9"/>
    <x v="2"/>
    <x v="2"/>
    <x v="1"/>
    <x v="1"/>
    <x v="0"/>
    <x v="1"/>
    <x v="0"/>
    <x v="0"/>
    <x v="0"/>
  </r>
  <r>
    <x v="2"/>
    <x v="2"/>
    <x v="0"/>
    <x v="2"/>
    <x v="2"/>
    <x v="0"/>
    <x v="0"/>
    <x v="0"/>
    <x v="0"/>
    <x v="0"/>
    <x v="1"/>
    <x v="1"/>
    <x v="0"/>
    <x v="1"/>
    <x v="0"/>
    <x v="0"/>
    <x v="0"/>
  </r>
  <r>
    <x v="2"/>
    <x v="2"/>
    <x v="0"/>
    <x v="2"/>
    <x v="2"/>
    <x v="1"/>
    <x v="0"/>
    <x v="1"/>
    <x v="1"/>
    <x v="0"/>
    <x v="1"/>
    <x v="1"/>
    <x v="0"/>
    <x v="1"/>
    <x v="0"/>
    <x v="0"/>
    <x v="0"/>
  </r>
  <r>
    <x v="2"/>
    <x v="2"/>
    <x v="0"/>
    <x v="2"/>
    <x v="2"/>
    <x v="2"/>
    <x v="0"/>
    <x v="1"/>
    <x v="1"/>
    <x v="0"/>
    <x v="1"/>
    <x v="1"/>
    <x v="0"/>
    <x v="1"/>
    <x v="0"/>
    <x v="0"/>
    <x v="0"/>
  </r>
  <r>
    <x v="2"/>
    <x v="2"/>
    <x v="0"/>
    <x v="2"/>
    <x v="2"/>
    <x v="3"/>
    <x v="2"/>
    <x v="2"/>
    <x v="2"/>
    <x v="2"/>
    <x v="1"/>
    <x v="1"/>
    <x v="0"/>
    <x v="1"/>
    <x v="0"/>
    <x v="0"/>
    <x v="0"/>
  </r>
  <r>
    <x v="2"/>
    <x v="2"/>
    <x v="0"/>
    <x v="2"/>
    <x v="2"/>
    <x v="4"/>
    <x v="2"/>
    <x v="2"/>
    <x v="2"/>
    <x v="2"/>
    <x v="1"/>
    <x v="1"/>
    <x v="0"/>
    <x v="1"/>
    <x v="0"/>
    <x v="0"/>
    <x v="0"/>
  </r>
  <r>
    <x v="2"/>
    <x v="2"/>
    <x v="0"/>
    <x v="2"/>
    <x v="2"/>
    <x v="5"/>
    <x v="0"/>
    <x v="2"/>
    <x v="2"/>
    <x v="0"/>
    <x v="1"/>
    <x v="1"/>
    <x v="0"/>
    <x v="1"/>
    <x v="0"/>
    <x v="0"/>
    <x v="0"/>
  </r>
  <r>
    <x v="2"/>
    <x v="2"/>
    <x v="0"/>
    <x v="2"/>
    <x v="2"/>
    <x v="6"/>
    <x v="0"/>
    <x v="2"/>
    <x v="2"/>
    <x v="0"/>
    <x v="1"/>
    <x v="1"/>
    <x v="0"/>
    <x v="1"/>
    <x v="0"/>
    <x v="0"/>
    <x v="0"/>
  </r>
  <r>
    <x v="2"/>
    <x v="2"/>
    <x v="0"/>
    <x v="2"/>
    <x v="2"/>
    <x v="7"/>
    <x v="1"/>
    <x v="2"/>
    <x v="2"/>
    <x v="1"/>
    <x v="1"/>
    <x v="1"/>
    <x v="0"/>
    <x v="1"/>
    <x v="0"/>
    <x v="0"/>
    <x v="0"/>
  </r>
  <r>
    <x v="2"/>
    <x v="2"/>
    <x v="0"/>
    <x v="2"/>
    <x v="2"/>
    <x v="8"/>
    <x v="1"/>
    <x v="2"/>
    <x v="2"/>
    <x v="1"/>
    <x v="1"/>
    <x v="1"/>
    <x v="0"/>
    <x v="1"/>
    <x v="0"/>
    <x v="0"/>
    <x v="0"/>
  </r>
  <r>
    <x v="2"/>
    <x v="2"/>
    <x v="0"/>
    <x v="2"/>
    <x v="2"/>
    <x v="9"/>
    <x v="0"/>
    <x v="2"/>
    <x v="2"/>
    <x v="0"/>
    <x v="1"/>
    <x v="1"/>
    <x v="0"/>
    <x v="1"/>
    <x v="0"/>
    <x v="0"/>
    <x v="0"/>
  </r>
  <r>
    <x v="2"/>
    <x v="2"/>
    <x v="0"/>
    <x v="2"/>
    <x v="2"/>
    <x v="10"/>
    <x v="2"/>
    <x v="3"/>
    <x v="2"/>
    <x v="2"/>
    <x v="1"/>
    <x v="1"/>
    <x v="0"/>
    <x v="1"/>
    <x v="0"/>
    <x v="0"/>
    <x v="0"/>
  </r>
  <r>
    <x v="2"/>
    <x v="2"/>
    <x v="0"/>
    <x v="2"/>
    <x v="2"/>
    <x v="11"/>
    <x v="0"/>
    <x v="3"/>
    <x v="2"/>
    <x v="0"/>
    <x v="1"/>
    <x v="1"/>
    <x v="0"/>
    <x v="1"/>
    <x v="0"/>
    <x v="0"/>
    <x v="0"/>
  </r>
  <r>
    <x v="2"/>
    <x v="2"/>
    <x v="0"/>
    <x v="2"/>
    <x v="2"/>
    <x v="12"/>
    <x v="1"/>
    <x v="3"/>
    <x v="2"/>
    <x v="1"/>
    <x v="1"/>
    <x v="1"/>
    <x v="0"/>
    <x v="1"/>
    <x v="0"/>
    <x v="0"/>
    <x v="0"/>
  </r>
  <r>
    <x v="2"/>
    <x v="2"/>
    <x v="0"/>
    <x v="2"/>
    <x v="2"/>
    <x v="13"/>
    <x v="0"/>
    <x v="3"/>
    <x v="2"/>
    <x v="0"/>
    <x v="1"/>
    <x v="1"/>
    <x v="0"/>
    <x v="1"/>
    <x v="0"/>
    <x v="0"/>
    <x v="0"/>
  </r>
  <r>
    <x v="2"/>
    <x v="2"/>
    <x v="0"/>
    <x v="2"/>
    <x v="2"/>
    <x v="14"/>
    <x v="2"/>
    <x v="3"/>
    <x v="2"/>
    <x v="2"/>
    <x v="1"/>
    <x v="1"/>
    <x v="0"/>
    <x v="1"/>
    <x v="0"/>
    <x v="0"/>
    <x v="0"/>
  </r>
  <r>
    <x v="2"/>
    <x v="2"/>
    <x v="0"/>
    <x v="2"/>
    <x v="2"/>
    <x v="15"/>
    <x v="0"/>
    <x v="3"/>
    <x v="2"/>
    <x v="0"/>
    <x v="1"/>
    <x v="1"/>
    <x v="0"/>
    <x v="1"/>
    <x v="0"/>
    <x v="0"/>
    <x v="0"/>
  </r>
  <r>
    <x v="2"/>
    <x v="2"/>
    <x v="0"/>
    <x v="2"/>
    <x v="2"/>
    <x v="16"/>
    <x v="1"/>
    <x v="3"/>
    <x v="2"/>
    <x v="1"/>
    <x v="1"/>
    <x v="1"/>
    <x v="0"/>
    <x v="1"/>
    <x v="0"/>
    <x v="0"/>
    <x v="0"/>
  </r>
  <r>
    <x v="2"/>
    <x v="2"/>
    <x v="0"/>
    <x v="2"/>
    <x v="2"/>
    <x v="17"/>
    <x v="0"/>
    <x v="3"/>
    <x v="2"/>
    <x v="0"/>
    <x v="1"/>
    <x v="1"/>
    <x v="0"/>
    <x v="1"/>
    <x v="0"/>
    <x v="0"/>
    <x v="0"/>
  </r>
  <r>
    <x v="2"/>
    <x v="2"/>
    <x v="0"/>
    <x v="2"/>
    <x v="2"/>
    <x v="18"/>
    <x v="2"/>
    <x v="3"/>
    <x v="2"/>
    <x v="2"/>
    <x v="1"/>
    <x v="1"/>
    <x v="0"/>
    <x v="1"/>
    <x v="0"/>
    <x v="0"/>
    <x v="0"/>
  </r>
  <r>
    <x v="2"/>
    <x v="2"/>
    <x v="0"/>
    <x v="2"/>
    <x v="2"/>
    <x v="19"/>
    <x v="0"/>
    <x v="3"/>
    <x v="2"/>
    <x v="0"/>
    <x v="1"/>
    <x v="1"/>
    <x v="0"/>
    <x v="1"/>
    <x v="0"/>
    <x v="0"/>
    <x v="0"/>
  </r>
  <r>
    <x v="2"/>
    <x v="2"/>
    <x v="0"/>
    <x v="2"/>
    <x v="2"/>
    <x v="20"/>
    <x v="1"/>
    <x v="3"/>
    <x v="2"/>
    <x v="1"/>
    <x v="1"/>
    <x v="1"/>
    <x v="0"/>
    <x v="1"/>
    <x v="0"/>
    <x v="0"/>
    <x v="0"/>
  </r>
  <r>
    <x v="2"/>
    <x v="2"/>
    <x v="0"/>
    <x v="2"/>
    <x v="2"/>
    <x v="21"/>
    <x v="0"/>
    <x v="4"/>
    <x v="2"/>
    <x v="0"/>
    <x v="1"/>
    <x v="1"/>
    <x v="0"/>
    <x v="1"/>
    <x v="0"/>
    <x v="0"/>
    <x v="0"/>
  </r>
  <r>
    <x v="2"/>
    <x v="2"/>
    <x v="0"/>
    <x v="2"/>
    <x v="2"/>
    <x v="22"/>
    <x v="0"/>
    <x v="4"/>
    <x v="2"/>
    <x v="0"/>
    <x v="1"/>
    <x v="1"/>
    <x v="0"/>
    <x v="1"/>
    <x v="0"/>
    <x v="0"/>
    <x v="0"/>
  </r>
  <r>
    <x v="2"/>
    <x v="2"/>
    <x v="0"/>
    <x v="2"/>
    <x v="2"/>
    <x v="23"/>
    <x v="0"/>
    <x v="4"/>
    <x v="2"/>
    <x v="0"/>
    <x v="1"/>
    <x v="1"/>
    <x v="0"/>
    <x v="1"/>
    <x v="0"/>
    <x v="0"/>
    <x v="0"/>
  </r>
  <r>
    <x v="2"/>
    <x v="2"/>
    <x v="0"/>
    <x v="2"/>
    <x v="2"/>
    <x v="24"/>
    <x v="0"/>
    <x v="4"/>
    <x v="2"/>
    <x v="0"/>
    <x v="1"/>
    <x v="1"/>
    <x v="0"/>
    <x v="1"/>
    <x v="0"/>
    <x v="0"/>
    <x v="0"/>
  </r>
  <r>
    <x v="2"/>
    <x v="2"/>
    <x v="0"/>
    <x v="2"/>
    <x v="2"/>
    <x v="25"/>
    <x v="0"/>
    <x v="4"/>
    <x v="2"/>
    <x v="0"/>
    <x v="1"/>
    <x v="1"/>
    <x v="0"/>
    <x v="1"/>
    <x v="0"/>
    <x v="0"/>
    <x v="0"/>
  </r>
  <r>
    <x v="2"/>
    <x v="2"/>
    <x v="0"/>
    <x v="2"/>
    <x v="2"/>
    <x v="26"/>
    <x v="0"/>
    <x v="4"/>
    <x v="2"/>
    <x v="0"/>
    <x v="1"/>
    <x v="1"/>
    <x v="0"/>
    <x v="1"/>
    <x v="0"/>
    <x v="0"/>
    <x v="0"/>
  </r>
  <r>
    <x v="2"/>
    <x v="2"/>
    <x v="0"/>
    <x v="2"/>
    <x v="2"/>
    <x v="27"/>
    <x v="0"/>
    <x v="4"/>
    <x v="2"/>
    <x v="0"/>
    <x v="1"/>
    <x v="1"/>
    <x v="0"/>
    <x v="1"/>
    <x v="0"/>
    <x v="0"/>
    <x v="0"/>
  </r>
  <r>
    <x v="2"/>
    <x v="2"/>
    <x v="0"/>
    <x v="2"/>
    <x v="2"/>
    <x v="28"/>
    <x v="2"/>
    <x v="4"/>
    <x v="2"/>
    <x v="2"/>
    <x v="1"/>
    <x v="1"/>
    <x v="0"/>
    <x v="1"/>
    <x v="0"/>
    <x v="0"/>
    <x v="0"/>
  </r>
  <r>
    <x v="2"/>
    <x v="2"/>
    <x v="0"/>
    <x v="2"/>
    <x v="2"/>
    <x v="29"/>
    <x v="0"/>
    <x v="5"/>
    <x v="2"/>
    <x v="0"/>
    <x v="1"/>
    <x v="1"/>
    <x v="0"/>
    <x v="1"/>
    <x v="0"/>
    <x v="0"/>
    <x v="0"/>
  </r>
  <r>
    <x v="2"/>
    <x v="2"/>
    <x v="0"/>
    <x v="2"/>
    <x v="2"/>
    <x v="30"/>
    <x v="1"/>
    <x v="5"/>
    <x v="2"/>
    <x v="1"/>
    <x v="1"/>
    <x v="1"/>
    <x v="0"/>
    <x v="1"/>
    <x v="0"/>
    <x v="0"/>
    <x v="0"/>
  </r>
  <r>
    <x v="2"/>
    <x v="2"/>
    <x v="0"/>
    <x v="2"/>
    <x v="2"/>
    <x v="31"/>
    <x v="0"/>
    <x v="5"/>
    <x v="2"/>
    <x v="0"/>
    <x v="1"/>
    <x v="1"/>
    <x v="0"/>
    <x v="1"/>
    <x v="0"/>
    <x v="0"/>
    <x v="0"/>
  </r>
  <r>
    <x v="2"/>
    <x v="2"/>
    <x v="0"/>
    <x v="2"/>
    <x v="2"/>
    <x v="32"/>
    <x v="2"/>
    <x v="5"/>
    <x v="2"/>
    <x v="2"/>
    <x v="1"/>
    <x v="1"/>
    <x v="0"/>
    <x v="1"/>
    <x v="0"/>
    <x v="0"/>
    <x v="0"/>
  </r>
  <r>
    <x v="2"/>
    <x v="2"/>
    <x v="0"/>
    <x v="2"/>
    <x v="2"/>
    <x v="33"/>
    <x v="0"/>
    <x v="5"/>
    <x v="2"/>
    <x v="0"/>
    <x v="1"/>
    <x v="1"/>
    <x v="0"/>
    <x v="1"/>
    <x v="0"/>
    <x v="0"/>
    <x v="0"/>
  </r>
  <r>
    <x v="2"/>
    <x v="2"/>
    <x v="0"/>
    <x v="2"/>
    <x v="2"/>
    <x v="34"/>
    <x v="1"/>
    <x v="5"/>
    <x v="2"/>
    <x v="1"/>
    <x v="1"/>
    <x v="1"/>
    <x v="0"/>
    <x v="1"/>
    <x v="0"/>
    <x v="0"/>
    <x v="0"/>
  </r>
  <r>
    <x v="2"/>
    <x v="2"/>
    <x v="0"/>
    <x v="2"/>
    <x v="2"/>
    <x v="35"/>
    <x v="0"/>
    <x v="5"/>
    <x v="2"/>
    <x v="0"/>
    <x v="1"/>
    <x v="1"/>
    <x v="0"/>
    <x v="1"/>
    <x v="0"/>
    <x v="0"/>
    <x v="0"/>
  </r>
  <r>
    <x v="2"/>
    <x v="2"/>
    <x v="0"/>
    <x v="2"/>
    <x v="2"/>
    <x v="36"/>
    <x v="0"/>
    <x v="6"/>
    <x v="2"/>
    <x v="0"/>
    <x v="1"/>
    <x v="1"/>
    <x v="0"/>
    <x v="1"/>
    <x v="0"/>
    <x v="0"/>
    <x v="0"/>
  </r>
  <r>
    <x v="2"/>
    <x v="2"/>
    <x v="0"/>
    <x v="2"/>
    <x v="2"/>
    <x v="37"/>
    <x v="0"/>
    <x v="6"/>
    <x v="2"/>
    <x v="0"/>
    <x v="1"/>
    <x v="1"/>
    <x v="0"/>
    <x v="1"/>
    <x v="0"/>
    <x v="0"/>
    <x v="0"/>
  </r>
  <r>
    <x v="2"/>
    <x v="2"/>
    <x v="0"/>
    <x v="2"/>
    <x v="2"/>
    <x v="38"/>
    <x v="0"/>
    <x v="6"/>
    <x v="2"/>
    <x v="0"/>
    <x v="1"/>
    <x v="1"/>
    <x v="0"/>
    <x v="1"/>
    <x v="0"/>
    <x v="0"/>
    <x v="0"/>
  </r>
  <r>
    <x v="2"/>
    <x v="2"/>
    <x v="0"/>
    <x v="2"/>
    <x v="2"/>
    <x v="39"/>
    <x v="1"/>
    <x v="7"/>
    <x v="2"/>
    <x v="1"/>
    <x v="1"/>
    <x v="1"/>
    <x v="0"/>
    <x v="1"/>
    <x v="0"/>
    <x v="0"/>
    <x v="0"/>
  </r>
  <r>
    <x v="2"/>
    <x v="2"/>
    <x v="0"/>
    <x v="2"/>
    <x v="2"/>
    <x v="40"/>
    <x v="1"/>
    <x v="7"/>
    <x v="2"/>
    <x v="1"/>
    <x v="1"/>
    <x v="1"/>
    <x v="0"/>
    <x v="1"/>
    <x v="0"/>
    <x v="0"/>
    <x v="0"/>
  </r>
  <r>
    <x v="2"/>
    <x v="2"/>
    <x v="0"/>
    <x v="2"/>
    <x v="2"/>
    <x v="41"/>
    <x v="1"/>
    <x v="7"/>
    <x v="2"/>
    <x v="1"/>
    <x v="1"/>
    <x v="1"/>
    <x v="0"/>
    <x v="1"/>
    <x v="0"/>
    <x v="0"/>
    <x v="0"/>
  </r>
  <r>
    <x v="2"/>
    <x v="2"/>
    <x v="0"/>
    <x v="2"/>
    <x v="2"/>
    <x v="42"/>
    <x v="1"/>
    <x v="8"/>
    <x v="2"/>
    <x v="1"/>
    <x v="1"/>
    <x v="1"/>
    <x v="0"/>
    <x v="1"/>
    <x v="0"/>
    <x v="0"/>
    <x v="0"/>
  </r>
  <r>
    <x v="2"/>
    <x v="2"/>
    <x v="0"/>
    <x v="2"/>
    <x v="2"/>
    <x v="43"/>
    <x v="1"/>
    <x v="8"/>
    <x v="2"/>
    <x v="1"/>
    <x v="1"/>
    <x v="1"/>
    <x v="0"/>
    <x v="1"/>
    <x v="0"/>
    <x v="0"/>
    <x v="0"/>
  </r>
  <r>
    <x v="2"/>
    <x v="2"/>
    <x v="0"/>
    <x v="2"/>
    <x v="2"/>
    <x v="44"/>
    <x v="1"/>
    <x v="9"/>
    <x v="2"/>
    <x v="1"/>
    <x v="1"/>
    <x v="1"/>
    <x v="0"/>
    <x v="1"/>
    <x v="0"/>
    <x v="0"/>
    <x v="0"/>
  </r>
  <r>
    <x v="2"/>
    <x v="2"/>
    <x v="0"/>
    <x v="2"/>
    <x v="2"/>
    <x v="45"/>
    <x v="0"/>
    <x v="9"/>
    <x v="2"/>
    <x v="0"/>
    <x v="1"/>
    <x v="1"/>
    <x v="0"/>
    <x v="1"/>
    <x v="0"/>
    <x v="0"/>
    <x v="0"/>
  </r>
  <r>
    <x v="3"/>
    <x v="3"/>
    <x v="0"/>
    <x v="3"/>
    <x v="0"/>
    <x v="0"/>
    <x v="0"/>
    <x v="0"/>
    <x v="0"/>
    <x v="0"/>
    <x v="2"/>
    <x v="2"/>
    <x v="0"/>
    <x v="2"/>
    <x v="0"/>
    <x v="0"/>
    <x v="0"/>
  </r>
  <r>
    <x v="3"/>
    <x v="3"/>
    <x v="0"/>
    <x v="3"/>
    <x v="0"/>
    <x v="1"/>
    <x v="1"/>
    <x v="1"/>
    <x v="1"/>
    <x v="1"/>
    <x v="2"/>
    <x v="2"/>
    <x v="0"/>
    <x v="2"/>
    <x v="0"/>
    <x v="0"/>
    <x v="0"/>
  </r>
  <r>
    <x v="3"/>
    <x v="3"/>
    <x v="0"/>
    <x v="3"/>
    <x v="0"/>
    <x v="2"/>
    <x v="1"/>
    <x v="1"/>
    <x v="1"/>
    <x v="1"/>
    <x v="2"/>
    <x v="2"/>
    <x v="0"/>
    <x v="2"/>
    <x v="0"/>
    <x v="0"/>
    <x v="0"/>
  </r>
  <r>
    <x v="3"/>
    <x v="3"/>
    <x v="0"/>
    <x v="3"/>
    <x v="0"/>
    <x v="3"/>
    <x v="0"/>
    <x v="2"/>
    <x v="2"/>
    <x v="0"/>
    <x v="2"/>
    <x v="2"/>
    <x v="0"/>
    <x v="2"/>
    <x v="0"/>
    <x v="0"/>
    <x v="0"/>
  </r>
  <r>
    <x v="3"/>
    <x v="3"/>
    <x v="0"/>
    <x v="3"/>
    <x v="0"/>
    <x v="4"/>
    <x v="0"/>
    <x v="2"/>
    <x v="2"/>
    <x v="0"/>
    <x v="2"/>
    <x v="2"/>
    <x v="0"/>
    <x v="2"/>
    <x v="0"/>
    <x v="0"/>
    <x v="0"/>
  </r>
  <r>
    <x v="3"/>
    <x v="3"/>
    <x v="0"/>
    <x v="3"/>
    <x v="0"/>
    <x v="5"/>
    <x v="0"/>
    <x v="2"/>
    <x v="2"/>
    <x v="0"/>
    <x v="2"/>
    <x v="2"/>
    <x v="0"/>
    <x v="2"/>
    <x v="0"/>
    <x v="0"/>
    <x v="0"/>
  </r>
  <r>
    <x v="3"/>
    <x v="3"/>
    <x v="0"/>
    <x v="3"/>
    <x v="0"/>
    <x v="6"/>
    <x v="1"/>
    <x v="2"/>
    <x v="2"/>
    <x v="1"/>
    <x v="2"/>
    <x v="2"/>
    <x v="0"/>
    <x v="2"/>
    <x v="0"/>
    <x v="0"/>
    <x v="0"/>
  </r>
  <r>
    <x v="3"/>
    <x v="3"/>
    <x v="0"/>
    <x v="3"/>
    <x v="0"/>
    <x v="7"/>
    <x v="1"/>
    <x v="2"/>
    <x v="2"/>
    <x v="1"/>
    <x v="2"/>
    <x v="2"/>
    <x v="0"/>
    <x v="2"/>
    <x v="0"/>
    <x v="0"/>
    <x v="0"/>
  </r>
  <r>
    <x v="3"/>
    <x v="3"/>
    <x v="0"/>
    <x v="3"/>
    <x v="0"/>
    <x v="8"/>
    <x v="1"/>
    <x v="2"/>
    <x v="2"/>
    <x v="1"/>
    <x v="2"/>
    <x v="2"/>
    <x v="0"/>
    <x v="2"/>
    <x v="0"/>
    <x v="0"/>
    <x v="0"/>
  </r>
  <r>
    <x v="3"/>
    <x v="3"/>
    <x v="0"/>
    <x v="3"/>
    <x v="0"/>
    <x v="9"/>
    <x v="0"/>
    <x v="2"/>
    <x v="2"/>
    <x v="0"/>
    <x v="2"/>
    <x v="2"/>
    <x v="0"/>
    <x v="2"/>
    <x v="0"/>
    <x v="0"/>
    <x v="0"/>
  </r>
  <r>
    <x v="3"/>
    <x v="3"/>
    <x v="0"/>
    <x v="3"/>
    <x v="0"/>
    <x v="10"/>
    <x v="1"/>
    <x v="3"/>
    <x v="2"/>
    <x v="1"/>
    <x v="2"/>
    <x v="2"/>
    <x v="0"/>
    <x v="2"/>
    <x v="0"/>
    <x v="0"/>
    <x v="0"/>
  </r>
  <r>
    <x v="3"/>
    <x v="3"/>
    <x v="0"/>
    <x v="3"/>
    <x v="0"/>
    <x v="11"/>
    <x v="1"/>
    <x v="3"/>
    <x v="2"/>
    <x v="1"/>
    <x v="2"/>
    <x v="2"/>
    <x v="0"/>
    <x v="2"/>
    <x v="0"/>
    <x v="0"/>
    <x v="0"/>
  </r>
  <r>
    <x v="3"/>
    <x v="3"/>
    <x v="0"/>
    <x v="3"/>
    <x v="0"/>
    <x v="12"/>
    <x v="1"/>
    <x v="3"/>
    <x v="2"/>
    <x v="1"/>
    <x v="2"/>
    <x v="2"/>
    <x v="0"/>
    <x v="2"/>
    <x v="0"/>
    <x v="0"/>
    <x v="0"/>
  </r>
  <r>
    <x v="3"/>
    <x v="3"/>
    <x v="0"/>
    <x v="3"/>
    <x v="0"/>
    <x v="13"/>
    <x v="1"/>
    <x v="3"/>
    <x v="2"/>
    <x v="1"/>
    <x v="2"/>
    <x v="2"/>
    <x v="0"/>
    <x v="2"/>
    <x v="0"/>
    <x v="0"/>
    <x v="0"/>
  </r>
  <r>
    <x v="3"/>
    <x v="3"/>
    <x v="0"/>
    <x v="3"/>
    <x v="0"/>
    <x v="14"/>
    <x v="0"/>
    <x v="3"/>
    <x v="2"/>
    <x v="0"/>
    <x v="2"/>
    <x v="2"/>
    <x v="0"/>
    <x v="2"/>
    <x v="0"/>
    <x v="0"/>
    <x v="0"/>
  </r>
  <r>
    <x v="3"/>
    <x v="3"/>
    <x v="0"/>
    <x v="3"/>
    <x v="0"/>
    <x v="15"/>
    <x v="0"/>
    <x v="3"/>
    <x v="2"/>
    <x v="0"/>
    <x v="2"/>
    <x v="2"/>
    <x v="0"/>
    <x v="2"/>
    <x v="0"/>
    <x v="0"/>
    <x v="0"/>
  </r>
  <r>
    <x v="3"/>
    <x v="3"/>
    <x v="0"/>
    <x v="3"/>
    <x v="0"/>
    <x v="16"/>
    <x v="0"/>
    <x v="3"/>
    <x v="2"/>
    <x v="0"/>
    <x v="2"/>
    <x v="2"/>
    <x v="0"/>
    <x v="2"/>
    <x v="0"/>
    <x v="0"/>
    <x v="0"/>
  </r>
  <r>
    <x v="3"/>
    <x v="3"/>
    <x v="0"/>
    <x v="3"/>
    <x v="0"/>
    <x v="17"/>
    <x v="0"/>
    <x v="3"/>
    <x v="2"/>
    <x v="0"/>
    <x v="2"/>
    <x v="2"/>
    <x v="0"/>
    <x v="2"/>
    <x v="0"/>
    <x v="0"/>
    <x v="0"/>
  </r>
  <r>
    <x v="3"/>
    <x v="3"/>
    <x v="0"/>
    <x v="3"/>
    <x v="0"/>
    <x v="18"/>
    <x v="1"/>
    <x v="3"/>
    <x v="2"/>
    <x v="1"/>
    <x v="2"/>
    <x v="2"/>
    <x v="0"/>
    <x v="2"/>
    <x v="0"/>
    <x v="0"/>
    <x v="0"/>
  </r>
  <r>
    <x v="3"/>
    <x v="3"/>
    <x v="0"/>
    <x v="3"/>
    <x v="0"/>
    <x v="19"/>
    <x v="1"/>
    <x v="3"/>
    <x v="2"/>
    <x v="1"/>
    <x v="2"/>
    <x v="2"/>
    <x v="0"/>
    <x v="2"/>
    <x v="0"/>
    <x v="0"/>
    <x v="0"/>
  </r>
  <r>
    <x v="3"/>
    <x v="3"/>
    <x v="0"/>
    <x v="3"/>
    <x v="0"/>
    <x v="20"/>
    <x v="1"/>
    <x v="3"/>
    <x v="2"/>
    <x v="1"/>
    <x v="2"/>
    <x v="2"/>
    <x v="0"/>
    <x v="2"/>
    <x v="0"/>
    <x v="0"/>
    <x v="0"/>
  </r>
  <r>
    <x v="3"/>
    <x v="3"/>
    <x v="0"/>
    <x v="3"/>
    <x v="0"/>
    <x v="21"/>
    <x v="0"/>
    <x v="4"/>
    <x v="2"/>
    <x v="0"/>
    <x v="2"/>
    <x v="2"/>
    <x v="0"/>
    <x v="2"/>
    <x v="0"/>
    <x v="0"/>
    <x v="0"/>
  </r>
  <r>
    <x v="3"/>
    <x v="3"/>
    <x v="0"/>
    <x v="3"/>
    <x v="0"/>
    <x v="22"/>
    <x v="0"/>
    <x v="4"/>
    <x v="2"/>
    <x v="0"/>
    <x v="2"/>
    <x v="2"/>
    <x v="0"/>
    <x v="2"/>
    <x v="0"/>
    <x v="0"/>
    <x v="0"/>
  </r>
  <r>
    <x v="3"/>
    <x v="3"/>
    <x v="0"/>
    <x v="3"/>
    <x v="0"/>
    <x v="23"/>
    <x v="0"/>
    <x v="4"/>
    <x v="2"/>
    <x v="0"/>
    <x v="2"/>
    <x v="2"/>
    <x v="0"/>
    <x v="2"/>
    <x v="0"/>
    <x v="0"/>
    <x v="0"/>
  </r>
  <r>
    <x v="3"/>
    <x v="3"/>
    <x v="0"/>
    <x v="3"/>
    <x v="0"/>
    <x v="24"/>
    <x v="0"/>
    <x v="4"/>
    <x v="2"/>
    <x v="0"/>
    <x v="2"/>
    <x v="2"/>
    <x v="0"/>
    <x v="2"/>
    <x v="0"/>
    <x v="0"/>
    <x v="0"/>
  </r>
  <r>
    <x v="3"/>
    <x v="3"/>
    <x v="0"/>
    <x v="3"/>
    <x v="0"/>
    <x v="25"/>
    <x v="1"/>
    <x v="4"/>
    <x v="2"/>
    <x v="1"/>
    <x v="2"/>
    <x v="2"/>
    <x v="0"/>
    <x v="2"/>
    <x v="0"/>
    <x v="0"/>
    <x v="0"/>
  </r>
  <r>
    <x v="3"/>
    <x v="3"/>
    <x v="0"/>
    <x v="3"/>
    <x v="0"/>
    <x v="26"/>
    <x v="1"/>
    <x v="4"/>
    <x v="2"/>
    <x v="1"/>
    <x v="2"/>
    <x v="2"/>
    <x v="0"/>
    <x v="2"/>
    <x v="0"/>
    <x v="0"/>
    <x v="0"/>
  </r>
  <r>
    <x v="3"/>
    <x v="3"/>
    <x v="0"/>
    <x v="3"/>
    <x v="0"/>
    <x v="27"/>
    <x v="1"/>
    <x v="4"/>
    <x v="2"/>
    <x v="1"/>
    <x v="2"/>
    <x v="2"/>
    <x v="0"/>
    <x v="2"/>
    <x v="0"/>
    <x v="0"/>
    <x v="0"/>
  </r>
  <r>
    <x v="3"/>
    <x v="3"/>
    <x v="0"/>
    <x v="3"/>
    <x v="0"/>
    <x v="28"/>
    <x v="1"/>
    <x v="4"/>
    <x v="2"/>
    <x v="1"/>
    <x v="2"/>
    <x v="2"/>
    <x v="0"/>
    <x v="2"/>
    <x v="0"/>
    <x v="0"/>
    <x v="0"/>
  </r>
  <r>
    <x v="3"/>
    <x v="3"/>
    <x v="0"/>
    <x v="3"/>
    <x v="0"/>
    <x v="29"/>
    <x v="0"/>
    <x v="5"/>
    <x v="2"/>
    <x v="0"/>
    <x v="2"/>
    <x v="2"/>
    <x v="0"/>
    <x v="2"/>
    <x v="0"/>
    <x v="0"/>
    <x v="0"/>
  </r>
  <r>
    <x v="3"/>
    <x v="3"/>
    <x v="0"/>
    <x v="3"/>
    <x v="0"/>
    <x v="30"/>
    <x v="0"/>
    <x v="5"/>
    <x v="2"/>
    <x v="0"/>
    <x v="2"/>
    <x v="2"/>
    <x v="0"/>
    <x v="2"/>
    <x v="0"/>
    <x v="0"/>
    <x v="0"/>
  </r>
  <r>
    <x v="3"/>
    <x v="3"/>
    <x v="0"/>
    <x v="3"/>
    <x v="0"/>
    <x v="31"/>
    <x v="0"/>
    <x v="5"/>
    <x v="2"/>
    <x v="0"/>
    <x v="2"/>
    <x v="2"/>
    <x v="0"/>
    <x v="2"/>
    <x v="0"/>
    <x v="0"/>
    <x v="0"/>
  </r>
  <r>
    <x v="3"/>
    <x v="3"/>
    <x v="0"/>
    <x v="3"/>
    <x v="0"/>
    <x v="32"/>
    <x v="0"/>
    <x v="5"/>
    <x v="2"/>
    <x v="0"/>
    <x v="2"/>
    <x v="2"/>
    <x v="0"/>
    <x v="2"/>
    <x v="0"/>
    <x v="0"/>
    <x v="0"/>
  </r>
  <r>
    <x v="3"/>
    <x v="3"/>
    <x v="0"/>
    <x v="3"/>
    <x v="0"/>
    <x v="33"/>
    <x v="1"/>
    <x v="5"/>
    <x v="2"/>
    <x v="1"/>
    <x v="2"/>
    <x v="2"/>
    <x v="0"/>
    <x v="2"/>
    <x v="0"/>
    <x v="0"/>
    <x v="0"/>
  </r>
  <r>
    <x v="3"/>
    <x v="3"/>
    <x v="0"/>
    <x v="3"/>
    <x v="0"/>
    <x v="34"/>
    <x v="2"/>
    <x v="5"/>
    <x v="2"/>
    <x v="2"/>
    <x v="2"/>
    <x v="2"/>
    <x v="0"/>
    <x v="2"/>
    <x v="0"/>
    <x v="0"/>
    <x v="0"/>
  </r>
  <r>
    <x v="3"/>
    <x v="3"/>
    <x v="0"/>
    <x v="3"/>
    <x v="0"/>
    <x v="35"/>
    <x v="2"/>
    <x v="5"/>
    <x v="2"/>
    <x v="2"/>
    <x v="2"/>
    <x v="2"/>
    <x v="0"/>
    <x v="2"/>
    <x v="0"/>
    <x v="0"/>
    <x v="0"/>
  </r>
  <r>
    <x v="3"/>
    <x v="3"/>
    <x v="0"/>
    <x v="3"/>
    <x v="0"/>
    <x v="36"/>
    <x v="1"/>
    <x v="6"/>
    <x v="2"/>
    <x v="1"/>
    <x v="2"/>
    <x v="2"/>
    <x v="0"/>
    <x v="2"/>
    <x v="0"/>
    <x v="0"/>
    <x v="0"/>
  </r>
  <r>
    <x v="3"/>
    <x v="3"/>
    <x v="0"/>
    <x v="3"/>
    <x v="0"/>
    <x v="37"/>
    <x v="1"/>
    <x v="6"/>
    <x v="2"/>
    <x v="1"/>
    <x v="2"/>
    <x v="2"/>
    <x v="0"/>
    <x v="2"/>
    <x v="0"/>
    <x v="0"/>
    <x v="0"/>
  </r>
  <r>
    <x v="3"/>
    <x v="3"/>
    <x v="0"/>
    <x v="3"/>
    <x v="0"/>
    <x v="38"/>
    <x v="1"/>
    <x v="6"/>
    <x v="2"/>
    <x v="1"/>
    <x v="2"/>
    <x v="2"/>
    <x v="0"/>
    <x v="2"/>
    <x v="0"/>
    <x v="0"/>
    <x v="0"/>
  </r>
  <r>
    <x v="3"/>
    <x v="3"/>
    <x v="0"/>
    <x v="3"/>
    <x v="0"/>
    <x v="39"/>
    <x v="0"/>
    <x v="7"/>
    <x v="2"/>
    <x v="0"/>
    <x v="2"/>
    <x v="2"/>
    <x v="0"/>
    <x v="2"/>
    <x v="0"/>
    <x v="0"/>
    <x v="0"/>
  </r>
  <r>
    <x v="3"/>
    <x v="3"/>
    <x v="0"/>
    <x v="3"/>
    <x v="0"/>
    <x v="40"/>
    <x v="0"/>
    <x v="7"/>
    <x v="2"/>
    <x v="0"/>
    <x v="2"/>
    <x v="2"/>
    <x v="0"/>
    <x v="2"/>
    <x v="0"/>
    <x v="0"/>
    <x v="0"/>
  </r>
  <r>
    <x v="3"/>
    <x v="3"/>
    <x v="0"/>
    <x v="3"/>
    <x v="0"/>
    <x v="41"/>
    <x v="0"/>
    <x v="7"/>
    <x v="2"/>
    <x v="0"/>
    <x v="2"/>
    <x v="2"/>
    <x v="0"/>
    <x v="2"/>
    <x v="0"/>
    <x v="0"/>
    <x v="0"/>
  </r>
  <r>
    <x v="3"/>
    <x v="3"/>
    <x v="0"/>
    <x v="3"/>
    <x v="0"/>
    <x v="42"/>
    <x v="2"/>
    <x v="8"/>
    <x v="2"/>
    <x v="2"/>
    <x v="2"/>
    <x v="2"/>
    <x v="0"/>
    <x v="2"/>
    <x v="0"/>
    <x v="0"/>
    <x v="0"/>
  </r>
  <r>
    <x v="3"/>
    <x v="3"/>
    <x v="0"/>
    <x v="3"/>
    <x v="0"/>
    <x v="43"/>
    <x v="0"/>
    <x v="8"/>
    <x v="2"/>
    <x v="0"/>
    <x v="2"/>
    <x v="2"/>
    <x v="0"/>
    <x v="2"/>
    <x v="0"/>
    <x v="0"/>
    <x v="0"/>
  </r>
  <r>
    <x v="3"/>
    <x v="3"/>
    <x v="0"/>
    <x v="3"/>
    <x v="0"/>
    <x v="44"/>
    <x v="1"/>
    <x v="9"/>
    <x v="2"/>
    <x v="1"/>
    <x v="2"/>
    <x v="2"/>
    <x v="0"/>
    <x v="2"/>
    <x v="0"/>
    <x v="0"/>
    <x v="0"/>
  </r>
  <r>
    <x v="3"/>
    <x v="3"/>
    <x v="0"/>
    <x v="3"/>
    <x v="0"/>
    <x v="45"/>
    <x v="0"/>
    <x v="9"/>
    <x v="2"/>
    <x v="0"/>
    <x v="2"/>
    <x v="2"/>
    <x v="0"/>
    <x v="2"/>
    <x v="0"/>
    <x v="0"/>
    <x v="0"/>
  </r>
  <r>
    <x v="4"/>
    <x v="4"/>
    <x v="0"/>
    <x v="4"/>
    <x v="1"/>
    <x v="0"/>
    <x v="0"/>
    <x v="0"/>
    <x v="0"/>
    <x v="0"/>
    <x v="3"/>
    <x v="3"/>
    <x v="1"/>
    <x v="3"/>
    <x v="1"/>
    <x v="0"/>
    <x v="0"/>
  </r>
  <r>
    <x v="4"/>
    <x v="4"/>
    <x v="0"/>
    <x v="4"/>
    <x v="1"/>
    <x v="1"/>
    <x v="2"/>
    <x v="1"/>
    <x v="1"/>
    <x v="2"/>
    <x v="3"/>
    <x v="3"/>
    <x v="1"/>
    <x v="3"/>
    <x v="1"/>
    <x v="0"/>
    <x v="0"/>
  </r>
  <r>
    <x v="4"/>
    <x v="4"/>
    <x v="0"/>
    <x v="4"/>
    <x v="1"/>
    <x v="2"/>
    <x v="2"/>
    <x v="1"/>
    <x v="1"/>
    <x v="2"/>
    <x v="3"/>
    <x v="3"/>
    <x v="1"/>
    <x v="3"/>
    <x v="1"/>
    <x v="0"/>
    <x v="0"/>
  </r>
  <r>
    <x v="4"/>
    <x v="4"/>
    <x v="0"/>
    <x v="4"/>
    <x v="1"/>
    <x v="3"/>
    <x v="1"/>
    <x v="2"/>
    <x v="2"/>
    <x v="1"/>
    <x v="3"/>
    <x v="3"/>
    <x v="1"/>
    <x v="3"/>
    <x v="1"/>
    <x v="0"/>
    <x v="0"/>
  </r>
  <r>
    <x v="4"/>
    <x v="4"/>
    <x v="0"/>
    <x v="4"/>
    <x v="1"/>
    <x v="4"/>
    <x v="1"/>
    <x v="2"/>
    <x v="2"/>
    <x v="1"/>
    <x v="3"/>
    <x v="3"/>
    <x v="1"/>
    <x v="3"/>
    <x v="1"/>
    <x v="0"/>
    <x v="0"/>
  </r>
  <r>
    <x v="4"/>
    <x v="4"/>
    <x v="0"/>
    <x v="4"/>
    <x v="1"/>
    <x v="5"/>
    <x v="0"/>
    <x v="2"/>
    <x v="2"/>
    <x v="0"/>
    <x v="3"/>
    <x v="3"/>
    <x v="1"/>
    <x v="3"/>
    <x v="1"/>
    <x v="0"/>
    <x v="0"/>
  </r>
  <r>
    <x v="4"/>
    <x v="4"/>
    <x v="0"/>
    <x v="4"/>
    <x v="1"/>
    <x v="6"/>
    <x v="0"/>
    <x v="2"/>
    <x v="2"/>
    <x v="0"/>
    <x v="3"/>
    <x v="3"/>
    <x v="1"/>
    <x v="3"/>
    <x v="1"/>
    <x v="0"/>
    <x v="0"/>
  </r>
  <r>
    <x v="4"/>
    <x v="4"/>
    <x v="0"/>
    <x v="4"/>
    <x v="1"/>
    <x v="7"/>
    <x v="2"/>
    <x v="2"/>
    <x v="2"/>
    <x v="2"/>
    <x v="3"/>
    <x v="3"/>
    <x v="1"/>
    <x v="3"/>
    <x v="1"/>
    <x v="0"/>
    <x v="0"/>
  </r>
  <r>
    <x v="4"/>
    <x v="4"/>
    <x v="0"/>
    <x v="4"/>
    <x v="1"/>
    <x v="8"/>
    <x v="2"/>
    <x v="2"/>
    <x v="2"/>
    <x v="2"/>
    <x v="3"/>
    <x v="3"/>
    <x v="1"/>
    <x v="3"/>
    <x v="1"/>
    <x v="0"/>
    <x v="0"/>
  </r>
  <r>
    <x v="4"/>
    <x v="4"/>
    <x v="0"/>
    <x v="4"/>
    <x v="1"/>
    <x v="9"/>
    <x v="0"/>
    <x v="2"/>
    <x v="2"/>
    <x v="0"/>
    <x v="3"/>
    <x v="3"/>
    <x v="1"/>
    <x v="3"/>
    <x v="1"/>
    <x v="0"/>
    <x v="0"/>
  </r>
  <r>
    <x v="4"/>
    <x v="4"/>
    <x v="0"/>
    <x v="4"/>
    <x v="1"/>
    <x v="10"/>
    <x v="1"/>
    <x v="3"/>
    <x v="2"/>
    <x v="1"/>
    <x v="3"/>
    <x v="3"/>
    <x v="1"/>
    <x v="3"/>
    <x v="1"/>
    <x v="0"/>
    <x v="0"/>
  </r>
  <r>
    <x v="4"/>
    <x v="4"/>
    <x v="0"/>
    <x v="4"/>
    <x v="1"/>
    <x v="11"/>
    <x v="0"/>
    <x v="3"/>
    <x v="2"/>
    <x v="0"/>
    <x v="3"/>
    <x v="3"/>
    <x v="1"/>
    <x v="3"/>
    <x v="1"/>
    <x v="0"/>
    <x v="0"/>
  </r>
  <r>
    <x v="4"/>
    <x v="4"/>
    <x v="0"/>
    <x v="4"/>
    <x v="1"/>
    <x v="12"/>
    <x v="0"/>
    <x v="3"/>
    <x v="2"/>
    <x v="0"/>
    <x v="3"/>
    <x v="3"/>
    <x v="1"/>
    <x v="3"/>
    <x v="1"/>
    <x v="0"/>
    <x v="0"/>
  </r>
  <r>
    <x v="4"/>
    <x v="4"/>
    <x v="0"/>
    <x v="4"/>
    <x v="1"/>
    <x v="13"/>
    <x v="0"/>
    <x v="3"/>
    <x v="2"/>
    <x v="0"/>
    <x v="3"/>
    <x v="3"/>
    <x v="1"/>
    <x v="3"/>
    <x v="1"/>
    <x v="0"/>
    <x v="0"/>
  </r>
  <r>
    <x v="4"/>
    <x v="4"/>
    <x v="0"/>
    <x v="4"/>
    <x v="1"/>
    <x v="14"/>
    <x v="2"/>
    <x v="3"/>
    <x v="2"/>
    <x v="2"/>
    <x v="3"/>
    <x v="3"/>
    <x v="1"/>
    <x v="3"/>
    <x v="1"/>
    <x v="0"/>
    <x v="0"/>
  </r>
  <r>
    <x v="4"/>
    <x v="4"/>
    <x v="0"/>
    <x v="4"/>
    <x v="1"/>
    <x v="15"/>
    <x v="2"/>
    <x v="3"/>
    <x v="2"/>
    <x v="2"/>
    <x v="3"/>
    <x v="3"/>
    <x v="1"/>
    <x v="3"/>
    <x v="1"/>
    <x v="0"/>
    <x v="0"/>
  </r>
  <r>
    <x v="4"/>
    <x v="4"/>
    <x v="0"/>
    <x v="4"/>
    <x v="1"/>
    <x v="16"/>
    <x v="0"/>
    <x v="3"/>
    <x v="2"/>
    <x v="0"/>
    <x v="3"/>
    <x v="3"/>
    <x v="1"/>
    <x v="3"/>
    <x v="1"/>
    <x v="0"/>
    <x v="0"/>
  </r>
  <r>
    <x v="4"/>
    <x v="4"/>
    <x v="0"/>
    <x v="4"/>
    <x v="1"/>
    <x v="17"/>
    <x v="0"/>
    <x v="3"/>
    <x v="2"/>
    <x v="0"/>
    <x v="3"/>
    <x v="3"/>
    <x v="1"/>
    <x v="3"/>
    <x v="1"/>
    <x v="0"/>
    <x v="0"/>
  </r>
  <r>
    <x v="4"/>
    <x v="4"/>
    <x v="0"/>
    <x v="4"/>
    <x v="1"/>
    <x v="18"/>
    <x v="1"/>
    <x v="3"/>
    <x v="2"/>
    <x v="1"/>
    <x v="3"/>
    <x v="3"/>
    <x v="1"/>
    <x v="3"/>
    <x v="1"/>
    <x v="0"/>
    <x v="0"/>
  </r>
  <r>
    <x v="4"/>
    <x v="4"/>
    <x v="0"/>
    <x v="4"/>
    <x v="1"/>
    <x v="19"/>
    <x v="1"/>
    <x v="3"/>
    <x v="2"/>
    <x v="1"/>
    <x v="3"/>
    <x v="3"/>
    <x v="1"/>
    <x v="3"/>
    <x v="1"/>
    <x v="0"/>
    <x v="0"/>
  </r>
  <r>
    <x v="4"/>
    <x v="4"/>
    <x v="0"/>
    <x v="4"/>
    <x v="1"/>
    <x v="20"/>
    <x v="1"/>
    <x v="3"/>
    <x v="2"/>
    <x v="1"/>
    <x v="3"/>
    <x v="3"/>
    <x v="1"/>
    <x v="3"/>
    <x v="1"/>
    <x v="0"/>
    <x v="0"/>
  </r>
  <r>
    <x v="4"/>
    <x v="4"/>
    <x v="0"/>
    <x v="4"/>
    <x v="1"/>
    <x v="21"/>
    <x v="0"/>
    <x v="4"/>
    <x v="2"/>
    <x v="0"/>
    <x v="3"/>
    <x v="3"/>
    <x v="1"/>
    <x v="3"/>
    <x v="1"/>
    <x v="0"/>
    <x v="0"/>
  </r>
  <r>
    <x v="4"/>
    <x v="4"/>
    <x v="0"/>
    <x v="4"/>
    <x v="1"/>
    <x v="22"/>
    <x v="0"/>
    <x v="4"/>
    <x v="2"/>
    <x v="0"/>
    <x v="3"/>
    <x v="3"/>
    <x v="1"/>
    <x v="3"/>
    <x v="1"/>
    <x v="0"/>
    <x v="0"/>
  </r>
  <r>
    <x v="4"/>
    <x v="4"/>
    <x v="0"/>
    <x v="4"/>
    <x v="1"/>
    <x v="23"/>
    <x v="0"/>
    <x v="4"/>
    <x v="2"/>
    <x v="0"/>
    <x v="3"/>
    <x v="3"/>
    <x v="1"/>
    <x v="3"/>
    <x v="1"/>
    <x v="0"/>
    <x v="0"/>
  </r>
  <r>
    <x v="4"/>
    <x v="4"/>
    <x v="0"/>
    <x v="4"/>
    <x v="1"/>
    <x v="24"/>
    <x v="0"/>
    <x v="4"/>
    <x v="2"/>
    <x v="0"/>
    <x v="3"/>
    <x v="3"/>
    <x v="1"/>
    <x v="3"/>
    <x v="1"/>
    <x v="0"/>
    <x v="0"/>
  </r>
  <r>
    <x v="4"/>
    <x v="4"/>
    <x v="0"/>
    <x v="4"/>
    <x v="1"/>
    <x v="25"/>
    <x v="1"/>
    <x v="4"/>
    <x v="2"/>
    <x v="1"/>
    <x v="3"/>
    <x v="3"/>
    <x v="1"/>
    <x v="3"/>
    <x v="1"/>
    <x v="0"/>
    <x v="0"/>
  </r>
  <r>
    <x v="4"/>
    <x v="4"/>
    <x v="0"/>
    <x v="4"/>
    <x v="1"/>
    <x v="26"/>
    <x v="1"/>
    <x v="4"/>
    <x v="2"/>
    <x v="1"/>
    <x v="3"/>
    <x v="3"/>
    <x v="1"/>
    <x v="3"/>
    <x v="1"/>
    <x v="0"/>
    <x v="0"/>
  </r>
  <r>
    <x v="4"/>
    <x v="4"/>
    <x v="0"/>
    <x v="4"/>
    <x v="1"/>
    <x v="27"/>
    <x v="1"/>
    <x v="4"/>
    <x v="2"/>
    <x v="1"/>
    <x v="3"/>
    <x v="3"/>
    <x v="1"/>
    <x v="3"/>
    <x v="1"/>
    <x v="0"/>
    <x v="0"/>
  </r>
  <r>
    <x v="4"/>
    <x v="4"/>
    <x v="0"/>
    <x v="4"/>
    <x v="1"/>
    <x v="28"/>
    <x v="1"/>
    <x v="4"/>
    <x v="2"/>
    <x v="1"/>
    <x v="3"/>
    <x v="3"/>
    <x v="1"/>
    <x v="3"/>
    <x v="1"/>
    <x v="0"/>
    <x v="0"/>
  </r>
  <r>
    <x v="4"/>
    <x v="4"/>
    <x v="0"/>
    <x v="4"/>
    <x v="1"/>
    <x v="29"/>
    <x v="0"/>
    <x v="5"/>
    <x v="2"/>
    <x v="0"/>
    <x v="3"/>
    <x v="3"/>
    <x v="1"/>
    <x v="3"/>
    <x v="1"/>
    <x v="0"/>
    <x v="0"/>
  </r>
  <r>
    <x v="4"/>
    <x v="4"/>
    <x v="0"/>
    <x v="4"/>
    <x v="1"/>
    <x v="30"/>
    <x v="0"/>
    <x v="5"/>
    <x v="2"/>
    <x v="0"/>
    <x v="3"/>
    <x v="3"/>
    <x v="1"/>
    <x v="3"/>
    <x v="1"/>
    <x v="0"/>
    <x v="0"/>
  </r>
  <r>
    <x v="4"/>
    <x v="4"/>
    <x v="0"/>
    <x v="4"/>
    <x v="1"/>
    <x v="31"/>
    <x v="0"/>
    <x v="5"/>
    <x v="2"/>
    <x v="0"/>
    <x v="3"/>
    <x v="3"/>
    <x v="1"/>
    <x v="3"/>
    <x v="1"/>
    <x v="0"/>
    <x v="0"/>
  </r>
  <r>
    <x v="4"/>
    <x v="4"/>
    <x v="0"/>
    <x v="4"/>
    <x v="1"/>
    <x v="32"/>
    <x v="0"/>
    <x v="5"/>
    <x v="2"/>
    <x v="0"/>
    <x v="3"/>
    <x v="3"/>
    <x v="1"/>
    <x v="3"/>
    <x v="1"/>
    <x v="0"/>
    <x v="0"/>
  </r>
  <r>
    <x v="4"/>
    <x v="4"/>
    <x v="0"/>
    <x v="4"/>
    <x v="1"/>
    <x v="33"/>
    <x v="0"/>
    <x v="5"/>
    <x v="2"/>
    <x v="0"/>
    <x v="3"/>
    <x v="3"/>
    <x v="1"/>
    <x v="3"/>
    <x v="1"/>
    <x v="0"/>
    <x v="0"/>
  </r>
  <r>
    <x v="4"/>
    <x v="4"/>
    <x v="0"/>
    <x v="4"/>
    <x v="1"/>
    <x v="34"/>
    <x v="1"/>
    <x v="5"/>
    <x v="2"/>
    <x v="1"/>
    <x v="3"/>
    <x v="3"/>
    <x v="1"/>
    <x v="3"/>
    <x v="1"/>
    <x v="0"/>
    <x v="0"/>
  </r>
  <r>
    <x v="4"/>
    <x v="4"/>
    <x v="0"/>
    <x v="4"/>
    <x v="1"/>
    <x v="35"/>
    <x v="1"/>
    <x v="5"/>
    <x v="2"/>
    <x v="1"/>
    <x v="3"/>
    <x v="3"/>
    <x v="1"/>
    <x v="3"/>
    <x v="1"/>
    <x v="0"/>
    <x v="0"/>
  </r>
  <r>
    <x v="4"/>
    <x v="4"/>
    <x v="0"/>
    <x v="4"/>
    <x v="1"/>
    <x v="36"/>
    <x v="1"/>
    <x v="6"/>
    <x v="2"/>
    <x v="1"/>
    <x v="3"/>
    <x v="3"/>
    <x v="1"/>
    <x v="3"/>
    <x v="1"/>
    <x v="0"/>
    <x v="0"/>
  </r>
  <r>
    <x v="4"/>
    <x v="4"/>
    <x v="0"/>
    <x v="4"/>
    <x v="1"/>
    <x v="37"/>
    <x v="1"/>
    <x v="6"/>
    <x v="2"/>
    <x v="1"/>
    <x v="3"/>
    <x v="3"/>
    <x v="1"/>
    <x v="3"/>
    <x v="1"/>
    <x v="0"/>
    <x v="0"/>
  </r>
  <r>
    <x v="4"/>
    <x v="4"/>
    <x v="0"/>
    <x v="4"/>
    <x v="1"/>
    <x v="38"/>
    <x v="1"/>
    <x v="6"/>
    <x v="2"/>
    <x v="1"/>
    <x v="3"/>
    <x v="3"/>
    <x v="1"/>
    <x v="3"/>
    <x v="1"/>
    <x v="0"/>
    <x v="0"/>
  </r>
  <r>
    <x v="4"/>
    <x v="4"/>
    <x v="0"/>
    <x v="4"/>
    <x v="1"/>
    <x v="39"/>
    <x v="2"/>
    <x v="7"/>
    <x v="2"/>
    <x v="2"/>
    <x v="3"/>
    <x v="3"/>
    <x v="1"/>
    <x v="3"/>
    <x v="1"/>
    <x v="0"/>
    <x v="0"/>
  </r>
  <r>
    <x v="4"/>
    <x v="4"/>
    <x v="0"/>
    <x v="4"/>
    <x v="1"/>
    <x v="40"/>
    <x v="0"/>
    <x v="7"/>
    <x v="2"/>
    <x v="0"/>
    <x v="3"/>
    <x v="3"/>
    <x v="1"/>
    <x v="3"/>
    <x v="1"/>
    <x v="0"/>
    <x v="0"/>
  </r>
  <r>
    <x v="4"/>
    <x v="4"/>
    <x v="0"/>
    <x v="4"/>
    <x v="1"/>
    <x v="41"/>
    <x v="1"/>
    <x v="7"/>
    <x v="2"/>
    <x v="1"/>
    <x v="3"/>
    <x v="3"/>
    <x v="1"/>
    <x v="3"/>
    <x v="1"/>
    <x v="0"/>
    <x v="0"/>
  </r>
  <r>
    <x v="4"/>
    <x v="4"/>
    <x v="0"/>
    <x v="4"/>
    <x v="1"/>
    <x v="42"/>
    <x v="0"/>
    <x v="8"/>
    <x v="2"/>
    <x v="0"/>
    <x v="3"/>
    <x v="3"/>
    <x v="1"/>
    <x v="3"/>
    <x v="1"/>
    <x v="0"/>
    <x v="0"/>
  </r>
  <r>
    <x v="4"/>
    <x v="4"/>
    <x v="0"/>
    <x v="4"/>
    <x v="1"/>
    <x v="43"/>
    <x v="0"/>
    <x v="8"/>
    <x v="2"/>
    <x v="0"/>
    <x v="3"/>
    <x v="3"/>
    <x v="1"/>
    <x v="3"/>
    <x v="1"/>
    <x v="0"/>
    <x v="0"/>
  </r>
  <r>
    <x v="4"/>
    <x v="4"/>
    <x v="0"/>
    <x v="4"/>
    <x v="1"/>
    <x v="44"/>
    <x v="2"/>
    <x v="9"/>
    <x v="2"/>
    <x v="2"/>
    <x v="3"/>
    <x v="3"/>
    <x v="1"/>
    <x v="3"/>
    <x v="1"/>
    <x v="0"/>
    <x v="0"/>
  </r>
  <r>
    <x v="4"/>
    <x v="4"/>
    <x v="0"/>
    <x v="4"/>
    <x v="1"/>
    <x v="45"/>
    <x v="0"/>
    <x v="9"/>
    <x v="2"/>
    <x v="0"/>
    <x v="3"/>
    <x v="3"/>
    <x v="1"/>
    <x v="3"/>
    <x v="1"/>
    <x v="0"/>
    <x v="0"/>
  </r>
  <r>
    <x v="5"/>
    <x v="5"/>
    <x v="1"/>
    <x v="5"/>
    <x v="3"/>
    <x v="0"/>
    <x v="3"/>
    <x v="0"/>
    <x v="0"/>
    <x v="3"/>
    <x v="4"/>
    <x v="4"/>
    <x v="2"/>
    <x v="4"/>
    <x v="2"/>
    <x v="0"/>
    <x v="0"/>
  </r>
  <r>
    <x v="5"/>
    <x v="5"/>
    <x v="1"/>
    <x v="5"/>
    <x v="3"/>
    <x v="1"/>
    <x v="3"/>
    <x v="1"/>
    <x v="1"/>
    <x v="3"/>
    <x v="4"/>
    <x v="4"/>
    <x v="2"/>
    <x v="4"/>
    <x v="2"/>
    <x v="0"/>
    <x v="0"/>
  </r>
  <r>
    <x v="5"/>
    <x v="5"/>
    <x v="1"/>
    <x v="5"/>
    <x v="3"/>
    <x v="2"/>
    <x v="3"/>
    <x v="1"/>
    <x v="1"/>
    <x v="3"/>
    <x v="4"/>
    <x v="4"/>
    <x v="2"/>
    <x v="4"/>
    <x v="2"/>
    <x v="0"/>
    <x v="0"/>
  </r>
  <r>
    <x v="5"/>
    <x v="5"/>
    <x v="1"/>
    <x v="5"/>
    <x v="3"/>
    <x v="3"/>
    <x v="3"/>
    <x v="2"/>
    <x v="2"/>
    <x v="3"/>
    <x v="4"/>
    <x v="4"/>
    <x v="2"/>
    <x v="4"/>
    <x v="2"/>
    <x v="0"/>
    <x v="0"/>
  </r>
  <r>
    <x v="5"/>
    <x v="5"/>
    <x v="1"/>
    <x v="5"/>
    <x v="3"/>
    <x v="4"/>
    <x v="3"/>
    <x v="2"/>
    <x v="2"/>
    <x v="3"/>
    <x v="4"/>
    <x v="4"/>
    <x v="2"/>
    <x v="4"/>
    <x v="2"/>
    <x v="0"/>
    <x v="0"/>
  </r>
  <r>
    <x v="5"/>
    <x v="5"/>
    <x v="1"/>
    <x v="5"/>
    <x v="3"/>
    <x v="5"/>
    <x v="3"/>
    <x v="2"/>
    <x v="2"/>
    <x v="3"/>
    <x v="4"/>
    <x v="4"/>
    <x v="2"/>
    <x v="4"/>
    <x v="2"/>
    <x v="0"/>
    <x v="0"/>
  </r>
  <r>
    <x v="5"/>
    <x v="5"/>
    <x v="1"/>
    <x v="5"/>
    <x v="3"/>
    <x v="6"/>
    <x v="3"/>
    <x v="2"/>
    <x v="2"/>
    <x v="3"/>
    <x v="4"/>
    <x v="4"/>
    <x v="2"/>
    <x v="4"/>
    <x v="2"/>
    <x v="0"/>
    <x v="0"/>
  </r>
  <r>
    <x v="5"/>
    <x v="5"/>
    <x v="1"/>
    <x v="5"/>
    <x v="3"/>
    <x v="7"/>
    <x v="3"/>
    <x v="2"/>
    <x v="2"/>
    <x v="3"/>
    <x v="4"/>
    <x v="4"/>
    <x v="2"/>
    <x v="4"/>
    <x v="2"/>
    <x v="0"/>
    <x v="0"/>
  </r>
  <r>
    <x v="5"/>
    <x v="5"/>
    <x v="1"/>
    <x v="5"/>
    <x v="3"/>
    <x v="8"/>
    <x v="3"/>
    <x v="2"/>
    <x v="2"/>
    <x v="3"/>
    <x v="4"/>
    <x v="4"/>
    <x v="2"/>
    <x v="4"/>
    <x v="2"/>
    <x v="0"/>
    <x v="0"/>
  </r>
  <r>
    <x v="5"/>
    <x v="5"/>
    <x v="1"/>
    <x v="5"/>
    <x v="3"/>
    <x v="9"/>
    <x v="3"/>
    <x v="2"/>
    <x v="2"/>
    <x v="3"/>
    <x v="4"/>
    <x v="4"/>
    <x v="2"/>
    <x v="4"/>
    <x v="2"/>
    <x v="0"/>
    <x v="0"/>
  </r>
  <r>
    <x v="5"/>
    <x v="5"/>
    <x v="1"/>
    <x v="5"/>
    <x v="3"/>
    <x v="10"/>
    <x v="3"/>
    <x v="3"/>
    <x v="2"/>
    <x v="3"/>
    <x v="4"/>
    <x v="4"/>
    <x v="2"/>
    <x v="4"/>
    <x v="2"/>
    <x v="0"/>
    <x v="0"/>
  </r>
  <r>
    <x v="5"/>
    <x v="5"/>
    <x v="1"/>
    <x v="5"/>
    <x v="3"/>
    <x v="11"/>
    <x v="3"/>
    <x v="3"/>
    <x v="2"/>
    <x v="3"/>
    <x v="4"/>
    <x v="4"/>
    <x v="2"/>
    <x v="4"/>
    <x v="2"/>
    <x v="0"/>
    <x v="0"/>
  </r>
  <r>
    <x v="5"/>
    <x v="5"/>
    <x v="1"/>
    <x v="5"/>
    <x v="3"/>
    <x v="12"/>
    <x v="3"/>
    <x v="3"/>
    <x v="2"/>
    <x v="3"/>
    <x v="4"/>
    <x v="4"/>
    <x v="2"/>
    <x v="4"/>
    <x v="2"/>
    <x v="0"/>
    <x v="0"/>
  </r>
  <r>
    <x v="5"/>
    <x v="5"/>
    <x v="1"/>
    <x v="5"/>
    <x v="3"/>
    <x v="13"/>
    <x v="3"/>
    <x v="3"/>
    <x v="2"/>
    <x v="3"/>
    <x v="4"/>
    <x v="4"/>
    <x v="2"/>
    <x v="4"/>
    <x v="2"/>
    <x v="0"/>
    <x v="0"/>
  </r>
  <r>
    <x v="5"/>
    <x v="5"/>
    <x v="1"/>
    <x v="5"/>
    <x v="3"/>
    <x v="14"/>
    <x v="3"/>
    <x v="3"/>
    <x v="2"/>
    <x v="3"/>
    <x v="4"/>
    <x v="4"/>
    <x v="2"/>
    <x v="4"/>
    <x v="2"/>
    <x v="0"/>
    <x v="0"/>
  </r>
  <r>
    <x v="5"/>
    <x v="5"/>
    <x v="1"/>
    <x v="5"/>
    <x v="3"/>
    <x v="15"/>
    <x v="3"/>
    <x v="3"/>
    <x v="2"/>
    <x v="3"/>
    <x v="4"/>
    <x v="4"/>
    <x v="2"/>
    <x v="4"/>
    <x v="2"/>
    <x v="0"/>
    <x v="0"/>
  </r>
  <r>
    <x v="5"/>
    <x v="5"/>
    <x v="1"/>
    <x v="5"/>
    <x v="3"/>
    <x v="16"/>
    <x v="3"/>
    <x v="3"/>
    <x v="2"/>
    <x v="3"/>
    <x v="4"/>
    <x v="4"/>
    <x v="2"/>
    <x v="4"/>
    <x v="2"/>
    <x v="0"/>
    <x v="0"/>
  </r>
  <r>
    <x v="5"/>
    <x v="5"/>
    <x v="1"/>
    <x v="5"/>
    <x v="3"/>
    <x v="17"/>
    <x v="3"/>
    <x v="3"/>
    <x v="2"/>
    <x v="3"/>
    <x v="4"/>
    <x v="4"/>
    <x v="2"/>
    <x v="4"/>
    <x v="2"/>
    <x v="0"/>
    <x v="0"/>
  </r>
  <r>
    <x v="5"/>
    <x v="5"/>
    <x v="1"/>
    <x v="5"/>
    <x v="3"/>
    <x v="18"/>
    <x v="3"/>
    <x v="3"/>
    <x v="2"/>
    <x v="3"/>
    <x v="4"/>
    <x v="4"/>
    <x v="2"/>
    <x v="4"/>
    <x v="2"/>
    <x v="0"/>
    <x v="0"/>
  </r>
  <r>
    <x v="5"/>
    <x v="5"/>
    <x v="1"/>
    <x v="5"/>
    <x v="3"/>
    <x v="19"/>
    <x v="3"/>
    <x v="3"/>
    <x v="2"/>
    <x v="3"/>
    <x v="4"/>
    <x v="4"/>
    <x v="2"/>
    <x v="4"/>
    <x v="2"/>
    <x v="0"/>
    <x v="0"/>
  </r>
  <r>
    <x v="5"/>
    <x v="5"/>
    <x v="1"/>
    <x v="5"/>
    <x v="3"/>
    <x v="20"/>
    <x v="3"/>
    <x v="3"/>
    <x v="2"/>
    <x v="3"/>
    <x v="4"/>
    <x v="4"/>
    <x v="2"/>
    <x v="4"/>
    <x v="2"/>
    <x v="0"/>
    <x v="0"/>
  </r>
  <r>
    <x v="5"/>
    <x v="5"/>
    <x v="1"/>
    <x v="5"/>
    <x v="3"/>
    <x v="21"/>
    <x v="3"/>
    <x v="4"/>
    <x v="2"/>
    <x v="3"/>
    <x v="4"/>
    <x v="4"/>
    <x v="2"/>
    <x v="4"/>
    <x v="2"/>
    <x v="0"/>
    <x v="0"/>
  </r>
  <r>
    <x v="5"/>
    <x v="5"/>
    <x v="1"/>
    <x v="5"/>
    <x v="3"/>
    <x v="22"/>
    <x v="3"/>
    <x v="4"/>
    <x v="2"/>
    <x v="3"/>
    <x v="4"/>
    <x v="4"/>
    <x v="2"/>
    <x v="4"/>
    <x v="2"/>
    <x v="0"/>
    <x v="0"/>
  </r>
  <r>
    <x v="5"/>
    <x v="5"/>
    <x v="1"/>
    <x v="5"/>
    <x v="3"/>
    <x v="23"/>
    <x v="3"/>
    <x v="4"/>
    <x v="2"/>
    <x v="3"/>
    <x v="4"/>
    <x v="4"/>
    <x v="2"/>
    <x v="4"/>
    <x v="2"/>
    <x v="0"/>
    <x v="0"/>
  </r>
  <r>
    <x v="5"/>
    <x v="5"/>
    <x v="1"/>
    <x v="5"/>
    <x v="3"/>
    <x v="24"/>
    <x v="3"/>
    <x v="4"/>
    <x v="2"/>
    <x v="3"/>
    <x v="4"/>
    <x v="4"/>
    <x v="2"/>
    <x v="4"/>
    <x v="2"/>
    <x v="0"/>
    <x v="0"/>
  </r>
  <r>
    <x v="5"/>
    <x v="5"/>
    <x v="1"/>
    <x v="5"/>
    <x v="3"/>
    <x v="25"/>
    <x v="3"/>
    <x v="4"/>
    <x v="2"/>
    <x v="3"/>
    <x v="4"/>
    <x v="4"/>
    <x v="2"/>
    <x v="4"/>
    <x v="2"/>
    <x v="0"/>
    <x v="0"/>
  </r>
  <r>
    <x v="5"/>
    <x v="5"/>
    <x v="1"/>
    <x v="5"/>
    <x v="3"/>
    <x v="26"/>
    <x v="3"/>
    <x v="4"/>
    <x v="2"/>
    <x v="3"/>
    <x v="4"/>
    <x v="4"/>
    <x v="2"/>
    <x v="4"/>
    <x v="2"/>
    <x v="0"/>
    <x v="0"/>
  </r>
  <r>
    <x v="5"/>
    <x v="5"/>
    <x v="1"/>
    <x v="5"/>
    <x v="3"/>
    <x v="27"/>
    <x v="3"/>
    <x v="4"/>
    <x v="2"/>
    <x v="3"/>
    <x v="4"/>
    <x v="4"/>
    <x v="2"/>
    <x v="4"/>
    <x v="2"/>
    <x v="0"/>
    <x v="0"/>
  </r>
  <r>
    <x v="5"/>
    <x v="5"/>
    <x v="1"/>
    <x v="5"/>
    <x v="3"/>
    <x v="28"/>
    <x v="3"/>
    <x v="4"/>
    <x v="2"/>
    <x v="3"/>
    <x v="4"/>
    <x v="4"/>
    <x v="2"/>
    <x v="4"/>
    <x v="2"/>
    <x v="0"/>
    <x v="0"/>
  </r>
  <r>
    <x v="5"/>
    <x v="5"/>
    <x v="1"/>
    <x v="5"/>
    <x v="3"/>
    <x v="29"/>
    <x v="3"/>
    <x v="5"/>
    <x v="2"/>
    <x v="3"/>
    <x v="4"/>
    <x v="4"/>
    <x v="2"/>
    <x v="4"/>
    <x v="2"/>
    <x v="0"/>
    <x v="0"/>
  </r>
  <r>
    <x v="5"/>
    <x v="5"/>
    <x v="1"/>
    <x v="5"/>
    <x v="3"/>
    <x v="30"/>
    <x v="3"/>
    <x v="5"/>
    <x v="2"/>
    <x v="3"/>
    <x v="4"/>
    <x v="4"/>
    <x v="2"/>
    <x v="4"/>
    <x v="2"/>
    <x v="0"/>
    <x v="0"/>
  </r>
  <r>
    <x v="5"/>
    <x v="5"/>
    <x v="1"/>
    <x v="5"/>
    <x v="3"/>
    <x v="31"/>
    <x v="3"/>
    <x v="5"/>
    <x v="2"/>
    <x v="3"/>
    <x v="4"/>
    <x v="4"/>
    <x v="2"/>
    <x v="4"/>
    <x v="2"/>
    <x v="0"/>
    <x v="0"/>
  </r>
  <r>
    <x v="5"/>
    <x v="5"/>
    <x v="1"/>
    <x v="5"/>
    <x v="3"/>
    <x v="32"/>
    <x v="3"/>
    <x v="5"/>
    <x v="2"/>
    <x v="3"/>
    <x v="4"/>
    <x v="4"/>
    <x v="2"/>
    <x v="4"/>
    <x v="2"/>
    <x v="0"/>
    <x v="0"/>
  </r>
  <r>
    <x v="5"/>
    <x v="5"/>
    <x v="1"/>
    <x v="5"/>
    <x v="3"/>
    <x v="33"/>
    <x v="3"/>
    <x v="5"/>
    <x v="2"/>
    <x v="3"/>
    <x v="4"/>
    <x v="4"/>
    <x v="2"/>
    <x v="4"/>
    <x v="2"/>
    <x v="0"/>
    <x v="0"/>
  </r>
  <r>
    <x v="5"/>
    <x v="5"/>
    <x v="1"/>
    <x v="5"/>
    <x v="3"/>
    <x v="34"/>
    <x v="3"/>
    <x v="5"/>
    <x v="2"/>
    <x v="3"/>
    <x v="4"/>
    <x v="4"/>
    <x v="2"/>
    <x v="4"/>
    <x v="2"/>
    <x v="0"/>
    <x v="0"/>
  </r>
  <r>
    <x v="5"/>
    <x v="5"/>
    <x v="1"/>
    <x v="5"/>
    <x v="3"/>
    <x v="35"/>
    <x v="3"/>
    <x v="5"/>
    <x v="2"/>
    <x v="3"/>
    <x v="4"/>
    <x v="4"/>
    <x v="2"/>
    <x v="4"/>
    <x v="2"/>
    <x v="0"/>
    <x v="0"/>
  </r>
  <r>
    <x v="5"/>
    <x v="5"/>
    <x v="1"/>
    <x v="5"/>
    <x v="3"/>
    <x v="36"/>
    <x v="3"/>
    <x v="6"/>
    <x v="2"/>
    <x v="3"/>
    <x v="4"/>
    <x v="4"/>
    <x v="2"/>
    <x v="4"/>
    <x v="2"/>
    <x v="0"/>
    <x v="0"/>
  </r>
  <r>
    <x v="5"/>
    <x v="5"/>
    <x v="1"/>
    <x v="5"/>
    <x v="3"/>
    <x v="37"/>
    <x v="3"/>
    <x v="6"/>
    <x v="2"/>
    <x v="3"/>
    <x v="4"/>
    <x v="4"/>
    <x v="2"/>
    <x v="4"/>
    <x v="2"/>
    <x v="0"/>
    <x v="0"/>
  </r>
  <r>
    <x v="5"/>
    <x v="5"/>
    <x v="1"/>
    <x v="5"/>
    <x v="3"/>
    <x v="38"/>
    <x v="3"/>
    <x v="6"/>
    <x v="2"/>
    <x v="3"/>
    <x v="4"/>
    <x v="4"/>
    <x v="2"/>
    <x v="4"/>
    <x v="2"/>
    <x v="0"/>
    <x v="0"/>
  </r>
  <r>
    <x v="5"/>
    <x v="5"/>
    <x v="1"/>
    <x v="5"/>
    <x v="3"/>
    <x v="39"/>
    <x v="3"/>
    <x v="7"/>
    <x v="2"/>
    <x v="3"/>
    <x v="4"/>
    <x v="4"/>
    <x v="2"/>
    <x v="4"/>
    <x v="2"/>
    <x v="0"/>
    <x v="0"/>
  </r>
  <r>
    <x v="5"/>
    <x v="5"/>
    <x v="1"/>
    <x v="5"/>
    <x v="3"/>
    <x v="40"/>
    <x v="3"/>
    <x v="7"/>
    <x v="2"/>
    <x v="3"/>
    <x v="4"/>
    <x v="4"/>
    <x v="2"/>
    <x v="4"/>
    <x v="2"/>
    <x v="0"/>
    <x v="0"/>
  </r>
  <r>
    <x v="5"/>
    <x v="5"/>
    <x v="1"/>
    <x v="5"/>
    <x v="3"/>
    <x v="41"/>
    <x v="3"/>
    <x v="7"/>
    <x v="2"/>
    <x v="3"/>
    <x v="4"/>
    <x v="4"/>
    <x v="2"/>
    <x v="4"/>
    <x v="2"/>
    <x v="0"/>
    <x v="0"/>
  </r>
  <r>
    <x v="5"/>
    <x v="5"/>
    <x v="1"/>
    <x v="5"/>
    <x v="3"/>
    <x v="42"/>
    <x v="3"/>
    <x v="8"/>
    <x v="2"/>
    <x v="3"/>
    <x v="4"/>
    <x v="4"/>
    <x v="2"/>
    <x v="4"/>
    <x v="2"/>
    <x v="0"/>
    <x v="0"/>
  </r>
  <r>
    <x v="5"/>
    <x v="5"/>
    <x v="1"/>
    <x v="5"/>
    <x v="3"/>
    <x v="43"/>
    <x v="3"/>
    <x v="8"/>
    <x v="2"/>
    <x v="3"/>
    <x v="4"/>
    <x v="4"/>
    <x v="2"/>
    <x v="4"/>
    <x v="2"/>
    <x v="0"/>
    <x v="0"/>
  </r>
  <r>
    <x v="5"/>
    <x v="5"/>
    <x v="1"/>
    <x v="5"/>
    <x v="3"/>
    <x v="44"/>
    <x v="3"/>
    <x v="9"/>
    <x v="2"/>
    <x v="3"/>
    <x v="4"/>
    <x v="4"/>
    <x v="2"/>
    <x v="4"/>
    <x v="2"/>
    <x v="0"/>
    <x v="0"/>
  </r>
  <r>
    <x v="5"/>
    <x v="5"/>
    <x v="1"/>
    <x v="5"/>
    <x v="3"/>
    <x v="45"/>
    <x v="3"/>
    <x v="9"/>
    <x v="2"/>
    <x v="3"/>
    <x v="4"/>
    <x v="4"/>
    <x v="2"/>
    <x v="4"/>
    <x v="2"/>
    <x v="0"/>
    <x v="0"/>
  </r>
  <r>
    <x v="6"/>
    <x v="6"/>
    <x v="2"/>
    <x v="6"/>
    <x v="4"/>
    <x v="0"/>
    <x v="1"/>
    <x v="0"/>
    <x v="0"/>
    <x v="1"/>
    <x v="5"/>
    <x v="5"/>
    <x v="3"/>
    <x v="5"/>
    <x v="3"/>
    <x v="0"/>
    <x v="0"/>
  </r>
  <r>
    <x v="6"/>
    <x v="6"/>
    <x v="2"/>
    <x v="6"/>
    <x v="4"/>
    <x v="1"/>
    <x v="1"/>
    <x v="1"/>
    <x v="1"/>
    <x v="1"/>
    <x v="5"/>
    <x v="5"/>
    <x v="3"/>
    <x v="5"/>
    <x v="3"/>
    <x v="0"/>
    <x v="0"/>
  </r>
  <r>
    <x v="6"/>
    <x v="6"/>
    <x v="2"/>
    <x v="6"/>
    <x v="4"/>
    <x v="2"/>
    <x v="1"/>
    <x v="1"/>
    <x v="1"/>
    <x v="1"/>
    <x v="5"/>
    <x v="5"/>
    <x v="3"/>
    <x v="5"/>
    <x v="3"/>
    <x v="0"/>
    <x v="0"/>
  </r>
  <r>
    <x v="6"/>
    <x v="6"/>
    <x v="2"/>
    <x v="6"/>
    <x v="4"/>
    <x v="3"/>
    <x v="1"/>
    <x v="2"/>
    <x v="2"/>
    <x v="1"/>
    <x v="5"/>
    <x v="5"/>
    <x v="3"/>
    <x v="5"/>
    <x v="3"/>
    <x v="0"/>
    <x v="0"/>
  </r>
  <r>
    <x v="6"/>
    <x v="6"/>
    <x v="2"/>
    <x v="6"/>
    <x v="4"/>
    <x v="4"/>
    <x v="1"/>
    <x v="2"/>
    <x v="2"/>
    <x v="1"/>
    <x v="5"/>
    <x v="5"/>
    <x v="3"/>
    <x v="5"/>
    <x v="3"/>
    <x v="0"/>
    <x v="0"/>
  </r>
  <r>
    <x v="6"/>
    <x v="6"/>
    <x v="2"/>
    <x v="6"/>
    <x v="4"/>
    <x v="5"/>
    <x v="1"/>
    <x v="2"/>
    <x v="2"/>
    <x v="1"/>
    <x v="5"/>
    <x v="5"/>
    <x v="3"/>
    <x v="5"/>
    <x v="3"/>
    <x v="0"/>
    <x v="0"/>
  </r>
  <r>
    <x v="6"/>
    <x v="6"/>
    <x v="2"/>
    <x v="6"/>
    <x v="4"/>
    <x v="6"/>
    <x v="1"/>
    <x v="2"/>
    <x v="2"/>
    <x v="1"/>
    <x v="5"/>
    <x v="5"/>
    <x v="3"/>
    <x v="5"/>
    <x v="3"/>
    <x v="0"/>
    <x v="0"/>
  </r>
  <r>
    <x v="6"/>
    <x v="6"/>
    <x v="2"/>
    <x v="6"/>
    <x v="4"/>
    <x v="7"/>
    <x v="1"/>
    <x v="2"/>
    <x v="2"/>
    <x v="1"/>
    <x v="5"/>
    <x v="5"/>
    <x v="3"/>
    <x v="5"/>
    <x v="3"/>
    <x v="0"/>
    <x v="0"/>
  </r>
  <r>
    <x v="6"/>
    <x v="6"/>
    <x v="2"/>
    <x v="6"/>
    <x v="4"/>
    <x v="8"/>
    <x v="1"/>
    <x v="2"/>
    <x v="2"/>
    <x v="1"/>
    <x v="5"/>
    <x v="5"/>
    <x v="3"/>
    <x v="5"/>
    <x v="3"/>
    <x v="0"/>
    <x v="0"/>
  </r>
  <r>
    <x v="6"/>
    <x v="6"/>
    <x v="2"/>
    <x v="6"/>
    <x v="4"/>
    <x v="9"/>
    <x v="1"/>
    <x v="2"/>
    <x v="2"/>
    <x v="1"/>
    <x v="5"/>
    <x v="5"/>
    <x v="3"/>
    <x v="5"/>
    <x v="3"/>
    <x v="0"/>
    <x v="0"/>
  </r>
  <r>
    <x v="6"/>
    <x v="6"/>
    <x v="2"/>
    <x v="6"/>
    <x v="4"/>
    <x v="10"/>
    <x v="1"/>
    <x v="3"/>
    <x v="2"/>
    <x v="1"/>
    <x v="5"/>
    <x v="5"/>
    <x v="3"/>
    <x v="5"/>
    <x v="3"/>
    <x v="0"/>
    <x v="0"/>
  </r>
  <r>
    <x v="6"/>
    <x v="6"/>
    <x v="2"/>
    <x v="6"/>
    <x v="4"/>
    <x v="11"/>
    <x v="1"/>
    <x v="3"/>
    <x v="2"/>
    <x v="1"/>
    <x v="5"/>
    <x v="5"/>
    <x v="3"/>
    <x v="5"/>
    <x v="3"/>
    <x v="0"/>
    <x v="0"/>
  </r>
  <r>
    <x v="6"/>
    <x v="6"/>
    <x v="2"/>
    <x v="6"/>
    <x v="4"/>
    <x v="12"/>
    <x v="1"/>
    <x v="3"/>
    <x v="2"/>
    <x v="1"/>
    <x v="5"/>
    <x v="5"/>
    <x v="3"/>
    <x v="5"/>
    <x v="3"/>
    <x v="0"/>
    <x v="0"/>
  </r>
  <r>
    <x v="6"/>
    <x v="6"/>
    <x v="2"/>
    <x v="6"/>
    <x v="4"/>
    <x v="13"/>
    <x v="1"/>
    <x v="3"/>
    <x v="2"/>
    <x v="1"/>
    <x v="5"/>
    <x v="5"/>
    <x v="3"/>
    <x v="5"/>
    <x v="3"/>
    <x v="0"/>
    <x v="0"/>
  </r>
  <r>
    <x v="6"/>
    <x v="6"/>
    <x v="2"/>
    <x v="6"/>
    <x v="4"/>
    <x v="14"/>
    <x v="1"/>
    <x v="3"/>
    <x v="2"/>
    <x v="1"/>
    <x v="5"/>
    <x v="5"/>
    <x v="3"/>
    <x v="5"/>
    <x v="3"/>
    <x v="0"/>
    <x v="0"/>
  </r>
  <r>
    <x v="6"/>
    <x v="6"/>
    <x v="2"/>
    <x v="6"/>
    <x v="4"/>
    <x v="15"/>
    <x v="1"/>
    <x v="3"/>
    <x v="2"/>
    <x v="1"/>
    <x v="5"/>
    <x v="5"/>
    <x v="3"/>
    <x v="5"/>
    <x v="3"/>
    <x v="0"/>
    <x v="0"/>
  </r>
  <r>
    <x v="6"/>
    <x v="6"/>
    <x v="2"/>
    <x v="6"/>
    <x v="4"/>
    <x v="16"/>
    <x v="1"/>
    <x v="3"/>
    <x v="2"/>
    <x v="1"/>
    <x v="5"/>
    <x v="5"/>
    <x v="3"/>
    <x v="5"/>
    <x v="3"/>
    <x v="0"/>
    <x v="0"/>
  </r>
  <r>
    <x v="6"/>
    <x v="6"/>
    <x v="2"/>
    <x v="6"/>
    <x v="4"/>
    <x v="17"/>
    <x v="1"/>
    <x v="3"/>
    <x v="2"/>
    <x v="1"/>
    <x v="5"/>
    <x v="5"/>
    <x v="3"/>
    <x v="5"/>
    <x v="3"/>
    <x v="0"/>
    <x v="0"/>
  </r>
  <r>
    <x v="6"/>
    <x v="6"/>
    <x v="2"/>
    <x v="6"/>
    <x v="4"/>
    <x v="18"/>
    <x v="1"/>
    <x v="3"/>
    <x v="2"/>
    <x v="1"/>
    <x v="5"/>
    <x v="5"/>
    <x v="3"/>
    <x v="5"/>
    <x v="3"/>
    <x v="0"/>
    <x v="0"/>
  </r>
  <r>
    <x v="6"/>
    <x v="6"/>
    <x v="2"/>
    <x v="6"/>
    <x v="4"/>
    <x v="19"/>
    <x v="1"/>
    <x v="3"/>
    <x v="2"/>
    <x v="1"/>
    <x v="5"/>
    <x v="5"/>
    <x v="3"/>
    <x v="5"/>
    <x v="3"/>
    <x v="0"/>
    <x v="0"/>
  </r>
  <r>
    <x v="6"/>
    <x v="6"/>
    <x v="2"/>
    <x v="6"/>
    <x v="4"/>
    <x v="20"/>
    <x v="1"/>
    <x v="3"/>
    <x v="2"/>
    <x v="1"/>
    <x v="5"/>
    <x v="5"/>
    <x v="3"/>
    <x v="5"/>
    <x v="3"/>
    <x v="0"/>
    <x v="0"/>
  </r>
  <r>
    <x v="6"/>
    <x v="6"/>
    <x v="2"/>
    <x v="6"/>
    <x v="4"/>
    <x v="21"/>
    <x v="1"/>
    <x v="4"/>
    <x v="2"/>
    <x v="1"/>
    <x v="5"/>
    <x v="5"/>
    <x v="3"/>
    <x v="5"/>
    <x v="3"/>
    <x v="0"/>
    <x v="0"/>
  </r>
  <r>
    <x v="6"/>
    <x v="6"/>
    <x v="2"/>
    <x v="6"/>
    <x v="4"/>
    <x v="22"/>
    <x v="1"/>
    <x v="4"/>
    <x v="2"/>
    <x v="1"/>
    <x v="5"/>
    <x v="5"/>
    <x v="3"/>
    <x v="5"/>
    <x v="3"/>
    <x v="0"/>
    <x v="0"/>
  </r>
  <r>
    <x v="6"/>
    <x v="6"/>
    <x v="2"/>
    <x v="6"/>
    <x v="4"/>
    <x v="23"/>
    <x v="1"/>
    <x v="4"/>
    <x v="2"/>
    <x v="1"/>
    <x v="5"/>
    <x v="5"/>
    <x v="3"/>
    <x v="5"/>
    <x v="3"/>
    <x v="0"/>
    <x v="0"/>
  </r>
  <r>
    <x v="6"/>
    <x v="6"/>
    <x v="2"/>
    <x v="6"/>
    <x v="4"/>
    <x v="24"/>
    <x v="1"/>
    <x v="4"/>
    <x v="2"/>
    <x v="1"/>
    <x v="5"/>
    <x v="5"/>
    <x v="3"/>
    <x v="5"/>
    <x v="3"/>
    <x v="0"/>
    <x v="0"/>
  </r>
  <r>
    <x v="6"/>
    <x v="6"/>
    <x v="2"/>
    <x v="6"/>
    <x v="4"/>
    <x v="25"/>
    <x v="1"/>
    <x v="4"/>
    <x v="2"/>
    <x v="1"/>
    <x v="5"/>
    <x v="5"/>
    <x v="3"/>
    <x v="5"/>
    <x v="3"/>
    <x v="0"/>
    <x v="0"/>
  </r>
  <r>
    <x v="6"/>
    <x v="6"/>
    <x v="2"/>
    <x v="6"/>
    <x v="4"/>
    <x v="26"/>
    <x v="1"/>
    <x v="4"/>
    <x v="2"/>
    <x v="1"/>
    <x v="5"/>
    <x v="5"/>
    <x v="3"/>
    <x v="5"/>
    <x v="3"/>
    <x v="0"/>
    <x v="0"/>
  </r>
  <r>
    <x v="6"/>
    <x v="6"/>
    <x v="2"/>
    <x v="6"/>
    <x v="4"/>
    <x v="27"/>
    <x v="1"/>
    <x v="4"/>
    <x v="2"/>
    <x v="1"/>
    <x v="5"/>
    <x v="5"/>
    <x v="3"/>
    <x v="5"/>
    <x v="3"/>
    <x v="0"/>
    <x v="0"/>
  </r>
  <r>
    <x v="6"/>
    <x v="6"/>
    <x v="2"/>
    <x v="6"/>
    <x v="4"/>
    <x v="28"/>
    <x v="1"/>
    <x v="4"/>
    <x v="2"/>
    <x v="1"/>
    <x v="5"/>
    <x v="5"/>
    <x v="3"/>
    <x v="5"/>
    <x v="3"/>
    <x v="0"/>
    <x v="0"/>
  </r>
  <r>
    <x v="6"/>
    <x v="6"/>
    <x v="2"/>
    <x v="6"/>
    <x v="4"/>
    <x v="29"/>
    <x v="1"/>
    <x v="5"/>
    <x v="2"/>
    <x v="1"/>
    <x v="5"/>
    <x v="5"/>
    <x v="3"/>
    <x v="5"/>
    <x v="3"/>
    <x v="0"/>
    <x v="0"/>
  </r>
  <r>
    <x v="6"/>
    <x v="6"/>
    <x v="2"/>
    <x v="6"/>
    <x v="4"/>
    <x v="30"/>
    <x v="1"/>
    <x v="5"/>
    <x v="2"/>
    <x v="1"/>
    <x v="5"/>
    <x v="5"/>
    <x v="3"/>
    <x v="5"/>
    <x v="3"/>
    <x v="0"/>
    <x v="0"/>
  </r>
  <r>
    <x v="6"/>
    <x v="6"/>
    <x v="2"/>
    <x v="6"/>
    <x v="4"/>
    <x v="31"/>
    <x v="1"/>
    <x v="5"/>
    <x v="2"/>
    <x v="1"/>
    <x v="5"/>
    <x v="5"/>
    <x v="3"/>
    <x v="5"/>
    <x v="3"/>
    <x v="0"/>
    <x v="0"/>
  </r>
  <r>
    <x v="6"/>
    <x v="6"/>
    <x v="2"/>
    <x v="6"/>
    <x v="4"/>
    <x v="32"/>
    <x v="1"/>
    <x v="5"/>
    <x v="2"/>
    <x v="1"/>
    <x v="5"/>
    <x v="5"/>
    <x v="3"/>
    <x v="5"/>
    <x v="3"/>
    <x v="0"/>
    <x v="0"/>
  </r>
  <r>
    <x v="6"/>
    <x v="6"/>
    <x v="2"/>
    <x v="6"/>
    <x v="4"/>
    <x v="33"/>
    <x v="1"/>
    <x v="5"/>
    <x v="2"/>
    <x v="1"/>
    <x v="5"/>
    <x v="5"/>
    <x v="3"/>
    <x v="5"/>
    <x v="3"/>
    <x v="0"/>
    <x v="0"/>
  </r>
  <r>
    <x v="6"/>
    <x v="6"/>
    <x v="2"/>
    <x v="6"/>
    <x v="4"/>
    <x v="34"/>
    <x v="1"/>
    <x v="5"/>
    <x v="2"/>
    <x v="1"/>
    <x v="5"/>
    <x v="5"/>
    <x v="3"/>
    <x v="5"/>
    <x v="3"/>
    <x v="0"/>
    <x v="0"/>
  </r>
  <r>
    <x v="6"/>
    <x v="6"/>
    <x v="2"/>
    <x v="6"/>
    <x v="4"/>
    <x v="35"/>
    <x v="1"/>
    <x v="5"/>
    <x v="2"/>
    <x v="1"/>
    <x v="5"/>
    <x v="5"/>
    <x v="3"/>
    <x v="5"/>
    <x v="3"/>
    <x v="0"/>
    <x v="0"/>
  </r>
  <r>
    <x v="6"/>
    <x v="6"/>
    <x v="2"/>
    <x v="6"/>
    <x v="4"/>
    <x v="36"/>
    <x v="1"/>
    <x v="6"/>
    <x v="2"/>
    <x v="1"/>
    <x v="5"/>
    <x v="5"/>
    <x v="3"/>
    <x v="5"/>
    <x v="3"/>
    <x v="0"/>
    <x v="0"/>
  </r>
  <r>
    <x v="6"/>
    <x v="6"/>
    <x v="2"/>
    <x v="6"/>
    <x v="4"/>
    <x v="37"/>
    <x v="1"/>
    <x v="6"/>
    <x v="2"/>
    <x v="1"/>
    <x v="5"/>
    <x v="5"/>
    <x v="3"/>
    <x v="5"/>
    <x v="3"/>
    <x v="0"/>
    <x v="0"/>
  </r>
  <r>
    <x v="6"/>
    <x v="6"/>
    <x v="2"/>
    <x v="6"/>
    <x v="4"/>
    <x v="38"/>
    <x v="1"/>
    <x v="6"/>
    <x v="2"/>
    <x v="1"/>
    <x v="5"/>
    <x v="5"/>
    <x v="3"/>
    <x v="5"/>
    <x v="3"/>
    <x v="0"/>
    <x v="0"/>
  </r>
  <r>
    <x v="6"/>
    <x v="6"/>
    <x v="2"/>
    <x v="6"/>
    <x v="4"/>
    <x v="39"/>
    <x v="1"/>
    <x v="7"/>
    <x v="2"/>
    <x v="1"/>
    <x v="5"/>
    <x v="5"/>
    <x v="3"/>
    <x v="5"/>
    <x v="3"/>
    <x v="0"/>
    <x v="0"/>
  </r>
  <r>
    <x v="6"/>
    <x v="6"/>
    <x v="2"/>
    <x v="6"/>
    <x v="4"/>
    <x v="40"/>
    <x v="0"/>
    <x v="7"/>
    <x v="2"/>
    <x v="0"/>
    <x v="5"/>
    <x v="5"/>
    <x v="3"/>
    <x v="5"/>
    <x v="3"/>
    <x v="0"/>
    <x v="0"/>
  </r>
  <r>
    <x v="6"/>
    <x v="6"/>
    <x v="2"/>
    <x v="6"/>
    <x v="4"/>
    <x v="41"/>
    <x v="0"/>
    <x v="7"/>
    <x v="2"/>
    <x v="0"/>
    <x v="5"/>
    <x v="5"/>
    <x v="3"/>
    <x v="5"/>
    <x v="3"/>
    <x v="0"/>
    <x v="0"/>
  </r>
  <r>
    <x v="6"/>
    <x v="6"/>
    <x v="2"/>
    <x v="6"/>
    <x v="4"/>
    <x v="42"/>
    <x v="1"/>
    <x v="8"/>
    <x v="2"/>
    <x v="1"/>
    <x v="5"/>
    <x v="5"/>
    <x v="3"/>
    <x v="5"/>
    <x v="3"/>
    <x v="0"/>
    <x v="0"/>
  </r>
  <r>
    <x v="6"/>
    <x v="6"/>
    <x v="2"/>
    <x v="6"/>
    <x v="4"/>
    <x v="43"/>
    <x v="1"/>
    <x v="8"/>
    <x v="2"/>
    <x v="1"/>
    <x v="5"/>
    <x v="5"/>
    <x v="3"/>
    <x v="5"/>
    <x v="3"/>
    <x v="0"/>
    <x v="0"/>
  </r>
  <r>
    <x v="6"/>
    <x v="6"/>
    <x v="2"/>
    <x v="6"/>
    <x v="4"/>
    <x v="44"/>
    <x v="1"/>
    <x v="9"/>
    <x v="2"/>
    <x v="1"/>
    <x v="5"/>
    <x v="5"/>
    <x v="3"/>
    <x v="5"/>
    <x v="3"/>
    <x v="0"/>
    <x v="0"/>
  </r>
  <r>
    <x v="6"/>
    <x v="6"/>
    <x v="2"/>
    <x v="6"/>
    <x v="4"/>
    <x v="45"/>
    <x v="1"/>
    <x v="9"/>
    <x v="2"/>
    <x v="1"/>
    <x v="5"/>
    <x v="5"/>
    <x v="3"/>
    <x v="5"/>
    <x v="3"/>
    <x v="0"/>
    <x v="0"/>
  </r>
  <r>
    <x v="7"/>
    <x v="6"/>
    <x v="2"/>
    <x v="7"/>
    <x v="4"/>
    <x v="0"/>
    <x v="1"/>
    <x v="0"/>
    <x v="0"/>
    <x v="1"/>
    <x v="0"/>
    <x v="0"/>
    <x v="4"/>
    <x v="0"/>
    <x v="4"/>
    <x v="0"/>
    <x v="0"/>
  </r>
  <r>
    <x v="7"/>
    <x v="6"/>
    <x v="2"/>
    <x v="7"/>
    <x v="4"/>
    <x v="1"/>
    <x v="1"/>
    <x v="1"/>
    <x v="1"/>
    <x v="1"/>
    <x v="0"/>
    <x v="0"/>
    <x v="4"/>
    <x v="0"/>
    <x v="4"/>
    <x v="0"/>
    <x v="0"/>
  </r>
  <r>
    <x v="7"/>
    <x v="6"/>
    <x v="2"/>
    <x v="7"/>
    <x v="4"/>
    <x v="2"/>
    <x v="1"/>
    <x v="1"/>
    <x v="1"/>
    <x v="1"/>
    <x v="0"/>
    <x v="0"/>
    <x v="4"/>
    <x v="0"/>
    <x v="4"/>
    <x v="0"/>
    <x v="0"/>
  </r>
  <r>
    <x v="7"/>
    <x v="6"/>
    <x v="2"/>
    <x v="7"/>
    <x v="4"/>
    <x v="3"/>
    <x v="0"/>
    <x v="2"/>
    <x v="2"/>
    <x v="0"/>
    <x v="0"/>
    <x v="0"/>
    <x v="4"/>
    <x v="0"/>
    <x v="4"/>
    <x v="0"/>
    <x v="0"/>
  </r>
  <r>
    <x v="7"/>
    <x v="6"/>
    <x v="2"/>
    <x v="7"/>
    <x v="4"/>
    <x v="4"/>
    <x v="0"/>
    <x v="2"/>
    <x v="2"/>
    <x v="0"/>
    <x v="0"/>
    <x v="0"/>
    <x v="4"/>
    <x v="0"/>
    <x v="4"/>
    <x v="0"/>
    <x v="0"/>
  </r>
  <r>
    <x v="7"/>
    <x v="6"/>
    <x v="2"/>
    <x v="7"/>
    <x v="4"/>
    <x v="5"/>
    <x v="0"/>
    <x v="2"/>
    <x v="2"/>
    <x v="0"/>
    <x v="0"/>
    <x v="0"/>
    <x v="4"/>
    <x v="0"/>
    <x v="4"/>
    <x v="0"/>
    <x v="0"/>
  </r>
  <r>
    <x v="7"/>
    <x v="6"/>
    <x v="2"/>
    <x v="7"/>
    <x v="4"/>
    <x v="6"/>
    <x v="0"/>
    <x v="2"/>
    <x v="2"/>
    <x v="0"/>
    <x v="0"/>
    <x v="0"/>
    <x v="4"/>
    <x v="0"/>
    <x v="4"/>
    <x v="0"/>
    <x v="0"/>
  </r>
  <r>
    <x v="7"/>
    <x v="6"/>
    <x v="2"/>
    <x v="7"/>
    <x v="4"/>
    <x v="7"/>
    <x v="0"/>
    <x v="2"/>
    <x v="2"/>
    <x v="0"/>
    <x v="0"/>
    <x v="0"/>
    <x v="4"/>
    <x v="0"/>
    <x v="4"/>
    <x v="0"/>
    <x v="0"/>
  </r>
  <r>
    <x v="7"/>
    <x v="6"/>
    <x v="2"/>
    <x v="7"/>
    <x v="4"/>
    <x v="8"/>
    <x v="0"/>
    <x v="2"/>
    <x v="2"/>
    <x v="0"/>
    <x v="0"/>
    <x v="0"/>
    <x v="4"/>
    <x v="0"/>
    <x v="4"/>
    <x v="0"/>
    <x v="0"/>
  </r>
  <r>
    <x v="7"/>
    <x v="6"/>
    <x v="2"/>
    <x v="7"/>
    <x v="4"/>
    <x v="9"/>
    <x v="0"/>
    <x v="2"/>
    <x v="2"/>
    <x v="0"/>
    <x v="0"/>
    <x v="0"/>
    <x v="4"/>
    <x v="0"/>
    <x v="4"/>
    <x v="0"/>
    <x v="0"/>
  </r>
  <r>
    <x v="7"/>
    <x v="6"/>
    <x v="2"/>
    <x v="7"/>
    <x v="4"/>
    <x v="10"/>
    <x v="0"/>
    <x v="3"/>
    <x v="2"/>
    <x v="0"/>
    <x v="0"/>
    <x v="0"/>
    <x v="4"/>
    <x v="0"/>
    <x v="4"/>
    <x v="0"/>
    <x v="0"/>
  </r>
  <r>
    <x v="7"/>
    <x v="6"/>
    <x v="2"/>
    <x v="7"/>
    <x v="4"/>
    <x v="11"/>
    <x v="0"/>
    <x v="3"/>
    <x v="2"/>
    <x v="0"/>
    <x v="0"/>
    <x v="0"/>
    <x v="4"/>
    <x v="0"/>
    <x v="4"/>
    <x v="0"/>
    <x v="0"/>
  </r>
  <r>
    <x v="7"/>
    <x v="6"/>
    <x v="2"/>
    <x v="7"/>
    <x v="4"/>
    <x v="12"/>
    <x v="0"/>
    <x v="3"/>
    <x v="2"/>
    <x v="0"/>
    <x v="0"/>
    <x v="0"/>
    <x v="4"/>
    <x v="0"/>
    <x v="4"/>
    <x v="0"/>
    <x v="0"/>
  </r>
  <r>
    <x v="7"/>
    <x v="6"/>
    <x v="2"/>
    <x v="7"/>
    <x v="4"/>
    <x v="13"/>
    <x v="0"/>
    <x v="3"/>
    <x v="2"/>
    <x v="0"/>
    <x v="0"/>
    <x v="0"/>
    <x v="4"/>
    <x v="0"/>
    <x v="4"/>
    <x v="0"/>
    <x v="0"/>
  </r>
  <r>
    <x v="7"/>
    <x v="6"/>
    <x v="2"/>
    <x v="7"/>
    <x v="4"/>
    <x v="14"/>
    <x v="0"/>
    <x v="3"/>
    <x v="2"/>
    <x v="0"/>
    <x v="0"/>
    <x v="0"/>
    <x v="4"/>
    <x v="0"/>
    <x v="4"/>
    <x v="0"/>
    <x v="0"/>
  </r>
  <r>
    <x v="7"/>
    <x v="6"/>
    <x v="2"/>
    <x v="7"/>
    <x v="4"/>
    <x v="15"/>
    <x v="0"/>
    <x v="3"/>
    <x v="2"/>
    <x v="0"/>
    <x v="0"/>
    <x v="0"/>
    <x v="4"/>
    <x v="0"/>
    <x v="4"/>
    <x v="0"/>
    <x v="0"/>
  </r>
  <r>
    <x v="7"/>
    <x v="6"/>
    <x v="2"/>
    <x v="7"/>
    <x v="4"/>
    <x v="16"/>
    <x v="0"/>
    <x v="3"/>
    <x v="2"/>
    <x v="0"/>
    <x v="0"/>
    <x v="0"/>
    <x v="4"/>
    <x v="0"/>
    <x v="4"/>
    <x v="0"/>
    <x v="0"/>
  </r>
  <r>
    <x v="7"/>
    <x v="6"/>
    <x v="2"/>
    <x v="7"/>
    <x v="4"/>
    <x v="17"/>
    <x v="0"/>
    <x v="3"/>
    <x v="2"/>
    <x v="0"/>
    <x v="0"/>
    <x v="0"/>
    <x v="4"/>
    <x v="0"/>
    <x v="4"/>
    <x v="0"/>
    <x v="0"/>
  </r>
  <r>
    <x v="7"/>
    <x v="6"/>
    <x v="2"/>
    <x v="7"/>
    <x v="4"/>
    <x v="18"/>
    <x v="0"/>
    <x v="3"/>
    <x v="2"/>
    <x v="0"/>
    <x v="0"/>
    <x v="0"/>
    <x v="4"/>
    <x v="0"/>
    <x v="4"/>
    <x v="0"/>
    <x v="0"/>
  </r>
  <r>
    <x v="7"/>
    <x v="6"/>
    <x v="2"/>
    <x v="7"/>
    <x v="4"/>
    <x v="19"/>
    <x v="0"/>
    <x v="3"/>
    <x v="2"/>
    <x v="0"/>
    <x v="0"/>
    <x v="0"/>
    <x v="4"/>
    <x v="0"/>
    <x v="4"/>
    <x v="0"/>
    <x v="0"/>
  </r>
  <r>
    <x v="7"/>
    <x v="6"/>
    <x v="2"/>
    <x v="7"/>
    <x v="4"/>
    <x v="20"/>
    <x v="0"/>
    <x v="3"/>
    <x v="2"/>
    <x v="0"/>
    <x v="0"/>
    <x v="0"/>
    <x v="4"/>
    <x v="0"/>
    <x v="4"/>
    <x v="0"/>
    <x v="0"/>
  </r>
  <r>
    <x v="7"/>
    <x v="6"/>
    <x v="2"/>
    <x v="7"/>
    <x v="4"/>
    <x v="21"/>
    <x v="0"/>
    <x v="4"/>
    <x v="2"/>
    <x v="0"/>
    <x v="0"/>
    <x v="0"/>
    <x v="4"/>
    <x v="0"/>
    <x v="4"/>
    <x v="0"/>
    <x v="0"/>
  </r>
  <r>
    <x v="7"/>
    <x v="6"/>
    <x v="2"/>
    <x v="7"/>
    <x v="4"/>
    <x v="22"/>
    <x v="0"/>
    <x v="4"/>
    <x v="2"/>
    <x v="0"/>
    <x v="0"/>
    <x v="0"/>
    <x v="4"/>
    <x v="0"/>
    <x v="4"/>
    <x v="0"/>
    <x v="0"/>
  </r>
  <r>
    <x v="7"/>
    <x v="6"/>
    <x v="2"/>
    <x v="7"/>
    <x v="4"/>
    <x v="23"/>
    <x v="0"/>
    <x v="4"/>
    <x v="2"/>
    <x v="0"/>
    <x v="0"/>
    <x v="0"/>
    <x v="4"/>
    <x v="0"/>
    <x v="4"/>
    <x v="0"/>
    <x v="0"/>
  </r>
  <r>
    <x v="7"/>
    <x v="6"/>
    <x v="2"/>
    <x v="7"/>
    <x v="4"/>
    <x v="24"/>
    <x v="0"/>
    <x v="4"/>
    <x v="2"/>
    <x v="0"/>
    <x v="0"/>
    <x v="0"/>
    <x v="4"/>
    <x v="0"/>
    <x v="4"/>
    <x v="0"/>
    <x v="0"/>
  </r>
  <r>
    <x v="7"/>
    <x v="6"/>
    <x v="2"/>
    <x v="7"/>
    <x v="4"/>
    <x v="25"/>
    <x v="0"/>
    <x v="4"/>
    <x v="2"/>
    <x v="0"/>
    <x v="0"/>
    <x v="0"/>
    <x v="4"/>
    <x v="0"/>
    <x v="4"/>
    <x v="0"/>
    <x v="0"/>
  </r>
  <r>
    <x v="7"/>
    <x v="6"/>
    <x v="2"/>
    <x v="7"/>
    <x v="4"/>
    <x v="26"/>
    <x v="0"/>
    <x v="4"/>
    <x v="2"/>
    <x v="0"/>
    <x v="0"/>
    <x v="0"/>
    <x v="4"/>
    <x v="0"/>
    <x v="4"/>
    <x v="0"/>
    <x v="0"/>
  </r>
  <r>
    <x v="7"/>
    <x v="6"/>
    <x v="2"/>
    <x v="7"/>
    <x v="4"/>
    <x v="27"/>
    <x v="0"/>
    <x v="4"/>
    <x v="2"/>
    <x v="0"/>
    <x v="0"/>
    <x v="0"/>
    <x v="4"/>
    <x v="0"/>
    <x v="4"/>
    <x v="0"/>
    <x v="0"/>
  </r>
  <r>
    <x v="7"/>
    <x v="6"/>
    <x v="2"/>
    <x v="7"/>
    <x v="4"/>
    <x v="28"/>
    <x v="0"/>
    <x v="4"/>
    <x v="2"/>
    <x v="0"/>
    <x v="0"/>
    <x v="0"/>
    <x v="4"/>
    <x v="0"/>
    <x v="4"/>
    <x v="0"/>
    <x v="0"/>
  </r>
  <r>
    <x v="7"/>
    <x v="6"/>
    <x v="2"/>
    <x v="7"/>
    <x v="4"/>
    <x v="29"/>
    <x v="0"/>
    <x v="5"/>
    <x v="2"/>
    <x v="0"/>
    <x v="0"/>
    <x v="0"/>
    <x v="4"/>
    <x v="0"/>
    <x v="4"/>
    <x v="0"/>
    <x v="0"/>
  </r>
  <r>
    <x v="7"/>
    <x v="6"/>
    <x v="2"/>
    <x v="7"/>
    <x v="4"/>
    <x v="30"/>
    <x v="0"/>
    <x v="5"/>
    <x v="2"/>
    <x v="0"/>
    <x v="0"/>
    <x v="0"/>
    <x v="4"/>
    <x v="0"/>
    <x v="4"/>
    <x v="0"/>
    <x v="0"/>
  </r>
  <r>
    <x v="7"/>
    <x v="6"/>
    <x v="2"/>
    <x v="7"/>
    <x v="4"/>
    <x v="31"/>
    <x v="0"/>
    <x v="5"/>
    <x v="2"/>
    <x v="0"/>
    <x v="0"/>
    <x v="0"/>
    <x v="4"/>
    <x v="0"/>
    <x v="4"/>
    <x v="0"/>
    <x v="0"/>
  </r>
  <r>
    <x v="7"/>
    <x v="6"/>
    <x v="2"/>
    <x v="7"/>
    <x v="4"/>
    <x v="32"/>
    <x v="0"/>
    <x v="5"/>
    <x v="2"/>
    <x v="0"/>
    <x v="0"/>
    <x v="0"/>
    <x v="4"/>
    <x v="0"/>
    <x v="4"/>
    <x v="0"/>
    <x v="0"/>
  </r>
  <r>
    <x v="7"/>
    <x v="6"/>
    <x v="2"/>
    <x v="7"/>
    <x v="4"/>
    <x v="33"/>
    <x v="0"/>
    <x v="5"/>
    <x v="2"/>
    <x v="0"/>
    <x v="0"/>
    <x v="0"/>
    <x v="4"/>
    <x v="0"/>
    <x v="4"/>
    <x v="0"/>
    <x v="0"/>
  </r>
  <r>
    <x v="7"/>
    <x v="6"/>
    <x v="2"/>
    <x v="7"/>
    <x v="4"/>
    <x v="34"/>
    <x v="0"/>
    <x v="5"/>
    <x v="2"/>
    <x v="0"/>
    <x v="0"/>
    <x v="0"/>
    <x v="4"/>
    <x v="0"/>
    <x v="4"/>
    <x v="0"/>
    <x v="0"/>
  </r>
  <r>
    <x v="7"/>
    <x v="6"/>
    <x v="2"/>
    <x v="7"/>
    <x v="4"/>
    <x v="35"/>
    <x v="0"/>
    <x v="5"/>
    <x v="2"/>
    <x v="0"/>
    <x v="0"/>
    <x v="0"/>
    <x v="4"/>
    <x v="0"/>
    <x v="4"/>
    <x v="0"/>
    <x v="0"/>
  </r>
  <r>
    <x v="7"/>
    <x v="6"/>
    <x v="2"/>
    <x v="7"/>
    <x v="4"/>
    <x v="36"/>
    <x v="0"/>
    <x v="6"/>
    <x v="2"/>
    <x v="0"/>
    <x v="0"/>
    <x v="0"/>
    <x v="4"/>
    <x v="0"/>
    <x v="4"/>
    <x v="0"/>
    <x v="0"/>
  </r>
  <r>
    <x v="7"/>
    <x v="6"/>
    <x v="2"/>
    <x v="7"/>
    <x v="4"/>
    <x v="37"/>
    <x v="0"/>
    <x v="6"/>
    <x v="2"/>
    <x v="0"/>
    <x v="0"/>
    <x v="0"/>
    <x v="4"/>
    <x v="0"/>
    <x v="4"/>
    <x v="0"/>
    <x v="0"/>
  </r>
  <r>
    <x v="7"/>
    <x v="6"/>
    <x v="2"/>
    <x v="7"/>
    <x v="4"/>
    <x v="38"/>
    <x v="0"/>
    <x v="6"/>
    <x v="2"/>
    <x v="0"/>
    <x v="0"/>
    <x v="0"/>
    <x v="4"/>
    <x v="0"/>
    <x v="4"/>
    <x v="0"/>
    <x v="0"/>
  </r>
  <r>
    <x v="7"/>
    <x v="6"/>
    <x v="2"/>
    <x v="7"/>
    <x v="4"/>
    <x v="39"/>
    <x v="0"/>
    <x v="7"/>
    <x v="2"/>
    <x v="0"/>
    <x v="0"/>
    <x v="0"/>
    <x v="4"/>
    <x v="0"/>
    <x v="4"/>
    <x v="0"/>
    <x v="0"/>
  </r>
  <r>
    <x v="7"/>
    <x v="6"/>
    <x v="2"/>
    <x v="7"/>
    <x v="4"/>
    <x v="40"/>
    <x v="0"/>
    <x v="7"/>
    <x v="2"/>
    <x v="0"/>
    <x v="0"/>
    <x v="0"/>
    <x v="4"/>
    <x v="0"/>
    <x v="4"/>
    <x v="0"/>
    <x v="0"/>
  </r>
  <r>
    <x v="7"/>
    <x v="6"/>
    <x v="2"/>
    <x v="7"/>
    <x v="4"/>
    <x v="41"/>
    <x v="0"/>
    <x v="7"/>
    <x v="2"/>
    <x v="0"/>
    <x v="0"/>
    <x v="0"/>
    <x v="4"/>
    <x v="0"/>
    <x v="4"/>
    <x v="0"/>
    <x v="0"/>
  </r>
  <r>
    <x v="7"/>
    <x v="6"/>
    <x v="2"/>
    <x v="7"/>
    <x v="4"/>
    <x v="42"/>
    <x v="0"/>
    <x v="8"/>
    <x v="2"/>
    <x v="0"/>
    <x v="0"/>
    <x v="0"/>
    <x v="4"/>
    <x v="0"/>
    <x v="4"/>
    <x v="0"/>
    <x v="0"/>
  </r>
  <r>
    <x v="7"/>
    <x v="6"/>
    <x v="2"/>
    <x v="7"/>
    <x v="4"/>
    <x v="43"/>
    <x v="0"/>
    <x v="8"/>
    <x v="2"/>
    <x v="0"/>
    <x v="0"/>
    <x v="0"/>
    <x v="4"/>
    <x v="0"/>
    <x v="4"/>
    <x v="0"/>
    <x v="0"/>
  </r>
  <r>
    <x v="7"/>
    <x v="6"/>
    <x v="2"/>
    <x v="7"/>
    <x v="4"/>
    <x v="44"/>
    <x v="0"/>
    <x v="9"/>
    <x v="2"/>
    <x v="0"/>
    <x v="0"/>
    <x v="0"/>
    <x v="4"/>
    <x v="0"/>
    <x v="4"/>
    <x v="0"/>
    <x v="0"/>
  </r>
  <r>
    <x v="7"/>
    <x v="6"/>
    <x v="2"/>
    <x v="7"/>
    <x v="4"/>
    <x v="45"/>
    <x v="0"/>
    <x v="9"/>
    <x v="2"/>
    <x v="0"/>
    <x v="0"/>
    <x v="0"/>
    <x v="4"/>
    <x v="0"/>
    <x v="4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  <r>
    <x v="8"/>
    <x v="5"/>
    <x v="1"/>
    <x v="8"/>
    <x v="3"/>
    <x v="33"/>
    <x v="3"/>
    <x v="5"/>
    <x v="2"/>
    <x v="3"/>
    <x v="4"/>
    <x v="4"/>
    <x v="2"/>
    <x v="4"/>
    <x v="2"/>
    <x v="0"/>
    <x v="0"/>
  </r>
  <r>
    <x v="8"/>
    <x v="5"/>
    <x v="1"/>
    <x v="8"/>
    <x v="3"/>
    <x v="34"/>
    <x v="3"/>
    <x v="5"/>
    <x v="2"/>
    <x v="3"/>
    <x v="4"/>
    <x v="4"/>
    <x v="2"/>
    <x v="4"/>
    <x v="2"/>
    <x v="0"/>
    <x v="0"/>
  </r>
  <r>
    <x v="8"/>
    <x v="5"/>
    <x v="1"/>
    <x v="8"/>
    <x v="3"/>
    <x v="35"/>
    <x v="3"/>
    <x v="5"/>
    <x v="2"/>
    <x v="3"/>
    <x v="4"/>
    <x v="4"/>
    <x v="2"/>
    <x v="4"/>
    <x v="2"/>
    <x v="0"/>
    <x v="0"/>
  </r>
  <r>
    <x v="8"/>
    <x v="5"/>
    <x v="1"/>
    <x v="8"/>
    <x v="3"/>
    <x v="36"/>
    <x v="3"/>
    <x v="6"/>
    <x v="2"/>
    <x v="3"/>
    <x v="4"/>
    <x v="4"/>
    <x v="2"/>
    <x v="4"/>
    <x v="2"/>
    <x v="0"/>
    <x v="0"/>
  </r>
  <r>
    <x v="8"/>
    <x v="5"/>
    <x v="1"/>
    <x v="8"/>
    <x v="3"/>
    <x v="37"/>
    <x v="3"/>
    <x v="6"/>
    <x v="2"/>
    <x v="3"/>
    <x v="4"/>
    <x v="4"/>
    <x v="2"/>
    <x v="4"/>
    <x v="2"/>
    <x v="0"/>
    <x v="0"/>
  </r>
  <r>
    <x v="8"/>
    <x v="5"/>
    <x v="1"/>
    <x v="8"/>
    <x v="3"/>
    <x v="38"/>
    <x v="3"/>
    <x v="6"/>
    <x v="2"/>
    <x v="3"/>
    <x v="4"/>
    <x v="4"/>
    <x v="2"/>
    <x v="4"/>
    <x v="2"/>
    <x v="0"/>
    <x v="0"/>
  </r>
  <r>
    <x v="8"/>
    <x v="5"/>
    <x v="1"/>
    <x v="8"/>
    <x v="3"/>
    <x v="39"/>
    <x v="3"/>
    <x v="7"/>
    <x v="2"/>
    <x v="3"/>
    <x v="4"/>
    <x v="4"/>
    <x v="2"/>
    <x v="4"/>
    <x v="2"/>
    <x v="0"/>
    <x v="0"/>
  </r>
  <r>
    <x v="8"/>
    <x v="5"/>
    <x v="1"/>
    <x v="8"/>
    <x v="3"/>
    <x v="40"/>
    <x v="3"/>
    <x v="7"/>
    <x v="2"/>
    <x v="3"/>
    <x v="4"/>
    <x v="4"/>
    <x v="2"/>
    <x v="4"/>
    <x v="2"/>
    <x v="0"/>
    <x v="0"/>
  </r>
  <r>
    <x v="8"/>
    <x v="5"/>
    <x v="1"/>
    <x v="8"/>
    <x v="3"/>
    <x v="41"/>
    <x v="3"/>
    <x v="7"/>
    <x v="2"/>
    <x v="3"/>
    <x v="4"/>
    <x v="4"/>
    <x v="2"/>
    <x v="4"/>
    <x v="2"/>
    <x v="0"/>
    <x v="0"/>
  </r>
  <r>
    <x v="8"/>
    <x v="5"/>
    <x v="1"/>
    <x v="8"/>
    <x v="3"/>
    <x v="42"/>
    <x v="3"/>
    <x v="8"/>
    <x v="2"/>
    <x v="3"/>
    <x v="4"/>
    <x v="4"/>
    <x v="2"/>
    <x v="4"/>
    <x v="2"/>
    <x v="0"/>
    <x v="0"/>
  </r>
  <r>
    <x v="8"/>
    <x v="5"/>
    <x v="1"/>
    <x v="8"/>
    <x v="3"/>
    <x v="43"/>
    <x v="3"/>
    <x v="8"/>
    <x v="2"/>
    <x v="3"/>
    <x v="4"/>
    <x v="4"/>
    <x v="2"/>
    <x v="4"/>
    <x v="2"/>
    <x v="0"/>
    <x v="0"/>
  </r>
  <r>
    <x v="8"/>
    <x v="5"/>
    <x v="1"/>
    <x v="8"/>
    <x v="3"/>
    <x v="44"/>
    <x v="3"/>
    <x v="9"/>
    <x v="2"/>
    <x v="3"/>
    <x v="4"/>
    <x v="4"/>
    <x v="2"/>
    <x v="4"/>
    <x v="2"/>
    <x v="0"/>
    <x v="0"/>
  </r>
  <r>
    <x v="8"/>
    <x v="5"/>
    <x v="1"/>
    <x v="8"/>
    <x v="3"/>
    <x v="45"/>
    <x v="3"/>
    <x v="9"/>
    <x v="2"/>
    <x v="3"/>
    <x v="4"/>
    <x v="4"/>
    <x v="2"/>
    <x v="4"/>
    <x v="2"/>
    <x v="0"/>
    <x v="0"/>
  </r>
  <r>
    <x v="8"/>
    <x v="5"/>
    <x v="1"/>
    <x v="8"/>
    <x v="3"/>
    <x v="0"/>
    <x v="3"/>
    <x v="0"/>
    <x v="0"/>
    <x v="3"/>
    <x v="4"/>
    <x v="4"/>
    <x v="2"/>
    <x v="4"/>
    <x v="2"/>
    <x v="0"/>
    <x v="0"/>
  </r>
  <r>
    <x v="8"/>
    <x v="5"/>
    <x v="1"/>
    <x v="8"/>
    <x v="3"/>
    <x v="1"/>
    <x v="3"/>
    <x v="1"/>
    <x v="1"/>
    <x v="3"/>
    <x v="4"/>
    <x v="4"/>
    <x v="2"/>
    <x v="4"/>
    <x v="2"/>
    <x v="0"/>
    <x v="0"/>
  </r>
  <r>
    <x v="8"/>
    <x v="5"/>
    <x v="1"/>
    <x v="8"/>
    <x v="3"/>
    <x v="2"/>
    <x v="3"/>
    <x v="1"/>
    <x v="1"/>
    <x v="3"/>
    <x v="4"/>
    <x v="4"/>
    <x v="2"/>
    <x v="4"/>
    <x v="2"/>
    <x v="0"/>
    <x v="0"/>
  </r>
  <r>
    <x v="8"/>
    <x v="5"/>
    <x v="1"/>
    <x v="8"/>
    <x v="3"/>
    <x v="3"/>
    <x v="3"/>
    <x v="2"/>
    <x v="2"/>
    <x v="3"/>
    <x v="4"/>
    <x v="4"/>
    <x v="2"/>
    <x v="4"/>
    <x v="2"/>
    <x v="0"/>
    <x v="0"/>
  </r>
  <r>
    <x v="8"/>
    <x v="5"/>
    <x v="1"/>
    <x v="8"/>
    <x v="3"/>
    <x v="4"/>
    <x v="3"/>
    <x v="2"/>
    <x v="2"/>
    <x v="3"/>
    <x v="4"/>
    <x v="4"/>
    <x v="2"/>
    <x v="4"/>
    <x v="2"/>
    <x v="0"/>
    <x v="0"/>
  </r>
  <r>
    <x v="8"/>
    <x v="5"/>
    <x v="1"/>
    <x v="8"/>
    <x v="3"/>
    <x v="5"/>
    <x v="3"/>
    <x v="2"/>
    <x v="2"/>
    <x v="3"/>
    <x v="4"/>
    <x v="4"/>
    <x v="2"/>
    <x v="4"/>
    <x v="2"/>
    <x v="0"/>
    <x v="0"/>
  </r>
  <r>
    <x v="8"/>
    <x v="5"/>
    <x v="1"/>
    <x v="8"/>
    <x v="3"/>
    <x v="6"/>
    <x v="3"/>
    <x v="2"/>
    <x v="2"/>
    <x v="3"/>
    <x v="4"/>
    <x v="4"/>
    <x v="2"/>
    <x v="4"/>
    <x v="2"/>
    <x v="0"/>
    <x v="0"/>
  </r>
  <r>
    <x v="8"/>
    <x v="5"/>
    <x v="1"/>
    <x v="8"/>
    <x v="3"/>
    <x v="7"/>
    <x v="3"/>
    <x v="2"/>
    <x v="2"/>
    <x v="3"/>
    <x v="4"/>
    <x v="4"/>
    <x v="2"/>
    <x v="4"/>
    <x v="2"/>
    <x v="0"/>
    <x v="0"/>
  </r>
  <r>
    <x v="8"/>
    <x v="5"/>
    <x v="1"/>
    <x v="8"/>
    <x v="3"/>
    <x v="8"/>
    <x v="3"/>
    <x v="2"/>
    <x v="2"/>
    <x v="3"/>
    <x v="4"/>
    <x v="4"/>
    <x v="2"/>
    <x v="4"/>
    <x v="2"/>
    <x v="0"/>
    <x v="0"/>
  </r>
  <r>
    <x v="8"/>
    <x v="5"/>
    <x v="1"/>
    <x v="8"/>
    <x v="3"/>
    <x v="9"/>
    <x v="3"/>
    <x v="2"/>
    <x v="2"/>
    <x v="3"/>
    <x v="4"/>
    <x v="4"/>
    <x v="2"/>
    <x v="4"/>
    <x v="2"/>
    <x v="0"/>
    <x v="0"/>
  </r>
  <r>
    <x v="8"/>
    <x v="5"/>
    <x v="1"/>
    <x v="8"/>
    <x v="3"/>
    <x v="10"/>
    <x v="3"/>
    <x v="3"/>
    <x v="2"/>
    <x v="3"/>
    <x v="4"/>
    <x v="4"/>
    <x v="2"/>
    <x v="4"/>
    <x v="2"/>
    <x v="0"/>
    <x v="0"/>
  </r>
  <r>
    <x v="8"/>
    <x v="5"/>
    <x v="1"/>
    <x v="8"/>
    <x v="3"/>
    <x v="11"/>
    <x v="3"/>
    <x v="3"/>
    <x v="2"/>
    <x v="3"/>
    <x v="4"/>
    <x v="4"/>
    <x v="2"/>
    <x v="4"/>
    <x v="2"/>
    <x v="0"/>
    <x v="0"/>
  </r>
  <r>
    <x v="8"/>
    <x v="5"/>
    <x v="1"/>
    <x v="8"/>
    <x v="3"/>
    <x v="12"/>
    <x v="3"/>
    <x v="3"/>
    <x v="2"/>
    <x v="3"/>
    <x v="4"/>
    <x v="4"/>
    <x v="2"/>
    <x v="4"/>
    <x v="2"/>
    <x v="0"/>
    <x v="0"/>
  </r>
  <r>
    <x v="8"/>
    <x v="5"/>
    <x v="1"/>
    <x v="8"/>
    <x v="3"/>
    <x v="13"/>
    <x v="3"/>
    <x v="3"/>
    <x v="2"/>
    <x v="3"/>
    <x v="4"/>
    <x v="4"/>
    <x v="2"/>
    <x v="4"/>
    <x v="2"/>
    <x v="0"/>
    <x v="0"/>
  </r>
  <r>
    <x v="8"/>
    <x v="5"/>
    <x v="1"/>
    <x v="8"/>
    <x v="3"/>
    <x v="14"/>
    <x v="3"/>
    <x v="3"/>
    <x v="2"/>
    <x v="3"/>
    <x v="4"/>
    <x v="4"/>
    <x v="2"/>
    <x v="4"/>
    <x v="2"/>
    <x v="0"/>
    <x v="0"/>
  </r>
  <r>
    <x v="8"/>
    <x v="5"/>
    <x v="1"/>
    <x v="8"/>
    <x v="3"/>
    <x v="15"/>
    <x v="3"/>
    <x v="3"/>
    <x v="2"/>
    <x v="3"/>
    <x v="4"/>
    <x v="4"/>
    <x v="2"/>
    <x v="4"/>
    <x v="2"/>
    <x v="0"/>
    <x v="0"/>
  </r>
  <r>
    <x v="8"/>
    <x v="5"/>
    <x v="1"/>
    <x v="8"/>
    <x v="3"/>
    <x v="16"/>
    <x v="3"/>
    <x v="3"/>
    <x v="2"/>
    <x v="3"/>
    <x v="4"/>
    <x v="4"/>
    <x v="2"/>
    <x v="4"/>
    <x v="2"/>
    <x v="0"/>
    <x v="0"/>
  </r>
  <r>
    <x v="8"/>
    <x v="5"/>
    <x v="1"/>
    <x v="8"/>
    <x v="3"/>
    <x v="17"/>
    <x v="3"/>
    <x v="3"/>
    <x v="2"/>
    <x v="3"/>
    <x v="4"/>
    <x v="4"/>
    <x v="2"/>
    <x v="4"/>
    <x v="2"/>
    <x v="0"/>
    <x v="0"/>
  </r>
  <r>
    <x v="8"/>
    <x v="5"/>
    <x v="1"/>
    <x v="8"/>
    <x v="3"/>
    <x v="18"/>
    <x v="3"/>
    <x v="3"/>
    <x v="2"/>
    <x v="3"/>
    <x v="4"/>
    <x v="4"/>
    <x v="2"/>
    <x v="4"/>
    <x v="2"/>
    <x v="0"/>
    <x v="0"/>
  </r>
  <r>
    <x v="8"/>
    <x v="5"/>
    <x v="1"/>
    <x v="8"/>
    <x v="3"/>
    <x v="19"/>
    <x v="3"/>
    <x v="3"/>
    <x v="2"/>
    <x v="3"/>
    <x v="4"/>
    <x v="4"/>
    <x v="2"/>
    <x v="4"/>
    <x v="2"/>
    <x v="0"/>
    <x v="0"/>
  </r>
  <r>
    <x v="8"/>
    <x v="5"/>
    <x v="1"/>
    <x v="8"/>
    <x v="3"/>
    <x v="20"/>
    <x v="3"/>
    <x v="3"/>
    <x v="2"/>
    <x v="3"/>
    <x v="4"/>
    <x v="4"/>
    <x v="2"/>
    <x v="4"/>
    <x v="2"/>
    <x v="0"/>
    <x v="0"/>
  </r>
  <r>
    <x v="8"/>
    <x v="5"/>
    <x v="1"/>
    <x v="8"/>
    <x v="3"/>
    <x v="21"/>
    <x v="3"/>
    <x v="4"/>
    <x v="2"/>
    <x v="3"/>
    <x v="4"/>
    <x v="4"/>
    <x v="2"/>
    <x v="4"/>
    <x v="2"/>
    <x v="0"/>
    <x v="0"/>
  </r>
  <r>
    <x v="8"/>
    <x v="5"/>
    <x v="1"/>
    <x v="8"/>
    <x v="3"/>
    <x v="22"/>
    <x v="3"/>
    <x v="4"/>
    <x v="2"/>
    <x v="3"/>
    <x v="4"/>
    <x v="4"/>
    <x v="2"/>
    <x v="4"/>
    <x v="2"/>
    <x v="0"/>
    <x v="0"/>
  </r>
  <r>
    <x v="8"/>
    <x v="5"/>
    <x v="1"/>
    <x v="8"/>
    <x v="3"/>
    <x v="23"/>
    <x v="3"/>
    <x v="4"/>
    <x v="2"/>
    <x v="3"/>
    <x v="4"/>
    <x v="4"/>
    <x v="2"/>
    <x v="4"/>
    <x v="2"/>
    <x v="0"/>
    <x v="0"/>
  </r>
  <r>
    <x v="8"/>
    <x v="5"/>
    <x v="1"/>
    <x v="8"/>
    <x v="3"/>
    <x v="24"/>
    <x v="3"/>
    <x v="4"/>
    <x v="2"/>
    <x v="3"/>
    <x v="4"/>
    <x v="4"/>
    <x v="2"/>
    <x v="4"/>
    <x v="2"/>
    <x v="0"/>
    <x v="0"/>
  </r>
  <r>
    <x v="8"/>
    <x v="5"/>
    <x v="1"/>
    <x v="8"/>
    <x v="3"/>
    <x v="25"/>
    <x v="3"/>
    <x v="4"/>
    <x v="2"/>
    <x v="3"/>
    <x v="4"/>
    <x v="4"/>
    <x v="2"/>
    <x v="4"/>
    <x v="2"/>
    <x v="0"/>
    <x v="0"/>
  </r>
  <r>
    <x v="8"/>
    <x v="5"/>
    <x v="1"/>
    <x v="8"/>
    <x v="3"/>
    <x v="26"/>
    <x v="3"/>
    <x v="4"/>
    <x v="2"/>
    <x v="3"/>
    <x v="4"/>
    <x v="4"/>
    <x v="2"/>
    <x v="4"/>
    <x v="2"/>
    <x v="0"/>
    <x v="0"/>
  </r>
  <r>
    <x v="8"/>
    <x v="5"/>
    <x v="1"/>
    <x v="8"/>
    <x v="3"/>
    <x v="27"/>
    <x v="3"/>
    <x v="4"/>
    <x v="2"/>
    <x v="3"/>
    <x v="4"/>
    <x v="4"/>
    <x v="2"/>
    <x v="4"/>
    <x v="2"/>
    <x v="0"/>
    <x v="0"/>
  </r>
  <r>
    <x v="8"/>
    <x v="5"/>
    <x v="1"/>
    <x v="8"/>
    <x v="3"/>
    <x v="28"/>
    <x v="3"/>
    <x v="4"/>
    <x v="2"/>
    <x v="3"/>
    <x v="4"/>
    <x v="4"/>
    <x v="2"/>
    <x v="4"/>
    <x v="2"/>
    <x v="0"/>
    <x v="0"/>
  </r>
  <r>
    <x v="8"/>
    <x v="5"/>
    <x v="1"/>
    <x v="8"/>
    <x v="3"/>
    <x v="29"/>
    <x v="3"/>
    <x v="5"/>
    <x v="2"/>
    <x v="3"/>
    <x v="4"/>
    <x v="4"/>
    <x v="2"/>
    <x v="4"/>
    <x v="2"/>
    <x v="0"/>
    <x v="0"/>
  </r>
  <r>
    <x v="8"/>
    <x v="5"/>
    <x v="1"/>
    <x v="8"/>
    <x v="3"/>
    <x v="30"/>
    <x v="3"/>
    <x v="5"/>
    <x v="2"/>
    <x v="3"/>
    <x v="4"/>
    <x v="4"/>
    <x v="2"/>
    <x v="4"/>
    <x v="2"/>
    <x v="0"/>
    <x v="0"/>
  </r>
  <r>
    <x v="8"/>
    <x v="5"/>
    <x v="1"/>
    <x v="8"/>
    <x v="3"/>
    <x v="31"/>
    <x v="3"/>
    <x v="5"/>
    <x v="2"/>
    <x v="3"/>
    <x v="4"/>
    <x v="4"/>
    <x v="2"/>
    <x v="4"/>
    <x v="2"/>
    <x v="0"/>
    <x v="0"/>
  </r>
  <r>
    <x v="8"/>
    <x v="5"/>
    <x v="1"/>
    <x v="8"/>
    <x v="3"/>
    <x v="32"/>
    <x v="3"/>
    <x v="5"/>
    <x v="2"/>
    <x v="3"/>
    <x v="4"/>
    <x v="4"/>
    <x v="2"/>
    <x v="4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5"/>
        <item x="0"/>
        <item x="1"/>
        <item x="2"/>
        <item x="3"/>
        <item x="4"/>
        <item x="6"/>
        <item x="7"/>
      </items>
    </pivotField>
    <pivotField axis="axisRow" compact="0" defaultSubtotal="0" outline="0" multipleItemSelectionAllowed="1" showAll="0">
      <items count="7">
        <item x="5"/>
        <item x="6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1"/>
        <item x="2"/>
        <item x="0"/>
      </items>
    </pivotField>
    <pivotField axis="axisRow" compact="0" outline="0" multipleItemSelectionAllowed="1" numFmtId="58" showAll="0">
      <items count="10">
        <item x="8"/>
        <item x="5"/>
        <item x="7"/>
        <item x="0"/>
        <item x="1"/>
        <item x="2"/>
        <item x="3"/>
        <item x="4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2"/>
        <item x="4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/>
      <x/>
      <x v="1"/>
    </i>
    <i>
      <x v="2"/>
      <x v="2"/>
      <x v="2"/>
      <x v="3"/>
    </i>
    <i>
      <x v="3"/>
      <x v="3"/>
      <x v="2"/>
      <x v="4"/>
    </i>
    <i>
      <x v="4"/>
      <x v="4"/>
      <x v="2"/>
      <x v="5"/>
    </i>
    <i>
      <x v="5"/>
      <x v="5"/>
      <x v="2"/>
      <x v="6"/>
    </i>
    <i>
      <x v="6"/>
      <x v="6"/>
      <x v="2"/>
      <x v="7"/>
    </i>
    <i>
      <x v="7"/>
      <x v="1"/>
      <x v="1"/>
      <x v="8"/>
    </i>
    <i>
      <x v="8"/>
      <x v="1"/>
      <x v="1"/>
      <x v="2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5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4"/>
        <item x="0"/>
        <item x="1"/>
        <item x="2"/>
        <item x="3"/>
        <item x="5"/>
        <item t="default"/>
      </items>
    </pivotField>
    <pivotField axis="axisPage" compact="0" outline="0" multipleItemSelectionAllowed="1" showAll="0">
      <items count="6">
        <item x="2"/>
        <item x="4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7"/>
        <item x="0"/>
        <item x="1"/>
        <item x="2"/>
        <item x="3"/>
        <item x="4"/>
        <item x="6"/>
      </items>
    </pivotField>
    <pivotField axis="axisRow" compact="0" defaultSubtotal="0" outline="0" multipleItemSelectionAllowed="1" showAll="0">
      <items count="5">
        <item x="4"/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4"/>
        <item x="0"/>
        <item x="1"/>
        <item x="2"/>
        <item x="3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2"/>
        <item x="4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4"/>
      <x/>
      <x/>
    </i>
    <i>
      <x v="1"/>
      <x v="4"/>
      <x/>
      <x/>
    </i>
    <i>
      <x v="2"/>
      <x/>
      <x v="1"/>
      <x v="1"/>
    </i>
    <i>
      <x v="3"/>
      <x v="2"/>
      <x v="1"/>
      <x v="2"/>
    </i>
    <i>
      <x v="4"/>
      <x v="1"/>
      <x v="2"/>
      <x v="2"/>
    </i>
    <i>
      <x v="5"/>
      <x v="3"/>
      <x v="2"/>
      <x v="2"/>
    </i>
    <i>
      <x v="6"/>
      <x v="2"/>
      <x v="3"/>
      <x v="2"/>
    </i>
    <i>
      <x v="7"/>
      <x v="1"/>
      <x v="4"/>
      <x v="3"/>
    </i>
    <i>
      <x v="8"/>
      <x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7"/>
        <item x="0"/>
        <item x="1"/>
        <item x="2"/>
        <item x="3"/>
        <item x="4"/>
        <item x="6"/>
      </items>
    </pivotField>
    <pivotField axis="axisRow" compact="0" defaultSubtotal="0" outline="0" multipleItemSelectionAllowed="1" showAll="0">
      <items count="5">
        <item x="4"/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4"/>
        <item x="0"/>
        <item x="1"/>
        <item x="2"/>
        <item x="3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2"/>
        <item x="4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4"/>
      <x/>
      <x/>
    </i>
    <i>
      <x v="1"/>
      <x v="4"/>
      <x/>
      <x/>
    </i>
    <i>
      <x v="2"/>
      <x/>
      <x v="1"/>
      <x v="1"/>
    </i>
    <i>
      <x v="3"/>
      <x v="2"/>
      <x v="1"/>
      <x v="2"/>
    </i>
    <i>
      <x v="4"/>
      <x v="1"/>
      <x v="2"/>
      <x v="2"/>
    </i>
    <i>
      <x v="5"/>
      <x v="3"/>
      <x v="2"/>
      <x v="2"/>
    </i>
    <i>
      <x v="6"/>
      <x v="2"/>
      <x v="3"/>
      <x v="2"/>
    </i>
    <i>
      <x v="7"/>
      <x v="1"/>
      <x v="4"/>
      <x v="3"/>
    </i>
    <i>
      <x v="8"/>
      <x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56" width="18.8761904761905" customWidth="1"/>
  </cols>
  <sheetData>
    <row r="1" customHeight="1" spans="1:50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  <c r="AJ1" s="51" t="s">
        <v>35</v>
      </c>
      <c r="AK1" s="51" t="s">
        <v>36</v>
      </c>
      <c r="AL1" s="51" t="s">
        <v>37</v>
      </c>
      <c r="AM1" s="51" t="s">
        <v>38</v>
      </c>
      <c r="AN1" s="51" t="s">
        <v>39</v>
      </c>
      <c r="AO1" s="51" t="s">
        <v>40</v>
      </c>
      <c r="AP1" s="51" t="s">
        <v>41</v>
      </c>
      <c r="AQ1" s="51" t="s">
        <v>42</v>
      </c>
      <c r="AR1" s="51" t="s">
        <v>43</v>
      </c>
      <c r="AS1" s="51" t="s">
        <v>44</v>
      </c>
      <c r="AT1" s="51" t="s">
        <v>45</v>
      </c>
      <c r="AU1" s="51" t="s">
        <v>46</v>
      </c>
      <c r="AV1" s="51" t="s">
        <v>47</v>
      </c>
      <c r="AW1" s="51" t="s">
        <v>48</v>
      </c>
      <c r="AX1" s="51" t="s">
        <v>49</v>
      </c>
    </row>
    <row r="2" customHeight="1" spans="1:50">
      <c r="A2" s="70">
        <v>45005.6311671528</v>
      </c>
      <c r="B2" s="64" t="s">
        <v>50</v>
      </c>
      <c r="C2" s="64" t="s">
        <v>51</v>
      </c>
      <c r="D2" s="71">
        <v>44959</v>
      </c>
      <c r="E2" s="64" t="s">
        <v>52</v>
      </c>
      <c r="F2" s="64" t="s">
        <v>53</v>
      </c>
      <c r="G2" s="64" t="s">
        <v>53</v>
      </c>
      <c r="H2" s="64" t="s">
        <v>52</v>
      </c>
      <c r="I2" s="64" t="s">
        <v>52</v>
      </c>
      <c r="J2" s="64" t="s">
        <v>52</v>
      </c>
      <c r="K2" s="64" t="s">
        <v>52</v>
      </c>
      <c r="L2" s="64" t="s">
        <v>52</v>
      </c>
      <c r="M2" s="64" t="s">
        <v>52</v>
      </c>
      <c r="N2" s="64" t="s">
        <v>52</v>
      </c>
      <c r="O2" s="64" t="s">
        <v>53</v>
      </c>
      <c r="P2" s="64" t="s">
        <v>53</v>
      </c>
      <c r="Q2" s="64" t="s">
        <v>53</v>
      </c>
      <c r="R2" s="64" t="s">
        <v>53</v>
      </c>
      <c r="S2" s="64" t="s">
        <v>53</v>
      </c>
      <c r="T2" s="64" t="s">
        <v>53</v>
      </c>
      <c r="U2" s="64" t="s">
        <v>53</v>
      </c>
      <c r="V2" s="64" t="s">
        <v>53</v>
      </c>
      <c r="W2" s="64" t="s">
        <v>53</v>
      </c>
      <c r="X2" s="64" t="s">
        <v>52</v>
      </c>
      <c r="Y2" s="64" t="s">
        <v>52</v>
      </c>
      <c r="Z2" s="64" t="s">
        <v>52</v>
      </c>
      <c r="AA2" s="64" t="s">
        <v>52</v>
      </c>
      <c r="AB2" s="64" t="s">
        <v>52</v>
      </c>
      <c r="AC2" s="64" t="s">
        <v>52</v>
      </c>
      <c r="AD2" s="64" t="s">
        <v>52</v>
      </c>
      <c r="AE2" s="64" t="s">
        <v>52</v>
      </c>
      <c r="AF2" s="64" t="s">
        <v>52</v>
      </c>
      <c r="AG2" s="64" t="s">
        <v>52</v>
      </c>
      <c r="AH2" s="64" t="s">
        <v>54</v>
      </c>
      <c r="AI2" s="64" t="s">
        <v>54</v>
      </c>
      <c r="AJ2" s="64" t="s">
        <v>54</v>
      </c>
      <c r="AK2" s="64" t="s">
        <v>54</v>
      </c>
      <c r="AL2" s="64" t="s">
        <v>54</v>
      </c>
      <c r="AM2" s="64" t="s">
        <v>54</v>
      </c>
      <c r="AN2" s="64" t="s">
        <v>54</v>
      </c>
      <c r="AO2" s="64" t="s">
        <v>53</v>
      </c>
      <c r="AP2" s="64" t="s">
        <v>53</v>
      </c>
      <c r="AQ2" s="64" t="s">
        <v>53</v>
      </c>
      <c r="AR2" s="64" t="s">
        <v>54</v>
      </c>
      <c r="AS2" s="64" t="s">
        <v>54</v>
      </c>
      <c r="AT2" s="64" t="s">
        <v>54</v>
      </c>
      <c r="AU2" s="64" t="s">
        <v>53</v>
      </c>
      <c r="AV2" s="64" t="s">
        <v>53</v>
      </c>
      <c r="AW2" s="64" t="s">
        <v>54</v>
      </c>
      <c r="AX2" s="64" t="s">
        <v>54</v>
      </c>
    </row>
    <row r="3" customHeight="1" spans="1:50">
      <c r="A3" s="70">
        <v>45005.6317492245</v>
      </c>
      <c r="B3" s="64" t="s">
        <v>55</v>
      </c>
      <c r="C3" s="64" t="s">
        <v>51</v>
      </c>
      <c r="D3" s="71">
        <v>44972</v>
      </c>
      <c r="E3" s="64" t="s">
        <v>53</v>
      </c>
      <c r="F3" s="64" t="s">
        <v>52</v>
      </c>
      <c r="G3" s="64" t="s">
        <v>52</v>
      </c>
      <c r="H3" s="64" t="s">
        <v>53</v>
      </c>
      <c r="I3" s="64" t="s">
        <v>53</v>
      </c>
      <c r="J3" s="64" t="s">
        <v>53</v>
      </c>
      <c r="K3" s="64" t="s">
        <v>53</v>
      </c>
      <c r="L3" s="64" t="s">
        <v>53</v>
      </c>
      <c r="M3" s="64" t="s">
        <v>53</v>
      </c>
      <c r="N3" s="64" t="s">
        <v>53</v>
      </c>
      <c r="O3" s="64" t="s">
        <v>52</v>
      </c>
      <c r="P3" s="64" t="s">
        <v>52</v>
      </c>
      <c r="Q3" s="64" t="s">
        <v>52</v>
      </c>
      <c r="R3" s="64" t="s">
        <v>52</v>
      </c>
      <c r="S3" s="64" t="s">
        <v>52</v>
      </c>
      <c r="T3" s="64" t="s">
        <v>52</v>
      </c>
      <c r="U3" s="64" t="s">
        <v>52</v>
      </c>
      <c r="V3" s="64" t="s">
        <v>52</v>
      </c>
      <c r="W3" s="64" t="s">
        <v>52</v>
      </c>
      <c r="X3" s="64" t="s">
        <v>52</v>
      </c>
      <c r="Y3" s="64" t="s">
        <v>52</v>
      </c>
      <c r="Z3" s="64" t="s">
        <v>53</v>
      </c>
      <c r="AA3" s="64" t="s">
        <v>53</v>
      </c>
      <c r="AB3" s="64" t="s">
        <v>53</v>
      </c>
      <c r="AC3" s="64" t="s">
        <v>53</v>
      </c>
      <c r="AD3" s="64" t="s">
        <v>53</v>
      </c>
      <c r="AE3" s="64" t="s">
        <v>53</v>
      </c>
      <c r="AF3" s="64" t="s">
        <v>53</v>
      </c>
      <c r="AG3" s="64" t="s">
        <v>53</v>
      </c>
      <c r="AH3" s="64" t="s">
        <v>54</v>
      </c>
      <c r="AI3" s="64" t="s">
        <v>54</v>
      </c>
      <c r="AJ3" s="64" t="s">
        <v>54</v>
      </c>
      <c r="AK3" s="64" t="s">
        <v>54</v>
      </c>
      <c r="AL3" s="64" t="s">
        <v>54</v>
      </c>
      <c r="AM3" s="64" t="s">
        <v>54</v>
      </c>
      <c r="AN3" s="64" t="s">
        <v>54</v>
      </c>
      <c r="AO3" s="64" t="s">
        <v>53</v>
      </c>
      <c r="AP3" s="64" t="s">
        <v>53</v>
      </c>
      <c r="AQ3" s="64" t="s">
        <v>53</v>
      </c>
      <c r="AR3" s="64" t="s">
        <v>53</v>
      </c>
      <c r="AS3" s="64" t="s">
        <v>53</v>
      </c>
      <c r="AT3" s="64" t="s">
        <v>53</v>
      </c>
      <c r="AU3" s="64" t="s">
        <v>52</v>
      </c>
      <c r="AV3" s="64" t="s">
        <v>52</v>
      </c>
      <c r="AW3" s="64" t="s">
        <v>54</v>
      </c>
      <c r="AX3" s="64" t="s">
        <v>54</v>
      </c>
    </row>
    <row r="4" customHeight="1" spans="1:50">
      <c r="A4" s="70">
        <v>45005.6324907407</v>
      </c>
      <c r="B4" s="64" t="s">
        <v>56</v>
      </c>
      <c r="C4" s="64" t="s">
        <v>51</v>
      </c>
      <c r="D4" s="71">
        <v>44974</v>
      </c>
      <c r="E4" s="64" t="s">
        <v>52</v>
      </c>
      <c r="F4" s="64" t="s">
        <v>52</v>
      </c>
      <c r="G4" s="64" t="s">
        <v>52</v>
      </c>
      <c r="H4" s="64" t="s">
        <v>54</v>
      </c>
      <c r="I4" s="64" t="s">
        <v>54</v>
      </c>
      <c r="J4" s="64" t="s">
        <v>52</v>
      </c>
      <c r="K4" s="64" t="s">
        <v>52</v>
      </c>
      <c r="L4" s="64" t="s">
        <v>53</v>
      </c>
      <c r="M4" s="64" t="s">
        <v>53</v>
      </c>
      <c r="N4" s="64" t="s">
        <v>52</v>
      </c>
      <c r="O4" s="64" t="s">
        <v>54</v>
      </c>
      <c r="P4" s="64" t="s">
        <v>52</v>
      </c>
      <c r="Q4" s="64" t="s">
        <v>53</v>
      </c>
      <c r="R4" s="64" t="s">
        <v>52</v>
      </c>
      <c r="S4" s="64" t="s">
        <v>54</v>
      </c>
      <c r="T4" s="64" t="s">
        <v>52</v>
      </c>
      <c r="U4" s="64" t="s">
        <v>53</v>
      </c>
      <c r="V4" s="64" t="s">
        <v>52</v>
      </c>
      <c r="W4" s="64" t="s">
        <v>54</v>
      </c>
      <c r="X4" s="64" t="s">
        <v>52</v>
      </c>
      <c r="Y4" s="64" t="s">
        <v>53</v>
      </c>
      <c r="Z4" s="64" t="s">
        <v>52</v>
      </c>
      <c r="AA4" s="64" t="s">
        <v>52</v>
      </c>
      <c r="AB4" s="64" t="s">
        <v>52</v>
      </c>
      <c r="AC4" s="64" t="s">
        <v>52</v>
      </c>
      <c r="AD4" s="64" t="s">
        <v>52</v>
      </c>
      <c r="AE4" s="64" t="s">
        <v>52</v>
      </c>
      <c r="AF4" s="64" t="s">
        <v>52</v>
      </c>
      <c r="AG4" s="64" t="s">
        <v>54</v>
      </c>
      <c r="AH4" s="64" t="s">
        <v>52</v>
      </c>
      <c r="AI4" s="64" t="s">
        <v>53</v>
      </c>
      <c r="AJ4" s="64" t="s">
        <v>52</v>
      </c>
      <c r="AK4" s="64" t="s">
        <v>54</v>
      </c>
      <c r="AL4" s="64" t="s">
        <v>52</v>
      </c>
      <c r="AM4" s="64" t="s">
        <v>53</v>
      </c>
      <c r="AN4" s="64" t="s">
        <v>52</v>
      </c>
      <c r="AO4" s="64" t="s">
        <v>52</v>
      </c>
      <c r="AP4" s="64" t="s">
        <v>52</v>
      </c>
      <c r="AQ4" s="64" t="s">
        <v>52</v>
      </c>
      <c r="AR4" s="64" t="s">
        <v>53</v>
      </c>
      <c r="AS4" s="64" t="s">
        <v>53</v>
      </c>
      <c r="AT4" s="64" t="s">
        <v>53</v>
      </c>
      <c r="AU4" s="64" t="s">
        <v>53</v>
      </c>
      <c r="AV4" s="64" t="s">
        <v>53</v>
      </c>
      <c r="AW4" s="64" t="s">
        <v>53</v>
      </c>
      <c r="AX4" s="64" t="s">
        <v>52</v>
      </c>
    </row>
    <row r="5" customHeight="1" spans="1:50">
      <c r="A5" s="70">
        <v>45005.6342287616</v>
      </c>
      <c r="B5" s="64" t="s">
        <v>57</v>
      </c>
      <c r="C5" s="64" t="s">
        <v>51</v>
      </c>
      <c r="D5" s="71">
        <v>44980</v>
      </c>
      <c r="E5" s="64" t="s">
        <v>52</v>
      </c>
      <c r="F5" s="64" t="s">
        <v>53</v>
      </c>
      <c r="G5" s="64" t="s">
        <v>53</v>
      </c>
      <c r="H5" s="64" t="s">
        <v>52</v>
      </c>
      <c r="I5" s="64" t="s">
        <v>52</v>
      </c>
      <c r="J5" s="64" t="s">
        <v>52</v>
      </c>
      <c r="K5" s="64" t="s">
        <v>53</v>
      </c>
      <c r="L5" s="64" t="s">
        <v>53</v>
      </c>
      <c r="M5" s="64" t="s">
        <v>53</v>
      </c>
      <c r="N5" s="64" t="s">
        <v>52</v>
      </c>
      <c r="O5" s="64" t="s">
        <v>53</v>
      </c>
      <c r="P5" s="64" t="s">
        <v>53</v>
      </c>
      <c r="Q5" s="64" t="s">
        <v>53</v>
      </c>
      <c r="R5" s="64" t="s">
        <v>53</v>
      </c>
      <c r="S5" s="64" t="s">
        <v>52</v>
      </c>
      <c r="T5" s="64" t="s">
        <v>52</v>
      </c>
      <c r="U5" s="64" t="s">
        <v>52</v>
      </c>
      <c r="V5" s="64" t="s">
        <v>52</v>
      </c>
      <c r="W5" s="64" t="s">
        <v>53</v>
      </c>
      <c r="X5" s="64" t="s">
        <v>53</v>
      </c>
      <c r="Y5" s="64" t="s">
        <v>53</v>
      </c>
      <c r="Z5" s="64" t="s">
        <v>52</v>
      </c>
      <c r="AA5" s="64" t="s">
        <v>52</v>
      </c>
      <c r="AB5" s="64" t="s">
        <v>52</v>
      </c>
      <c r="AC5" s="64" t="s">
        <v>52</v>
      </c>
      <c r="AD5" s="64" t="s">
        <v>53</v>
      </c>
      <c r="AE5" s="64" t="s">
        <v>53</v>
      </c>
      <c r="AF5" s="64" t="s">
        <v>53</v>
      </c>
      <c r="AG5" s="64" t="s">
        <v>53</v>
      </c>
      <c r="AH5" s="64" t="s">
        <v>52</v>
      </c>
      <c r="AI5" s="64" t="s">
        <v>52</v>
      </c>
      <c r="AJ5" s="64" t="s">
        <v>52</v>
      </c>
      <c r="AK5" s="64" t="s">
        <v>52</v>
      </c>
      <c r="AL5" s="64" t="s">
        <v>53</v>
      </c>
      <c r="AM5" s="64" t="s">
        <v>54</v>
      </c>
      <c r="AN5" s="64" t="s">
        <v>54</v>
      </c>
      <c r="AO5" s="64" t="s">
        <v>53</v>
      </c>
      <c r="AP5" s="64" t="s">
        <v>53</v>
      </c>
      <c r="AQ5" s="64" t="s">
        <v>53</v>
      </c>
      <c r="AR5" s="64" t="s">
        <v>52</v>
      </c>
      <c r="AS5" s="64" t="s">
        <v>52</v>
      </c>
      <c r="AT5" s="64" t="s">
        <v>52</v>
      </c>
      <c r="AU5" s="64" t="s">
        <v>54</v>
      </c>
      <c r="AV5" s="64" t="s">
        <v>52</v>
      </c>
      <c r="AW5" s="64" t="s">
        <v>53</v>
      </c>
      <c r="AX5" s="64" t="s">
        <v>52</v>
      </c>
    </row>
    <row r="6" customHeight="1" spans="1:50">
      <c r="A6" s="70">
        <v>45005.6358742245</v>
      </c>
      <c r="B6" s="64" t="s">
        <v>58</v>
      </c>
      <c r="C6" s="64" t="s">
        <v>51</v>
      </c>
      <c r="D6" s="71">
        <v>45000</v>
      </c>
      <c r="E6" s="64" t="s">
        <v>52</v>
      </c>
      <c r="F6" s="64" t="s">
        <v>54</v>
      </c>
      <c r="G6" s="64" t="s">
        <v>54</v>
      </c>
      <c r="H6" s="64" t="s">
        <v>53</v>
      </c>
      <c r="I6" s="64" t="s">
        <v>53</v>
      </c>
      <c r="J6" s="64" t="s">
        <v>52</v>
      </c>
      <c r="K6" s="64" t="s">
        <v>52</v>
      </c>
      <c r="L6" s="64" t="s">
        <v>54</v>
      </c>
      <c r="M6" s="64" t="s">
        <v>54</v>
      </c>
      <c r="N6" s="64" t="s">
        <v>52</v>
      </c>
      <c r="O6" s="64" t="s">
        <v>53</v>
      </c>
      <c r="P6" s="64" t="s">
        <v>52</v>
      </c>
      <c r="Q6" s="64" t="s">
        <v>52</v>
      </c>
      <c r="R6" s="64" t="s">
        <v>52</v>
      </c>
      <c r="S6" s="64" t="s">
        <v>54</v>
      </c>
      <c r="T6" s="64" t="s">
        <v>54</v>
      </c>
      <c r="U6" s="64" t="s">
        <v>52</v>
      </c>
      <c r="V6" s="64" t="s">
        <v>52</v>
      </c>
      <c r="W6" s="64" t="s">
        <v>53</v>
      </c>
      <c r="X6" s="64" t="s">
        <v>53</v>
      </c>
      <c r="Y6" s="64" t="s">
        <v>53</v>
      </c>
      <c r="Z6" s="64" t="s">
        <v>52</v>
      </c>
      <c r="AA6" s="64" t="s">
        <v>52</v>
      </c>
      <c r="AB6" s="64" t="s">
        <v>52</v>
      </c>
      <c r="AC6" s="64" t="s">
        <v>52</v>
      </c>
      <c r="AD6" s="64" t="s">
        <v>53</v>
      </c>
      <c r="AE6" s="64" t="s">
        <v>53</v>
      </c>
      <c r="AF6" s="64" t="s">
        <v>53</v>
      </c>
      <c r="AG6" s="64" t="s">
        <v>53</v>
      </c>
      <c r="AH6" s="64" t="s">
        <v>52</v>
      </c>
      <c r="AI6" s="64" t="s">
        <v>52</v>
      </c>
      <c r="AJ6" s="64" t="s">
        <v>52</v>
      </c>
      <c r="AK6" s="64" t="s">
        <v>52</v>
      </c>
      <c r="AL6" s="64" t="s">
        <v>52</v>
      </c>
      <c r="AM6" s="64" t="s">
        <v>53</v>
      </c>
      <c r="AN6" s="64" t="s">
        <v>53</v>
      </c>
      <c r="AO6" s="64" t="s">
        <v>53</v>
      </c>
      <c r="AP6" s="64" t="s">
        <v>53</v>
      </c>
      <c r="AQ6" s="64" t="s">
        <v>53</v>
      </c>
      <c r="AR6" s="64" t="s">
        <v>54</v>
      </c>
      <c r="AS6" s="64" t="s">
        <v>52</v>
      </c>
      <c r="AT6" s="64" t="s">
        <v>53</v>
      </c>
      <c r="AU6" s="64" t="s">
        <v>52</v>
      </c>
      <c r="AV6" s="64" t="s">
        <v>52</v>
      </c>
      <c r="AW6" s="64" t="s">
        <v>54</v>
      </c>
      <c r="AX6" s="64" t="s">
        <v>52</v>
      </c>
    </row>
    <row r="7" customHeight="1" spans="1:4">
      <c r="A7" s="70"/>
      <c r="D7" s="71"/>
    </row>
    <row r="8" customHeight="1" spans="1:50">
      <c r="A8" s="70">
        <v>45034.5446193634</v>
      </c>
      <c r="B8" s="64" t="s">
        <v>59</v>
      </c>
      <c r="C8" s="64" t="s">
        <v>60</v>
      </c>
      <c r="D8" s="71">
        <v>45034</v>
      </c>
      <c r="E8" s="64" t="s">
        <v>53</v>
      </c>
      <c r="F8" s="64" t="s">
        <v>53</v>
      </c>
      <c r="G8" s="64" t="s">
        <v>53</v>
      </c>
      <c r="H8" s="64" t="s">
        <v>53</v>
      </c>
      <c r="I8" s="64" t="s">
        <v>53</v>
      </c>
      <c r="J8" s="64" t="s">
        <v>53</v>
      </c>
      <c r="K8" s="64" t="s">
        <v>53</v>
      </c>
      <c r="L8" s="64" t="s">
        <v>53</v>
      </c>
      <c r="M8" s="64" t="s">
        <v>53</v>
      </c>
      <c r="N8" s="64" t="s">
        <v>53</v>
      </c>
      <c r="O8" s="64" t="s">
        <v>53</v>
      </c>
      <c r="P8" s="64" t="s">
        <v>53</v>
      </c>
      <c r="Q8" s="64" t="s">
        <v>53</v>
      </c>
      <c r="R8" s="64" t="s">
        <v>53</v>
      </c>
      <c r="S8" s="64" t="s">
        <v>53</v>
      </c>
      <c r="T8" s="64" t="s">
        <v>53</v>
      </c>
      <c r="U8" s="64" t="s">
        <v>53</v>
      </c>
      <c r="V8" s="64" t="s">
        <v>53</v>
      </c>
      <c r="W8" s="64" t="s">
        <v>53</v>
      </c>
      <c r="X8" s="64" t="s">
        <v>53</v>
      </c>
      <c r="Y8" s="64" t="s">
        <v>53</v>
      </c>
      <c r="Z8" s="64" t="s">
        <v>53</v>
      </c>
      <c r="AA8" s="64" t="s">
        <v>53</v>
      </c>
      <c r="AB8" s="64" t="s">
        <v>53</v>
      </c>
      <c r="AC8" s="64" t="s">
        <v>53</v>
      </c>
      <c r="AD8" s="64" t="s">
        <v>53</v>
      </c>
      <c r="AE8" s="64" t="s">
        <v>53</v>
      </c>
      <c r="AF8" s="64" t="s">
        <v>53</v>
      </c>
      <c r="AG8" s="64" t="s">
        <v>53</v>
      </c>
      <c r="AH8" s="64" t="s">
        <v>53</v>
      </c>
      <c r="AI8" s="64" t="s">
        <v>53</v>
      </c>
      <c r="AJ8" s="64" t="s">
        <v>53</v>
      </c>
      <c r="AK8" s="64" t="s">
        <v>53</v>
      </c>
      <c r="AL8" s="64" t="s">
        <v>53</v>
      </c>
      <c r="AM8" s="64" t="s">
        <v>53</v>
      </c>
      <c r="AN8" s="64" t="s">
        <v>53</v>
      </c>
      <c r="AO8" s="64" t="s">
        <v>53</v>
      </c>
      <c r="AP8" s="64" t="s">
        <v>53</v>
      </c>
      <c r="AQ8" s="64" t="s">
        <v>53</v>
      </c>
      <c r="AR8" s="64" t="s">
        <v>53</v>
      </c>
      <c r="AS8" s="64" t="s">
        <v>52</v>
      </c>
      <c r="AT8" s="64" t="s">
        <v>52</v>
      </c>
      <c r="AU8" s="64" t="s">
        <v>53</v>
      </c>
      <c r="AV8" s="64" t="s">
        <v>53</v>
      </c>
      <c r="AW8" s="64" t="s">
        <v>53</v>
      </c>
      <c r="AX8" s="64" t="s">
        <v>53</v>
      </c>
    </row>
    <row r="9" customHeight="1" spans="1:50">
      <c r="A9" s="70">
        <v>45034.5745242824</v>
      </c>
      <c r="B9" s="64" t="s">
        <v>59</v>
      </c>
      <c r="C9" s="64" t="s">
        <v>61</v>
      </c>
      <c r="D9" s="71">
        <v>44957</v>
      </c>
      <c r="E9" s="64" t="s">
        <v>53</v>
      </c>
      <c r="F9" s="64" t="s">
        <v>53</v>
      </c>
      <c r="G9" s="64" t="s">
        <v>53</v>
      </c>
      <c r="H9" s="64" t="s">
        <v>52</v>
      </c>
      <c r="I9" s="64" t="s">
        <v>52</v>
      </c>
      <c r="J9" s="64" t="s">
        <v>52</v>
      </c>
      <c r="K9" s="64" t="s">
        <v>52</v>
      </c>
      <c r="L9" s="64" t="s">
        <v>52</v>
      </c>
      <c r="M9" s="64" t="s">
        <v>52</v>
      </c>
      <c r="N9" s="64" t="s">
        <v>52</v>
      </c>
      <c r="O9" s="64" t="s">
        <v>52</v>
      </c>
      <c r="P9" s="64" t="s">
        <v>52</v>
      </c>
      <c r="Q9" s="64" t="s">
        <v>52</v>
      </c>
      <c r="R9" s="64" t="s">
        <v>52</v>
      </c>
      <c r="S9" s="64" t="s">
        <v>52</v>
      </c>
      <c r="T9" s="64" t="s">
        <v>52</v>
      </c>
      <c r="U9" s="64" t="s">
        <v>52</v>
      </c>
      <c r="V9" s="64" t="s">
        <v>52</v>
      </c>
      <c r="W9" s="64" t="s">
        <v>52</v>
      </c>
      <c r="X9" s="64" t="s">
        <v>52</v>
      </c>
      <c r="Y9" s="64" t="s">
        <v>52</v>
      </c>
      <c r="Z9" s="64" t="s">
        <v>52</v>
      </c>
      <c r="AA9" s="64" t="s">
        <v>52</v>
      </c>
      <c r="AB9" s="64" t="s">
        <v>52</v>
      </c>
      <c r="AC9" s="64" t="s">
        <v>52</v>
      </c>
      <c r="AD9" s="64" t="s">
        <v>52</v>
      </c>
      <c r="AE9" s="64" t="s">
        <v>52</v>
      </c>
      <c r="AF9" s="64" t="s">
        <v>52</v>
      </c>
      <c r="AG9" s="64" t="s">
        <v>52</v>
      </c>
      <c r="AH9" s="64" t="s">
        <v>52</v>
      </c>
      <c r="AI9" s="64" t="s">
        <v>52</v>
      </c>
      <c r="AJ9" s="64" t="s">
        <v>52</v>
      </c>
      <c r="AK9" s="64" t="s">
        <v>52</v>
      </c>
      <c r="AL9" s="64" t="s">
        <v>52</v>
      </c>
      <c r="AM9" s="64" t="s">
        <v>52</v>
      </c>
      <c r="AN9" s="64" t="s">
        <v>52</v>
      </c>
      <c r="AO9" s="64" t="s">
        <v>52</v>
      </c>
      <c r="AP9" s="64" t="s">
        <v>52</v>
      </c>
      <c r="AQ9" s="64" t="s">
        <v>52</v>
      </c>
      <c r="AR9" s="64" t="s">
        <v>52</v>
      </c>
      <c r="AS9" s="64" t="s">
        <v>52</v>
      </c>
      <c r="AT9" s="64" t="s">
        <v>52</v>
      </c>
      <c r="AU9" s="64" t="s">
        <v>52</v>
      </c>
      <c r="AV9" s="64" t="s">
        <v>52</v>
      </c>
      <c r="AW9" s="64" t="s">
        <v>52</v>
      </c>
      <c r="AX9" s="64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62</v>
      </c>
      <c r="B1" s="64" t="s">
        <v>63</v>
      </c>
      <c r="C1" s="64" t="s">
        <v>64</v>
      </c>
      <c r="E1" s="64" t="s">
        <v>65</v>
      </c>
      <c r="F1" s="64" t="s">
        <v>66</v>
      </c>
      <c r="G1" s="64" t="s">
        <v>67</v>
      </c>
      <c r="I1" s="64" t="s">
        <v>68</v>
      </c>
    </row>
    <row r="2" customHeight="1" spans="1:9">
      <c r="A2" s="64" t="s">
        <v>53</v>
      </c>
      <c r="B2" s="64">
        <v>100</v>
      </c>
      <c r="C2" s="64" t="s">
        <v>69</v>
      </c>
      <c r="E2" s="64" t="s">
        <v>70</v>
      </c>
      <c r="F2" s="64" t="s">
        <v>71</v>
      </c>
      <c r="G2" s="64">
        <v>1</v>
      </c>
      <c r="I2" s="51" t="s">
        <v>72</v>
      </c>
    </row>
    <row r="3" customHeight="1" spans="1:9">
      <c r="A3" s="64" t="s">
        <v>52</v>
      </c>
      <c r="B3" s="64">
        <v>95</v>
      </c>
      <c r="C3" s="64" t="s">
        <v>73</v>
      </c>
      <c r="E3" s="64" t="s">
        <v>74</v>
      </c>
      <c r="F3" s="64" t="s">
        <v>75</v>
      </c>
      <c r="G3" s="64">
        <v>2</v>
      </c>
      <c r="I3" s="51" t="s">
        <v>76</v>
      </c>
    </row>
    <row r="4" customHeight="1" spans="1:9">
      <c r="A4" s="64" t="s">
        <v>54</v>
      </c>
      <c r="B4" s="64">
        <v>89</v>
      </c>
      <c r="C4" s="64" t="s">
        <v>77</v>
      </c>
      <c r="E4" s="64" t="s">
        <v>78</v>
      </c>
      <c r="F4" s="64" t="s">
        <v>79</v>
      </c>
      <c r="G4" s="64">
        <v>3</v>
      </c>
      <c r="I4" s="51" t="s">
        <v>80</v>
      </c>
    </row>
    <row r="5" customHeight="1" spans="1:9">
      <c r="A5" s="64" t="s">
        <v>81</v>
      </c>
      <c r="B5" s="64">
        <v>74</v>
      </c>
      <c r="C5" s="64" t="s">
        <v>82</v>
      </c>
      <c r="E5" s="64" t="s">
        <v>83</v>
      </c>
      <c r="F5" s="64" t="s">
        <v>84</v>
      </c>
      <c r="G5" s="64">
        <v>4</v>
      </c>
      <c r="I5" s="51" t="s">
        <v>85</v>
      </c>
    </row>
    <row r="6" customHeight="1" spans="5:9">
      <c r="E6" s="64" t="s">
        <v>86</v>
      </c>
      <c r="F6" s="64" t="s">
        <v>87</v>
      </c>
      <c r="G6" s="64">
        <v>5</v>
      </c>
      <c r="I6" s="51" t="s">
        <v>88</v>
      </c>
    </row>
    <row r="7" customHeight="1" spans="5:9">
      <c r="E7" s="64" t="s">
        <v>89</v>
      </c>
      <c r="F7" s="64" t="s">
        <v>90</v>
      </c>
      <c r="G7" s="64">
        <v>6</v>
      </c>
      <c r="I7" s="51" t="s">
        <v>91</v>
      </c>
    </row>
    <row r="8" customHeight="1" spans="5:9">
      <c r="E8" s="64" t="s">
        <v>92</v>
      </c>
      <c r="F8" s="64" t="s">
        <v>93</v>
      </c>
      <c r="G8" s="64">
        <v>7</v>
      </c>
      <c r="I8" s="51" t="s">
        <v>94</v>
      </c>
    </row>
    <row r="9" customHeight="1" spans="5:9">
      <c r="E9" s="64" t="s">
        <v>95</v>
      </c>
      <c r="F9" s="64" t="s">
        <v>96</v>
      </c>
      <c r="G9" s="64">
        <v>8</v>
      </c>
      <c r="I9" s="51" t="s">
        <v>97</v>
      </c>
    </row>
    <row r="10" customHeight="1" spans="5:9">
      <c r="E10" s="64" t="s">
        <v>98</v>
      </c>
      <c r="F10" s="64" t="s">
        <v>99</v>
      </c>
      <c r="G10" s="64">
        <v>9</v>
      </c>
      <c r="I10" s="51" t="s">
        <v>100</v>
      </c>
    </row>
    <row r="11" customHeight="1" spans="5:9">
      <c r="E11" s="64" t="s">
        <v>101</v>
      </c>
      <c r="F11" s="64" t="s">
        <v>102</v>
      </c>
      <c r="G11" s="64">
        <v>10</v>
      </c>
      <c r="I11" s="51" t="s">
        <v>103</v>
      </c>
    </row>
    <row r="12" customHeight="1" spans="5:9">
      <c r="E12" s="64" t="s">
        <v>104</v>
      </c>
      <c r="F12" s="64" t="s">
        <v>105</v>
      </c>
      <c r="G12" s="64">
        <v>11</v>
      </c>
      <c r="I12" s="51" t="s">
        <v>106</v>
      </c>
    </row>
    <row r="13" customHeight="1" spans="5:9">
      <c r="E13" s="64" t="s">
        <v>107</v>
      </c>
      <c r="F13" s="64" t="s">
        <v>108</v>
      </c>
      <c r="G13" s="64">
        <v>12</v>
      </c>
      <c r="I13" s="51" t="s">
        <v>109</v>
      </c>
    </row>
    <row r="14" customHeight="1" spans="9:9">
      <c r="I14" s="51" t="s">
        <v>110</v>
      </c>
    </row>
    <row r="15" customHeight="1" spans="9:9">
      <c r="I15" s="51" t="s">
        <v>111</v>
      </c>
    </row>
    <row r="16" customHeight="1" spans="9:9">
      <c r="I16" s="51" t="s">
        <v>112</v>
      </c>
    </row>
    <row r="17" customHeight="1" spans="9:9">
      <c r="I17" s="51" t="s">
        <v>113</v>
      </c>
    </row>
    <row r="18" customHeight="1" spans="9:9">
      <c r="I18" s="51" t="s">
        <v>114</v>
      </c>
    </row>
    <row r="19" customHeight="1" spans="9:9">
      <c r="I19" s="51" t="s">
        <v>115</v>
      </c>
    </row>
    <row r="20" customHeight="1" spans="9:9">
      <c r="I20" s="51" t="s">
        <v>116</v>
      </c>
    </row>
    <row r="21" customHeight="1" spans="9:9">
      <c r="I21" s="51" t="s">
        <v>117</v>
      </c>
    </row>
    <row r="22" customHeight="1" spans="9:9">
      <c r="I22" s="51" t="s">
        <v>118</v>
      </c>
    </row>
    <row r="23" customHeight="1" spans="9:9">
      <c r="I23" s="51" t="s">
        <v>119</v>
      </c>
    </row>
    <row r="24" customHeight="1" spans="9:9">
      <c r="I24" s="51" t="s">
        <v>120</v>
      </c>
    </row>
    <row r="25" customHeight="1" spans="9:9">
      <c r="I25" s="51" t="s">
        <v>121</v>
      </c>
    </row>
    <row r="26" customHeight="1" spans="9:9">
      <c r="I26" s="51" t="s">
        <v>122</v>
      </c>
    </row>
    <row r="27" customHeight="1" spans="9:9">
      <c r="I27" s="51" t="s">
        <v>123</v>
      </c>
    </row>
    <row r="28" customHeight="1" spans="9:9">
      <c r="I28" s="51" t="s">
        <v>124</v>
      </c>
    </row>
    <row r="29" customHeight="1" spans="9:9">
      <c r="I29" s="51" t="s">
        <v>125</v>
      </c>
    </row>
    <row r="30" customHeight="1" spans="9:9">
      <c r="I30" s="51" t="s">
        <v>126</v>
      </c>
    </row>
    <row r="31" customHeight="1" spans="9:9">
      <c r="I31" s="51" t="s">
        <v>127</v>
      </c>
    </row>
    <row r="32" customHeight="1" spans="9:9">
      <c r="I32" s="51" t="s">
        <v>128</v>
      </c>
    </row>
    <row r="33" customHeight="1" spans="9:9">
      <c r="I33" s="51" t="s">
        <v>129</v>
      </c>
    </row>
    <row r="34" customHeight="1" spans="9:9">
      <c r="I34" s="51" t="s">
        <v>130</v>
      </c>
    </row>
    <row r="35" customHeight="1" spans="9:9">
      <c r="I35" s="51" t="s">
        <v>131</v>
      </c>
    </row>
    <row r="36" customHeight="1" spans="9:9">
      <c r="I36" s="51" t="s">
        <v>132</v>
      </c>
    </row>
    <row r="37" customHeight="1" spans="9:9">
      <c r="I37" s="51" t="s">
        <v>133</v>
      </c>
    </row>
    <row r="38" customHeight="1" spans="9:9">
      <c r="I38" s="51" t="s">
        <v>134</v>
      </c>
    </row>
    <row r="39" customHeight="1" spans="9:9">
      <c r="I39" s="51" t="s">
        <v>135</v>
      </c>
    </row>
    <row r="40" customHeight="1" spans="9:9">
      <c r="I40" s="51" t="s">
        <v>136</v>
      </c>
    </row>
    <row r="41" customHeight="1" spans="9:9">
      <c r="I41" s="51" t="s">
        <v>137</v>
      </c>
    </row>
    <row r="42" customHeight="1" spans="9:9">
      <c r="I42" s="51" t="s">
        <v>138</v>
      </c>
    </row>
    <row r="43" customHeight="1" spans="9:9">
      <c r="I43" s="51" t="s">
        <v>139</v>
      </c>
    </row>
    <row r="44" customHeight="1" spans="9:9">
      <c r="I44" s="51" t="s">
        <v>140</v>
      </c>
    </row>
    <row r="45" customHeight="1" spans="9:9">
      <c r="I45" s="51" t="s">
        <v>141</v>
      </c>
    </row>
    <row r="46" customHeight="1" spans="9:9">
      <c r="I46" s="51" t="s">
        <v>142</v>
      </c>
    </row>
    <row r="47" customHeight="1" spans="9:9">
      <c r="I47" s="51" t="s">
        <v>143</v>
      </c>
    </row>
    <row r="48" customHeight="1" spans="9:9">
      <c r="I48" s="51" t="s">
        <v>144</v>
      </c>
    </row>
    <row r="49" customHeight="1" spans="9:9">
      <c r="I49" s="51" t="s">
        <v>145</v>
      </c>
    </row>
    <row r="50" customHeight="1" spans="9:9">
      <c r="I50" s="51" t="s">
        <v>146</v>
      </c>
    </row>
    <row r="51" customHeight="1" spans="9:9">
      <c r="I51" s="51" t="s">
        <v>147</v>
      </c>
    </row>
    <row r="52" customHeight="1" spans="9:9">
      <c r="I52" s="51" t="s">
        <v>148</v>
      </c>
    </row>
    <row r="53" customHeight="1" spans="9:9">
      <c r="I53" s="51" t="s">
        <v>149</v>
      </c>
    </row>
    <row r="54" customHeight="1" spans="9:9">
      <c r="I54" s="51" t="s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151</v>
      </c>
      <c r="F1" s="64" t="s">
        <v>152</v>
      </c>
      <c r="G1" s="64" t="s">
        <v>153</v>
      </c>
      <c r="H1" s="64" t="s">
        <v>154</v>
      </c>
      <c r="I1" s="64" t="s">
        <v>155</v>
      </c>
      <c r="J1" s="69" t="s">
        <v>156</v>
      </c>
      <c r="K1" s="64" t="s">
        <v>157</v>
      </c>
      <c r="L1" s="64" t="s">
        <v>158</v>
      </c>
      <c r="M1" s="64" t="s">
        <v>159</v>
      </c>
      <c r="N1" s="64" t="s">
        <v>160</v>
      </c>
      <c r="O1" s="64" t="s">
        <v>161</v>
      </c>
      <c r="P1" s="64" t="s">
        <v>162</v>
      </c>
      <c r="Q1" s="64" t="s">
        <v>163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45005.6311671528</v>
      </c>
      <c r="B2" s="51" t="str">
        <f ca="1">INDIRECT(ADDRESS(2+QUOTIENT(ROW()-2,COUNTA('Form Responses 1'!$1:$1)-4),2,,TRUE,"Form Responses 1"))</f>
        <v>theresia1@gmail.com</v>
      </c>
      <c r="C2" s="51" t="str">
        <f ca="1">INDIRECT(ADDRESS(2+QUOTIENT(ROW()-2,COUNTA('Form Responses 1'!$1:$1)-4),3,,TRUE,"Form Responses 1"))</f>
        <v>theresia v</v>
      </c>
      <c r="D2" s="66">
        <f ca="1">INDIRECT(ADDRESS(2+QUOTIENT(ROW()-2,COUNTA('Form Responses 1'!$1:$1)-4),4,,TRUE,"Form Responses 1"))</f>
        <v>44959</v>
      </c>
      <c r="E2" s="67">
        <f ca="1" t="shared" ref="E2:E1000" si="0">IF(ISBLANK(D2)," ",WEEKDAY(D2,2))</f>
        <v>4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1">
        <f ca="1" t="shared" ref="K2:K1000" si="3">IF(ISBLANK(D2)," ",WEEKNUM(D2))</f>
        <v>5</v>
      </c>
      <c r="L2" s="51" t="str">
        <f ca="1" t="shared" ref="L2:L1000" si="4">IF(ISBLANK(A2)," ",CONCATENATE(TEXT($D2,"YYY")," - WEEK ",TEXT(WEEKNUM($D2),"00")))</f>
        <v>2023 - WEEK 05</v>
      </c>
      <c r="M2" s="51" t="str">
        <f ca="1" t="shared" ref="M2:M1000" si="5">IF(ISBLANK(A2)," ",CONCATENATE(TEXT($D2,"YYY")," - MONTH ",TEXT($D2,"MM")))</f>
        <v>2023 - MONTH 02</v>
      </c>
      <c r="N2" s="68">
        <f ca="1" t="shared" ref="N2:O2" si="6">IFERROR(AVERAGEIF(L:L,L2,$J:$J)," ")</f>
        <v>0.952500000000001</v>
      </c>
      <c r="O2" s="68">
        <f ca="1" t="shared" si="6"/>
        <v>0.959456521739129</v>
      </c>
      <c r="P2" s="51" t="str">
        <f ca="1">IF(ISBLANK(A2)," ",IF(N2&gt;MASTER!$B$3/100,"SB",IF(N2&gt;MASTER!$B$4/100,"B",IF(N2&gt;MASTER!$B$5/100,"C","K"))))</f>
        <v>SB</v>
      </c>
      <c r="Q2" s="51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45005.6311671528</v>
      </c>
      <c r="B3" s="51" t="str">
        <f ca="1">INDIRECT(ADDRESS(2+QUOTIENT(ROW()-2,COUNTA('Form Responses 1'!$1:$1)-4),2,,TRUE,"Form Responses 1"))</f>
        <v>theresia1@gmail.com</v>
      </c>
      <c r="C3" s="51" t="str">
        <f ca="1">INDIRECT(ADDRESS(2+QUOTIENT(ROW()-2,COUNTA('Form Responses 1'!$1:$1)-4),3,,TRUE,"Form Responses 1"))</f>
        <v>theresia v</v>
      </c>
      <c r="D3" s="66">
        <f ca="1">INDIRECT(ADDRESS(2+QUOTIENT(ROW()-2,COUNTA('Form Responses 1'!$1:$1)-4),4,,TRUE,"Form Responses 1"))</f>
        <v>44959</v>
      </c>
      <c r="E3" s="67">
        <f ca="1" t="shared" si="0"/>
        <v>4</v>
      </c>
      <c r="F3" s="51" t="str">
        <f ca="1">IF(ISBLANK(A3)," ",INDIRECT(ADDRESS(1,5+MOD(ROW()-2,COUNTA('Form Responses 1'!$1:$1)-4),,TRUE,"Form Responses 1")))</f>
        <v>Driver [Driving Safety]</v>
      </c>
      <c r="G3" s="51" t="str">
        <f ca="1">IF(ISBLANK(A3)," ",INDIRECT(ADDRESS(MATCH(A3,'Form Responses 1'!A:A,0),5+MOD(ROW()-2,COUNTA('Form Responses 1'!$1:$1)-4),,TRUE,"Form Responses 1")))</f>
        <v>SANGATBAIK</v>
      </c>
      <c r="H3" s="68" t="str">
        <f ca="1" t="shared" si="1"/>
        <v>Driver</v>
      </c>
      <c r="I3" s="68" t="str">
        <f ca="1" t="shared" si="2"/>
        <v>LABOR SERVICE</v>
      </c>
      <c r="J3" s="68">
        <f ca="1" t="array" ref="J3">IFERROR(INDEX(MASTER!B:B,MATCH(G3,MASTER!A:A,0))/100," ")</f>
        <v>1</v>
      </c>
      <c r="K3" s="51">
        <f ca="1" t="shared" si="3"/>
        <v>5</v>
      </c>
      <c r="L3" s="51" t="str">
        <f ca="1" t="shared" si="4"/>
        <v>2023 - WEEK 05</v>
      </c>
      <c r="M3" s="51" t="str">
        <f ca="1" t="shared" si="5"/>
        <v>2023 - MONTH 02</v>
      </c>
      <c r="N3" s="68">
        <f ca="1" t="shared" ref="N3:O3" si="7">IFERROR(AVERAGEIF(L:L,L3,$J:$J)," ")</f>
        <v>0.952500000000001</v>
      </c>
      <c r="O3" s="68">
        <f ca="1" t="shared" si="7"/>
        <v>0.959456521739129</v>
      </c>
      <c r="P3" s="51" t="str">
        <f ca="1">IF(ISBLANK(A3)," ",IF(N3&gt;MASTER!$B$3/100,"SB",IF(N3&gt;MASTER!$B$4/100,"B",IF(N3&gt;MASTER!$B$5/100,"C","K"))))</f>
        <v>SB</v>
      </c>
      <c r="Q3" s="51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45005.6311671528</v>
      </c>
      <c r="B4" s="51" t="str">
        <f ca="1">INDIRECT(ADDRESS(2+QUOTIENT(ROW()-2,COUNTA('Form Responses 1'!$1:$1)-4),2,,TRUE,"Form Responses 1"))</f>
        <v>theresia1@gmail.com</v>
      </c>
      <c r="C4" s="51" t="str">
        <f ca="1">INDIRECT(ADDRESS(2+QUOTIENT(ROW()-2,COUNTA('Form Responses 1'!$1:$1)-4),3,,TRUE,"Form Responses 1"))</f>
        <v>theresia v</v>
      </c>
      <c r="D4" s="66">
        <f ca="1">INDIRECT(ADDRESS(2+QUOTIENT(ROW()-2,COUNTA('Form Responses 1'!$1:$1)-4),4,,TRUE,"Form Responses 1"))</f>
        <v>44959</v>
      </c>
      <c r="E4" s="67">
        <f ca="1" t="shared" si="0"/>
        <v>4</v>
      </c>
      <c r="F4" s="51" t="str">
        <f ca="1">IF(ISBLANK(A4)," ",INDIRECT(ADDRESS(1,5+MOD(ROW()-2,COUNTA('Form Responses 1'!$1:$1)-4),,TRUE,"Form Responses 1")))</f>
        <v>Driver [ Attendance]</v>
      </c>
      <c r="G4" s="51" t="str">
        <f ca="1">IF(ISBLANK(A4)," ",INDIRECT(ADDRESS(MATCH(A4,'Form Responses 1'!A:A,0),5+MOD(ROW()-2,COUNTA('Form Responses 1'!$1:$1)-4),,TRUE,"Form Responses 1")))</f>
        <v>SANGATBAIK</v>
      </c>
      <c r="H4" s="68" t="str">
        <f ca="1" t="shared" si="1"/>
        <v>Driver</v>
      </c>
      <c r="I4" s="68" t="str">
        <f ca="1" t="shared" si="2"/>
        <v>LABOR SERVICE</v>
      </c>
      <c r="J4" s="68">
        <f ca="1" t="array" ref="J4">IFERROR(INDEX(MASTER!B:B,MATCH(G4,MASTER!A:A,0))/100," ")</f>
        <v>1</v>
      </c>
      <c r="K4" s="51">
        <f ca="1" t="shared" si="3"/>
        <v>5</v>
      </c>
      <c r="L4" s="51" t="str">
        <f ca="1" t="shared" si="4"/>
        <v>2023 - WEEK 05</v>
      </c>
      <c r="M4" s="51" t="str">
        <f ca="1" t="shared" si="5"/>
        <v>2023 - MONTH 02</v>
      </c>
      <c r="N4" s="68">
        <f ca="1" t="shared" ref="N4:O4" si="8">IFERROR(AVERAGEIF(L:L,L4,$J:$J)," ")</f>
        <v>0.952500000000001</v>
      </c>
      <c r="O4" s="68">
        <f ca="1" t="shared" si="8"/>
        <v>0.959456521739129</v>
      </c>
      <c r="P4" s="51" t="str">
        <f ca="1">IF(ISBLANK(A4)," ",IF(N4&gt;MASTER!$B$3/100,"SB",IF(N4&gt;MASTER!$B$4/100,"B",IF(N4&gt;MASTER!$B$5/100,"C","K"))))</f>
        <v>SB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45005.6311671528</v>
      </c>
      <c r="B5" s="51" t="str">
        <f ca="1">INDIRECT(ADDRESS(2+QUOTIENT(ROW()-2,COUNTA('Form Responses 1'!$1:$1)-4),2,,TRUE,"Form Responses 1"))</f>
        <v>theresia1@gmail.com</v>
      </c>
      <c r="C5" s="51" t="str">
        <f ca="1">INDIRECT(ADDRESS(2+QUOTIENT(ROW()-2,COUNTA('Form Responses 1'!$1:$1)-4),3,,TRUE,"Form Responses 1"))</f>
        <v>theresia v</v>
      </c>
      <c r="D5" s="66">
        <f ca="1">INDIRECT(ADDRESS(2+QUOTIENT(ROW()-2,COUNTA('Form Responses 1'!$1:$1)-4),4,,TRUE,"Form Responses 1"))</f>
        <v>44959</v>
      </c>
      <c r="E5" s="67">
        <f ca="1" t="shared" si="0"/>
        <v>4</v>
      </c>
      <c r="F5" s="51" t="str">
        <f ca="1">IF(ISBLANK(A5)," ",INDIRECT(ADDRESS(1,5+MOD(ROW()-2,COUNTA('Form Responses 1'!$1:$1)-4),,TRUE,"Form Responses 1")))</f>
        <v>Gedung Utama Lt.1 [Lobby]</v>
      </c>
      <c r="G5" s="51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 Utama Lt.1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1">
        <f ca="1" t="shared" si="3"/>
        <v>5</v>
      </c>
      <c r="L5" s="51" t="str">
        <f ca="1" t="shared" si="4"/>
        <v>2023 - WEEK 05</v>
      </c>
      <c r="M5" s="51" t="str">
        <f ca="1" t="shared" si="5"/>
        <v>2023 - MONTH 02</v>
      </c>
      <c r="N5" s="68">
        <f ca="1" t="shared" ref="N5:O5" si="9">IFERROR(AVERAGEIF(L:L,L5,$J:$J)," ")</f>
        <v>0.952500000000001</v>
      </c>
      <c r="O5" s="68">
        <f ca="1" t="shared" si="9"/>
        <v>0.959456521739129</v>
      </c>
      <c r="P5" s="51" t="str">
        <f ca="1">IF(ISBLANK(A5)," ",IF(N5&gt;MASTER!$B$3/100,"SB",IF(N5&gt;MASTER!$B$4/100,"B",IF(N5&gt;MASTER!$B$5/100,"C","K"))))</f>
        <v>SB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45005.6311671528</v>
      </c>
      <c r="B6" s="51" t="str">
        <f ca="1">INDIRECT(ADDRESS(2+QUOTIENT(ROW()-2,COUNTA('Form Responses 1'!$1:$1)-4),2,,TRUE,"Form Responses 1"))</f>
        <v>theresia1@gmail.com</v>
      </c>
      <c r="C6" s="51" t="str">
        <f ca="1">INDIRECT(ADDRESS(2+QUOTIENT(ROW()-2,COUNTA('Form Responses 1'!$1:$1)-4),3,,TRUE,"Form Responses 1"))</f>
        <v>theresia v</v>
      </c>
      <c r="D6" s="66">
        <f ca="1">INDIRECT(ADDRESS(2+QUOTIENT(ROW()-2,COUNTA('Form Responses 1'!$1:$1)-4),4,,TRUE,"Form Responses 1"))</f>
        <v>44959</v>
      </c>
      <c r="E6" s="67">
        <f ca="1" t="shared" si="0"/>
        <v>4</v>
      </c>
      <c r="F6" s="51" t="str">
        <f ca="1">IF(ISBLANK(A6)," ",INDIRECT(ADDRESS(1,5+MOD(ROW()-2,COUNTA('Form Responses 1'!$1:$1)-4),,TRUE,"Form Responses 1")))</f>
        <v>Gedung Utama Lt.1 [R Kasubag]</v>
      </c>
      <c r="G6" s="51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 Utama Lt.1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1">
        <f ca="1" t="shared" si="3"/>
        <v>5</v>
      </c>
      <c r="L6" s="51" t="str">
        <f ca="1" t="shared" si="4"/>
        <v>2023 - WEEK 05</v>
      </c>
      <c r="M6" s="51" t="str">
        <f ca="1" t="shared" si="5"/>
        <v>2023 - MONTH 02</v>
      </c>
      <c r="N6" s="68">
        <f ca="1" t="shared" ref="N6:O6" si="10">IFERROR(AVERAGEIF(L:L,L6,$J:$J)," ")</f>
        <v>0.952500000000001</v>
      </c>
      <c r="O6" s="68">
        <f ca="1" t="shared" si="10"/>
        <v>0.959456521739129</v>
      </c>
      <c r="P6" s="51" t="str">
        <f ca="1">IF(ISBLANK(A6)," ",IF(N6&gt;MASTER!$B$3/100,"SB",IF(N6&gt;MASTER!$B$4/100,"B",IF(N6&gt;MASTER!$B$5/100,"C","K"))))</f>
        <v>SB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45005.6311671528</v>
      </c>
      <c r="B7" s="51" t="str">
        <f ca="1">INDIRECT(ADDRESS(2+QUOTIENT(ROW()-2,COUNTA('Form Responses 1'!$1:$1)-4),2,,TRUE,"Form Responses 1"))</f>
        <v>theresia1@gmail.com</v>
      </c>
      <c r="C7" s="51" t="str">
        <f ca="1">INDIRECT(ADDRESS(2+QUOTIENT(ROW()-2,COUNTA('Form Responses 1'!$1:$1)-4),3,,TRUE,"Form Responses 1"))</f>
        <v>theresia v</v>
      </c>
      <c r="D7" s="66">
        <f ca="1">INDIRECT(ADDRESS(2+QUOTIENT(ROW()-2,COUNTA('Form Responses 1'!$1:$1)-4),4,,TRUE,"Form Responses 1"))</f>
        <v>44959</v>
      </c>
      <c r="E7" s="67">
        <f ca="1" t="shared" si="0"/>
        <v>4</v>
      </c>
      <c r="F7" s="51" t="str">
        <f ca="1">IF(ISBLANK(A7)," ",INDIRECT(ADDRESS(1,5+MOD(ROW()-2,COUNTA('Form Responses 1'!$1:$1)-4),,TRUE,"Form Responses 1")))</f>
        <v>Gedung Utama Lt.1 [R Tata Usaha]</v>
      </c>
      <c r="G7" s="51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Gedung Utama Lt.1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1">
        <f ca="1" t="shared" si="3"/>
        <v>5</v>
      </c>
      <c r="L7" s="51" t="str">
        <f ca="1" t="shared" si="4"/>
        <v>2023 - WEEK 05</v>
      </c>
      <c r="M7" s="51" t="str">
        <f ca="1" t="shared" si="5"/>
        <v>2023 - MONTH 02</v>
      </c>
      <c r="N7" s="68">
        <f ca="1" t="shared" ref="N7:O7" si="11">IFERROR(AVERAGEIF(L:L,L7,$J:$J)," ")</f>
        <v>0.952500000000001</v>
      </c>
      <c r="O7" s="68">
        <f ca="1" t="shared" si="11"/>
        <v>0.959456521739129</v>
      </c>
      <c r="P7" s="51" t="str">
        <f ca="1">IF(ISBLANK(A7)," ",IF(N7&gt;MASTER!$B$3/100,"SB",IF(N7&gt;MASTER!$B$4/100,"B",IF(N7&gt;MASTER!$B$5/100,"C","K"))))</f>
        <v>SB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5</v>
      </c>
      <c r="AF7" s="51" t="str">
        <f ca="1" t="shared" ref="AF7:AF106" si="13">IF(ISBLANK(D7)," ",TEXT(D7,"YYY MM"))</f>
        <v>2023 02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45005.6311671528</v>
      </c>
      <c r="B8" s="51" t="str">
        <f ca="1">INDIRECT(ADDRESS(2+QUOTIENT(ROW()-2,COUNTA('Form Responses 1'!$1:$1)-4),2,,TRUE,"Form Responses 1"))</f>
        <v>theresia1@gmail.com</v>
      </c>
      <c r="C8" s="51" t="str">
        <f ca="1">INDIRECT(ADDRESS(2+QUOTIENT(ROW()-2,COUNTA('Form Responses 1'!$1:$1)-4),3,,TRUE,"Form Responses 1"))</f>
        <v>theresia v</v>
      </c>
      <c r="D8" s="66">
        <f ca="1">INDIRECT(ADDRESS(2+QUOTIENT(ROW()-2,COUNTA('Form Responses 1'!$1:$1)-4),4,,TRUE,"Form Responses 1"))</f>
        <v>44959</v>
      </c>
      <c r="E8" s="67">
        <f ca="1" t="shared" si="0"/>
        <v>4</v>
      </c>
      <c r="F8" s="51" t="str">
        <f ca="1">IF(ISBLANK(A8)," ",INDIRECT(ADDRESS(1,5+MOD(ROW()-2,COUNTA('Form Responses 1'!$1:$1)-4),,TRUE,"Form Responses 1")))</f>
        <v>Gedung Utama Lt.1 [R Keuangan]</v>
      </c>
      <c r="G8" s="51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Gedung Utama Lt.1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1">
        <f ca="1" t="shared" si="3"/>
        <v>5</v>
      </c>
      <c r="L8" s="51" t="str">
        <f ca="1" t="shared" si="4"/>
        <v>2023 - WEEK 05</v>
      </c>
      <c r="M8" s="51" t="str">
        <f ca="1" t="shared" si="5"/>
        <v>2023 - MONTH 02</v>
      </c>
      <c r="N8" s="68">
        <f ca="1" t="shared" ref="N8:O8" si="16">IFERROR(AVERAGEIF(L:L,L8,$J:$J)," ")</f>
        <v>0.952500000000001</v>
      </c>
      <c r="O8" s="68">
        <f ca="1" t="shared" si="16"/>
        <v>0.959456521739129</v>
      </c>
      <c r="P8" s="51" t="str">
        <f ca="1">IF(ISBLANK(A8)," ",IF(N8&gt;MASTER!$B$3/100,"SB",IF(N8&gt;MASTER!$B$4/100,"B",IF(N8&gt;MASTER!$B$5/100,"C","K"))))</f>
        <v>SB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5</v>
      </c>
      <c r="AF8" s="51" t="str">
        <f ca="1" t="shared" si="13"/>
        <v>2023 02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45005.6311671528</v>
      </c>
      <c r="B9" s="51" t="str">
        <f ca="1">INDIRECT(ADDRESS(2+QUOTIENT(ROW()-2,COUNTA('Form Responses 1'!$1:$1)-4),2,,TRUE,"Form Responses 1"))</f>
        <v>theresia1@gmail.com</v>
      </c>
      <c r="C9" s="51" t="str">
        <f ca="1">INDIRECT(ADDRESS(2+QUOTIENT(ROW()-2,COUNTA('Form Responses 1'!$1:$1)-4),3,,TRUE,"Form Responses 1"))</f>
        <v>theresia v</v>
      </c>
      <c r="D9" s="66">
        <f ca="1">INDIRECT(ADDRESS(2+QUOTIENT(ROW()-2,COUNTA('Form Responses 1'!$1:$1)-4),4,,TRUE,"Form Responses 1"))</f>
        <v>44959</v>
      </c>
      <c r="E9" s="67">
        <f ca="1" t="shared" si="0"/>
        <v>4</v>
      </c>
      <c r="F9" s="51" t="str">
        <f ca="1">IF(ISBLANK(A9)," ",INDIRECT(ADDRESS(1,5+MOD(ROW()-2,COUNTA('Form Responses 1'!$1:$1)-4),,TRUE,"Form Responses 1")))</f>
        <v>Gedung Utama Lt.1 [Pantry]</v>
      </c>
      <c r="G9" s="51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Gedung Utama Lt.1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1">
        <f ca="1" t="shared" si="3"/>
        <v>5</v>
      </c>
      <c r="L9" s="51" t="str">
        <f ca="1" t="shared" si="4"/>
        <v>2023 - WEEK 05</v>
      </c>
      <c r="M9" s="51" t="str">
        <f ca="1" t="shared" si="5"/>
        <v>2023 - MONTH 02</v>
      </c>
      <c r="N9" s="68">
        <f ca="1" t="shared" ref="N9:O9" si="17">IFERROR(AVERAGEIF(L:L,L9,$J:$J)," ")</f>
        <v>0.952500000000001</v>
      </c>
      <c r="O9" s="68">
        <f ca="1" t="shared" si="17"/>
        <v>0.959456521739129</v>
      </c>
      <c r="P9" s="51" t="str">
        <f ca="1">IF(ISBLANK(A9)," ",IF(N9&gt;MASTER!$B$3/100,"SB",IF(N9&gt;MASTER!$B$4/100,"B",IF(N9&gt;MASTER!$B$5/100,"C","K"))))</f>
        <v>SB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5</v>
      </c>
      <c r="AF9" s="51" t="str">
        <f ca="1" t="shared" si="13"/>
        <v>2023 02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45005.6311671528</v>
      </c>
      <c r="B10" s="51" t="str">
        <f ca="1">INDIRECT(ADDRESS(2+QUOTIENT(ROW()-2,COUNTA('Form Responses 1'!$1:$1)-4),2,,TRUE,"Form Responses 1"))</f>
        <v>theresia1@gmail.com</v>
      </c>
      <c r="C10" s="51" t="str">
        <f ca="1">INDIRECT(ADDRESS(2+QUOTIENT(ROW()-2,COUNTA('Form Responses 1'!$1:$1)-4),3,,TRUE,"Form Responses 1"))</f>
        <v>theresia v</v>
      </c>
      <c r="D10" s="66">
        <f ca="1">INDIRECT(ADDRESS(2+QUOTIENT(ROW()-2,COUNTA('Form Responses 1'!$1:$1)-4),4,,TRUE,"Form Responses 1"))</f>
        <v>44959</v>
      </c>
      <c r="E10" s="67">
        <f ca="1" t="shared" si="0"/>
        <v>4</v>
      </c>
      <c r="F10" s="51" t="str">
        <f ca="1">IF(ISBLANK(A10)," ",INDIRECT(ADDRESS(1,5+MOD(ROW()-2,COUNTA('Form Responses 1'!$1:$1)-4),,TRUE,"Form Responses 1")))</f>
        <v>Gedung Utama Lt.1 [Toilet Pria &amp; Wanita 1]</v>
      </c>
      <c r="G10" s="51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Gedung Utama Lt.1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1">
        <f ca="1" t="shared" si="3"/>
        <v>5</v>
      </c>
      <c r="L10" s="51" t="str">
        <f ca="1" t="shared" si="4"/>
        <v>2023 - WEEK 05</v>
      </c>
      <c r="M10" s="51" t="str">
        <f ca="1" t="shared" si="5"/>
        <v>2023 - MONTH 02</v>
      </c>
      <c r="N10" s="68">
        <f ca="1" t="shared" ref="N10:O10" si="18">IFERROR(AVERAGEIF(L:L,L10,$J:$J)," ")</f>
        <v>0.952500000000001</v>
      </c>
      <c r="O10" s="68">
        <f ca="1" t="shared" si="18"/>
        <v>0.959456521739129</v>
      </c>
      <c r="P10" s="51" t="str">
        <f ca="1">IF(ISBLANK(A10)," ",IF(N10&gt;MASTER!$B$3/100,"SB",IF(N10&gt;MASTER!$B$4/100,"B",IF(N10&gt;MASTER!$B$5/100,"C","K"))))</f>
        <v>SB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5</v>
      </c>
      <c r="AF10" s="51" t="str">
        <f ca="1" t="shared" si="13"/>
        <v>2023 02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45005.6311671528</v>
      </c>
      <c r="B11" s="51" t="str">
        <f ca="1">INDIRECT(ADDRESS(2+QUOTIENT(ROW()-2,COUNTA('Form Responses 1'!$1:$1)-4),2,,TRUE,"Form Responses 1"))</f>
        <v>theresia1@gmail.com</v>
      </c>
      <c r="C11" s="51" t="str">
        <f ca="1">INDIRECT(ADDRESS(2+QUOTIENT(ROW()-2,COUNTA('Form Responses 1'!$1:$1)-4),3,,TRUE,"Form Responses 1"))</f>
        <v>theresia v</v>
      </c>
      <c r="D11" s="66">
        <f ca="1">INDIRECT(ADDRESS(2+QUOTIENT(ROW()-2,COUNTA('Form Responses 1'!$1:$1)-4),4,,TRUE,"Form Responses 1"))</f>
        <v>44959</v>
      </c>
      <c r="E11" s="67">
        <f ca="1" t="shared" si="0"/>
        <v>4</v>
      </c>
      <c r="F11" s="51" t="str">
        <f ca="1">IF(ISBLANK(A11)," ",INDIRECT(ADDRESS(1,5+MOD(ROW()-2,COUNTA('Form Responses 1'!$1:$1)-4),,TRUE,"Form Responses 1")))</f>
        <v>Gedung Utama Lt.1 [Toilet Pria &amp; Wanita 2]</v>
      </c>
      <c r="G11" s="51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Gedung Utama Lt.1</v>
      </c>
      <c r="I11" s="68" t="str">
        <f ca="1" t="shared" si="2"/>
        <v>CLEANING SERVICE</v>
      </c>
      <c r="J11" s="68">
        <f ca="1" t="array" ref="J11">IFERROR(INDEX(MASTER!B:B,MATCH(G11,MASTER!A:A,0))/100," ")</f>
        <v>0.95</v>
      </c>
      <c r="K11" s="51">
        <f ca="1" t="shared" si="3"/>
        <v>5</v>
      </c>
      <c r="L11" s="51" t="str">
        <f ca="1" t="shared" si="4"/>
        <v>2023 - WEEK 05</v>
      </c>
      <c r="M11" s="51" t="str">
        <f ca="1" t="shared" si="5"/>
        <v>2023 - MONTH 02</v>
      </c>
      <c r="N11" s="68">
        <f ca="1" t="shared" ref="N11:O11" si="19">IFERROR(AVERAGEIF(L:L,L11,$J:$J)," ")</f>
        <v>0.952500000000001</v>
      </c>
      <c r="O11" s="68">
        <f ca="1" t="shared" si="19"/>
        <v>0.959456521739129</v>
      </c>
      <c r="P11" s="51" t="str">
        <f ca="1">IF(ISBLANK(A11)," ",IF(N11&gt;MASTER!$B$3/100,"SB",IF(N11&gt;MASTER!$B$4/100,"B",IF(N11&gt;MASTER!$B$5/100,"C","K"))))</f>
        <v>SB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5</v>
      </c>
      <c r="AF11" s="51" t="str">
        <f ca="1" t="shared" si="13"/>
        <v>2023 02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45005.6311671528</v>
      </c>
      <c r="B12" s="51" t="str">
        <f ca="1">INDIRECT(ADDRESS(2+QUOTIENT(ROW()-2,COUNTA('Form Responses 1'!$1:$1)-4),2,,TRUE,"Form Responses 1"))</f>
        <v>theresia1@gmail.com</v>
      </c>
      <c r="C12" s="51" t="str">
        <f ca="1">INDIRECT(ADDRESS(2+QUOTIENT(ROW()-2,COUNTA('Form Responses 1'!$1:$1)-4),3,,TRUE,"Form Responses 1"))</f>
        <v>theresia v</v>
      </c>
      <c r="D12" s="66">
        <f ca="1">INDIRECT(ADDRESS(2+QUOTIENT(ROW()-2,COUNTA('Form Responses 1'!$1:$1)-4),4,,TRUE,"Form Responses 1"))</f>
        <v>44959</v>
      </c>
      <c r="E12" s="67">
        <f ca="1" t="shared" si="0"/>
        <v>4</v>
      </c>
      <c r="F12" s="51" t="str">
        <f ca="1">IF(ISBLANK(A12)," ",INDIRECT(ADDRESS(1,5+MOD(ROW()-2,COUNTA('Form Responses 1'!$1:$1)-4),,TRUE,"Form Responses 1")))</f>
        <v>Gedung Utama Lt.2 [R Kepala]</v>
      </c>
      <c r="G12" s="51" t="str">
        <f ca="1">IF(ISBLANK(A12)," ",INDIRECT(ADDRESS(MATCH(A12,'Form Responses 1'!A:A,0),5+MOD(ROW()-2,COUNTA('Form Responses 1'!$1:$1)-4),,TRUE,"Form Responses 1")))</f>
        <v>SANGATBAIK</v>
      </c>
      <c r="H12" s="68" t="str">
        <f ca="1" t="shared" si="1"/>
        <v>Gedung Utama Lt.2</v>
      </c>
      <c r="I12" s="68" t="str">
        <f ca="1" t="shared" si="2"/>
        <v>CLEANING SERVICE</v>
      </c>
      <c r="J12" s="68">
        <f ca="1" t="array" ref="J12">IFERROR(INDEX(MASTER!B:B,MATCH(G12,MASTER!A:A,0))/100," ")</f>
        <v>1</v>
      </c>
      <c r="K12" s="51">
        <f ca="1" t="shared" si="3"/>
        <v>5</v>
      </c>
      <c r="L12" s="51" t="str">
        <f ca="1" t="shared" si="4"/>
        <v>2023 - WEEK 05</v>
      </c>
      <c r="M12" s="51" t="str">
        <f ca="1" t="shared" si="5"/>
        <v>2023 - MONTH 02</v>
      </c>
      <c r="N12" s="68">
        <f ca="1" t="shared" ref="N12:O12" si="20">IFERROR(AVERAGEIF(L:L,L12,$J:$J)," ")</f>
        <v>0.952500000000001</v>
      </c>
      <c r="O12" s="68">
        <f ca="1" t="shared" si="20"/>
        <v>0.959456521739129</v>
      </c>
      <c r="P12" s="51" t="str">
        <f ca="1">IF(ISBLANK(A12)," ",IF(N12&gt;MASTER!$B$3/100,"SB",IF(N12&gt;MASTER!$B$4/100,"B",IF(N12&gt;MASTER!$B$5/100,"C","K"))))</f>
        <v>SB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5</v>
      </c>
      <c r="AF12" s="51" t="str">
        <f ca="1" t="shared" si="13"/>
        <v>2023 02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45005.6311671528</v>
      </c>
      <c r="B13" s="51" t="str">
        <f ca="1">INDIRECT(ADDRESS(2+QUOTIENT(ROW()-2,COUNTA('Form Responses 1'!$1:$1)-4),2,,TRUE,"Form Responses 1"))</f>
        <v>theresia1@gmail.com</v>
      </c>
      <c r="C13" s="51" t="str">
        <f ca="1">INDIRECT(ADDRESS(2+QUOTIENT(ROW()-2,COUNTA('Form Responses 1'!$1:$1)-4),3,,TRUE,"Form Responses 1"))</f>
        <v>theresia v</v>
      </c>
      <c r="D13" s="66">
        <f ca="1">INDIRECT(ADDRESS(2+QUOTIENT(ROW()-2,COUNTA('Form Responses 1'!$1:$1)-4),4,,TRUE,"Form Responses 1"))</f>
        <v>44959</v>
      </c>
      <c r="E13" s="67">
        <f ca="1" t="shared" si="0"/>
        <v>4</v>
      </c>
      <c r="F13" s="51" t="str">
        <f ca="1">IF(ISBLANK(A13)," ",INDIRECT(ADDRESS(1,5+MOD(ROW()-2,COUNTA('Form Responses 1'!$1:$1)-4),,TRUE,"Form Responses 1")))</f>
        <v>Gedung Utama Lt.2 [R Peneliti 1 ]</v>
      </c>
      <c r="G13" s="51" t="str">
        <f ca="1">IF(ISBLANK(A13)," ",INDIRECT(ADDRESS(MATCH(A13,'Form Responses 1'!A:A,0),5+MOD(ROW()-2,COUNTA('Form Responses 1'!$1:$1)-4),,TRUE,"Form Responses 1")))</f>
        <v>SANGATBAIK</v>
      </c>
      <c r="H13" s="68" t="str">
        <f ca="1" t="shared" si="1"/>
        <v>Gedung Utama Lt.2</v>
      </c>
      <c r="I13" s="68" t="str">
        <f ca="1" t="shared" si="2"/>
        <v>CLEANING SERVICE</v>
      </c>
      <c r="J13" s="68">
        <f ca="1" t="array" ref="J13">IFERROR(INDEX(MASTER!B:B,MATCH(G13,MASTER!A:A,0))/100," ")</f>
        <v>1</v>
      </c>
      <c r="K13" s="51">
        <f ca="1" t="shared" si="3"/>
        <v>5</v>
      </c>
      <c r="L13" s="51" t="str">
        <f ca="1" t="shared" si="4"/>
        <v>2023 - WEEK 05</v>
      </c>
      <c r="M13" s="51" t="str">
        <f ca="1" t="shared" si="5"/>
        <v>2023 - MONTH 02</v>
      </c>
      <c r="N13" s="68">
        <f ca="1" t="shared" ref="N13:O13" si="21">IFERROR(AVERAGEIF(L:L,L13,$J:$J)," ")</f>
        <v>0.952500000000001</v>
      </c>
      <c r="O13" s="68">
        <f ca="1" t="shared" si="21"/>
        <v>0.959456521739129</v>
      </c>
      <c r="P13" s="51" t="str">
        <f ca="1">IF(ISBLANK(A13)," ",IF(N13&gt;MASTER!$B$3/100,"SB",IF(N13&gt;MASTER!$B$4/100,"B",IF(N13&gt;MASTER!$B$5/100,"C","K"))))</f>
        <v>SB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5</v>
      </c>
      <c r="AF13" s="51" t="str">
        <f ca="1" t="shared" si="13"/>
        <v>2023 02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45005.6311671528</v>
      </c>
      <c r="B14" s="51" t="str">
        <f ca="1">INDIRECT(ADDRESS(2+QUOTIENT(ROW()-2,COUNTA('Form Responses 1'!$1:$1)-4),2,,TRUE,"Form Responses 1"))</f>
        <v>theresia1@gmail.com</v>
      </c>
      <c r="C14" s="51" t="str">
        <f ca="1">INDIRECT(ADDRESS(2+QUOTIENT(ROW()-2,COUNTA('Form Responses 1'!$1:$1)-4),3,,TRUE,"Form Responses 1"))</f>
        <v>theresia v</v>
      </c>
      <c r="D14" s="66">
        <f ca="1">INDIRECT(ADDRESS(2+QUOTIENT(ROW()-2,COUNTA('Form Responses 1'!$1:$1)-4),4,,TRUE,"Form Responses 1"))</f>
        <v>44959</v>
      </c>
      <c r="E14" s="67">
        <f ca="1" t="shared" si="0"/>
        <v>4</v>
      </c>
      <c r="F14" s="51" t="str">
        <f ca="1">IF(ISBLANK(A14)," ",INDIRECT(ADDRESS(1,5+MOD(ROW()-2,COUNTA('Form Responses 1'!$1:$1)-4),,TRUE,"Form Responses 1")))</f>
        <v>Gedung Utama Lt.2 [R Peneliti 2]</v>
      </c>
      <c r="G14" s="51" t="str">
        <f ca="1">IF(ISBLANK(A14)," ",INDIRECT(ADDRESS(MATCH(A14,'Form Responses 1'!A:A,0),5+MOD(ROW()-2,COUNTA('Form Responses 1'!$1:$1)-4),,TRUE,"Form Responses 1")))</f>
        <v>SANGATBAIK</v>
      </c>
      <c r="H14" s="68" t="str">
        <f ca="1" t="shared" si="1"/>
        <v>Gedung Utama Lt.2</v>
      </c>
      <c r="I14" s="68" t="str">
        <f ca="1" t="shared" si="2"/>
        <v>CLEANING SERVICE</v>
      </c>
      <c r="J14" s="68">
        <f ca="1" t="array" ref="J14">IFERROR(INDEX(MASTER!B:B,MATCH(G14,MASTER!A:A,0))/100," ")</f>
        <v>1</v>
      </c>
      <c r="K14" s="51">
        <f ca="1" t="shared" si="3"/>
        <v>5</v>
      </c>
      <c r="L14" s="51" t="str">
        <f ca="1" t="shared" si="4"/>
        <v>2023 - WEEK 05</v>
      </c>
      <c r="M14" s="51" t="str">
        <f ca="1" t="shared" si="5"/>
        <v>2023 - MONTH 02</v>
      </c>
      <c r="N14" s="68">
        <f ca="1" t="shared" ref="N14:O14" si="22">IFERROR(AVERAGEIF(L:L,L14,$J:$J)," ")</f>
        <v>0.952500000000001</v>
      </c>
      <c r="O14" s="68">
        <f ca="1" t="shared" si="22"/>
        <v>0.959456521739129</v>
      </c>
      <c r="P14" s="51" t="str">
        <f ca="1">IF(ISBLANK(A14)," ",IF(N14&gt;MASTER!$B$3/100,"SB",IF(N14&gt;MASTER!$B$4/100,"B",IF(N14&gt;MASTER!$B$5/100,"C","K"))))</f>
        <v>SB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5</v>
      </c>
      <c r="AF14" s="51" t="str">
        <f ca="1" t="shared" si="13"/>
        <v>2023 02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45005.6311671528</v>
      </c>
      <c r="B15" s="51" t="str">
        <f ca="1">INDIRECT(ADDRESS(2+QUOTIENT(ROW()-2,COUNTA('Form Responses 1'!$1:$1)-4),2,,TRUE,"Form Responses 1"))</f>
        <v>theresia1@gmail.com</v>
      </c>
      <c r="C15" s="51" t="str">
        <f ca="1">INDIRECT(ADDRESS(2+QUOTIENT(ROW()-2,COUNTA('Form Responses 1'!$1:$1)-4),3,,TRUE,"Form Responses 1"))</f>
        <v>theresia v</v>
      </c>
      <c r="D15" s="66">
        <f ca="1">INDIRECT(ADDRESS(2+QUOTIENT(ROW()-2,COUNTA('Form Responses 1'!$1:$1)-4),4,,TRUE,"Form Responses 1"))</f>
        <v>44959</v>
      </c>
      <c r="E15" s="67">
        <f ca="1" t="shared" si="0"/>
        <v>4</v>
      </c>
      <c r="F15" s="51" t="str">
        <f ca="1">IF(ISBLANK(A15)," ",INDIRECT(ADDRESS(1,5+MOD(ROW()-2,COUNTA('Form Responses 1'!$1:$1)-4),,TRUE,"Form Responses 1")))</f>
        <v>Gedung Utama Lt.2 [R Peneliti 3]</v>
      </c>
      <c r="G15" s="51" t="str">
        <f ca="1">IF(ISBLANK(A15)," ",INDIRECT(ADDRESS(MATCH(A15,'Form Responses 1'!A:A,0),5+MOD(ROW()-2,COUNTA('Form Responses 1'!$1:$1)-4),,TRUE,"Form Responses 1")))</f>
        <v>SANGATBAIK</v>
      </c>
      <c r="H15" s="68" t="str">
        <f ca="1" t="shared" si="1"/>
        <v>Gedung Utama Lt.2</v>
      </c>
      <c r="I15" s="68" t="str">
        <f ca="1" t="shared" si="2"/>
        <v>CLEANING SERVICE</v>
      </c>
      <c r="J15" s="68">
        <f ca="1" t="array" ref="J15">IFERROR(INDEX(MASTER!B:B,MATCH(G15,MASTER!A:A,0))/100," ")</f>
        <v>1</v>
      </c>
      <c r="K15" s="51">
        <f ca="1" t="shared" si="3"/>
        <v>5</v>
      </c>
      <c r="L15" s="51" t="str">
        <f ca="1" t="shared" si="4"/>
        <v>2023 - WEEK 05</v>
      </c>
      <c r="M15" s="51" t="str">
        <f ca="1" t="shared" si="5"/>
        <v>2023 - MONTH 02</v>
      </c>
      <c r="N15" s="68">
        <f ca="1" t="shared" ref="N15:O15" si="23">IFERROR(AVERAGEIF(L:L,L15,$J:$J)," ")</f>
        <v>0.952500000000001</v>
      </c>
      <c r="O15" s="68">
        <f ca="1" t="shared" si="23"/>
        <v>0.959456521739129</v>
      </c>
      <c r="P15" s="51" t="str">
        <f ca="1">IF(ISBLANK(A15)," ",IF(N15&gt;MASTER!$B$3/100,"SB",IF(N15&gt;MASTER!$B$4/100,"B",IF(N15&gt;MASTER!$B$5/100,"C","K"))))</f>
        <v>SB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5</v>
      </c>
      <c r="AF15" s="51" t="str">
        <f ca="1" t="shared" si="13"/>
        <v>2023 02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45005.6311671528</v>
      </c>
      <c r="B16" s="51" t="str">
        <f ca="1">INDIRECT(ADDRESS(2+QUOTIENT(ROW()-2,COUNTA('Form Responses 1'!$1:$1)-4),2,,TRUE,"Form Responses 1"))</f>
        <v>theresia1@gmail.com</v>
      </c>
      <c r="C16" s="51" t="str">
        <f ca="1">INDIRECT(ADDRESS(2+QUOTIENT(ROW()-2,COUNTA('Form Responses 1'!$1:$1)-4),3,,TRUE,"Form Responses 1"))</f>
        <v>theresia v</v>
      </c>
      <c r="D16" s="66">
        <f ca="1">INDIRECT(ADDRESS(2+QUOTIENT(ROW()-2,COUNTA('Form Responses 1'!$1:$1)-4),4,,TRUE,"Form Responses 1"))</f>
        <v>44959</v>
      </c>
      <c r="E16" s="67">
        <f ca="1" t="shared" si="0"/>
        <v>4</v>
      </c>
      <c r="F16" s="51" t="str">
        <f ca="1">IF(ISBLANK(A16)," ",INDIRECT(ADDRESS(1,5+MOD(ROW()-2,COUNTA('Form Responses 1'!$1:$1)-4),,TRUE,"Form Responses 1")))</f>
        <v>Gedung Utama Lt.2 [R Peneliti 4]</v>
      </c>
      <c r="G16" s="51" t="str">
        <f ca="1">IF(ISBLANK(A16)," ",INDIRECT(ADDRESS(MATCH(A16,'Form Responses 1'!A:A,0),5+MOD(ROW()-2,COUNTA('Form Responses 1'!$1:$1)-4),,TRUE,"Form Responses 1")))</f>
        <v>SANGATBAIK</v>
      </c>
      <c r="H16" s="68" t="str">
        <f ca="1" t="shared" si="1"/>
        <v>Gedung Utama Lt.2</v>
      </c>
      <c r="I16" s="68" t="str">
        <f ca="1" t="shared" si="2"/>
        <v>CLEANING SERVICE</v>
      </c>
      <c r="J16" s="68">
        <f ca="1" t="array" ref="J16">IFERROR(INDEX(MASTER!B:B,MATCH(G16,MASTER!A:A,0))/100," ")</f>
        <v>1</v>
      </c>
      <c r="K16" s="51">
        <f ca="1" t="shared" si="3"/>
        <v>5</v>
      </c>
      <c r="L16" s="51" t="str">
        <f ca="1" t="shared" si="4"/>
        <v>2023 - WEEK 05</v>
      </c>
      <c r="M16" s="51" t="str">
        <f ca="1" t="shared" si="5"/>
        <v>2023 - MONTH 02</v>
      </c>
      <c r="N16" s="68">
        <f ca="1" t="shared" ref="N16:O16" si="24">IFERROR(AVERAGEIF(L:L,L16,$J:$J)," ")</f>
        <v>0.952500000000001</v>
      </c>
      <c r="O16" s="68">
        <f ca="1" t="shared" si="24"/>
        <v>0.959456521739129</v>
      </c>
      <c r="P16" s="51" t="str">
        <f ca="1">IF(ISBLANK(A16)," ",IF(N16&gt;MASTER!$B$3/100,"SB",IF(N16&gt;MASTER!$B$4/100,"B",IF(N16&gt;MASTER!$B$5/100,"C","K"))))</f>
        <v>SB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5</v>
      </c>
      <c r="AF16" s="51" t="str">
        <f ca="1" t="shared" si="13"/>
        <v>2023 02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45005.6311671528</v>
      </c>
      <c r="B17" s="51" t="str">
        <f ca="1">INDIRECT(ADDRESS(2+QUOTIENT(ROW()-2,COUNTA('Form Responses 1'!$1:$1)-4),2,,TRUE,"Form Responses 1"))</f>
        <v>theresia1@gmail.com</v>
      </c>
      <c r="C17" s="51" t="str">
        <f ca="1">INDIRECT(ADDRESS(2+QUOTIENT(ROW()-2,COUNTA('Form Responses 1'!$1:$1)-4),3,,TRUE,"Form Responses 1"))</f>
        <v>theresia v</v>
      </c>
      <c r="D17" s="66">
        <f ca="1">INDIRECT(ADDRESS(2+QUOTIENT(ROW()-2,COUNTA('Form Responses 1'!$1:$1)-4),4,,TRUE,"Form Responses 1"))</f>
        <v>44959</v>
      </c>
      <c r="E17" s="67">
        <f ca="1" t="shared" si="0"/>
        <v>4</v>
      </c>
      <c r="F17" s="51" t="str">
        <f ca="1">IF(ISBLANK(A17)," ",INDIRECT(ADDRESS(1,5+MOD(ROW()-2,COUNTA('Form Responses 1'!$1:$1)-4),,TRUE,"Form Responses 1")))</f>
        <v>Gedung Utama Lt.2 [Pantry]</v>
      </c>
      <c r="G17" s="51" t="str">
        <f ca="1">IF(ISBLANK(A17)," ",INDIRECT(ADDRESS(MATCH(A17,'Form Responses 1'!A:A,0),5+MOD(ROW()-2,COUNTA('Form Responses 1'!$1:$1)-4),,TRUE,"Form Responses 1")))</f>
        <v>SANGATBAIK</v>
      </c>
      <c r="H17" s="68" t="str">
        <f ca="1" t="shared" si="1"/>
        <v>Gedung Utama Lt.2</v>
      </c>
      <c r="I17" s="68" t="str">
        <f ca="1" t="shared" si="2"/>
        <v>CLEANING SERVICE</v>
      </c>
      <c r="J17" s="68">
        <f ca="1" t="array" ref="J17">IFERROR(INDEX(MASTER!B:B,MATCH(G17,MASTER!A:A,0))/100," ")</f>
        <v>1</v>
      </c>
      <c r="K17" s="51">
        <f ca="1" t="shared" si="3"/>
        <v>5</v>
      </c>
      <c r="L17" s="51" t="str">
        <f ca="1" t="shared" si="4"/>
        <v>2023 - WEEK 05</v>
      </c>
      <c r="M17" s="51" t="str">
        <f ca="1" t="shared" si="5"/>
        <v>2023 - MONTH 02</v>
      </c>
      <c r="N17" s="68">
        <f ca="1" t="shared" ref="N17:O17" si="25">IFERROR(AVERAGEIF(L:L,L17,$J:$J)," ")</f>
        <v>0.952500000000001</v>
      </c>
      <c r="O17" s="68">
        <f ca="1" t="shared" si="25"/>
        <v>0.959456521739129</v>
      </c>
      <c r="P17" s="51" t="str">
        <f ca="1">IF(ISBLANK(A17)," ",IF(N17&gt;MASTER!$B$3/100,"SB",IF(N17&gt;MASTER!$B$4/100,"B",IF(N17&gt;MASTER!$B$5/100,"C","K"))))</f>
        <v>SB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5</v>
      </c>
      <c r="AF17" s="51" t="str">
        <f ca="1" t="shared" si="13"/>
        <v>2023 02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45005.6311671528</v>
      </c>
      <c r="B18" s="51" t="str">
        <f ca="1">INDIRECT(ADDRESS(2+QUOTIENT(ROW()-2,COUNTA('Form Responses 1'!$1:$1)-4),2,,TRUE,"Form Responses 1"))</f>
        <v>theresia1@gmail.com</v>
      </c>
      <c r="C18" s="51" t="str">
        <f ca="1">INDIRECT(ADDRESS(2+QUOTIENT(ROW()-2,COUNTA('Form Responses 1'!$1:$1)-4),3,,TRUE,"Form Responses 1"))</f>
        <v>theresia v</v>
      </c>
      <c r="D18" s="66">
        <f ca="1">INDIRECT(ADDRESS(2+QUOTIENT(ROW()-2,COUNTA('Form Responses 1'!$1:$1)-4),4,,TRUE,"Form Responses 1"))</f>
        <v>44959</v>
      </c>
      <c r="E18" s="67">
        <f ca="1" t="shared" si="0"/>
        <v>4</v>
      </c>
      <c r="F18" s="51" t="str">
        <f ca="1">IF(ISBLANK(A18)," ",INDIRECT(ADDRESS(1,5+MOD(ROW()-2,COUNTA('Form Responses 1'!$1:$1)-4),,TRUE,"Form Responses 1")))</f>
        <v>Gedung Utama Lt.2 [R Rapat Kecil 1]</v>
      </c>
      <c r="G18" s="51" t="str">
        <f ca="1">IF(ISBLANK(A18)," ",INDIRECT(ADDRESS(MATCH(A18,'Form Responses 1'!A:A,0),5+MOD(ROW()-2,COUNTA('Form Responses 1'!$1:$1)-4),,TRUE,"Form Responses 1")))</f>
        <v>SANGATBAIK</v>
      </c>
      <c r="H18" s="68" t="str">
        <f ca="1" t="shared" si="1"/>
        <v>Gedung Utama Lt.2</v>
      </c>
      <c r="I18" s="68" t="str">
        <f ca="1" t="shared" si="2"/>
        <v>CLEANING SERVICE</v>
      </c>
      <c r="J18" s="68">
        <f ca="1" t="array" ref="J18">IFERROR(INDEX(MASTER!B:B,MATCH(G18,MASTER!A:A,0))/100," ")</f>
        <v>1</v>
      </c>
      <c r="K18" s="51">
        <f ca="1" t="shared" si="3"/>
        <v>5</v>
      </c>
      <c r="L18" s="51" t="str">
        <f ca="1" t="shared" si="4"/>
        <v>2023 - WEEK 05</v>
      </c>
      <c r="M18" s="51" t="str">
        <f ca="1" t="shared" si="5"/>
        <v>2023 - MONTH 02</v>
      </c>
      <c r="N18" s="68">
        <f ca="1" t="shared" ref="N18:O18" si="26">IFERROR(AVERAGEIF(L:L,L18,$J:$J)," ")</f>
        <v>0.952500000000001</v>
      </c>
      <c r="O18" s="68">
        <f ca="1" t="shared" si="26"/>
        <v>0.959456521739129</v>
      </c>
      <c r="P18" s="51" t="str">
        <f ca="1">IF(ISBLANK(A18)," ",IF(N18&gt;MASTER!$B$3/100,"SB",IF(N18&gt;MASTER!$B$4/100,"B",IF(N18&gt;MASTER!$B$5/100,"C","K"))))</f>
        <v>SB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5</v>
      </c>
      <c r="AF18" s="51" t="str">
        <f ca="1" t="shared" si="13"/>
        <v>2023 02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45005.6311671528</v>
      </c>
      <c r="B19" s="51" t="str">
        <f ca="1">INDIRECT(ADDRESS(2+QUOTIENT(ROW()-2,COUNTA('Form Responses 1'!$1:$1)-4),2,,TRUE,"Form Responses 1"))</f>
        <v>theresia1@gmail.com</v>
      </c>
      <c r="C19" s="51" t="str">
        <f ca="1">INDIRECT(ADDRESS(2+QUOTIENT(ROW()-2,COUNTA('Form Responses 1'!$1:$1)-4),3,,TRUE,"Form Responses 1"))</f>
        <v>theresia v</v>
      </c>
      <c r="D19" s="66">
        <f ca="1">INDIRECT(ADDRESS(2+QUOTIENT(ROW()-2,COUNTA('Form Responses 1'!$1:$1)-4),4,,TRUE,"Form Responses 1"))</f>
        <v>44959</v>
      </c>
      <c r="E19" s="67">
        <f ca="1" t="shared" si="0"/>
        <v>4</v>
      </c>
      <c r="F19" s="51" t="str">
        <f ca="1">IF(ISBLANK(A19)," ",INDIRECT(ADDRESS(1,5+MOD(ROW()-2,COUNTA('Form Responses 1'!$1:$1)-4),,TRUE,"Form Responses 1")))</f>
        <v>Gedung Utama Lt.2 [R Rapat Kecil  2]</v>
      </c>
      <c r="G19" s="51" t="str">
        <f ca="1">IF(ISBLANK(A19)," ",INDIRECT(ADDRESS(MATCH(A19,'Form Responses 1'!A:A,0),5+MOD(ROW()-2,COUNTA('Form Responses 1'!$1:$1)-4),,TRUE,"Form Responses 1")))</f>
        <v>SANGATBAIK</v>
      </c>
      <c r="H19" s="68" t="str">
        <f ca="1" t="shared" si="1"/>
        <v>Gedung Utama Lt.2</v>
      </c>
      <c r="I19" s="68" t="str">
        <f ca="1" t="shared" si="2"/>
        <v>CLEANING SERVICE</v>
      </c>
      <c r="J19" s="68">
        <f ca="1" t="array" ref="J19">IFERROR(INDEX(MASTER!B:B,MATCH(G19,MASTER!A:A,0))/100," ")</f>
        <v>1</v>
      </c>
      <c r="K19" s="51">
        <f ca="1" t="shared" si="3"/>
        <v>5</v>
      </c>
      <c r="L19" s="51" t="str">
        <f ca="1" t="shared" si="4"/>
        <v>2023 - WEEK 05</v>
      </c>
      <c r="M19" s="51" t="str">
        <f ca="1" t="shared" si="5"/>
        <v>2023 - MONTH 02</v>
      </c>
      <c r="N19" s="68">
        <f ca="1" t="shared" ref="N19:O19" si="27">IFERROR(AVERAGEIF(L:L,L19,$J:$J)," ")</f>
        <v>0.952500000000001</v>
      </c>
      <c r="O19" s="68">
        <f ca="1" t="shared" si="27"/>
        <v>0.959456521739129</v>
      </c>
      <c r="P19" s="51" t="str">
        <f ca="1">IF(ISBLANK(A19)," ",IF(N19&gt;MASTER!$B$3/100,"SB",IF(N19&gt;MASTER!$B$4/100,"B",IF(N19&gt;MASTER!$B$5/100,"C","K"))))</f>
        <v>SB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5</v>
      </c>
      <c r="AF19" s="51" t="str">
        <f ca="1" t="shared" si="13"/>
        <v>2023 02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45005.6311671528</v>
      </c>
      <c r="B20" s="51" t="str">
        <f ca="1">INDIRECT(ADDRESS(2+QUOTIENT(ROW()-2,COUNTA('Form Responses 1'!$1:$1)-4),2,,TRUE,"Form Responses 1"))</f>
        <v>theresia1@gmail.com</v>
      </c>
      <c r="C20" s="51" t="str">
        <f ca="1">INDIRECT(ADDRESS(2+QUOTIENT(ROW()-2,COUNTA('Form Responses 1'!$1:$1)-4),3,,TRUE,"Form Responses 1"))</f>
        <v>theresia v</v>
      </c>
      <c r="D20" s="66">
        <f ca="1">INDIRECT(ADDRESS(2+QUOTIENT(ROW()-2,COUNTA('Form Responses 1'!$1:$1)-4),4,,TRUE,"Form Responses 1"))</f>
        <v>44959</v>
      </c>
      <c r="E20" s="67">
        <f ca="1" t="shared" si="0"/>
        <v>4</v>
      </c>
      <c r="F20" s="51" t="str">
        <f ca="1">IF(ISBLANK(A20)," ",INDIRECT(ADDRESS(1,5+MOD(ROW()-2,COUNTA('Form Responses 1'!$1:$1)-4),,TRUE,"Form Responses 1")))</f>
        <v>Gedung Utama Lt.2 [Co Working Space]</v>
      </c>
      <c r="G20" s="51" t="str">
        <f ca="1">IF(ISBLANK(A20)," ",INDIRECT(ADDRESS(MATCH(A20,'Form Responses 1'!A:A,0),5+MOD(ROW()-2,COUNTA('Form Responses 1'!$1:$1)-4),,TRUE,"Form Responses 1")))</f>
        <v>SANGATBAIK</v>
      </c>
      <c r="H20" s="68" t="str">
        <f ca="1" t="shared" si="1"/>
        <v>Gedung Utama Lt.2</v>
      </c>
      <c r="I20" s="68" t="str">
        <f ca="1" t="shared" si="2"/>
        <v>CLEANING SERVICE</v>
      </c>
      <c r="J20" s="68">
        <f ca="1" t="array" ref="J20">IFERROR(INDEX(MASTER!B:B,MATCH(G20,MASTER!A:A,0))/100," ")</f>
        <v>1</v>
      </c>
      <c r="K20" s="51">
        <f ca="1" t="shared" si="3"/>
        <v>5</v>
      </c>
      <c r="L20" s="51" t="str">
        <f ca="1" t="shared" si="4"/>
        <v>2023 - WEEK 05</v>
      </c>
      <c r="M20" s="51" t="str">
        <f ca="1" t="shared" si="5"/>
        <v>2023 - MONTH 02</v>
      </c>
      <c r="N20" s="68">
        <f ca="1" t="shared" ref="N20:O20" si="28">IFERROR(AVERAGEIF(L:L,L20,$J:$J)," ")</f>
        <v>0.952500000000001</v>
      </c>
      <c r="O20" s="68">
        <f ca="1" t="shared" si="28"/>
        <v>0.959456521739129</v>
      </c>
      <c r="P20" s="51" t="str">
        <f ca="1">IF(ISBLANK(A20)," ",IF(N20&gt;MASTER!$B$3/100,"SB",IF(N20&gt;MASTER!$B$4/100,"B",IF(N20&gt;MASTER!$B$5/100,"C","K"))))</f>
        <v>SB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5</v>
      </c>
      <c r="AF20" s="51" t="str">
        <f ca="1" t="shared" si="13"/>
        <v>2023 02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45005.6311671528</v>
      </c>
      <c r="B21" s="51" t="str">
        <f ca="1">INDIRECT(ADDRESS(2+QUOTIENT(ROW()-2,COUNTA('Form Responses 1'!$1:$1)-4),2,,TRUE,"Form Responses 1"))</f>
        <v>theresia1@gmail.com</v>
      </c>
      <c r="C21" s="51" t="str">
        <f ca="1">INDIRECT(ADDRESS(2+QUOTIENT(ROW()-2,COUNTA('Form Responses 1'!$1:$1)-4),3,,TRUE,"Form Responses 1"))</f>
        <v>theresia v</v>
      </c>
      <c r="D21" s="66">
        <f ca="1">INDIRECT(ADDRESS(2+QUOTIENT(ROW()-2,COUNTA('Form Responses 1'!$1:$1)-4),4,,TRUE,"Form Responses 1"))</f>
        <v>44959</v>
      </c>
      <c r="E21" s="67">
        <f ca="1" t="shared" si="0"/>
        <v>4</v>
      </c>
      <c r="F21" s="51" t="str">
        <f ca="1">IF(ISBLANK(A21)," ",INDIRECT(ADDRESS(1,5+MOD(ROW()-2,COUNTA('Form Responses 1'!$1:$1)-4),,TRUE,"Form Responses 1")))</f>
        <v>Gedung Utama Lt.2 [Toilet Pria &amp; Wanita 1]</v>
      </c>
      <c r="G21" s="51" t="str">
        <f ca="1">IF(ISBLANK(A21)," ",INDIRECT(ADDRESS(MATCH(A21,'Form Responses 1'!A:A,0),5+MOD(ROW()-2,COUNTA('Form Responses 1'!$1:$1)-4),,TRUE,"Form Responses 1")))</f>
        <v>BAIK</v>
      </c>
      <c r="H21" s="68" t="str">
        <f ca="1" t="shared" si="1"/>
        <v>Gedung Utama Lt.2</v>
      </c>
      <c r="I21" s="68" t="str">
        <f ca="1" t="shared" si="2"/>
        <v>CLEANING SERVICE</v>
      </c>
      <c r="J21" s="68">
        <f ca="1" t="array" ref="J21">IFERROR(INDEX(MASTER!B:B,MATCH(G21,MASTER!A:A,0))/100," ")</f>
        <v>0.95</v>
      </c>
      <c r="K21" s="51">
        <f ca="1" t="shared" si="3"/>
        <v>5</v>
      </c>
      <c r="L21" s="51" t="str">
        <f ca="1" t="shared" si="4"/>
        <v>2023 - WEEK 05</v>
      </c>
      <c r="M21" s="51" t="str">
        <f ca="1" t="shared" si="5"/>
        <v>2023 - MONTH 02</v>
      </c>
      <c r="N21" s="68">
        <f ca="1" t="shared" ref="N21:O21" si="29">IFERROR(AVERAGEIF(L:L,L21,$J:$J)," ")</f>
        <v>0.952500000000001</v>
      </c>
      <c r="O21" s="68">
        <f ca="1" t="shared" si="29"/>
        <v>0.959456521739129</v>
      </c>
      <c r="P21" s="51" t="str">
        <f ca="1">IF(ISBLANK(A21)," ",IF(N21&gt;MASTER!$B$3/100,"SB",IF(N21&gt;MASTER!$B$4/100,"B",IF(N21&gt;MASTER!$B$5/100,"C","K"))))</f>
        <v>SB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5</v>
      </c>
      <c r="AF21" s="51" t="str">
        <f ca="1" t="shared" si="13"/>
        <v>2023 02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45005.6311671528</v>
      </c>
      <c r="B22" s="51" t="str">
        <f ca="1">INDIRECT(ADDRESS(2+QUOTIENT(ROW()-2,COUNTA('Form Responses 1'!$1:$1)-4),2,,TRUE,"Form Responses 1"))</f>
        <v>theresia1@gmail.com</v>
      </c>
      <c r="C22" s="51" t="str">
        <f ca="1">INDIRECT(ADDRESS(2+QUOTIENT(ROW()-2,COUNTA('Form Responses 1'!$1:$1)-4),3,,TRUE,"Form Responses 1"))</f>
        <v>theresia v</v>
      </c>
      <c r="D22" s="66">
        <f ca="1">INDIRECT(ADDRESS(2+QUOTIENT(ROW()-2,COUNTA('Form Responses 1'!$1:$1)-4),4,,TRUE,"Form Responses 1"))</f>
        <v>44959</v>
      </c>
      <c r="E22" s="67">
        <f ca="1" t="shared" si="0"/>
        <v>4</v>
      </c>
      <c r="F22" s="51" t="str">
        <f ca="1">IF(ISBLANK(A22)," ",INDIRECT(ADDRESS(1,5+MOD(ROW()-2,COUNTA('Form Responses 1'!$1:$1)-4),,TRUE,"Form Responses 1")))</f>
        <v>Gedung Utama Lt.2 [Toilet Pria &amp; Wanita 2]</v>
      </c>
      <c r="G22" s="51" t="str">
        <f ca="1">IF(ISBLANK(A22)," ",INDIRECT(ADDRESS(MATCH(A22,'Form Responses 1'!A:A,0),5+MOD(ROW()-2,COUNTA('Form Responses 1'!$1:$1)-4),,TRUE,"Form Responses 1")))</f>
        <v>BAIK</v>
      </c>
      <c r="H22" s="68" t="str">
        <f ca="1" t="shared" si="1"/>
        <v>Gedung Utama Lt.2</v>
      </c>
      <c r="I22" s="68" t="str">
        <f ca="1" t="shared" si="2"/>
        <v>CLEANING SERVICE</v>
      </c>
      <c r="J22" s="68">
        <f ca="1" t="array" ref="J22">IFERROR(INDEX(MASTER!B:B,MATCH(G22,MASTER!A:A,0))/100," ")</f>
        <v>0.95</v>
      </c>
      <c r="K22" s="51">
        <f ca="1" t="shared" si="3"/>
        <v>5</v>
      </c>
      <c r="L22" s="51" t="str">
        <f ca="1" t="shared" si="4"/>
        <v>2023 - WEEK 05</v>
      </c>
      <c r="M22" s="51" t="str">
        <f ca="1" t="shared" si="5"/>
        <v>2023 - MONTH 02</v>
      </c>
      <c r="N22" s="68">
        <f ca="1" t="shared" ref="N22:O22" si="30">IFERROR(AVERAGEIF(L:L,L22,$J:$J)," ")</f>
        <v>0.952500000000001</v>
      </c>
      <c r="O22" s="68">
        <f ca="1" t="shared" si="30"/>
        <v>0.959456521739129</v>
      </c>
      <c r="P22" s="51" t="str">
        <f ca="1">IF(ISBLANK(A22)," ",IF(N22&gt;MASTER!$B$3/100,"SB",IF(N22&gt;MASTER!$B$4/100,"B",IF(N22&gt;MASTER!$B$5/100,"C","K"))))</f>
        <v>SB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5</v>
      </c>
      <c r="AF22" s="51" t="str">
        <f ca="1" t="shared" si="13"/>
        <v>2023 02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45005.6311671528</v>
      </c>
      <c r="B23" s="51" t="str">
        <f ca="1">INDIRECT(ADDRESS(2+QUOTIENT(ROW()-2,COUNTA('Form Responses 1'!$1:$1)-4),2,,TRUE,"Form Responses 1"))</f>
        <v>theresia1@gmail.com</v>
      </c>
      <c r="C23" s="51" t="str">
        <f ca="1">INDIRECT(ADDRESS(2+QUOTIENT(ROW()-2,COUNTA('Form Responses 1'!$1:$1)-4),3,,TRUE,"Form Responses 1"))</f>
        <v>theresia v</v>
      </c>
      <c r="D23" s="66">
        <f ca="1">INDIRECT(ADDRESS(2+QUOTIENT(ROW()-2,COUNTA('Form Responses 1'!$1:$1)-4),4,,TRUE,"Form Responses 1"))</f>
        <v>44959</v>
      </c>
      <c r="E23" s="67">
        <f ca="1" t="shared" si="0"/>
        <v>4</v>
      </c>
      <c r="F23" s="51" t="str">
        <f ca="1">IF(ISBLANK(A23)," ",INDIRECT(ADDRESS(1,5+MOD(ROW()-2,COUNTA('Form Responses 1'!$1:$1)-4),,TRUE,"Form Responses 1")))</f>
        <v>Gedung Blok Barat Lt.1 [Ruang perlengkapan]</v>
      </c>
      <c r="G23" s="51" t="str">
        <f ca="1">IF(ISBLANK(A23)," ",INDIRECT(ADDRESS(MATCH(A23,'Form Responses 1'!A:A,0),5+MOD(ROW()-2,COUNTA('Form Responses 1'!$1:$1)-4),,TRUE,"Form Responses 1")))</f>
        <v>BAIK</v>
      </c>
      <c r="H23" s="68" t="str">
        <f ca="1" t="shared" si="1"/>
        <v>Gedung Blok Barat Lt.1</v>
      </c>
      <c r="I23" s="68" t="str">
        <f ca="1" t="shared" si="2"/>
        <v>CLEANING SERVICE</v>
      </c>
      <c r="J23" s="68">
        <f ca="1" t="array" ref="J23">IFERROR(INDEX(MASTER!B:B,MATCH(G23,MASTER!A:A,0))/100," ")</f>
        <v>0.95</v>
      </c>
      <c r="K23" s="51">
        <f ca="1" t="shared" si="3"/>
        <v>5</v>
      </c>
      <c r="L23" s="51" t="str">
        <f ca="1" t="shared" si="4"/>
        <v>2023 - WEEK 05</v>
      </c>
      <c r="M23" s="51" t="str">
        <f ca="1" t="shared" si="5"/>
        <v>2023 - MONTH 02</v>
      </c>
      <c r="N23" s="68">
        <f ca="1" t="shared" ref="N23:O23" si="31">IFERROR(AVERAGEIF(L:L,L23,$J:$J)," ")</f>
        <v>0.952500000000001</v>
      </c>
      <c r="O23" s="68">
        <f ca="1" t="shared" si="31"/>
        <v>0.959456521739129</v>
      </c>
      <c r="P23" s="51" t="str">
        <f ca="1">IF(ISBLANK(A23)," ",IF(N23&gt;MASTER!$B$3/100,"SB",IF(N23&gt;MASTER!$B$4/100,"B",IF(N23&gt;MASTER!$B$5/100,"C","K"))))</f>
        <v>SB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5</v>
      </c>
      <c r="AF23" s="51" t="str">
        <f ca="1" t="shared" si="13"/>
        <v>2023 02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45005.6311671528</v>
      </c>
      <c r="B24" s="51" t="str">
        <f ca="1">INDIRECT(ADDRESS(2+QUOTIENT(ROW()-2,COUNTA('Form Responses 1'!$1:$1)-4),2,,TRUE,"Form Responses 1"))</f>
        <v>theresia1@gmail.com</v>
      </c>
      <c r="C24" s="51" t="str">
        <f ca="1">INDIRECT(ADDRESS(2+QUOTIENT(ROW()-2,COUNTA('Form Responses 1'!$1:$1)-4),3,,TRUE,"Form Responses 1"))</f>
        <v>theresia v</v>
      </c>
      <c r="D24" s="66">
        <f ca="1">INDIRECT(ADDRESS(2+QUOTIENT(ROW()-2,COUNTA('Form Responses 1'!$1:$1)-4),4,,TRUE,"Form Responses 1"))</f>
        <v>44959</v>
      </c>
      <c r="E24" s="67">
        <f ca="1" t="shared" si="0"/>
        <v>4</v>
      </c>
      <c r="F24" s="51" t="str">
        <f ca="1">IF(ISBLANK(A24)," ",INDIRECT(ADDRESS(1,5+MOD(ROW()-2,COUNTA('Form Responses 1'!$1:$1)-4),,TRUE,"Form Responses 1")))</f>
        <v>Gedung Blok Barat Lt.1 [R Dokumentasi]</v>
      </c>
      <c r="G24" s="51" t="str">
        <f ca="1">IF(ISBLANK(A24)," ",INDIRECT(ADDRESS(MATCH(A24,'Form Responses 1'!A:A,0),5+MOD(ROW()-2,COUNTA('Form Responses 1'!$1:$1)-4),,TRUE,"Form Responses 1")))</f>
        <v>BAIK</v>
      </c>
      <c r="H24" s="68" t="str">
        <f ca="1" t="shared" si="1"/>
        <v>Gedung Blok Barat Lt.1</v>
      </c>
      <c r="I24" s="68" t="str">
        <f ca="1" t="shared" si="2"/>
        <v>CLEANING SERVICE</v>
      </c>
      <c r="J24" s="68">
        <f ca="1" t="array" ref="J24">IFERROR(INDEX(MASTER!B:B,MATCH(G24,MASTER!A:A,0))/100," ")</f>
        <v>0.95</v>
      </c>
      <c r="K24" s="51">
        <f ca="1" t="shared" si="3"/>
        <v>5</v>
      </c>
      <c r="L24" s="51" t="str">
        <f ca="1" t="shared" si="4"/>
        <v>2023 - WEEK 05</v>
      </c>
      <c r="M24" s="51" t="str">
        <f ca="1" t="shared" si="5"/>
        <v>2023 - MONTH 02</v>
      </c>
      <c r="N24" s="68">
        <f ca="1" t="shared" ref="N24:O24" si="32">IFERROR(AVERAGEIF(L:L,L24,$J:$J)," ")</f>
        <v>0.952500000000001</v>
      </c>
      <c r="O24" s="68">
        <f ca="1" t="shared" si="32"/>
        <v>0.959456521739129</v>
      </c>
      <c r="P24" s="51" t="str">
        <f ca="1">IF(ISBLANK(A24)," ",IF(N24&gt;MASTER!$B$3/100,"SB",IF(N24&gt;MASTER!$B$4/100,"B",IF(N24&gt;MASTER!$B$5/100,"C","K"))))</f>
        <v>SB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5</v>
      </c>
      <c r="AF24" s="51" t="str">
        <f ca="1" t="shared" si="13"/>
        <v>2023 02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45005.6311671528</v>
      </c>
      <c r="B25" s="51" t="str">
        <f ca="1">INDIRECT(ADDRESS(2+QUOTIENT(ROW()-2,COUNTA('Form Responses 1'!$1:$1)-4),2,,TRUE,"Form Responses 1"))</f>
        <v>theresia1@gmail.com</v>
      </c>
      <c r="C25" s="51" t="str">
        <f ca="1">INDIRECT(ADDRESS(2+QUOTIENT(ROW()-2,COUNTA('Form Responses 1'!$1:$1)-4),3,,TRUE,"Form Responses 1"))</f>
        <v>theresia v</v>
      </c>
      <c r="D25" s="66">
        <f ca="1">INDIRECT(ADDRESS(2+QUOTIENT(ROW()-2,COUNTA('Form Responses 1'!$1:$1)-4),4,,TRUE,"Form Responses 1"))</f>
        <v>44959</v>
      </c>
      <c r="E25" s="67">
        <f ca="1" t="shared" si="0"/>
        <v>4</v>
      </c>
      <c r="F25" s="51" t="str">
        <f ca="1">IF(ISBLANK(A25)," ",INDIRECT(ADDRESS(1,5+MOD(ROW()-2,COUNTA('Form Responses 1'!$1:$1)-4),,TRUE,"Form Responses 1")))</f>
        <v>Gedung Blok Barat Lt.1 [R Penggambaran]</v>
      </c>
      <c r="G25" s="51" t="str">
        <f ca="1">IF(ISBLANK(A25)," ",INDIRECT(ADDRESS(MATCH(A25,'Form Responses 1'!A:A,0),5+MOD(ROW()-2,COUNTA('Form Responses 1'!$1:$1)-4),,TRUE,"Form Responses 1")))</f>
        <v>BAIK</v>
      </c>
      <c r="H25" s="68" t="str">
        <f ca="1" t="shared" si="1"/>
        <v>Gedung Blok Barat Lt.1</v>
      </c>
      <c r="I25" s="68" t="str">
        <f ca="1" t="shared" si="2"/>
        <v>CLEANING SERVICE</v>
      </c>
      <c r="J25" s="68">
        <f ca="1" t="array" ref="J25">IFERROR(INDEX(MASTER!B:B,MATCH(G25,MASTER!A:A,0))/100," ")</f>
        <v>0.95</v>
      </c>
      <c r="K25" s="51">
        <f ca="1" t="shared" si="3"/>
        <v>5</v>
      </c>
      <c r="L25" s="51" t="str">
        <f ca="1" t="shared" si="4"/>
        <v>2023 - WEEK 05</v>
      </c>
      <c r="M25" s="51" t="str">
        <f ca="1" t="shared" si="5"/>
        <v>2023 - MONTH 02</v>
      </c>
      <c r="N25" s="68">
        <f ca="1" t="shared" ref="N25:O25" si="33">IFERROR(AVERAGEIF(L:L,L25,$J:$J)," ")</f>
        <v>0.952500000000001</v>
      </c>
      <c r="O25" s="68">
        <f ca="1" t="shared" si="33"/>
        <v>0.959456521739129</v>
      </c>
      <c r="P25" s="51" t="str">
        <f ca="1">IF(ISBLANK(A25)," ",IF(N25&gt;MASTER!$B$3/100,"SB",IF(N25&gt;MASTER!$B$4/100,"B",IF(N25&gt;MASTER!$B$5/100,"C","K"))))</f>
        <v>SB</v>
      </c>
      <c r="Q25" s="51" t="str">
        <f ca="1">IF(ISBLANK(B25)," ",IF(O25&gt;MASTER!$B$3/100,"SB",IF(O25&gt;MASTER!$B$4/100,"B",IF(O25&gt;MASTER!$B$5/100,"C","K"))))</f>
        <v>SB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5</v>
      </c>
      <c r="AF25" s="51" t="str">
        <f ca="1" t="shared" si="13"/>
        <v>2023 02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45005.6311671528</v>
      </c>
      <c r="B26" s="51" t="str">
        <f ca="1">INDIRECT(ADDRESS(2+QUOTIENT(ROW()-2,COUNTA('Form Responses 1'!$1:$1)-4),2,,TRUE,"Form Responses 1"))</f>
        <v>theresia1@gmail.com</v>
      </c>
      <c r="C26" s="51" t="str">
        <f ca="1">INDIRECT(ADDRESS(2+QUOTIENT(ROW()-2,COUNTA('Form Responses 1'!$1:$1)-4),3,,TRUE,"Form Responses 1"))</f>
        <v>theresia v</v>
      </c>
      <c r="D26" s="66">
        <f ca="1">INDIRECT(ADDRESS(2+QUOTIENT(ROW()-2,COUNTA('Form Responses 1'!$1:$1)-4),4,,TRUE,"Form Responses 1"))</f>
        <v>44959</v>
      </c>
      <c r="E26" s="67">
        <f ca="1" t="shared" si="0"/>
        <v>4</v>
      </c>
      <c r="F26" s="51" t="str">
        <f ca="1">IF(ISBLANK(A26)," ",INDIRECT(ADDRESS(1,5+MOD(ROW()-2,COUNTA('Form Responses 1'!$1:$1)-4),,TRUE,"Form Responses 1")))</f>
        <v>Gedung Blok Barat Lt.1 [Gudang 1]</v>
      </c>
      <c r="G26" s="51" t="str">
        <f ca="1">IF(ISBLANK(A26)," ",INDIRECT(ADDRESS(MATCH(A26,'Form Responses 1'!A:A,0),5+MOD(ROW()-2,COUNTA('Form Responses 1'!$1:$1)-4),,TRUE,"Form Responses 1")))</f>
        <v>BAIK</v>
      </c>
      <c r="H26" s="68" t="str">
        <f ca="1" t="shared" si="1"/>
        <v>Gedung Blok Barat Lt.1</v>
      </c>
      <c r="I26" s="68" t="str">
        <f ca="1" t="shared" si="2"/>
        <v>CLEANING SERVICE</v>
      </c>
      <c r="J26" s="68">
        <f ca="1" t="array" ref="J26">IFERROR(INDEX(MASTER!B:B,MATCH(G26,MASTER!A:A,0))/100," ")</f>
        <v>0.95</v>
      </c>
      <c r="K26" s="51">
        <f ca="1" t="shared" si="3"/>
        <v>5</v>
      </c>
      <c r="L26" s="51" t="str">
        <f ca="1" t="shared" si="4"/>
        <v>2023 - WEEK 05</v>
      </c>
      <c r="M26" s="51" t="str">
        <f ca="1" t="shared" si="5"/>
        <v>2023 - MONTH 02</v>
      </c>
      <c r="N26" s="68">
        <f ca="1" t="shared" ref="N26:O26" si="34">IFERROR(AVERAGEIF(L:L,L26,$J:$J)," ")</f>
        <v>0.952500000000001</v>
      </c>
      <c r="O26" s="68">
        <f ca="1" t="shared" si="34"/>
        <v>0.959456521739129</v>
      </c>
      <c r="P26" s="51" t="str">
        <f ca="1">IF(ISBLANK(A26)," ",IF(N26&gt;MASTER!$B$3/100,"SB",IF(N26&gt;MASTER!$B$4/100,"B",IF(N26&gt;MASTER!$B$5/100,"C","K"))))</f>
        <v>SB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5</v>
      </c>
      <c r="AF26" s="51" t="str">
        <f ca="1" t="shared" si="13"/>
        <v>2023 02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45005.6311671528</v>
      </c>
      <c r="B27" s="51" t="str">
        <f ca="1">INDIRECT(ADDRESS(2+QUOTIENT(ROW()-2,COUNTA('Form Responses 1'!$1:$1)-4),2,,TRUE,"Form Responses 1"))</f>
        <v>theresia1@gmail.com</v>
      </c>
      <c r="C27" s="51" t="str">
        <f ca="1">INDIRECT(ADDRESS(2+QUOTIENT(ROW()-2,COUNTA('Form Responses 1'!$1:$1)-4),3,,TRUE,"Form Responses 1"))</f>
        <v>theresia v</v>
      </c>
      <c r="D27" s="66">
        <f ca="1">INDIRECT(ADDRESS(2+QUOTIENT(ROW()-2,COUNTA('Form Responses 1'!$1:$1)-4),4,,TRUE,"Form Responses 1"))</f>
        <v>44959</v>
      </c>
      <c r="E27" s="67">
        <f ca="1" t="shared" si="0"/>
        <v>4</v>
      </c>
      <c r="F27" s="51" t="str">
        <f ca="1">IF(ISBLANK(A27)," ",INDIRECT(ADDRESS(1,5+MOD(ROW()-2,COUNTA('Form Responses 1'!$1:$1)-4),,TRUE,"Form Responses 1")))</f>
        <v>Gedung Blok Barat Lt.1 [Gudang 2]</v>
      </c>
      <c r="G27" s="51" t="str">
        <f ca="1">IF(ISBLANK(A27)," ",INDIRECT(ADDRESS(MATCH(A27,'Form Responses 1'!A:A,0),5+MOD(ROW()-2,COUNTA('Form Responses 1'!$1:$1)-4),,TRUE,"Form Responses 1")))</f>
        <v>BAIK</v>
      </c>
      <c r="H27" s="68" t="str">
        <f ca="1" t="shared" si="1"/>
        <v>Gedung Blok Barat Lt.1</v>
      </c>
      <c r="I27" s="68" t="str">
        <f ca="1" t="shared" si="2"/>
        <v>CLEANING SERVICE</v>
      </c>
      <c r="J27" s="68">
        <f ca="1" t="array" ref="J27">IFERROR(INDEX(MASTER!B:B,MATCH(G27,MASTER!A:A,0))/100," ")</f>
        <v>0.95</v>
      </c>
      <c r="K27" s="51">
        <f ca="1" t="shared" si="3"/>
        <v>5</v>
      </c>
      <c r="L27" s="51" t="str">
        <f ca="1" t="shared" si="4"/>
        <v>2023 - WEEK 05</v>
      </c>
      <c r="M27" s="51" t="str">
        <f ca="1" t="shared" si="5"/>
        <v>2023 - MONTH 02</v>
      </c>
      <c r="N27" s="68">
        <f ca="1" t="shared" ref="N27:O27" si="35">IFERROR(AVERAGEIF(L:L,L27,$J:$J)," ")</f>
        <v>0.952500000000001</v>
      </c>
      <c r="O27" s="68">
        <f ca="1" t="shared" si="35"/>
        <v>0.959456521739129</v>
      </c>
      <c r="P27" s="51" t="str">
        <f ca="1">IF(ISBLANK(A27)," ",IF(N27&gt;MASTER!$B$3/100,"SB",IF(N27&gt;MASTER!$B$4/100,"B",IF(N27&gt;MASTER!$B$5/100,"C","K"))))</f>
        <v>SB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5</v>
      </c>
      <c r="AF27" s="51" t="str">
        <f ca="1" t="shared" si="13"/>
        <v>2023 02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45005.6311671528</v>
      </c>
      <c r="B28" s="51" t="str">
        <f ca="1">INDIRECT(ADDRESS(2+QUOTIENT(ROW()-2,COUNTA('Form Responses 1'!$1:$1)-4),2,,TRUE,"Form Responses 1"))</f>
        <v>theresia1@gmail.com</v>
      </c>
      <c r="C28" s="51" t="str">
        <f ca="1">INDIRECT(ADDRESS(2+QUOTIENT(ROW()-2,COUNTA('Form Responses 1'!$1:$1)-4),3,,TRUE,"Form Responses 1"))</f>
        <v>theresia v</v>
      </c>
      <c r="D28" s="66">
        <f ca="1">INDIRECT(ADDRESS(2+QUOTIENT(ROW()-2,COUNTA('Form Responses 1'!$1:$1)-4),4,,TRUE,"Form Responses 1"))</f>
        <v>44959</v>
      </c>
      <c r="E28" s="67">
        <f ca="1" t="shared" si="0"/>
        <v>4</v>
      </c>
      <c r="F28" s="51" t="str">
        <f ca="1">IF(ISBLANK(A28)," ",INDIRECT(ADDRESS(1,5+MOD(ROW()-2,COUNTA('Form Responses 1'!$1:$1)-4),,TRUE,"Form Responses 1")))</f>
        <v>Gedung Blok Barat Lt.1 [Co Working Space]</v>
      </c>
      <c r="G28" s="51" t="str">
        <f ca="1">IF(ISBLANK(A28)," ",INDIRECT(ADDRESS(MATCH(A28,'Form Responses 1'!A:A,0),5+MOD(ROW()-2,COUNTA('Form Responses 1'!$1:$1)-4),,TRUE,"Form Responses 1")))</f>
        <v>BAIK</v>
      </c>
      <c r="H28" s="68" t="str">
        <f ca="1" t="shared" si="1"/>
        <v>Gedung Blok Barat Lt.1</v>
      </c>
      <c r="I28" s="68" t="str">
        <f ca="1" t="shared" si="2"/>
        <v>CLEANING SERVICE</v>
      </c>
      <c r="J28" s="68">
        <f ca="1" t="array" ref="J28">IFERROR(INDEX(MASTER!B:B,MATCH(G28,MASTER!A:A,0))/100," ")</f>
        <v>0.95</v>
      </c>
      <c r="K28" s="51">
        <f ca="1" t="shared" si="3"/>
        <v>5</v>
      </c>
      <c r="L28" s="51" t="str">
        <f ca="1" t="shared" si="4"/>
        <v>2023 - WEEK 05</v>
      </c>
      <c r="M28" s="51" t="str">
        <f ca="1" t="shared" si="5"/>
        <v>2023 - MONTH 02</v>
      </c>
      <c r="N28" s="68">
        <f ca="1" t="shared" ref="N28:O28" si="36">IFERROR(AVERAGEIF(L:L,L28,$J:$J)," ")</f>
        <v>0.952500000000001</v>
      </c>
      <c r="O28" s="68">
        <f ca="1" t="shared" si="36"/>
        <v>0.959456521739129</v>
      </c>
      <c r="P28" s="51" t="str">
        <f ca="1">IF(ISBLANK(A28)," ",IF(N28&gt;MASTER!$B$3/100,"SB",IF(N28&gt;MASTER!$B$4/100,"B",IF(N28&gt;MASTER!$B$5/100,"C","K"))))</f>
        <v>SB</v>
      </c>
      <c r="Q28" s="51" t="str">
        <f ca="1">IF(ISBLANK(B28)," ",IF(O28&gt;MASTER!$B$3/100,"SB",IF(O28&gt;MASTER!$B$4/100,"B",IF(O28&gt;MASTER!$B$5/100,"C","K"))))</f>
        <v>SB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5</v>
      </c>
      <c r="AF28" s="51" t="str">
        <f ca="1" t="shared" si="13"/>
        <v>2023 02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45005.6311671528</v>
      </c>
      <c r="B29" s="51" t="str">
        <f ca="1">INDIRECT(ADDRESS(2+QUOTIENT(ROW()-2,COUNTA('Form Responses 1'!$1:$1)-4),2,,TRUE,"Form Responses 1"))</f>
        <v>theresia1@gmail.com</v>
      </c>
      <c r="C29" s="51" t="str">
        <f ca="1">INDIRECT(ADDRESS(2+QUOTIENT(ROW()-2,COUNTA('Form Responses 1'!$1:$1)-4),3,,TRUE,"Form Responses 1"))</f>
        <v>theresia v</v>
      </c>
      <c r="D29" s="66">
        <f ca="1">INDIRECT(ADDRESS(2+QUOTIENT(ROW()-2,COUNTA('Form Responses 1'!$1:$1)-4),4,,TRUE,"Form Responses 1"))</f>
        <v>44959</v>
      </c>
      <c r="E29" s="67">
        <f ca="1" t="shared" si="0"/>
        <v>4</v>
      </c>
      <c r="F29" s="51" t="str">
        <f ca="1">IF(ISBLANK(A29)," ",INDIRECT(ADDRESS(1,5+MOD(ROW()-2,COUNTA('Form Responses 1'!$1:$1)-4),,TRUE,"Form Responses 1")))</f>
        <v>Gedung Blok Barat Lt.1 [Toilet Pria &amp; Wanita 1]</v>
      </c>
      <c r="G29" s="51" t="str">
        <f ca="1">IF(ISBLANK(A29)," ",INDIRECT(ADDRESS(MATCH(A29,'Form Responses 1'!A:A,0),5+MOD(ROW()-2,COUNTA('Form Responses 1'!$1:$1)-4),,TRUE,"Form Responses 1")))</f>
        <v>BAIK</v>
      </c>
      <c r="H29" s="68" t="str">
        <f ca="1" t="shared" si="1"/>
        <v>Gedung Blok Barat Lt.1</v>
      </c>
      <c r="I29" s="68" t="str">
        <f ca="1" t="shared" si="2"/>
        <v>CLEANING SERVICE</v>
      </c>
      <c r="J29" s="68">
        <f ca="1" t="array" ref="J29">IFERROR(INDEX(MASTER!B:B,MATCH(G29,MASTER!A:A,0))/100," ")</f>
        <v>0.95</v>
      </c>
      <c r="K29" s="51">
        <f ca="1" t="shared" si="3"/>
        <v>5</v>
      </c>
      <c r="L29" s="51" t="str">
        <f ca="1" t="shared" si="4"/>
        <v>2023 - WEEK 05</v>
      </c>
      <c r="M29" s="51" t="str">
        <f ca="1" t="shared" si="5"/>
        <v>2023 - MONTH 02</v>
      </c>
      <c r="N29" s="68">
        <f ca="1" t="shared" ref="N29:O29" si="37">IFERROR(AVERAGEIF(L:L,L29,$J:$J)," ")</f>
        <v>0.952500000000001</v>
      </c>
      <c r="O29" s="68">
        <f ca="1" t="shared" si="37"/>
        <v>0.959456521739129</v>
      </c>
      <c r="P29" s="51" t="str">
        <f ca="1">IF(ISBLANK(A29)," ",IF(N29&gt;MASTER!$B$3/100,"SB",IF(N29&gt;MASTER!$B$4/100,"B",IF(N29&gt;MASTER!$B$5/100,"C","K"))))</f>
        <v>SB</v>
      </c>
      <c r="Q29" s="51" t="str">
        <f ca="1">IF(ISBLANK(B29)," ",IF(O29&gt;MASTER!$B$3/100,"SB",IF(O29&gt;MASTER!$B$4/100,"B",IF(O29&gt;MASTER!$B$5/100,"C","K"))))</f>
        <v>SB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5</v>
      </c>
      <c r="AF29" s="51" t="str">
        <f ca="1" t="shared" si="13"/>
        <v>2023 02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45005.6311671528</v>
      </c>
      <c r="B30" s="51" t="str">
        <f ca="1">INDIRECT(ADDRESS(2+QUOTIENT(ROW()-2,COUNTA('Form Responses 1'!$1:$1)-4),2,,TRUE,"Form Responses 1"))</f>
        <v>theresia1@gmail.com</v>
      </c>
      <c r="C30" s="51" t="str">
        <f ca="1">INDIRECT(ADDRESS(2+QUOTIENT(ROW()-2,COUNTA('Form Responses 1'!$1:$1)-4),3,,TRUE,"Form Responses 1"))</f>
        <v>theresia v</v>
      </c>
      <c r="D30" s="66">
        <f ca="1">INDIRECT(ADDRESS(2+QUOTIENT(ROW()-2,COUNTA('Form Responses 1'!$1:$1)-4),4,,TRUE,"Form Responses 1"))</f>
        <v>44959</v>
      </c>
      <c r="E30" s="67">
        <f ca="1" t="shared" si="0"/>
        <v>4</v>
      </c>
      <c r="F30" s="51" t="str">
        <f ca="1">IF(ISBLANK(A30)," ",INDIRECT(ADDRESS(1,5+MOD(ROW()-2,COUNTA('Form Responses 1'!$1:$1)-4),,TRUE,"Form Responses 1")))</f>
        <v>Gedung Blok Barat Lt.1 [Toilet Pria &amp; Wanita 2]</v>
      </c>
      <c r="G30" s="51" t="str">
        <f ca="1">IF(ISBLANK(A30)," ",INDIRECT(ADDRESS(MATCH(A30,'Form Responses 1'!A:A,0),5+MOD(ROW()-2,COUNTA('Form Responses 1'!$1:$1)-4),,TRUE,"Form Responses 1")))</f>
        <v>BAIK</v>
      </c>
      <c r="H30" s="68" t="str">
        <f ca="1" t="shared" si="1"/>
        <v>Gedung Blok Barat Lt.1</v>
      </c>
      <c r="I30" s="68" t="str">
        <f ca="1" t="shared" si="2"/>
        <v>CLEANING SERVICE</v>
      </c>
      <c r="J30" s="68">
        <f ca="1" t="array" ref="J30">IFERROR(INDEX(MASTER!B:B,MATCH(G30,MASTER!A:A,0))/100," ")</f>
        <v>0.95</v>
      </c>
      <c r="K30" s="51">
        <f ca="1" t="shared" si="3"/>
        <v>5</v>
      </c>
      <c r="L30" s="51" t="str">
        <f ca="1" t="shared" si="4"/>
        <v>2023 - WEEK 05</v>
      </c>
      <c r="M30" s="51" t="str">
        <f ca="1" t="shared" si="5"/>
        <v>2023 - MONTH 02</v>
      </c>
      <c r="N30" s="68">
        <f ca="1" t="shared" ref="N30:O30" si="38">IFERROR(AVERAGEIF(L:L,L30,$J:$J)," ")</f>
        <v>0.952500000000001</v>
      </c>
      <c r="O30" s="68">
        <f ca="1" t="shared" si="38"/>
        <v>0.959456521739129</v>
      </c>
      <c r="P30" s="51" t="str">
        <f ca="1">IF(ISBLANK(A30)," ",IF(N30&gt;MASTER!$B$3/100,"SB",IF(N30&gt;MASTER!$B$4/100,"B",IF(N30&gt;MASTER!$B$5/100,"C","K"))))</f>
        <v>SB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5</v>
      </c>
      <c r="AF30" s="51" t="str">
        <f ca="1" t="shared" si="13"/>
        <v>2023 02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45005.6311671528</v>
      </c>
      <c r="B31" s="51" t="str">
        <f ca="1">INDIRECT(ADDRESS(2+QUOTIENT(ROW()-2,COUNTA('Form Responses 1'!$1:$1)-4),2,,TRUE,"Form Responses 1"))</f>
        <v>theresia1@gmail.com</v>
      </c>
      <c r="C31" s="51" t="str">
        <f ca="1">INDIRECT(ADDRESS(2+QUOTIENT(ROW()-2,COUNTA('Form Responses 1'!$1:$1)-4),3,,TRUE,"Form Responses 1"))</f>
        <v>theresia v</v>
      </c>
      <c r="D31" s="66">
        <f ca="1">INDIRECT(ADDRESS(2+QUOTIENT(ROW()-2,COUNTA('Form Responses 1'!$1:$1)-4),4,,TRUE,"Form Responses 1"))</f>
        <v>44959</v>
      </c>
      <c r="E31" s="67">
        <f ca="1" t="shared" si="0"/>
        <v>4</v>
      </c>
      <c r="F31" s="51" t="str">
        <f ca="1">IF(ISBLANK(A31)," ",INDIRECT(ADDRESS(1,5+MOD(ROW()-2,COUNTA('Form Responses 1'!$1:$1)-4),,TRUE,"Form Responses 1")))</f>
        <v>Gedung Blok Barat Lt.2 [Ruang Rapat Besar]</v>
      </c>
      <c r="G31" s="51" t="str">
        <f ca="1">IF(ISBLANK(A31)," ",INDIRECT(ADDRESS(MATCH(A31,'Form Responses 1'!A:A,0),5+MOD(ROW()-2,COUNTA('Form Responses 1'!$1:$1)-4),,TRUE,"Form Responses 1")))</f>
        <v>CUKUP BAIK</v>
      </c>
      <c r="H31" s="68" t="str">
        <f ca="1" t="shared" si="1"/>
        <v>Gedung Blok Barat Lt.2</v>
      </c>
      <c r="I31" s="68" t="str">
        <f ca="1" t="shared" si="2"/>
        <v>CLEANING SERVICE</v>
      </c>
      <c r="J31" s="68">
        <f ca="1" t="array" ref="J31">IFERROR(INDEX(MASTER!B:B,MATCH(G31,MASTER!A:A,0))/100," ")</f>
        <v>0.89</v>
      </c>
      <c r="K31" s="51">
        <f ca="1" t="shared" si="3"/>
        <v>5</v>
      </c>
      <c r="L31" s="51" t="str">
        <f ca="1" t="shared" si="4"/>
        <v>2023 - WEEK 05</v>
      </c>
      <c r="M31" s="51" t="str">
        <f ca="1" t="shared" si="5"/>
        <v>2023 - MONTH 02</v>
      </c>
      <c r="N31" s="68">
        <f ca="1" t="shared" ref="N31:O31" si="39">IFERROR(AVERAGEIF(L:L,L31,$J:$J)," ")</f>
        <v>0.952500000000001</v>
      </c>
      <c r="O31" s="68">
        <f ca="1" t="shared" si="39"/>
        <v>0.959456521739129</v>
      </c>
      <c r="P31" s="51" t="str">
        <f ca="1">IF(ISBLANK(A31)," ",IF(N31&gt;MASTER!$B$3/100,"SB",IF(N31&gt;MASTER!$B$4/100,"B",IF(N31&gt;MASTER!$B$5/100,"C","K"))))</f>
        <v>SB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5</v>
      </c>
      <c r="AF31" s="51" t="str">
        <f ca="1" t="shared" si="13"/>
        <v>2023 02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45005.6311671528</v>
      </c>
      <c r="B32" s="51" t="str">
        <f ca="1">INDIRECT(ADDRESS(2+QUOTIENT(ROW()-2,COUNTA('Form Responses 1'!$1:$1)-4),2,,TRUE,"Form Responses 1"))</f>
        <v>theresia1@gmail.com</v>
      </c>
      <c r="C32" s="51" t="str">
        <f ca="1">INDIRECT(ADDRESS(2+QUOTIENT(ROW()-2,COUNTA('Form Responses 1'!$1:$1)-4),3,,TRUE,"Form Responses 1"))</f>
        <v>theresia v</v>
      </c>
      <c r="D32" s="66">
        <f ca="1">INDIRECT(ADDRESS(2+QUOTIENT(ROW()-2,COUNTA('Form Responses 1'!$1:$1)-4),4,,TRUE,"Form Responses 1"))</f>
        <v>44959</v>
      </c>
      <c r="E32" s="67">
        <f ca="1" t="shared" si="0"/>
        <v>4</v>
      </c>
      <c r="F32" s="51" t="str">
        <f ca="1">IF(ISBLANK(A32)," ",INDIRECT(ADDRESS(1,5+MOD(ROW()-2,COUNTA('Form Responses 1'!$1:$1)-4),,TRUE,"Form Responses 1")))</f>
        <v>Gedung Blok Barat Lt.2 [Ruang Redaksi]</v>
      </c>
      <c r="G32" s="51" t="str">
        <f ca="1">IF(ISBLANK(A32)," ",INDIRECT(ADDRESS(MATCH(A32,'Form Responses 1'!A:A,0),5+MOD(ROW()-2,COUNTA('Form Responses 1'!$1:$1)-4),,TRUE,"Form Responses 1")))</f>
        <v>CUKUP BAIK</v>
      </c>
      <c r="H32" s="68" t="str">
        <f ca="1" t="shared" si="1"/>
        <v>Gedung Blok Barat Lt.2</v>
      </c>
      <c r="I32" s="68" t="str">
        <f ca="1" t="shared" si="2"/>
        <v>CLEANING SERVICE</v>
      </c>
      <c r="J32" s="68">
        <f ca="1" t="array" ref="J32">IFERROR(INDEX(MASTER!B:B,MATCH(G32,MASTER!A:A,0))/100," ")</f>
        <v>0.89</v>
      </c>
      <c r="K32" s="51">
        <f ca="1" t="shared" si="3"/>
        <v>5</v>
      </c>
      <c r="L32" s="51" t="str">
        <f ca="1" t="shared" si="4"/>
        <v>2023 - WEEK 05</v>
      </c>
      <c r="M32" s="51" t="str">
        <f ca="1" t="shared" si="5"/>
        <v>2023 - MONTH 02</v>
      </c>
      <c r="N32" s="68">
        <f ca="1" t="shared" ref="N32:O32" si="40">IFERROR(AVERAGEIF(L:L,L32,$J:$J)," ")</f>
        <v>0.952500000000001</v>
      </c>
      <c r="O32" s="68">
        <f ca="1" t="shared" si="40"/>
        <v>0.959456521739129</v>
      </c>
      <c r="P32" s="51" t="str">
        <f ca="1">IF(ISBLANK(A32)," ",IF(N32&gt;MASTER!$B$3/100,"SB",IF(N32&gt;MASTER!$B$4/100,"B",IF(N32&gt;MASTER!$B$5/100,"C","K"))))</f>
        <v>SB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5</v>
      </c>
      <c r="AF32" s="51" t="str">
        <f ca="1" t="shared" si="13"/>
        <v>2023 02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45005.6311671528</v>
      </c>
      <c r="B33" s="51" t="str">
        <f ca="1">INDIRECT(ADDRESS(2+QUOTIENT(ROW()-2,COUNTA('Form Responses 1'!$1:$1)-4),2,,TRUE,"Form Responses 1"))</f>
        <v>theresia1@gmail.com</v>
      </c>
      <c r="C33" s="51" t="str">
        <f ca="1">INDIRECT(ADDRESS(2+QUOTIENT(ROW()-2,COUNTA('Form Responses 1'!$1:$1)-4),3,,TRUE,"Form Responses 1"))</f>
        <v>theresia v</v>
      </c>
      <c r="D33" s="66">
        <f ca="1">INDIRECT(ADDRESS(2+QUOTIENT(ROW()-2,COUNTA('Form Responses 1'!$1:$1)-4),4,,TRUE,"Form Responses 1"))</f>
        <v>44959</v>
      </c>
      <c r="E33" s="67">
        <f ca="1" t="shared" si="0"/>
        <v>4</v>
      </c>
      <c r="F33" s="51" t="str">
        <f ca="1">IF(ISBLANK(A33)," ",INDIRECT(ADDRESS(1,5+MOD(ROW()-2,COUNTA('Form Responses 1'!$1:$1)-4),,TRUE,"Form Responses 1")))</f>
        <v>Gedung Blok Barat Lt.2 [Ruang Peneliti 1]</v>
      </c>
      <c r="G33" s="51" t="str">
        <f ca="1">IF(ISBLANK(A33)," ",INDIRECT(ADDRESS(MATCH(A33,'Form Responses 1'!A:A,0),5+MOD(ROW()-2,COUNTA('Form Responses 1'!$1:$1)-4),,TRUE,"Form Responses 1")))</f>
        <v>CUKUP BAIK</v>
      </c>
      <c r="H33" s="68" t="str">
        <f ca="1" t="shared" si="1"/>
        <v>Gedung Blok Barat Lt.2</v>
      </c>
      <c r="I33" s="68" t="str">
        <f ca="1" t="shared" si="2"/>
        <v>CLEANING SERVICE</v>
      </c>
      <c r="J33" s="68">
        <f ca="1" t="array" ref="J33">IFERROR(INDEX(MASTER!B:B,MATCH(G33,MASTER!A:A,0))/100," ")</f>
        <v>0.89</v>
      </c>
      <c r="K33" s="51">
        <f ca="1" t="shared" si="3"/>
        <v>5</v>
      </c>
      <c r="L33" s="51" t="str">
        <f ca="1" t="shared" si="4"/>
        <v>2023 - WEEK 05</v>
      </c>
      <c r="M33" s="51" t="str">
        <f ca="1" t="shared" si="5"/>
        <v>2023 - MONTH 02</v>
      </c>
      <c r="N33" s="68">
        <f ca="1" t="shared" ref="N33:O33" si="41">IFERROR(AVERAGEIF(L:L,L33,$J:$J)," ")</f>
        <v>0.952500000000001</v>
      </c>
      <c r="O33" s="68">
        <f ca="1" t="shared" si="41"/>
        <v>0.959456521739129</v>
      </c>
      <c r="P33" s="51" t="str">
        <f ca="1">IF(ISBLANK(A33)," ",IF(N33&gt;MASTER!$B$3/100,"SB",IF(N33&gt;MASTER!$B$4/100,"B",IF(N33&gt;MASTER!$B$5/100,"C","K"))))</f>
        <v>SB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5</v>
      </c>
      <c r="AF33" s="51" t="str">
        <f ca="1" t="shared" si="13"/>
        <v>2023 02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45005.6311671528</v>
      </c>
      <c r="B34" s="51" t="str">
        <f ca="1">INDIRECT(ADDRESS(2+QUOTIENT(ROW()-2,COUNTA('Form Responses 1'!$1:$1)-4),2,,TRUE,"Form Responses 1"))</f>
        <v>theresia1@gmail.com</v>
      </c>
      <c r="C34" s="51" t="str">
        <f ca="1">INDIRECT(ADDRESS(2+QUOTIENT(ROW()-2,COUNTA('Form Responses 1'!$1:$1)-4),3,,TRUE,"Form Responses 1"))</f>
        <v>theresia v</v>
      </c>
      <c r="D34" s="66">
        <f ca="1">INDIRECT(ADDRESS(2+QUOTIENT(ROW()-2,COUNTA('Form Responses 1'!$1:$1)-4),4,,TRUE,"Form Responses 1"))</f>
        <v>44959</v>
      </c>
      <c r="E34" s="67">
        <f ca="1" t="shared" si="0"/>
        <v>4</v>
      </c>
      <c r="F34" s="51" t="str">
        <f ca="1">IF(ISBLANK(A34)," ",INDIRECT(ADDRESS(1,5+MOD(ROW()-2,COUNTA('Form Responses 1'!$1:$1)-4),,TRUE,"Form Responses 1")))</f>
        <v>Gedung Blok Barat Lt.2 [Ruang Peneliti 2]</v>
      </c>
      <c r="G34" s="51" t="str">
        <f ca="1">IF(ISBLANK(A34)," ",INDIRECT(ADDRESS(MATCH(A34,'Form Responses 1'!A:A,0),5+MOD(ROW()-2,COUNTA('Form Responses 1'!$1:$1)-4),,TRUE,"Form Responses 1")))</f>
        <v>CUKUP BAIK</v>
      </c>
      <c r="H34" s="68" t="str">
        <f ca="1" t="shared" si="1"/>
        <v>Gedung Blok Barat Lt.2</v>
      </c>
      <c r="I34" s="68" t="str">
        <f ca="1" t="shared" si="2"/>
        <v>CLEANING SERVICE</v>
      </c>
      <c r="J34" s="68">
        <f ca="1" t="array" ref="J34">IFERROR(INDEX(MASTER!B:B,MATCH(G34,MASTER!A:A,0))/100," ")</f>
        <v>0.89</v>
      </c>
      <c r="K34" s="51">
        <f ca="1" t="shared" si="3"/>
        <v>5</v>
      </c>
      <c r="L34" s="51" t="str">
        <f ca="1" t="shared" si="4"/>
        <v>2023 - WEEK 05</v>
      </c>
      <c r="M34" s="51" t="str">
        <f ca="1" t="shared" si="5"/>
        <v>2023 - MONTH 02</v>
      </c>
      <c r="N34" s="68">
        <f ca="1" t="shared" ref="N34:O34" si="42">IFERROR(AVERAGEIF(L:L,L34,$J:$J)," ")</f>
        <v>0.952500000000001</v>
      </c>
      <c r="O34" s="68">
        <f ca="1" t="shared" si="42"/>
        <v>0.959456521739129</v>
      </c>
      <c r="P34" s="51" t="str">
        <f ca="1">IF(ISBLANK(A34)," ",IF(N34&gt;MASTER!$B$3/100,"SB",IF(N34&gt;MASTER!$B$4/100,"B",IF(N34&gt;MASTER!$B$5/100,"C","K"))))</f>
        <v>SB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5</v>
      </c>
      <c r="AF34" s="51" t="str">
        <f ca="1" t="shared" si="13"/>
        <v>2023 02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45005.6311671528</v>
      </c>
      <c r="B35" s="51" t="str">
        <f ca="1">INDIRECT(ADDRESS(2+QUOTIENT(ROW()-2,COUNTA('Form Responses 1'!$1:$1)-4),2,,TRUE,"Form Responses 1"))</f>
        <v>theresia1@gmail.com</v>
      </c>
      <c r="C35" s="51" t="str">
        <f ca="1">INDIRECT(ADDRESS(2+QUOTIENT(ROW()-2,COUNTA('Form Responses 1'!$1:$1)-4),3,,TRUE,"Form Responses 1"))</f>
        <v>theresia v</v>
      </c>
      <c r="D35" s="66">
        <f ca="1">INDIRECT(ADDRESS(2+QUOTIENT(ROW()-2,COUNTA('Form Responses 1'!$1:$1)-4),4,,TRUE,"Form Responses 1"))</f>
        <v>44959</v>
      </c>
      <c r="E35" s="67">
        <f ca="1" t="shared" si="0"/>
        <v>4</v>
      </c>
      <c r="F35" s="51" t="str">
        <f ca="1">IF(ISBLANK(A35)," ",INDIRECT(ADDRESS(1,5+MOD(ROW()-2,COUNTA('Form Responses 1'!$1:$1)-4),,TRUE,"Form Responses 1")))</f>
        <v>Gedung Blok Barat Lt.2 [Ruang Peneliti 3]</v>
      </c>
      <c r="G35" s="51" t="str">
        <f ca="1">IF(ISBLANK(A35)," ",INDIRECT(ADDRESS(MATCH(A35,'Form Responses 1'!A:A,0),5+MOD(ROW()-2,COUNTA('Form Responses 1'!$1:$1)-4),,TRUE,"Form Responses 1")))</f>
        <v>CUKUP BAIK</v>
      </c>
      <c r="H35" s="68" t="str">
        <f ca="1" t="shared" si="1"/>
        <v>Gedung Blok Barat Lt.2</v>
      </c>
      <c r="I35" s="68" t="str">
        <f ca="1" t="shared" si="2"/>
        <v>CLEANING SERVICE</v>
      </c>
      <c r="J35" s="68">
        <f ca="1" t="array" ref="J35">IFERROR(INDEX(MASTER!B:B,MATCH(G35,MASTER!A:A,0))/100," ")</f>
        <v>0.89</v>
      </c>
      <c r="K35" s="51">
        <f ca="1" t="shared" si="3"/>
        <v>5</v>
      </c>
      <c r="L35" s="51" t="str">
        <f ca="1" t="shared" si="4"/>
        <v>2023 - WEEK 05</v>
      </c>
      <c r="M35" s="51" t="str">
        <f ca="1" t="shared" si="5"/>
        <v>2023 - MONTH 02</v>
      </c>
      <c r="N35" s="68">
        <f ca="1" t="shared" ref="N35:O35" si="43">IFERROR(AVERAGEIF(L:L,L35,$J:$J)," ")</f>
        <v>0.952500000000001</v>
      </c>
      <c r="O35" s="68">
        <f ca="1" t="shared" si="43"/>
        <v>0.959456521739129</v>
      </c>
      <c r="P35" s="51" t="str">
        <f ca="1">IF(ISBLANK(A35)," ",IF(N35&gt;MASTER!$B$3/100,"SB",IF(N35&gt;MASTER!$B$4/100,"B",IF(N35&gt;MASTER!$B$5/100,"C","K"))))</f>
        <v>SB</v>
      </c>
      <c r="Q35" s="51" t="str">
        <f ca="1">IF(ISBLANK(B35)," ",IF(O35&gt;MASTER!$B$3/100,"SB",IF(O35&gt;MASTER!$B$4/100,"B",IF(O35&gt;MASTER!$B$5/100,"C","K"))))</f>
        <v>SB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5</v>
      </c>
      <c r="AF35" s="51" t="str">
        <f ca="1" t="shared" si="13"/>
        <v>2023 02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45005.6311671528</v>
      </c>
      <c r="B36" s="51" t="str">
        <f ca="1">INDIRECT(ADDRESS(2+QUOTIENT(ROW()-2,COUNTA('Form Responses 1'!$1:$1)-4),2,,TRUE,"Form Responses 1"))</f>
        <v>theresia1@gmail.com</v>
      </c>
      <c r="C36" s="51" t="str">
        <f ca="1">INDIRECT(ADDRESS(2+QUOTIENT(ROW()-2,COUNTA('Form Responses 1'!$1:$1)-4),3,,TRUE,"Form Responses 1"))</f>
        <v>theresia v</v>
      </c>
      <c r="D36" s="66">
        <f ca="1">INDIRECT(ADDRESS(2+QUOTIENT(ROW()-2,COUNTA('Form Responses 1'!$1:$1)-4),4,,TRUE,"Form Responses 1"))</f>
        <v>44959</v>
      </c>
      <c r="E36" s="67">
        <f ca="1" t="shared" si="0"/>
        <v>4</v>
      </c>
      <c r="F36" s="51" t="str">
        <f ca="1">IF(ISBLANK(A36)," ",INDIRECT(ADDRESS(1,5+MOD(ROW()-2,COUNTA('Form Responses 1'!$1:$1)-4),,TRUE,"Form Responses 1")))</f>
        <v>Gedung Blok Barat Lt.2 [Toilet Pria &amp; Wanita]</v>
      </c>
      <c r="G36" s="51" t="str">
        <f ca="1">IF(ISBLANK(A36)," ",INDIRECT(ADDRESS(MATCH(A36,'Form Responses 1'!A:A,0),5+MOD(ROW()-2,COUNTA('Form Responses 1'!$1:$1)-4),,TRUE,"Form Responses 1")))</f>
        <v>CUKUP BAIK</v>
      </c>
      <c r="H36" s="68" t="str">
        <f ca="1" t="shared" si="1"/>
        <v>Gedung Blok Barat Lt.2</v>
      </c>
      <c r="I36" s="68" t="str">
        <f ca="1" t="shared" si="2"/>
        <v>CLEANING SERVICE</v>
      </c>
      <c r="J36" s="68">
        <f ca="1" t="array" ref="J36">IFERROR(INDEX(MASTER!B:B,MATCH(G36,MASTER!A:A,0))/100," ")</f>
        <v>0.89</v>
      </c>
      <c r="K36" s="51">
        <f ca="1" t="shared" si="3"/>
        <v>5</v>
      </c>
      <c r="L36" s="51" t="str">
        <f ca="1" t="shared" si="4"/>
        <v>2023 - WEEK 05</v>
      </c>
      <c r="M36" s="51" t="str">
        <f ca="1" t="shared" si="5"/>
        <v>2023 - MONTH 02</v>
      </c>
      <c r="N36" s="68">
        <f ca="1" t="shared" ref="N36:O36" si="44">IFERROR(AVERAGEIF(L:L,L36,$J:$J)," ")</f>
        <v>0.952500000000001</v>
      </c>
      <c r="O36" s="68">
        <f ca="1" t="shared" si="44"/>
        <v>0.959456521739129</v>
      </c>
      <c r="P36" s="51" t="str">
        <f ca="1">IF(ISBLANK(A36)," ",IF(N36&gt;MASTER!$B$3/100,"SB",IF(N36&gt;MASTER!$B$4/100,"B",IF(N36&gt;MASTER!$B$5/100,"C","K"))))</f>
        <v>SB</v>
      </c>
      <c r="Q36" s="51" t="str">
        <f ca="1">IF(ISBLANK(B36)," ",IF(O36&gt;MASTER!$B$3/100,"SB",IF(O36&gt;MASTER!$B$4/100,"B",IF(O36&gt;MASTER!$B$5/100,"C","K"))))</f>
        <v>SB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5</v>
      </c>
      <c r="AF36" s="51" t="str">
        <f ca="1" t="shared" si="13"/>
        <v>2023 02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45005.6311671528</v>
      </c>
      <c r="B37" s="51" t="str">
        <f ca="1">INDIRECT(ADDRESS(2+QUOTIENT(ROW()-2,COUNTA('Form Responses 1'!$1:$1)-4),2,,TRUE,"Form Responses 1"))</f>
        <v>theresia1@gmail.com</v>
      </c>
      <c r="C37" s="51" t="str">
        <f ca="1">INDIRECT(ADDRESS(2+QUOTIENT(ROW()-2,COUNTA('Form Responses 1'!$1:$1)-4),3,,TRUE,"Form Responses 1"))</f>
        <v>theresia v</v>
      </c>
      <c r="D37" s="66">
        <f ca="1">INDIRECT(ADDRESS(2+QUOTIENT(ROW()-2,COUNTA('Form Responses 1'!$1:$1)-4),4,,TRUE,"Form Responses 1"))</f>
        <v>44959</v>
      </c>
      <c r="E37" s="67">
        <f ca="1" t="shared" si="0"/>
        <v>4</v>
      </c>
      <c r="F37" s="51" t="str">
        <f ca="1">IF(ISBLANK(A37)," ",INDIRECT(ADDRESS(1,5+MOD(ROW()-2,COUNTA('Form Responses 1'!$1:$1)-4),,TRUE,"Form Responses 1")))</f>
        <v>Gedung Blok Barat Lt.2 [Toilet Pria &amp; Wanita 2]</v>
      </c>
      <c r="G37" s="51" t="str">
        <f ca="1">IF(ISBLANK(A37)," ",INDIRECT(ADDRESS(MATCH(A37,'Form Responses 1'!A:A,0),5+MOD(ROW()-2,COUNTA('Form Responses 1'!$1:$1)-4),,TRUE,"Form Responses 1")))</f>
        <v>CUKUP BAIK</v>
      </c>
      <c r="H37" s="68" t="str">
        <f ca="1" t="shared" si="1"/>
        <v>Gedung Blok Barat Lt.2</v>
      </c>
      <c r="I37" s="68" t="str">
        <f ca="1" t="shared" si="2"/>
        <v>CLEANING SERVICE</v>
      </c>
      <c r="J37" s="68">
        <f ca="1" t="array" ref="J37">IFERROR(INDEX(MASTER!B:B,MATCH(G37,MASTER!A:A,0))/100," ")</f>
        <v>0.89</v>
      </c>
      <c r="K37" s="51">
        <f ca="1" t="shared" si="3"/>
        <v>5</v>
      </c>
      <c r="L37" s="51" t="str">
        <f ca="1" t="shared" si="4"/>
        <v>2023 - WEEK 05</v>
      </c>
      <c r="M37" s="51" t="str">
        <f ca="1" t="shared" si="5"/>
        <v>2023 - MONTH 02</v>
      </c>
      <c r="N37" s="68">
        <f ca="1" t="shared" ref="N37:O37" si="45">IFERROR(AVERAGEIF(L:L,L37,$J:$J)," ")</f>
        <v>0.952500000000001</v>
      </c>
      <c r="O37" s="68">
        <f ca="1" t="shared" si="45"/>
        <v>0.959456521739129</v>
      </c>
      <c r="P37" s="51" t="str">
        <f ca="1">IF(ISBLANK(A37)," ",IF(N37&gt;MASTER!$B$3/100,"SB",IF(N37&gt;MASTER!$B$4/100,"B",IF(N37&gt;MASTER!$B$5/100,"C","K"))))</f>
        <v>SB</v>
      </c>
      <c r="Q37" s="51" t="str">
        <f ca="1">IF(ISBLANK(B37)," ",IF(O37&gt;MASTER!$B$3/100,"SB",IF(O37&gt;MASTER!$B$4/100,"B",IF(O37&gt;MASTER!$B$5/100,"C","K"))))</f>
        <v>SB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5</v>
      </c>
      <c r="AF37" s="51" t="str">
        <f ca="1" t="shared" si="13"/>
        <v>2023 02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45005.6311671528</v>
      </c>
      <c r="B38" s="51" t="str">
        <f ca="1">INDIRECT(ADDRESS(2+QUOTIENT(ROW()-2,COUNTA('Form Responses 1'!$1:$1)-4),2,,TRUE,"Form Responses 1"))</f>
        <v>theresia1@gmail.com</v>
      </c>
      <c r="C38" s="51" t="str">
        <f ca="1">INDIRECT(ADDRESS(2+QUOTIENT(ROW()-2,COUNTA('Form Responses 1'!$1:$1)-4),3,,TRUE,"Form Responses 1"))</f>
        <v>theresia v</v>
      </c>
      <c r="D38" s="66">
        <f ca="1">INDIRECT(ADDRESS(2+QUOTIENT(ROW()-2,COUNTA('Form Responses 1'!$1:$1)-4),4,,TRUE,"Form Responses 1"))</f>
        <v>44959</v>
      </c>
      <c r="E38" s="67">
        <f ca="1" t="shared" si="0"/>
        <v>4</v>
      </c>
      <c r="F38" s="51" t="str">
        <f ca="1">IF(ISBLANK(A38)," ",INDIRECT(ADDRESS(1,5+MOD(ROW()-2,COUNTA('Form Responses 1'!$1:$1)-4),,TRUE,"Form Responses 1")))</f>
        <v>Gedung Pameran [Ruang Pameran]</v>
      </c>
      <c r="G38" s="51" t="str">
        <f ca="1">IF(ISBLANK(A38)," ",INDIRECT(ADDRESS(MATCH(A38,'Form Responses 1'!A:A,0),5+MOD(ROW()-2,COUNTA('Form Responses 1'!$1:$1)-4),,TRUE,"Form Responses 1")))</f>
        <v>SANGATBAIK</v>
      </c>
      <c r="H38" s="68" t="str">
        <f ca="1" t="shared" si="1"/>
        <v>Gedung Pameran</v>
      </c>
      <c r="I38" s="68" t="str">
        <f ca="1" t="shared" si="2"/>
        <v>CLEANING SERVICE</v>
      </c>
      <c r="J38" s="68">
        <f ca="1" t="array" ref="J38">IFERROR(INDEX(MASTER!B:B,MATCH(G38,MASTER!A:A,0))/100," ")</f>
        <v>1</v>
      </c>
      <c r="K38" s="51">
        <f ca="1" t="shared" si="3"/>
        <v>5</v>
      </c>
      <c r="L38" s="51" t="str">
        <f ca="1" t="shared" si="4"/>
        <v>2023 - WEEK 05</v>
      </c>
      <c r="M38" s="51" t="str">
        <f ca="1" t="shared" si="5"/>
        <v>2023 - MONTH 02</v>
      </c>
      <c r="N38" s="68">
        <f ca="1" t="shared" ref="N38:O38" si="46">IFERROR(AVERAGEIF(L:L,L38,$J:$J)," ")</f>
        <v>0.952500000000001</v>
      </c>
      <c r="O38" s="68">
        <f ca="1" t="shared" si="46"/>
        <v>0.959456521739129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SB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5</v>
      </c>
      <c r="AF38" s="51" t="str">
        <f ca="1" t="shared" si="13"/>
        <v>2023 02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45005.6311671528</v>
      </c>
      <c r="B39" s="51" t="str">
        <f ca="1">INDIRECT(ADDRESS(2+QUOTIENT(ROW()-2,COUNTA('Form Responses 1'!$1:$1)-4),2,,TRUE,"Form Responses 1"))</f>
        <v>theresia1@gmail.com</v>
      </c>
      <c r="C39" s="51" t="str">
        <f ca="1">INDIRECT(ADDRESS(2+QUOTIENT(ROW()-2,COUNTA('Form Responses 1'!$1:$1)-4),3,,TRUE,"Form Responses 1"))</f>
        <v>theresia v</v>
      </c>
      <c r="D39" s="66">
        <f ca="1">INDIRECT(ADDRESS(2+QUOTIENT(ROW()-2,COUNTA('Form Responses 1'!$1:$1)-4),4,,TRUE,"Form Responses 1"))</f>
        <v>44959</v>
      </c>
      <c r="E39" s="67">
        <f ca="1" t="shared" si="0"/>
        <v>4</v>
      </c>
      <c r="F39" s="51" t="str">
        <f ca="1">IF(ISBLANK(A39)," ",INDIRECT(ADDRESS(1,5+MOD(ROW()-2,COUNTA('Form Responses 1'!$1:$1)-4),,TRUE,"Form Responses 1")))</f>
        <v>Gedung Pameran [Ruang Mess]</v>
      </c>
      <c r="G39" s="51" t="str">
        <f ca="1">IF(ISBLANK(A39)," ",INDIRECT(ADDRESS(MATCH(A39,'Form Responses 1'!A:A,0),5+MOD(ROW()-2,COUNTA('Form Responses 1'!$1:$1)-4),,TRUE,"Form Responses 1")))</f>
        <v>SANGATBAIK</v>
      </c>
      <c r="H39" s="68" t="str">
        <f ca="1" t="shared" si="1"/>
        <v>Gedung Pameran</v>
      </c>
      <c r="I39" s="68" t="str">
        <f ca="1" t="shared" si="2"/>
        <v>CLEANING SERVICE</v>
      </c>
      <c r="J39" s="68">
        <f ca="1" t="array" ref="J39">IFERROR(INDEX(MASTER!B:B,MATCH(G39,MASTER!A:A,0))/100," ")</f>
        <v>1</v>
      </c>
      <c r="K39" s="51">
        <f ca="1" t="shared" si="3"/>
        <v>5</v>
      </c>
      <c r="L39" s="51" t="str">
        <f ca="1" t="shared" si="4"/>
        <v>2023 - WEEK 05</v>
      </c>
      <c r="M39" s="51" t="str">
        <f ca="1" t="shared" si="5"/>
        <v>2023 - MONTH 02</v>
      </c>
      <c r="N39" s="68">
        <f ca="1" t="shared" ref="N39:O39" si="47">IFERROR(AVERAGEIF(L:L,L39,$J:$J)," ")</f>
        <v>0.952500000000001</v>
      </c>
      <c r="O39" s="68">
        <f ca="1" t="shared" si="47"/>
        <v>0.959456521739129</v>
      </c>
      <c r="P39" s="51" t="str">
        <f ca="1">IF(ISBLANK(A39)," ",IF(N39&gt;MASTER!$B$3/100,"SB",IF(N39&gt;MASTER!$B$4/100,"B",IF(N39&gt;MASTER!$B$5/100,"C","K"))))</f>
        <v>SB</v>
      </c>
      <c r="Q39" s="51" t="str">
        <f ca="1">IF(ISBLANK(B39)," ",IF(O39&gt;MASTER!$B$3/100,"SB",IF(O39&gt;MASTER!$B$4/100,"B",IF(O39&gt;MASTER!$B$5/100,"C","K"))))</f>
        <v>SB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5</v>
      </c>
      <c r="AF39" s="51" t="str">
        <f ca="1" t="shared" si="13"/>
        <v>2023 02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45005.6311671528</v>
      </c>
      <c r="B40" s="51" t="str">
        <f ca="1">INDIRECT(ADDRESS(2+QUOTIENT(ROW()-2,COUNTA('Form Responses 1'!$1:$1)-4),2,,TRUE,"Form Responses 1"))</f>
        <v>theresia1@gmail.com</v>
      </c>
      <c r="C40" s="51" t="str">
        <f ca="1">INDIRECT(ADDRESS(2+QUOTIENT(ROW()-2,COUNTA('Form Responses 1'!$1:$1)-4),3,,TRUE,"Form Responses 1"))</f>
        <v>theresia v</v>
      </c>
      <c r="D40" s="66">
        <f ca="1">INDIRECT(ADDRESS(2+QUOTIENT(ROW()-2,COUNTA('Form Responses 1'!$1:$1)-4),4,,TRUE,"Form Responses 1"))</f>
        <v>44959</v>
      </c>
      <c r="E40" s="67">
        <f ca="1" t="shared" si="0"/>
        <v>4</v>
      </c>
      <c r="F40" s="51" t="str">
        <f ca="1">IF(ISBLANK(A40)," ",INDIRECT(ADDRESS(1,5+MOD(ROW()-2,COUNTA('Form Responses 1'!$1:$1)-4),,TRUE,"Form Responses 1")))</f>
        <v>Gedung Pameran [Toilet Pria / Wanita]</v>
      </c>
      <c r="G40" s="51" t="str">
        <f ca="1">IF(ISBLANK(A40)," ",INDIRECT(ADDRESS(MATCH(A40,'Form Responses 1'!A:A,0),5+MOD(ROW()-2,COUNTA('Form Responses 1'!$1:$1)-4),,TRUE,"Form Responses 1")))</f>
        <v>SANGATBAIK</v>
      </c>
      <c r="H40" s="68" t="str">
        <f ca="1" t="shared" si="1"/>
        <v>Gedung Pameran</v>
      </c>
      <c r="I40" s="68" t="str">
        <f ca="1" t="shared" si="2"/>
        <v>CLEANING SERVICE</v>
      </c>
      <c r="J40" s="68">
        <f ca="1" t="array" ref="J40">IFERROR(INDEX(MASTER!B:B,MATCH(G40,MASTER!A:A,0))/100," ")</f>
        <v>1</v>
      </c>
      <c r="K40" s="51">
        <f ca="1" t="shared" si="3"/>
        <v>5</v>
      </c>
      <c r="L40" s="51" t="str">
        <f ca="1" t="shared" si="4"/>
        <v>2023 - WEEK 05</v>
      </c>
      <c r="M40" s="51" t="str">
        <f ca="1" t="shared" si="5"/>
        <v>2023 - MONTH 02</v>
      </c>
      <c r="N40" s="68">
        <f ca="1" t="shared" ref="N40:O40" si="48">IFERROR(AVERAGEIF(L:L,L40,$J:$J)," ")</f>
        <v>0.952500000000001</v>
      </c>
      <c r="O40" s="68">
        <f ca="1" t="shared" si="48"/>
        <v>0.959456521739129</v>
      </c>
      <c r="P40" s="51" t="str">
        <f ca="1">IF(ISBLANK(A40)," ",IF(N40&gt;MASTER!$B$3/100,"SB",IF(N40&gt;MASTER!$B$4/100,"B",IF(N40&gt;MASTER!$B$5/100,"C","K"))))</f>
        <v>SB</v>
      </c>
      <c r="Q40" s="51" t="str">
        <f ca="1">IF(ISBLANK(B40)," ",IF(O40&gt;MASTER!$B$3/100,"SB",IF(O40&gt;MASTER!$B$4/100,"B",IF(O40&gt;MASTER!$B$5/100,"C","K"))))</f>
        <v>SB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5</v>
      </c>
      <c r="AF40" s="51" t="str">
        <f ca="1" t="shared" si="13"/>
        <v>2023 02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45005.6311671528</v>
      </c>
      <c r="B41" s="51" t="str">
        <f ca="1">INDIRECT(ADDRESS(2+QUOTIENT(ROW()-2,COUNTA('Form Responses 1'!$1:$1)-4),2,,TRUE,"Form Responses 1"))</f>
        <v>theresia1@gmail.com</v>
      </c>
      <c r="C41" s="51" t="str">
        <f ca="1">INDIRECT(ADDRESS(2+QUOTIENT(ROW()-2,COUNTA('Form Responses 1'!$1:$1)-4),3,,TRUE,"Form Responses 1"))</f>
        <v>theresia v</v>
      </c>
      <c r="D41" s="66">
        <f ca="1">INDIRECT(ADDRESS(2+QUOTIENT(ROW()-2,COUNTA('Form Responses 1'!$1:$1)-4),4,,TRUE,"Form Responses 1"))</f>
        <v>44959</v>
      </c>
      <c r="E41" s="67">
        <f ca="1" t="shared" si="0"/>
        <v>4</v>
      </c>
      <c r="F41" s="51" t="str">
        <f ca="1">IF(ISBLANK(A41)," ",INDIRECT(ADDRESS(1,5+MOD(ROW()-2,COUNTA('Form Responses 1'!$1:$1)-4),,TRUE,"Form Responses 1")))</f>
        <v>Gedung Perpustakaan Lt.1 [Ruang Laboratorium]</v>
      </c>
      <c r="G41" s="51" t="str">
        <f ca="1">IF(ISBLANK(A41)," ",INDIRECT(ADDRESS(MATCH(A41,'Form Responses 1'!A:A,0),5+MOD(ROW()-2,COUNTA('Form Responses 1'!$1:$1)-4),,TRUE,"Form Responses 1")))</f>
        <v>CUKUP BAIK</v>
      </c>
      <c r="H41" s="68" t="str">
        <f ca="1" t="shared" si="1"/>
        <v>Gedung Perpustakaan Lt.1</v>
      </c>
      <c r="I41" s="68" t="str">
        <f ca="1" t="shared" si="2"/>
        <v>CLEANING SERVICE</v>
      </c>
      <c r="J41" s="68">
        <f ca="1" t="array" ref="J41">IFERROR(INDEX(MASTER!B:B,MATCH(G41,MASTER!A:A,0))/100," ")</f>
        <v>0.89</v>
      </c>
      <c r="K41" s="51">
        <f ca="1" t="shared" si="3"/>
        <v>5</v>
      </c>
      <c r="L41" s="51" t="str">
        <f ca="1" t="shared" si="4"/>
        <v>2023 - WEEK 05</v>
      </c>
      <c r="M41" s="51" t="str">
        <f ca="1" t="shared" si="5"/>
        <v>2023 - MONTH 02</v>
      </c>
      <c r="N41" s="68">
        <f ca="1" t="shared" ref="N41:O41" si="49">IFERROR(AVERAGEIF(L:L,L41,$J:$J)," ")</f>
        <v>0.952500000000001</v>
      </c>
      <c r="O41" s="68">
        <f ca="1" t="shared" si="49"/>
        <v>0.959456521739129</v>
      </c>
      <c r="P41" s="51" t="str">
        <f ca="1">IF(ISBLANK(A41)," ",IF(N41&gt;MASTER!$B$3/100,"SB",IF(N41&gt;MASTER!$B$4/100,"B",IF(N41&gt;MASTER!$B$5/100,"C","K"))))</f>
        <v>SB</v>
      </c>
      <c r="Q41" s="51" t="str">
        <f ca="1">IF(ISBLANK(B41)," ",IF(O41&gt;MASTER!$B$3/100,"SB",IF(O41&gt;MASTER!$B$4/100,"B",IF(O41&gt;MASTER!$B$5/100,"C","K"))))</f>
        <v>SB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5</v>
      </c>
      <c r="AF41" s="51" t="str">
        <f ca="1" t="shared" si="13"/>
        <v>2023 02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45005.6311671528</v>
      </c>
      <c r="B42" s="51" t="str">
        <f ca="1">INDIRECT(ADDRESS(2+QUOTIENT(ROW()-2,COUNTA('Form Responses 1'!$1:$1)-4),2,,TRUE,"Form Responses 1"))</f>
        <v>theresia1@gmail.com</v>
      </c>
      <c r="C42" s="51" t="str">
        <f ca="1">INDIRECT(ADDRESS(2+QUOTIENT(ROW()-2,COUNTA('Form Responses 1'!$1:$1)-4),3,,TRUE,"Form Responses 1"))</f>
        <v>theresia v</v>
      </c>
      <c r="D42" s="66">
        <f ca="1">INDIRECT(ADDRESS(2+QUOTIENT(ROW()-2,COUNTA('Form Responses 1'!$1:$1)-4),4,,TRUE,"Form Responses 1"))</f>
        <v>44959</v>
      </c>
      <c r="E42" s="67">
        <f ca="1" t="shared" si="0"/>
        <v>4</v>
      </c>
      <c r="F42" s="51" t="str">
        <f ca="1">IF(ISBLANK(A42)," ",INDIRECT(ADDRESS(1,5+MOD(ROW()-2,COUNTA('Form Responses 1'!$1:$1)-4),,TRUE,"Form Responses 1")))</f>
        <v>Gedung Perpustakaan Lt.1 [Toilet Pria &amp; Wanita 1]</v>
      </c>
      <c r="G42" s="51" t="str">
        <f ca="1">IF(ISBLANK(A42)," ",INDIRECT(ADDRESS(MATCH(A42,'Form Responses 1'!A:A,0),5+MOD(ROW()-2,COUNTA('Form Responses 1'!$1:$1)-4),,TRUE,"Form Responses 1")))</f>
        <v>CUKUP BAIK</v>
      </c>
      <c r="H42" s="68" t="str">
        <f ca="1" t="shared" si="1"/>
        <v>Gedung Perpustakaan Lt.1</v>
      </c>
      <c r="I42" s="68" t="str">
        <f ca="1" t="shared" si="2"/>
        <v>CLEANING SERVICE</v>
      </c>
      <c r="J42" s="68">
        <f ca="1" t="array" ref="J42">IFERROR(INDEX(MASTER!B:B,MATCH(G42,MASTER!A:A,0))/100," ")</f>
        <v>0.89</v>
      </c>
      <c r="K42" s="51">
        <f ca="1" t="shared" si="3"/>
        <v>5</v>
      </c>
      <c r="L42" s="51" t="str">
        <f ca="1" t="shared" si="4"/>
        <v>2023 - WEEK 05</v>
      </c>
      <c r="M42" s="51" t="str">
        <f ca="1" t="shared" si="5"/>
        <v>2023 - MONTH 02</v>
      </c>
      <c r="N42" s="68">
        <f ca="1" t="shared" ref="N42:O42" si="50">IFERROR(AVERAGEIF(L:L,L42,$J:$J)," ")</f>
        <v>0.952500000000001</v>
      </c>
      <c r="O42" s="68">
        <f ca="1" t="shared" si="50"/>
        <v>0.959456521739129</v>
      </c>
      <c r="P42" s="51" t="str">
        <f ca="1">IF(ISBLANK(A42)," ",IF(N42&gt;MASTER!$B$3/100,"SB",IF(N42&gt;MASTER!$B$4/100,"B",IF(N42&gt;MASTER!$B$5/100,"C","K"))))</f>
        <v>SB</v>
      </c>
      <c r="Q42" s="51" t="str">
        <f ca="1">IF(ISBLANK(B42)," ",IF(O42&gt;MASTER!$B$3/100,"SB",IF(O42&gt;MASTER!$B$4/100,"B",IF(O42&gt;MASTER!$B$5/100,"C","K"))))</f>
        <v>SB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5</v>
      </c>
      <c r="AF42" s="51" t="str">
        <f ca="1" t="shared" si="13"/>
        <v>2023 02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45005.6311671528</v>
      </c>
      <c r="B43" s="51" t="str">
        <f ca="1">INDIRECT(ADDRESS(2+QUOTIENT(ROW()-2,COUNTA('Form Responses 1'!$1:$1)-4),2,,TRUE,"Form Responses 1"))</f>
        <v>theresia1@gmail.com</v>
      </c>
      <c r="C43" s="51" t="str">
        <f ca="1">INDIRECT(ADDRESS(2+QUOTIENT(ROW()-2,COUNTA('Form Responses 1'!$1:$1)-4),3,,TRUE,"Form Responses 1"))</f>
        <v>theresia v</v>
      </c>
      <c r="D43" s="66">
        <f ca="1">INDIRECT(ADDRESS(2+QUOTIENT(ROW()-2,COUNTA('Form Responses 1'!$1:$1)-4),4,,TRUE,"Form Responses 1"))</f>
        <v>44959</v>
      </c>
      <c r="E43" s="67">
        <f ca="1" t="shared" si="0"/>
        <v>4</v>
      </c>
      <c r="F43" s="51" t="str">
        <f ca="1">IF(ISBLANK(A43)," ",INDIRECT(ADDRESS(1,5+MOD(ROW()-2,COUNTA('Form Responses 1'!$1:$1)-4),,TRUE,"Form Responses 1")))</f>
        <v>Gedung Perpustakaan Lt.1 [Toilet Pria &amp; Wanita 2]</v>
      </c>
      <c r="G43" s="51" t="str">
        <f ca="1">IF(ISBLANK(A43)," ",INDIRECT(ADDRESS(MATCH(A43,'Form Responses 1'!A:A,0),5+MOD(ROW()-2,COUNTA('Form Responses 1'!$1:$1)-4),,TRUE,"Form Responses 1")))</f>
        <v>CUKUP BAIK</v>
      </c>
      <c r="H43" s="68" t="str">
        <f ca="1" t="shared" si="1"/>
        <v>Gedung Perpustakaan Lt.1</v>
      </c>
      <c r="I43" s="68" t="str">
        <f ca="1" t="shared" si="2"/>
        <v>CLEANING SERVICE</v>
      </c>
      <c r="J43" s="68">
        <f ca="1" t="array" ref="J43">IFERROR(INDEX(MASTER!B:B,MATCH(G43,MASTER!A:A,0))/100," ")</f>
        <v>0.89</v>
      </c>
      <c r="K43" s="51">
        <f ca="1" t="shared" si="3"/>
        <v>5</v>
      </c>
      <c r="L43" s="51" t="str">
        <f ca="1" t="shared" si="4"/>
        <v>2023 - WEEK 05</v>
      </c>
      <c r="M43" s="51" t="str">
        <f ca="1" t="shared" si="5"/>
        <v>2023 - MONTH 02</v>
      </c>
      <c r="N43" s="68">
        <f ca="1" t="shared" ref="N43:O43" si="51">IFERROR(AVERAGEIF(L:L,L43,$J:$J)," ")</f>
        <v>0.952500000000001</v>
      </c>
      <c r="O43" s="68">
        <f ca="1" t="shared" si="51"/>
        <v>0.959456521739129</v>
      </c>
      <c r="P43" s="51" t="str">
        <f ca="1">IF(ISBLANK(A43)," ",IF(N43&gt;MASTER!$B$3/100,"SB",IF(N43&gt;MASTER!$B$4/100,"B",IF(N43&gt;MASTER!$B$5/100,"C","K"))))</f>
        <v>SB</v>
      </c>
      <c r="Q43" s="51" t="str">
        <f ca="1">IF(ISBLANK(B43)," ",IF(O43&gt;MASTER!$B$3/100,"SB",IF(O43&gt;MASTER!$B$4/100,"B",IF(O43&gt;MASTER!$B$5/100,"C","K"))))</f>
        <v>SB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5</v>
      </c>
      <c r="AF43" s="51" t="str">
        <f ca="1" t="shared" si="13"/>
        <v>2023 02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45005.6311671528</v>
      </c>
      <c r="B44" s="51" t="str">
        <f ca="1">INDIRECT(ADDRESS(2+QUOTIENT(ROW()-2,COUNTA('Form Responses 1'!$1:$1)-4),2,,TRUE,"Form Responses 1"))</f>
        <v>theresia1@gmail.com</v>
      </c>
      <c r="C44" s="51" t="str">
        <f ca="1">INDIRECT(ADDRESS(2+QUOTIENT(ROW()-2,COUNTA('Form Responses 1'!$1:$1)-4),3,,TRUE,"Form Responses 1"))</f>
        <v>theresia v</v>
      </c>
      <c r="D44" s="66">
        <f ca="1">INDIRECT(ADDRESS(2+QUOTIENT(ROW()-2,COUNTA('Form Responses 1'!$1:$1)-4),4,,TRUE,"Form Responses 1"))</f>
        <v>44959</v>
      </c>
      <c r="E44" s="67">
        <f ca="1" t="shared" si="0"/>
        <v>4</v>
      </c>
      <c r="F44" s="51" t="str">
        <f ca="1">IF(ISBLANK(A44)," ",INDIRECT(ADDRESS(1,5+MOD(ROW()-2,COUNTA('Form Responses 1'!$1:$1)-4),,TRUE,"Form Responses 1")))</f>
        <v>Gedung Perpustakaan Lt.2 [Ruang Perpustakaan]</v>
      </c>
      <c r="G44" s="51" t="str">
        <f ca="1">IF(ISBLANK(A44)," ",INDIRECT(ADDRESS(MATCH(A44,'Form Responses 1'!A:A,0),5+MOD(ROW()-2,COUNTA('Form Responses 1'!$1:$1)-4),,TRUE,"Form Responses 1")))</f>
        <v>SANGATBAIK</v>
      </c>
      <c r="H44" s="68" t="str">
        <f ca="1" t="shared" si="1"/>
        <v>Gedung Perpustakaan Lt.2</v>
      </c>
      <c r="I44" s="68" t="str">
        <f ca="1" t="shared" si="2"/>
        <v>CLEANING SERVICE</v>
      </c>
      <c r="J44" s="68">
        <f ca="1" t="array" ref="J44">IFERROR(INDEX(MASTER!B:B,MATCH(G44,MASTER!A:A,0))/100," ")</f>
        <v>1</v>
      </c>
      <c r="K44" s="51">
        <f ca="1" t="shared" si="3"/>
        <v>5</v>
      </c>
      <c r="L44" s="51" t="str">
        <f ca="1" t="shared" si="4"/>
        <v>2023 - WEEK 05</v>
      </c>
      <c r="M44" s="51" t="str">
        <f ca="1" t="shared" si="5"/>
        <v>2023 - MONTH 02</v>
      </c>
      <c r="N44" s="68">
        <f ca="1" t="shared" ref="N44:O44" si="52">IFERROR(AVERAGEIF(L:L,L44,$J:$J)," ")</f>
        <v>0.952500000000001</v>
      </c>
      <c r="O44" s="68">
        <f ca="1" t="shared" si="52"/>
        <v>0.959456521739129</v>
      </c>
      <c r="P44" s="51" t="str">
        <f ca="1">IF(ISBLANK(A44)," ",IF(N44&gt;MASTER!$B$3/100,"SB",IF(N44&gt;MASTER!$B$4/100,"B",IF(N44&gt;MASTER!$B$5/100,"C","K"))))</f>
        <v>SB</v>
      </c>
      <c r="Q44" s="51" t="str">
        <f ca="1">IF(ISBLANK(B44)," ",IF(O44&gt;MASTER!$B$3/100,"SB",IF(O44&gt;MASTER!$B$4/100,"B",IF(O44&gt;MASTER!$B$5/100,"C","K"))))</f>
        <v>SB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5</v>
      </c>
      <c r="AF44" s="51" t="str">
        <f ca="1" t="shared" si="13"/>
        <v>2023 02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45005.6311671528</v>
      </c>
      <c r="B45" s="51" t="str">
        <f ca="1">INDIRECT(ADDRESS(2+QUOTIENT(ROW()-2,COUNTA('Form Responses 1'!$1:$1)-4),2,,TRUE,"Form Responses 1"))</f>
        <v>theresia1@gmail.com</v>
      </c>
      <c r="C45" s="51" t="str">
        <f ca="1">INDIRECT(ADDRESS(2+QUOTIENT(ROW()-2,COUNTA('Form Responses 1'!$1:$1)-4),3,,TRUE,"Form Responses 1"))</f>
        <v>theresia v</v>
      </c>
      <c r="D45" s="66">
        <f ca="1">INDIRECT(ADDRESS(2+QUOTIENT(ROW()-2,COUNTA('Form Responses 1'!$1:$1)-4),4,,TRUE,"Form Responses 1"))</f>
        <v>44959</v>
      </c>
      <c r="E45" s="67">
        <f ca="1" t="shared" si="0"/>
        <v>4</v>
      </c>
      <c r="F45" s="51" t="str">
        <f ca="1">IF(ISBLANK(A45)," ",INDIRECT(ADDRESS(1,5+MOD(ROW()-2,COUNTA('Form Responses 1'!$1:$1)-4),,TRUE,"Form Responses 1")))</f>
        <v>Gedung Perpustakaan Lt.2 [Toilet Pria &amp; Wanita]</v>
      </c>
      <c r="G45" s="51" t="str">
        <f ca="1">IF(ISBLANK(A45)," ",INDIRECT(ADDRESS(MATCH(A45,'Form Responses 1'!A:A,0),5+MOD(ROW()-2,COUNTA('Form Responses 1'!$1:$1)-4),,TRUE,"Form Responses 1")))</f>
        <v>SANGATBAIK</v>
      </c>
      <c r="H45" s="68" t="str">
        <f ca="1" t="shared" si="1"/>
        <v>Gedung Perpustakaan Lt.2</v>
      </c>
      <c r="I45" s="68" t="str">
        <f ca="1" t="shared" si="2"/>
        <v>CLEANING SERVICE</v>
      </c>
      <c r="J45" s="68">
        <f ca="1" t="array" ref="J45">IFERROR(INDEX(MASTER!B:B,MATCH(G45,MASTER!A:A,0))/100," ")</f>
        <v>1</v>
      </c>
      <c r="K45" s="51">
        <f ca="1" t="shared" si="3"/>
        <v>5</v>
      </c>
      <c r="L45" s="51" t="str">
        <f ca="1" t="shared" si="4"/>
        <v>2023 - WEEK 05</v>
      </c>
      <c r="M45" s="51" t="str">
        <f ca="1" t="shared" si="5"/>
        <v>2023 - MONTH 02</v>
      </c>
      <c r="N45" s="68">
        <f ca="1" t="shared" ref="N45:O45" si="53">IFERROR(AVERAGEIF(L:L,L45,$J:$J)," ")</f>
        <v>0.952500000000001</v>
      </c>
      <c r="O45" s="68">
        <f ca="1" t="shared" si="53"/>
        <v>0.959456521739129</v>
      </c>
      <c r="P45" s="51" t="str">
        <f ca="1">IF(ISBLANK(A45)," ",IF(N45&gt;MASTER!$B$3/100,"SB",IF(N45&gt;MASTER!$B$4/100,"B",IF(N45&gt;MASTER!$B$5/100,"C","K"))))</f>
        <v>SB</v>
      </c>
      <c r="Q45" s="51" t="str">
        <f ca="1">IF(ISBLANK(B45)," ",IF(O45&gt;MASTER!$B$3/100,"SB",IF(O45&gt;MASTER!$B$4/100,"B",IF(O45&gt;MASTER!$B$5/100,"C","K"))))</f>
        <v>SB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5</v>
      </c>
      <c r="AF45" s="51" t="str">
        <f ca="1" t="shared" si="13"/>
        <v>2023 02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45005.6311671528</v>
      </c>
      <c r="B46" s="51" t="str">
        <f ca="1">INDIRECT(ADDRESS(2+QUOTIENT(ROW()-2,COUNTA('Form Responses 1'!$1:$1)-4),2,,TRUE,"Form Responses 1"))</f>
        <v>theresia1@gmail.com</v>
      </c>
      <c r="C46" s="51" t="str">
        <f ca="1">INDIRECT(ADDRESS(2+QUOTIENT(ROW()-2,COUNTA('Form Responses 1'!$1:$1)-4),3,,TRUE,"Form Responses 1"))</f>
        <v>theresia v</v>
      </c>
      <c r="D46" s="66">
        <f ca="1">INDIRECT(ADDRESS(2+QUOTIENT(ROW()-2,COUNTA('Form Responses 1'!$1:$1)-4),4,,TRUE,"Form Responses 1"))</f>
        <v>44959</v>
      </c>
      <c r="E46" s="67">
        <f ca="1" t="shared" si="0"/>
        <v>4</v>
      </c>
      <c r="F46" s="51" t="str">
        <f ca="1">IF(ISBLANK(A46)," ",INDIRECT(ADDRESS(1,5+MOD(ROW()-2,COUNTA('Form Responses 1'!$1:$1)-4),,TRUE,"Form Responses 1")))</f>
        <v>Halaman [Taman]</v>
      </c>
      <c r="G46" s="51" t="str">
        <f ca="1">IF(ISBLANK(A46)," ",INDIRECT(ADDRESS(MATCH(A46,'Form Responses 1'!A:A,0),5+MOD(ROW()-2,COUNTA('Form Responses 1'!$1:$1)-4),,TRUE,"Form Responses 1")))</f>
        <v>CUKUP BAIK</v>
      </c>
      <c r="H46" s="68" t="str">
        <f ca="1" t="shared" si="1"/>
        <v>Halaman</v>
      </c>
      <c r="I46" s="68" t="str">
        <f ca="1" t="shared" si="2"/>
        <v>CLEANING SERVICE</v>
      </c>
      <c r="J46" s="68">
        <f ca="1" t="array" ref="J46">IFERROR(INDEX(MASTER!B:B,MATCH(G46,MASTER!A:A,0))/100," ")</f>
        <v>0.89</v>
      </c>
      <c r="K46" s="51">
        <f ca="1" t="shared" si="3"/>
        <v>5</v>
      </c>
      <c r="L46" s="51" t="str">
        <f ca="1" t="shared" si="4"/>
        <v>2023 - WEEK 05</v>
      </c>
      <c r="M46" s="51" t="str">
        <f ca="1" t="shared" si="5"/>
        <v>2023 - MONTH 02</v>
      </c>
      <c r="N46" s="68">
        <f ca="1" t="shared" ref="N46:O46" si="54">IFERROR(AVERAGEIF(L:L,L46,$J:$J)," ")</f>
        <v>0.952500000000001</v>
      </c>
      <c r="O46" s="68">
        <f ca="1" t="shared" si="54"/>
        <v>0.959456521739129</v>
      </c>
      <c r="P46" s="51" t="str">
        <f ca="1">IF(ISBLANK(A46)," ",IF(N46&gt;MASTER!$B$3/100,"SB",IF(N46&gt;MASTER!$B$4/100,"B",IF(N46&gt;MASTER!$B$5/100,"C","K"))))</f>
        <v>SB</v>
      </c>
      <c r="Q46" s="51" t="str">
        <f ca="1">IF(ISBLANK(B46)," ",IF(O46&gt;MASTER!$B$3/100,"SB",IF(O46&gt;MASTER!$B$4/100,"B",IF(O46&gt;MASTER!$B$5/100,"C","K"))))</f>
        <v>SB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5</v>
      </c>
      <c r="AF46" s="51" t="str">
        <f ca="1" t="shared" si="13"/>
        <v>2023 02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45005.6311671528</v>
      </c>
      <c r="B47" s="51" t="str">
        <f ca="1">INDIRECT(ADDRESS(2+QUOTIENT(ROW()-2,COUNTA('Form Responses 1'!$1:$1)-4),2,,TRUE,"Form Responses 1"))</f>
        <v>theresia1@gmail.com</v>
      </c>
      <c r="C47" s="51" t="str">
        <f ca="1">INDIRECT(ADDRESS(2+QUOTIENT(ROW()-2,COUNTA('Form Responses 1'!$1:$1)-4),3,,TRUE,"Form Responses 1"))</f>
        <v>theresia v</v>
      </c>
      <c r="D47" s="66">
        <f ca="1">INDIRECT(ADDRESS(2+QUOTIENT(ROW()-2,COUNTA('Form Responses 1'!$1:$1)-4),4,,TRUE,"Form Responses 1"))</f>
        <v>44959</v>
      </c>
      <c r="E47" s="67">
        <f ca="1" t="shared" si="0"/>
        <v>4</v>
      </c>
      <c r="F47" s="51" t="str">
        <f ca="1">IF(ISBLANK(A47)," ",INDIRECT(ADDRESS(1,5+MOD(ROW()-2,COUNTA('Form Responses 1'!$1:$1)-4),,TRUE,"Form Responses 1")))</f>
        <v>Halaman [Parkir Mobil]</v>
      </c>
      <c r="G47" s="51" t="str">
        <f ca="1">IF(ISBLANK(A47)," ",INDIRECT(ADDRESS(MATCH(A47,'Form Responses 1'!A:A,0),5+MOD(ROW()-2,COUNTA('Form Responses 1'!$1:$1)-4),,TRUE,"Form Responses 1")))</f>
        <v>CUKUP BAIK</v>
      </c>
      <c r="H47" s="68" t="str">
        <f ca="1" t="shared" si="1"/>
        <v>Halaman</v>
      </c>
      <c r="I47" s="68" t="str">
        <f ca="1" t="shared" si="2"/>
        <v>CLEANING SERVICE</v>
      </c>
      <c r="J47" s="68">
        <f ca="1" t="array" ref="J47">IFERROR(INDEX(MASTER!B:B,MATCH(G47,MASTER!A:A,0))/100," ")</f>
        <v>0.89</v>
      </c>
      <c r="K47" s="51">
        <f ca="1" t="shared" si="3"/>
        <v>5</v>
      </c>
      <c r="L47" s="51" t="str">
        <f ca="1" t="shared" si="4"/>
        <v>2023 - WEEK 05</v>
      </c>
      <c r="M47" s="51" t="str">
        <f ca="1" t="shared" si="5"/>
        <v>2023 - MONTH 02</v>
      </c>
      <c r="N47" s="68">
        <f ca="1" t="shared" ref="N47:O47" si="55">IFERROR(AVERAGEIF(L:L,L47,$J:$J)," ")</f>
        <v>0.952500000000001</v>
      </c>
      <c r="O47" s="68">
        <f ca="1" t="shared" si="55"/>
        <v>0.959456521739129</v>
      </c>
      <c r="P47" s="51" t="str">
        <f ca="1">IF(ISBLANK(A47)," ",IF(N47&gt;MASTER!$B$3/100,"SB",IF(N47&gt;MASTER!$B$4/100,"B",IF(N47&gt;MASTER!$B$5/100,"C","K"))))</f>
        <v>SB</v>
      </c>
      <c r="Q47" s="51" t="str">
        <f ca="1">IF(ISBLANK(B47)," ",IF(O47&gt;MASTER!$B$3/100,"SB",IF(O47&gt;MASTER!$B$4/100,"B",IF(O47&gt;MASTER!$B$5/100,"C","K"))))</f>
        <v>SB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5</v>
      </c>
      <c r="AF47" s="51" t="str">
        <f ca="1" t="shared" si="13"/>
        <v>2023 02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45005.6317492245</v>
      </c>
      <c r="B48" s="51" t="str">
        <f ca="1">INDIRECT(ADDRESS(2+QUOTIENT(ROW()-2,COUNTA('Form Responses 1'!$1:$1)-4),2,,TRUE,"Form Responses 1"))</f>
        <v>theresia2@gmail.com</v>
      </c>
      <c r="C48" s="51" t="str">
        <f ca="1">INDIRECT(ADDRESS(2+QUOTIENT(ROW()-2,COUNTA('Form Responses 1'!$1:$1)-4),3,,TRUE,"Form Responses 1"))</f>
        <v>theresia v</v>
      </c>
      <c r="D48" s="66">
        <f ca="1">INDIRECT(ADDRESS(2+QUOTIENT(ROW()-2,COUNTA('Form Responses 1'!$1:$1)-4),4,,TRUE,"Form Responses 1"))</f>
        <v>44972</v>
      </c>
      <c r="E48" s="67">
        <f ca="1" t="shared" si="0"/>
        <v>3</v>
      </c>
      <c r="F48" s="51" t="str">
        <f ca="1">IF(ISBLANK(A48)," ",INDIRECT(ADDRESS(1,5+MOD(ROW()-2,COUNTA('Form Responses 1'!$1:$1)-4),,TRUE,"Form Responses 1")))</f>
        <v>Security [Security Functions]</v>
      </c>
      <c r="G48" s="51" t="str">
        <f ca="1">IF(ISBLANK(A48)," ",INDIRECT(ADDRESS(MATCH(A48,'Form Responses 1'!A:A,0),5+MOD(ROW()-2,COUNTA('Form Responses 1'!$1:$1)-4),,TRUE,"Form Responses 1")))</f>
        <v>SANGATBAIK</v>
      </c>
      <c r="H48" s="68" t="str">
        <f ca="1" t="shared" si="1"/>
        <v>Security</v>
      </c>
      <c r="I48" s="68" t="str">
        <f ca="1" t="shared" si="2"/>
        <v>SECURITY SERVICE</v>
      </c>
      <c r="J48" s="68">
        <f ca="1" t="array" ref="J48">IFERROR(INDEX(MASTER!B:B,MATCH(G48,MASTER!A:A,0))/100," ")</f>
        <v>1</v>
      </c>
      <c r="K48" s="51">
        <f ca="1" t="shared" si="3"/>
        <v>7</v>
      </c>
      <c r="L48" s="51" t="str">
        <f ca="1" t="shared" si="4"/>
        <v>2023 - WEEK 07</v>
      </c>
      <c r="M48" s="51" t="str">
        <f ca="1" t="shared" si="5"/>
        <v>2023 - MONTH 02</v>
      </c>
      <c r="N48" s="68">
        <f ca="1" t="shared" ref="N48:O48" si="56">IFERROR(AVERAGEIF(L:L,L48,$J:$J)," ")</f>
        <v>0.95858695652174</v>
      </c>
      <c r="O48" s="68">
        <f ca="1" t="shared" si="56"/>
        <v>0.959456521739129</v>
      </c>
      <c r="P48" s="51" t="str">
        <f ca="1">IF(ISBLANK(A48)," ",IF(N48&gt;MASTER!$B$3/100,"SB",IF(N48&gt;MASTER!$B$4/100,"B",IF(N48&gt;MASTER!$B$5/100,"C","K"))))</f>
        <v>SB</v>
      </c>
      <c r="Q48" s="51" t="str">
        <f ca="1">IF(ISBLANK(B48)," ",IF(O48&gt;MASTER!$B$3/100,"SB",IF(O48&gt;MASTER!$B$4/100,"B",IF(O48&gt;MASTER!$B$5/100,"C","K"))))</f>
        <v>SB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7</v>
      </c>
      <c r="AF48" s="51" t="str">
        <f ca="1" t="shared" si="13"/>
        <v>2023 02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45005.6317492245</v>
      </c>
      <c r="B49" s="51" t="str">
        <f ca="1">INDIRECT(ADDRESS(2+QUOTIENT(ROW()-2,COUNTA('Form Responses 1'!$1:$1)-4),2,,TRUE,"Form Responses 1"))</f>
        <v>theresia2@gmail.com</v>
      </c>
      <c r="C49" s="51" t="str">
        <f ca="1">INDIRECT(ADDRESS(2+QUOTIENT(ROW()-2,COUNTA('Form Responses 1'!$1:$1)-4),3,,TRUE,"Form Responses 1"))</f>
        <v>theresia v</v>
      </c>
      <c r="D49" s="66">
        <f ca="1">INDIRECT(ADDRESS(2+QUOTIENT(ROW()-2,COUNTA('Form Responses 1'!$1:$1)-4),4,,TRUE,"Form Responses 1"))</f>
        <v>44972</v>
      </c>
      <c r="E49" s="67">
        <f ca="1" t="shared" si="0"/>
        <v>3</v>
      </c>
      <c r="F49" s="51" t="str">
        <f ca="1">IF(ISBLANK(A49)," ",INDIRECT(ADDRESS(1,5+MOD(ROW()-2,COUNTA('Form Responses 1'!$1:$1)-4),,TRUE,"Form Responses 1")))</f>
        <v>Driver [Driving Safety]</v>
      </c>
      <c r="G49" s="51" t="str">
        <f ca="1">IF(ISBLANK(A49)," ",INDIRECT(ADDRESS(MATCH(A49,'Form Responses 1'!A:A,0),5+MOD(ROW()-2,COUNTA('Form Responses 1'!$1:$1)-4),,TRUE,"Form Responses 1")))</f>
        <v>BAIK</v>
      </c>
      <c r="H49" s="68" t="str">
        <f ca="1" t="shared" si="1"/>
        <v>Driver</v>
      </c>
      <c r="I49" s="68" t="str">
        <f ca="1" t="shared" si="2"/>
        <v>LABOR SERVICE</v>
      </c>
      <c r="J49" s="68">
        <f ca="1" t="array" ref="J49">IFERROR(INDEX(MASTER!B:B,MATCH(G49,MASTER!A:A,0))/100," ")</f>
        <v>0.95</v>
      </c>
      <c r="K49" s="51">
        <f ca="1" t="shared" si="3"/>
        <v>7</v>
      </c>
      <c r="L49" s="51" t="str">
        <f ca="1" t="shared" si="4"/>
        <v>2023 - WEEK 07</v>
      </c>
      <c r="M49" s="51" t="str">
        <f ca="1" t="shared" si="5"/>
        <v>2023 - MONTH 02</v>
      </c>
      <c r="N49" s="68">
        <f ca="1" t="shared" ref="N49:O49" si="57">IFERROR(AVERAGEIF(L:L,L49,$J:$J)," ")</f>
        <v>0.95858695652174</v>
      </c>
      <c r="O49" s="68">
        <f ca="1" t="shared" si="57"/>
        <v>0.959456521739129</v>
      </c>
      <c r="P49" s="51" t="str">
        <f ca="1">IF(ISBLANK(A49)," ",IF(N49&gt;MASTER!$B$3/100,"SB",IF(N49&gt;MASTER!$B$4/100,"B",IF(N49&gt;MASTER!$B$5/100,"C","K"))))</f>
        <v>SB</v>
      </c>
      <c r="Q49" s="51" t="str">
        <f ca="1">IF(ISBLANK(B49)," ",IF(O49&gt;MASTER!$B$3/100,"SB",IF(O49&gt;MASTER!$B$4/100,"B",IF(O49&gt;MASTER!$B$5/100,"C","K"))))</f>
        <v>SB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7</v>
      </c>
      <c r="AF49" s="51" t="str">
        <f ca="1" t="shared" si="13"/>
        <v>2023 02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45005.6317492245</v>
      </c>
      <c r="B50" s="51" t="str">
        <f ca="1">INDIRECT(ADDRESS(2+QUOTIENT(ROW()-2,COUNTA('Form Responses 1'!$1:$1)-4),2,,TRUE,"Form Responses 1"))</f>
        <v>theresia2@gmail.com</v>
      </c>
      <c r="C50" s="51" t="str">
        <f ca="1">INDIRECT(ADDRESS(2+QUOTIENT(ROW()-2,COUNTA('Form Responses 1'!$1:$1)-4),3,,TRUE,"Form Responses 1"))</f>
        <v>theresia v</v>
      </c>
      <c r="D50" s="66">
        <f ca="1">INDIRECT(ADDRESS(2+QUOTIENT(ROW()-2,COUNTA('Form Responses 1'!$1:$1)-4),4,,TRUE,"Form Responses 1"))</f>
        <v>44972</v>
      </c>
      <c r="E50" s="67">
        <f ca="1" t="shared" si="0"/>
        <v>3</v>
      </c>
      <c r="F50" s="51" t="str">
        <f ca="1">IF(ISBLANK(A50)," ",INDIRECT(ADDRESS(1,5+MOD(ROW()-2,COUNTA('Form Responses 1'!$1:$1)-4),,TRUE,"Form Responses 1")))</f>
        <v>Driver [ Attendance]</v>
      </c>
      <c r="G50" s="51" t="str">
        <f ca="1">IF(ISBLANK(A50)," ",INDIRECT(ADDRESS(MATCH(A50,'Form Responses 1'!A:A,0),5+MOD(ROW()-2,COUNTA('Form Responses 1'!$1:$1)-4),,TRUE,"Form Responses 1")))</f>
        <v>BAIK</v>
      </c>
      <c r="H50" s="68" t="str">
        <f ca="1" t="shared" si="1"/>
        <v>Driver</v>
      </c>
      <c r="I50" s="68" t="str">
        <f ca="1" t="shared" si="2"/>
        <v>LABOR SERVICE</v>
      </c>
      <c r="J50" s="68">
        <f ca="1" t="array" ref="J50">IFERROR(INDEX(MASTER!B:B,MATCH(G50,MASTER!A:A,0))/100," ")</f>
        <v>0.95</v>
      </c>
      <c r="K50" s="51">
        <f ca="1" t="shared" si="3"/>
        <v>7</v>
      </c>
      <c r="L50" s="51" t="str">
        <f ca="1" t="shared" si="4"/>
        <v>2023 - WEEK 07</v>
      </c>
      <c r="M50" s="51" t="str">
        <f ca="1" t="shared" si="5"/>
        <v>2023 - MONTH 02</v>
      </c>
      <c r="N50" s="68">
        <f ca="1" t="shared" ref="N50:O50" si="58">IFERROR(AVERAGEIF(L:L,L50,$J:$J)," ")</f>
        <v>0.95858695652174</v>
      </c>
      <c r="O50" s="68">
        <f ca="1" t="shared" si="58"/>
        <v>0.959456521739129</v>
      </c>
      <c r="P50" s="51" t="str">
        <f ca="1">IF(ISBLANK(A50)," ",IF(N50&gt;MASTER!$B$3/100,"SB",IF(N50&gt;MASTER!$B$4/100,"B",IF(N50&gt;MASTER!$B$5/100,"C","K"))))</f>
        <v>SB</v>
      </c>
      <c r="Q50" s="51" t="str">
        <f ca="1">IF(ISBLANK(B50)," ",IF(O50&gt;MASTER!$B$3/100,"SB",IF(O50&gt;MASTER!$B$4/100,"B",IF(O50&gt;MASTER!$B$5/100,"C","K"))))</f>
        <v>SB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7</v>
      </c>
      <c r="AF50" s="51" t="str">
        <f ca="1" t="shared" si="13"/>
        <v>2023 02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45005.6317492245</v>
      </c>
      <c r="B51" s="51" t="str">
        <f ca="1">INDIRECT(ADDRESS(2+QUOTIENT(ROW()-2,COUNTA('Form Responses 1'!$1:$1)-4),2,,TRUE,"Form Responses 1"))</f>
        <v>theresia2@gmail.com</v>
      </c>
      <c r="C51" s="51" t="str">
        <f ca="1">INDIRECT(ADDRESS(2+QUOTIENT(ROW()-2,COUNTA('Form Responses 1'!$1:$1)-4),3,,TRUE,"Form Responses 1"))</f>
        <v>theresia v</v>
      </c>
      <c r="D51" s="66">
        <f ca="1">INDIRECT(ADDRESS(2+QUOTIENT(ROW()-2,COUNTA('Form Responses 1'!$1:$1)-4),4,,TRUE,"Form Responses 1"))</f>
        <v>44972</v>
      </c>
      <c r="E51" s="67">
        <f ca="1" t="shared" si="0"/>
        <v>3</v>
      </c>
      <c r="F51" s="51" t="str">
        <f ca="1">IF(ISBLANK(A51)," ",INDIRECT(ADDRESS(1,5+MOD(ROW()-2,COUNTA('Form Responses 1'!$1:$1)-4),,TRUE,"Form Responses 1")))</f>
        <v>Gedung Utama Lt.1 [Lobby]</v>
      </c>
      <c r="G51" s="51" t="str">
        <f ca="1">IF(ISBLANK(A51)," ",INDIRECT(ADDRESS(MATCH(A51,'Form Responses 1'!A:A,0),5+MOD(ROW()-2,COUNTA('Form Responses 1'!$1:$1)-4),,TRUE,"Form Responses 1")))</f>
        <v>SANGATBAIK</v>
      </c>
      <c r="H51" s="68" t="str">
        <f ca="1" t="shared" si="1"/>
        <v>Gedung Utama Lt.1</v>
      </c>
      <c r="I51" s="68" t="str">
        <f ca="1" t="shared" si="2"/>
        <v>CLEANING SERVICE</v>
      </c>
      <c r="J51" s="68">
        <f ca="1" t="array" ref="J51">IFERROR(INDEX(MASTER!B:B,MATCH(G51,MASTER!A:A,0))/100," ")</f>
        <v>1</v>
      </c>
      <c r="K51" s="51">
        <f ca="1" t="shared" si="3"/>
        <v>7</v>
      </c>
      <c r="L51" s="51" t="str">
        <f ca="1" t="shared" si="4"/>
        <v>2023 - WEEK 07</v>
      </c>
      <c r="M51" s="51" t="str">
        <f ca="1" t="shared" si="5"/>
        <v>2023 - MONTH 02</v>
      </c>
      <c r="N51" s="68">
        <f ca="1" t="shared" ref="N51:O51" si="59">IFERROR(AVERAGEIF(L:L,L51,$J:$J)," ")</f>
        <v>0.95858695652174</v>
      </c>
      <c r="O51" s="68">
        <f ca="1" t="shared" si="59"/>
        <v>0.959456521739129</v>
      </c>
      <c r="P51" s="51" t="str">
        <f ca="1">IF(ISBLANK(A51)," ",IF(N51&gt;MASTER!$B$3/100,"SB",IF(N51&gt;MASTER!$B$4/100,"B",IF(N51&gt;MASTER!$B$5/100,"C","K"))))</f>
        <v>SB</v>
      </c>
      <c r="Q51" s="51" t="str">
        <f ca="1">IF(ISBLANK(B51)," ",IF(O51&gt;MASTER!$B$3/100,"SB",IF(O51&gt;MASTER!$B$4/100,"B",IF(O51&gt;MASTER!$B$5/100,"C","K"))))</f>
        <v>SB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7</v>
      </c>
      <c r="AF51" s="51" t="str">
        <f ca="1" t="shared" si="13"/>
        <v>2023 02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45005.6317492245</v>
      </c>
      <c r="B52" s="51" t="str">
        <f ca="1">INDIRECT(ADDRESS(2+QUOTIENT(ROW()-2,COUNTA('Form Responses 1'!$1:$1)-4),2,,TRUE,"Form Responses 1"))</f>
        <v>theresia2@gmail.com</v>
      </c>
      <c r="C52" s="51" t="str">
        <f ca="1">INDIRECT(ADDRESS(2+QUOTIENT(ROW()-2,COUNTA('Form Responses 1'!$1:$1)-4),3,,TRUE,"Form Responses 1"))</f>
        <v>theresia v</v>
      </c>
      <c r="D52" s="66">
        <f ca="1">INDIRECT(ADDRESS(2+QUOTIENT(ROW()-2,COUNTA('Form Responses 1'!$1:$1)-4),4,,TRUE,"Form Responses 1"))</f>
        <v>44972</v>
      </c>
      <c r="E52" s="67">
        <f ca="1" t="shared" si="0"/>
        <v>3</v>
      </c>
      <c r="F52" s="51" t="str">
        <f ca="1">IF(ISBLANK(A52)," ",INDIRECT(ADDRESS(1,5+MOD(ROW()-2,COUNTA('Form Responses 1'!$1:$1)-4),,TRUE,"Form Responses 1")))</f>
        <v>Gedung Utama Lt.1 [R Kasubag]</v>
      </c>
      <c r="G52" s="51" t="str">
        <f ca="1">IF(ISBLANK(A52)," ",INDIRECT(ADDRESS(MATCH(A52,'Form Responses 1'!A:A,0),5+MOD(ROW()-2,COUNTA('Form Responses 1'!$1:$1)-4),,TRUE,"Form Responses 1")))</f>
        <v>SANGATBAIK</v>
      </c>
      <c r="H52" s="68" t="str">
        <f ca="1" t="shared" si="1"/>
        <v>Gedung Utama Lt.1</v>
      </c>
      <c r="I52" s="68" t="str">
        <f ca="1" t="shared" si="2"/>
        <v>CLEANING SERVICE</v>
      </c>
      <c r="J52" s="68">
        <f ca="1" t="array" ref="J52">IFERROR(INDEX(MASTER!B:B,MATCH(G52,MASTER!A:A,0))/100," ")</f>
        <v>1</v>
      </c>
      <c r="K52" s="51">
        <f ca="1" t="shared" si="3"/>
        <v>7</v>
      </c>
      <c r="L52" s="51" t="str">
        <f ca="1" t="shared" si="4"/>
        <v>2023 - WEEK 07</v>
      </c>
      <c r="M52" s="51" t="str">
        <f ca="1" t="shared" si="5"/>
        <v>2023 - MONTH 02</v>
      </c>
      <c r="N52" s="68">
        <f ca="1" t="shared" ref="N52:O52" si="60">IFERROR(AVERAGEIF(L:L,L52,$J:$J)," ")</f>
        <v>0.95858695652174</v>
      </c>
      <c r="O52" s="68">
        <f ca="1" t="shared" si="60"/>
        <v>0.959456521739129</v>
      </c>
      <c r="P52" s="51" t="str">
        <f ca="1">IF(ISBLANK(A52)," ",IF(N52&gt;MASTER!$B$3/100,"SB",IF(N52&gt;MASTER!$B$4/100,"B",IF(N52&gt;MASTER!$B$5/100,"C","K"))))</f>
        <v>SB</v>
      </c>
      <c r="Q52" s="51" t="str">
        <f ca="1">IF(ISBLANK(B52)," ",IF(O52&gt;MASTER!$B$3/100,"SB",IF(O52&gt;MASTER!$B$4/100,"B",IF(O52&gt;MASTER!$B$5/100,"C","K"))))</f>
        <v>SB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7</v>
      </c>
      <c r="AF52" s="51" t="str">
        <f ca="1" t="shared" si="13"/>
        <v>2023 02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45005.6317492245</v>
      </c>
      <c r="B53" s="51" t="str">
        <f ca="1">INDIRECT(ADDRESS(2+QUOTIENT(ROW()-2,COUNTA('Form Responses 1'!$1:$1)-4),2,,TRUE,"Form Responses 1"))</f>
        <v>theresia2@gmail.com</v>
      </c>
      <c r="C53" s="51" t="str">
        <f ca="1">INDIRECT(ADDRESS(2+QUOTIENT(ROW()-2,COUNTA('Form Responses 1'!$1:$1)-4),3,,TRUE,"Form Responses 1"))</f>
        <v>theresia v</v>
      </c>
      <c r="D53" s="66">
        <f ca="1">INDIRECT(ADDRESS(2+QUOTIENT(ROW()-2,COUNTA('Form Responses 1'!$1:$1)-4),4,,TRUE,"Form Responses 1"))</f>
        <v>44972</v>
      </c>
      <c r="E53" s="67">
        <f ca="1" t="shared" si="0"/>
        <v>3</v>
      </c>
      <c r="F53" s="51" t="str">
        <f ca="1">IF(ISBLANK(A53)," ",INDIRECT(ADDRESS(1,5+MOD(ROW()-2,COUNTA('Form Responses 1'!$1:$1)-4),,TRUE,"Form Responses 1")))</f>
        <v>Gedung Utama Lt.1 [R Tata Usaha]</v>
      </c>
      <c r="G53" s="51" t="str">
        <f ca="1">IF(ISBLANK(A53)," ",INDIRECT(ADDRESS(MATCH(A53,'Form Responses 1'!A:A,0),5+MOD(ROW()-2,COUNTA('Form Responses 1'!$1:$1)-4),,TRUE,"Form Responses 1")))</f>
        <v>SANGATBAIK</v>
      </c>
      <c r="H53" s="68" t="str">
        <f ca="1" t="shared" si="1"/>
        <v>Gedung Utama Lt.1</v>
      </c>
      <c r="I53" s="68" t="str">
        <f ca="1" t="shared" si="2"/>
        <v>CLEANING SERVICE</v>
      </c>
      <c r="J53" s="68">
        <f ca="1" t="array" ref="J53">IFERROR(INDEX(MASTER!B:B,MATCH(G53,MASTER!A:A,0))/100," ")</f>
        <v>1</v>
      </c>
      <c r="K53" s="51">
        <f ca="1" t="shared" si="3"/>
        <v>7</v>
      </c>
      <c r="L53" s="51" t="str">
        <f ca="1" t="shared" si="4"/>
        <v>2023 - WEEK 07</v>
      </c>
      <c r="M53" s="51" t="str">
        <f ca="1" t="shared" si="5"/>
        <v>2023 - MONTH 02</v>
      </c>
      <c r="N53" s="68">
        <f ca="1" t="shared" ref="N53:O53" si="61">IFERROR(AVERAGEIF(L:L,L53,$J:$J)," ")</f>
        <v>0.95858695652174</v>
      </c>
      <c r="O53" s="68">
        <f ca="1" t="shared" si="61"/>
        <v>0.959456521739129</v>
      </c>
      <c r="P53" s="51" t="str">
        <f ca="1">IF(ISBLANK(A53)," ",IF(N53&gt;MASTER!$B$3/100,"SB",IF(N53&gt;MASTER!$B$4/100,"B",IF(N53&gt;MASTER!$B$5/100,"C","K"))))</f>
        <v>SB</v>
      </c>
      <c r="Q53" s="51" t="str">
        <f ca="1">IF(ISBLANK(B53)," ",IF(O53&gt;MASTER!$B$3/100,"SB",IF(O53&gt;MASTER!$B$4/100,"B",IF(O53&gt;MASTER!$B$5/100,"C","K"))))</f>
        <v>SB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7</v>
      </c>
      <c r="AF53" s="51" t="str">
        <f ca="1" t="shared" si="13"/>
        <v>2023 02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45005.6317492245</v>
      </c>
      <c r="B54" s="51" t="str">
        <f ca="1">INDIRECT(ADDRESS(2+QUOTIENT(ROW()-2,COUNTA('Form Responses 1'!$1:$1)-4),2,,TRUE,"Form Responses 1"))</f>
        <v>theresia2@gmail.com</v>
      </c>
      <c r="C54" s="51" t="str">
        <f ca="1">INDIRECT(ADDRESS(2+QUOTIENT(ROW()-2,COUNTA('Form Responses 1'!$1:$1)-4),3,,TRUE,"Form Responses 1"))</f>
        <v>theresia v</v>
      </c>
      <c r="D54" s="66">
        <f ca="1">INDIRECT(ADDRESS(2+QUOTIENT(ROW()-2,COUNTA('Form Responses 1'!$1:$1)-4),4,,TRUE,"Form Responses 1"))</f>
        <v>44972</v>
      </c>
      <c r="E54" s="67">
        <f ca="1" t="shared" si="0"/>
        <v>3</v>
      </c>
      <c r="F54" s="51" t="str">
        <f ca="1">IF(ISBLANK(A54)," ",INDIRECT(ADDRESS(1,5+MOD(ROW()-2,COUNTA('Form Responses 1'!$1:$1)-4),,TRUE,"Form Responses 1")))</f>
        <v>Gedung Utama Lt.1 [R Keuangan]</v>
      </c>
      <c r="G54" s="51" t="str">
        <f ca="1">IF(ISBLANK(A54)," ",INDIRECT(ADDRESS(MATCH(A54,'Form Responses 1'!A:A,0),5+MOD(ROW()-2,COUNTA('Form Responses 1'!$1:$1)-4),,TRUE,"Form Responses 1")))</f>
        <v>SANGATBAIK</v>
      </c>
      <c r="H54" s="68" t="str">
        <f ca="1" t="shared" si="1"/>
        <v>Gedung Utama Lt.1</v>
      </c>
      <c r="I54" s="68" t="str">
        <f ca="1" t="shared" si="2"/>
        <v>CLEANING SERVICE</v>
      </c>
      <c r="J54" s="68">
        <f ca="1" t="array" ref="J54">IFERROR(INDEX(MASTER!B:B,MATCH(G54,MASTER!A:A,0))/100," ")</f>
        <v>1</v>
      </c>
      <c r="K54" s="51">
        <f ca="1" t="shared" si="3"/>
        <v>7</v>
      </c>
      <c r="L54" s="51" t="str">
        <f ca="1" t="shared" si="4"/>
        <v>2023 - WEEK 07</v>
      </c>
      <c r="M54" s="51" t="str">
        <f ca="1" t="shared" si="5"/>
        <v>2023 - MONTH 02</v>
      </c>
      <c r="N54" s="68">
        <f ca="1" t="shared" ref="N54:O54" si="62">IFERROR(AVERAGEIF(L:L,L54,$J:$J)," ")</f>
        <v>0.95858695652174</v>
      </c>
      <c r="O54" s="68">
        <f ca="1" t="shared" si="62"/>
        <v>0.959456521739129</v>
      </c>
      <c r="P54" s="51" t="str">
        <f ca="1">IF(ISBLANK(A54)," ",IF(N54&gt;MASTER!$B$3/100,"SB",IF(N54&gt;MASTER!$B$4/100,"B",IF(N54&gt;MASTER!$B$5/100,"C","K"))))</f>
        <v>SB</v>
      </c>
      <c r="Q54" s="51" t="str">
        <f ca="1">IF(ISBLANK(B54)," ",IF(O54&gt;MASTER!$B$3/100,"SB",IF(O54&gt;MASTER!$B$4/100,"B",IF(O54&gt;MASTER!$B$5/100,"C","K"))))</f>
        <v>SB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7</v>
      </c>
      <c r="AF54" s="51" t="str">
        <f ca="1" t="shared" si="13"/>
        <v>2023 02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45005.6317492245</v>
      </c>
      <c r="B55" s="51" t="str">
        <f ca="1">INDIRECT(ADDRESS(2+QUOTIENT(ROW()-2,COUNTA('Form Responses 1'!$1:$1)-4),2,,TRUE,"Form Responses 1"))</f>
        <v>theresia2@gmail.com</v>
      </c>
      <c r="C55" s="51" t="str">
        <f ca="1">INDIRECT(ADDRESS(2+QUOTIENT(ROW()-2,COUNTA('Form Responses 1'!$1:$1)-4),3,,TRUE,"Form Responses 1"))</f>
        <v>theresia v</v>
      </c>
      <c r="D55" s="66">
        <f ca="1">INDIRECT(ADDRESS(2+QUOTIENT(ROW()-2,COUNTA('Form Responses 1'!$1:$1)-4),4,,TRUE,"Form Responses 1"))</f>
        <v>44972</v>
      </c>
      <c r="E55" s="67">
        <f ca="1" t="shared" si="0"/>
        <v>3</v>
      </c>
      <c r="F55" s="51" t="str">
        <f ca="1">IF(ISBLANK(A55)," ",INDIRECT(ADDRESS(1,5+MOD(ROW()-2,COUNTA('Form Responses 1'!$1:$1)-4),,TRUE,"Form Responses 1")))</f>
        <v>Gedung Utama Lt.1 [Pantry]</v>
      </c>
      <c r="G55" s="51" t="str">
        <f ca="1">IF(ISBLANK(A55)," ",INDIRECT(ADDRESS(MATCH(A55,'Form Responses 1'!A:A,0),5+MOD(ROW()-2,COUNTA('Form Responses 1'!$1:$1)-4),,TRUE,"Form Responses 1")))</f>
        <v>SANGATBAIK</v>
      </c>
      <c r="H55" s="68" t="str">
        <f ca="1" t="shared" si="1"/>
        <v>Gedung Utama Lt.1</v>
      </c>
      <c r="I55" s="68" t="str">
        <f ca="1" t="shared" si="2"/>
        <v>CLEANING SERVICE</v>
      </c>
      <c r="J55" s="68">
        <f ca="1" t="array" ref="J55">IFERROR(INDEX(MASTER!B:B,MATCH(G55,MASTER!A:A,0))/100," ")</f>
        <v>1</v>
      </c>
      <c r="K55" s="51">
        <f ca="1" t="shared" si="3"/>
        <v>7</v>
      </c>
      <c r="L55" s="51" t="str">
        <f ca="1" t="shared" si="4"/>
        <v>2023 - WEEK 07</v>
      </c>
      <c r="M55" s="51" t="str">
        <f ca="1" t="shared" si="5"/>
        <v>2023 - MONTH 02</v>
      </c>
      <c r="N55" s="68">
        <f ca="1" t="shared" ref="N55:O55" si="63">IFERROR(AVERAGEIF(L:L,L55,$J:$J)," ")</f>
        <v>0.95858695652174</v>
      </c>
      <c r="O55" s="68">
        <f ca="1" t="shared" si="63"/>
        <v>0.959456521739129</v>
      </c>
      <c r="P55" s="51" t="str">
        <f ca="1">IF(ISBLANK(A55)," ",IF(N55&gt;MASTER!$B$3/100,"SB",IF(N55&gt;MASTER!$B$4/100,"B",IF(N55&gt;MASTER!$B$5/100,"C","K"))))</f>
        <v>SB</v>
      </c>
      <c r="Q55" s="51" t="str">
        <f ca="1">IF(ISBLANK(B55)," ",IF(O55&gt;MASTER!$B$3/100,"SB",IF(O55&gt;MASTER!$B$4/100,"B",IF(O55&gt;MASTER!$B$5/100,"C","K"))))</f>
        <v>SB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7</v>
      </c>
      <c r="AF55" s="51" t="str">
        <f ca="1" t="shared" si="13"/>
        <v>2023 02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45005.6317492245</v>
      </c>
      <c r="B56" s="51" t="str">
        <f ca="1">INDIRECT(ADDRESS(2+QUOTIENT(ROW()-2,COUNTA('Form Responses 1'!$1:$1)-4),2,,TRUE,"Form Responses 1"))</f>
        <v>theresia2@gmail.com</v>
      </c>
      <c r="C56" s="51" t="str">
        <f ca="1">INDIRECT(ADDRESS(2+QUOTIENT(ROW()-2,COUNTA('Form Responses 1'!$1:$1)-4),3,,TRUE,"Form Responses 1"))</f>
        <v>theresia v</v>
      </c>
      <c r="D56" s="66">
        <f ca="1">INDIRECT(ADDRESS(2+QUOTIENT(ROW()-2,COUNTA('Form Responses 1'!$1:$1)-4),4,,TRUE,"Form Responses 1"))</f>
        <v>44972</v>
      </c>
      <c r="E56" s="67">
        <f ca="1" t="shared" si="0"/>
        <v>3</v>
      </c>
      <c r="F56" s="51" t="str">
        <f ca="1">IF(ISBLANK(A56)," ",INDIRECT(ADDRESS(1,5+MOD(ROW()-2,COUNTA('Form Responses 1'!$1:$1)-4),,TRUE,"Form Responses 1")))</f>
        <v>Gedung Utama Lt.1 [Toilet Pria &amp; Wanita 1]</v>
      </c>
      <c r="G56" s="51" t="str">
        <f ca="1">IF(ISBLANK(A56)," ",INDIRECT(ADDRESS(MATCH(A56,'Form Responses 1'!A:A,0),5+MOD(ROW()-2,COUNTA('Form Responses 1'!$1:$1)-4),,TRUE,"Form Responses 1")))</f>
        <v>SANGATBAIK</v>
      </c>
      <c r="H56" s="68" t="str">
        <f ca="1" t="shared" si="1"/>
        <v>Gedung Utama Lt.1</v>
      </c>
      <c r="I56" s="68" t="str">
        <f ca="1" t="shared" si="2"/>
        <v>CLEANING SERVICE</v>
      </c>
      <c r="J56" s="68">
        <f ca="1" t="array" ref="J56">IFERROR(INDEX(MASTER!B:B,MATCH(G56,MASTER!A:A,0))/100," ")</f>
        <v>1</v>
      </c>
      <c r="K56" s="51">
        <f ca="1" t="shared" si="3"/>
        <v>7</v>
      </c>
      <c r="L56" s="51" t="str">
        <f ca="1" t="shared" si="4"/>
        <v>2023 - WEEK 07</v>
      </c>
      <c r="M56" s="51" t="str">
        <f ca="1" t="shared" si="5"/>
        <v>2023 - MONTH 02</v>
      </c>
      <c r="N56" s="68">
        <f ca="1" t="shared" ref="N56:O56" si="64">IFERROR(AVERAGEIF(L:L,L56,$J:$J)," ")</f>
        <v>0.95858695652174</v>
      </c>
      <c r="O56" s="68">
        <f ca="1" t="shared" si="64"/>
        <v>0.959456521739129</v>
      </c>
      <c r="P56" s="51" t="str">
        <f ca="1">IF(ISBLANK(A56)," ",IF(N56&gt;MASTER!$B$3/100,"SB",IF(N56&gt;MASTER!$B$4/100,"B",IF(N56&gt;MASTER!$B$5/100,"C","K"))))</f>
        <v>SB</v>
      </c>
      <c r="Q56" s="51" t="str">
        <f ca="1">IF(ISBLANK(B56)," ",IF(O56&gt;MASTER!$B$3/100,"SB",IF(O56&gt;MASTER!$B$4/100,"B",IF(O56&gt;MASTER!$B$5/100,"C","K"))))</f>
        <v>SB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7</v>
      </c>
      <c r="AF56" s="51" t="str">
        <f ca="1" t="shared" si="13"/>
        <v>2023 02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45005.6317492245</v>
      </c>
      <c r="B57" s="51" t="str">
        <f ca="1">INDIRECT(ADDRESS(2+QUOTIENT(ROW()-2,COUNTA('Form Responses 1'!$1:$1)-4),2,,TRUE,"Form Responses 1"))</f>
        <v>theresia2@gmail.com</v>
      </c>
      <c r="C57" s="51" t="str">
        <f ca="1">INDIRECT(ADDRESS(2+QUOTIENT(ROW()-2,COUNTA('Form Responses 1'!$1:$1)-4),3,,TRUE,"Form Responses 1"))</f>
        <v>theresia v</v>
      </c>
      <c r="D57" s="66">
        <f ca="1">INDIRECT(ADDRESS(2+QUOTIENT(ROW()-2,COUNTA('Form Responses 1'!$1:$1)-4),4,,TRUE,"Form Responses 1"))</f>
        <v>44972</v>
      </c>
      <c r="E57" s="67">
        <f ca="1" t="shared" si="0"/>
        <v>3</v>
      </c>
      <c r="F57" s="51" t="str">
        <f ca="1">IF(ISBLANK(A57)," ",INDIRECT(ADDRESS(1,5+MOD(ROW()-2,COUNTA('Form Responses 1'!$1:$1)-4),,TRUE,"Form Responses 1")))</f>
        <v>Gedung Utama Lt.1 [Toilet Pria &amp; Wanita 2]</v>
      </c>
      <c r="G57" s="51" t="str">
        <f ca="1">IF(ISBLANK(A57)," ",INDIRECT(ADDRESS(MATCH(A57,'Form Responses 1'!A:A,0),5+MOD(ROW()-2,COUNTA('Form Responses 1'!$1:$1)-4),,TRUE,"Form Responses 1")))</f>
        <v>SANGATBAIK</v>
      </c>
      <c r="H57" s="68" t="str">
        <f ca="1" t="shared" si="1"/>
        <v>Gedung Utama Lt.1</v>
      </c>
      <c r="I57" s="68" t="str">
        <f ca="1" t="shared" si="2"/>
        <v>CLEANING SERVICE</v>
      </c>
      <c r="J57" s="68">
        <f ca="1" t="array" ref="J57">IFERROR(INDEX(MASTER!B:B,MATCH(G57,MASTER!A:A,0))/100," ")</f>
        <v>1</v>
      </c>
      <c r="K57" s="51">
        <f ca="1" t="shared" si="3"/>
        <v>7</v>
      </c>
      <c r="L57" s="51" t="str">
        <f ca="1" t="shared" si="4"/>
        <v>2023 - WEEK 07</v>
      </c>
      <c r="M57" s="51" t="str">
        <f ca="1" t="shared" si="5"/>
        <v>2023 - MONTH 02</v>
      </c>
      <c r="N57" s="68">
        <f ca="1" t="shared" ref="N57:O57" si="65">IFERROR(AVERAGEIF(L:L,L57,$J:$J)," ")</f>
        <v>0.95858695652174</v>
      </c>
      <c r="O57" s="68">
        <f ca="1" t="shared" si="65"/>
        <v>0.959456521739129</v>
      </c>
      <c r="P57" s="51" t="str">
        <f ca="1">IF(ISBLANK(A57)," ",IF(N57&gt;MASTER!$B$3/100,"SB",IF(N57&gt;MASTER!$B$4/100,"B",IF(N57&gt;MASTER!$B$5/100,"C","K"))))</f>
        <v>SB</v>
      </c>
      <c r="Q57" s="51" t="str">
        <f ca="1">IF(ISBLANK(B57)," ",IF(O57&gt;MASTER!$B$3/100,"SB",IF(O57&gt;MASTER!$B$4/100,"B",IF(O57&gt;MASTER!$B$5/100,"C","K"))))</f>
        <v>SB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7</v>
      </c>
      <c r="AF57" s="51" t="str">
        <f ca="1" t="shared" si="13"/>
        <v>2023 02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45005.6317492245</v>
      </c>
      <c r="B58" s="51" t="str">
        <f ca="1">INDIRECT(ADDRESS(2+QUOTIENT(ROW()-2,COUNTA('Form Responses 1'!$1:$1)-4),2,,TRUE,"Form Responses 1"))</f>
        <v>theresia2@gmail.com</v>
      </c>
      <c r="C58" s="51" t="str">
        <f ca="1">INDIRECT(ADDRESS(2+QUOTIENT(ROW()-2,COUNTA('Form Responses 1'!$1:$1)-4),3,,TRUE,"Form Responses 1"))</f>
        <v>theresia v</v>
      </c>
      <c r="D58" s="66">
        <f ca="1">INDIRECT(ADDRESS(2+QUOTIENT(ROW()-2,COUNTA('Form Responses 1'!$1:$1)-4),4,,TRUE,"Form Responses 1"))</f>
        <v>44972</v>
      </c>
      <c r="E58" s="67">
        <f ca="1" t="shared" si="0"/>
        <v>3</v>
      </c>
      <c r="F58" s="51" t="str">
        <f ca="1">IF(ISBLANK(A58)," ",INDIRECT(ADDRESS(1,5+MOD(ROW()-2,COUNTA('Form Responses 1'!$1:$1)-4),,TRUE,"Form Responses 1")))</f>
        <v>Gedung Utama Lt.2 [R Kepala]</v>
      </c>
      <c r="G58" s="51" t="str">
        <f ca="1">IF(ISBLANK(A58)," ",INDIRECT(ADDRESS(MATCH(A58,'Form Responses 1'!A:A,0),5+MOD(ROW()-2,COUNTA('Form Responses 1'!$1:$1)-4),,TRUE,"Form Responses 1")))</f>
        <v>BAIK</v>
      </c>
      <c r="H58" s="68" t="str">
        <f ca="1" t="shared" si="1"/>
        <v>Gedung Utama Lt.2</v>
      </c>
      <c r="I58" s="68" t="str">
        <f ca="1" t="shared" si="2"/>
        <v>CLEANING SERVICE</v>
      </c>
      <c r="J58" s="68">
        <f ca="1" t="array" ref="J58">IFERROR(INDEX(MASTER!B:B,MATCH(G58,MASTER!A:A,0))/100," ")</f>
        <v>0.95</v>
      </c>
      <c r="K58" s="51">
        <f ca="1" t="shared" si="3"/>
        <v>7</v>
      </c>
      <c r="L58" s="51" t="str">
        <f ca="1" t="shared" si="4"/>
        <v>2023 - WEEK 07</v>
      </c>
      <c r="M58" s="51" t="str">
        <f ca="1" t="shared" si="5"/>
        <v>2023 - MONTH 02</v>
      </c>
      <c r="N58" s="68">
        <f ca="1" t="shared" ref="N58:O58" si="66">IFERROR(AVERAGEIF(L:L,L58,$J:$J)," ")</f>
        <v>0.95858695652174</v>
      </c>
      <c r="O58" s="68">
        <f ca="1" t="shared" si="66"/>
        <v>0.959456521739129</v>
      </c>
      <c r="P58" s="51" t="str">
        <f ca="1">IF(ISBLANK(A58)," ",IF(N58&gt;MASTER!$B$3/100,"SB",IF(N58&gt;MASTER!$B$4/100,"B",IF(N58&gt;MASTER!$B$5/100,"C","K"))))</f>
        <v>SB</v>
      </c>
      <c r="Q58" s="51" t="str">
        <f ca="1">IF(ISBLANK(B58)," ",IF(O58&gt;MASTER!$B$3/100,"SB",IF(O58&gt;MASTER!$B$4/100,"B",IF(O58&gt;MASTER!$B$5/100,"C","K"))))</f>
        <v>SB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7</v>
      </c>
      <c r="AF58" s="51" t="str">
        <f ca="1" t="shared" si="13"/>
        <v>2023 02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45005.6317492245</v>
      </c>
      <c r="B59" s="51" t="str">
        <f ca="1">INDIRECT(ADDRESS(2+QUOTIENT(ROW()-2,COUNTA('Form Responses 1'!$1:$1)-4),2,,TRUE,"Form Responses 1"))</f>
        <v>theresia2@gmail.com</v>
      </c>
      <c r="C59" s="51" t="str">
        <f ca="1">INDIRECT(ADDRESS(2+QUOTIENT(ROW()-2,COUNTA('Form Responses 1'!$1:$1)-4),3,,TRUE,"Form Responses 1"))</f>
        <v>theresia v</v>
      </c>
      <c r="D59" s="66">
        <f ca="1">INDIRECT(ADDRESS(2+QUOTIENT(ROW()-2,COUNTA('Form Responses 1'!$1:$1)-4),4,,TRUE,"Form Responses 1"))</f>
        <v>44972</v>
      </c>
      <c r="E59" s="67">
        <f ca="1" t="shared" si="0"/>
        <v>3</v>
      </c>
      <c r="F59" s="51" t="str">
        <f ca="1">IF(ISBLANK(A59)," ",INDIRECT(ADDRESS(1,5+MOD(ROW()-2,COUNTA('Form Responses 1'!$1:$1)-4),,TRUE,"Form Responses 1")))</f>
        <v>Gedung Utama Lt.2 [R Peneliti 1 ]</v>
      </c>
      <c r="G59" s="51" t="str">
        <f ca="1">IF(ISBLANK(A59)," ",INDIRECT(ADDRESS(MATCH(A59,'Form Responses 1'!A:A,0),5+MOD(ROW()-2,COUNTA('Form Responses 1'!$1:$1)-4),,TRUE,"Form Responses 1")))</f>
        <v>BAIK</v>
      </c>
      <c r="H59" s="68" t="str">
        <f ca="1" t="shared" si="1"/>
        <v>Gedung Utama Lt.2</v>
      </c>
      <c r="I59" s="68" t="str">
        <f ca="1" t="shared" si="2"/>
        <v>CLEANING SERVICE</v>
      </c>
      <c r="J59" s="68">
        <f ca="1" t="array" ref="J59">IFERROR(INDEX(MASTER!B:B,MATCH(G59,MASTER!A:A,0))/100," ")</f>
        <v>0.95</v>
      </c>
      <c r="K59" s="51">
        <f ca="1" t="shared" si="3"/>
        <v>7</v>
      </c>
      <c r="L59" s="51" t="str">
        <f ca="1" t="shared" si="4"/>
        <v>2023 - WEEK 07</v>
      </c>
      <c r="M59" s="51" t="str">
        <f ca="1" t="shared" si="5"/>
        <v>2023 - MONTH 02</v>
      </c>
      <c r="N59" s="68">
        <f ca="1" t="shared" ref="N59:O59" si="67">IFERROR(AVERAGEIF(L:L,L59,$J:$J)," ")</f>
        <v>0.95858695652174</v>
      </c>
      <c r="O59" s="68">
        <f ca="1" t="shared" si="67"/>
        <v>0.959456521739129</v>
      </c>
      <c r="P59" s="51" t="str">
        <f ca="1">IF(ISBLANK(A59)," ",IF(N59&gt;MASTER!$B$3/100,"SB",IF(N59&gt;MASTER!$B$4/100,"B",IF(N59&gt;MASTER!$B$5/100,"C","K"))))</f>
        <v>SB</v>
      </c>
      <c r="Q59" s="51" t="str">
        <f ca="1">IF(ISBLANK(B59)," ",IF(O59&gt;MASTER!$B$3/100,"SB",IF(O59&gt;MASTER!$B$4/100,"B",IF(O59&gt;MASTER!$B$5/100,"C","K"))))</f>
        <v>SB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7</v>
      </c>
      <c r="AF59" s="51" t="str">
        <f ca="1" t="shared" si="13"/>
        <v>2023 02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45005.6317492245</v>
      </c>
      <c r="B60" s="51" t="str">
        <f ca="1">INDIRECT(ADDRESS(2+QUOTIENT(ROW()-2,COUNTA('Form Responses 1'!$1:$1)-4),2,,TRUE,"Form Responses 1"))</f>
        <v>theresia2@gmail.com</v>
      </c>
      <c r="C60" s="51" t="str">
        <f ca="1">INDIRECT(ADDRESS(2+QUOTIENT(ROW()-2,COUNTA('Form Responses 1'!$1:$1)-4),3,,TRUE,"Form Responses 1"))</f>
        <v>theresia v</v>
      </c>
      <c r="D60" s="66">
        <f ca="1">INDIRECT(ADDRESS(2+QUOTIENT(ROW()-2,COUNTA('Form Responses 1'!$1:$1)-4),4,,TRUE,"Form Responses 1"))</f>
        <v>44972</v>
      </c>
      <c r="E60" s="67">
        <f ca="1" t="shared" si="0"/>
        <v>3</v>
      </c>
      <c r="F60" s="51" t="str">
        <f ca="1">IF(ISBLANK(A60)," ",INDIRECT(ADDRESS(1,5+MOD(ROW()-2,COUNTA('Form Responses 1'!$1:$1)-4),,TRUE,"Form Responses 1")))</f>
        <v>Gedung Utama Lt.2 [R Peneliti 2]</v>
      </c>
      <c r="G60" s="51" t="str">
        <f ca="1">IF(ISBLANK(A60)," ",INDIRECT(ADDRESS(MATCH(A60,'Form Responses 1'!A:A,0),5+MOD(ROW()-2,COUNTA('Form Responses 1'!$1:$1)-4),,TRUE,"Form Responses 1")))</f>
        <v>BAIK</v>
      </c>
      <c r="H60" s="68" t="str">
        <f ca="1" t="shared" si="1"/>
        <v>Gedung Utama Lt.2</v>
      </c>
      <c r="I60" s="68" t="str">
        <f ca="1" t="shared" si="2"/>
        <v>CLEANING SERVICE</v>
      </c>
      <c r="J60" s="68">
        <f ca="1" t="array" ref="J60">IFERROR(INDEX(MASTER!B:B,MATCH(G60,MASTER!A:A,0))/100," ")</f>
        <v>0.95</v>
      </c>
      <c r="K60" s="51">
        <f ca="1" t="shared" si="3"/>
        <v>7</v>
      </c>
      <c r="L60" s="51" t="str">
        <f ca="1" t="shared" si="4"/>
        <v>2023 - WEEK 07</v>
      </c>
      <c r="M60" s="51" t="str">
        <f ca="1" t="shared" si="5"/>
        <v>2023 - MONTH 02</v>
      </c>
      <c r="N60" s="68">
        <f ca="1" t="shared" ref="N60:O60" si="68">IFERROR(AVERAGEIF(L:L,L60,$J:$J)," ")</f>
        <v>0.95858695652174</v>
      </c>
      <c r="O60" s="68">
        <f ca="1" t="shared" si="68"/>
        <v>0.959456521739129</v>
      </c>
      <c r="P60" s="51" t="str">
        <f ca="1">IF(ISBLANK(A60)," ",IF(N60&gt;MASTER!$B$3/100,"SB",IF(N60&gt;MASTER!$B$4/100,"B",IF(N60&gt;MASTER!$B$5/100,"C","K"))))</f>
        <v>SB</v>
      </c>
      <c r="Q60" s="51" t="str">
        <f ca="1">IF(ISBLANK(B60)," ",IF(O60&gt;MASTER!$B$3/100,"SB",IF(O60&gt;MASTER!$B$4/100,"B",IF(O60&gt;MASTER!$B$5/100,"C","K"))))</f>
        <v>SB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7</v>
      </c>
      <c r="AF60" s="51" t="str">
        <f ca="1" t="shared" si="13"/>
        <v>2023 02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45005.6317492245</v>
      </c>
      <c r="B61" s="51" t="str">
        <f ca="1">INDIRECT(ADDRESS(2+QUOTIENT(ROW()-2,COUNTA('Form Responses 1'!$1:$1)-4),2,,TRUE,"Form Responses 1"))</f>
        <v>theresia2@gmail.com</v>
      </c>
      <c r="C61" s="51" t="str">
        <f ca="1">INDIRECT(ADDRESS(2+QUOTIENT(ROW()-2,COUNTA('Form Responses 1'!$1:$1)-4),3,,TRUE,"Form Responses 1"))</f>
        <v>theresia v</v>
      </c>
      <c r="D61" s="66">
        <f ca="1">INDIRECT(ADDRESS(2+QUOTIENT(ROW()-2,COUNTA('Form Responses 1'!$1:$1)-4),4,,TRUE,"Form Responses 1"))</f>
        <v>44972</v>
      </c>
      <c r="E61" s="67">
        <f ca="1" t="shared" si="0"/>
        <v>3</v>
      </c>
      <c r="F61" s="51" t="str">
        <f ca="1">IF(ISBLANK(A61)," ",INDIRECT(ADDRESS(1,5+MOD(ROW()-2,COUNTA('Form Responses 1'!$1:$1)-4),,TRUE,"Form Responses 1")))</f>
        <v>Gedung Utama Lt.2 [R Peneliti 3]</v>
      </c>
      <c r="G61" s="51" t="str">
        <f ca="1">IF(ISBLANK(A61)," ",INDIRECT(ADDRESS(MATCH(A61,'Form Responses 1'!A:A,0),5+MOD(ROW()-2,COUNTA('Form Responses 1'!$1:$1)-4),,TRUE,"Form Responses 1")))</f>
        <v>BAIK</v>
      </c>
      <c r="H61" s="68" t="str">
        <f ca="1" t="shared" si="1"/>
        <v>Gedung Utama Lt.2</v>
      </c>
      <c r="I61" s="68" t="str">
        <f ca="1" t="shared" si="2"/>
        <v>CLEANING SERVICE</v>
      </c>
      <c r="J61" s="68">
        <f ca="1" t="array" ref="J61">IFERROR(INDEX(MASTER!B:B,MATCH(G61,MASTER!A:A,0))/100," ")</f>
        <v>0.95</v>
      </c>
      <c r="K61" s="51">
        <f ca="1" t="shared" si="3"/>
        <v>7</v>
      </c>
      <c r="L61" s="51" t="str">
        <f ca="1" t="shared" si="4"/>
        <v>2023 - WEEK 07</v>
      </c>
      <c r="M61" s="51" t="str">
        <f ca="1" t="shared" si="5"/>
        <v>2023 - MONTH 02</v>
      </c>
      <c r="N61" s="68">
        <f ca="1" t="shared" ref="N61:O61" si="69">IFERROR(AVERAGEIF(L:L,L61,$J:$J)," ")</f>
        <v>0.95858695652174</v>
      </c>
      <c r="O61" s="68">
        <f ca="1" t="shared" si="69"/>
        <v>0.959456521739129</v>
      </c>
      <c r="P61" s="51" t="str">
        <f ca="1">IF(ISBLANK(A61)," ",IF(N61&gt;MASTER!$B$3/100,"SB",IF(N61&gt;MASTER!$B$4/100,"B",IF(N61&gt;MASTER!$B$5/100,"C","K"))))</f>
        <v>SB</v>
      </c>
      <c r="Q61" s="51" t="str">
        <f ca="1">IF(ISBLANK(B61)," ",IF(O61&gt;MASTER!$B$3/100,"SB",IF(O61&gt;MASTER!$B$4/100,"B",IF(O61&gt;MASTER!$B$5/100,"C","K"))))</f>
        <v>SB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7</v>
      </c>
      <c r="AF61" s="51" t="str">
        <f ca="1" t="shared" si="13"/>
        <v>2023 02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45005.6317492245</v>
      </c>
      <c r="B62" s="51" t="str">
        <f ca="1">INDIRECT(ADDRESS(2+QUOTIENT(ROW()-2,COUNTA('Form Responses 1'!$1:$1)-4),2,,TRUE,"Form Responses 1"))</f>
        <v>theresia2@gmail.com</v>
      </c>
      <c r="C62" s="51" t="str">
        <f ca="1">INDIRECT(ADDRESS(2+QUOTIENT(ROW()-2,COUNTA('Form Responses 1'!$1:$1)-4),3,,TRUE,"Form Responses 1"))</f>
        <v>theresia v</v>
      </c>
      <c r="D62" s="66">
        <f ca="1">INDIRECT(ADDRESS(2+QUOTIENT(ROW()-2,COUNTA('Form Responses 1'!$1:$1)-4),4,,TRUE,"Form Responses 1"))</f>
        <v>44972</v>
      </c>
      <c r="E62" s="67">
        <f ca="1" t="shared" si="0"/>
        <v>3</v>
      </c>
      <c r="F62" s="51" t="str">
        <f ca="1">IF(ISBLANK(A62)," ",INDIRECT(ADDRESS(1,5+MOD(ROW()-2,COUNTA('Form Responses 1'!$1:$1)-4),,TRUE,"Form Responses 1")))</f>
        <v>Gedung Utama Lt.2 [R Peneliti 4]</v>
      </c>
      <c r="G62" s="51" t="str">
        <f ca="1">IF(ISBLANK(A62)," ",INDIRECT(ADDRESS(MATCH(A62,'Form Responses 1'!A:A,0),5+MOD(ROW()-2,COUNTA('Form Responses 1'!$1:$1)-4),,TRUE,"Form Responses 1")))</f>
        <v>BAIK</v>
      </c>
      <c r="H62" s="68" t="str">
        <f ca="1" t="shared" si="1"/>
        <v>Gedung Utama Lt.2</v>
      </c>
      <c r="I62" s="68" t="str">
        <f ca="1" t="shared" si="2"/>
        <v>CLEANING SERVICE</v>
      </c>
      <c r="J62" s="68">
        <f ca="1" t="array" ref="J62">IFERROR(INDEX(MASTER!B:B,MATCH(G62,MASTER!A:A,0))/100," ")</f>
        <v>0.95</v>
      </c>
      <c r="K62" s="51">
        <f ca="1" t="shared" si="3"/>
        <v>7</v>
      </c>
      <c r="L62" s="51" t="str">
        <f ca="1" t="shared" si="4"/>
        <v>2023 - WEEK 07</v>
      </c>
      <c r="M62" s="51" t="str">
        <f ca="1" t="shared" si="5"/>
        <v>2023 - MONTH 02</v>
      </c>
      <c r="N62" s="68">
        <f ca="1" t="shared" ref="N62:O62" si="70">IFERROR(AVERAGEIF(L:L,L62,$J:$J)," ")</f>
        <v>0.95858695652174</v>
      </c>
      <c r="O62" s="68">
        <f ca="1" t="shared" si="70"/>
        <v>0.959456521739129</v>
      </c>
      <c r="P62" s="51" t="str">
        <f ca="1">IF(ISBLANK(A62)," ",IF(N62&gt;MASTER!$B$3/100,"SB",IF(N62&gt;MASTER!$B$4/100,"B",IF(N62&gt;MASTER!$B$5/100,"C","K"))))</f>
        <v>SB</v>
      </c>
      <c r="Q62" s="51" t="str">
        <f ca="1">IF(ISBLANK(B62)," ",IF(O62&gt;MASTER!$B$3/100,"SB",IF(O62&gt;MASTER!$B$4/100,"B",IF(O62&gt;MASTER!$B$5/100,"C","K"))))</f>
        <v>SB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7</v>
      </c>
      <c r="AF62" s="51" t="str">
        <f ca="1" t="shared" si="13"/>
        <v>2023 02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45005.6317492245</v>
      </c>
      <c r="B63" s="51" t="str">
        <f ca="1">INDIRECT(ADDRESS(2+QUOTIENT(ROW()-2,COUNTA('Form Responses 1'!$1:$1)-4),2,,TRUE,"Form Responses 1"))</f>
        <v>theresia2@gmail.com</v>
      </c>
      <c r="C63" s="51" t="str">
        <f ca="1">INDIRECT(ADDRESS(2+QUOTIENT(ROW()-2,COUNTA('Form Responses 1'!$1:$1)-4),3,,TRUE,"Form Responses 1"))</f>
        <v>theresia v</v>
      </c>
      <c r="D63" s="66">
        <f ca="1">INDIRECT(ADDRESS(2+QUOTIENT(ROW()-2,COUNTA('Form Responses 1'!$1:$1)-4),4,,TRUE,"Form Responses 1"))</f>
        <v>44972</v>
      </c>
      <c r="E63" s="67">
        <f ca="1" t="shared" si="0"/>
        <v>3</v>
      </c>
      <c r="F63" s="51" t="str">
        <f ca="1">IF(ISBLANK(A63)," ",INDIRECT(ADDRESS(1,5+MOD(ROW()-2,COUNTA('Form Responses 1'!$1:$1)-4),,TRUE,"Form Responses 1")))</f>
        <v>Gedung Utama Lt.2 [Pantry]</v>
      </c>
      <c r="G63" s="51" t="str">
        <f ca="1">IF(ISBLANK(A63)," ",INDIRECT(ADDRESS(MATCH(A63,'Form Responses 1'!A:A,0),5+MOD(ROW()-2,COUNTA('Form Responses 1'!$1:$1)-4),,TRUE,"Form Responses 1")))</f>
        <v>BAIK</v>
      </c>
      <c r="H63" s="68" t="str">
        <f ca="1" t="shared" si="1"/>
        <v>Gedung Utama Lt.2</v>
      </c>
      <c r="I63" s="68" t="str">
        <f ca="1" t="shared" si="2"/>
        <v>CLEANING SERVICE</v>
      </c>
      <c r="J63" s="68">
        <f ca="1" t="array" ref="J63">IFERROR(INDEX(MASTER!B:B,MATCH(G63,MASTER!A:A,0))/100," ")</f>
        <v>0.95</v>
      </c>
      <c r="K63" s="51">
        <f ca="1" t="shared" si="3"/>
        <v>7</v>
      </c>
      <c r="L63" s="51" t="str">
        <f ca="1" t="shared" si="4"/>
        <v>2023 - WEEK 07</v>
      </c>
      <c r="M63" s="51" t="str">
        <f ca="1" t="shared" si="5"/>
        <v>2023 - MONTH 02</v>
      </c>
      <c r="N63" s="68">
        <f ca="1" t="shared" ref="N63:O63" si="71">IFERROR(AVERAGEIF(L:L,L63,$J:$J)," ")</f>
        <v>0.95858695652174</v>
      </c>
      <c r="O63" s="68">
        <f ca="1" t="shared" si="71"/>
        <v>0.959456521739129</v>
      </c>
      <c r="P63" s="51" t="str">
        <f ca="1">IF(ISBLANK(A63)," ",IF(N63&gt;MASTER!$B$3/100,"SB",IF(N63&gt;MASTER!$B$4/100,"B",IF(N63&gt;MASTER!$B$5/100,"C","K"))))</f>
        <v>SB</v>
      </c>
      <c r="Q63" s="51" t="str">
        <f ca="1">IF(ISBLANK(B63)," ",IF(O63&gt;MASTER!$B$3/100,"SB",IF(O63&gt;MASTER!$B$4/100,"B",IF(O63&gt;MASTER!$B$5/100,"C","K"))))</f>
        <v>SB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7</v>
      </c>
      <c r="AF63" s="51" t="str">
        <f ca="1" t="shared" si="13"/>
        <v>2023 02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45005.6317492245</v>
      </c>
      <c r="B64" s="51" t="str">
        <f ca="1">INDIRECT(ADDRESS(2+QUOTIENT(ROW()-2,COUNTA('Form Responses 1'!$1:$1)-4),2,,TRUE,"Form Responses 1"))</f>
        <v>theresia2@gmail.com</v>
      </c>
      <c r="C64" s="51" t="str">
        <f ca="1">INDIRECT(ADDRESS(2+QUOTIENT(ROW()-2,COUNTA('Form Responses 1'!$1:$1)-4),3,,TRUE,"Form Responses 1"))</f>
        <v>theresia v</v>
      </c>
      <c r="D64" s="66">
        <f ca="1">INDIRECT(ADDRESS(2+QUOTIENT(ROW()-2,COUNTA('Form Responses 1'!$1:$1)-4),4,,TRUE,"Form Responses 1"))</f>
        <v>44972</v>
      </c>
      <c r="E64" s="67">
        <f ca="1" t="shared" si="0"/>
        <v>3</v>
      </c>
      <c r="F64" s="51" t="str">
        <f ca="1">IF(ISBLANK(A64)," ",INDIRECT(ADDRESS(1,5+MOD(ROW()-2,COUNTA('Form Responses 1'!$1:$1)-4),,TRUE,"Form Responses 1")))</f>
        <v>Gedung Utama Lt.2 [R Rapat Kecil 1]</v>
      </c>
      <c r="G64" s="51" t="str">
        <f ca="1">IF(ISBLANK(A64)," ",INDIRECT(ADDRESS(MATCH(A64,'Form Responses 1'!A:A,0),5+MOD(ROW()-2,COUNTA('Form Responses 1'!$1:$1)-4),,TRUE,"Form Responses 1")))</f>
        <v>BAIK</v>
      </c>
      <c r="H64" s="68" t="str">
        <f ca="1" t="shared" si="1"/>
        <v>Gedung Utama Lt.2</v>
      </c>
      <c r="I64" s="68" t="str">
        <f ca="1" t="shared" si="2"/>
        <v>CLEANING SERVICE</v>
      </c>
      <c r="J64" s="68">
        <f ca="1" t="array" ref="J64">IFERROR(INDEX(MASTER!B:B,MATCH(G64,MASTER!A:A,0))/100," ")</f>
        <v>0.95</v>
      </c>
      <c r="K64" s="51">
        <f ca="1" t="shared" si="3"/>
        <v>7</v>
      </c>
      <c r="L64" s="51" t="str">
        <f ca="1" t="shared" si="4"/>
        <v>2023 - WEEK 07</v>
      </c>
      <c r="M64" s="51" t="str">
        <f ca="1" t="shared" si="5"/>
        <v>2023 - MONTH 02</v>
      </c>
      <c r="N64" s="68">
        <f ca="1" t="shared" ref="N64:O64" si="72">IFERROR(AVERAGEIF(L:L,L64,$J:$J)," ")</f>
        <v>0.95858695652174</v>
      </c>
      <c r="O64" s="68">
        <f ca="1" t="shared" si="72"/>
        <v>0.959456521739129</v>
      </c>
      <c r="P64" s="51" t="str">
        <f ca="1">IF(ISBLANK(A64)," ",IF(N64&gt;MASTER!$B$3/100,"SB",IF(N64&gt;MASTER!$B$4/100,"B",IF(N64&gt;MASTER!$B$5/100,"C","K"))))</f>
        <v>SB</v>
      </c>
      <c r="Q64" s="51" t="str">
        <f ca="1">IF(ISBLANK(B64)," ",IF(O64&gt;MASTER!$B$3/100,"SB",IF(O64&gt;MASTER!$B$4/100,"B",IF(O64&gt;MASTER!$B$5/100,"C","K"))))</f>
        <v>SB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7</v>
      </c>
      <c r="AF64" s="51" t="str">
        <f ca="1" t="shared" si="13"/>
        <v>2023 02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45005.6317492245</v>
      </c>
      <c r="B65" s="51" t="str">
        <f ca="1">INDIRECT(ADDRESS(2+QUOTIENT(ROW()-2,COUNTA('Form Responses 1'!$1:$1)-4),2,,TRUE,"Form Responses 1"))</f>
        <v>theresia2@gmail.com</v>
      </c>
      <c r="C65" s="51" t="str">
        <f ca="1">INDIRECT(ADDRESS(2+QUOTIENT(ROW()-2,COUNTA('Form Responses 1'!$1:$1)-4),3,,TRUE,"Form Responses 1"))</f>
        <v>theresia v</v>
      </c>
      <c r="D65" s="66">
        <f ca="1">INDIRECT(ADDRESS(2+QUOTIENT(ROW()-2,COUNTA('Form Responses 1'!$1:$1)-4),4,,TRUE,"Form Responses 1"))</f>
        <v>44972</v>
      </c>
      <c r="E65" s="67">
        <f ca="1" t="shared" si="0"/>
        <v>3</v>
      </c>
      <c r="F65" s="51" t="str">
        <f ca="1">IF(ISBLANK(A65)," ",INDIRECT(ADDRESS(1,5+MOD(ROW()-2,COUNTA('Form Responses 1'!$1:$1)-4),,TRUE,"Form Responses 1")))</f>
        <v>Gedung Utama Lt.2 [R Rapat Kecil  2]</v>
      </c>
      <c r="G65" s="51" t="str">
        <f ca="1">IF(ISBLANK(A65)," ",INDIRECT(ADDRESS(MATCH(A65,'Form Responses 1'!A:A,0),5+MOD(ROW()-2,COUNTA('Form Responses 1'!$1:$1)-4),,TRUE,"Form Responses 1")))</f>
        <v>BAIK</v>
      </c>
      <c r="H65" s="68" t="str">
        <f ca="1" t="shared" si="1"/>
        <v>Gedung Utama Lt.2</v>
      </c>
      <c r="I65" s="68" t="str">
        <f ca="1" t="shared" si="2"/>
        <v>CLEANING SERVICE</v>
      </c>
      <c r="J65" s="68">
        <f ca="1" t="array" ref="J65">IFERROR(INDEX(MASTER!B:B,MATCH(G65,MASTER!A:A,0))/100," ")</f>
        <v>0.95</v>
      </c>
      <c r="K65" s="51">
        <f ca="1" t="shared" si="3"/>
        <v>7</v>
      </c>
      <c r="L65" s="51" t="str">
        <f ca="1" t="shared" si="4"/>
        <v>2023 - WEEK 07</v>
      </c>
      <c r="M65" s="51" t="str">
        <f ca="1" t="shared" si="5"/>
        <v>2023 - MONTH 02</v>
      </c>
      <c r="N65" s="68">
        <f ca="1" t="shared" ref="N65:O65" si="73">IFERROR(AVERAGEIF(L:L,L65,$J:$J)," ")</f>
        <v>0.95858695652174</v>
      </c>
      <c r="O65" s="68">
        <f ca="1" t="shared" si="73"/>
        <v>0.959456521739129</v>
      </c>
      <c r="P65" s="51" t="str">
        <f ca="1">IF(ISBLANK(A65)," ",IF(N65&gt;MASTER!$B$3/100,"SB",IF(N65&gt;MASTER!$B$4/100,"B",IF(N65&gt;MASTER!$B$5/100,"C","K"))))</f>
        <v>SB</v>
      </c>
      <c r="Q65" s="51" t="str">
        <f ca="1">IF(ISBLANK(B65)," ",IF(O65&gt;MASTER!$B$3/100,"SB",IF(O65&gt;MASTER!$B$4/100,"B",IF(O65&gt;MASTER!$B$5/100,"C","K"))))</f>
        <v>SB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7</v>
      </c>
      <c r="AF65" s="51" t="str">
        <f ca="1" t="shared" si="13"/>
        <v>2023 02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45005.6317492245</v>
      </c>
      <c r="B66" s="51" t="str">
        <f ca="1">INDIRECT(ADDRESS(2+QUOTIENT(ROW()-2,COUNTA('Form Responses 1'!$1:$1)-4),2,,TRUE,"Form Responses 1"))</f>
        <v>theresia2@gmail.com</v>
      </c>
      <c r="C66" s="51" t="str">
        <f ca="1">INDIRECT(ADDRESS(2+QUOTIENT(ROW()-2,COUNTA('Form Responses 1'!$1:$1)-4),3,,TRUE,"Form Responses 1"))</f>
        <v>theresia v</v>
      </c>
      <c r="D66" s="66">
        <f ca="1">INDIRECT(ADDRESS(2+QUOTIENT(ROW()-2,COUNTA('Form Responses 1'!$1:$1)-4),4,,TRUE,"Form Responses 1"))</f>
        <v>44972</v>
      </c>
      <c r="E66" s="67">
        <f ca="1" t="shared" si="0"/>
        <v>3</v>
      </c>
      <c r="F66" s="51" t="str">
        <f ca="1">IF(ISBLANK(A66)," ",INDIRECT(ADDRESS(1,5+MOD(ROW()-2,COUNTA('Form Responses 1'!$1:$1)-4),,TRUE,"Form Responses 1")))</f>
        <v>Gedung Utama Lt.2 [Co Working Space]</v>
      </c>
      <c r="G66" s="51" t="str">
        <f ca="1">IF(ISBLANK(A66)," ",INDIRECT(ADDRESS(MATCH(A66,'Form Responses 1'!A:A,0),5+MOD(ROW()-2,COUNTA('Form Responses 1'!$1:$1)-4),,TRUE,"Form Responses 1")))</f>
        <v>BAIK</v>
      </c>
      <c r="H66" s="68" t="str">
        <f ca="1" t="shared" si="1"/>
        <v>Gedung Utama Lt.2</v>
      </c>
      <c r="I66" s="68" t="str">
        <f ca="1" t="shared" si="2"/>
        <v>CLEANING SERVICE</v>
      </c>
      <c r="J66" s="68">
        <f ca="1" t="array" ref="J66">IFERROR(INDEX(MASTER!B:B,MATCH(G66,MASTER!A:A,0))/100," ")</f>
        <v>0.95</v>
      </c>
      <c r="K66" s="51">
        <f ca="1" t="shared" si="3"/>
        <v>7</v>
      </c>
      <c r="L66" s="51" t="str">
        <f ca="1" t="shared" si="4"/>
        <v>2023 - WEEK 07</v>
      </c>
      <c r="M66" s="51" t="str">
        <f ca="1" t="shared" si="5"/>
        <v>2023 - MONTH 02</v>
      </c>
      <c r="N66" s="68">
        <f ca="1" t="shared" ref="N66:O66" si="74">IFERROR(AVERAGEIF(L:L,L66,$J:$J)," ")</f>
        <v>0.95858695652174</v>
      </c>
      <c r="O66" s="68">
        <f ca="1" t="shared" si="74"/>
        <v>0.959456521739129</v>
      </c>
      <c r="P66" s="51" t="str">
        <f ca="1">IF(ISBLANK(A66)," ",IF(N66&gt;MASTER!$B$3/100,"SB",IF(N66&gt;MASTER!$B$4/100,"B",IF(N66&gt;MASTER!$B$5/100,"C","K"))))</f>
        <v>SB</v>
      </c>
      <c r="Q66" s="51" t="str">
        <f ca="1">IF(ISBLANK(B66)," ",IF(O66&gt;MASTER!$B$3/100,"SB",IF(O66&gt;MASTER!$B$4/100,"B",IF(O66&gt;MASTER!$B$5/100,"C","K"))))</f>
        <v>SB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7</v>
      </c>
      <c r="AF66" s="51" t="str">
        <f ca="1" t="shared" si="13"/>
        <v>2023 02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45005.6317492245</v>
      </c>
      <c r="B67" s="51" t="str">
        <f ca="1">INDIRECT(ADDRESS(2+QUOTIENT(ROW()-2,COUNTA('Form Responses 1'!$1:$1)-4),2,,TRUE,"Form Responses 1"))</f>
        <v>theresia2@gmail.com</v>
      </c>
      <c r="C67" s="51" t="str">
        <f ca="1">INDIRECT(ADDRESS(2+QUOTIENT(ROW()-2,COUNTA('Form Responses 1'!$1:$1)-4),3,,TRUE,"Form Responses 1"))</f>
        <v>theresia v</v>
      </c>
      <c r="D67" s="66">
        <f ca="1">INDIRECT(ADDRESS(2+QUOTIENT(ROW()-2,COUNTA('Form Responses 1'!$1:$1)-4),4,,TRUE,"Form Responses 1"))</f>
        <v>44972</v>
      </c>
      <c r="E67" s="67">
        <f ca="1" t="shared" si="0"/>
        <v>3</v>
      </c>
      <c r="F67" s="51" t="str">
        <f ca="1">IF(ISBLANK(A67)," ",INDIRECT(ADDRESS(1,5+MOD(ROW()-2,COUNTA('Form Responses 1'!$1:$1)-4),,TRUE,"Form Responses 1")))</f>
        <v>Gedung Utama Lt.2 [Toilet Pria &amp; Wanita 1]</v>
      </c>
      <c r="G67" s="51" t="str">
        <f ca="1">IF(ISBLANK(A67)," ",INDIRECT(ADDRESS(MATCH(A67,'Form Responses 1'!A:A,0),5+MOD(ROW()-2,COUNTA('Form Responses 1'!$1:$1)-4),,TRUE,"Form Responses 1")))</f>
        <v>BAIK</v>
      </c>
      <c r="H67" s="68" t="str">
        <f ca="1" t="shared" si="1"/>
        <v>Gedung Utama Lt.2</v>
      </c>
      <c r="I67" s="68" t="str">
        <f ca="1" t="shared" si="2"/>
        <v>CLEANING SERVICE</v>
      </c>
      <c r="J67" s="68">
        <f ca="1" t="array" ref="J67">IFERROR(INDEX(MASTER!B:B,MATCH(G67,MASTER!A:A,0))/100," ")</f>
        <v>0.95</v>
      </c>
      <c r="K67" s="51">
        <f ca="1" t="shared" si="3"/>
        <v>7</v>
      </c>
      <c r="L67" s="51" t="str">
        <f ca="1" t="shared" si="4"/>
        <v>2023 - WEEK 07</v>
      </c>
      <c r="M67" s="51" t="str">
        <f ca="1" t="shared" si="5"/>
        <v>2023 - MONTH 02</v>
      </c>
      <c r="N67" s="68">
        <f ca="1" t="shared" ref="N67:O67" si="75">IFERROR(AVERAGEIF(L:L,L67,$J:$J)," ")</f>
        <v>0.95858695652174</v>
      </c>
      <c r="O67" s="68">
        <f ca="1" t="shared" si="75"/>
        <v>0.959456521739129</v>
      </c>
      <c r="P67" s="51" t="str">
        <f ca="1">IF(ISBLANK(A67)," ",IF(N67&gt;MASTER!$B$3/100,"SB",IF(N67&gt;MASTER!$B$4/100,"B",IF(N67&gt;MASTER!$B$5/100,"C","K"))))</f>
        <v>SB</v>
      </c>
      <c r="Q67" s="51" t="str">
        <f ca="1">IF(ISBLANK(B67)," ",IF(O67&gt;MASTER!$B$3/100,"SB",IF(O67&gt;MASTER!$B$4/100,"B",IF(O67&gt;MASTER!$B$5/100,"C","K"))))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7</v>
      </c>
      <c r="AF67" s="51" t="str">
        <f ca="1" t="shared" si="13"/>
        <v>2023 02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45005.6317492245</v>
      </c>
      <c r="B68" s="51" t="str">
        <f ca="1">INDIRECT(ADDRESS(2+QUOTIENT(ROW()-2,COUNTA('Form Responses 1'!$1:$1)-4),2,,TRUE,"Form Responses 1"))</f>
        <v>theresia2@gmail.com</v>
      </c>
      <c r="C68" s="51" t="str">
        <f ca="1">INDIRECT(ADDRESS(2+QUOTIENT(ROW()-2,COUNTA('Form Responses 1'!$1:$1)-4),3,,TRUE,"Form Responses 1"))</f>
        <v>theresia v</v>
      </c>
      <c r="D68" s="66">
        <f ca="1">INDIRECT(ADDRESS(2+QUOTIENT(ROW()-2,COUNTA('Form Responses 1'!$1:$1)-4),4,,TRUE,"Form Responses 1"))</f>
        <v>44972</v>
      </c>
      <c r="E68" s="67">
        <f ca="1" t="shared" si="0"/>
        <v>3</v>
      </c>
      <c r="F68" s="51" t="str">
        <f ca="1">IF(ISBLANK(A68)," ",INDIRECT(ADDRESS(1,5+MOD(ROW()-2,COUNTA('Form Responses 1'!$1:$1)-4),,TRUE,"Form Responses 1")))</f>
        <v>Gedung Utama Lt.2 [Toilet Pria &amp; Wanita 2]</v>
      </c>
      <c r="G68" s="51" t="str">
        <f ca="1">IF(ISBLANK(A68)," ",INDIRECT(ADDRESS(MATCH(A68,'Form Responses 1'!A:A,0),5+MOD(ROW()-2,COUNTA('Form Responses 1'!$1:$1)-4),,TRUE,"Form Responses 1")))</f>
        <v>BAIK</v>
      </c>
      <c r="H68" s="68" t="str">
        <f ca="1" t="shared" si="1"/>
        <v>Gedung Utama Lt.2</v>
      </c>
      <c r="I68" s="68" t="str">
        <f ca="1" t="shared" si="2"/>
        <v>CLEANING SERVICE</v>
      </c>
      <c r="J68" s="68">
        <f ca="1" t="array" ref="J68">IFERROR(INDEX(MASTER!B:B,MATCH(G68,MASTER!A:A,0))/100," ")</f>
        <v>0.95</v>
      </c>
      <c r="K68" s="51">
        <f ca="1" t="shared" si="3"/>
        <v>7</v>
      </c>
      <c r="L68" s="51" t="str">
        <f ca="1" t="shared" si="4"/>
        <v>2023 - WEEK 07</v>
      </c>
      <c r="M68" s="51" t="str">
        <f ca="1" t="shared" si="5"/>
        <v>2023 - MONTH 02</v>
      </c>
      <c r="N68" s="68">
        <f ca="1" t="shared" ref="N68:O68" si="76">IFERROR(AVERAGEIF(L:L,L68,$J:$J)," ")</f>
        <v>0.95858695652174</v>
      </c>
      <c r="O68" s="68">
        <f ca="1" t="shared" si="76"/>
        <v>0.959456521739129</v>
      </c>
      <c r="P68" s="51" t="str">
        <f ca="1">IF(ISBLANK(A68)," ",IF(N68&gt;MASTER!$B$3/100,"SB",IF(N68&gt;MASTER!$B$4/100,"B",IF(N68&gt;MASTER!$B$5/100,"C","K"))))</f>
        <v>SB</v>
      </c>
      <c r="Q68" s="51" t="str">
        <f ca="1">IF(ISBLANK(B68)," ",IF(O68&gt;MASTER!$B$3/100,"SB",IF(O68&gt;MASTER!$B$4/100,"B",IF(O68&gt;MASTER!$B$5/100,"C","K"))))</f>
        <v>SB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7</v>
      </c>
      <c r="AF68" s="51" t="str">
        <f ca="1" t="shared" si="13"/>
        <v>2023 02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45005.6317492245</v>
      </c>
      <c r="B69" s="51" t="str">
        <f ca="1">INDIRECT(ADDRESS(2+QUOTIENT(ROW()-2,COUNTA('Form Responses 1'!$1:$1)-4),2,,TRUE,"Form Responses 1"))</f>
        <v>theresia2@gmail.com</v>
      </c>
      <c r="C69" s="51" t="str">
        <f ca="1">INDIRECT(ADDRESS(2+QUOTIENT(ROW()-2,COUNTA('Form Responses 1'!$1:$1)-4),3,,TRUE,"Form Responses 1"))</f>
        <v>theresia v</v>
      </c>
      <c r="D69" s="66">
        <f ca="1">INDIRECT(ADDRESS(2+QUOTIENT(ROW()-2,COUNTA('Form Responses 1'!$1:$1)-4),4,,TRUE,"Form Responses 1"))</f>
        <v>44972</v>
      </c>
      <c r="E69" s="67">
        <f ca="1" t="shared" si="0"/>
        <v>3</v>
      </c>
      <c r="F69" s="51" t="str">
        <f ca="1">IF(ISBLANK(A69)," ",INDIRECT(ADDRESS(1,5+MOD(ROW()-2,COUNTA('Form Responses 1'!$1:$1)-4),,TRUE,"Form Responses 1")))</f>
        <v>Gedung Blok Barat Lt.1 [Ruang perlengkapan]</v>
      </c>
      <c r="G69" s="51" t="str">
        <f ca="1">IF(ISBLANK(A69)," ",INDIRECT(ADDRESS(MATCH(A69,'Form Responses 1'!A:A,0),5+MOD(ROW()-2,COUNTA('Form Responses 1'!$1:$1)-4),,TRUE,"Form Responses 1")))</f>
        <v>SANGATBAIK</v>
      </c>
      <c r="H69" s="68" t="str">
        <f ca="1" t="shared" si="1"/>
        <v>Gedung Blok Barat Lt.1</v>
      </c>
      <c r="I69" s="68" t="str">
        <f ca="1" t="shared" si="2"/>
        <v>CLEANING SERVICE</v>
      </c>
      <c r="J69" s="68">
        <f ca="1" t="array" ref="J69">IFERROR(INDEX(MASTER!B:B,MATCH(G69,MASTER!A:A,0))/100," ")</f>
        <v>1</v>
      </c>
      <c r="K69" s="51">
        <f ca="1" t="shared" si="3"/>
        <v>7</v>
      </c>
      <c r="L69" s="51" t="str">
        <f ca="1" t="shared" si="4"/>
        <v>2023 - WEEK 07</v>
      </c>
      <c r="M69" s="51" t="str">
        <f ca="1" t="shared" si="5"/>
        <v>2023 - MONTH 02</v>
      </c>
      <c r="N69" s="68">
        <f ca="1" t="shared" ref="N69:O69" si="77">IFERROR(AVERAGEIF(L:L,L69,$J:$J)," ")</f>
        <v>0.95858695652174</v>
      </c>
      <c r="O69" s="68">
        <f ca="1" t="shared" si="77"/>
        <v>0.959456521739129</v>
      </c>
      <c r="P69" s="51" t="str">
        <f ca="1">IF(ISBLANK(A69)," ",IF(N69&gt;MASTER!$B$3/100,"SB",IF(N69&gt;MASTER!$B$4/100,"B",IF(N69&gt;MASTER!$B$5/100,"C","K"))))</f>
        <v>SB</v>
      </c>
      <c r="Q69" s="51" t="str">
        <f ca="1">IF(ISBLANK(B69)," ",IF(O69&gt;MASTER!$B$3/100,"SB",IF(O69&gt;MASTER!$B$4/100,"B",IF(O69&gt;MASTER!$B$5/100,"C","K"))))</f>
        <v>SB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7</v>
      </c>
      <c r="AF69" s="51" t="str">
        <f ca="1" t="shared" si="13"/>
        <v>2023 02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45005.6317492245</v>
      </c>
      <c r="B70" s="51" t="str">
        <f ca="1">INDIRECT(ADDRESS(2+QUOTIENT(ROW()-2,COUNTA('Form Responses 1'!$1:$1)-4),2,,TRUE,"Form Responses 1"))</f>
        <v>theresia2@gmail.com</v>
      </c>
      <c r="C70" s="51" t="str">
        <f ca="1">INDIRECT(ADDRESS(2+QUOTIENT(ROW()-2,COUNTA('Form Responses 1'!$1:$1)-4),3,,TRUE,"Form Responses 1"))</f>
        <v>theresia v</v>
      </c>
      <c r="D70" s="66">
        <f ca="1">INDIRECT(ADDRESS(2+QUOTIENT(ROW()-2,COUNTA('Form Responses 1'!$1:$1)-4),4,,TRUE,"Form Responses 1"))</f>
        <v>44972</v>
      </c>
      <c r="E70" s="67">
        <f ca="1" t="shared" si="0"/>
        <v>3</v>
      </c>
      <c r="F70" s="51" t="str">
        <f ca="1">IF(ISBLANK(A70)," ",INDIRECT(ADDRESS(1,5+MOD(ROW()-2,COUNTA('Form Responses 1'!$1:$1)-4),,TRUE,"Form Responses 1")))</f>
        <v>Gedung Blok Barat Lt.1 [R Dokumentasi]</v>
      </c>
      <c r="G70" s="51" t="str">
        <f ca="1">IF(ISBLANK(A70)," ",INDIRECT(ADDRESS(MATCH(A70,'Form Responses 1'!A:A,0),5+MOD(ROW()-2,COUNTA('Form Responses 1'!$1:$1)-4),,TRUE,"Form Responses 1")))</f>
        <v>SANGATBAIK</v>
      </c>
      <c r="H70" s="68" t="str">
        <f ca="1" t="shared" si="1"/>
        <v>Gedung Blok Barat Lt.1</v>
      </c>
      <c r="I70" s="68" t="str">
        <f ca="1" t="shared" si="2"/>
        <v>CLEANING SERVICE</v>
      </c>
      <c r="J70" s="68">
        <f ca="1" t="array" ref="J70">IFERROR(INDEX(MASTER!B:B,MATCH(G70,MASTER!A:A,0))/100," ")</f>
        <v>1</v>
      </c>
      <c r="K70" s="51">
        <f ca="1" t="shared" si="3"/>
        <v>7</v>
      </c>
      <c r="L70" s="51" t="str">
        <f ca="1" t="shared" si="4"/>
        <v>2023 - WEEK 07</v>
      </c>
      <c r="M70" s="51" t="str">
        <f ca="1" t="shared" si="5"/>
        <v>2023 - MONTH 02</v>
      </c>
      <c r="N70" s="68">
        <f ca="1" t="shared" ref="N70:O70" si="78">IFERROR(AVERAGEIF(L:L,L70,$J:$J)," ")</f>
        <v>0.95858695652174</v>
      </c>
      <c r="O70" s="68">
        <f ca="1" t="shared" si="78"/>
        <v>0.959456521739129</v>
      </c>
      <c r="P70" s="51" t="str">
        <f ca="1">IF(ISBLANK(A70)," ",IF(N70&gt;MASTER!$B$3/100,"SB",IF(N70&gt;MASTER!$B$4/100,"B",IF(N70&gt;MASTER!$B$5/100,"C","K"))))</f>
        <v>SB</v>
      </c>
      <c r="Q70" s="51" t="str">
        <f ca="1">IF(ISBLANK(B70)," ",IF(O70&gt;MASTER!$B$3/100,"SB",IF(O70&gt;MASTER!$B$4/100,"B",IF(O70&gt;MASTER!$B$5/100,"C","K"))))</f>
        <v>SB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7</v>
      </c>
      <c r="AF70" s="51" t="str">
        <f ca="1" t="shared" si="13"/>
        <v>2023 02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45005.6317492245</v>
      </c>
      <c r="B71" s="51" t="str">
        <f ca="1">INDIRECT(ADDRESS(2+QUOTIENT(ROW()-2,COUNTA('Form Responses 1'!$1:$1)-4),2,,TRUE,"Form Responses 1"))</f>
        <v>theresia2@gmail.com</v>
      </c>
      <c r="C71" s="51" t="str">
        <f ca="1">INDIRECT(ADDRESS(2+QUOTIENT(ROW()-2,COUNTA('Form Responses 1'!$1:$1)-4),3,,TRUE,"Form Responses 1"))</f>
        <v>theresia v</v>
      </c>
      <c r="D71" s="66">
        <f ca="1">INDIRECT(ADDRESS(2+QUOTIENT(ROW()-2,COUNTA('Form Responses 1'!$1:$1)-4),4,,TRUE,"Form Responses 1"))</f>
        <v>44972</v>
      </c>
      <c r="E71" s="67">
        <f ca="1" t="shared" si="0"/>
        <v>3</v>
      </c>
      <c r="F71" s="51" t="str">
        <f ca="1">IF(ISBLANK(A71)," ",INDIRECT(ADDRESS(1,5+MOD(ROW()-2,COUNTA('Form Responses 1'!$1:$1)-4),,TRUE,"Form Responses 1")))</f>
        <v>Gedung Blok Barat Lt.1 [R Penggambaran]</v>
      </c>
      <c r="G71" s="51" t="str">
        <f ca="1">IF(ISBLANK(A71)," ",INDIRECT(ADDRESS(MATCH(A71,'Form Responses 1'!A:A,0),5+MOD(ROW()-2,COUNTA('Form Responses 1'!$1:$1)-4),,TRUE,"Form Responses 1")))</f>
        <v>SANGATBAIK</v>
      </c>
      <c r="H71" s="68" t="str">
        <f ca="1" t="shared" si="1"/>
        <v>Gedung Blok Barat Lt.1</v>
      </c>
      <c r="I71" s="68" t="str">
        <f ca="1" t="shared" si="2"/>
        <v>CLEANING SERVICE</v>
      </c>
      <c r="J71" s="68">
        <f ca="1" t="array" ref="J71">IFERROR(INDEX(MASTER!B:B,MATCH(G71,MASTER!A:A,0))/100," ")</f>
        <v>1</v>
      </c>
      <c r="K71" s="51">
        <f ca="1" t="shared" si="3"/>
        <v>7</v>
      </c>
      <c r="L71" s="51" t="str">
        <f ca="1" t="shared" si="4"/>
        <v>2023 - WEEK 07</v>
      </c>
      <c r="M71" s="51" t="str">
        <f ca="1" t="shared" si="5"/>
        <v>2023 - MONTH 02</v>
      </c>
      <c r="N71" s="68">
        <f ca="1" t="shared" ref="N71:O71" si="79">IFERROR(AVERAGEIF(L:L,L71,$J:$J)," ")</f>
        <v>0.95858695652174</v>
      </c>
      <c r="O71" s="68">
        <f ca="1" t="shared" si="79"/>
        <v>0.959456521739129</v>
      </c>
      <c r="P71" s="51" t="str">
        <f ca="1">IF(ISBLANK(A71)," ",IF(N71&gt;MASTER!$B$3/100,"SB",IF(N71&gt;MASTER!$B$4/100,"B",IF(N71&gt;MASTER!$B$5/100,"C","K"))))</f>
        <v>SB</v>
      </c>
      <c r="Q71" s="51" t="str">
        <f ca="1">IF(ISBLANK(B71)," ",IF(O71&gt;MASTER!$B$3/100,"SB",IF(O71&gt;MASTER!$B$4/100,"B",IF(O71&gt;MASTER!$B$5/100,"C","K"))))</f>
        <v>SB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7</v>
      </c>
      <c r="AF71" s="51" t="str">
        <f ca="1" t="shared" si="13"/>
        <v>2023 02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45005.6317492245</v>
      </c>
      <c r="B72" s="51" t="str">
        <f ca="1">INDIRECT(ADDRESS(2+QUOTIENT(ROW()-2,COUNTA('Form Responses 1'!$1:$1)-4),2,,TRUE,"Form Responses 1"))</f>
        <v>theresia2@gmail.com</v>
      </c>
      <c r="C72" s="51" t="str">
        <f ca="1">INDIRECT(ADDRESS(2+QUOTIENT(ROW()-2,COUNTA('Form Responses 1'!$1:$1)-4),3,,TRUE,"Form Responses 1"))</f>
        <v>theresia v</v>
      </c>
      <c r="D72" s="66">
        <f ca="1">INDIRECT(ADDRESS(2+QUOTIENT(ROW()-2,COUNTA('Form Responses 1'!$1:$1)-4),4,,TRUE,"Form Responses 1"))</f>
        <v>44972</v>
      </c>
      <c r="E72" s="67">
        <f ca="1" t="shared" si="0"/>
        <v>3</v>
      </c>
      <c r="F72" s="51" t="str">
        <f ca="1">IF(ISBLANK(A72)," ",INDIRECT(ADDRESS(1,5+MOD(ROW()-2,COUNTA('Form Responses 1'!$1:$1)-4),,TRUE,"Form Responses 1")))</f>
        <v>Gedung Blok Barat Lt.1 [Gudang 1]</v>
      </c>
      <c r="G72" s="51" t="str">
        <f ca="1">IF(ISBLANK(A72)," ",INDIRECT(ADDRESS(MATCH(A72,'Form Responses 1'!A:A,0),5+MOD(ROW()-2,COUNTA('Form Responses 1'!$1:$1)-4),,TRUE,"Form Responses 1")))</f>
        <v>SANGATBAIK</v>
      </c>
      <c r="H72" s="68" t="str">
        <f ca="1" t="shared" si="1"/>
        <v>Gedung Blok Barat Lt.1</v>
      </c>
      <c r="I72" s="68" t="str">
        <f ca="1" t="shared" si="2"/>
        <v>CLEANING SERVICE</v>
      </c>
      <c r="J72" s="68">
        <f ca="1" t="array" ref="J72">IFERROR(INDEX(MASTER!B:B,MATCH(G72,MASTER!A:A,0))/100," ")</f>
        <v>1</v>
      </c>
      <c r="K72" s="51">
        <f ca="1" t="shared" si="3"/>
        <v>7</v>
      </c>
      <c r="L72" s="51" t="str">
        <f ca="1" t="shared" si="4"/>
        <v>2023 - WEEK 07</v>
      </c>
      <c r="M72" s="51" t="str">
        <f ca="1" t="shared" si="5"/>
        <v>2023 - MONTH 02</v>
      </c>
      <c r="N72" s="68">
        <f ca="1" t="shared" ref="N72:O72" si="80">IFERROR(AVERAGEIF(L:L,L72,$J:$J)," ")</f>
        <v>0.95858695652174</v>
      </c>
      <c r="O72" s="68">
        <f ca="1" t="shared" si="80"/>
        <v>0.959456521739129</v>
      </c>
      <c r="P72" s="51" t="str">
        <f ca="1">IF(ISBLANK(A72)," ",IF(N72&gt;MASTER!$B$3/100,"SB",IF(N72&gt;MASTER!$B$4/100,"B",IF(N72&gt;MASTER!$B$5/100,"C","K"))))</f>
        <v>SB</v>
      </c>
      <c r="Q72" s="51" t="str">
        <f ca="1">IF(ISBLANK(B72)," ",IF(O72&gt;MASTER!$B$3/100,"SB",IF(O72&gt;MASTER!$B$4/100,"B",IF(O72&gt;MASTER!$B$5/100,"C","K"))))</f>
        <v>SB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7</v>
      </c>
      <c r="AF72" s="51" t="str">
        <f ca="1" t="shared" si="13"/>
        <v>2023 02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45005.6317492245</v>
      </c>
      <c r="B73" s="51" t="str">
        <f ca="1">INDIRECT(ADDRESS(2+QUOTIENT(ROW()-2,COUNTA('Form Responses 1'!$1:$1)-4),2,,TRUE,"Form Responses 1"))</f>
        <v>theresia2@gmail.com</v>
      </c>
      <c r="C73" s="51" t="str">
        <f ca="1">INDIRECT(ADDRESS(2+QUOTIENT(ROW()-2,COUNTA('Form Responses 1'!$1:$1)-4),3,,TRUE,"Form Responses 1"))</f>
        <v>theresia v</v>
      </c>
      <c r="D73" s="66">
        <f ca="1">INDIRECT(ADDRESS(2+QUOTIENT(ROW()-2,COUNTA('Form Responses 1'!$1:$1)-4),4,,TRUE,"Form Responses 1"))</f>
        <v>44972</v>
      </c>
      <c r="E73" s="67">
        <f ca="1" t="shared" si="0"/>
        <v>3</v>
      </c>
      <c r="F73" s="51" t="str">
        <f ca="1">IF(ISBLANK(A73)," ",INDIRECT(ADDRESS(1,5+MOD(ROW()-2,COUNTA('Form Responses 1'!$1:$1)-4),,TRUE,"Form Responses 1")))</f>
        <v>Gedung Blok Barat Lt.1 [Gudang 2]</v>
      </c>
      <c r="G73" s="51" t="str">
        <f ca="1">IF(ISBLANK(A73)," ",INDIRECT(ADDRESS(MATCH(A73,'Form Responses 1'!A:A,0),5+MOD(ROW()-2,COUNTA('Form Responses 1'!$1:$1)-4),,TRUE,"Form Responses 1")))</f>
        <v>SANGATBAIK</v>
      </c>
      <c r="H73" s="68" t="str">
        <f ca="1" t="shared" si="1"/>
        <v>Gedung Blok Barat Lt.1</v>
      </c>
      <c r="I73" s="68" t="str">
        <f ca="1" t="shared" si="2"/>
        <v>CLEANING SERVICE</v>
      </c>
      <c r="J73" s="68">
        <f ca="1" t="array" ref="J73">IFERROR(INDEX(MASTER!B:B,MATCH(G73,MASTER!A:A,0))/100," ")</f>
        <v>1</v>
      </c>
      <c r="K73" s="51">
        <f ca="1" t="shared" si="3"/>
        <v>7</v>
      </c>
      <c r="L73" s="51" t="str">
        <f ca="1" t="shared" si="4"/>
        <v>2023 - WEEK 07</v>
      </c>
      <c r="M73" s="51" t="str">
        <f ca="1" t="shared" si="5"/>
        <v>2023 - MONTH 02</v>
      </c>
      <c r="N73" s="68">
        <f ca="1" t="shared" ref="N73:O73" si="81">IFERROR(AVERAGEIF(L:L,L73,$J:$J)," ")</f>
        <v>0.95858695652174</v>
      </c>
      <c r="O73" s="68">
        <f ca="1" t="shared" si="81"/>
        <v>0.959456521739129</v>
      </c>
      <c r="P73" s="51" t="str">
        <f ca="1">IF(ISBLANK(A73)," ",IF(N73&gt;MASTER!$B$3/100,"SB",IF(N73&gt;MASTER!$B$4/100,"B",IF(N73&gt;MASTER!$B$5/100,"C","K"))))</f>
        <v>SB</v>
      </c>
      <c r="Q73" s="51" t="str">
        <f ca="1">IF(ISBLANK(B73)," ",IF(O73&gt;MASTER!$B$3/100,"SB",IF(O73&gt;MASTER!$B$4/100,"B",IF(O73&gt;MASTER!$B$5/100,"C","K"))))</f>
        <v>SB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7</v>
      </c>
      <c r="AF73" s="51" t="str">
        <f ca="1" t="shared" si="13"/>
        <v>2023 02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45005.6317492245</v>
      </c>
      <c r="B74" s="51" t="str">
        <f ca="1">INDIRECT(ADDRESS(2+QUOTIENT(ROW()-2,COUNTA('Form Responses 1'!$1:$1)-4),2,,TRUE,"Form Responses 1"))</f>
        <v>theresia2@gmail.com</v>
      </c>
      <c r="C74" s="51" t="str">
        <f ca="1">INDIRECT(ADDRESS(2+QUOTIENT(ROW()-2,COUNTA('Form Responses 1'!$1:$1)-4),3,,TRUE,"Form Responses 1"))</f>
        <v>theresia v</v>
      </c>
      <c r="D74" s="66">
        <f ca="1">INDIRECT(ADDRESS(2+QUOTIENT(ROW()-2,COUNTA('Form Responses 1'!$1:$1)-4),4,,TRUE,"Form Responses 1"))</f>
        <v>44972</v>
      </c>
      <c r="E74" s="67">
        <f ca="1" t="shared" si="0"/>
        <v>3</v>
      </c>
      <c r="F74" s="51" t="str">
        <f ca="1">IF(ISBLANK(A74)," ",INDIRECT(ADDRESS(1,5+MOD(ROW()-2,COUNTA('Form Responses 1'!$1:$1)-4),,TRUE,"Form Responses 1")))</f>
        <v>Gedung Blok Barat Lt.1 [Co Working Space]</v>
      </c>
      <c r="G74" s="51" t="str">
        <f ca="1">IF(ISBLANK(A74)," ",INDIRECT(ADDRESS(MATCH(A74,'Form Responses 1'!A:A,0),5+MOD(ROW()-2,COUNTA('Form Responses 1'!$1:$1)-4),,TRUE,"Form Responses 1")))</f>
        <v>SANGATBAIK</v>
      </c>
      <c r="H74" s="68" t="str">
        <f ca="1" t="shared" si="1"/>
        <v>Gedung Blok Barat Lt.1</v>
      </c>
      <c r="I74" s="68" t="str">
        <f ca="1" t="shared" si="2"/>
        <v>CLEANING SERVICE</v>
      </c>
      <c r="J74" s="68">
        <f ca="1" t="array" ref="J74">IFERROR(INDEX(MASTER!B:B,MATCH(G74,MASTER!A:A,0))/100," ")</f>
        <v>1</v>
      </c>
      <c r="K74" s="51">
        <f ca="1" t="shared" si="3"/>
        <v>7</v>
      </c>
      <c r="L74" s="51" t="str">
        <f ca="1" t="shared" si="4"/>
        <v>2023 - WEEK 07</v>
      </c>
      <c r="M74" s="51" t="str">
        <f ca="1" t="shared" si="5"/>
        <v>2023 - MONTH 02</v>
      </c>
      <c r="N74" s="68">
        <f ca="1" t="shared" ref="N74:O74" si="82">IFERROR(AVERAGEIF(L:L,L74,$J:$J)," ")</f>
        <v>0.95858695652174</v>
      </c>
      <c r="O74" s="68">
        <f ca="1" t="shared" si="82"/>
        <v>0.959456521739129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7</v>
      </c>
      <c r="AF74" s="51" t="str">
        <f ca="1" t="shared" si="13"/>
        <v>2023 02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45005.6317492245</v>
      </c>
      <c r="B75" s="51" t="str">
        <f ca="1">INDIRECT(ADDRESS(2+QUOTIENT(ROW()-2,COUNTA('Form Responses 1'!$1:$1)-4),2,,TRUE,"Form Responses 1"))</f>
        <v>theresia2@gmail.com</v>
      </c>
      <c r="C75" s="51" t="str">
        <f ca="1">INDIRECT(ADDRESS(2+QUOTIENT(ROW()-2,COUNTA('Form Responses 1'!$1:$1)-4),3,,TRUE,"Form Responses 1"))</f>
        <v>theresia v</v>
      </c>
      <c r="D75" s="66">
        <f ca="1">INDIRECT(ADDRESS(2+QUOTIENT(ROW()-2,COUNTA('Form Responses 1'!$1:$1)-4),4,,TRUE,"Form Responses 1"))</f>
        <v>44972</v>
      </c>
      <c r="E75" s="67">
        <f ca="1" t="shared" si="0"/>
        <v>3</v>
      </c>
      <c r="F75" s="51" t="str">
        <f ca="1">IF(ISBLANK(A75)," ",INDIRECT(ADDRESS(1,5+MOD(ROW()-2,COUNTA('Form Responses 1'!$1:$1)-4),,TRUE,"Form Responses 1")))</f>
        <v>Gedung Blok Barat Lt.1 [Toilet Pria &amp; Wanita 1]</v>
      </c>
      <c r="G75" s="51" t="str">
        <f ca="1">IF(ISBLANK(A75)," ",INDIRECT(ADDRESS(MATCH(A75,'Form Responses 1'!A:A,0),5+MOD(ROW()-2,COUNTA('Form Responses 1'!$1:$1)-4),,TRUE,"Form Responses 1")))</f>
        <v>SANGATBAIK</v>
      </c>
      <c r="H75" s="68" t="str">
        <f ca="1" t="shared" si="1"/>
        <v>Gedung Blok Barat Lt.1</v>
      </c>
      <c r="I75" s="68" t="str">
        <f ca="1" t="shared" si="2"/>
        <v>CLEANING SERVICE</v>
      </c>
      <c r="J75" s="68">
        <f ca="1" t="array" ref="J75">IFERROR(INDEX(MASTER!B:B,MATCH(G75,MASTER!A:A,0))/100," ")</f>
        <v>1</v>
      </c>
      <c r="K75" s="51">
        <f ca="1" t="shared" si="3"/>
        <v>7</v>
      </c>
      <c r="L75" s="51" t="str">
        <f ca="1" t="shared" si="4"/>
        <v>2023 - WEEK 07</v>
      </c>
      <c r="M75" s="51" t="str">
        <f ca="1" t="shared" si="5"/>
        <v>2023 - MONTH 02</v>
      </c>
      <c r="N75" s="68">
        <f ca="1" t="shared" ref="N75:O75" si="83">IFERROR(AVERAGEIF(L:L,L75,$J:$J)," ")</f>
        <v>0.95858695652174</v>
      </c>
      <c r="O75" s="68">
        <f ca="1" t="shared" si="83"/>
        <v>0.959456521739129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7</v>
      </c>
      <c r="AF75" s="51" t="str">
        <f ca="1" t="shared" si="13"/>
        <v>2023 02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45005.6317492245</v>
      </c>
      <c r="B76" s="51" t="str">
        <f ca="1">INDIRECT(ADDRESS(2+QUOTIENT(ROW()-2,COUNTA('Form Responses 1'!$1:$1)-4),2,,TRUE,"Form Responses 1"))</f>
        <v>theresia2@gmail.com</v>
      </c>
      <c r="C76" s="51" t="str">
        <f ca="1">INDIRECT(ADDRESS(2+QUOTIENT(ROW()-2,COUNTA('Form Responses 1'!$1:$1)-4),3,,TRUE,"Form Responses 1"))</f>
        <v>theresia v</v>
      </c>
      <c r="D76" s="66">
        <f ca="1">INDIRECT(ADDRESS(2+QUOTIENT(ROW()-2,COUNTA('Form Responses 1'!$1:$1)-4),4,,TRUE,"Form Responses 1"))</f>
        <v>44972</v>
      </c>
      <c r="E76" s="67">
        <f ca="1" t="shared" si="0"/>
        <v>3</v>
      </c>
      <c r="F76" s="51" t="str">
        <f ca="1">IF(ISBLANK(A76)," ",INDIRECT(ADDRESS(1,5+MOD(ROW()-2,COUNTA('Form Responses 1'!$1:$1)-4),,TRUE,"Form Responses 1")))</f>
        <v>Gedung Blok Barat Lt.1 [Toilet Pria &amp; Wanita 2]</v>
      </c>
      <c r="G76" s="51" t="str">
        <f ca="1">IF(ISBLANK(A76)," ",INDIRECT(ADDRESS(MATCH(A76,'Form Responses 1'!A:A,0),5+MOD(ROW()-2,COUNTA('Form Responses 1'!$1:$1)-4),,TRUE,"Form Responses 1")))</f>
        <v>SANGATBAIK</v>
      </c>
      <c r="H76" s="68" t="str">
        <f ca="1" t="shared" si="1"/>
        <v>Gedung Blok Barat Lt.1</v>
      </c>
      <c r="I76" s="68" t="str">
        <f ca="1" t="shared" si="2"/>
        <v>CLEANING SERVICE</v>
      </c>
      <c r="J76" s="68">
        <f ca="1" t="array" ref="J76">IFERROR(INDEX(MASTER!B:B,MATCH(G76,MASTER!A:A,0))/100," ")</f>
        <v>1</v>
      </c>
      <c r="K76" s="51">
        <f ca="1" t="shared" si="3"/>
        <v>7</v>
      </c>
      <c r="L76" s="51" t="str">
        <f ca="1" t="shared" si="4"/>
        <v>2023 - WEEK 07</v>
      </c>
      <c r="M76" s="51" t="str">
        <f ca="1" t="shared" si="5"/>
        <v>2023 - MONTH 02</v>
      </c>
      <c r="N76" s="68">
        <f ca="1" t="shared" ref="N76:O76" si="84">IFERROR(AVERAGEIF(L:L,L76,$J:$J)," ")</f>
        <v>0.95858695652174</v>
      </c>
      <c r="O76" s="68">
        <f ca="1" t="shared" si="84"/>
        <v>0.959456521739129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7</v>
      </c>
      <c r="AF76" s="51" t="str">
        <f ca="1" t="shared" si="13"/>
        <v>2023 02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45005.6317492245</v>
      </c>
      <c r="B77" s="51" t="str">
        <f ca="1">INDIRECT(ADDRESS(2+QUOTIENT(ROW()-2,COUNTA('Form Responses 1'!$1:$1)-4),2,,TRUE,"Form Responses 1"))</f>
        <v>theresia2@gmail.com</v>
      </c>
      <c r="C77" s="51" t="str">
        <f ca="1">INDIRECT(ADDRESS(2+QUOTIENT(ROW()-2,COUNTA('Form Responses 1'!$1:$1)-4),3,,TRUE,"Form Responses 1"))</f>
        <v>theresia v</v>
      </c>
      <c r="D77" s="66">
        <f ca="1">INDIRECT(ADDRESS(2+QUOTIENT(ROW()-2,COUNTA('Form Responses 1'!$1:$1)-4),4,,TRUE,"Form Responses 1"))</f>
        <v>44972</v>
      </c>
      <c r="E77" s="67">
        <f ca="1" t="shared" si="0"/>
        <v>3</v>
      </c>
      <c r="F77" s="51" t="str">
        <f ca="1">IF(ISBLANK(A77)," ",INDIRECT(ADDRESS(1,5+MOD(ROW()-2,COUNTA('Form Responses 1'!$1:$1)-4),,TRUE,"Form Responses 1")))</f>
        <v>Gedung Blok Barat Lt.2 [Ruang Rapat Besar]</v>
      </c>
      <c r="G77" s="51" t="str">
        <f ca="1">IF(ISBLANK(A77)," ",INDIRECT(ADDRESS(MATCH(A77,'Form Responses 1'!A:A,0),5+MOD(ROW()-2,COUNTA('Form Responses 1'!$1:$1)-4),,TRUE,"Form Responses 1")))</f>
        <v>CUKUP BAIK</v>
      </c>
      <c r="H77" s="68" t="str">
        <f ca="1" t="shared" si="1"/>
        <v>Gedung Blok Barat Lt.2</v>
      </c>
      <c r="I77" s="68" t="str">
        <f ca="1" t="shared" si="2"/>
        <v>CLEANING SERVICE</v>
      </c>
      <c r="J77" s="68">
        <f ca="1" t="array" ref="J77">IFERROR(INDEX(MASTER!B:B,MATCH(G77,MASTER!A:A,0))/100," ")</f>
        <v>0.89</v>
      </c>
      <c r="K77" s="51">
        <f ca="1" t="shared" si="3"/>
        <v>7</v>
      </c>
      <c r="L77" s="51" t="str">
        <f ca="1" t="shared" si="4"/>
        <v>2023 - WEEK 07</v>
      </c>
      <c r="M77" s="51" t="str">
        <f ca="1" t="shared" si="5"/>
        <v>2023 - MONTH 02</v>
      </c>
      <c r="N77" s="68">
        <f ca="1" t="shared" ref="N77:O77" si="85">IFERROR(AVERAGEIF(L:L,L77,$J:$J)," ")</f>
        <v>0.95858695652174</v>
      </c>
      <c r="O77" s="68">
        <f ca="1" t="shared" si="85"/>
        <v>0.959456521739129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7</v>
      </c>
      <c r="AF77" s="51" t="str">
        <f ca="1" t="shared" si="13"/>
        <v>2023 02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45005.6317492245</v>
      </c>
      <c r="B78" s="51" t="str">
        <f ca="1">INDIRECT(ADDRESS(2+QUOTIENT(ROW()-2,COUNTA('Form Responses 1'!$1:$1)-4),2,,TRUE,"Form Responses 1"))</f>
        <v>theresia2@gmail.com</v>
      </c>
      <c r="C78" s="51" t="str">
        <f ca="1">INDIRECT(ADDRESS(2+QUOTIENT(ROW()-2,COUNTA('Form Responses 1'!$1:$1)-4),3,,TRUE,"Form Responses 1"))</f>
        <v>theresia v</v>
      </c>
      <c r="D78" s="66">
        <f ca="1">INDIRECT(ADDRESS(2+QUOTIENT(ROW()-2,COUNTA('Form Responses 1'!$1:$1)-4),4,,TRUE,"Form Responses 1"))</f>
        <v>44972</v>
      </c>
      <c r="E78" s="67">
        <f ca="1" t="shared" si="0"/>
        <v>3</v>
      </c>
      <c r="F78" s="51" t="str">
        <f ca="1">IF(ISBLANK(A78)," ",INDIRECT(ADDRESS(1,5+MOD(ROW()-2,COUNTA('Form Responses 1'!$1:$1)-4),,TRUE,"Form Responses 1")))</f>
        <v>Gedung Blok Barat Lt.2 [Ruang Redaksi]</v>
      </c>
      <c r="G78" s="51" t="str">
        <f ca="1">IF(ISBLANK(A78)," ",INDIRECT(ADDRESS(MATCH(A78,'Form Responses 1'!A:A,0),5+MOD(ROW()-2,COUNTA('Form Responses 1'!$1:$1)-4),,TRUE,"Form Responses 1")))</f>
        <v>CUKUP BAIK</v>
      </c>
      <c r="H78" s="68" t="str">
        <f ca="1" t="shared" si="1"/>
        <v>Gedung Blok Barat Lt.2</v>
      </c>
      <c r="I78" s="68" t="str">
        <f ca="1" t="shared" si="2"/>
        <v>CLEANING SERVICE</v>
      </c>
      <c r="J78" s="68">
        <f ca="1" t="array" ref="J78">IFERROR(INDEX(MASTER!B:B,MATCH(G78,MASTER!A:A,0))/100," ")</f>
        <v>0.89</v>
      </c>
      <c r="K78" s="51">
        <f ca="1" t="shared" si="3"/>
        <v>7</v>
      </c>
      <c r="L78" s="51" t="str">
        <f ca="1" t="shared" si="4"/>
        <v>2023 - WEEK 07</v>
      </c>
      <c r="M78" s="51" t="str">
        <f ca="1" t="shared" si="5"/>
        <v>2023 - MONTH 02</v>
      </c>
      <c r="N78" s="68">
        <f ca="1" t="shared" ref="N78:O78" si="86">IFERROR(AVERAGEIF(L:L,L78,$J:$J)," ")</f>
        <v>0.95858695652174</v>
      </c>
      <c r="O78" s="68">
        <f ca="1" t="shared" si="86"/>
        <v>0.959456521739129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7</v>
      </c>
      <c r="AF78" s="51" t="str">
        <f ca="1" t="shared" si="13"/>
        <v>2023 02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45005.6317492245</v>
      </c>
      <c r="B79" s="51" t="str">
        <f ca="1">INDIRECT(ADDRESS(2+QUOTIENT(ROW()-2,COUNTA('Form Responses 1'!$1:$1)-4),2,,TRUE,"Form Responses 1"))</f>
        <v>theresia2@gmail.com</v>
      </c>
      <c r="C79" s="51" t="str">
        <f ca="1">INDIRECT(ADDRESS(2+QUOTIENT(ROW()-2,COUNTA('Form Responses 1'!$1:$1)-4),3,,TRUE,"Form Responses 1"))</f>
        <v>theresia v</v>
      </c>
      <c r="D79" s="66">
        <f ca="1">INDIRECT(ADDRESS(2+QUOTIENT(ROW()-2,COUNTA('Form Responses 1'!$1:$1)-4),4,,TRUE,"Form Responses 1"))</f>
        <v>44972</v>
      </c>
      <c r="E79" s="67">
        <f ca="1" t="shared" si="0"/>
        <v>3</v>
      </c>
      <c r="F79" s="51" t="str">
        <f ca="1">IF(ISBLANK(A79)," ",INDIRECT(ADDRESS(1,5+MOD(ROW()-2,COUNTA('Form Responses 1'!$1:$1)-4),,TRUE,"Form Responses 1")))</f>
        <v>Gedung Blok Barat Lt.2 [Ruang Peneliti 1]</v>
      </c>
      <c r="G79" s="51" t="str">
        <f ca="1">IF(ISBLANK(A79)," ",INDIRECT(ADDRESS(MATCH(A79,'Form Responses 1'!A:A,0),5+MOD(ROW()-2,COUNTA('Form Responses 1'!$1:$1)-4),,TRUE,"Form Responses 1")))</f>
        <v>CUKUP BAIK</v>
      </c>
      <c r="H79" s="68" t="str">
        <f ca="1" t="shared" si="1"/>
        <v>Gedung Blok Barat Lt.2</v>
      </c>
      <c r="I79" s="68" t="str">
        <f ca="1" t="shared" si="2"/>
        <v>CLEANING SERVICE</v>
      </c>
      <c r="J79" s="68">
        <f ca="1" t="array" ref="J79">IFERROR(INDEX(MASTER!B:B,MATCH(G79,MASTER!A:A,0))/100," ")</f>
        <v>0.89</v>
      </c>
      <c r="K79" s="51">
        <f ca="1" t="shared" si="3"/>
        <v>7</v>
      </c>
      <c r="L79" s="51" t="str">
        <f ca="1" t="shared" si="4"/>
        <v>2023 - WEEK 07</v>
      </c>
      <c r="M79" s="51" t="str">
        <f ca="1" t="shared" si="5"/>
        <v>2023 - MONTH 02</v>
      </c>
      <c r="N79" s="68">
        <f ca="1" t="shared" ref="N79:O79" si="87">IFERROR(AVERAGEIF(L:L,L79,$J:$J)," ")</f>
        <v>0.95858695652174</v>
      </c>
      <c r="O79" s="68">
        <f ca="1" t="shared" si="87"/>
        <v>0.959456521739129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7</v>
      </c>
      <c r="AF79" s="51" t="str">
        <f ca="1" t="shared" si="13"/>
        <v>2023 02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45005.6317492245</v>
      </c>
      <c r="B80" s="51" t="str">
        <f ca="1">INDIRECT(ADDRESS(2+QUOTIENT(ROW()-2,COUNTA('Form Responses 1'!$1:$1)-4),2,,TRUE,"Form Responses 1"))</f>
        <v>theresia2@gmail.com</v>
      </c>
      <c r="C80" s="51" t="str">
        <f ca="1">INDIRECT(ADDRESS(2+QUOTIENT(ROW()-2,COUNTA('Form Responses 1'!$1:$1)-4),3,,TRUE,"Form Responses 1"))</f>
        <v>theresia v</v>
      </c>
      <c r="D80" s="66">
        <f ca="1">INDIRECT(ADDRESS(2+QUOTIENT(ROW()-2,COUNTA('Form Responses 1'!$1:$1)-4),4,,TRUE,"Form Responses 1"))</f>
        <v>44972</v>
      </c>
      <c r="E80" s="67">
        <f ca="1" t="shared" si="0"/>
        <v>3</v>
      </c>
      <c r="F80" s="51" t="str">
        <f ca="1">IF(ISBLANK(A80)," ",INDIRECT(ADDRESS(1,5+MOD(ROW()-2,COUNTA('Form Responses 1'!$1:$1)-4),,TRUE,"Form Responses 1")))</f>
        <v>Gedung Blok Barat Lt.2 [Ruang Peneliti 2]</v>
      </c>
      <c r="G80" s="51" t="str">
        <f ca="1">IF(ISBLANK(A80)," ",INDIRECT(ADDRESS(MATCH(A80,'Form Responses 1'!A:A,0),5+MOD(ROW()-2,COUNTA('Form Responses 1'!$1:$1)-4),,TRUE,"Form Responses 1")))</f>
        <v>CUKUP BAIK</v>
      </c>
      <c r="H80" s="68" t="str">
        <f ca="1" t="shared" si="1"/>
        <v>Gedung Blok Barat Lt.2</v>
      </c>
      <c r="I80" s="68" t="str">
        <f ca="1" t="shared" si="2"/>
        <v>CLEANING SERVICE</v>
      </c>
      <c r="J80" s="68">
        <f ca="1" t="array" ref="J80">IFERROR(INDEX(MASTER!B:B,MATCH(G80,MASTER!A:A,0))/100," ")</f>
        <v>0.89</v>
      </c>
      <c r="K80" s="51">
        <f ca="1" t="shared" si="3"/>
        <v>7</v>
      </c>
      <c r="L80" s="51" t="str">
        <f ca="1" t="shared" si="4"/>
        <v>2023 - WEEK 07</v>
      </c>
      <c r="M80" s="51" t="str">
        <f ca="1" t="shared" si="5"/>
        <v>2023 - MONTH 02</v>
      </c>
      <c r="N80" s="68">
        <f ca="1" t="shared" ref="N80:O80" si="88">IFERROR(AVERAGEIF(L:L,L80,$J:$J)," ")</f>
        <v>0.95858695652174</v>
      </c>
      <c r="O80" s="68">
        <f ca="1" t="shared" si="88"/>
        <v>0.959456521739129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7</v>
      </c>
      <c r="AF80" s="51" t="str">
        <f ca="1" t="shared" si="13"/>
        <v>2023 02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45005.6317492245</v>
      </c>
      <c r="B81" s="51" t="str">
        <f ca="1">INDIRECT(ADDRESS(2+QUOTIENT(ROW()-2,COUNTA('Form Responses 1'!$1:$1)-4),2,,TRUE,"Form Responses 1"))</f>
        <v>theresia2@gmail.com</v>
      </c>
      <c r="C81" s="51" t="str">
        <f ca="1">INDIRECT(ADDRESS(2+QUOTIENT(ROW()-2,COUNTA('Form Responses 1'!$1:$1)-4),3,,TRUE,"Form Responses 1"))</f>
        <v>theresia v</v>
      </c>
      <c r="D81" s="66">
        <f ca="1">INDIRECT(ADDRESS(2+QUOTIENT(ROW()-2,COUNTA('Form Responses 1'!$1:$1)-4),4,,TRUE,"Form Responses 1"))</f>
        <v>44972</v>
      </c>
      <c r="E81" s="67">
        <f ca="1" t="shared" si="0"/>
        <v>3</v>
      </c>
      <c r="F81" s="51" t="str">
        <f ca="1">IF(ISBLANK(A81)," ",INDIRECT(ADDRESS(1,5+MOD(ROW()-2,COUNTA('Form Responses 1'!$1:$1)-4),,TRUE,"Form Responses 1")))</f>
        <v>Gedung Blok Barat Lt.2 [Ruang Peneliti 3]</v>
      </c>
      <c r="G81" s="51" t="str">
        <f ca="1">IF(ISBLANK(A81)," ",INDIRECT(ADDRESS(MATCH(A81,'Form Responses 1'!A:A,0),5+MOD(ROW()-2,COUNTA('Form Responses 1'!$1:$1)-4),,TRUE,"Form Responses 1")))</f>
        <v>CUKUP BAIK</v>
      </c>
      <c r="H81" s="68" t="str">
        <f ca="1" t="shared" si="1"/>
        <v>Gedung Blok Barat Lt.2</v>
      </c>
      <c r="I81" s="68" t="str">
        <f ca="1" t="shared" si="2"/>
        <v>CLEANING SERVICE</v>
      </c>
      <c r="J81" s="68">
        <f ca="1" t="array" ref="J81">IFERROR(INDEX(MASTER!B:B,MATCH(G81,MASTER!A:A,0))/100," ")</f>
        <v>0.89</v>
      </c>
      <c r="K81" s="51">
        <f ca="1" t="shared" si="3"/>
        <v>7</v>
      </c>
      <c r="L81" s="51" t="str">
        <f ca="1" t="shared" si="4"/>
        <v>2023 - WEEK 07</v>
      </c>
      <c r="M81" s="51" t="str">
        <f ca="1" t="shared" si="5"/>
        <v>2023 - MONTH 02</v>
      </c>
      <c r="N81" s="68">
        <f ca="1" t="shared" ref="N81:O81" si="89">IFERROR(AVERAGEIF(L:L,L81,$J:$J)," ")</f>
        <v>0.95858695652174</v>
      </c>
      <c r="O81" s="68">
        <f ca="1" t="shared" si="89"/>
        <v>0.959456521739129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7</v>
      </c>
      <c r="AF81" s="51" t="str">
        <f ca="1" t="shared" si="13"/>
        <v>2023 02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45005.6317492245</v>
      </c>
      <c r="B82" s="51" t="str">
        <f ca="1">INDIRECT(ADDRESS(2+QUOTIENT(ROW()-2,COUNTA('Form Responses 1'!$1:$1)-4),2,,TRUE,"Form Responses 1"))</f>
        <v>theresia2@gmail.com</v>
      </c>
      <c r="C82" s="51" t="str">
        <f ca="1">INDIRECT(ADDRESS(2+QUOTIENT(ROW()-2,COUNTA('Form Responses 1'!$1:$1)-4),3,,TRUE,"Form Responses 1"))</f>
        <v>theresia v</v>
      </c>
      <c r="D82" s="66">
        <f ca="1">INDIRECT(ADDRESS(2+QUOTIENT(ROW()-2,COUNTA('Form Responses 1'!$1:$1)-4),4,,TRUE,"Form Responses 1"))</f>
        <v>44972</v>
      </c>
      <c r="E82" s="67">
        <f ca="1" t="shared" si="0"/>
        <v>3</v>
      </c>
      <c r="F82" s="51" t="str">
        <f ca="1">IF(ISBLANK(A82)," ",INDIRECT(ADDRESS(1,5+MOD(ROW()-2,COUNTA('Form Responses 1'!$1:$1)-4),,TRUE,"Form Responses 1")))</f>
        <v>Gedung Blok Barat Lt.2 [Toilet Pria &amp; Wanita]</v>
      </c>
      <c r="G82" s="51" t="str">
        <f ca="1">IF(ISBLANK(A82)," ",INDIRECT(ADDRESS(MATCH(A82,'Form Responses 1'!A:A,0),5+MOD(ROW()-2,COUNTA('Form Responses 1'!$1:$1)-4),,TRUE,"Form Responses 1")))</f>
        <v>CUKUP BAIK</v>
      </c>
      <c r="H82" s="68" t="str">
        <f ca="1" t="shared" si="1"/>
        <v>Gedung Blok Barat Lt.2</v>
      </c>
      <c r="I82" s="68" t="str">
        <f ca="1" t="shared" si="2"/>
        <v>CLEANING SERVICE</v>
      </c>
      <c r="J82" s="68">
        <f ca="1" t="array" ref="J82">IFERROR(INDEX(MASTER!B:B,MATCH(G82,MASTER!A:A,0))/100," ")</f>
        <v>0.89</v>
      </c>
      <c r="K82" s="51">
        <f ca="1" t="shared" si="3"/>
        <v>7</v>
      </c>
      <c r="L82" s="51" t="str">
        <f ca="1" t="shared" si="4"/>
        <v>2023 - WEEK 07</v>
      </c>
      <c r="M82" s="51" t="str">
        <f ca="1" t="shared" si="5"/>
        <v>2023 - MONTH 02</v>
      </c>
      <c r="N82" s="68">
        <f ca="1" t="shared" ref="N82:O82" si="90">IFERROR(AVERAGEIF(L:L,L82,$J:$J)," ")</f>
        <v>0.95858695652174</v>
      </c>
      <c r="O82" s="68">
        <f ca="1" t="shared" si="90"/>
        <v>0.959456521739129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7</v>
      </c>
      <c r="AF82" s="51" t="str">
        <f ca="1" t="shared" si="13"/>
        <v>2023 02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45005.6317492245</v>
      </c>
      <c r="B83" s="51" t="str">
        <f ca="1">INDIRECT(ADDRESS(2+QUOTIENT(ROW()-2,COUNTA('Form Responses 1'!$1:$1)-4),2,,TRUE,"Form Responses 1"))</f>
        <v>theresia2@gmail.com</v>
      </c>
      <c r="C83" s="51" t="str">
        <f ca="1">INDIRECT(ADDRESS(2+QUOTIENT(ROW()-2,COUNTA('Form Responses 1'!$1:$1)-4),3,,TRUE,"Form Responses 1"))</f>
        <v>theresia v</v>
      </c>
      <c r="D83" s="66">
        <f ca="1">INDIRECT(ADDRESS(2+QUOTIENT(ROW()-2,COUNTA('Form Responses 1'!$1:$1)-4),4,,TRUE,"Form Responses 1"))</f>
        <v>44972</v>
      </c>
      <c r="E83" s="67">
        <f ca="1" t="shared" si="0"/>
        <v>3</v>
      </c>
      <c r="F83" s="51" t="str">
        <f ca="1">IF(ISBLANK(A83)," ",INDIRECT(ADDRESS(1,5+MOD(ROW()-2,COUNTA('Form Responses 1'!$1:$1)-4),,TRUE,"Form Responses 1")))</f>
        <v>Gedung Blok Barat Lt.2 [Toilet Pria &amp; Wanita 2]</v>
      </c>
      <c r="G83" s="51" t="str">
        <f ca="1">IF(ISBLANK(A83)," ",INDIRECT(ADDRESS(MATCH(A83,'Form Responses 1'!A:A,0),5+MOD(ROW()-2,COUNTA('Form Responses 1'!$1:$1)-4),,TRUE,"Form Responses 1")))</f>
        <v>CUKUP BAIK</v>
      </c>
      <c r="H83" s="68" t="str">
        <f ca="1" t="shared" si="1"/>
        <v>Gedung Blok Barat Lt.2</v>
      </c>
      <c r="I83" s="68" t="str">
        <f ca="1" t="shared" si="2"/>
        <v>CLEANING SERVICE</v>
      </c>
      <c r="J83" s="68">
        <f ca="1" t="array" ref="J83">IFERROR(INDEX(MASTER!B:B,MATCH(G83,MASTER!A:A,0))/100," ")</f>
        <v>0.89</v>
      </c>
      <c r="K83" s="51">
        <f ca="1" t="shared" si="3"/>
        <v>7</v>
      </c>
      <c r="L83" s="51" t="str">
        <f ca="1" t="shared" si="4"/>
        <v>2023 - WEEK 07</v>
      </c>
      <c r="M83" s="51" t="str">
        <f ca="1" t="shared" si="5"/>
        <v>2023 - MONTH 02</v>
      </c>
      <c r="N83" s="68">
        <f ca="1" t="shared" ref="N83:O83" si="91">IFERROR(AVERAGEIF(L:L,L83,$J:$J)," ")</f>
        <v>0.95858695652174</v>
      </c>
      <c r="O83" s="68">
        <f ca="1" t="shared" si="91"/>
        <v>0.959456521739129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7</v>
      </c>
      <c r="AF83" s="51" t="str">
        <f ca="1" t="shared" si="13"/>
        <v>2023 02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45005.6317492245</v>
      </c>
      <c r="B84" s="51" t="str">
        <f ca="1">INDIRECT(ADDRESS(2+QUOTIENT(ROW()-2,COUNTA('Form Responses 1'!$1:$1)-4),2,,TRUE,"Form Responses 1"))</f>
        <v>theresia2@gmail.com</v>
      </c>
      <c r="C84" s="51" t="str">
        <f ca="1">INDIRECT(ADDRESS(2+QUOTIENT(ROW()-2,COUNTA('Form Responses 1'!$1:$1)-4),3,,TRUE,"Form Responses 1"))</f>
        <v>theresia v</v>
      </c>
      <c r="D84" s="66">
        <f ca="1">INDIRECT(ADDRESS(2+QUOTIENT(ROW()-2,COUNTA('Form Responses 1'!$1:$1)-4),4,,TRUE,"Form Responses 1"))</f>
        <v>44972</v>
      </c>
      <c r="E84" s="67">
        <f ca="1" t="shared" si="0"/>
        <v>3</v>
      </c>
      <c r="F84" s="51" t="str">
        <f ca="1">IF(ISBLANK(A84)," ",INDIRECT(ADDRESS(1,5+MOD(ROW()-2,COUNTA('Form Responses 1'!$1:$1)-4),,TRUE,"Form Responses 1")))</f>
        <v>Gedung Pameran [Ruang Pameran]</v>
      </c>
      <c r="G84" s="51" t="str">
        <f ca="1">IF(ISBLANK(A84)," ",INDIRECT(ADDRESS(MATCH(A84,'Form Responses 1'!A:A,0),5+MOD(ROW()-2,COUNTA('Form Responses 1'!$1:$1)-4),,TRUE,"Form Responses 1")))</f>
        <v>SANGATBAIK</v>
      </c>
      <c r="H84" s="68" t="str">
        <f ca="1" t="shared" si="1"/>
        <v>Gedung Pameran</v>
      </c>
      <c r="I84" s="68" t="str">
        <f ca="1" t="shared" si="2"/>
        <v>CLEANING SERVICE</v>
      </c>
      <c r="J84" s="68">
        <f ca="1" t="array" ref="J84">IFERROR(INDEX(MASTER!B:B,MATCH(G84,MASTER!A:A,0))/100," ")</f>
        <v>1</v>
      </c>
      <c r="K84" s="51">
        <f ca="1" t="shared" si="3"/>
        <v>7</v>
      </c>
      <c r="L84" s="51" t="str">
        <f ca="1" t="shared" si="4"/>
        <v>2023 - WEEK 07</v>
      </c>
      <c r="M84" s="51" t="str">
        <f ca="1" t="shared" si="5"/>
        <v>2023 - MONTH 02</v>
      </c>
      <c r="N84" s="68">
        <f ca="1" t="shared" ref="N84:O84" si="92">IFERROR(AVERAGEIF(L:L,L84,$J:$J)," ")</f>
        <v>0.95858695652174</v>
      </c>
      <c r="O84" s="68">
        <f ca="1" t="shared" si="92"/>
        <v>0.959456521739129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7</v>
      </c>
      <c r="AF84" s="51" t="str">
        <f ca="1" t="shared" si="13"/>
        <v>2023 02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45005.6317492245</v>
      </c>
      <c r="B85" s="51" t="str">
        <f ca="1">INDIRECT(ADDRESS(2+QUOTIENT(ROW()-2,COUNTA('Form Responses 1'!$1:$1)-4),2,,TRUE,"Form Responses 1"))</f>
        <v>theresia2@gmail.com</v>
      </c>
      <c r="C85" s="51" t="str">
        <f ca="1">INDIRECT(ADDRESS(2+QUOTIENT(ROW()-2,COUNTA('Form Responses 1'!$1:$1)-4),3,,TRUE,"Form Responses 1"))</f>
        <v>theresia v</v>
      </c>
      <c r="D85" s="66">
        <f ca="1">INDIRECT(ADDRESS(2+QUOTIENT(ROW()-2,COUNTA('Form Responses 1'!$1:$1)-4),4,,TRUE,"Form Responses 1"))</f>
        <v>44972</v>
      </c>
      <c r="E85" s="67">
        <f ca="1" t="shared" si="0"/>
        <v>3</v>
      </c>
      <c r="F85" s="51" t="str">
        <f ca="1">IF(ISBLANK(A85)," ",INDIRECT(ADDRESS(1,5+MOD(ROW()-2,COUNTA('Form Responses 1'!$1:$1)-4),,TRUE,"Form Responses 1")))</f>
        <v>Gedung Pameran [Ruang Mess]</v>
      </c>
      <c r="G85" s="51" t="str">
        <f ca="1">IF(ISBLANK(A85)," ",INDIRECT(ADDRESS(MATCH(A85,'Form Responses 1'!A:A,0),5+MOD(ROW()-2,COUNTA('Form Responses 1'!$1:$1)-4),,TRUE,"Form Responses 1")))</f>
        <v>SANGATBAIK</v>
      </c>
      <c r="H85" s="68" t="str">
        <f ca="1" t="shared" si="1"/>
        <v>Gedung Pameran</v>
      </c>
      <c r="I85" s="68" t="str">
        <f ca="1" t="shared" si="2"/>
        <v>CLEANING SERVICE</v>
      </c>
      <c r="J85" s="68">
        <f ca="1" t="array" ref="J85">IFERROR(INDEX(MASTER!B:B,MATCH(G85,MASTER!A:A,0))/100," ")</f>
        <v>1</v>
      </c>
      <c r="K85" s="51">
        <f ca="1" t="shared" si="3"/>
        <v>7</v>
      </c>
      <c r="L85" s="51" t="str">
        <f ca="1" t="shared" si="4"/>
        <v>2023 - WEEK 07</v>
      </c>
      <c r="M85" s="51" t="str">
        <f ca="1" t="shared" si="5"/>
        <v>2023 - MONTH 02</v>
      </c>
      <c r="N85" s="68">
        <f ca="1" t="shared" ref="N85:O85" si="93">IFERROR(AVERAGEIF(L:L,L85,$J:$J)," ")</f>
        <v>0.95858695652174</v>
      </c>
      <c r="O85" s="68">
        <f ca="1" t="shared" si="93"/>
        <v>0.959456521739129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7</v>
      </c>
      <c r="AF85" s="51" t="str">
        <f ca="1" t="shared" si="13"/>
        <v>2023 02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45005.6317492245</v>
      </c>
      <c r="B86" s="51" t="str">
        <f ca="1">INDIRECT(ADDRESS(2+QUOTIENT(ROW()-2,COUNTA('Form Responses 1'!$1:$1)-4),2,,TRUE,"Form Responses 1"))</f>
        <v>theresia2@gmail.com</v>
      </c>
      <c r="C86" s="51" t="str">
        <f ca="1">INDIRECT(ADDRESS(2+QUOTIENT(ROW()-2,COUNTA('Form Responses 1'!$1:$1)-4),3,,TRUE,"Form Responses 1"))</f>
        <v>theresia v</v>
      </c>
      <c r="D86" s="66">
        <f ca="1">INDIRECT(ADDRESS(2+QUOTIENT(ROW()-2,COUNTA('Form Responses 1'!$1:$1)-4),4,,TRUE,"Form Responses 1"))</f>
        <v>44972</v>
      </c>
      <c r="E86" s="67">
        <f ca="1" t="shared" si="0"/>
        <v>3</v>
      </c>
      <c r="F86" s="51" t="str">
        <f ca="1">IF(ISBLANK(A86)," ",INDIRECT(ADDRESS(1,5+MOD(ROW()-2,COUNTA('Form Responses 1'!$1:$1)-4),,TRUE,"Form Responses 1")))</f>
        <v>Gedung Pameran [Toilet Pria / Wanita]</v>
      </c>
      <c r="G86" s="51" t="str">
        <f ca="1">IF(ISBLANK(A86)," ",INDIRECT(ADDRESS(MATCH(A86,'Form Responses 1'!A:A,0),5+MOD(ROW()-2,COUNTA('Form Responses 1'!$1:$1)-4),,TRUE,"Form Responses 1")))</f>
        <v>SANGATBAIK</v>
      </c>
      <c r="H86" s="68" t="str">
        <f ca="1" t="shared" si="1"/>
        <v>Gedung Pameran</v>
      </c>
      <c r="I86" s="68" t="str">
        <f ca="1" t="shared" si="2"/>
        <v>CLEANING SERVICE</v>
      </c>
      <c r="J86" s="68">
        <f ca="1" t="array" ref="J86">IFERROR(INDEX(MASTER!B:B,MATCH(G86,MASTER!A:A,0))/100," ")</f>
        <v>1</v>
      </c>
      <c r="K86" s="51">
        <f ca="1" t="shared" si="3"/>
        <v>7</v>
      </c>
      <c r="L86" s="51" t="str">
        <f ca="1" t="shared" si="4"/>
        <v>2023 - WEEK 07</v>
      </c>
      <c r="M86" s="51" t="str">
        <f ca="1" t="shared" si="5"/>
        <v>2023 - MONTH 02</v>
      </c>
      <c r="N86" s="68">
        <f ca="1" t="shared" ref="N86:O86" si="94">IFERROR(AVERAGEIF(L:L,L86,$J:$J)," ")</f>
        <v>0.95858695652174</v>
      </c>
      <c r="O86" s="68">
        <f ca="1" t="shared" si="94"/>
        <v>0.959456521739129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7</v>
      </c>
      <c r="AF86" s="51" t="str">
        <f ca="1" t="shared" si="13"/>
        <v>2023 02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45005.6317492245</v>
      </c>
      <c r="B87" s="51" t="str">
        <f ca="1">INDIRECT(ADDRESS(2+QUOTIENT(ROW()-2,COUNTA('Form Responses 1'!$1:$1)-4),2,,TRUE,"Form Responses 1"))</f>
        <v>theresia2@gmail.com</v>
      </c>
      <c r="C87" s="51" t="str">
        <f ca="1">INDIRECT(ADDRESS(2+QUOTIENT(ROW()-2,COUNTA('Form Responses 1'!$1:$1)-4),3,,TRUE,"Form Responses 1"))</f>
        <v>theresia v</v>
      </c>
      <c r="D87" s="66">
        <f ca="1">INDIRECT(ADDRESS(2+QUOTIENT(ROW()-2,COUNTA('Form Responses 1'!$1:$1)-4),4,,TRUE,"Form Responses 1"))</f>
        <v>44972</v>
      </c>
      <c r="E87" s="67">
        <f ca="1" t="shared" si="0"/>
        <v>3</v>
      </c>
      <c r="F87" s="51" t="str">
        <f ca="1">IF(ISBLANK(A87)," ",INDIRECT(ADDRESS(1,5+MOD(ROW()-2,COUNTA('Form Responses 1'!$1:$1)-4),,TRUE,"Form Responses 1")))</f>
        <v>Gedung Perpustakaan Lt.1 [Ruang Laboratorium]</v>
      </c>
      <c r="G87" s="51" t="str">
        <f ca="1">IF(ISBLANK(A87)," ",INDIRECT(ADDRESS(MATCH(A87,'Form Responses 1'!A:A,0),5+MOD(ROW()-2,COUNTA('Form Responses 1'!$1:$1)-4),,TRUE,"Form Responses 1")))</f>
        <v>SANGATBAIK</v>
      </c>
      <c r="H87" s="68" t="str">
        <f ca="1" t="shared" si="1"/>
        <v>Gedung Perpustakaan Lt.1</v>
      </c>
      <c r="I87" s="68" t="str">
        <f ca="1" t="shared" si="2"/>
        <v>CLEANING SERVICE</v>
      </c>
      <c r="J87" s="68">
        <f ca="1" t="array" ref="J87">IFERROR(INDEX(MASTER!B:B,MATCH(G87,MASTER!A:A,0))/100," ")</f>
        <v>1</v>
      </c>
      <c r="K87" s="51">
        <f ca="1" t="shared" si="3"/>
        <v>7</v>
      </c>
      <c r="L87" s="51" t="str">
        <f ca="1" t="shared" si="4"/>
        <v>2023 - WEEK 07</v>
      </c>
      <c r="M87" s="51" t="str">
        <f ca="1" t="shared" si="5"/>
        <v>2023 - MONTH 02</v>
      </c>
      <c r="N87" s="68">
        <f ca="1" t="shared" ref="N87:O87" si="95">IFERROR(AVERAGEIF(L:L,L87,$J:$J)," ")</f>
        <v>0.95858695652174</v>
      </c>
      <c r="O87" s="68">
        <f ca="1" t="shared" si="95"/>
        <v>0.959456521739129</v>
      </c>
      <c r="P87" s="51" t="str">
        <f ca="1">IF(ISBLANK(A87)," ",IF(N87&gt;MASTER!$B$3/100,"SB",IF(N87&gt;MASTER!$B$4/100,"B",IF(N87&gt;MASTER!$B$5/100,"C","K"))))</f>
        <v>SB</v>
      </c>
      <c r="Q87" s="51" t="str">
        <f ca="1">IF(ISBLANK(B87)," ",IF(O87&gt;MASTER!$B$3/100,"SB",IF(O87&gt;MASTER!$B$4/100,"B",IF(O87&gt;MASTER!$B$5/100,"C","K"))))</f>
        <v>SB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7</v>
      </c>
      <c r="AF87" s="51" t="str">
        <f ca="1" t="shared" si="13"/>
        <v>2023 02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45005.6317492245</v>
      </c>
      <c r="B88" s="51" t="str">
        <f ca="1">INDIRECT(ADDRESS(2+QUOTIENT(ROW()-2,COUNTA('Form Responses 1'!$1:$1)-4),2,,TRUE,"Form Responses 1"))</f>
        <v>theresia2@gmail.com</v>
      </c>
      <c r="C88" s="51" t="str">
        <f ca="1">INDIRECT(ADDRESS(2+QUOTIENT(ROW()-2,COUNTA('Form Responses 1'!$1:$1)-4),3,,TRUE,"Form Responses 1"))</f>
        <v>theresia v</v>
      </c>
      <c r="D88" s="66">
        <f ca="1">INDIRECT(ADDRESS(2+QUOTIENT(ROW()-2,COUNTA('Form Responses 1'!$1:$1)-4),4,,TRUE,"Form Responses 1"))</f>
        <v>44972</v>
      </c>
      <c r="E88" s="67">
        <f ca="1" t="shared" si="0"/>
        <v>3</v>
      </c>
      <c r="F88" s="51" t="str">
        <f ca="1">IF(ISBLANK(A88)," ",INDIRECT(ADDRESS(1,5+MOD(ROW()-2,COUNTA('Form Responses 1'!$1:$1)-4),,TRUE,"Form Responses 1")))</f>
        <v>Gedung Perpustakaan Lt.1 [Toilet Pria &amp; Wanita 1]</v>
      </c>
      <c r="G88" s="51" t="str">
        <f ca="1">IF(ISBLANK(A88)," ",INDIRECT(ADDRESS(MATCH(A88,'Form Responses 1'!A:A,0),5+MOD(ROW()-2,COUNTA('Form Responses 1'!$1:$1)-4),,TRUE,"Form Responses 1")))</f>
        <v>SANGATBAIK</v>
      </c>
      <c r="H88" s="68" t="str">
        <f ca="1" t="shared" si="1"/>
        <v>Gedung Perpustakaan Lt.1</v>
      </c>
      <c r="I88" s="68" t="str">
        <f ca="1" t="shared" si="2"/>
        <v>CLEANING SERVICE</v>
      </c>
      <c r="J88" s="68">
        <f ca="1" t="array" ref="J88">IFERROR(INDEX(MASTER!B:B,MATCH(G88,MASTER!A:A,0))/100," ")</f>
        <v>1</v>
      </c>
      <c r="K88" s="51">
        <f ca="1" t="shared" si="3"/>
        <v>7</v>
      </c>
      <c r="L88" s="51" t="str">
        <f ca="1" t="shared" si="4"/>
        <v>2023 - WEEK 07</v>
      </c>
      <c r="M88" s="51" t="str">
        <f ca="1" t="shared" si="5"/>
        <v>2023 - MONTH 02</v>
      </c>
      <c r="N88" s="68">
        <f ca="1" t="shared" ref="N88:O88" si="96">IFERROR(AVERAGEIF(L:L,L88,$J:$J)," ")</f>
        <v>0.95858695652174</v>
      </c>
      <c r="O88" s="68">
        <f ca="1" t="shared" si="96"/>
        <v>0.959456521739129</v>
      </c>
      <c r="P88" s="51" t="str">
        <f ca="1">IF(ISBLANK(A88)," ",IF(N88&gt;MASTER!$B$3/100,"SB",IF(N88&gt;MASTER!$B$4/100,"B",IF(N88&gt;MASTER!$B$5/100,"C","K"))))</f>
        <v>SB</v>
      </c>
      <c r="Q88" s="51" t="str">
        <f ca="1">IF(ISBLANK(B88)," ",IF(O88&gt;MASTER!$B$3/100,"SB",IF(O88&gt;MASTER!$B$4/100,"B",IF(O88&gt;MASTER!$B$5/100,"C","K"))))</f>
        <v>SB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7</v>
      </c>
      <c r="AF88" s="51" t="str">
        <f ca="1" t="shared" si="13"/>
        <v>2023 02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45005.6317492245</v>
      </c>
      <c r="B89" s="51" t="str">
        <f ca="1">INDIRECT(ADDRESS(2+QUOTIENT(ROW()-2,COUNTA('Form Responses 1'!$1:$1)-4),2,,TRUE,"Form Responses 1"))</f>
        <v>theresia2@gmail.com</v>
      </c>
      <c r="C89" s="51" t="str">
        <f ca="1">INDIRECT(ADDRESS(2+QUOTIENT(ROW()-2,COUNTA('Form Responses 1'!$1:$1)-4),3,,TRUE,"Form Responses 1"))</f>
        <v>theresia v</v>
      </c>
      <c r="D89" s="66">
        <f ca="1">INDIRECT(ADDRESS(2+QUOTIENT(ROW()-2,COUNTA('Form Responses 1'!$1:$1)-4),4,,TRUE,"Form Responses 1"))</f>
        <v>44972</v>
      </c>
      <c r="E89" s="67">
        <f ca="1" t="shared" si="0"/>
        <v>3</v>
      </c>
      <c r="F89" s="51" t="str">
        <f ca="1">IF(ISBLANK(A89)," ",INDIRECT(ADDRESS(1,5+MOD(ROW()-2,COUNTA('Form Responses 1'!$1:$1)-4),,TRUE,"Form Responses 1")))</f>
        <v>Gedung Perpustakaan Lt.1 [Toilet Pria &amp; Wanita 2]</v>
      </c>
      <c r="G89" s="51" t="str">
        <f ca="1">IF(ISBLANK(A89)," ",INDIRECT(ADDRESS(MATCH(A89,'Form Responses 1'!A:A,0),5+MOD(ROW()-2,COUNTA('Form Responses 1'!$1:$1)-4),,TRUE,"Form Responses 1")))</f>
        <v>SANGATBAIK</v>
      </c>
      <c r="H89" s="68" t="str">
        <f ca="1" t="shared" si="1"/>
        <v>Gedung Perpustakaan Lt.1</v>
      </c>
      <c r="I89" s="68" t="str">
        <f ca="1" t="shared" si="2"/>
        <v>CLEANING SERVICE</v>
      </c>
      <c r="J89" s="68">
        <f ca="1" t="array" ref="J89">IFERROR(INDEX(MASTER!B:B,MATCH(G89,MASTER!A:A,0))/100," ")</f>
        <v>1</v>
      </c>
      <c r="K89" s="51">
        <f ca="1" t="shared" si="3"/>
        <v>7</v>
      </c>
      <c r="L89" s="51" t="str">
        <f ca="1" t="shared" si="4"/>
        <v>2023 - WEEK 07</v>
      </c>
      <c r="M89" s="51" t="str">
        <f ca="1" t="shared" si="5"/>
        <v>2023 - MONTH 02</v>
      </c>
      <c r="N89" s="68">
        <f ca="1" t="shared" ref="N89:O89" si="97">IFERROR(AVERAGEIF(L:L,L89,$J:$J)," ")</f>
        <v>0.95858695652174</v>
      </c>
      <c r="O89" s="68">
        <f ca="1" t="shared" si="97"/>
        <v>0.959456521739129</v>
      </c>
      <c r="P89" s="51" t="str">
        <f ca="1">IF(ISBLANK(A89)," ",IF(N89&gt;MASTER!$B$3/100,"SB",IF(N89&gt;MASTER!$B$4/100,"B",IF(N89&gt;MASTER!$B$5/100,"C","K"))))</f>
        <v>SB</v>
      </c>
      <c r="Q89" s="51" t="str">
        <f ca="1">IF(ISBLANK(B89)," ",IF(O89&gt;MASTER!$B$3/100,"SB",IF(O89&gt;MASTER!$B$4/100,"B",IF(O89&gt;MASTER!$B$5/100,"C","K"))))</f>
        <v>SB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7</v>
      </c>
      <c r="AF89" s="51" t="str">
        <f ca="1" t="shared" si="13"/>
        <v>2023 02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45005.6317492245</v>
      </c>
      <c r="B90" s="51" t="str">
        <f ca="1">INDIRECT(ADDRESS(2+QUOTIENT(ROW()-2,COUNTA('Form Responses 1'!$1:$1)-4),2,,TRUE,"Form Responses 1"))</f>
        <v>theresia2@gmail.com</v>
      </c>
      <c r="C90" s="51" t="str">
        <f ca="1">INDIRECT(ADDRESS(2+QUOTIENT(ROW()-2,COUNTA('Form Responses 1'!$1:$1)-4),3,,TRUE,"Form Responses 1"))</f>
        <v>theresia v</v>
      </c>
      <c r="D90" s="66">
        <f ca="1">INDIRECT(ADDRESS(2+QUOTIENT(ROW()-2,COUNTA('Form Responses 1'!$1:$1)-4),4,,TRUE,"Form Responses 1"))</f>
        <v>44972</v>
      </c>
      <c r="E90" s="67">
        <f ca="1" t="shared" si="0"/>
        <v>3</v>
      </c>
      <c r="F90" s="51" t="str">
        <f ca="1">IF(ISBLANK(A90)," ",INDIRECT(ADDRESS(1,5+MOD(ROW()-2,COUNTA('Form Responses 1'!$1:$1)-4),,TRUE,"Form Responses 1")))</f>
        <v>Gedung Perpustakaan Lt.2 [Ruang Perpustakaan]</v>
      </c>
      <c r="G90" s="51" t="str">
        <f ca="1">IF(ISBLANK(A90)," ",INDIRECT(ADDRESS(MATCH(A90,'Form Responses 1'!A:A,0),5+MOD(ROW()-2,COUNTA('Form Responses 1'!$1:$1)-4),,TRUE,"Form Responses 1")))</f>
        <v>BAIK</v>
      </c>
      <c r="H90" s="68" t="str">
        <f ca="1" t="shared" si="1"/>
        <v>Gedung Perpustakaan Lt.2</v>
      </c>
      <c r="I90" s="68" t="str">
        <f ca="1" t="shared" si="2"/>
        <v>CLEANING SERVICE</v>
      </c>
      <c r="J90" s="68">
        <f ca="1" t="array" ref="J90">IFERROR(INDEX(MASTER!B:B,MATCH(G90,MASTER!A:A,0))/100," ")</f>
        <v>0.95</v>
      </c>
      <c r="K90" s="51">
        <f ca="1" t="shared" si="3"/>
        <v>7</v>
      </c>
      <c r="L90" s="51" t="str">
        <f ca="1" t="shared" si="4"/>
        <v>2023 - WEEK 07</v>
      </c>
      <c r="M90" s="51" t="str">
        <f ca="1" t="shared" si="5"/>
        <v>2023 - MONTH 02</v>
      </c>
      <c r="N90" s="68">
        <f ca="1" t="shared" ref="N90:O90" si="98">IFERROR(AVERAGEIF(L:L,L90,$J:$J)," ")</f>
        <v>0.95858695652174</v>
      </c>
      <c r="O90" s="68">
        <f ca="1" t="shared" si="98"/>
        <v>0.959456521739129</v>
      </c>
      <c r="P90" s="51" t="str">
        <f ca="1">IF(ISBLANK(A90)," ",IF(N90&gt;MASTER!$B$3/100,"SB",IF(N90&gt;MASTER!$B$4/100,"B",IF(N90&gt;MASTER!$B$5/100,"C","K"))))</f>
        <v>SB</v>
      </c>
      <c r="Q90" s="51" t="str">
        <f ca="1">IF(ISBLANK(B90)," ",IF(O90&gt;MASTER!$B$3/100,"SB",IF(O90&gt;MASTER!$B$4/100,"B",IF(O90&gt;MASTER!$B$5/100,"C","K"))))</f>
        <v>SB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7</v>
      </c>
      <c r="AF90" s="51" t="str">
        <f ca="1" t="shared" si="13"/>
        <v>2023 02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45005.6317492245</v>
      </c>
      <c r="B91" s="51" t="str">
        <f ca="1">INDIRECT(ADDRESS(2+QUOTIENT(ROW()-2,COUNTA('Form Responses 1'!$1:$1)-4),2,,TRUE,"Form Responses 1"))</f>
        <v>theresia2@gmail.com</v>
      </c>
      <c r="C91" s="51" t="str">
        <f ca="1">INDIRECT(ADDRESS(2+QUOTIENT(ROW()-2,COUNTA('Form Responses 1'!$1:$1)-4),3,,TRUE,"Form Responses 1"))</f>
        <v>theresia v</v>
      </c>
      <c r="D91" s="66">
        <f ca="1">INDIRECT(ADDRESS(2+QUOTIENT(ROW()-2,COUNTA('Form Responses 1'!$1:$1)-4),4,,TRUE,"Form Responses 1"))</f>
        <v>44972</v>
      </c>
      <c r="E91" s="67">
        <f ca="1" t="shared" si="0"/>
        <v>3</v>
      </c>
      <c r="F91" s="51" t="str">
        <f ca="1">IF(ISBLANK(A91)," ",INDIRECT(ADDRESS(1,5+MOD(ROW()-2,COUNTA('Form Responses 1'!$1:$1)-4),,TRUE,"Form Responses 1")))</f>
        <v>Gedung Perpustakaan Lt.2 [Toilet Pria &amp; Wanita]</v>
      </c>
      <c r="G91" s="51" t="str">
        <f ca="1">IF(ISBLANK(A91)," ",INDIRECT(ADDRESS(MATCH(A91,'Form Responses 1'!A:A,0),5+MOD(ROW()-2,COUNTA('Form Responses 1'!$1:$1)-4),,TRUE,"Form Responses 1")))</f>
        <v>BAIK</v>
      </c>
      <c r="H91" s="68" t="str">
        <f ca="1" t="shared" si="1"/>
        <v>Gedung Perpustakaan Lt.2</v>
      </c>
      <c r="I91" s="68" t="str">
        <f ca="1" t="shared" si="2"/>
        <v>CLEANING SERVICE</v>
      </c>
      <c r="J91" s="68">
        <f ca="1" t="array" ref="J91">IFERROR(INDEX(MASTER!B:B,MATCH(G91,MASTER!A:A,0))/100," ")</f>
        <v>0.95</v>
      </c>
      <c r="K91" s="51">
        <f ca="1" t="shared" si="3"/>
        <v>7</v>
      </c>
      <c r="L91" s="51" t="str">
        <f ca="1" t="shared" si="4"/>
        <v>2023 - WEEK 07</v>
      </c>
      <c r="M91" s="51" t="str">
        <f ca="1" t="shared" si="5"/>
        <v>2023 - MONTH 02</v>
      </c>
      <c r="N91" s="68">
        <f ca="1" t="shared" ref="N91:O91" si="99">IFERROR(AVERAGEIF(L:L,L91,$J:$J)," ")</f>
        <v>0.95858695652174</v>
      </c>
      <c r="O91" s="68">
        <f ca="1" t="shared" si="99"/>
        <v>0.959456521739129</v>
      </c>
      <c r="P91" s="51" t="str">
        <f ca="1">IF(ISBLANK(A91)," ",IF(N91&gt;MASTER!$B$3/100,"SB",IF(N91&gt;MASTER!$B$4/100,"B",IF(N91&gt;MASTER!$B$5/100,"C","K"))))</f>
        <v>SB</v>
      </c>
      <c r="Q91" s="51" t="str">
        <f ca="1">IF(ISBLANK(B91)," ",IF(O91&gt;MASTER!$B$3/100,"SB",IF(O91&gt;MASTER!$B$4/100,"B",IF(O91&gt;MASTER!$B$5/100,"C","K"))))</f>
        <v>SB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7</v>
      </c>
      <c r="AF91" s="51" t="str">
        <f ca="1" t="shared" si="13"/>
        <v>2023 02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45005.6317492245</v>
      </c>
      <c r="B92" s="51" t="str">
        <f ca="1">INDIRECT(ADDRESS(2+QUOTIENT(ROW()-2,COUNTA('Form Responses 1'!$1:$1)-4),2,,TRUE,"Form Responses 1"))</f>
        <v>theresia2@gmail.com</v>
      </c>
      <c r="C92" s="51" t="str">
        <f ca="1">INDIRECT(ADDRESS(2+QUOTIENT(ROW()-2,COUNTA('Form Responses 1'!$1:$1)-4),3,,TRUE,"Form Responses 1"))</f>
        <v>theresia v</v>
      </c>
      <c r="D92" s="66">
        <f ca="1">INDIRECT(ADDRESS(2+QUOTIENT(ROW()-2,COUNTA('Form Responses 1'!$1:$1)-4),4,,TRUE,"Form Responses 1"))</f>
        <v>44972</v>
      </c>
      <c r="E92" s="67">
        <f ca="1" t="shared" si="0"/>
        <v>3</v>
      </c>
      <c r="F92" s="51" t="str">
        <f ca="1">IF(ISBLANK(A92)," ",INDIRECT(ADDRESS(1,5+MOD(ROW()-2,COUNTA('Form Responses 1'!$1:$1)-4),,TRUE,"Form Responses 1")))</f>
        <v>Halaman [Taman]</v>
      </c>
      <c r="G92" s="51" t="str">
        <f ca="1">IF(ISBLANK(A92)," ",INDIRECT(ADDRESS(MATCH(A92,'Form Responses 1'!A:A,0),5+MOD(ROW()-2,COUNTA('Form Responses 1'!$1:$1)-4),,TRUE,"Form Responses 1")))</f>
        <v>CUKUP BAIK</v>
      </c>
      <c r="H92" s="68" t="str">
        <f ca="1" t="shared" si="1"/>
        <v>Halaman</v>
      </c>
      <c r="I92" s="68" t="str">
        <f ca="1" t="shared" si="2"/>
        <v>CLEANING SERVICE</v>
      </c>
      <c r="J92" s="68">
        <f ca="1" t="array" ref="J92">IFERROR(INDEX(MASTER!B:B,MATCH(G92,MASTER!A:A,0))/100," ")</f>
        <v>0.89</v>
      </c>
      <c r="K92" s="51">
        <f ca="1" t="shared" si="3"/>
        <v>7</v>
      </c>
      <c r="L92" s="51" t="str">
        <f ca="1" t="shared" si="4"/>
        <v>2023 - WEEK 07</v>
      </c>
      <c r="M92" s="51" t="str">
        <f ca="1" t="shared" si="5"/>
        <v>2023 - MONTH 02</v>
      </c>
      <c r="N92" s="68">
        <f ca="1" t="shared" ref="N92:O92" si="100">IFERROR(AVERAGEIF(L:L,L92,$J:$J)," ")</f>
        <v>0.95858695652174</v>
      </c>
      <c r="O92" s="68">
        <f ca="1" t="shared" si="100"/>
        <v>0.959456521739129</v>
      </c>
      <c r="P92" s="51" t="str">
        <f ca="1">IF(ISBLANK(A92)," ",IF(N92&gt;MASTER!$B$3/100,"SB",IF(N92&gt;MASTER!$B$4/100,"B",IF(N92&gt;MASTER!$B$5/100,"C","K"))))</f>
        <v>SB</v>
      </c>
      <c r="Q92" s="51" t="str">
        <f ca="1">IF(ISBLANK(B92)," ",IF(O92&gt;MASTER!$B$3/100,"SB",IF(O92&gt;MASTER!$B$4/100,"B",IF(O92&gt;MASTER!$B$5/100,"C","K"))))</f>
        <v>SB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7</v>
      </c>
      <c r="AF92" s="51" t="str">
        <f ca="1" t="shared" si="13"/>
        <v>2023 02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45005.6317492245</v>
      </c>
      <c r="B93" s="51" t="str">
        <f ca="1">INDIRECT(ADDRESS(2+QUOTIENT(ROW()-2,COUNTA('Form Responses 1'!$1:$1)-4),2,,TRUE,"Form Responses 1"))</f>
        <v>theresia2@gmail.com</v>
      </c>
      <c r="C93" s="51" t="str">
        <f ca="1">INDIRECT(ADDRESS(2+QUOTIENT(ROW()-2,COUNTA('Form Responses 1'!$1:$1)-4),3,,TRUE,"Form Responses 1"))</f>
        <v>theresia v</v>
      </c>
      <c r="D93" s="66">
        <f ca="1">INDIRECT(ADDRESS(2+QUOTIENT(ROW()-2,COUNTA('Form Responses 1'!$1:$1)-4),4,,TRUE,"Form Responses 1"))</f>
        <v>44972</v>
      </c>
      <c r="E93" s="67">
        <f ca="1" t="shared" si="0"/>
        <v>3</v>
      </c>
      <c r="F93" s="51" t="str">
        <f ca="1">IF(ISBLANK(A93)," ",INDIRECT(ADDRESS(1,5+MOD(ROW()-2,COUNTA('Form Responses 1'!$1:$1)-4),,TRUE,"Form Responses 1")))</f>
        <v>Halaman [Parkir Mobil]</v>
      </c>
      <c r="G93" s="51" t="str">
        <f ca="1">IF(ISBLANK(A93)," ",INDIRECT(ADDRESS(MATCH(A93,'Form Responses 1'!A:A,0),5+MOD(ROW()-2,COUNTA('Form Responses 1'!$1:$1)-4),,TRUE,"Form Responses 1")))</f>
        <v>CUKUP BAIK</v>
      </c>
      <c r="H93" s="68" t="str">
        <f ca="1" t="shared" si="1"/>
        <v>Halaman</v>
      </c>
      <c r="I93" s="68" t="str">
        <f ca="1" t="shared" si="2"/>
        <v>CLEANING SERVICE</v>
      </c>
      <c r="J93" s="68">
        <f ca="1" t="array" ref="J93">IFERROR(INDEX(MASTER!B:B,MATCH(G93,MASTER!A:A,0))/100," ")</f>
        <v>0.89</v>
      </c>
      <c r="K93" s="51">
        <f ca="1" t="shared" si="3"/>
        <v>7</v>
      </c>
      <c r="L93" s="51" t="str">
        <f ca="1" t="shared" si="4"/>
        <v>2023 - WEEK 07</v>
      </c>
      <c r="M93" s="51" t="str">
        <f ca="1" t="shared" si="5"/>
        <v>2023 - MONTH 02</v>
      </c>
      <c r="N93" s="68">
        <f ca="1" t="shared" ref="N93:O93" si="101">IFERROR(AVERAGEIF(L:L,L93,$J:$J)," ")</f>
        <v>0.95858695652174</v>
      </c>
      <c r="O93" s="68">
        <f ca="1" t="shared" si="101"/>
        <v>0.959456521739129</v>
      </c>
      <c r="P93" s="51" t="str">
        <f ca="1">IF(ISBLANK(A93)," ",IF(N93&gt;MASTER!$B$3/100,"SB",IF(N93&gt;MASTER!$B$4/100,"B",IF(N93&gt;MASTER!$B$5/100,"C","K"))))</f>
        <v>SB</v>
      </c>
      <c r="Q93" s="51" t="str">
        <f ca="1">IF(ISBLANK(B93)," ",IF(O93&gt;MASTER!$B$3/100,"SB",IF(O93&gt;MASTER!$B$4/100,"B",IF(O93&gt;MASTER!$B$5/100,"C","K"))))</f>
        <v>SB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7</v>
      </c>
      <c r="AF93" s="51" t="str">
        <f ca="1" t="shared" si="13"/>
        <v>2023 02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45005.6324907407</v>
      </c>
      <c r="B94" s="51" t="str">
        <f ca="1">INDIRECT(ADDRESS(2+QUOTIENT(ROW()-2,COUNTA('Form Responses 1'!$1:$1)-4),2,,TRUE,"Form Responses 1"))</f>
        <v>theresia3@gmail.com</v>
      </c>
      <c r="C94" s="51" t="str">
        <f ca="1">INDIRECT(ADDRESS(2+QUOTIENT(ROW()-2,COUNTA('Form Responses 1'!$1:$1)-4),3,,TRUE,"Form Responses 1"))</f>
        <v>theresia v</v>
      </c>
      <c r="D94" s="66">
        <f ca="1">INDIRECT(ADDRESS(2+QUOTIENT(ROW()-2,COUNTA('Form Responses 1'!$1:$1)-4),4,,TRUE,"Form Responses 1"))</f>
        <v>44974</v>
      </c>
      <c r="E94" s="67">
        <f ca="1" t="shared" si="0"/>
        <v>5</v>
      </c>
      <c r="F94" s="51" t="str">
        <f ca="1">IF(ISBLANK(A94)," ",INDIRECT(ADDRESS(1,5+MOD(ROW()-2,COUNTA('Form Responses 1'!$1:$1)-4),,TRUE,"Form Responses 1")))</f>
        <v>Security [Security Functions]</v>
      </c>
      <c r="G94" s="51" t="str">
        <f ca="1">IF(ISBLANK(A94)," ",INDIRECT(ADDRESS(MATCH(A94,'Form Responses 1'!A:A,0),5+MOD(ROW()-2,COUNTA('Form Responses 1'!$1:$1)-4),,TRUE,"Form Responses 1")))</f>
        <v>BAIK</v>
      </c>
      <c r="H94" s="68" t="str">
        <f ca="1" t="shared" si="1"/>
        <v>Security</v>
      </c>
      <c r="I94" s="68" t="str">
        <f ca="1" t="shared" si="2"/>
        <v>SECURITY SERVICE</v>
      </c>
      <c r="J94" s="68">
        <f ca="1" t="array" ref="J94">IFERROR(INDEX(MASTER!B:B,MATCH(G94,MASTER!A:A,0))/100," ")</f>
        <v>0.95</v>
      </c>
      <c r="K94" s="51">
        <f ca="1" t="shared" si="3"/>
        <v>7</v>
      </c>
      <c r="L94" s="51" t="str">
        <f ca="1" t="shared" si="4"/>
        <v>2023 - WEEK 07</v>
      </c>
      <c r="M94" s="51" t="str">
        <f ca="1" t="shared" si="5"/>
        <v>2023 - MONTH 02</v>
      </c>
      <c r="N94" s="68">
        <f ca="1" t="shared" ref="N94:O94" si="102">IFERROR(AVERAGEIF(L:L,L94,$J:$J)," ")</f>
        <v>0.95858695652174</v>
      </c>
      <c r="O94" s="68">
        <f ca="1" t="shared" si="102"/>
        <v>0.959456521739129</v>
      </c>
      <c r="P94" s="51" t="str">
        <f ca="1">IF(ISBLANK(A94)," ",IF(N94&gt;MASTER!$B$3/100,"SB",IF(N94&gt;MASTER!$B$4/100,"B",IF(N94&gt;MASTER!$B$5/100,"C","K"))))</f>
        <v>SB</v>
      </c>
      <c r="Q94" s="51" t="str">
        <f ca="1">IF(ISBLANK(B94)," ",IF(O94&gt;MASTER!$B$3/100,"SB",IF(O94&gt;MASTER!$B$4/100,"B",IF(O94&gt;MASTER!$B$5/100,"C","K"))))</f>
        <v>SB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7</v>
      </c>
      <c r="AF94" s="51" t="str">
        <f ca="1" t="shared" si="13"/>
        <v>2023 02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45005.6324907407</v>
      </c>
      <c r="B95" s="51" t="str">
        <f ca="1">INDIRECT(ADDRESS(2+QUOTIENT(ROW()-2,COUNTA('Form Responses 1'!$1:$1)-4),2,,TRUE,"Form Responses 1"))</f>
        <v>theresia3@gmail.com</v>
      </c>
      <c r="C95" s="51" t="str">
        <f ca="1">INDIRECT(ADDRESS(2+QUOTIENT(ROW()-2,COUNTA('Form Responses 1'!$1:$1)-4),3,,TRUE,"Form Responses 1"))</f>
        <v>theresia v</v>
      </c>
      <c r="D95" s="66">
        <f ca="1">INDIRECT(ADDRESS(2+QUOTIENT(ROW()-2,COUNTA('Form Responses 1'!$1:$1)-4),4,,TRUE,"Form Responses 1"))</f>
        <v>44974</v>
      </c>
      <c r="E95" s="67">
        <f ca="1" t="shared" si="0"/>
        <v>5</v>
      </c>
      <c r="F95" s="51" t="str">
        <f ca="1">IF(ISBLANK(A95)," ",INDIRECT(ADDRESS(1,5+MOD(ROW()-2,COUNTA('Form Responses 1'!$1:$1)-4),,TRUE,"Form Responses 1")))</f>
        <v>Driver [Driving Safety]</v>
      </c>
      <c r="G95" s="51" t="str">
        <f ca="1">IF(ISBLANK(A95)," ",INDIRECT(ADDRESS(MATCH(A95,'Form Responses 1'!A:A,0),5+MOD(ROW()-2,COUNTA('Form Responses 1'!$1:$1)-4),,TRUE,"Form Responses 1")))</f>
        <v>BAIK</v>
      </c>
      <c r="H95" s="68" t="str">
        <f ca="1" t="shared" si="1"/>
        <v>Driver</v>
      </c>
      <c r="I95" s="68" t="str">
        <f ca="1" t="shared" si="2"/>
        <v>LABOR SERVICE</v>
      </c>
      <c r="J95" s="68">
        <f ca="1" t="array" ref="J95">IFERROR(INDEX(MASTER!B:B,MATCH(G95,MASTER!A:A,0))/100," ")</f>
        <v>0.95</v>
      </c>
      <c r="K95" s="51">
        <f ca="1" t="shared" si="3"/>
        <v>7</v>
      </c>
      <c r="L95" s="51" t="str">
        <f ca="1" t="shared" si="4"/>
        <v>2023 - WEEK 07</v>
      </c>
      <c r="M95" s="51" t="str">
        <f ca="1" t="shared" si="5"/>
        <v>2023 - MONTH 02</v>
      </c>
      <c r="N95" s="68">
        <f ca="1" t="shared" ref="N95:O95" si="103">IFERROR(AVERAGEIF(L:L,L95,$J:$J)," ")</f>
        <v>0.95858695652174</v>
      </c>
      <c r="O95" s="68">
        <f ca="1" t="shared" si="103"/>
        <v>0.959456521739129</v>
      </c>
      <c r="P95" s="51" t="str">
        <f ca="1">IF(ISBLANK(A95)," ",IF(N95&gt;MASTER!$B$3/100,"SB",IF(N95&gt;MASTER!$B$4/100,"B",IF(N95&gt;MASTER!$B$5/100,"C","K"))))</f>
        <v>SB</v>
      </c>
      <c r="Q95" s="51" t="str">
        <f ca="1">IF(ISBLANK(B95)," ",IF(O95&gt;MASTER!$B$3/100,"SB",IF(O95&gt;MASTER!$B$4/100,"B",IF(O95&gt;MASTER!$B$5/100,"C","K"))))</f>
        <v>SB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7</v>
      </c>
      <c r="AF95" s="51" t="str">
        <f ca="1" t="shared" si="13"/>
        <v>2023 02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45005.6324907407</v>
      </c>
      <c r="B96" s="51" t="str">
        <f ca="1">INDIRECT(ADDRESS(2+QUOTIENT(ROW()-2,COUNTA('Form Responses 1'!$1:$1)-4),2,,TRUE,"Form Responses 1"))</f>
        <v>theresia3@gmail.com</v>
      </c>
      <c r="C96" s="51" t="str">
        <f ca="1">INDIRECT(ADDRESS(2+QUOTIENT(ROW()-2,COUNTA('Form Responses 1'!$1:$1)-4),3,,TRUE,"Form Responses 1"))</f>
        <v>theresia v</v>
      </c>
      <c r="D96" s="66">
        <f ca="1">INDIRECT(ADDRESS(2+QUOTIENT(ROW()-2,COUNTA('Form Responses 1'!$1:$1)-4),4,,TRUE,"Form Responses 1"))</f>
        <v>44974</v>
      </c>
      <c r="E96" s="67">
        <f ca="1" t="shared" si="0"/>
        <v>5</v>
      </c>
      <c r="F96" s="51" t="str">
        <f ca="1">IF(ISBLANK(A96)," ",INDIRECT(ADDRESS(1,5+MOD(ROW()-2,COUNTA('Form Responses 1'!$1:$1)-4),,TRUE,"Form Responses 1")))</f>
        <v>Driver [ Attendance]</v>
      </c>
      <c r="G96" s="51" t="str">
        <f ca="1">IF(ISBLANK(A96)," ",INDIRECT(ADDRESS(MATCH(A96,'Form Responses 1'!A:A,0),5+MOD(ROW()-2,COUNTA('Form Responses 1'!$1:$1)-4),,TRUE,"Form Responses 1")))</f>
        <v>BAIK</v>
      </c>
      <c r="H96" s="68" t="str">
        <f ca="1" t="shared" si="1"/>
        <v>Driver</v>
      </c>
      <c r="I96" s="68" t="str">
        <f ca="1" t="shared" si="2"/>
        <v>LABOR SERVICE</v>
      </c>
      <c r="J96" s="68">
        <f ca="1" t="array" ref="J96">IFERROR(INDEX(MASTER!B:B,MATCH(G96,MASTER!A:A,0))/100," ")</f>
        <v>0.95</v>
      </c>
      <c r="K96" s="51">
        <f ca="1" t="shared" si="3"/>
        <v>7</v>
      </c>
      <c r="L96" s="51" t="str">
        <f ca="1" t="shared" si="4"/>
        <v>2023 - WEEK 07</v>
      </c>
      <c r="M96" s="51" t="str">
        <f ca="1" t="shared" si="5"/>
        <v>2023 - MONTH 02</v>
      </c>
      <c r="N96" s="68">
        <f ca="1" t="shared" ref="N96:O96" si="104">IFERROR(AVERAGEIF(L:L,L96,$J:$J)," ")</f>
        <v>0.95858695652174</v>
      </c>
      <c r="O96" s="68">
        <f ca="1" t="shared" si="104"/>
        <v>0.959456521739129</v>
      </c>
      <c r="P96" s="51" t="str">
        <f ca="1">IF(ISBLANK(A96)," ",IF(N96&gt;MASTER!$B$3/100,"SB",IF(N96&gt;MASTER!$B$4/100,"B",IF(N96&gt;MASTER!$B$5/100,"C","K"))))</f>
        <v>SB</v>
      </c>
      <c r="Q96" s="51" t="str">
        <f ca="1">IF(ISBLANK(B96)," ",IF(O96&gt;MASTER!$B$3/100,"SB",IF(O96&gt;MASTER!$B$4/100,"B",IF(O96&gt;MASTER!$B$5/100,"C","K"))))</f>
        <v>SB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7</v>
      </c>
      <c r="AF96" s="51" t="str">
        <f ca="1" t="shared" si="13"/>
        <v>2023 02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45005.6324907407</v>
      </c>
      <c r="B97" s="51" t="str">
        <f ca="1">INDIRECT(ADDRESS(2+QUOTIENT(ROW()-2,COUNTA('Form Responses 1'!$1:$1)-4),2,,TRUE,"Form Responses 1"))</f>
        <v>theresia3@gmail.com</v>
      </c>
      <c r="C97" s="51" t="str">
        <f ca="1">INDIRECT(ADDRESS(2+QUOTIENT(ROW()-2,COUNTA('Form Responses 1'!$1:$1)-4),3,,TRUE,"Form Responses 1"))</f>
        <v>theresia v</v>
      </c>
      <c r="D97" s="66">
        <f ca="1">INDIRECT(ADDRESS(2+QUOTIENT(ROW()-2,COUNTA('Form Responses 1'!$1:$1)-4),4,,TRUE,"Form Responses 1"))</f>
        <v>44974</v>
      </c>
      <c r="E97" s="67">
        <f ca="1" t="shared" si="0"/>
        <v>5</v>
      </c>
      <c r="F97" s="51" t="str">
        <f ca="1">IF(ISBLANK(A97)," ",INDIRECT(ADDRESS(1,5+MOD(ROW()-2,COUNTA('Form Responses 1'!$1:$1)-4),,TRUE,"Form Responses 1")))</f>
        <v>Gedung Utama Lt.1 [Lobby]</v>
      </c>
      <c r="G97" s="51" t="str">
        <f ca="1">IF(ISBLANK(A97)," ",INDIRECT(ADDRESS(MATCH(A97,'Form Responses 1'!A:A,0),5+MOD(ROW()-2,COUNTA('Form Responses 1'!$1:$1)-4),,TRUE,"Form Responses 1")))</f>
        <v>CUKUP BAIK</v>
      </c>
      <c r="H97" s="68" t="str">
        <f ca="1" t="shared" si="1"/>
        <v>Gedung Utama Lt.1</v>
      </c>
      <c r="I97" s="68" t="str">
        <f ca="1" t="shared" si="2"/>
        <v>CLEANING SERVICE</v>
      </c>
      <c r="J97" s="68">
        <f ca="1" t="array" ref="J97">IFERROR(INDEX(MASTER!B:B,MATCH(G97,MASTER!A:A,0))/100," ")</f>
        <v>0.89</v>
      </c>
      <c r="K97" s="51">
        <f ca="1" t="shared" si="3"/>
        <v>7</v>
      </c>
      <c r="L97" s="51" t="str">
        <f ca="1" t="shared" si="4"/>
        <v>2023 - WEEK 07</v>
      </c>
      <c r="M97" s="51" t="str">
        <f ca="1" t="shared" si="5"/>
        <v>2023 - MONTH 02</v>
      </c>
      <c r="N97" s="68">
        <f ca="1" t="shared" ref="N97:O97" si="105">IFERROR(AVERAGEIF(L:L,L97,$J:$J)," ")</f>
        <v>0.95858695652174</v>
      </c>
      <c r="O97" s="68">
        <f ca="1" t="shared" si="105"/>
        <v>0.959456521739129</v>
      </c>
      <c r="P97" s="51" t="str">
        <f ca="1">IF(ISBLANK(A97)," ",IF(N97&gt;MASTER!$B$3/100,"SB",IF(N97&gt;MASTER!$B$4/100,"B",IF(N97&gt;MASTER!$B$5/100,"C","K"))))</f>
        <v>SB</v>
      </c>
      <c r="Q97" s="51" t="str">
        <f ca="1">IF(ISBLANK(B97)," ",IF(O97&gt;MASTER!$B$3/100,"SB",IF(O97&gt;MASTER!$B$4/100,"B",IF(O97&gt;MASTER!$B$5/100,"C","K"))))</f>
        <v>SB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7</v>
      </c>
      <c r="AF97" s="51" t="str">
        <f ca="1" t="shared" si="13"/>
        <v>2023 02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45005.6324907407</v>
      </c>
      <c r="B98" s="51" t="str">
        <f ca="1">INDIRECT(ADDRESS(2+QUOTIENT(ROW()-2,COUNTA('Form Responses 1'!$1:$1)-4),2,,TRUE,"Form Responses 1"))</f>
        <v>theresia3@gmail.com</v>
      </c>
      <c r="C98" s="51" t="str">
        <f ca="1">INDIRECT(ADDRESS(2+QUOTIENT(ROW()-2,COUNTA('Form Responses 1'!$1:$1)-4),3,,TRUE,"Form Responses 1"))</f>
        <v>theresia v</v>
      </c>
      <c r="D98" s="66">
        <f ca="1">INDIRECT(ADDRESS(2+QUOTIENT(ROW()-2,COUNTA('Form Responses 1'!$1:$1)-4),4,,TRUE,"Form Responses 1"))</f>
        <v>44974</v>
      </c>
      <c r="E98" s="67">
        <f ca="1" t="shared" si="0"/>
        <v>5</v>
      </c>
      <c r="F98" s="51" t="str">
        <f ca="1">IF(ISBLANK(A98)," ",INDIRECT(ADDRESS(1,5+MOD(ROW()-2,COUNTA('Form Responses 1'!$1:$1)-4),,TRUE,"Form Responses 1")))</f>
        <v>Gedung Utama Lt.1 [R Kasubag]</v>
      </c>
      <c r="G98" s="51" t="str">
        <f ca="1">IF(ISBLANK(A98)," ",INDIRECT(ADDRESS(MATCH(A98,'Form Responses 1'!A:A,0),5+MOD(ROW()-2,COUNTA('Form Responses 1'!$1:$1)-4),,TRUE,"Form Responses 1")))</f>
        <v>CUKUP BAIK</v>
      </c>
      <c r="H98" s="68" t="str">
        <f ca="1" t="shared" si="1"/>
        <v>Gedung Utama Lt.1</v>
      </c>
      <c r="I98" s="68" t="str">
        <f ca="1" t="shared" si="2"/>
        <v>CLEANING SERVICE</v>
      </c>
      <c r="J98" s="68">
        <f ca="1" t="array" ref="J98">IFERROR(INDEX(MASTER!B:B,MATCH(G98,MASTER!A:A,0))/100," ")</f>
        <v>0.89</v>
      </c>
      <c r="K98" s="51">
        <f ca="1" t="shared" si="3"/>
        <v>7</v>
      </c>
      <c r="L98" s="51" t="str">
        <f ca="1" t="shared" si="4"/>
        <v>2023 - WEEK 07</v>
      </c>
      <c r="M98" s="51" t="str">
        <f ca="1" t="shared" si="5"/>
        <v>2023 - MONTH 02</v>
      </c>
      <c r="N98" s="68">
        <f ca="1" t="shared" ref="N98:O98" si="106">IFERROR(AVERAGEIF(L:L,L98,$J:$J)," ")</f>
        <v>0.95858695652174</v>
      </c>
      <c r="O98" s="68">
        <f ca="1" t="shared" si="106"/>
        <v>0.959456521739129</v>
      </c>
      <c r="P98" s="51" t="str">
        <f ca="1">IF(ISBLANK(A98)," ",IF(N98&gt;MASTER!$B$3/100,"SB",IF(N98&gt;MASTER!$B$4/100,"B",IF(N98&gt;MASTER!$B$5/100,"C","K"))))</f>
        <v>SB</v>
      </c>
      <c r="Q98" s="51" t="str">
        <f ca="1">IF(ISBLANK(B98)," ",IF(O98&gt;MASTER!$B$3/100,"SB",IF(O98&gt;MASTER!$B$4/100,"B",IF(O98&gt;MASTER!$B$5/100,"C","K"))))</f>
        <v>SB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7</v>
      </c>
      <c r="AF98" s="51" t="str">
        <f ca="1" t="shared" si="13"/>
        <v>2023 02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45005.6324907407</v>
      </c>
      <c r="B99" s="51" t="str">
        <f ca="1">INDIRECT(ADDRESS(2+QUOTIENT(ROW()-2,COUNTA('Form Responses 1'!$1:$1)-4),2,,TRUE,"Form Responses 1"))</f>
        <v>theresia3@gmail.com</v>
      </c>
      <c r="C99" s="51" t="str">
        <f ca="1">INDIRECT(ADDRESS(2+QUOTIENT(ROW()-2,COUNTA('Form Responses 1'!$1:$1)-4),3,,TRUE,"Form Responses 1"))</f>
        <v>theresia v</v>
      </c>
      <c r="D99" s="66">
        <f ca="1">INDIRECT(ADDRESS(2+QUOTIENT(ROW()-2,COUNTA('Form Responses 1'!$1:$1)-4),4,,TRUE,"Form Responses 1"))</f>
        <v>44974</v>
      </c>
      <c r="E99" s="67">
        <f ca="1" t="shared" si="0"/>
        <v>5</v>
      </c>
      <c r="F99" s="51" t="str">
        <f ca="1">IF(ISBLANK(A99)," ",INDIRECT(ADDRESS(1,5+MOD(ROW()-2,COUNTA('Form Responses 1'!$1:$1)-4),,TRUE,"Form Responses 1")))</f>
        <v>Gedung Utama Lt.1 [R Tata Usaha]</v>
      </c>
      <c r="G99" s="51" t="str">
        <f ca="1">IF(ISBLANK(A99)," ",INDIRECT(ADDRESS(MATCH(A99,'Form Responses 1'!A:A,0),5+MOD(ROW()-2,COUNTA('Form Responses 1'!$1:$1)-4),,TRUE,"Form Responses 1")))</f>
        <v>BAIK</v>
      </c>
      <c r="H99" s="68" t="str">
        <f ca="1" t="shared" si="1"/>
        <v>Gedung Utama Lt.1</v>
      </c>
      <c r="I99" s="68" t="str">
        <f ca="1" t="shared" si="2"/>
        <v>CLEANING SERVICE</v>
      </c>
      <c r="J99" s="68">
        <f ca="1" t="array" ref="J99">IFERROR(INDEX(MASTER!B:B,MATCH(G99,MASTER!A:A,0))/100," ")</f>
        <v>0.95</v>
      </c>
      <c r="K99" s="51">
        <f ca="1" t="shared" si="3"/>
        <v>7</v>
      </c>
      <c r="L99" s="51" t="str">
        <f ca="1" t="shared" si="4"/>
        <v>2023 - WEEK 07</v>
      </c>
      <c r="M99" s="51" t="str">
        <f ca="1" t="shared" si="5"/>
        <v>2023 - MONTH 02</v>
      </c>
      <c r="N99" s="68">
        <f ca="1" t="shared" ref="N99:O99" si="107">IFERROR(AVERAGEIF(L:L,L99,$J:$J)," ")</f>
        <v>0.95858695652174</v>
      </c>
      <c r="O99" s="68">
        <f ca="1" t="shared" si="107"/>
        <v>0.959456521739129</v>
      </c>
      <c r="P99" s="51" t="str">
        <f ca="1">IF(ISBLANK(A99)," ",IF(N99&gt;MASTER!$B$3/100,"SB",IF(N99&gt;MASTER!$B$4/100,"B",IF(N99&gt;MASTER!$B$5/100,"C","K"))))</f>
        <v>SB</v>
      </c>
      <c r="Q99" s="51" t="str">
        <f ca="1">IF(ISBLANK(B99)," ",IF(O99&gt;MASTER!$B$3/100,"SB",IF(O99&gt;MASTER!$B$4/100,"B",IF(O99&gt;MASTER!$B$5/100,"C","K"))))</f>
        <v>SB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7</v>
      </c>
      <c r="AF99" s="51" t="str">
        <f ca="1" t="shared" si="13"/>
        <v>2023 02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45005.6324907407</v>
      </c>
      <c r="B100" s="51" t="str">
        <f ca="1">INDIRECT(ADDRESS(2+QUOTIENT(ROW()-2,COUNTA('Form Responses 1'!$1:$1)-4),2,,TRUE,"Form Responses 1"))</f>
        <v>theresia3@gmail.com</v>
      </c>
      <c r="C100" s="51" t="str">
        <f ca="1">INDIRECT(ADDRESS(2+QUOTIENT(ROW()-2,COUNTA('Form Responses 1'!$1:$1)-4),3,,TRUE,"Form Responses 1"))</f>
        <v>theresia v</v>
      </c>
      <c r="D100" s="66">
        <f ca="1">INDIRECT(ADDRESS(2+QUOTIENT(ROW()-2,COUNTA('Form Responses 1'!$1:$1)-4),4,,TRUE,"Form Responses 1"))</f>
        <v>44974</v>
      </c>
      <c r="E100" s="67">
        <f ca="1" t="shared" si="0"/>
        <v>5</v>
      </c>
      <c r="F100" s="51" t="str">
        <f ca="1">IF(ISBLANK(A100)," ",INDIRECT(ADDRESS(1,5+MOD(ROW()-2,COUNTA('Form Responses 1'!$1:$1)-4),,TRUE,"Form Responses 1")))</f>
        <v>Gedung Utama Lt.1 [R Keuangan]</v>
      </c>
      <c r="G100" s="51" t="str">
        <f ca="1">IF(ISBLANK(A100)," ",INDIRECT(ADDRESS(MATCH(A100,'Form Responses 1'!A:A,0),5+MOD(ROW()-2,COUNTA('Form Responses 1'!$1:$1)-4),,TRUE,"Form Responses 1")))</f>
        <v>BAIK</v>
      </c>
      <c r="H100" s="68" t="str">
        <f ca="1" t="shared" si="1"/>
        <v>Gedung Utama Lt.1</v>
      </c>
      <c r="I100" s="68" t="str">
        <f ca="1" t="shared" si="2"/>
        <v>CLEANING SERVICE</v>
      </c>
      <c r="J100" s="68">
        <f ca="1" t="array" ref="J100">IFERROR(INDEX(MASTER!B:B,MATCH(G100,MASTER!A:A,0))/100," ")</f>
        <v>0.95</v>
      </c>
      <c r="K100" s="51">
        <f ca="1" t="shared" si="3"/>
        <v>7</v>
      </c>
      <c r="L100" s="51" t="str">
        <f ca="1" t="shared" si="4"/>
        <v>2023 - WEEK 07</v>
      </c>
      <c r="M100" s="51" t="str">
        <f ca="1" t="shared" si="5"/>
        <v>2023 - MONTH 02</v>
      </c>
      <c r="N100" s="68">
        <f ca="1" t="shared" ref="N100:O100" si="108">IFERROR(AVERAGEIF(L:L,L100,$J:$J)," ")</f>
        <v>0.95858695652174</v>
      </c>
      <c r="O100" s="68">
        <f ca="1" t="shared" si="108"/>
        <v>0.959456521739129</v>
      </c>
      <c r="P100" s="51" t="str">
        <f ca="1">IF(ISBLANK(A100)," ",IF(N100&gt;MASTER!$B$3/100,"SB",IF(N100&gt;MASTER!$B$4/100,"B",IF(N100&gt;MASTER!$B$5/100,"C","K"))))</f>
        <v>SB</v>
      </c>
      <c r="Q100" s="51" t="str">
        <f ca="1">IF(ISBLANK(B100)," ",IF(O100&gt;MASTER!$B$3/100,"SB",IF(O100&gt;MASTER!$B$4/100,"B",IF(O100&gt;MASTER!$B$5/100,"C","K"))))</f>
        <v>SB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7</v>
      </c>
      <c r="AF100" s="51" t="str">
        <f ca="1" t="shared" si="13"/>
        <v>2023 02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45005.6324907407</v>
      </c>
      <c r="B101" s="51" t="str">
        <f ca="1">INDIRECT(ADDRESS(2+QUOTIENT(ROW()-2,COUNTA('Form Responses 1'!$1:$1)-4),2,,TRUE,"Form Responses 1"))</f>
        <v>theresia3@gmail.com</v>
      </c>
      <c r="C101" s="51" t="str">
        <f ca="1">INDIRECT(ADDRESS(2+QUOTIENT(ROW()-2,COUNTA('Form Responses 1'!$1:$1)-4),3,,TRUE,"Form Responses 1"))</f>
        <v>theresia v</v>
      </c>
      <c r="D101" s="66">
        <f ca="1">INDIRECT(ADDRESS(2+QUOTIENT(ROW()-2,COUNTA('Form Responses 1'!$1:$1)-4),4,,TRUE,"Form Responses 1"))</f>
        <v>44974</v>
      </c>
      <c r="E101" s="67">
        <f ca="1" t="shared" si="0"/>
        <v>5</v>
      </c>
      <c r="F101" s="51" t="str">
        <f ca="1">IF(ISBLANK(A101)," ",INDIRECT(ADDRESS(1,5+MOD(ROW()-2,COUNTA('Form Responses 1'!$1:$1)-4),,TRUE,"Form Responses 1")))</f>
        <v>Gedung Utama Lt.1 [Pantry]</v>
      </c>
      <c r="G101" s="51" t="str">
        <f ca="1">IF(ISBLANK(A101)," ",INDIRECT(ADDRESS(MATCH(A101,'Form Responses 1'!A:A,0),5+MOD(ROW()-2,COUNTA('Form Responses 1'!$1:$1)-4),,TRUE,"Form Responses 1")))</f>
        <v>SANGATBAIK</v>
      </c>
      <c r="H101" s="68" t="str">
        <f ca="1" t="shared" si="1"/>
        <v>Gedung Utama Lt.1</v>
      </c>
      <c r="I101" s="68" t="str">
        <f ca="1" t="shared" si="2"/>
        <v>CLEANING SERVICE</v>
      </c>
      <c r="J101" s="68">
        <f ca="1" t="array" ref="J101">IFERROR(INDEX(MASTER!B:B,MATCH(G101,MASTER!A:A,0))/100," ")</f>
        <v>1</v>
      </c>
      <c r="K101" s="51">
        <f ca="1" t="shared" si="3"/>
        <v>7</v>
      </c>
      <c r="L101" s="51" t="str">
        <f ca="1" t="shared" si="4"/>
        <v>2023 - WEEK 07</v>
      </c>
      <c r="M101" s="51" t="str">
        <f ca="1" t="shared" si="5"/>
        <v>2023 - MONTH 02</v>
      </c>
      <c r="N101" s="68">
        <f ca="1" t="shared" ref="N101:O101" si="109">IFERROR(AVERAGEIF(L:L,L101,$J:$J)," ")</f>
        <v>0.95858695652174</v>
      </c>
      <c r="O101" s="68">
        <f ca="1" t="shared" si="109"/>
        <v>0.959456521739129</v>
      </c>
      <c r="P101" s="51" t="str">
        <f ca="1">IF(ISBLANK(A101)," ",IF(N101&gt;MASTER!$B$3/100,"SB",IF(N101&gt;MASTER!$B$4/100,"B",IF(N101&gt;MASTER!$B$5/100,"C","K"))))</f>
        <v>SB</v>
      </c>
      <c r="Q101" s="51" t="str">
        <f ca="1">IF(ISBLANK(B101)," ",IF(O101&gt;MASTER!$B$3/100,"SB",IF(O101&gt;MASTER!$B$4/100,"B",IF(O101&gt;MASTER!$B$5/100,"C","K"))))</f>
        <v>SB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7</v>
      </c>
      <c r="AF101" s="51" t="str">
        <f ca="1" t="shared" si="13"/>
        <v>2023 02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45005.6324907407</v>
      </c>
      <c r="B102" s="51" t="str">
        <f ca="1">INDIRECT(ADDRESS(2+QUOTIENT(ROW()-2,COUNTA('Form Responses 1'!$1:$1)-4),2,,TRUE,"Form Responses 1"))</f>
        <v>theresia3@gmail.com</v>
      </c>
      <c r="C102" s="51" t="str">
        <f ca="1">INDIRECT(ADDRESS(2+QUOTIENT(ROW()-2,COUNTA('Form Responses 1'!$1:$1)-4),3,,TRUE,"Form Responses 1"))</f>
        <v>theresia v</v>
      </c>
      <c r="D102" s="66">
        <f ca="1">INDIRECT(ADDRESS(2+QUOTIENT(ROW()-2,COUNTA('Form Responses 1'!$1:$1)-4),4,,TRUE,"Form Responses 1"))</f>
        <v>44974</v>
      </c>
      <c r="E102" s="67">
        <f ca="1" t="shared" si="0"/>
        <v>5</v>
      </c>
      <c r="F102" s="51" t="str">
        <f ca="1">IF(ISBLANK(A102)," ",INDIRECT(ADDRESS(1,5+MOD(ROW()-2,COUNTA('Form Responses 1'!$1:$1)-4),,TRUE,"Form Responses 1")))</f>
        <v>Gedung Utama Lt.1 [Toilet Pria &amp; Wanita 1]</v>
      </c>
      <c r="G102" s="51" t="str">
        <f ca="1">IF(ISBLANK(A102)," ",INDIRECT(ADDRESS(MATCH(A102,'Form Responses 1'!A:A,0),5+MOD(ROW()-2,COUNTA('Form Responses 1'!$1:$1)-4),,TRUE,"Form Responses 1")))</f>
        <v>SANGATBAIK</v>
      </c>
      <c r="H102" s="68" t="str">
        <f ca="1" t="shared" si="1"/>
        <v>Gedung Utama Lt.1</v>
      </c>
      <c r="I102" s="68" t="str">
        <f ca="1" t="shared" si="2"/>
        <v>CLEANING SERVICE</v>
      </c>
      <c r="J102" s="68">
        <f ca="1" t="array" ref="J102">IFERROR(INDEX(MASTER!B:B,MATCH(G102,MASTER!A:A,0))/100," ")</f>
        <v>1</v>
      </c>
      <c r="K102" s="51">
        <f ca="1" t="shared" si="3"/>
        <v>7</v>
      </c>
      <c r="L102" s="51" t="str">
        <f ca="1" t="shared" si="4"/>
        <v>2023 - WEEK 07</v>
      </c>
      <c r="M102" s="51" t="str">
        <f ca="1" t="shared" si="5"/>
        <v>2023 - MONTH 02</v>
      </c>
      <c r="N102" s="68">
        <f ca="1" t="shared" ref="N102:O102" si="110">IFERROR(AVERAGEIF(L:L,L102,$J:$J)," ")</f>
        <v>0.95858695652174</v>
      </c>
      <c r="O102" s="68">
        <f ca="1" t="shared" si="110"/>
        <v>0.959456521739129</v>
      </c>
      <c r="P102" s="51" t="str">
        <f ca="1">IF(ISBLANK(A102)," ",IF(N102&gt;MASTER!$B$3/100,"SB",IF(N102&gt;MASTER!$B$4/100,"B",IF(N102&gt;MASTER!$B$5/100,"C","K"))))</f>
        <v>SB</v>
      </c>
      <c r="Q102" s="51" t="str">
        <f ca="1">IF(ISBLANK(B102)," ",IF(O102&gt;MASTER!$B$3/100,"SB",IF(O102&gt;MASTER!$B$4/100,"B",IF(O102&gt;MASTER!$B$5/100,"C","K"))))</f>
        <v>SB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7</v>
      </c>
      <c r="AF102" s="51" t="str">
        <f ca="1" t="shared" si="13"/>
        <v>2023 02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45005.6324907407</v>
      </c>
      <c r="B103" s="51" t="str">
        <f ca="1">INDIRECT(ADDRESS(2+QUOTIENT(ROW()-2,COUNTA('Form Responses 1'!$1:$1)-4),2,,TRUE,"Form Responses 1"))</f>
        <v>theresia3@gmail.com</v>
      </c>
      <c r="C103" s="51" t="str">
        <f ca="1">INDIRECT(ADDRESS(2+QUOTIENT(ROW()-2,COUNTA('Form Responses 1'!$1:$1)-4),3,,TRUE,"Form Responses 1"))</f>
        <v>theresia v</v>
      </c>
      <c r="D103" s="66">
        <f ca="1">INDIRECT(ADDRESS(2+QUOTIENT(ROW()-2,COUNTA('Form Responses 1'!$1:$1)-4),4,,TRUE,"Form Responses 1"))</f>
        <v>44974</v>
      </c>
      <c r="E103" s="67">
        <f ca="1" t="shared" si="0"/>
        <v>5</v>
      </c>
      <c r="F103" s="51" t="str">
        <f ca="1">IF(ISBLANK(A103)," ",INDIRECT(ADDRESS(1,5+MOD(ROW()-2,COUNTA('Form Responses 1'!$1:$1)-4),,TRUE,"Form Responses 1")))</f>
        <v>Gedung Utama Lt.1 [Toilet Pria &amp; Wanita 2]</v>
      </c>
      <c r="G103" s="51" t="str">
        <f ca="1">IF(ISBLANK(A103)," ",INDIRECT(ADDRESS(MATCH(A103,'Form Responses 1'!A:A,0),5+MOD(ROW()-2,COUNTA('Form Responses 1'!$1:$1)-4),,TRUE,"Form Responses 1")))</f>
        <v>BAIK</v>
      </c>
      <c r="H103" s="68" t="str">
        <f ca="1" t="shared" si="1"/>
        <v>Gedung Utama Lt.1</v>
      </c>
      <c r="I103" s="68" t="str">
        <f ca="1" t="shared" si="2"/>
        <v>CLEANING SERVICE</v>
      </c>
      <c r="J103" s="68">
        <f ca="1" t="array" ref="J103">IFERROR(INDEX(MASTER!B:B,MATCH(G103,MASTER!A:A,0))/100," ")</f>
        <v>0.95</v>
      </c>
      <c r="K103" s="51">
        <f ca="1" t="shared" si="3"/>
        <v>7</v>
      </c>
      <c r="L103" s="51" t="str">
        <f ca="1" t="shared" si="4"/>
        <v>2023 - WEEK 07</v>
      </c>
      <c r="M103" s="51" t="str">
        <f ca="1" t="shared" si="5"/>
        <v>2023 - MONTH 02</v>
      </c>
      <c r="N103" s="68">
        <f ca="1" t="shared" ref="N103:O103" si="111">IFERROR(AVERAGEIF(L:L,L103,$J:$J)," ")</f>
        <v>0.95858695652174</v>
      </c>
      <c r="O103" s="68">
        <f ca="1" t="shared" si="111"/>
        <v>0.959456521739129</v>
      </c>
      <c r="P103" s="51" t="str">
        <f ca="1">IF(ISBLANK(A103)," ",IF(N103&gt;MASTER!$B$3/100,"SB",IF(N103&gt;MASTER!$B$4/100,"B",IF(N103&gt;MASTER!$B$5/100,"C","K"))))</f>
        <v>SB</v>
      </c>
      <c r="Q103" s="51" t="str">
        <f ca="1">IF(ISBLANK(B103)," ",IF(O103&gt;MASTER!$B$3/100,"SB",IF(O103&gt;MASTER!$B$4/100,"B",IF(O103&gt;MASTER!$B$5/100,"C","K"))))</f>
        <v>SB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7</v>
      </c>
      <c r="AF103" s="51" t="str">
        <f ca="1" t="shared" si="13"/>
        <v>2023 02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45005.6324907407</v>
      </c>
      <c r="B104" s="51" t="str">
        <f ca="1">INDIRECT(ADDRESS(2+QUOTIENT(ROW()-2,COUNTA('Form Responses 1'!$1:$1)-4),2,,TRUE,"Form Responses 1"))</f>
        <v>theresia3@gmail.com</v>
      </c>
      <c r="C104" s="51" t="str">
        <f ca="1">INDIRECT(ADDRESS(2+QUOTIENT(ROW()-2,COUNTA('Form Responses 1'!$1:$1)-4),3,,TRUE,"Form Responses 1"))</f>
        <v>theresia v</v>
      </c>
      <c r="D104" s="66">
        <f ca="1">INDIRECT(ADDRESS(2+QUOTIENT(ROW()-2,COUNTA('Form Responses 1'!$1:$1)-4),4,,TRUE,"Form Responses 1"))</f>
        <v>44974</v>
      </c>
      <c r="E104" s="67">
        <f ca="1" t="shared" si="0"/>
        <v>5</v>
      </c>
      <c r="F104" s="51" t="str">
        <f ca="1">IF(ISBLANK(A104)," ",INDIRECT(ADDRESS(1,5+MOD(ROW()-2,COUNTA('Form Responses 1'!$1:$1)-4),,TRUE,"Form Responses 1")))</f>
        <v>Gedung Utama Lt.2 [R Kepala]</v>
      </c>
      <c r="G104" s="51" t="str">
        <f ca="1">IF(ISBLANK(A104)," ",INDIRECT(ADDRESS(MATCH(A104,'Form Responses 1'!A:A,0),5+MOD(ROW()-2,COUNTA('Form Responses 1'!$1:$1)-4),,TRUE,"Form Responses 1")))</f>
        <v>CUKUP BAIK</v>
      </c>
      <c r="H104" s="68" t="str">
        <f ca="1" t="shared" si="1"/>
        <v>Gedung Utama Lt.2</v>
      </c>
      <c r="I104" s="68" t="str">
        <f ca="1" t="shared" si="2"/>
        <v>CLEANING SERVICE</v>
      </c>
      <c r="J104" s="68">
        <f ca="1" t="array" ref="J104">IFERROR(INDEX(MASTER!B:B,MATCH(G104,MASTER!A:A,0))/100," ")</f>
        <v>0.89</v>
      </c>
      <c r="K104" s="51">
        <f ca="1" t="shared" si="3"/>
        <v>7</v>
      </c>
      <c r="L104" s="51" t="str">
        <f ca="1" t="shared" si="4"/>
        <v>2023 - WEEK 07</v>
      </c>
      <c r="M104" s="51" t="str">
        <f ca="1" t="shared" si="5"/>
        <v>2023 - MONTH 02</v>
      </c>
      <c r="N104" s="68">
        <f ca="1" t="shared" ref="N104:O104" si="112">IFERROR(AVERAGEIF(L:L,L104,$J:$J)," ")</f>
        <v>0.95858695652174</v>
      </c>
      <c r="O104" s="68">
        <f ca="1" t="shared" si="112"/>
        <v>0.959456521739129</v>
      </c>
      <c r="P104" s="51" t="str">
        <f ca="1">IF(ISBLANK(A104)," ",IF(N104&gt;MASTER!$B$3/100,"SB",IF(N104&gt;MASTER!$B$4/100,"B",IF(N104&gt;MASTER!$B$5/100,"C","K"))))</f>
        <v>SB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7</v>
      </c>
      <c r="AF104" s="51" t="str">
        <f ca="1" t="shared" si="13"/>
        <v>2023 02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45005.6324907407</v>
      </c>
      <c r="B105" s="51" t="str">
        <f ca="1">INDIRECT(ADDRESS(2+QUOTIENT(ROW()-2,COUNTA('Form Responses 1'!$1:$1)-4),2,,TRUE,"Form Responses 1"))</f>
        <v>theresia3@gmail.com</v>
      </c>
      <c r="C105" s="51" t="str">
        <f ca="1">INDIRECT(ADDRESS(2+QUOTIENT(ROW()-2,COUNTA('Form Responses 1'!$1:$1)-4),3,,TRUE,"Form Responses 1"))</f>
        <v>theresia v</v>
      </c>
      <c r="D105" s="66">
        <f ca="1">INDIRECT(ADDRESS(2+QUOTIENT(ROW()-2,COUNTA('Form Responses 1'!$1:$1)-4),4,,TRUE,"Form Responses 1"))</f>
        <v>44974</v>
      </c>
      <c r="E105" s="67">
        <f ca="1" t="shared" si="0"/>
        <v>5</v>
      </c>
      <c r="F105" s="51" t="str">
        <f ca="1">IF(ISBLANK(A105)," ",INDIRECT(ADDRESS(1,5+MOD(ROW()-2,COUNTA('Form Responses 1'!$1:$1)-4),,TRUE,"Form Responses 1")))</f>
        <v>Gedung Utama Lt.2 [R Peneliti 1 ]</v>
      </c>
      <c r="G105" s="51" t="str">
        <f ca="1">IF(ISBLANK(A105)," ",INDIRECT(ADDRESS(MATCH(A105,'Form Responses 1'!A:A,0),5+MOD(ROW()-2,COUNTA('Form Responses 1'!$1:$1)-4),,TRUE,"Form Responses 1")))</f>
        <v>BAIK</v>
      </c>
      <c r="H105" s="68" t="str">
        <f ca="1" t="shared" si="1"/>
        <v>Gedung Utama Lt.2</v>
      </c>
      <c r="I105" s="68" t="str">
        <f ca="1" t="shared" si="2"/>
        <v>CLEANING SERVICE</v>
      </c>
      <c r="J105" s="68">
        <f ca="1" t="array" ref="J105">IFERROR(INDEX(MASTER!B:B,MATCH(G105,MASTER!A:A,0))/100," ")</f>
        <v>0.95</v>
      </c>
      <c r="K105" s="51">
        <f ca="1" t="shared" si="3"/>
        <v>7</v>
      </c>
      <c r="L105" s="51" t="str">
        <f ca="1" t="shared" si="4"/>
        <v>2023 - WEEK 07</v>
      </c>
      <c r="M105" s="51" t="str">
        <f ca="1" t="shared" si="5"/>
        <v>2023 - MONTH 02</v>
      </c>
      <c r="N105" s="68">
        <f ca="1" t="shared" ref="N105:O105" si="113">IFERROR(AVERAGEIF(L:L,L105,$J:$J)," ")</f>
        <v>0.95858695652174</v>
      </c>
      <c r="O105" s="68">
        <f ca="1" t="shared" si="113"/>
        <v>0.959456521739129</v>
      </c>
      <c r="P105" s="51" t="str">
        <f ca="1">IF(ISBLANK(A105)," ",IF(N105&gt;MASTER!$B$3/100,"SB",IF(N105&gt;MASTER!$B$4/100,"B",IF(N105&gt;MASTER!$B$5/100,"C","K"))))</f>
        <v>SB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7</v>
      </c>
      <c r="AF105" s="51" t="str">
        <f ca="1" t="shared" si="13"/>
        <v>2023 02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65">
        <f ca="1">INDIRECT(ADDRESS(2+QUOTIENT(ROW()-2,COUNTA('Form Responses 1'!$1:$1)-4),1,,TRUE,"Form Responses 1"))</f>
        <v>45005.6324907407</v>
      </c>
      <c r="B106" s="51" t="str">
        <f ca="1">INDIRECT(ADDRESS(2+QUOTIENT(ROW()-2,COUNTA('Form Responses 1'!$1:$1)-4),2,,TRUE,"Form Responses 1"))</f>
        <v>theresia3@gmail.com</v>
      </c>
      <c r="C106" s="51" t="str">
        <f ca="1">INDIRECT(ADDRESS(2+QUOTIENT(ROW()-2,COUNTA('Form Responses 1'!$1:$1)-4),3,,TRUE,"Form Responses 1"))</f>
        <v>theresia v</v>
      </c>
      <c r="D106" s="66">
        <f ca="1">INDIRECT(ADDRESS(2+QUOTIENT(ROW()-2,COUNTA('Form Responses 1'!$1:$1)-4),4,,TRUE,"Form Responses 1"))</f>
        <v>44974</v>
      </c>
      <c r="E106" s="67">
        <f ca="1" t="shared" si="0"/>
        <v>5</v>
      </c>
      <c r="F106" s="51" t="str">
        <f ca="1">IF(ISBLANK(A106)," ",INDIRECT(ADDRESS(1,5+MOD(ROW()-2,COUNTA('Form Responses 1'!$1:$1)-4),,TRUE,"Form Responses 1")))</f>
        <v>Gedung Utama Lt.2 [R Peneliti 2]</v>
      </c>
      <c r="G106" s="51" t="str">
        <f ca="1">IF(ISBLANK(A106)," ",INDIRECT(ADDRESS(MATCH(A106,'Form Responses 1'!A:A,0),5+MOD(ROW()-2,COUNTA('Form Responses 1'!$1:$1)-4),,TRUE,"Form Responses 1")))</f>
        <v>SANGATBAIK</v>
      </c>
      <c r="H106" s="68" t="str">
        <f ca="1" t="shared" si="1"/>
        <v>Gedung Utama Lt.2</v>
      </c>
      <c r="I106" s="68" t="str">
        <f ca="1" t="shared" si="2"/>
        <v>CLEANING SERVICE</v>
      </c>
      <c r="J106" s="68">
        <f ca="1" t="array" ref="J106">IFERROR(INDEX(MASTER!B:B,MATCH(G106,MASTER!A:A,0))/100," ")</f>
        <v>1</v>
      </c>
      <c r="K106" s="51">
        <f ca="1" t="shared" si="3"/>
        <v>7</v>
      </c>
      <c r="L106" s="51" t="str">
        <f ca="1" t="shared" si="4"/>
        <v>2023 - WEEK 07</v>
      </c>
      <c r="M106" s="51" t="str">
        <f ca="1" t="shared" si="5"/>
        <v>2023 - MONTH 02</v>
      </c>
      <c r="N106" s="68">
        <f ca="1" t="shared" ref="N106:O106" si="114">IFERROR(AVERAGEIF(L:L,L106,$J:$J)," ")</f>
        <v>0.95858695652174</v>
      </c>
      <c r="O106" s="68">
        <f ca="1" t="shared" si="114"/>
        <v>0.959456521739129</v>
      </c>
      <c r="P106" s="51" t="str">
        <f ca="1">IF(ISBLANK(A106)," ",IF(N106&gt;MASTER!$B$3/100,"SB",IF(N106&gt;MASTER!$B$4/100,"B",IF(N106&gt;MASTER!$B$5/100,"C","K"))))</f>
        <v>SB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7</v>
      </c>
      <c r="AF106" s="51" t="str">
        <f ca="1" t="shared" si="13"/>
        <v>2023 02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65">
        <f ca="1">INDIRECT(ADDRESS(2+QUOTIENT(ROW()-2,COUNTA('Form Responses 1'!$1:$1)-4),1,,TRUE,"Form Responses 1"))</f>
        <v>45005.6324907407</v>
      </c>
      <c r="B107" s="51" t="str">
        <f ca="1">INDIRECT(ADDRESS(2+QUOTIENT(ROW()-2,COUNTA('Form Responses 1'!$1:$1)-4),2,,TRUE,"Form Responses 1"))</f>
        <v>theresia3@gmail.com</v>
      </c>
      <c r="C107" s="51" t="str">
        <f ca="1">INDIRECT(ADDRESS(2+QUOTIENT(ROW()-2,COUNTA('Form Responses 1'!$1:$1)-4),3,,TRUE,"Form Responses 1"))</f>
        <v>theresia v</v>
      </c>
      <c r="D107" s="66">
        <f ca="1">INDIRECT(ADDRESS(2+QUOTIENT(ROW()-2,COUNTA('Form Responses 1'!$1:$1)-4),4,,TRUE,"Form Responses 1"))</f>
        <v>44974</v>
      </c>
      <c r="E107" s="67">
        <f ca="1" t="shared" si="0"/>
        <v>5</v>
      </c>
      <c r="F107" s="51" t="str">
        <f ca="1">IF(ISBLANK(A107)," ",INDIRECT(ADDRESS(1,5+MOD(ROW()-2,COUNTA('Form Responses 1'!$1:$1)-4),,TRUE,"Form Responses 1")))</f>
        <v>Gedung Utama Lt.2 [R Peneliti 3]</v>
      </c>
      <c r="G107" s="51" t="str">
        <f ca="1">IF(ISBLANK(A107)," ",INDIRECT(ADDRESS(MATCH(A107,'Form Responses 1'!A:A,0),5+MOD(ROW()-2,COUNTA('Form Responses 1'!$1:$1)-4),,TRUE,"Form Responses 1")))</f>
        <v>BAIK</v>
      </c>
      <c r="H107" s="68" t="str">
        <f ca="1" t="shared" si="1"/>
        <v>Gedung Utama Lt.2</v>
      </c>
      <c r="I107" s="68" t="str">
        <f ca="1" t="shared" si="2"/>
        <v>CLEANING SERVICE</v>
      </c>
      <c r="J107" s="68">
        <f ca="1" t="array" ref="J107">IFERROR(INDEX(MASTER!B:B,MATCH(G107,MASTER!A:A,0))/100," ")</f>
        <v>0.95</v>
      </c>
      <c r="K107" s="51">
        <f ca="1" t="shared" si="3"/>
        <v>7</v>
      </c>
      <c r="L107" s="51" t="str">
        <f ca="1" t="shared" si="4"/>
        <v>2023 - WEEK 07</v>
      </c>
      <c r="M107" s="51" t="str">
        <f ca="1" t="shared" si="5"/>
        <v>2023 - MONTH 02</v>
      </c>
      <c r="N107" s="68">
        <f ca="1" t="shared" ref="N107:O107" si="115">IFERROR(AVERAGEIF(L:L,L107,$J:$J)," ")</f>
        <v>0.95858695652174</v>
      </c>
      <c r="O107" s="68">
        <f ca="1" t="shared" si="115"/>
        <v>0.959456521739129</v>
      </c>
      <c r="P107" s="51" t="str">
        <f ca="1">IF(ISBLANK(A107)," ",IF(N107&gt;MASTER!$B$3/100,"SB",IF(N107&gt;MASTER!$B$4/100,"B",IF(N107&gt;MASTER!$B$5/100,"C","K"))))</f>
        <v>SB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65">
        <f ca="1">INDIRECT(ADDRESS(2+QUOTIENT(ROW()-2,COUNTA('Form Responses 1'!$1:$1)-4),1,,TRUE,"Form Responses 1"))</f>
        <v>45005.6324907407</v>
      </c>
      <c r="B108" s="51" t="str">
        <f ca="1">INDIRECT(ADDRESS(2+QUOTIENT(ROW()-2,COUNTA('Form Responses 1'!$1:$1)-4),2,,TRUE,"Form Responses 1"))</f>
        <v>theresia3@gmail.com</v>
      </c>
      <c r="C108" s="51" t="str">
        <f ca="1">INDIRECT(ADDRESS(2+QUOTIENT(ROW()-2,COUNTA('Form Responses 1'!$1:$1)-4),3,,TRUE,"Form Responses 1"))</f>
        <v>theresia v</v>
      </c>
      <c r="D108" s="66">
        <f ca="1">INDIRECT(ADDRESS(2+QUOTIENT(ROW()-2,COUNTA('Form Responses 1'!$1:$1)-4),4,,TRUE,"Form Responses 1"))</f>
        <v>44974</v>
      </c>
      <c r="E108" s="67">
        <f ca="1" t="shared" si="0"/>
        <v>5</v>
      </c>
      <c r="F108" s="51" t="str">
        <f ca="1">IF(ISBLANK(A108)," ",INDIRECT(ADDRESS(1,5+MOD(ROW()-2,COUNTA('Form Responses 1'!$1:$1)-4),,TRUE,"Form Responses 1")))</f>
        <v>Gedung Utama Lt.2 [R Peneliti 4]</v>
      </c>
      <c r="G108" s="51" t="str">
        <f ca="1">IF(ISBLANK(A108)," ",INDIRECT(ADDRESS(MATCH(A108,'Form Responses 1'!A:A,0),5+MOD(ROW()-2,COUNTA('Form Responses 1'!$1:$1)-4),,TRUE,"Form Responses 1")))</f>
        <v>CUKUP BAIK</v>
      </c>
      <c r="H108" s="68" t="str">
        <f ca="1" t="shared" si="1"/>
        <v>Gedung Utama Lt.2</v>
      </c>
      <c r="I108" s="68" t="str">
        <f ca="1" t="shared" si="2"/>
        <v>CLEANING SERVICE</v>
      </c>
      <c r="J108" s="68">
        <f ca="1" t="array" ref="J108">IFERROR(INDEX(MASTER!B:B,MATCH(G108,MASTER!A:A,0))/100," ")</f>
        <v>0.89</v>
      </c>
      <c r="K108" s="51">
        <f ca="1" t="shared" si="3"/>
        <v>7</v>
      </c>
      <c r="L108" s="51" t="str">
        <f ca="1" t="shared" si="4"/>
        <v>2023 - WEEK 07</v>
      </c>
      <c r="M108" s="51" t="str">
        <f ca="1" t="shared" si="5"/>
        <v>2023 - MONTH 02</v>
      </c>
      <c r="N108" s="68">
        <f ca="1" t="shared" ref="N108:O108" si="116">IFERROR(AVERAGEIF(L:L,L108,$J:$J)," ")</f>
        <v>0.95858695652174</v>
      </c>
      <c r="O108" s="68">
        <f ca="1" t="shared" si="116"/>
        <v>0.959456521739129</v>
      </c>
      <c r="P108" s="51" t="str">
        <f ca="1">IF(ISBLANK(A108)," ",IF(N108&gt;MASTER!$B$3/100,"SB",IF(N108&gt;MASTER!$B$4/100,"B",IF(N108&gt;MASTER!$B$5/100,"C","K"))))</f>
        <v>SB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65">
        <f ca="1">INDIRECT(ADDRESS(2+QUOTIENT(ROW()-2,COUNTA('Form Responses 1'!$1:$1)-4),1,,TRUE,"Form Responses 1"))</f>
        <v>45005.6324907407</v>
      </c>
      <c r="B109" s="51" t="str">
        <f ca="1">INDIRECT(ADDRESS(2+QUOTIENT(ROW()-2,COUNTA('Form Responses 1'!$1:$1)-4),2,,TRUE,"Form Responses 1"))</f>
        <v>theresia3@gmail.com</v>
      </c>
      <c r="C109" s="51" t="str">
        <f ca="1">INDIRECT(ADDRESS(2+QUOTIENT(ROW()-2,COUNTA('Form Responses 1'!$1:$1)-4),3,,TRUE,"Form Responses 1"))</f>
        <v>theresia v</v>
      </c>
      <c r="D109" s="66">
        <f ca="1">INDIRECT(ADDRESS(2+QUOTIENT(ROW()-2,COUNTA('Form Responses 1'!$1:$1)-4),4,,TRUE,"Form Responses 1"))</f>
        <v>44974</v>
      </c>
      <c r="E109" s="67">
        <f ca="1" t="shared" si="0"/>
        <v>5</v>
      </c>
      <c r="F109" s="51" t="str">
        <f ca="1">IF(ISBLANK(A109)," ",INDIRECT(ADDRESS(1,5+MOD(ROW()-2,COUNTA('Form Responses 1'!$1:$1)-4),,TRUE,"Form Responses 1")))</f>
        <v>Gedung Utama Lt.2 [Pantry]</v>
      </c>
      <c r="G109" s="51" t="str">
        <f ca="1">IF(ISBLANK(A109)," ",INDIRECT(ADDRESS(MATCH(A109,'Form Responses 1'!A:A,0),5+MOD(ROW()-2,COUNTA('Form Responses 1'!$1:$1)-4),,TRUE,"Form Responses 1")))</f>
        <v>BAIK</v>
      </c>
      <c r="H109" s="68" t="str">
        <f ca="1" t="shared" si="1"/>
        <v>Gedung Utama Lt.2</v>
      </c>
      <c r="I109" s="68" t="str">
        <f ca="1" t="shared" si="2"/>
        <v>CLEANING SERVICE</v>
      </c>
      <c r="J109" s="68">
        <f ca="1" t="array" ref="J109">IFERROR(INDEX(MASTER!B:B,MATCH(G109,MASTER!A:A,0))/100," ")</f>
        <v>0.95</v>
      </c>
      <c r="K109" s="51">
        <f ca="1" t="shared" si="3"/>
        <v>7</v>
      </c>
      <c r="L109" s="51" t="str">
        <f ca="1" t="shared" si="4"/>
        <v>2023 - WEEK 07</v>
      </c>
      <c r="M109" s="51" t="str">
        <f ca="1" t="shared" si="5"/>
        <v>2023 - MONTH 02</v>
      </c>
      <c r="N109" s="68">
        <f ca="1" t="shared" ref="N109:O109" si="117">IFERROR(AVERAGEIF(L:L,L109,$J:$J)," ")</f>
        <v>0.95858695652174</v>
      </c>
      <c r="O109" s="68">
        <f ca="1" t="shared" si="117"/>
        <v>0.959456521739129</v>
      </c>
      <c r="P109" s="51" t="str">
        <f ca="1">IF(ISBLANK(A109)," ",IF(N109&gt;MASTER!$B$3/100,"SB",IF(N109&gt;MASTER!$B$4/100,"B",IF(N109&gt;MASTER!$B$5/100,"C","K"))))</f>
        <v>SB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65">
        <f ca="1">INDIRECT(ADDRESS(2+QUOTIENT(ROW()-2,COUNTA('Form Responses 1'!$1:$1)-4),1,,TRUE,"Form Responses 1"))</f>
        <v>45005.6324907407</v>
      </c>
      <c r="B110" s="51" t="str">
        <f ca="1">INDIRECT(ADDRESS(2+QUOTIENT(ROW()-2,COUNTA('Form Responses 1'!$1:$1)-4),2,,TRUE,"Form Responses 1"))</f>
        <v>theresia3@gmail.com</v>
      </c>
      <c r="C110" s="51" t="str">
        <f ca="1">INDIRECT(ADDRESS(2+QUOTIENT(ROW()-2,COUNTA('Form Responses 1'!$1:$1)-4),3,,TRUE,"Form Responses 1"))</f>
        <v>theresia v</v>
      </c>
      <c r="D110" s="66">
        <f ca="1">INDIRECT(ADDRESS(2+QUOTIENT(ROW()-2,COUNTA('Form Responses 1'!$1:$1)-4),4,,TRUE,"Form Responses 1"))</f>
        <v>44974</v>
      </c>
      <c r="E110" s="67">
        <f ca="1" t="shared" si="0"/>
        <v>5</v>
      </c>
      <c r="F110" s="51" t="str">
        <f ca="1">IF(ISBLANK(A110)," ",INDIRECT(ADDRESS(1,5+MOD(ROW()-2,COUNTA('Form Responses 1'!$1:$1)-4),,TRUE,"Form Responses 1")))</f>
        <v>Gedung Utama Lt.2 [R Rapat Kecil 1]</v>
      </c>
      <c r="G110" s="51" t="str">
        <f ca="1">IF(ISBLANK(A110)," ",INDIRECT(ADDRESS(MATCH(A110,'Form Responses 1'!A:A,0),5+MOD(ROW()-2,COUNTA('Form Responses 1'!$1:$1)-4),,TRUE,"Form Responses 1")))</f>
        <v>SANGATBAIK</v>
      </c>
      <c r="H110" s="68" t="str">
        <f ca="1" t="shared" si="1"/>
        <v>Gedung Utama Lt.2</v>
      </c>
      <c r="I110" s="68" t="str">
        <f ca="1" t="shared" si="2"/>
        <v>CLEANING SERVICE</v>
      </c>
      <c r="J110" s="68">
        <f ca="1" t="array" ref="J110">IFERROR(INDEX(MASTER!B:B,MATCH(G110,MASTER!A:A,0))/100," ")</f>
        <v>1</v>
      </c>
      <c r="K110" s="51">
        <f ca="1" t="shared" si="3"/>
        <v>7</v>
      </c>
      <c r="L110" s="51" t="str">
        <f ca="1" t="shared" si="4"/>
        <v>2023 - WEEK 07</v>
      </c>
      <c r="M110" s="51" t="str">
        <f ca="1" t="shared" si="5"/>
        <v>2023 - MONTH 02</v>
      </c>
      <c r="N110" s="68">
        <f ca="1" t="shared" ref="N110:O110" si="118">IFERROR(AVERAGEIF(L:L,L110,$J:$J)," ")</f>
        <v>0.95858695652174</v>
      </c>
      <c r="O110" s="68">
        <f ca="1" t="shared" si="118"/>
        <v>0.959456521739129</v>
      </c>
      <c r="P110" s="51" t="str">
        <f ca="1">IF(ISBLANK(A110)," ",IF(N110&gt;MASTER!$B$3/100,"SB",IF(N110&gt;MASTER!$B$4/100,"B",IF(N110&gt;MASTER!$B$5/100,"C","K"))))</f>
        <v>SB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65">
        <f ca="1">INDIRECT(ADDRESS(2+QUOTIENT(ROW()-2,COUNTA('Form Responses 1'!$1:$1)-4),1,,TRUE,"Form Responses 1"))</f>
        <v>45005.6324907407</v>
      </c>
      <c r="B111" s="51" t="str">
        <f ca="1">INDIRECT(ADDRESS(2+QUOTIENT(ROW()-2,COUNTA('Form Responses 1'!$1:$1)-4),2,,TRUE,"Form Responses 1"))</f>
        <v>theresia3@gmail.com</v>
      </c>
      <c r="C111" s="51" t="str">
        <f ca="1">INDIRECT(ADDRESS(2+QUOTIENT(ROW()-2,COUNTA('Form Responses 1'!$1:$1)-4),3,,TRUE,"Form Responses 1"))</f>
        <v>theresia v</v>
      </c>
      <c r="D111" s="66">
        <f ca="1">INDIRECT(ADDRESS(2+QUOTIENT(ROW()-2,COUNTA('Form Responses 1'!$1:$1)-4),4,,TRUE,"Form Responses 1"))</f>
        <v>44974</v>
      </c>
      <c r="E111" s="67">
        <f ca="1" t="shared" si="0"/>
        <v>5</v>
      </c>
      <c r="F111" s="51" t="str">
        <f ca="1">IF(ISBLANK(A111)," ",INDIRECT(ADDRESS(1,5+MOD(ROW()-2,COUNTA('Form Responses 1'!$1:$1)-4),,TRUE,"Form Responses 1")))</f>
        <v>Gedung Utama Lt.2 [R Rapat Kecil  2]</v>
      </c>
      <c r="G111" s="51" t="str">
        <f ca="1">IF(ISBLANK(A111)," ",INDIRECT(ADDRESS(MATCH(A111,'Form Responses 1'!A:A,0),5+MOD(ROW()-2,COUNTA('Form Responses 1'!$1:$1)-4),,TRUE,"Form Responses 1")))</f>
        <v>BAIK</v>
      </c>
      <c r="H111" s="68" t="str">
        <f ca="1" t="shared" si="1"/>
        <v>Gedung Utama Lt.2</v>
      </c>
      <c r="I111" s="68" t="str">
        <f ca="1" t="shared" si="2"/>
        <v>CLEANING SERVICE</v>
      </c>
      <c r="J111" s="68">
        <f ca="1" t="array" ref="J111">IFERROR(INDEX(MASTER!B:B,MATCH(G111,MASTER!A:A,0))/100," ")</f>
        <v>0.95</v>
      </c>
      <c r="K111" s="51">
        <f ca="1" t="shared" si="3"/>
        <v>7</v>
      </c>
      <c r="L111" s="51" t="str">
        <f ca="1" t="shared" si="4"/>
        <v>2023 - WEEK 07</v>
      </c>
      <c r="M111" s="51" t="str">
        <f ca="1" t="shared" si="5"/>
        <v>2023 - MONTH 02</v>
      </c>
      <c r="N111" s="68">
        <f ca="1" t="shared" ref="N111:O111" si="119">IFERROR(AVERAGEIF(L:L,L111,$J:$J)," ")</f>
        <v>0.95858695652174</v>
      </c>
      <c r="O111" s="68">
        <f ca="1" t="shared" si="119"/>
        <v>0.959456521739129</v>
      </c>
      <c r="P111" s="51" t="str">
        <f ca="1">IF(ISBLANK(A111)," ",IF(N111&gt;MASTER!$B$3/100,"SB",IF(N111&gt;MASTER!$B$4/100,"B",IF(N111&gt;MASTER!$B$5/100,"C","K"))))</f>
        <v>SB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65">
        <f ca="1">INDIRECT(ADDRESS(2+QUOTIENT(ROW()-2,COUNTA('Form Responses 1'!$1:$1)-4),1,,TRUE,"Form Responses 1"))</f>
        <v>45005.6324907407</v>
      </c>
      <c r="B112" s="51" t="str">
        <f ca="1">INDIRECT(ADDRESS(2+QUOTIENT(ROW()-2,COUNTA('Form Responses 1'!$1:$1)-4),2,,TRUE,"Form Responses 1"))</f>
        <v>theresia3@gmail.com</v>
      </c>
      <c r="C112" s="51" t="str">
        <f ca="1">INDIRECT(ADDRESS(2+QUOTIENT(ROW()-2,COUNTA('Form Responses 1'!$1:$1)-4),3,,TRUE,"Form Responses 1"))</f>
        <v>theresia v</v>
      </c>
      <c r="D112" s="66">
        <f ca="1">INDIRECT(ADDRESS(2+QUOTIENT(ROW()-2,COUNTA('Form Responses 1'!$1:$1)-4),4,,TRUE,"Form Responses 1"))</f>
        <v>44974</v>
      </c>
      <c r="E112" s="67">
        <f ca="1" t="shared" si="0"/>
        <v>5</v>
      </c>
      <c r="F112" s="51" t="str">
        <f ca="1">IF(ISBLANK(A112)," ",INDIRECT(ADDRESS(1,5+MOD(ROW()-2,COUNTA('Form Responses 1'!$1:$1)-4),,TRUE,"Form Responses 1")))</f>
        <v>Gedung Utama Lt.2 [Co Working Space]</v>
      </c>
      <c r="G112" s="51" t="str">
        <f ca="1">IF(ISBLANK(A112)," ",INDIRECT(ADDRESS(MATCH(A112,'Form Responses 1'!A:A,0),5+MOD(ROW()-2,COUNTA('Form Responses 1'!$1:$1)-4),,TRUE,"Form Responses 1")))</f>
        <v>CUKUP BAIK</v>
      </c>
      <c r="H112" s="68" t="str">
        <f ca="1" t="shared" si="1"/>
        <v>Gedung Utama Lt.2</v>
      </c>
      <c r="I112" s="68" t="str">
        <f ca="1" t="shared" si="2"/>
        <v>CLEANING SERVICE</v>
      </c>
      <c r="J112" s="68">
        <f ca="1" t="array" ref="J112">IFERROR(INDEX(MASTER!B:B,MATCH(G112,MASTER!A:A,0))/100," ")</f>
        <v>0.89</v>
      </c>
      <c r="K112" s="51">
        <f ca="1" t="shared" si="3"/>
        <v>7</v>
      </c>
      <c r="L112" s="51" t="str">
        <f ca="1" t="shared" si="4"/>
        <v>2023 - WEEK 07</v>
      </c>
      <c r="M112" s="51" t="str">
        <f ca="1" t="shared" si="5"/>
        <v>2023 - MONTH 02</v>
      </c>
      <c r="N112" s="68">
        <f ca="1" t="shared" ref="N112:O112" si="120">IFERROR(AVERAGEIF(L:L,L112,$J:$J)," ")</f>
        <v>0.95858695652174</v>
      </c>
      <c r="O112" s="68">
        <f ca="1" t="shared" si="120"/>
        <v>0.959456521739129</v>
      </c>
      <c r="P112" s="51" t="str">
        <f ca="1">IF(ISBLANK(A112)," ",IF(N112&gt;MASTER!$B$3/100,"SB",IF(N112&gt;MASTER!$B$4/100,"B",IF(N112&gt;MASTER!$B$5/100,"C","K"))))</f>
        <v>SB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65">
        <f ca="1">INDIRECT(ADDRESS(2+QUOTIENT(ROW()-2,COUNTA('Form Responses 1'!$1:$1)-4),1,,TRUE,"Form Responses 1"))</f>
        <v>45005.6324907407</v>
      </c>
      <c r="B113" s="51" t="str">
        <f ca="1">INDIRECT(ADDRESS(2+QUOTIENT(ROW()-2,COUNTA('Form Responses 1'!$1:$1)-4),2,,TRUE,"Form Responses 1"))</f>
        <v>theresia3@gmail.com</v>
      </c>
      <c r="C113" s="51" t="str">
        <f ca="1">INDIRECT(ADDRESS(2+QUOTIENT(ROW()-2,COUNTA('Form Responses 1'!$1:$1)-4),3,,TRUE,"Form Responses 1"))</f>
        <v>theresia v</v>
      </c>
      <c r="D113" s="66">
        <f ca="1">INDIRECT(ADDRESS(2+QUOTIENT(ROW()-2,COUNTA('Form Responses 1'!$1:$1)-4),4,,TRUE,"Form Responses 1"))</f>
        <v>44974</v>
      </c>
      <c r="E113" s="67">
        <f ca="1" t="shared" si="0"/>
        <v>5</v>
      </c>
      <c r="F113" s="51" t="str">
        <f ca="1">IF(ISBLANK(A113)," ",INDIRECT(ADDRESS(1,5+MOD(ROW()-2,COUNTA('Form Responses 1'!$1:$1)-4),,TRUE,"Form Responses 1")))</f>
        <v>Gedung Utama Lt.2 [Toilet Pria &amp; Wanita 1]</v>
      </c>
      <c r="G113" s="51" t="str">
        <f ca="1">IF(ISBLANK(A113)," ",INDIRECT(ADDRESS(MATCH(A113,'Form Responses 1'!A:A,0),5+MOD(ROW()-2,COUNTA('Form Responses 1'!$1:$1)-4),,TRUE,"Form Responses 1")))</f>
        <v>BAIK</v>
      </c>
      <c r="H113" s="68" t="str">
        <f ca="1" t="shared" si="1"/>
        <v>Gedung Utama Lt.2</v>
      </c>
      <c r="I113" s="68" t="str">
        <f ca="1" t="shared" si="2"/>
        <v>CLEANING SERVICE</v>
      </c>
      <c r="J113" s="68">
        <f ca="1" t="array" ref="J113">IFERROR(INDEX(MASTER!B:B,MATCH(G113,MASTER!A:A,0))/100," ")</f>
        <v>0.95</v>
      </c>
      <c r="K113" s="51">
        <f ca="1" t="shared" si="3"/>
        <v>7</v>
      </c>
      <c r="L113" s="51" t="str">
        <f ca="1" t="shared" si="4"/>
        <v>2023 - WEEK 07</v>
      </c>
      <c r="M113" s="51" t="str">
        <f ca="1" t="shared" si="5"/>
        <v>2023 - MONTH 02</v>
      </c>
      <c r="N113" s="68">
        <f ca="1" t="shared" ref="N113:O113" si="121">IFERROR(AVERAGEIF(L:L,L113,$J:$J)," ")</f>
        <v>0.95858695652174</v>
      </c>
      <c r="O113" s="68">
        <f ca="1" t="shared" si="121"/>
        <v>0.959456521739129</v>
      </c>
      <c r="P113" s="51" t="str">
        <f ca="1">IF(ISBLANK(A113)," ",IF(N113&gt;MASTER!$B$3/100,"SB",IF(N113&gt;MASTER!$B$4/100,"B",IF(N113&gt;MASTER!$B$5/100,"C","K"))))</f>
        <v>SB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65">
        <f ca="1">INDIRECT(ADDRESS(2+QUOTIENT(ROW()-2,COUNTA('Form Responses 1'!$1:$1)-4),1,,TRUE,"Form Responses 1"))</f>
        <v>45005.6324907407</v>
      </c>
      <c r="B114" s="51" t="str">
        <f ca="1">INDIRECT(ADDRESS(2+QUOTIENT(ROW()-2,COUNTA('Form Responses 1'!$1:$1)-4),2,,TRUE,"Form Responses 1"))</f>
        <v>theresia3@gmail.com</v>
      </c>
      <c r="C114" s="51" t="str">
        <f ca="1">INDIRECT(ADDRESS(2+QUOTIENT(ROW()-2,COUNTA('Form Responses 1'!$1:$1)-4),3,,TRUE,"Form Responses 1"))</f>
        <v>theresia v</v>
      </c>
      <c r="D114" s="66">
        <f ca="1">INDIRECT(ADDRESS(2+QUOTIENT(ROW()-2,COUNTA('Form Responses 1'!$1:$1)-4),4,,TRUE,"Form Responses 1"))</f>
        <v>44974</v>
      </c>
      <c r="E114" s="67">
        <f ca="1" t="shared" si="0"/>
        <v>5</v>
      </c>
      <c r="F114" s="51" t="str">
        <f ca="1">IF(ISBLANK(A114)," ",INDIRECT(ADDRESS(1,5+MOD(ROW()-2,COUNTA('Form Responses 1'!$1:$1)-4),,TRUE,"Form Responses 1")))</f>
        <v>Gedung Utama Lt.2 [Toilet Pria &amp; Wanita 2]</v>
      </c>
      <c r="G114" s="51" t="str">
        <f ca="1">IF(ISBLANK(A114)," ",INDIRECT(ADDRESS(MATCH(A114,'Form Responses 1'!A:A,0),5+MOD(ROW()-2,COUNTA('Form Responses 1'!$1:$1)-4),,TRUE,"Form Responses 1")))</f>
        <v>SANGATBAIK</v>
      </c>
      <c r="H114" s="68" t="str">
        <f ca="1" t="shared" si="1"/>
        <v>Gedung Utama Lt.2</v>
      </c>
      <c r="I114" s="68" t="str">
        <f ca="1" t="shared" si="2"/>
        <v>CLEANING SERVICE</v>
      </c>
      <c r="J114" s="68">
        <f ca="1" t="array" ref="J114">IFERROR(INDEX(MASTER!B:B,MATCH(G114,MASTER!A:A,0))/100," ")</f>
        <v>1</v>
      </c>
      <c r="K114" s="51">
        <f ca="1" t="shared" si="3"/>
        <v>7</v>
      </c>
      <c r="L114" s="51" t="str">
        <f ca="1" t="shared" si="4"/>
        <v>2023 - WEEK 07</v>
      </c>
      <c r="M114" s="51" t="str">
        <f ca="1" t="shared" si="5"/>
        <v>2023 - MONTH 02</v>
      </c>
      <c r="N114" s="68">
        <f ca="1" t="shared" ref="N114:O114" si="122">IFERROR(AVERAGEIF(L:L,L114,$J:$J)," ")</f>
        <v>0.95858695652174</v>
      </c>
      <c r="O114" s="68">
        <f ca="1" t="shared" si="122"/>
        <v>0.959456521739129</v>
      </c>
      <c r="P114" s="51" t="str">
        <f ca="1">IF(ISBLANK(A114)," ",IF(N114&gt;MASTER!$B$3/100,"SB",IF(N114&gt;MASTER!$B$4/100,"B",IF(N114&gt;MASTER!$B$5/100,"C","K"))))</f>
        <v>SB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65">
        <f ca="1">INDIRECT(ADDRESS(2+QUOTIENT(ROW()-2,COUNTA('Form Responses 1'!$1:$1)-4),1,,TRUE,"Form Responses 1"))</f>
        <v>45005.6324907407</v>
      </c>
      <c r="B115" s="51" t="str">
        <f ca="1">INDIRECT(ADDRESS(2+QUOTIENT(ROW()-2,COUNTA('Form Responses 1'!$1:$1)-4),2,,TRUE,"Form Responses 1"))</f>
        <v>theresia3@gmail.com</v>
      </c>
      <c r="C115" s="51" t="str">
        <f ca="1">INDIRECT(ADDRESS(2+QUOTIENT(ROW()-2,COUNTA('Form Responses 1'!$1:$1)-4),3,,TRUE,"Form Responses 1"))</f>
        <v>theresia v</v>
      </c>
      <c r="D115" s="66">
        <f ca="1">INDIRECT(ADDRESS(2+QUOTIENT(ROW()-2,COUNTA('Form Responses 1'!$1:$1)-4),4,,TRUE,"Form Responses 1"))</f>
        <v>44974</v>
      </c>
      <c r="E115" s="67">
        <f ca="1" t="shared" si="0"/>
        <v>5</v>
      </c>
      <c r="F115" s="51" t="str">
        <f ca="1">IF(ISBLANK(A115)," ",INDIRECT(ADDRESS(1,5+MOD(ROW()-2,COUNTA('Form Responses 1'!$1:$1)-4),,TRUE,"Form Responses 1")))</f>
        <v>Gedung Blok Barat Lt.1 [Ruang perlengkapan]</v>
      </c>
      <c r="G115" s="51" t="str">
        <f ca="1">IF(ISBLANK(A115)," ",INDIRECT(ADDRESS(MATCH(A115,'Form Responses 1'!A:A,0),5+MOD(ROW()-2,COUNTA('Form Responses 1'!$1:$1)-4),,TRUE,"Form Responses 1")))</f>
        <v>BAIK</v>
      </c>
      <c r="H115" s="68" t="str">
        <f ca="1" t="shared" si="1"/>
        <v>Gedung Blok Barat Lt.1</v>
      </c>
      <c r="I115" s="68" t="str">
        <f ca="1" t="shared" si="2"/>
        <v>CLEANING SERVICE</v>
      </c>
      <c r="J115" s="68">
        <f ca="1" t="array" ref="J115">IFERROR(INDEX(MASTER!B:B,MATCH(G115,MASTER!A:A,0))/100," ")</f>
        <v>0.95</v>
      </c>
      <c r="K115" s="51">
        <f ca="1" t="shared" si="3"/>
        <v>7</v>
      </c>
      <c r="L115" s="51" t="str">
        <f ca="1" t="shared" si="4"/>
        <v>2023 - WEEK 07</v>
      </c>
      <c r="M115" s="51" t="str">
        <f ca="1" t="shared" si="5"/>
        <v>2023 - MONTH 02</v>
      </c>
      <c r="N115" s="68">
        <f ca="1" t="shared" ref="N115:O115" si="123">IFERROR(AVERAGEIF(L:L,L115,$J:$J)," ")</f>
        <v>0.95858695652174</v>
      </c>
      <c r="O115" s="68">
        <f ca="1" t="shared" si="123"/>
        <v>0.959456521739129</v>
      </c>
      <c r="P115" s="51" t="str">
        <f ca="1">IF(ISBLANK(A115)," ",IF(N115&gt;MASTER!$B$3/100,"SB",IF(N115&gt;MASTER!$B$4/100,"B",IF(N115&gt;MASTER!$B$5/100,"C","K"))))</f>
        <v>SB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65">
        <f ca="1">INDIRECT(ADDRESS(2+QUOTIENT(ROW()-2,COUNTA('Form Responses 1'!$1:$1)-4),1,,TRUE,"Form Responses 1"))</f>
        <v>45005.6324907407</v>
      </c>
      <c r="B116" s="51" t="str">
        <f ca="1">INDIRECT(ADDRESS(2+QUOTIENT(ROW()-2,COUNTA('Form Responses 1'!$1:$1)-4),2,,TRUE,"Form Responses 1"))</f>
        <v>theresia3@gmail.com</v>
      </c>
      <c r="C116" s="51" t="str">
        <f ca="1">INDIRECT(ADDRESS(2+QUOTIENT(ROW()-2,COUNTA('Form Responses 1'!$1:$1)-4),3,,TRUE,"Form Responses 1"))</f>
        <v>theresia v</v>
      </c>
      <c r="D116" s="66">
        <f ca="1">INDIRECT(ADDRESS(2+QUOTIENT(ROW()-2,COUNTA('Form Responses 1'!$1:$1)-4),4,,TRUE,"Form Responses 1"))</f>
        <v>44974</v>
      </c>
      <c r="E116" s="67">
        <f ca="1" t="shared" si="0"/>
        <v>5</v>
      </c>
      <c r="F116" s="51" t="str">
        <f ca="1">IF(ISBLANK(A116)," ",INDIRECT(ADDRESS(1,5+MOD(ROW()-2,COUNTA('Form Responses 1'!$1:$1)-4),,TRUE,"Form Responses 1")))</f>
        <v>Gedung Blok Barat Lt.1 [R Dokumentasi]</v>
      </c>
      <c r="G116" s="51" t="str">
        <f ca="1">IF(ISBLANK(A116)," ",INDIRECT(ADDRESS(MATCH(A116,'Form Responses 1'!A:A,0),5+MOD(ROW()-2,COUNTA('Form Responses 1'!$1:$1)-4),,TRUE,"Form Responses 1")))</f>
        <v>BAIK</v>
      </c>
      <c r="H116" s="68" t="str">
        <f ca="1" t="shared" si="1"/>
        <v>Gedung Blok Barat Lt.1</v>
      </c>
      <c r="I116" s="68" t="str">
        <f ca="1" t="shared" si="2"/>
        <v>CLEANING SERVICE</v>
      </c>
      <c r="J116" s="68">
        <f ca="1" t="array" ref="J116">IFERROR(INDEX(MASTER!B:B,MATCH(G116,MASTER!A:A,0))/100," ")</f>
        <v>0.95</v>
      </c>
      <c r="K116" s="51">
        <f ca="1" t="shared" si="3"/>
        <v>7</v>
      </c>
      <c r="L116" s="51" t="str">
        <f ca="1" t="shared" si="4"/>
        <v>2023 - WEEK 07</v>
      </c>
      <c r="M116" s="51" t="str">
        <f ca="1" t="shared" si="5"/>
        <v>2023 - MONTH 02</v>
      </c>
      <c r="N116" s="68">
        <f ca="1" t="shared" ref="N116:O116" si="124">IFERROR(AVERAGEIF(L:L,L116,$J:$J)," ")</f>
        <v>0.95858695652174</v>
      </c>
      <c r="O116" s="68">
        <f ca="1" t="shared" si="124"/>
        <v>0.959456521739129</v>
      </c>
      <c r="P116" s="51" t="str">
        <f ca="1">IF(ISBLANK(A116)," ",IF(N116&gt;MASTER!$B$3/100,"SB",IF(N116&gt;MASTER!$B$4/100,"B",IF(N116&gt;MASTER!$B$5/100,"C","K"))))</f>
        <v>SB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65">
        <f ca="1">INDIRECT(ADDRESS(2+QUOTIENT(ROW()-2,COUNTA('Form Responses 1'!$1:$1)-4),1,,TRUE,"Form Responses 1"))</f>
        <v>45005.6324907407</v>
      </c>
      <c r="B117" s="51" t="str">
        <f ca="1">INDIRECT(ADDRESS(2+QUOTIENT(ROW()-2,COUNTA('Form Responses 1'!$1:$1)-4),2,,TRUE,"Form Responses 1"))</f>
        <v>theresia3@gmail.com</v>
      </c>
      <c r="C117" s="51" t="str">
        <f ca="1">INDIRECT(ADDRESS(2+QUOTIENT(ROW()-2,COUNTA('Form Responses 1'!$1:$1)-4),3,,TRUE,"Form Responses 1"))</f>
        <v>theresia v</v>
      </c>
      <c r="D117" s="66">
        <f ca="1">INDIRECT(ADDRESS(2+QUOTIENT(ROW()-2,COUNTA('Form Responses 1'!$1:$1)-4),4,,TRUE,"Form Responses 1"))</f>
        <v>44974</v>
      </c>
      <c r="E117" s="67">
        <f ca="1" t="shared" si="0"/>
        <v>5</v>
      </c>
      <c r="F117" s="51" t="str">
        <f ca="1">IF(ISBLANK(A117)," ",INDIRECT(ADDRESS(1,5+MOD(ROW()-2,COUNTA('Form Responses 1'!$1:$1)-4),,TRUE,"Form Responses 1")))</f>
        <v>Gedung Blok Barat Lt.1 [R Penggambaran]</v>
      </c>
      <c r="G117" s="51" t="str">
        <f ca="1">IF(ISBLANK(A117)," ",INDIRECT(ADDRESS(MATCH(A117,'Form Responses 1'!A:A,0),5+MOD(ROW()-2,COUNTA('Form Responses 1'!$1:$1)-4),,TRUE,"Form Responses 1")))</f>
        <v>BAIK</v>
      </c>
      <c r="H117" s="68" t="str">
        <f ca="1" t="shared" si="1"/>
        <v>Gedung Blok Barat Lt.1</v>
      </c>
      <c r="I117" s="68" t="str">
        <f ca="1" t="shared" si="2"/>
        <v>CLEANING SERVICE</v>
      </c>
      <c r="J117" s="68">
        <f ca="1" t="array" ref="J117">IFERROR(INDEX(MASTER!B:B,MATCH(G117,MASTER!A:A,0))/100," ")</f>
        <v>0.95</v>
      </c>
      <c r="K117" s="51">
        <f ca="1" t="shared" si="3"/>
        <v>7</v>
      </c>
      <c r="L117" s="51" t="str">
        <f ca="1" t="shared" si="4"/>
        <v>2023 - WEEK 07</v>
      </c>
      <c r="M117" s="51" t="str">
        <f ca="1" t="shared" si="5"/>
        <v>2023 - MONTH 02</v>
      </c>
      <c r="N117" s="68">
        <f ca="1" t="shared" ref="N117:O117" si="125">IFERROR(AVERAGEIF(L:L,L117,$J:$J)," ")</f>
        <v>0.95858695652174</v>
      </c>
      <c r="O117" s="68">
        <f ca="1" t="shared" si="125"/>
        <v>0.959456521739129</v>
      </c>
      <c r="P117" s="51" t="str">
        <f ca="1">IF(ISBLANK(A117)," ",IF(N117&gt;MASTER!$B$3/100,"SB",IF(N117&gt;MASTER!$B$4/100,"B",IF(N117&gt;MASTER!$B$5/100,"C","K"))))</f>
        <v>SB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65">
        <f ca="1">INDIRECT(ADDRESS(2+QUOTIENT(ROW()-2,COUNTA('Form Responses 1'!$1:$1)-4),1,,TRUE,"Form Responses 1"))</f>
        <v>45005.6324907407</v>
      </c>
      <c r="B118" s="51" t="str">
        <f ca="1">INDIRECT(ADDRESS(2+QUOTIENT(ROW()-2,COUNTA('Form Responses 1'!$1:$1)-4),2,,TRUE,"Form Responses 1"))</f>
        <v>theresia3@gmail.com</v>
      </c>
      <c r="C118" s="51" t="str">
        <f ca="1">INDIRECT(ADDRESS(2+QUOTIENT(ROW()-2,COUNTA('Form Responses 1'!$1:$1)-4),3,,TRUE,"Form Responses 1"))</f>
        <v>theresia v</v>
      </c>
      <c r="D118" s="66">
        <f ca="1">INDIRECT(ADDRESS(2+QUOTIENT(ROW()-2,COUNTA('Form Responses 1'!$1:$1)-4),4,,TRUE,"Form Responses 1"))</f>
        <v>44974</v>
      </c>
      <c r="E118" s="67">
        <f ca="1" t="shared" si="0"/>
        <v>5</v>
      </c>
      <c r="F118" s="51" t="str">
        <f ca="1">IF(ISBLANK(A118)," ",INDIRECT(ADDRESS(1,5+MOD(ROW()-2,COUNTA('Form Responses 1'!$1:$1)-4),,TRUE,"Form Responses 1")))</f>
        <v>Gedung Blok Barat Lt.1 [Gudang 1]</v>
      </c>
      <c r="G118" s="51" t="str">
        <f ca="1">IF(ISBLANK(A118)," ",INDIRECT(ADDRESS(MATCH(A118,'Form Responses 1'!A:A,0),5+MOD(ROW()-2,COUNTA('Form Responses 1'!$1:$1)-4),,TRUE,"Form Responses 1")))</f>
        <v>BAIK</v>
      </c>
      <c r="H118" s="68" t="str">
        <f ca="1" t="shared" si="1"/>
        <v>Gedung Blok Barat Lt.1</v>
      </c>
      <c r="I118" s="68" t="str">
        <f ca="1" t="shared" si="2"/>
        <v>CLEANING SERVICE</v>
      </c>
      <c r="J118" s="68">
        <f ca="1" t="array" ref="J118">IFERROR(INDEX(MASTER!B:B,MATCH(G118,MASTER!A:A,0))/100," ")</f>
        <v>0.95</v>
      </c>
      <c r="K118" s="51">
        <f ca="1" t="shared" si="3"/>
        <v>7</v>
      </c>
      <c r="L118" s="51" t="str">
        <f ca="1" t="shared" si="4"/>
        <v>2023 - WEEK 07</v>
      </c>
      <c r="M118" s="51" t="str">
        <f ca="1" t="shared" si="5"/>
        <v>2023 - MONTH 02</v>
      </c>
      <c r="N118" s="68">
        <f ca="1" t="shared" ref="N118:O118" si="126">IFERROR(AVERAGEIF(L:L,L118,$J:$J)," ")</f>
        <v>0.95858695652174</v>
      </c>
      <c r="O118" s="68">
        <f ca="1" t="shared" si="126"/>
        <v>0.959456521739129</v>
      </c>
      <c r="P118" s="51" t="str">
        <f ca="1">IF(ISBLANK(A118)," ",IF(N118&gt;MASTER!$B$3/100,"SB",IF(N118&gt;MASTER!$B$4/100,"B",IF(N118&gt;MASTER!$B$5/100,"C","K"))))</f>
        <v>SB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65">
        <f ca="1">INDIRECT(ADDRESS(2+QUOTIENT(ROW()-2,COUNTA('Form Responses 1'!$1:$1)-4),1,,TRUE,"Form Responses 1"))</f>
        <v>45005.6324907407</v>
      </c>
      <c r="B119" s="51" t="str">
        <f ca="1">INDIRECT(ADDRESS(2+QUOTIENT(ROW()-2,COUNTA('Form Responses 1'!$1:$1)-4),2,,TRUE,"Form Responses 1"))</f>
        <v>theresia3@gmail.com</v>
      </c>
      <c r="C119" s="51" t="str">
        <f ca="1">INDIRECT(ADDRESS(2+QUOTIENT(ROW()-2,COUNTA('Form Responses 1'!$1:$1)-4),3,,TRUE,"Form Responses 1"))</f>
        <v>theresia v</v>
      </c>
      <c r="D119" s="66">
        <f ca="1">INDIRECT(ADDRESS(2+QUOTIENT(ROW()-2,COUNTA('Form Responses 1'!$1:$1)-4),4,,TRUE,"Form Responses 1"))</f>
        <v>44974</v>
      </c>
      <c r="E119" s="67">
        <f ca="1" t="shared" si="0"/>
        <v>5</v>
      </c>
      <c r="F119" s="51" t="str">
        <f ca="1">IF(ISBLANK(A119)," ",INDIRECT(ADDRESS(1,5+MOD(ROW()-2,COUNTA('Form Responses 1'!$1:$1)-4),,TRUE,"Form Responses 1")))</f>
        <v>Gedung Blok Barat Lt.1 [Gudang 2]</v>
      </c>
      <c r="G119" s="51" t="str">
        <f ca="1">IF(ISBLANK(A119)," ",INDIRECT(ADDRESS(MATCH(A119,'Form Responses 1'!A:A,0),5+MOD(ROW()-2,COUNTA('Form Responses 1'!$1:$1)-4),,TRUE,"Form Responses 1")))</f>
        <v>BAIK</v>
      </c>
      <c r="H119" s="68" t="str">
        <f ca="1" t="shared" si="1"/>
        <v>Gedung Blok Barat Lt.1</v>
      </c>
      <c r="I119" s="68" t="str">
        <f ca="1" t="shared" si="2"/>
        <v>CLEANING SERVICE</v>
      </c>
      <c r="J119" s="68">
        <f ca="1" t="array" ref="J119">IFERROR(INDEX(MASTER!B:B,MATCH(G119,MASTER!A:A,0))/100," ")</f>
        <v>0.95</v>
      </c>
      <c r="K119" s="51">
        <f ca="1" t="shared" si="3"/>
        <v>7</v>
      </c>
      <c r="L119" s="51" t="str">
        <f ca="1" t="shared" si="4"/>
        <v>2023 - WEEK 07</v>
      </c>
      <c r="M119" s="51" t="str">
        <f ca="1" t="shared" si="5"/>
        <v>2023 - MONTH 02</v>
      </c>
      <c r="N119" s="68">
        <f ca="1" t="shared" ref="N119:O119" si="127">IFERROR(AVERAGEIF(L:L,L119,$J:$J)," ")</f>
        <v>0.95858695652174</v>
      </c>
      <c r="O119" s="68">
        <f ca="1" t="shared" si="127"/>
        <v>0.959456521739129</v>
      </c>
      <c r="P119" s="51" t="str">
        <f ca="1">IF(ISBLANK(A119)," ",IF(N119&gt;MASTER!$B$3/100,"SB",IF(N119&gt;MASTER!$B$4/100,"B",IF(N119&gt;MASTER!$B$5/100,"C","K"))))</f>
        <v>SB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65">
        <f ca="1">INDIRECT(ADDRESS(2+QUOTIENT(ROW()-2,COUNTA('Form Responses 1'!$1:$1)-4),1,,TRUE,"Form Responses 1"))</f>
        <v>45005.6324907407</v>
      </c>
      <c r="B120" s="51" t="str">
        <f ca="1">INDIRECT(ADDRESS(2+QUOTIENT(ROW()-2,COUNTA('Form Responses 1'!$1:$1)-4),2,,TRUE,"Form Responses 1"))</f>
        <v>theresia3@gmail.com</v>
      </c>
      <c r="C120" s="51" t="str">
        <f ca="1">INDIRECT(ADDRESS(2+QUOTIENT(ROW()-2,COUNTA('Form Responses 1'!$1:$1)-4),3,,TRUE,"Form Responses 1"))</f>
        <v>theresia v</v>
      </c>
      <c r="D120" s="66">
        <f ca="1">INDIRECT(ADDRESS(2+QUOTIENT(ROW()-2,COUNTA('Form Responses 1'!$1:$1)-4),4,,TRUE,"Form Responses 1"))</f>
        <v>44974</v>
      </c>
      <c r="E120" s="67">
        <f ca="1" t="shared" si="0"/>
        <v>5</v>
      </c>
      <c r="F120" s="51" t="str">
        <f ca="1">IF(ISBLANK(A120)," ",INDIRECT(ADDRESS(1,5+MOD(ROW()-2,COUNTA('Form Responses 1'!$1:$1)-4),,TRUE,"Form Responses 1")))</f>
        <v>Gedung Blok Barat Lt.1 [Co Working Space]</v>
      </c>
      <c r="G120" s="51" t="str">
        <f ca="1">IF(ISBLANK(A120)," ",INDIRECT(ADDRESS(MATCH(A120,'Form Responses 1'!A:A,0),5+MOD(ROW()-2,COUNTA('Form Responses 1'!$1:$1)-4),,TRUE,"Form Responses 1")))</f>
        <v>BAIK</v>
      </c>
      <c r="H120" s="68" t="str">
        <f ca="1" t="shared" si="1"/>
        <v>Gedung Blok Barat Lt.1</v>
      </c>
      <c r="I120" s="68" t="str">
        <f ca="1" t="shared" si="2"/>
        <v>CLEANING SERVICE</v>
      </c>
      <c r="J120" s="68">
        <f ca="1" t="array" ref="J120">IFERROR(INDEX(MASTER!B:B,MATCH(G120,MASTER!A:A,0))/100," ")</f>
        <v>0.95</v>
      </c>
      <c r="K120" s="51">
        <f ca="1" t="shared" si="3"/>
        <v>7</v>
      </c>
      <c r="L120" s="51" t="str">
        <f ca="1" t="shared" si="4"/>
        <v>2023 - WEEK 07</v>
      </c>
      <c r="M120" s="51" t="str">
        <f ca="1" t="shared" si="5"/>
        <v>2023 - MONTH 02</v>
      </c>
      <c r="N120" s="68">
        <f ca="1" t="shared" ref="N120:O120" si="128">IFERROR(AVERAGEIF(L:L,L120,$J:$J)," ")</f>
        <v>0.95858695652174</v>
      </c>
      <c r="O120" s="68">
        <f ca="1" t="shared" si="128"/>
        <v>0.959456521739129</v>
      </c>
      <c r="P120" s="51" t="str">
        <f ca="1">IF(ISBLANK(A120)," ",IF(N120&gt;MASTER!$B$3/100,"SB",IF(N120&gt;MASTER!$B$4/100,"B",IF(N120&gt;MASTER!$B$5/100,"C","K"))))</f>
        <v>SB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65">
        <f ca="1">INDIRECT(ADDRESS(2+QUOTIENT(ROW()-2,COUNTA('Form Responses 1'!$1:$1)-4),1,,TRUE,"Form Responses 1"))</f>
        <v>45005.6324907407</v>
      </c>
      <c r="B121" s="51" t="str">
        <f ca="1">INDIRECT(ADDRESS(2+QUOTIENT(ROW()-2,COUNTA('Form Responses 1'!$1:$1)-4),2,,TRUE,"Form Responses 1"))</f>
        <v>theresia3@gmail.com</v>
      </c>
      <c r="C121" s="51" t="str">
        <f ca="1">INDIRECT(ADDRESS(2+QUOTIENT(ROW()-2,COUNTA('Form Responses 1'!$1:$1)-4),3,,TRUE,"Form Responses 1"))</f>
        <v>theresia v</v>
      </c>
      <c r="D121" s="66">
        <f ca="1">INDIRECT(ADDRESS(2+QUOTIENT(ROW()-2,COUNTA('Form Responses 1'!$1:$1)-4),4,,TRUE,"Form Responses 1"))</f>
        <v>44974</v>
      </c>
      <c r="E121" s="67">
        <f ca="1" t="shared" si="0"/>
        <v>5</v>
      </c>
      <c r="F121" s="51" t="str">
        <f ca="1">IF(ISBLANK(A121)," ",INDIRECT(ADDRESS(1,5+MOD(ROW()-2,COUNTA('Form Responses 1'!$1:$1)-4),,TRUE,"Form Responses 1")))</f>
        <v>Gedung Blok Barat Lt.1 [Toilet Pria &amp; Wanita 1]</v>
      </c>
      <c r="G121" s="51" t="str">
        <f ca="1">IF(ISBLANK(A121)," ",INDIRECT(ADDRESS(MATCH(A121,'Form Responses 1'!A:A,0),5+MOD(ROW()-2,COUNTA('Form Responses 1'!$1:$1)-4),,TRUE,"Form Responses 1")))</f>
        <v>BAIK</v>
      </c>
      <c r="H121" s="68" t="str">
        <f ca="1" t="shared" si="1"/>
        <v>Gedung Blok Barat Lt.1</v>
      </c>
      <c r="I121" s="68" t="str">
        <f ca="1" t="shared" si="2"/>
        <v>CLEANING SERVICE</v>
      </c>
      <c r="J121" s="68">
        <f ca="1" t="array" ref="J121">IFERROR(INDEX(MASTER!B:B,MATCH(G121,MASTER!A:A,0))/100," ")</f>
        <v>0.95</v>
      </c>
      <c r="K121" s="51">
        <f ca="1" t="shared" si="3"/>
        <v>7</v>
      </c>
      <c r="L121" s="51" t="str">
        <f ca="1" t="shared" si="4"/>
        <v>2023 - WEEK 07</v>
      </c>
      <c r="M121" s="51" t="str">
        <f ca="1" t="shared" si="5"/>
        <v>2023 - MONTH 02</v>
      </c>
      <c r="N121" s="68">
        <f ca="1" t="shared" ref="N121:O121" si="129">IFERROR(AVERAGEIF(L:L,L121,$J:$J)," ")</f>
        <v>0.95858695652174</v>
      </c>
      <c r="O121" s="68">
        <f ca="1" t="shared" si="129"/>
        <v>0.959456521739129</v>
      </c>
      <c r="P121" s="51" t="str">
        <f ca="1">IF(ISBLANK(A121)," ",IF(N121&gt;MASTER!$B$3/100,"SB",IF(N121&gt;MASTER!$B$4/100,"B",IF(N121&gt;MASTER!$B$5/100,"C","K"))))</f>
        <v>SB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65">
        <f ca="1">INDIRECT(ADDRESS(2+QUOTIENT(ROW()-2,COUNTA('Form Responses 1'!$1:$1)-4),1,,TRUE,"Form Responses 1"))</f>
        <v>45005.6324907407</v>
      </c>
      <c r="B122" s="51" t="str">
        <f ca="1">INDIRECT(ADDRESS(2+QUOTIENT(ROW()-2,COUNTA('Form Responses 1'!$1:$1)-4),2,,TRUE,"Form Responses 1"))</f>
        <v>theresia3@gmail.com</v>
      </c>
      <c r="C122" s="51" t="str">
        <f ca="1">INDIRECT(ADDRESS(2+QUOTIENT(ROW()-2,COUNTA('Form Responses 1'!$1:$1)-4),3,,TRUE,"Form Responses 1"))</f>
        <v>theresia v</v>
      </c>
      <c r="D122" s="66">
        <f ca="1">INDIRECT(ADDRESS(2+QUOTIENT(ROW()-2,COUNTA('Form Responses 1'!$1:$1)-4),4,,TRUE,"Form Responses 1"))</f>
        <v>44974</v>
      </c>
      <c r="E122" s="67">
        <f ca="1" t="shared" si="0"/>
        <v>5</v>
      </c>
      <c r="F122" s="51" t="str">
        <f ca="1">IF(ISBLANK(A122)," ",INDIRECT(ADDRESS(1,5+MOD(ROW()-2,COUNTA('Form Responses 1'!$1:$1)-4),,TRUE,"Form Responses 1")))</f>
        <v>Gedung Blok Barat Lt.1 [Toilet Pria &amp; Wanita 2]</v>
      </c>
      <c r="G122" s="51" t="str">
        <f ca="1">IF(ISBLANK(A122)," ",INDIRECT(ADDRESS(MATCH(A122,'Form Responses 1'!A:A,0),5+MOD(ROW()-2,COUNTA('Form Responses 1'!$1:$1)-4),,TRUE,"Form Responses 1")))</f>
        <v>CUKUP BAIK</v>
      </c>
      <c r="H122" s="68" t="str">
        <f ca="1" t="shared" si="1"/>
        <v>Gedung Blok Barat Lt.1</v>
      </c>
      <c r="I122" s="68" t="str">
        <f ca="1" t="shared" si="2"/>
        <v>CLEANING SERVICE</v>
      </c>
      <c r="J122" s="68">
        <f ca="1" t="array" ref="J122">IFERROR(INDEX(MASTER!B:B,MATCH(G122,MASTER!A:A,0))/100," ")</f>
        <v>0.89</v>
      </c>
      <c r="K122" s="51">
        <f ca="1" t="shared" si="3"/>
        <v>7</v>
      </c>
      <c r="L122" s="51" t="str">
        <f ca="1" t="shared" si="4"/>
        <v>2023 - WEEK 07</v>
      </c>
      <c r="M122" s="51" t="str">
        <f ca="1" t="shared" si="5"/>
        <v>2023 - MONTH 02</v>
      </c>
      <c r="N122" s="68">
        <f ca="1" t="shared" ref="N122:O122" si="130">IFERROR(AVERAGEIF(L:L,L122,$J:$J)," ")</f>
        <v>0.95858695652174</v>
      </c>
      <c r="O122" s="68">
        <f ca="1" t="shared" si="130"/>
        <v>0.959456521739129</v>
      </c>
      <c r="P122" s="51" t="str">
        <f ca="1">IF(ISBLANK(A122)," ",IF(N122&gt;MASTER!$B$3/100,"SB",IF(N122&gt;MASTER!$B$4/100,"B",IF(N122&gt;MASTER!$B$5/100,"C","K"))))</f>
        <v>SB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65">
        <f ca="1">INDIRECT(ADDRESS(2+QUOTIENT(ROW()-2,COUNTA('Form Responses 1'!$1:$1)-4),1,,TRUE,"Form Responses 1"))</f>
        <v>45005.6324907407</v>
      </c>
      <c r="B123" s="51" t="str">
        <f ca="1">INDIRECT(ADDRESS(2+QUOTIENT(ROW()-2,COUNTA('Form Responses 1'!$1:$1)-4),2,,TRUE,"Form Responses 1"))</f>
        <v>theresia3@gmail.com</v>
      </c>
      <c r="C123" s="51" t="str">
        <f ca="1">INDIRECT(ADDRESS(2+QUOTIENT(ROW()-2,COUNTA('Form Responses 1'!$1:$1)-4),3,,TRUE,"Form Responses 1"))</f>
        <v>theresia v</v>
      </c>
      <c r="D123" s="66">
        <f ca="1">INDIRECT(ADDRESS(2+QUOTIENT(ROW()-2,COUNTA('Form Responses 1'!$1:$1)-4),4,,TRUE,"Form Responses 1"))</f>
        <v>44974</v>
      </c>
      <c r="E123" s="67">
        <f ca="1" t="shared" si="0"/>
        <v>5</v>
      </c>
      <c r="F123" s="51" t="str">
        <f ca="1">IF(ISBLANK(A123)," ",INDIRECT(ADDRESS(1,5+MOD(ROW()-2,COUNTA('Form Responses 1'!$1:$1)-4),,TRUE,"Form Responses 1")))</f>
        <v>Gedung Blok Barat Lt.2 [Ruang Rapat Besar]</v>
      </c>
      <c r="G123" s="51" t="str">
        <f ca="1">IF(ISBLANK(A123)," ",INDIRECT(ADDRESS(MATCH(A123,'Form Responses 1'!A:A,0),5+MOD(ROW()-2,COUNTA('Form Responses 1'!$1:$1)-4),,TRUE,"Form Responses 1")))</f>
        <v>BAIK</v>
      </c>
      <c r="H123" s="68" t="str">
        <f ca="1" t="shared" si="1"/>
        <v>Gedung Blok Barat Lt.2</v>
      </c>
      <c r="I123" s="68" t="str">
        <f ca="1" t="shared" si="2"/>
        <v>CLEANING SERVICE</v>
      </c>
      <c r="J123" s="68">
        <f ca="1" t="array" ref="J123">IFERROR(INDEX(MASTER!B:B,MATCH(G123,MASTER!A:A,0))/100," ")</f>
        <v>0.95</v>
      </c>
      <c r="K123" s="51">
        <f ca="1" t="shared" si="3"/>
        <v>7</v>
      </c>
      <c r="L123" s="51" t="str">
        <f ca="1" t="shared" si="4"/>
        <v>2023 - WEEK 07</v>
      </c>
      <c r="M123" s="51" t="str">
        <f ca="1" t="shared" si="5"/>
        <v>2023 - MONTH 02</v>
      </c>
      <c r="N123" s="68">
        <f ca="1" t="shared" ref="N123:O123" si="131">IFERROR(AVERAGEIF(L:L,L123,$J:$J)," ")</f>
        <v>0.95858695652174</v>
      </c>
      <c r="O123" s="68">
        <f ca="1" t="shared" si="131"/>
        <v>0.959456521739129</v>
      </c>
      <c r="P123" s="51" t="str">
        <f ca="1">IF(ISBLANK(A123)," ",IF(N123&gt;MASTER!$B$3/100,"SB",IF(N123&gt;MASTER!$B$4/100,"B",IF(N123&gt;MASTER!$B$5/100,"C","K"))))</f>
        <v>SB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65">
        <f ca="1">INDIRECT(ADDRESS(2+QUOTIENT(ROW()-2,COUNTA('Form Responses 1'!$1:$1)-4),1,,TRUE,"Form Responses 1"))</f>
        <v>45005.6324907407</v>
      </c>
      <c r="B124" s="51" t="str">
        <f ca="1">INDIRECT(ADDRESS(2+QUOTIENT(ROW()-2,COUNTA('Form Responses 1'!$1:$1)-4),2,,TRUE,"Form Responses 1"))</f>
        <v>theresia3@gmail.com</v>
      </c>
      <c r="C124" s="51" t="str">
        <f ca="1">INDIRECT(ADDRESS(2+QUOTIENT(ROW()-2,COUNTA('Form Responses 1'!$1:$1)-4),3,,TRUE,"Form Responses 1"))</f>
        <v>theresia v</v>
      </c>
      <c r="D124" s="66">
        <f ca="1">INDIRECT(ADDRESS(2+QUOTIENT(ROW()-2,COUNTA('Form Responses 1'!$1:$1)-4),4,,TRUE,"Form Responses 1"))</f>
        <v>44974</v>
      </c>
      <c r="E124" s="67">
        <f ca="1" t="shared" si="0"/>
        <v>5</v>
      </c>
      <c r="F124" s="51" t="str">
        <f ca="1">IF(ISBLANK(A124)," ",INDIRECT(ADDRESS(1,5+MOD(ROW()-2,COUNTA('Form Responses 1'!$1:$1)-4),,TRUE,"Form Responses 1")))</f>
        <v>Gedung Blok Barat Lt.2 [Ruang Redaksi]</v>
      </c>
      <c r="G124" s="51" t="str">
        <f ca="1">IF(ISBLANK(A124)," ",INDIRECT(ADDRESS(MATCH(A124,'Form Responses 1'!A:A,0),5+MOD(ROW()-2,COUNTA('Form Responses 1'!$1:$1)-4),,TRUE,"Form Responses 1")))</f>
        <v>SANGATBAIK</v>
      </c>
      <c r="H124" s="68" t="str">
        <f ca="1" t="shared" si="1"/>
        <v>Gedung Blok Barat Lt.2</v>
      </c>
      <c r="I124" s="68" t="str">
        <f ca="1" t="shared" si="2"/>
        <v>CLEANING SERVICE</v>
      </c>
      <c r="J124" s="68">
        <f ca="1" t="array" ref="J124">IFERROR(INDEX(MASTER!B:B,MATCH(G124,MASTER!A:A,0))/100," ")</f>
        <v>1</v>
      </c>
      <c r="K124" s="51">
        <f ca="1" t="shared" si="3"/>
        <v>7</v>
      </c>
      <c r="L124" s="51" t="str">
        <f ca="1" t="shared" si="4"/>
        <v>2023 - WEEK 07</v>
      </c>
      <c r="M124" s="51" t="str">
        <f ca="1" t="shared" si="5"/>
        <v>2023 - MONTH 02</v>
      </c>
      <c r="N124" s="68">
        <f ca="1" t="shared" ref="N124:O124" si="132">IFERROR(AVERAGEIF(L:L,L124,$J:$J)," ")</f>
        <v>0.95858695652174</v>
      </c>
      <c r="O124" s="68">
        <f ca="1" t="shared" si="132"/>
        <v>0.959456521739129</v>
      </c>
      <c r="P124" s="51" t="str">
        <f ca="1">IF(ISBLANK(A124)," ",IF(N124&gt;MASTER!$B$3/100,"SB",IF(N124&gt;MASTER!$B$4/100,"B",IF(N124&gt;MASTER!$B$5/100,"C","K"))))</f>
        <v>SB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65">
        <f ca="1">INDIRECT(ADDRESS(2+QUOTIENT(ROW()-2,COUNTA('Form Responses 1'!$1:$1)-4),1,,TRUE,"Form Responses 1"))</f>
        <v>45005.6324907407</v>
      </c>
      <c r="B125" s="51" t="str">
        <f ca="1">INDIRECT(ADDRESS(2+QUOTIENT(ROW()-2,COUNTA('Form Responses 1'!$1:$1)-4),2,,TRUE,"Form Responses 1"))</f>
        <v>theresia3@gmail.com</v>
      </c>
      <c r="C125" s="51" t="str">
        <f ca="1">INDIRECT(ADDRESS(2+QUOTIENT(ROW()-2,COUNTA('Form Responses 1'!$1:$1)-4),3,,TRUE,"Form Responses 1"))</f>
        <v>theresia v</v>
      </c>
      <c r="D125" s="66">
        <f ca="1">INDIRECT(ADDRESS(2+QUOTIENT(ROW()-2,COUNTA('Form Responses 1'!$1:$1)-4),4,,TRUE,"Form Responses 1"))</f>
        <v>44974</v>
      </c>
      <c r="E125" s="67">
        <f ca="1" t="shared" si="0"/>
        <v>5</v>
      </c>
      <c r="F125" s="51" t="str">
        <f ca="1">IF(ISBLANK(A125)," ",INDIRECT(ADDRESS(1,5+MOD(ROW()-2,COUNTA('Form Responses 1'!$1:$1)-4),,TRUE,"Form Responses 1")))</f>
        <v>Gedung Blok Barat Lt.2 [Ruang Peneliti 1]</v>
      </c>
      <c r="G125" s="51" t="str">
        <f ca="1">IF(ISBLANK(A125)," ",INDIRECT(ADDRESS(MATCH(A125,'Form Responses 1'!A:A,0),5+MOD(ROW()-2,COUNTA('Form Responses 1'!$1:$1)-4),,TRUE,"Form Responses 1")))</f>
        <v>BAIK</v>
      </c>
      <c r="H125" s="68" t="str">
        <f ca="1" t="shared" si="1"/>
        <v>Gedung Blok Barat Lt.2</v>
      </c>
      <c r="I125" s="68" t="str">
        <f ca="1" t="shared" si="2"/>
        <v>CLEANING SERVICE</v>
      </c>
      <c r="J125" s="68">
        <f ca="1" t="array" ref="J125">IFERROR(INDEX(MASTER!B:B,MATCH(G125,MASTER!A:A,0))/100," ")</f>
        <v>0.95</v>
      </c>
      <c r="K125" s="51">
        <f ca="1" t="shared" si="3"/>
        <v>7</v>
      </c>
      <c r="L125" s="51" t="str">
        <f ca="1" t="shared" si="4"/>
        <v>2023 - WEEK 07</v>
      </c>
      <c r="M125" s="51" t="str">
        <f ca="1" t="shared" si="5"/>
        <v>2023 - MONTH 02</v>
      </c>
      <c r="N125" s="68">
        <f ca="1" t="shared" ref="N125:O125" si="133">IFERROR(AVERAGEIF(L:L,L125,$J:$J)," ")</f>
        <v>0.95858695652174</v>
      </c>
      <c r="O125" s="68">
        <f ca="1" t="shared" si="133"/>
        <v>0.959456521739129</v>
      </c>
      <c r="P125" s="51" t="str">
        <f ca="1">IF(ISBLANK(A125)," ",IF(N125&gt;MASTER!$B$3/100,"SB",IF(N125&gt;MASTER!$B$4/100,"B",IF(N125&gt;MASTER!$B$5/100,"C","K"))))</f>
        <v>SB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65">
        <f ca="1">INDIRECT(ADDRESS(2+QUOTIENT(ROW()-2,COUNTA('Form Responses 1'!$1:$1)-4),1,,TRUE,"Form Responses 1"))</f>
        <v>45005.6324907407</v>
      </c>
      <c r="B126" s="51" t="str">
        <f ca="1">INDIRECT(ADDRESS(2+QUOTIENT(ROW()-2,COUNTA('Form Responses 1'!$1:$1)-4),2,,TRUE,"Form Responses 1"))</f>
        <v>theresia3@gmail.com</v>
      </c>
      <c r="C126" s="51" t="str">
        <f ca="1">INDIRECT(ADDRESS(2+QUOTIENT(ROW()-2,COUNTA('Form Responses 1'!$1:$1)-4),3,,TRUE,"Form Responses 1"))</f>
        <v>theresia v</v>
      </c>
      <c r="D126" s="66">
        <f ca="1">INDIRECT(ADDRESS(2+QUOTIENT(ROW()-2,COUNTA('Form Responses 1'!$1:$1)-4),4,,TRUE,"Form Responses 1"))</f>
        <v>44974</v>
      </c>
      <c r="E126" s="67">
        <f ca="1" t="shared" si="0"/>
        <v>5</v>
      </c>
      <c r="F126" s="51" t="str">
        <f ca="1">IF(ISBLANK(A126)," ",INDIRECT(ADDRESS(1,5+MOD(ROW()-2,COUNTA('Form Responses 1'!$1:$1)-4),,TRUE,"Form Responses 1")))</f>
        <v>Gedung Blok Barat Lt.2 [Ruang Peneliti 2]</v>
      </c>
      <c r="G126" s="51" t="str">
        <f ca="1">IF(ISBLANK(A126)," ",INDIRECT(ADDRESS(MATCH(A126,'Form Responses 1'!A:A,0),5+MOD(ROW()-2,COUNTA('Form Responses 1'!$1:$1)-4),,TRUE,"Form Responses 1")))</f>
        <v>CUKUP BAIK</v>
      </c>
      <c r="H126" s="68" t="str">
        <f ca="1" t="shared" si="1"/>
        <v>Gedung Blok Barat Lt.2</v>
      </c>
      <c r="I126" s="68" t="str">
        <f ca="1" t="shared" si="2"/>
        <v>CLEANING SERVICE</v>
      </c>
      <c r="J126" s="68">
        <f ca="1" t="array" ref="J126">IFERROR(INDEX(MASTER!B:B,MATCH(G126,MASTER!A:A,0))/100," ")</f>
        <v>0.89</v>
      </c>
      <c r="K126" s="51">
        <f ca="1" t="shared" si="3"/>
        <v>7</v>
      </c>
      <c r="L126" s="51" t="str">
        <f ca="1" t="shared" si="4"/>
        <v>2023 - WEEK 07</v>
      </c>
      <c r="M126" s="51" t="str">
        <f ca="1" t="shared" si="5"/>
        <v>2023 - MONTH 02</v>
      </c>
      <c r="N126" s="68">
        <f ca="1" t="shared" ref="N126:O126" si="134">IFERROR(AVERAGEIF(L:L,L126,$J:$J)," ")</f>
        <v>0.95858695652174</v>
      </c>
      <c r="O126" s="68">
        <f ca="1" t="shared" si="134"/>
        <v>0.959456521739129</v>
      </c>
      <c r="P126" s="51" t="str">
        <f ca="1">IF(ISBLANK(A126)," ",IF(N126&gt;MASTER!$B$3/100,"SB",IF(N126&gt;MASTER!$B$4/100,"B",IF(N126&gt;MASTER!$B$5/100,"C","K"))))</f>
        <v>SB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65">
        <f ca="1">INDIRECT(ADDRESS(2+QUOTIENT(ROW()-2,COUNTA('Form Responses 1'!$1:$1)-4),1,,TRUE,"Form Responses 1"))</f>
        <v>45005.6324907407</v>
      </c>
      <c r="B127" s="51" t="str">
        <f ca="1">INDIRECT(ADDRESS(2+QUOTIENT(ROW()-2,COUNTA('Form Responses 1'!$1:$1)-4),2,,TRUE,"Form Responses 1"))</f>
        <v>theresia3@gmail.com</v>
      </c>
      <c r="C127" s="51" t="str">
        <f ca="1">INDIRECT(ADDRESS(2+QUOTIENT(ROW()-2,COUNTA('Form Responses 1'!$1:$1)-4),3,,TRUE,"Form Responses 1"))</f>
        <v>theresia v</v>
      </c>
      <c r="D127" s="66">
        <f ca="1">INDIRECT(ADDRESS(2+QUOTIENT(ROW()-2,COUNTA('Form Responses 1'!$1:$1)-4),4,,TRUE,"Form Responses 1"))</f>
        <v>44974</v>
      </c>
      <c r="E127" s="67">
        <f ca="1" t="shared" si="0"/>
        <v>5</v>
      </c>
      <c r="F127" s="51" t="str">
        <f ca="1">IF(ISBLANK(A127)," ",INDIRECT(ADDRESS(1,5+MOD(ROW()-2,COUNTA('Form Responses 1'!$1:$1)-4),,TRUE,"Form Responses 1")))</f>
        <v>Gedung Blok Barat Lt.2 [Ruang Peneliti 3]</v>
      </c>
      <c r="G127" s="51" t="str">
        <f ca="1">IF(ISBLANK(A127)," ",INDIRECT(ADDRESS(MATCH(A127,'Form Responses 1'!A:A,0),5+MOD(ROW()-2,COUNTA('Form Responses 1'!$1:$1)-4),,TRUE,"Form Responses 1")))</f>
        <v>BAIK</v>
      </c>
      <c r="H127" s="68" t="str">
        <f ca="1" t="shared" si="1"/>
        <v>Gedung Blok Barat Lt.2</v>
      </c>
      <c r="I127" s="68" t="str">
        <f ca="1" t="shared" si="2"/>
        <v>CLEANING SERVICE</v>
      </c>
      <c r="J127" s="68">
        <f ca="1" t="array" ref="J127">IFERROR(INDEX(MASTER!B:B,MATCH(G127,MASTER!A:A,0))/100," ")</f>
        <v>0.95</v>
      </c>
      <c r="K127" s="51">
        <f ca="1" t="shared" si="3"/>
        <v>7</v>
      </c>
      <c r="L127" s="51" t="str">
        <f ca="1" t="shared" si="4"/>
        <v>2023 - WEEK 07</v>
      </c>
      <c r="M127" s="51" t="str">
        <f ca="1" t="shared" si="5"/>
        <v>2023 - MONTH 02</v>
      </c>
      <c r="N127" s="68">
        <f ca="1" t="shared" ref="N127:O127" si="135">IFERROR(AVERAGEIF(L:L,L127,$J:$J)," ")</f>
        <v>0.95858695652174</v>
      </c>
      <c r="O127" s="68">
        <f ca="1" t="shared" si="135"/>
        <v>0.959456521739129</v>
      </c>
      <c r="P127" s="51" t="str">
        <f ca="1">IF(ISBLANK(A127)," ",IF(N127&gt;MASTER!$B$3/100,"SB",IF(N127&gt;MASTER!$B$4/100,"B",IF(N127&gt;MASTER!$B$5/100,"C","K"))))</f>
        <v>SB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65">
        <f ca="1">INDIRECT(ADDRESS(2+QUOTIENT(ROW()-2,COUNTA('Form Responses 1'!$1:$1)-4),1,,TRUE,"Form Responses 1"))</f>
        <v>45005.6324907407</v>
      </c>
      <c r="B128" s="51" t="str">
        <f ca="1">INDIRECT(ADDRESS(2+QUOTIENT(ROW()-2,COUNTA('Form Responses 1'!$1:$1)-4),2,,TRUE,"Form Responses 1"))</f>
        <v>theresia3@gmail.com</v>
      </c>
      <c r="C128" s="51" t="str">
        <f ca="1">INDIRECT(ADDRESS(2+QUOTIENT(ROW()-2,COUNTA('Form Responses 1'!$1:$1)-4),3,,TRUE,"Form Responses 1"))</f>
        <v>theresia v</v>
      </c>
      <c r="D128" s="66">
        <f ca="1">INDIRECT(ADDRESS(2+QUOTIENT(ROW()-2,COUNTA('Form Responses 1'!$1:$1)-4),4,,TRUE,"Form Responses 1"))</f>
        <v>44974</v>
      </c>
      <c r="E128" s="67">
        <f ca="1" t="shared" si="0"/>
        <v>5</v>
      </c>
      <c r="F128" s="51" t="str">
        <f ca="1">IF(ISBLANK(A128)," ",INDIRECT(ADDRESS(1,5+MOD(ROW()-2,COUNTA('Form Responses 1'!$1:$1)-4),,TRUE,"Form Responses 1")))</f>
        <v>Gedung Blok Barat Lt.2 [Toilet Pria &amp; Wanita]</v>
      </c>
      <c r="G128" s="51" t="str">
        <f ca="1">IF(ISBLANK(A128)," ",INDIRECT(ADDRESS(MATCH(A128,'Form Responses 1'!A:A,0),5+MOD(ROW()-2,COUNTA('Form Responses 1'!$1:$1)-4),,TRUE,"Form Responses 1")))</f>
        <v>SANGATBAIK</v>
      </c>
      <c r="H128" s="68" t="str">
        <f ca="1" t="shared" si="1"/>
        <v>Gedung Blok Barat Lt.2</v>
      </c>
      <c r="I128" s="68" t="str">
        <f ca="1" t="shared" si="2"/>
        <v>CLEANING SERVICE</v>
      </c>
      <c r="J128" s="68">
        <f ca="1" t="array" ref="J128">IFERROR(INDEX(MASTER!B:B,MATCH(G128,MASTER!A:A,0))/100," ")</f>
        <v>1</v>
      </c>
      <c r="K128" s="51">
        <f ca="1" t="shared" si="3"/>
        <v>7</v>
      </c>
      <c r="L128" s="51" t="str">
        <f ca="1" t="shared" si="4"/>
        <v>2023 - WEEK 07</v>
      </c>
      <c r="M128" s="51" t="str">
        <f ca="1" t="shared" si="5"/>
        <v>2023 - MONTH 02</v>
      </c>
      <c r="N128" s="68">
        <f ca="1" t="shared" ref="N128:O128" si="136">IFERROR(AVERAGEIF(L:L,L128,$J:$J)," ")</f>
        <v>0.95858695652174</v>
      </c>
      <c r="O128" s="68">
        <f ca="1" t="shared" si="136"/>
        <v>0.959456521739129</v>
      </c>
      <c r="P128" s="51" t="str">
        <f ca="1">IF(ISBLANK(A128)," ",IF(N128&gt;MASTER!$B$3/100,"SB",IF(N128&gt;MASTER!$B$4/100,"B",IF(N128&gt;MASTER!$B$5/100,"C","K"))))</f>
        <v>SB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65">
        <f ca="1">INDIRECT(ADDRESS(2+QUOTIENT(ROW()-2,COUNTA('Form Responses 1'!$1:$1)-4),1,,TRUE,"Form Responses 1"))</f>
        <v>45005.6324907407</v>
      </c>
      <c r="B129" s="51" t="str">
        <f ca="1">INDIRECT(ADDRESS(2+QUOTIENT(ROW()-2,COUNTA('Form Responses 1'!$1:$1)-4),2,,TRUE,"Form Responses 1"))</f>
        <v>theresia3@gmail.com</v>
      </c>
      <c r="C129" s="51" t="str">
        <f ca="1">INDIRECT(ADDRESS(2+QUOTIENT(ROW()-2,COUNTA('Form Responses 1'!$1:$1)-4),3,,TRUE,"Form Responses 1"))</f>
        <v>theresia v</v>
      </c>
      <c r="D129" s="66">
        <f ca="1">INDIRECT(ADDRESS(2+QUOTIENT(ROW()-2,COUNTA('Form Responses 1'!$1:$1)-4),4,,TRUE,"Form Responses 1"))</f>
        <v>44974</v>
      </c>
      <c r="E129" s="67">
        <f ca="1" t="shared" si="0"/>
        <v>5</v>
      </c>
      <c r="F129" s="51" t="str">
        <f ca="1">IF(ISBLANK(A129)," ",INDIRECT(ADDRESS(1,5+MOD(ROW()-2,COUNTA('Form Responses 1'!$1:$1)-4),,TRUE,"Form Responses 1")))</f>
        <v>Gedung Blok Barat Lt.2 [Toilet Pria &amp; Wanita 2]</v>
      </c>
      <c r="G129" s="51" t="str">
        <f ca="1">IF(ISBLANK(A129)," ",INDIRECT(ADDRESS(MATCH(A129,'Form Responses 1'!A:A,0),5+MOD(ROW()-2,COUNTA('Form Responses 1'!$1:$1)-4),,TRUE,"Form Responses 1")))</f>
        <v>BAIK</v>
      </c>
      <c r="H129" s="68" t="str">
        <f ca="1" t="shared" si="1"/>
        <v>Gedung Blok Barat Lt.2</v>
      </c>
      <c r="I129" s="68" t="str">
        <f ca="1" t="shared" si="2"/>
        <v>CLEANING SERVICE</v>
      </c>
      <c r="J129" s="68">
        <f ca="1" t="array" ref="J129">IFERROR(INDEX(MASTER!B:B,MATCH(G129,MASTER!A:A,0))/100," ")</f>
        <v>0.95</v>
      </c>
      <c r="K129" s="51">
        <f ca="1" t="shared" si="3"/>
        <v>7</v>
      </c>
      <c r="L129" s="51" t="str">
        <f ca="1" t="shared" si="4"/>
        <v>2023 - WEEK 07</v>
      </c>
      <c r="M129" s="51" t="str">
        <f ca="1" t="shared" si="5"/>
        <v>2023 - MONTH 02</v>
      </c>
      <c r="N129" s="68">
        <f ca="1" t="shared" ref="N129:O129" si="137">IFERROR(AVERAGEIF(L:L,L129,$J:$J)," ")</f>
        <v>0.95858695652174</v>
      </c>
      <c r="O129" s="68">
        <f ca="1" t="shared" si="137"/>
        <v>0.959456521739129</v>
      </c>
      <c r="P129" s="51" t="str">
        <f ca="1">IF(ISBLANK(A129)," ",IF(N129&gt;MASTER!$B$3/100,"SB",IF(N129&gt;MASTER!$B$4/100,"B",IF(N129&gt;MASTER!$B$5/100,"C","K"))))</f>
        <v>SB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65">
        <f ca="1">INDIRECT(ADDRESS(2+QUOTIENT(ROW()-2,COUNTA('Form Responses 1'!$1:$1)-4),1,,TRUE,"Form Responses 1"))</f>
        <v>45005.6324907407</v>
      </c>
      <c r="B130" s="51" t="str">
        <f ca="1">INDIRECT(ADDRESS(2+QUOTIENT(ROW()-2,COUNTA('Form Responses 1'!$1:$1)-4),2,,TRUE,"Form Responses 1"))</f>
        <v>theresia3@gmail.com</v>
      </c>
      <c r="C130" s="51" t="str">
        <f ca="1">INDIRECT(ADDRESS(2+QUOTIENT(ROW()-2,COUNTA('Form Responses 1'!$1:$1)-4),3,,TRUE,"Form Responses 1"))</f>
        <v>theresia v</v>
      </c>
      <c r="D130" s="66">
        <f ca="1">INDIRECT(ADDRESS(2+QUOTIENT(ROW()-2,COUNTA('Form Responses 1'!$1:$1)-4),4,,TRUE,"Form Responses 1"))</f>
        <v>44974</v>
      </c>
      <c r="E130" s="67">
        <f ca="1" t="shared" si="0"/>
        <v>5</v>
      </c>
      <c r="F130" s="51" t="str">
        <f ca="1">IF(ISBLANK(A130)," ",INDIRECT(ADDRESS(1,5+MOD(ROW()-2,COUNTA('Form Responses 1'!$1:$1)-4),,TRUE,"Form Responses 1")))</f>
        <v>Gedung Pameran [Ruang Pameran]</v>
      </c>
      <c r="G130" s="51" t="str">
        <f ca="1">IF(ISBLANK(A130)," ",INDIRECT(ADDRESS(MATCH(A130,'Form Responses 1'!A:A,0),5+MOD(ROW()-2,COUNTA('Form Responses 1'!$1:$1)-4),,TRUE,"Form Responses 1")))</f>
        <v>BAIK</v>
      </c>
      <c r="H130" s="68" t="str">
        <f ca="1" t="shared" si="1"/>
        <v>Gedung Pameran</v>
      </c>
      <c r="I130" s="68" t="str">
        <f ca="1" t="shared" si="2"/>
        <v>CLEANING SERVICE</v>
      </c>
      <c r="J130" s="68">
        <f ca="1" t="array" ref="J130">IFERROR(INDEX(MASTER!B:B,MATCH(G130,MASTER!A:A,0))/100," ")</f>
        <v>0.95</v>
      </c>
      <c r="K130" s="51">
        <f ca="1" t="shared" si="3"/>
        <v>7</v>
      </c>
      <c r="L130" s="51" t="str">
        <f ca="1" t="shared" si="4"/>
        <v>2023 - WEEK 07</v>
      </c>
      <c r="M130" s="51" t="str">
        <f ca="1" t="shared" si="5"/>
        <v>2023 - MONTH 02</v>
      </c>
      <c r="N130" s="68">
        <f ca="1" t="shared" ref="N130:O130" si="138">IFERROR(AVERAGEIF(L:L,L130,$J:$J)," ")</f>
        <v>0.95858695652174</v>
      </c>
      <c r="O130" s="68">
        <f ca="1" t="shared" si="138"/>
        <v>0.959456521739129</v>
      </c>
      <c r="P130" s="51" t="str">
        <f ca="1">IF(ISBLANK(A130)," ",IF(N130&gt;MASTER!$B$3/100,"SB",IF(N130&gt;MASTER!$B$4/100,"B",IF(N130&gt;MASTER!$B$5/100,"C","K"))))</f>
        <v>SB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65">
        <f ca="1">INDIRECT(ADDRESS(2+QUOTIENT(ROW()-2,COUNTA('Form Responses 1'!$1:$1)-4),1,,TRUE,"Form Responses 1"))</f>
        <v>45005.6324907407</v>
      </c>
      <c r="B131" s="51" t="str">
        <f ca="1">INDIRECT(ADDRESS(2+QUOTIENT(ROW()-2,COUNTA('Form Responses 1'!$1:$1)-4),2,,TRUE,"Form Responses 1"))</f>
        <v>theresia3@gmail.com</v>
      </c>
      <c r="C131" s="51" t="str">
        <f ca="1">INDIRECT(ADDRESS(2+QUOTIENT(ROW()-2,COUNTA('Form Responses 1'!$1:$1)-4),3,,TRUE,"Form Responses 1"))</f>
        <v>theresia v</v>
      </c>
      <c r="D131" s="66">
        <f ca="1">INDIRECT(ADDRESS(2+QUOTIENT(ROW()-2,COUNTA('Form Responses 1'!$1:$1)-4),4,,TRUE,"Form Responses 1"))</f>
        <v>44974</v>
      </c>
      <c r="E131" s="67">
        <f ca="1" t="shared" si="0"/>
        <v>5</v>
      </c>
      <c r="F131" s="51" t="str">
        <f ca="1">IF(ISBLANK(A131)," ",INDIRECT(ADDRESS(1,5+MOD(ROW()-2,COUNTA('Form Responses 1'!$1:$1)-4),,TRUE,"Form Responses 1")))</f>
        <v>Gedung Pameran [Ruang Mess]</v>
      </c>
      <c r="G131" s="51" t="str">
        <f ca="1">IF(ISBLANK(A131)," ",INDIRECT(ADDRESS(MATCH(A131,'Form Responses 1'!A:A,0),5+MOD(ROW()-2,COUNTA('Form Responses 1'!$1:$1)-4),,TRUE,"Form Responses 1")))</f>
        <v>BAIK</v>
      </c>
      <c r="H131" s="68" t="str">
        <f ca="1" t="shared" si="1"/>
        <v>Gedung Pameran</v>
      </c>
      <c r="I131" s="68" t="str">
        <f ca="1" t="shared" si="2"/>
        <v>CLEANING SERVICE</v>
      </c>
      <c r="J131" s="68">
        <f ca="1" t="array" ref="J131">IFERROR(INDEX(MASTER!B:B,MATCH(G131,MASTER!A:A,0))/100," ")</f>
        <v>0.95</v>
      </c>
      <c r="K131" s="51">
        <f ca="1" t="shared" si="3"/>
        <v>7</v>
      </c>
      <c r="L131" s="51" t="str">
        <f ca="1" t="shared" si="4"/>
        <v>2023 - WEEK 07</v>
      </c>
      <c r="M131" s="51" t="str">
        <f ca="1" t="shared" si="5"/>
        <v>2023 - MONTH 02</v>
      </c>
      <c r="N131" s="68">
        <f ca="1" t="shared" ref="N131:O131" si="139">IFERROR(AVERAGEIF(L:L,L131,$J:$J)," ")</f>
        <v>0.95858695652174</v>
      </c>
      <c r="O131" s="68">
        <f ca="1" t="shared" si="139"/>
        <v>0.959456521739129</v>
      </c>
      <c r="P131" s="51" t="str">
        <f ca="1">IF(ISBLANK(A131)," ",IF(N131&gt;MASTER!$B$3/100,"SB",IF(N131&gt;MASTER!$B$4/100,"B",IF(N131&gt;MASTER!$B$5/100,"C","K"))))</f>
        <v>SB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65">
        <f ca="1">INDIRECT(ADDRESS(2+QUOTIENT(ROW()-2,COUNTA('Form Responses 1'!$1:$1)-4),1,,TRUE,"Form Responses 1"))</f>
        <v>45005.6324907407</v>
      </c>
      <c r="B132" s="51" t="str">
        <f ca="1">INDIRECT(ADDRESS(2+QUOTIENT(ROW()-2,COUNTA('Form Responses 1'!$1:$1)-4),2,,TRUE,"Form Responses 1"))</f>
        <v>theresia3@gmail.com</v>
      </c>
      <c r="C132" s="51" t="str">
        <f ca="1">INDIRECT(ADDRESS(2+QUOTIENT(ROW()-2,COUNTA('Form Responses 1'!$1:$1)-4),3,,TRUE,"Form Responses 1"))</f>
        <v>theresia v</v>
      </c>
      <c r="D132" s="66">
        <f ca="1">INDIRECT(ADDRESS(2+QUOTIENT(ROW()-2,COUNTA('Form Responses 1'!$1:$1)-4),4,,TRUE,"Form Responses 1"))</f>
        <v>44974</v>
      </c>
      <c r="E132" s="67">
        <f ca="1" t="shared" si="0"/>
        <v>5</v>
      </c>
      <c r="F132" s="51" t="str">
        <f ca="1">IF(ISBLANK(A132)," ",INDIRECT(ADDRESS(1,5+MOD(ROW()-2,COUNTA('Form Responses 1'!$1:$1)-4),,TRUE,"Form Responses 1")))</f>
        <v>Gedung Pameran [Toilet Pria / Wanita]</v>
      </c>
      <c r="G132" s="51" t="str">
        <f ca="1">IF(ISBLANK(A132)," ",INDIRECT(ADDRESS(MATCH(A132,'Form Responses 1'!A:A,0),5+MOD(ROW()-2,COUNTA('Form Responses 1'!$1:$1)-4),,TRUE,"Form Responses 1")))</f>
        <v>BAIK</v>
      </c>
      <c r="H132" s="68" t="str">
        <f ca="1" t="shared" si="1"/>
        <v>Gedung Pameran</v>
      </c>
      <c r="I132" s="68" t="str">
        <f ca="1" t="shared" si="2"/>
        <v>CLEANING SERVICE</v>
      </c>
      <c r="J132" s="68">
        <f ca="1" t="array" ref="J132">IFERROR(INDEX(MASTER!B:B,MATCH(G132,MASTER!A:A,0))/100," ")</f>
        <v>0.95</v>
      </c>
      <c r="K132" s="51">
        <f ca="1" t="shared" si="3"/>
        <v>7</v>
      </c>
      <c r="L132" s="51" t="str">
        <f ca="1" t="shared" si="4"/>
        <v>2023 - WEEK 07</v>
      </c>
      <c r="M132" s="51" t="str">
        <f ca="1" t="shared" si="5"/>
        <v>2023 - MONTH 02</v>
      </c>
      <c r="N132" s="68">
        <f ca="1" t="shared" ref="N132:O132" si="140">IFERROR(AVERAGEIF(L:L,L132,$J:$J)," ")</f>
        <v>0.95858695652174</v>
      </c>
      <c r="O132" s="68">
        <f ca="1" t="shared" si="140"/>
        <v>0.959456521739129</v>
      </c>
      <c r="P132" s="51" t="str">
        <f ca="1">IF(ISBLANK(A132)," ",IF(N132&gt;MASTER!$B$3/100,"SB",IF(N132&gt;MASTER!$B$4/100,"B",IF(N132&gt;MASTER!$B$5/100,"C","K"))))</f>
        <v>SB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65">
        <f ca="1">INDIRECT(ADDRESS(2+QUOTIENT(ROW()-2,COUNTA('Form Responses 1'!$1:$1)-4),1,,TRUE,"Form Responses 1"))</f>
        <v>45005.6324907407</v>
      </c>
      <c r="B133" s="51" t="str">
        <f ca="1">INDIRECT(ADDRESS(2+QUOTIENT(ROW()-2,COUNTA('Form Responses 1'!$1:$1)-4),2,,TRUE,"Form Responses 1"))</f>
        <v>theresia3@gmail.com</v>
      </c>
      <c r="C133" s="51" t="str">
        <f ca="1">INDIRECT(ADDRESS(2+QUOTIENT(ROW()-2,COUNTA('Form Responses 1'!$1:$1)-4),3,,TRUE,"Form Responses 1"))</f>
        <v>theresia v</v>
      </c>
      <c r="D133" s="66">
        <f ca="1">INDIRECT(ADDRESS(2+QUOTIENT(ROW()-2,COUNTA('Form Responses 1'!$1:$1)-4),4,,TRUE,"Form Responses 1"))</f>
        <v>44974</v>
      </c>
      <c r="E133" s="67">
        <f ca="1" t="shared" si="0"/>
        <v>5</v>
      </c>
      <c r="F133" s="51" t="str">
        <f ca="1">IF(ISBLANK(A133)," ",INDIRECT(ADDRESS(1,5+MOD(ROW()-2,COUNTA('Form Responses 1'!$1:$1)-4),,TRUE,"Form Responses 1")))</f>
        <v>Gedung Perpustakaan Lt.1 [Ruang Laboratorium]</v>
      </c>
      <c r="G133" s="51" t="str">
        <f ca="1">IF(ISBLANK(A133)," ",INDIRECT(ADDRESS(MATCH(A133,'Form Responses 1'!A:A,0),5+MOD(ROW()-2,COUNTA('Form Responses 1'!$1:$1)-4),,TRUE,"Form Responses 1")))</f>
        <v>SANGATBAIK</v>
      </c>
      <c r="H133" s="68" t="str">
        <f ca="1" t="shared" si="1"/>
        <v>Gedung Perpustakaan Lt.1</v>
      </c>
      <c r="I133" s="68" t="str">
        <f ca="1" t="shared" si="2"/>
        <v>CLEANING SERVICE</v>
      </c>
      <c r="J133" s="68">
        <f ca="1" t="array" ref="J133">IFERROR(INDEX(MASTER!B:B,MATCH(G133,MASTER!A:A,0))/100," ")</f>
        <v>1</v>
      </c>
      <c r="K133" s="51">
        <f ca="1" t="shared" si="3"/>
        <v>7</v>
      </c>
      <c r="L133" s="51" t="str">
        <f ca="1" t="shared" si="4"/>
        <v>2023 - WEEK 07</v>
      </c>
      <c r="M133" s="51" t="str">
        <f ca="1" t="shared" si="5"/>
        <v>2023 - MONTH 02</v>
      </c>
      <c r="N133" s="68">
        <f ca="1" t="shared" ref="N133:O133" si="141">IFERROR(AVERAGEIF(L:L,L133,$J:$J)," ")</f>
        <v>0.95858695652174</v>
      </c>
      <c r="O133" s="68">
        <f ca="1" t="shared" si="141"/>
        <v>0.959456521739129</v>
      </c>
      <c r="P133" s="51" t="str">
        <f ca="1">IF(ISBLANK(A133)," ",IF(N133&gt;MASTER!$B$3/100,"SB",IF(N133&gt;MASTER!$B$4/100,"B",IF(N133&gt;MASTER!$B$5/100,"C","K"))))</f>
        <v>SB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65">
        <f ca="1">INDIRECT(ADDRESS(2+QUOTIENT(ROW()-2,COUNTA('Form Responses 1'!$1:$1)-4),1,,TRUE,"Form Responses 1"))</f>
        <v>45005.6324907407</v>
      </c>
      <c r="B134" s="51" t="str">
        <f ca="1">INDIRECT(ADDRESS(2+QUOTIENT(ROW()-2,COUNTA('Form Responses 1'!$1:$1)-4),2,,TRUE,"Form Responses 1"))</f>
        <v>theresia3@gmail.com</v>
      </c>
      <c r="C134" s="51" t="str">
        <f ca="1">INDIRECT(ADDRESS(2+QUOTIENT(ROW()-2,COUNTA('Form Responses 1'!$1:$1)-4),3,,TRUE,"Form Responses 1"))</f>
        <v>theresia v</v>
      </c>
      <c r="D134" s="66">
        <f ca="1">INDIRECT(ADDRESS(2+QUOTIENT(ROW()-2,COUNTA('Form Responses 1'!$1:$1)-4),4,,TRUE,"Form Responses 1"))</f>
        <v>44974</v>
      </c>
      <c r="E134" s="67">
        <f ca="1" t="shared" si="0"/>
        <v>5</v>
      </c>
      <c r="F134" s="51" t="str">
        <f ca="1">IF(ISBLANK(A134)," ",INDIRECT(ADDRESS(1,5+MOD(ROW()-2,COUNTA('Form Responses 1'!$1:$1)-4),,TRUE,"Form Responses 1")))</f>
        <v>Gedung Perpustakaan Lt.1 [Toilet Pria &amp; Wanita 1]</v>
      </c>
      <c r="G134" s="51" t="str">
        <f ca="1">IF(ISBLANK(A134)," ",INDIRECT(ADDRESS(MATCH(A134,'Form Responses 1'!A:A,0),5+MOD(ROW()-2,COUNTA('Form Responses 1'!$1:$1)-4),,TRUE,"Form Responses 1")))</f>
        <v>SANGATBAIK</v>
      </c>
      <c r="H134" s="68" t="str">
        <f ca="1" t="shared" si="1"/>
        <v>Gedung Perpustakaan Lt.1</v>
      </c>
      <c r="I134" s="68" t="str">
        <f ca="1" t="shared" si="2"/>
        <v>CLEANING SERVICE</v>
      </c>
      <c r="J134" s="68">
        <f ca="1" t="array" ref="J134">IFERROR(INDEX(MASTER!B:B,MATCH(G134,MASTER!A:A,0))/100," ")</f>
        <v>1</v>
      </c>
      <c r="K134" s="51">
        <f ca="1" t="shared" si="3"/>
        <v>7</v>
      </c>
      <c r="L134" s="51" t="str">
        <f ca="1" t="shared" si="4"/>
        <v>2023 - WEEK 07</v>
      </c>
      <c r="M134" s="51" t="str">
        <f ca="1" t="shared" si="5"/>
        <v>2023 - MONTH 02</v>
      </c>
      <c r="N134" s="68">
        <f ca="1" t="shared" ref="N134:O134" si="142">IFERROR(AVERAGEIF(L:L,L134,$J:$J)," ")</f>
        <v>0.95858695652174</v>
      </c>
      <c r="O134" s="68">
        <f ca="1" t="shared" si="142"/>
        <v>0.959456521739129</v>
      </c>
      <c r="P134" s="51" t="str">
        <f ca="1">IF(ISBLANK(A134)," ",IF(N134&gt;MASTER!$B$3/100,"SB",IF(N134&gt;MASTER!$B$4/100,"B",IF(N134&gt;MASTER!$B$5/100,"C","K"))))</f>
        <v>SB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65">
        <f ca="1">INDIRECT(ADDRESS(2+QUOTIENT(ROW()-2,COUNTA('Form Responses 1'!$1:$1)-4),1,,TRUE,"Form Responses 1"))</f>
        <v>45005.6324907407</v>
      </c>
      <c r="B135" s="51" t="str">
        <f ca="1">INDIRECT(ADDRESS(2+QUOTIENT(ROW()-2,COUNTA('Form Responses 1'!$1:$1)-4),2,,TRUE,"Form Responses 1"))</f>
        <v>theresia3@gmail.com</v>
      </c>
      <c r="C135" s="51" t="str">
        <f ca="1">INDIRECT(ADDRESS(2+QUOTIENT(ROW()-2,COUNTA('Form Responses 1'!$1:$1)-4),3,,TRUE,"Form Responses 1"))</f>
        <v>theresia v</v>
      </c>
      <c r="D135" s="66">
        <f ca="1">INDIRECT(ADDRESS(2+QUOTIENT(ROW()-2,COUNTA('Form Responses 1'!$1:$1)-4),4,,TRUE,"Form Responses 1"))</f>
        <v>44974</v>
      </c>
      <c r="E135" s="67">
        <f ca="1" t="shared" si="0"/>
        <v>5</v>
      </c>
      <c r="F135" s="51" t="str">
        <f ca="1">IF(ISBLANK(A135)," ",INDIRECT(ADDRESS(1,5+MOD(ROW()-2,COUNTA('Form Responses 1'!$1:$1)-4),,TRUE,"Form Responses 1")))</f>
        <v>Gedung Perpustakaan Lt.1 [Toilet Pria &amp; Wanita 2]</v>
      </c>
      <c r="G135" s="51" t="str">
        <f ca="1">IF(ISBLANK(A135)," ",INDIRECT(ADDRESS(MATCH(A135,'Form Responses 1'!A:A,0),5+MOD(ROW()-2,COUNTA('Form Responses 1'!$1:$1)-4),,TRUE,"Form Responses 1")))</f>
        <v>SANGATBAIK</v>
      </c>
      <c r="H135" s="68" t="str">
        <f ca="1" t="shared" si="1"/>
        <v>Gedung Perpustakaan Lt.1</v>
      </c>
      <c r="I135" s="68" t="str">
        <f ca="1" t="shared" si="2"/>
        <v>CLEANING SERVICE</v>
      </c>
      <c r="J135" s="68">
        <f ca="1" t="array" ref="J135">IFERROR(INDEX(MASTER!B:B,MATCH(G135,MASTER!A:A,0))/100," ")</f>
        <v>1</v>
      </c>
      <c r="K135" s="51">
        <f ca="1" t="shared" si="3"/>
        <v>7</v>
      </c>
      <c r="L135" s="51" t="str">
        <f ca="1" t="shared" si="4"/>
        <v>2023 - WEEK 07</v>
      </c>
      <c r="M135" s="51" t="str">
        <f ca="1" t="shared" si="5"/>
        <v>2023 - MONTH 02</v>
      </c>
      <c r="N135" s="68">
        <f ca="1" t="shared" ref="N135:O135" si="143">IFERROR(AVERAGEIF(L:L,L135,$J:$J)," ")</f>
        <v>0.95858695652174</v>
      </c>
      <c r="O135" s="68">
        <f ca="1" t="shared" si="143"/>
        <v>0.959456521739129</v>
      </c>
      <c r="P135" s="51" t="str">
        <f ca="1">IF(ISBLANK(A135)," ",IF(N135&gt;MASTER!$B$3/100,"SB",IF(N135&gt;MASTER!$B$4/100,"B",IF(N135&gt;MASTER!$B$5/100,"C","K"))))</f>
        <v>SB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65">
        <f ca="1">INDIRECT(ADDRESS(2+QUOTIENT(ROW()-2,COUNTA('Form Responses 1'!$1:$1)-4),1,,TRUE,"Form Responses 1"))</f>
        <v>45005.6324907407</v>
      </c>
      <c r="B136" s="51" t="str">
        <f ca="1">INDIRECT(ADDRESS(2+QUOTIENT(ROW()-2,COUNTA('Form Responses 1'!$1:$1)-4),2,,TRUE,"Form Responses 1"))</f>
        <v>theresia3@gmail.com</v>
      </c>
      <c r="C136" s="51" t="str">
        <f ca="1">INDIRECT(ADDRESS(2+QUOTIENT(ROW()-2,COUNTA('Form Responses 1'!$1:$1)-4),3,,TRUE,"Form Responses 1"))</f>
        <v>theresia v</v>
      </c>
      <c r="D136" s="66">
        <f ca="1">INDIRECT(ADDRESS(2+QUOTIENT(ROW()-2,COUNTA('Form Responses 1'!$1:$1)-4),4,,TRUE,"Form Responses 1"))</f>
        <v>44974</v>
      </c>
      <c r="E136" s="67">
        <f ca="1" t="shared" si="0"/>
        <v>5</v>
      </c>
      <c r="F136" s="51" t="str">
        <f ca="1">IF(ISBLANK(A136)," ",INDIRECT(ADDRESS(1,5+MOD(ROW()-2,COUNTA('Form Responses 1'!$1:$1)-4),,TRUE,"Form Responses 1")))</f>
        <v>Gedung Perpustakaan Lt.2 [Ruang Perpustakaan]</v>
      </c>
      <c r="G136" s="51" t="str">
        <f ca="1">IF(ISBLANK(A136)," ",INDIRECT(ADDRESS(MATCH(A136,'Form Responses 1'!A:A,0),5+MOD(ROW()-2,COUNTA('Form Responses 1'!$1:$1)-4),,TRUE,"Form Responses 1")))</f>
        <v>SANGATBAIK</v>
      </c>
      <c r="H136" s="68" t="str">
        <f ca="1" t="shared" si="1"/>
        <v>Gedung Perpustakaan Lt.2</v>
      </c>
      <c r="I136" s="68" t="str">
        <f ca="1" t="shared" si="2"/>
        <v>CLEANING SERVICE</v>
      </c>
      <c r="J136" s="68">
        <f ca="1" t="array" ref="J136">IFERROR(INDEX(MASTER!B:B,MATCH(G136,MASTER!A:A,0))/100," ")</f>
        <v>1</v>
      </c>
      <c r="K136" s="51">
        <f ca="1" t="shared" si="3"/>
        <v>7</v>
      </c>
      <c r="L136" s="51" t="str">
        <f ca="1" t="shared" si="4"/>
        <v>2023 - WEEK 07</v>
      </c>
      <c r="M136" s="51" t="str">
        <f ca="1" t="shared" si="5"/>
        <v>2023 - MONTH 02</v>
      </c>
      <c r="N136" s="68">
        <f ca="1" t="shared" ref="N136:O136" si="144">IFERROR(AVERAGEIF(L:L,L136,$J:$J)," ")</f>
        <v>0.95858695652174</v>
      </c>
      <c r="O136" s="68">
        <f ca="1" t="shared" si="144"/>
        <v>0.959456521739129</v>
      </c>
      <c r="P136" s="51" t="str">
        <f ca="1">IF(ISBLANK(A136)," ",IF(N136&gt;MASTER!$B$3/100,"SB",IF(N136&gt;MASTER!$B$4/100,"B",IF(N136&gt;MASTER!$B$5/100,"C","K"))))</f>
        <v>SB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65">
        <f ca="1">INDIRECT(ADDRESS(2+QUOTIENT(ROW()-2,COUNTA('Form Responses 1'!$1:$1)-4),1,,TRUE,"Form Responses 1"))</f>
        <v>45005.6324907407</v>
      </c>
      <c r="B137" s="51" t="str">
        <f ca="1">INDIRECT(ADDRESS(2+QUOTIENT(ROW()-2,COUNTA('Form Responses 1'!$1:$1)-4),2,,TRUE,"Form Responses 1"))</f>
        <v>theresia3@gmail.com</v>
      </c>
      <c r="C137" s="51" t="str">
        <f ca="1">INDIRECT(ADDRESS(2+QUOTIENT(ROW()-2,COUNTA('Form Responses 1'!$1:$1)-4),3,,TRUE,"Form Responses 1"))</f>
        <v>theresia v</v>
      </c>
      <c r="D137" s="66">
        <f ca="1">INDIRECT(ADDRESS(2+QUOTIENT(ROW()-2,COUNTA('Form Responses 1'!$1:$1)-4),4,,TRUE,"Form Responses 1"))</f>
        <v>44974</v>
      </c>
      <c r="E137" s="67">
        <f ca="1" t="shared" si="0"/>
        <v>5</v>
      </c>
      <c r="F137" s="51" t="str">
        <f ca="1">IF(ISBLANK(A137)," ",INDIRECT(ADDRESS(1,5+MOD(ROW()-2,COUNTA('Form Responses 1'!$1:$1)-4),,TRUE,"Form Responses 1")))</f>
        <v>Gedung Perpustakaan Lt.2 [Toilet Pria &amp; Wanita]</v>
      </c>
      <c r="G137" s="51" t="str">
        <f ca="1">IF(ISBLANK(A137)," ",INDIRECT(ADDRESS(MATCH(A137,'Form Responses 1'!A:A,0),5+MOD(ROW()-2,COUNTA('Form Responses 1'!$1:$1)-4),,TRUE,"Form Responses 1")))</f>
        <v>SANGATBAIK</v>
      </c>
      <c r="H137" s="68" t="str">
        <f ca="1" t="shared" si="1"/>
        <v>Gedung Perpustakaan Lt.2</v>
      </c>
      <c r="I137" s="68" t="str">
        <f ca="1" t="shared" si="2"/>
        <v>CLEANING SERVICE</v>
      </c>
      <c r="J137" s="68">
        <f ca="1" t="array" ref="J137">IFERROR(INDEX(MASTER!B:B,MATCH(G137,MASTER!A:A,0))/100," ")</f>
        <v>1</v>
      </c>
      <c r="K137" s="51">
        <f ca="1" t="shared" si="3"/>
        <v>7</v>
      </c>
      <c r="L137" s="51" t="str">
        <f ca="1" t="shared" si="4"/>
        <v>2023 - WEEK 07</v>
      </c>
      <c r="M137" s="51" t="str">
        <f ca="1" t="shared" si="5"/>
        <v>2023 - MONTH 02</v>
      </c>
      <c r="N137" s="68">
        <f ca="1" t="shared" ref="N137:O137" si="145">IFERROR(AVERAGEIF(L:L,L137,$J:$J)," ")</f>
        <v>0.95858695652174</v>
      </c>
      <c r="O137" s="68">
        <f ca="1" t="shared" si="145"/>
        <v>0.959456521739129</v>
      </c>
      <c r="P137" s="51" t="str">
        <f ca="1">IF(ISBLANK(A137)," ",IF(N137&gt;MASTER!$B$3/100,"SB",IF(N137&gt;MASTER!$B$4/100,"B",IF(N137&gt;MASTER!$B$5/100,"C","K"))))</f>
        <v>SB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65">
        <f ca="1">INDIRECT(ADDRESS(2+QUOTIENT(ROW()-2,COUNTA('Form Responses 1'!$1:$1)-4),1,,TRUE,"Form Responses 1"))</f>
        <v>45005.6324907407</v>
      </c>
      <c r="B138" s="51" t="str">
        <f ca="1">INDIRECT(ADDRESS(2+QUOTIENT(ROW()-2,COUNTA('Form Responses 1'!$1:$1)-4),2,,TRUE,"Form Responses 1"))</f>
        <v>theresia3@gmail.com</v>
      </c>
      <c r="C138" s="51" t="str">
        <f ca="1">INDIRECT(ADDRESS(2+QUOTIENT(ROW()-2,COUNTA('Form Responses 1'!$1:$1)-4),3,,TRUE,"Form Responses 1"))</f>
        <v>theresia v</v>
      </c>
      <c r="D138" s="66">
        <f ca="1">INDIRECT(ADDRESS(2+QUOTIENT(ROW()-2,COUNTA('Form Responses 1'!$1:$1)-4),4,,TRUE,"Form Responses 1"))</f>
        <v>44974</v>
      </c>
      <c r="E138" s="67">
        <f ca="1" t="shared" si="0"/>
        <v>5</v>
      </c>
      <c r="F138" s="51" t="str">
        <f ca="1">IF(ISBLANK(A138)," ",INDIRECT(ADDRESS(1,5+MOD(ROW()-2,COUNTA('Form Responses 1'!$1:$1)-4),,TRUE,"Form Responses 1")))</f>
        <v>Halaman [Taman]</v>
      </c>
      <c r="G138" s="51" t="str">
        <f ca="1">IF(ISBLANK(A138)," ",INDIRECT(ADDRESS(MATCH(A138,'Form Responses 1'!A:A,0),5+MOD(ROW()-2,COUNTA('Form Responses 1'!$1:$1)-4),,TRUE,"Form Responses 1")))</f>
        <v>SANGATBAIK</v>
      </c>
      <c r="H138" s="68" t="str">
        <f ca="1" t="shared" si="1"/>
        <v>Halaman</v>
      </c>
      <c r="I138" s="68" t="str">
        <f ca="1" t="shared" si="2"/>
        <v>CLEANING SERVICE</v>
      </c>
      <c r="J138" s="68">
        <f ca="1" t="array" ref="J138">IFERROR(INDEX(MASTER!B:B,MATCH(G138,MASTER!A:A,0))/100," ")</f>
        <v>1</v>
      </c>
      <c r="K138" s="51">
        <f ca="1" t="shared" si="3"/>
        <v>7</v>
      </c>
      <c r="L138" s="51" t="str">
        <f ca="1" t="shared" si="4"/>
        <v>2023 - WEEK 07</v>
      </c>
      <c r="M138" s="51" t="str">
        <f ca="1" t="shared" si="5"/>
        <v>2023 - MONTH 02</v>
      </c>
      <c r="N138" s="68">
        <f ca="1" t="shared" ref="N138:O138" si="146">IFERROR(AVERAGEIF(L:L,L138,$J:$J)," ")</f>
        <v>0.95858695652174</v>
      </c>
      <c r="O138" s="68">
        <f ca="1" t="shared" si="146"/>
        <v>0.959456521739129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65">
        <f ca="1">INDIRECT(ADDRESS(2+QUOTIENT(ROW()-2,COUNTA('Form Responses 1'!$1:$1)-4),1,,TRUE,"Form Responses 1"))</f>
        <v>45005.6324907407</v>
      </c>
      <c r="B139" s="51" t="str">
        <f ca="1">INDIRECT(ADDRESS(2+QUOTIENT(ROW()-2,COUNTA('Form Responses 1'!$1:$1)-4),2,,TRUE,"Form Responses 1"))</f>
        <v>theresia3@gmail.com</v>
      </c>
      <c r="C139" s="51" t="str">
        <f ca="1">INDIRECT(ADDRESS(2+QUOTIENT(ROW()-2,COUNTA('Form Responses 1'!$1:$1)-4),3,,TRUE,"Form Responses 1"))</f>
        <v>theresia v</v>
      </c>
      <c r="D139" s="66">
        <f ca="1">INDIRECT(ADDRESS(2+QUOTIENT(ROW()-2,COUNTA('Form Responses 1'!$1:$1)-4),4,,TRUE,"Form Responses 1"))</f>
        <v>44974</v>
      </c>
      <c r="E139" s="67">
        <f ca="1" t="shared" si="0"/>
        <v>5</v>
      </c>
      <c r="F139" s="51" t="str">
        <f ca="1">IF(ISBLANK(A139)," ",INDIRECT(ADDRESS(1,5+MOD(ROW()-2,COUNTA('Form Responses 1'!$1:$1)-4),,TRUE,"Form Responses 1")))</f>
        <v>Halaman [Parkir Mobil]</v>
      </c>
      <c r="G139" s="51" t="str">
        <f ca="1">IF(ISBLANK(A139)," ",INDIRECT(ADDRESS(MATCH(A139,'Form Responses 1'!A:A,0),5+MOD(ROW()-2,COUNTA('Form Responses 1'!$1:$1)-4),,TRUE,"Form Responses 1")))</f>
        <v>BAIK</v>
      </c>
      <c r="H139" s="68" t="str">
        <f ca="1" t="shared" si="1"/>
        <v>Halaman</v>
      </c>
      <c r="I139" s="68" t="str">
        <f ca="1" t="shared" si="2"/>
        <v>CLEANING SERVICE</v>
      </c>
      <c r="J139" s="68">
        <f ca="1" t="array" ref="J139">IFERROR(INDEX(MASTER!B:B,MATCH(G139,MASTER!A:A,0))/100," ")</f>
        <v>0.95</v>
      </c>
      <c r="K139" s="51">
        <f ca="1" t="shared" si="3"/>
        <v>7</v>
      </c>
      <c r="L139" s="51" t="str">
        <f ca="1" t="shared" si="4"/>
        <v>2023 - WEEK 07</v>
      </c>
      <c r="M139" s="51" t="str">
        <f ca="1" t="shared" si="5"/>
        <v>2023 - MONTH 02</v>
      </c>
      <c r="N139" s="68">
        <f ca="1" t="shared" ref="N139:O139" si="147">IFERROR(AVERAGEIF(L:L,L139,$J:$J)," ")</f>
        <v>0.95858695652174</v>
      </c>
      <c r="O139" s="68">
        <f ca="1" t="shared" si="147"/>
        <v>0.959456521739129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65">
        <f ca="1">INDIRECT(ADDRESS(2+QUOTIENT(ROW()-2,COUNTA('Form Responses 1'!$1:$1)-4),1,,TRUE,"Form Responses 1"))</f>
        <v>45005.6342287616</v>
      </c>
      <c r="B140" s="51" t="str">
        <f ca="1">INDIRECT(ADDRESS(2+QUOTIENT(ROW()-2,COUNTA('Form Responses 1'!$1:$1)-4),2,,TRUE,"Form Responses 1"))</f>
        <v>theresia4@gmail.com</v>
      </c>
      <c r="C140" s="51" t="str">
        <f ca="1">INDIRECT(ADDRESS(2+QUOTIENT(ROW()-2,COUNTA('Form Responses 1'!$1:$1)-4),3,,TRUE,"Form Responses 1"))</f>
        <v>theresia v</v>
      </c>
      <c r="D140" s="66">
        <f ca="1">INDIRECT(ADDRESS(2+QUOTIENT(ROW()-2,COUNTA('Form Responses 1'!$1:$1)-4),4,,TRUE,"Form Responses 1"))</f>
        <v>44980</v>
      </c>
      <c r="E140" s="67">
        <f ca="1" t="shared" si="0"/>
        <v>4</v>
      </c>
      <c r="F140" s="51" t="str">
        <f ca="1">IF(ISBLANK(A140)," ",INDIRECT(ADDRESS(1,5+MOD(ROW()-2,COUNTA('Form Responses 1'!$1:$1)-4),,TRUE,"Form Responses 1")))</f>
        <v>Security [Security Functions]</v>
      </c>
      <c r="G140" s="51" t="str">
        <f ca="1">IF(ISBLANK(A140)," ",INDIRECT(ADDRESS(MATCH(A140,'Form Responses 1'!A:A,0),5+MOD(ROW()-2,COUNTA('Form Responses 1'!$1:$1)-4),,TRUE,"Form Responses 1")))</f>
        <v>BAIK</v>
      </c>
      <c r="H140" s="68" t="str">
        <f ca="1" t="shared" si="1"/>
        <v>Security</v>
      </c>
      <c r="I140" s="68" t="str">
        <f ca="1" t="shared" si="2"/>
        <v>SECURITY SERVICE</v>
      </c>
      <c r="J140" s="68">
        <f ca="1" t="array" ref="J140">IFERROR(INDEX(MASTER!B:B,MATCH(G140,MASTER!A:A,0))/100," ")</f>
        <v>0.95</v>
      </c>
      <c r="K140" s="51">
        <f ca="1" t="shared" si="3"/>
        <v>8</v>
      </c>
      <c r="L140" s="51" t="str">
        <f ca="1" t="shared" si="4"/>
        <v>2023 - WEEK 08</v>
      </c>
      <c r="M140" s="51" t="str">
        <f ca="1" t="shared" si="5"/>
        <v>2023 - MONTH 02</v>
      </c>
      <c r="N140" s="68">
        <f ca="1" t="shared" ref="N140:O140" si="148">IFERROR(AVERAGEIF(L:L,L140,$J:$J)," ")</f>
        <v>0.968913043478261</v>
      </c>
      <c r="O140" s="68">
        <f ca="1" t="shared" si="148"/>
        <v>0.959456521739129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65">
        <f ca="1">INDIRECT(ADDRESS(2+QUOTIENT(ROW()-2,COUNTA('Form Responses 1'!$1:$1)-4),1,,TRUE,"Form Responses 1"))</f>
        <v>45005.6342287616</v>
      </c>
      <c r="B141" s="51" t="str">
        <f ca="1">INDIRECT(ADDRESS(2+QUOTIENT(ROW()-2,COUNTA('Form Responses 1'!$1:$1)-4),2,,TRUE,"Form Responses 1"))</f>
        <v>theresia4@gmail.com</v>
      </c>
      <c r="C141" s="51" t="str">
        <f ca="1">INDIRECT(ADDRESS(2+QUOTIENT(ROW()-2,COUNTA('Form Responses 1'!$1:$1)-4),3,,TRUE,"Form Responses 1"))</f>
        <v>theresia v</v>
      </c>
      <c r="D141" s="66">
        <f ca="1">INDIRECT(ADDRESS(2+QUOTIENT(ROW()-2,COUNTA('Form Responses 1'!$1:$1)-4),4,,TRUE,"Form Responses 1"))</f>
        <v>44980</v>
      </c>
      <c r="E141" s="67">
        <f ca="1" t="shared" si="0"/>
        <v>4</v>
      </c>
      <c r="F141" s="51" t="str">
        <f ca="1">IF(ISBLANK(A141)," ",INDIRECT(ADDRESS(1,5+MOD(ROW()-2,COUNTA('Form Responses 1'!$1:$1)-4),,TRUE,"Form Responses 1")))</f>
        <v>Driver [Driving Safety]</v>
      </c>
      <c r="G141" s="51" t="str">
        <f ca="1">IF(ISBLANK(A141)," ",INDIRECT(ADDRESS(MATCH(A141,'Form Responses 1'!A:A,0),5+MOD(ROW()-2,COUNTA('Form Responses 1'!$1:$1)-4),,TRUE,"Form Responses 1")))</f>
        <v>SANGATBAIK</v>
      </c>
      <c r="H141" s="68" t="str">
        <f ca="1" t="shared" si="1"/>
        <v>Driver</v>
      </c>
      <c r="I141" s="68" t="str">
        <f ca="1" t="shared" si="2"/>
        <v>LABOR SERVICE</v>
      </c>
      <c r="J141" s="68">
        <f ca="1" t="array" ref="J141">IFERROR(INDEX(MASTER!B:B,MATCH(G141,MASTER!A:A,0))/100," ")</f>
        <v>1</v>
      </c>
      <c r="K141" s="51">
        <f ca="1" t="shared" si="3"/>
        <v>8</v>
      </c>
      <c r="L141" s="51" t="str">
        <f ca="1" t="shared" si="4"/>
        <v>2023 - WEEK 08</v>
      </c>
      <c r="M141" s="51" t="str">
        <f ca="1" t="shared" si="5"/>
        <v>2023 - MONTH 02</v>
      </c>
      <c r="N141" s="68">
        <f ca="1" t="shared" ref="N141:O141" si="149">IFERROR(AVERAGEIF(L:L,L141,$J:$J)," ")</f>
        <v>0.968913043478261</v>
      </c>
      <c r="O141" s="68">
        <f ca="1" t="shared" si="149"/>
        <v>0.959456521739129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65">
        <f ca="1">INDIRECT(ADDRESS(2+QUOTIENT(ROW()-2,COUNTA('Form Responses 1'!$1:$1)-4),1,,TRUE,"Form Responses 1"))</f>
        <v>45005.6342287616</v>
      </c>
      <c r="B142" s="51" t="str">
        <f ca="1">INDIRECT(ADDRESS(2+QUOTIENT(ROW()-2,COUNTA('Form Responses 1'!$1:$1)-4),2,,TRUE,"Form Responses 1"))</f>
        <v>theresia4@gmail.com</v>
      </c>
      <c r="C142" s="51" t="str">
        <f ca="1">INDIRECT(ADDRESS(2+QUOTIENT(ROW()-2,COUNTA('Form Responses 1'!$1:$1)-4),3,,TRUE,"Form Responses 1"))</f>
        <v>theresia v</v>
      </c>
      <c r="D142" s="66">
        <f ca="1">INDIRECT(ADDRESS(2+QUOTIENT(ROW()-2,COUNTA('Form Responses 1'!$1:$1)-4),4,,TRUE,"Form Responses 1"))</f>
        <v>44980</v>
      </c>
      <c r="E142" s="67">
        <f ca="1" t="shared" si="0"/>
        <v>4</v>
      </c>
      <c r="F142" s="51" t="str">
        <f ca="1">IF(ISBLANK(A142)," ",INDIRECT(ADDRESS(1,5+MOD(ROW()-2,COUNTA('Form Responses 1'!$1:$1)-4),,TRUE,"Form Responses 1")))</f>
        <v>Driver [ Attendance]</v>
      </c>
      <c r="G142" s="51" t="str">
        <f ca="1">IF(ISBLANK(A142)," ",INDIRECT(ADDRESS(MATCH(A142,'Form Responses 1'!A:A,0),5+MOD(ROW()-2,COUNTA('Form Responses 1'!$1:$1)-4),,TRUE,"Form Responses 1")))</f>
        <v>SANGATBAIK</v>
      </c>
      <c r="H142" s="68" t="str">
        <f ca="1" t="shared" si="1"/>
        <v>Driver</v>
      </c>
      <c r="I142" s="68" t="str">
        <f ca="1" t="shared" si="2"/>
        <v>LABOR SERVICE</v>
      </c>
      <c r="J142" s="68">
        <f ca="1" t="array" ref="J142">IFERROR(INDEX(MASTER!B:B,MATCH(G142,MASTER!A:A,0))/100," ")</f>
        <v>1</v>
      </c>
      <c r="K142" s="51">
        <f ca="1" t="shared" si="3"/>
        <v>8</v>
      </c>
      <c r="L142" s="51" t="str">
        <f ca="1" t="shared" si="4"/>
        <v>2023 - WEEK 08</v>
      </c>
      <c r="M142" s="51" t="str">
        <f ca="1" t="shared" si="5"/>
        <v>2023 - MONTH 02</v>
      </c>
      <c r="N142" s="68">
        <f ca="1" t="shared" ref="N142:O142" si="150">IFERROR(AVERAGEIF(L:L,L142,$J:$J)," ")</f>
        <v>0.968913043478261</v>
      </c>
      <c r="O142" s="68">
        <f ca="1" t="shared" si="150"/>
        <v>0.959456521739129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65">
        <f ca="1">INDIRECT(ADDRESS(2+QUOTIENT(ROW()-2,COUNTA('Form Responses 1'!$1:$1)-4),1,,TRUE,"Form Responses 1"))</f>
        <v>45005.6342287616</v>
      </c>
      <c r="B143" s="51" t="str">
        <f ca="1">INDIRECT(ADDRESS(2+QUOTIENT(ROW()-2,COUNTA('Form Responses 1'!$1:$1)-4),2,,TRUE,"Form Responses 1"))</f>
        <v>theresia4@gmail.com</v>
      </c>
      <c r="C143" s="51" t="str">
        <f ca="1">INDIRECT(ADDRESS(2+QUOTIENT(ROW()-2,COUNTA('Form Responses 1'!$1:$1)-4),3,,TRUE,"Form Responses 1"))</f>
        <v>theresia v</v>
      </c>
      <c r="D143" s="66">
        <f ca="1">INDIRECT(ADDRESS(2+QUOTIENT(ROW()-2,COUNTA('Form Responses 1'!$1:$1)-4),4,,TRUE,"Form Responses 1"))</f>
        <v>44980</v>
      </c>
      <c r="E143" s="67">
        <f ca="1" t="shared" si="0"/>
        <v>4</v>
      </c>
      <c r="F143" s="51" t="str">
        <f ca="1">IF(ISBLANK(A143)," ",INDIRECT(ADDRESS(1,5+MOD(ROW()-2,COUNTA('Form Responses 1'!$1:$1)-4),,TRUE,"Form Responses 1")))</f>
        <v>Gedung Utama Lt.1 [Lobby]</v>
      </c>
      <c r="G143" s="51" t="str">
        <f ca="1">IF(ISBLANK(A143)," ",INDIRECT(ADDRESS(MATCH(A143,'Form Responses 1'!A:A,0),5+MOD(ROW()-2,COUNTA('Form Responses 1'!$1:$1)-4),,TRUE,"Form Responses 1")))</f>
        <v>BAIK</v>
      </c>
      <c r="H143" s="68" t="str">
        <f ca="1" t="shared" si="1"/>
        <v>Gedung Utama Lt.1</v>
      </c>
      <c r="I143" s="68" t="str">
        <f ca="1" t="shared" si="2"/>
        <v>CLEANING SERVICE</v>
      </c>
      <c r="J143" s="68">
        <f ca="1" t="array" ref="J143">IFERROR(INDEX(MASTER!B:B,MATCH(G143,MASTER!A:A,0))/100," ")</f>
        <v>0.95</v>
      </c>
      <c r="K143" s="51">
        <f ca="1" t="shared" si="3"/>
        <v>8</v>
      </c>
      <c r="L143" s="51" t="str">
        <f ca="1" t="shared" si="4"/>
        <v>2023 - WEEK 08</v>
      </c>
      <c r="M143" s="51" t="str">
        <f ca="1" t="shared" si="5"/>
        <v>2023 - MONTH 02</v>
      </c>
      <c r="N143" s="68">
        <f ca="1" t="shared" ref="N143:O143" si="151">IFERROR(AVERAGEIF(L:L,L143,$J:$J)," ")</f>
        <v>0.968913043478261</v>
      </c>
      <c r="O143" s="68">
        <f ca="1" t="shared" si="151"/>
        <v>0.959456521739129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65">
        <f ca="1">INDIRECT(ADDRESS(2+QUOTIENT(ROW()-2,COUNTA('Form Responses 1'!$1:$1)-4),1,,TRUE,"Form Responses 1"))</f>
        <v>45005.6342287616</v>
      </c>
      <c r="B144" s="51" t="str">
        <f ca="1">INDIRECT(ADDRESS(2+QUOTIENT(ROW()-2,COUNTA('Form Responses 1'!$1:$1)-4),2,,TRUE,"Form Responses 1"))</f>
        <v>theresia4@gmail.com</v>
      </c>
      <c r="C144" s="51" t="str">
        <f ca="1">INDIRECT(ADDRESS(2+QUOTIENT(ROW()-2,COUNTA('Form Responses 1'!$1:$1)-4),3,,TRUE,"Form Responses 1"))</f>
        <v>theresia v</v>
      </c>
      <c r="D144" s="66">
        <f ca="1">INDIRECT(ADDRESS(2+QUOTIENT(ROW()-2,COUNTA('Form Responses 1'!$1:$1)-4),4,,TRUE,"Form Responses 1"))</f>
        <v>44980</v>
      </c>
      <c r="E144" s="67">
        <f ca="1" t="shared" si="0"/>
        <v>4</v>
      </c>
      <c r="F144" s="51" t="str">
        <f ca="1">IF(ISBLANK(A144)," ",INDIRECT(ADDRESS(1,5+MOD(ROW()-2,COUNTA('Form Responses 1'!$1:$1)-4),,TRUE,"Form Responses 1")))</f>
        <v>Gedung Utama Lt.1 [R Kasubag]</v>
      </c>
      <c r="G144" s="51" t="str">
        <f ca="1">IF(ISBLANK(A144)," ",INDIRECT(ADDRESS(MATCH(A144,'Form Responses 1'!A:A,0),5+MOD(ROW()-2,COUNTA('Form Responses 1'!$1:$1)-4),,TRUE,"Form Responses 1")))</f>
        <v>BAIK</v>
      </c>
      <c r="H144" s="68" t="str">
        <f ca="1" t="shared" si="1"/>
        <v>Gedung Utama Lt.1</v>
      </c>
      <c r="I144" s="68" t="str">
        <f ca="1" t="shared" si="2"/>
        <v>CLEANING SERVICE</v>
      </c>
      <c r="J144" s="68">
        <f ca="1" t="array" ref="J144">IFERROR(INDEX(MASTER!B:B,MATCH(G144,MASTER!A:A,0))/100," ")</f>
        <v>0.95</v>
      </c>
      <c r="K144" s="51">
        <f ca="1" t="shared" si="3"/>
        <v>8</v>
      </c>
      <c r="L144" s="51" t="str">
        <f ca="1" t="shared" si="4"/>
        <v>2023 - WEEK 08</v>
      </c>
      <c r="M144" s="51" t="str">
        <f ca="1" t="shared" si="5"/>
        <v>2023 - MONTH 02</v>
      </c>
      <c r="N144" s="68">
        <f ca="1" t="shared" ref="N144:O144" si="152">IFERROR(AVERAGEIF(L:L,L144,$J:$J)," ")</f>
        <v>0.968913043478261</v>
      </c>
      <c r="O144" s="68">
        <f ca="1" t="shared" si="152"/>
        <v>0.959456521739129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65">
        <f ca="1">INDIRECT(ADDRESS(2+QUOTIENT(ROW()-2,COUNTA('Form Responses 1'!$1:$1)-4),1,,TRUE,"Form Responses 1"))</f>
        <v>45005.6342287616</v>
      </c>
      <c r="B145" s="51" t="str">
        <f ca="1">INDIRECT(ADDRESS(2+QUOTIENT(ROW()-2,COUNTA('Form Responses 1'!$1:$1)-4),2,,TRUE,"Form Responses 1"))</f>
        <v>theresia4@gmail.com</v>
      </c>
      <c r="C145" s="51" t="str">
        <f ca="1">INDIRECT(ADDRESS(2+QUOTIENT(ROW()-2,COUNTA('Form Responses 1'!$1:$1)-4),3,,TRUE,"Form Responses 1"))</f>
        <v>theresia v</v>
      </c>
      <c r="D145" s="66">
        <f ca="1">INDIRECT(ADDRESS(2+QUOTIENT(ROW()-2,COUNTA('Form Responses 1'!$1:$1)-4),4,,TRUE,"Form Responses 1"))</f>
        <v>44980</v>
      </c>
      <c r="E145" s="67">
        <f ca="1" t="shared" si="0"/>
        <v>4</v>
      </c>
      <c r="F145" s="51" t="str">
        <f ca="1">IF(ISBLANK(A145)," ",INDIRECT(ADDRESS(1,5+MOD(ROW()-2,COUNTA('Form Responses 1'!$1:$1)-4),,TRUE,"Form Responses 1")))</f>
        <v>Gedung Utama Lt.1 [R Tata Usaha]</v>
      </c>
      <c r="G145" s="51" t="str">
        <f ca="1">IF(ISBLANK(A145)," ",INDIRECT(ADDRESS(MATCH(A145,'Form Responses 1'!A:A,0),5+MOD(ROW()-2,COUNTA('Form Responses 1'!$1:$1)-4),,TRUE,"Form Responses 1")))</f>
        <v>BAIK</v>
      </c>
      <c r="H145" s="68" t="str">
        <f ca="1" t="shared" si="1"/>
        <v>Gedung Utama Lt.1</v>
      </c>
      <c r="I145" s="68" t="str">
        <f ca="1" t="shared" si="2"/>
        <v>CLEANING SERVICE</v>
      </c>
      <c r="J145" s="68">
        <f ca="1" t="array" ref="J145">IFERROR(INDEX(MASTER!B:B,MATCH(G145,MASTER!A:A,0))/100," ")</f>
        <v>0.95</v>
      </c>
      <c r="K145" s="51">
        <f ca="1" t="shared" si="3"/>
        <v>8</v>
      </c>
      <c r="L145" s="51" t="str">
        <f ca="1" t="shared" si="4"/>
        <v>2023 - WEEK 08</v>
      </c>
      <c r="M145" s="51" t="str">
        <f ca="1" t="shared" si="5"/>
        <v>2023 - MONTH 02</v>
      </c>
      <c r="N145" s="68">
        <f ca="1" t="shared" ref="N145:O145" si="153">IFERROR(AVERAGEIF(L:L,L145,$J:$J)," ")</f>
        <v>0.968913043478261</v>
      </c>
      <c r="O145" s="68">
        <f ca="1" t="shared" si="153"/>
        <v>0.959456521739129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65">
        <f ca="1">INDIRECT(ADDRESS(2+QUOTIENT(ROW()-2,COUNTA('Form Responses 1'!$1:$1)-4),1,,TRUE,"Form Responses 1"))</f>
        <v>45005.6342287616</v>
      </c>
      <c r="B146" s="51" t="str">
        <f ca="1">INDIRECT(ADDRESS(2+QUOTIENT(ROW()-2,COUNTA('Form Responses 1'!$1:$1)-4),2,,TRUE,"Form Responses 1"))</f>
        <v>theresia4@gmail.com</v>
      </c>
      <c r="C146" s="51" t="str">
        <f ca="1">INDIRECT(ADDRESS(2+QUOTIENT(ROW()-2,COUNTA('Form Responses 1'!$1:$1)-4),3,,TRUE,"Form Responses 1"))</f>
        <v>theresia v</v>
      </c>
      <c r="D146" s="66">
        <f ca="1">INDIRECT(ADDRESS(2+QUOTIENT(ROW()-2,COUNTA('Form Responses 1'!$1:$1)-4),4,,TRUE,"Form Responses 1"))</f>
        <v>44980</v>
      </c>
      <c r="E146" s="67">
        <f ca="1" t="shared" si="0"/>
        <v>4</v>
      </c>
      <c r="F146" s="51" t="str">
        <f ca="1">IF(ISBLANK(A146)," ",INDIRECT(ADDRESS(1,5+MOD(ROW()-2,COUNTA('Form Responses 1'!$1:$1)-4),,TRUE,"Form Responses 1")))</f>
        <v>Gedung Utama Lt.1 [R Keuangan]</v>
      </c>
      <c r="G146" s="51" t="str">
        <f ca="1">IF(ISBLANK(A146)," ",INDIRECT(ADDRESS(MATCH(A146,'Form Responses 1'!A:A,0),5+MOD(ROW()-2,COUNTA('Form Responses 1'!$1:$1)-4),,TRUE,"Form Responses 1")))</f>
        <v>SANGATBAIK</v>
      </c>
      <c r="H146" s="68" t="str">
        <f ca="1" t="shared" si="1"/>
        <v>Gedung Utama Lt.1</v>
      </c>
      <c r="I146" s="68" t="str">
        <f ca="1" t="shared" si="2"/>
        <v>CLEANING SERVICE</v>
      </c>
      <c r="J146" s="68">
        <f ca="1" t="array" ref="J146">IFERROR(INDEX(MASTER!B:B,MATCH(G146,MASTER!A:A,0))/100," ")</f>
        <v>1</v>
      </c>
      <c r="K146" s="51">
        <f ca="1" t="shared" si="3"/>
        <v>8</v>
      </c>
      <c r="L146" s="51" t="str">
        <f ca="1" t="shared" si="4"/>
        <v>2023 - WEEK 08</v>
      </c>
      <c r="M146" s="51" t="str">
        <f ca="1" t="shared" si="5"/>
        <v>2023 - MONTH 02</v>
      </c>
      <c r="N146" s="68">
        <f ca="1" t="shared" ref="N146:O146" si="154">IFERROR(AVERAGEIF(L:L,L146,$J:$J)," ")</f>
        <v>0.968913043478261</v>
      </c>
      <c r="O146" s="68">
        <f ca="1" t="shared" si="154"/>
        <v>0.959456521739129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65">
        <f ca="1">INDIRECT(ADDRESS(2+QUOTIENT(ROW()-2,COUNTA('Form Responses 1'!$1:$1)-4),1,,TRUE,"Form Responses 1"))</f>
        <v>45005.6342287616</v>
      </c>
      <c r="B147" s="51" t="str">
        <f ca="1">INDIRECT(ADDRESS(2+QUOTIENT(ROW()-2,COUNTA('Form Responses 1'!$1:$1)-4),2,,TRUE,"Form Responses 1"))</f>
        <v>theresia4@gmail.com</v>
      </c>
      <c r="C147" s="51" t="str">
        <f ca="1">INDIRECT(ADDRESS(2+QUOTIENT(ROW()-2,COUNTA('Form Responses 1'!$1:$1)-4),3,,TRUE,"Form Responses 1"))</f>
        <v>theresia v</v>
      </c>
      <c r="D147" s="66">
        <f ca="1">INDIRECT(ADDRESS(2+QUOTIENT(ROW()-2,COUNTA('Form Responses 1'!$1:$1)-4),4,,TRUE,"Form Responses 1"))</f>
        <v>44980</v>
      </c>
      <c r="E147" s="67">
        <f ca="1" t="shared" si="0"/>
        <v>4</v>
      </c>
      <c r="F147" s="51" t="str">
        <f ca="1">IF(ISBLANK(A147)," ",INDIRECT(ADDRESS(1,5+MOD(ROW()-2,COUNTA('Form Responses 1'!$1:$1)-4),,TRUE,"Form Responses 1")))</f>
        <v>Gedung Utama Lt.1 [Pantry]</v>
      </c>
      <c r="G147" s="51" t="str">
        <f ca="1">IF(ISBLANK(A147)," ",INDIRECT(ADDRESS(MATCH(A147,'Form Responses 1'!A:A,0),5+MOD(ROW()-2,COUNTA('Form Responses 1'!$1:$1)-4),,TRUE,"Form Responses 1")))</f>
        <v>SANGATBAIK</v>
      </c>
      <c r="H147" s="68" t="str">
        <f ca="1" t="shared" si="1"/>
        <v>Gedung Utama Lt.1</v>
      </c>
      <c r="I147" s="68" t="str">
        <f ca="1" t="shared" si="2"/>
        <v>CLEANING SERVICE</v>
      </c>
      <c r="J147" s="68">
        <f ca="1" t="array" ref="J147">IFERROR(INDEX(MASTER!B:B,MATCH(G147,MASTER!A:A,0))/100," ")</f>
        <v>1</v>
      </c>
      <c r="K147" s="51">
        <f ca="1" t="shared" si="3"/>
        <v>8</v>
      </c>
      <c r="L147" s="51" t="str">
        <f ca="1" t="shared" si="4"/>
        <v>2023 - WEEK 08</v>
      </c>
      <c r="M147" s="51" t="str">
        <f ca="1" t="shared" si="5"/>
        <v>2023 - MONTH 02</v>
      </c>
      <c r="N147" s="68">
        <f ca="1" t="shared" ref="N147:O147" si="155">IFERROR(AVERAGEIF(L:L,L147,$J:$J)," ")</f>
        <v>0.968913043478261</v>
      </c>
      <c r="O147" s="68">
        <f ca="1" t="shared" si="155"/>
        <v>0.959456521739129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65">
        <f ca="1">INDIRECT(ADDRESS(2+QUOTIENT(ROW()-2,COUNTA('Form Responses 1'!$1:$1)-4),1,,TRUE,"Form Responses 1"))</f>
        <v>45005.6342287616</v>
      </c>
      <c r="B148" s="51" t="str">
        <f ca="1">INDIRECT(ADDRESS(2+QUOTIENT(ROW()-2,COUNTA('Form Responses 1'!$1:$1)-4),2,,TRUE,"Form Responses 1"))</f>
        <v>theresia4@gmail.com</v>
      </c>
      <c r="C148" s="51" t="str">
        <f ca="1">INDIRECT(ADDRESS(2+QUOTIENT(ROW()-2,COUNTA('Form Responses 1'!$1:$1)-4),3,,TRUE,"Form Responses 1"))</f>
        <v>theresia v</v>
      </c>
      <c r="D148" s="66">
        <f ca="1">INDIRECT(ADDRESS(2+QUOTIENT(ROW()-2,COUNTA('Form Responses 1'!$1:$1)-4),4,,TRUE,"Form Responses 1"))</f>
        <v>44980</v>
      </c>
      <c r="E148" s="67">
        <f ca="1" t="shared" si="0"/>
        <v>4</v>
      </c>
      <c r="F148" s="51" t="str">
        <f ca="1">IF(ISBLANK(A148)," ",INDIRECT(ADDRESS(1,5+MOD(ROW()-2,COUNTA('Form Responses 1'!$1:$1)-4),,TRUE,"Form Responses 1")))</f>
        <v>Gedung Utama Lt.1 [Toilet Pria &amp; Wanita 1]</v>
      </c>
      <c r="G148" s="51" t="str">
        <f ca="1">IF(ISBLANK(A148)," ",INDIRECT(ADDRESS(MATCH(A148,'Form Responses 1'!A:A,0),5+MOD(ROW()-2,COUNTA('Form Responses 1'!$1:$1)-4),,TRUE,"Form Responses 1")))</f>
        <v>SANGATBAIK</v>
      </c>
      <c r="H148" s="68" t="str">
        <f ca="1" t="shared" si="1"/>
        <v>Gedung Utama Lt.1</v>
      </c>
      <c r="I148" s="68" t="str">
        <f ca="1" t="shared" si="2"/>
        <v>CLEANING SERVICE</v>
      </c>
      <c r="J148" s="68">
        <f ca="1" t="array" ref="J148">IFERROR(INDEX(MASTER!B:B,MATCH(G148,MASTER!A:A,0))/100," ")</f>
        <v>1</v>
      </c>
      <c r="K148" s="51">
        <f ca="1" t="shared" si="3"/>
        <v>8</v>
      </c>
      <c r="L148" s="51" t="str">
        <f ca="1" t="shared" si="4"/>
        <v>2023 - WEEK 08</v>
      </c>
      <c r="M148" s="51" t="str">
        <f ca="1" t="shared" si="5"/>
        <v>2023 - MONTH 02</v>
      </c>
      <c r="N148" s="68">
        <f ca="1" t="shared" ref="N148:O148" si="156">IFERROR(AVERAGEIF(L:L,L148,$J:$J)," ")</f>
        <v>0.968913043478261</v>
      </c>
      <c r="O148" s="68">
        <f ca="1" t="shared" si="156"/>
        <v>0.959456521739129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65">
        <f ca="1">INDIRECT(ADDRESS(2+QUOTIENT(ROW()-2,COUNTA('Form Responses 1'!$1:$1)-4),1,,TRUE,"Form Responses 1"))</f>
        <v>45005.6342287616</v>
      </c>
      <c r="B149" s="51" t="str">
        <f ca="1">INDIRECT(ADDRESS(2+QUOTIENT(ROW()-2,COUNTA('Form Responses 1'!$1:$1)-4),2,,TRUE,"Form Responses 1"))</f>
        <v>theresia4@gmail.com</v>
      </c>
      <c r="C149" s="51" t="str">
        <f ca="1">INDIRECT(ADDRESS(2+QUOTIENT(ROW()-2,COUNTA('Form Responses 1'!$1:$1)-4),3,,TRUE,"Form Responses 1"))</f>
        <v>theresia v</v>
      </c>
      <c r="D149" s="66">
        <f ca="1">INDIRECT(ADDRESS(2+QUOTIENT(ROW()-2,COUNTA('Form Responses 1'!$1:$1)-4),4,,TRUE,"Form Responses 1"))</f>
        <v>44980</v>
      </c>
      <c r="E149" s="67">
        <f ca="1" t="shared" si="0"/>
        <v>4</v>
      </c>
      <c r="F149" s="51" t="str">
        <f ca="1">IF(ISBLANK(A149)," ",INDIRECT(ADDRESS(1,5+MOD(ROW()-2,COUNTA('Form Responses 1'!$1:$1)-4),,TRUE,"Form Responses 1")))</f>
        <v>Gedung Utama Lt.1 [Toilet Pria &amp; Wanita 2]</v>
      </c>
      <c r="G149" s="51" t="str">
        <f ca="1">IF(ISBLANK(A149)," ",INDIRECT(ADDRESS(MATCH(A149,'Form Responses 1'!A:A,0),5+MOD(ROW()-2,COUNTA('Form Responses 1'!$1:$1)-4),,TRUE,"Form Responses 1")))</f>
        <v>BAIK</v>
      </c>
      <c r="H149" s="68" t="str">
        <f ca="1" t="shared" si="1"/>
        <v>Gedung Utama Lt.1</v>
      </c>
      <c r="I149" s="68" t="str">
        <f ca="1" t="shared" si="2"/>
        <v>CLEANING SERVICE</v>
      </c>
      <c r="J149" s="68">
        <f ca="1" t="array" ref="J149">IFERROR(INDEX(MASTER!B:B,MATCH(G149,MASTER!A:A,0))/100," ")</f>
        <v>0.95</v>
      </c>
      <c r="K149" s="51">
        <f ca="1" t="shared" si="3"/>
        <v>8</v>
      </c>
      <c r="L149" s="51" t="str">
        <f ca="1" t="shared" si="4"/>
        <v>2023 - WEEK 08</v>
      </c>
      <c r="M149" s="51" t="str">
        <f ca="1" t="shared" si="5"/>
        <v>2023 - MONTH 02</v>
      </c>
      <c r="N149" s="68">
        <f ca="1" t="shared" ref="N149:O149" si="157">IFERROR(AVERAGEIF(L:L,L149,$J:$J)," ")</f>
        <v>0.968913043478261</v>
      </c>
      <c r="O149" s="68">
        <f ca="1" t="shared" si="157"/>
        <v>0.959456521739129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65">
        <f ca="1">INDIRECT(ADDRESS(2+QUOTIENT(ROW()-2,COUNTA('Form Responses 1'!$1:$1)-4),1,,TRUE,"Form Responses 1"))</f>
        <v>45005.6342287616</v>
      </c>
      <c r="B150" s="51" t="str">
        <f ca="1">INDIRECT(ADDRESS(2+QUOTIENT(ROW()-2,COUNTA('Form Responses 1'!$1:$1)-4),2,,TRUE,"Form Responses 1"))</f>
        <v>theresia4@gmail.com</v>
      </c>
      <c r="C150" s="51" t="str">
        <f ca="1">INDIRECT(ADDRESS(2+QUOTIENT(ROW()-2,COUNTA('Form Responses 1'!$1:$1)-4),3,,TRUE,"Form Responses 1"))</f>
        <v>theresia v</v>
      </c>
      <c r="D150" s="66">
        <f ca="1">INDIRECT(ADDRESS(2+QUOTIENT(ROW()-2,COUNTA('Form Responses 1'!$1:$1)-4),4,,TRUE,"Form Responses 1"))</f>
        <v>44980</v>
      </c>
      <c r="E150" s="67">
        <f ca="1" t="shared" si="0"/>
        <v>4</v>
      </c>
      <c r="F150" s="51" t="str">
        <f ca="1">IF(ISBLANK(A150)," ",INDIRECT(ADDRESS(1,5+MOD(ROW()-2,COUNTA('Form Responses 1'!$1:$1)-4),,TRUE,"Form Responses 1")))</f>
        <v>Gedung Utama Lt.2 [R Kepala]</v>
      </c>
      <c r="G150" s="51" t="str">
        <f ca="1">IF(ISBLANK(A150)," ",INDIRECT(ADDRESS(MATCH(A150,'Form Responses 1'!A:A,0),5+MOD(ROW()-2,COUNTA('Form Responses 1'!$1:$1)-4),,TRUE,"Form Responses 1")))</f>
        <v>SANGATBAIK</v>
      </c>
      <c r="H150" s="68" t="str">
        <f ca="1" t="shared" si="1"/>
        <v>Gedung Utama Lt.2</v>
      </c>
      <c r="I150" s="68" t="str">
        <f ca="1" t="shared" si="2"/>
        <v>CLEANING SERVICE</v>
      </c>
      <c r="J150" s="68">
        <f ca="1" t="array" ref="J150">IFERROR(INDEX(MASTER!B:B,MATCH(G150,MASTER!A:A,0))/100," ")</f>
        <v>1</v>
      </c>
      <c r="K150" s="51">
        <f ca="1" t="shared" si="3"/>
        <v>8</v>
      </c>
      <c r="L150" s="51" t="str">
        <f ca="1" t="shared" si="4"/>
        <v>2023 - WEEK 08</v>
      </c>
      <c r="M150" s="51" t="str">
        <f ca="1" t="shared" si="5"/>
        <v>2023 - MONTH 02</v>
      </c>
      <c r="N150" s="68">
        <f ca="1" t="shared" ref="N150:O150" si="158">IFERROR(AVERAGEIF(L:L,L150,$J:$J)," ")</f>
        <v>0.968913043478261</v>
      </c>
      <c r="O150" s="68">
        <f ca="1" t="shared" si="158"/>
        <v>0.959456521739129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65">
        <f ca="1">INDIRECT(ADDRESS(2+QUOTIENT(ROW()-2,COUNTA('Form Responses 1'!$1:$1)-4),1,,TRUE,"Form Responses 1"))</f>
        <v>45005.6342287616</v>
      </c>
      <c r="B151" s="51" t="str">
        <f ca="1">INDIRECT(ADDRESS(2+QUOTIENT(ROW()-2,COUNTA('Form Responses 1'!$1:$1)-4),2,,TRUE,"Form Responses 1"))</f>
        <v>theresia4@gmail.com</v>
      </c>
      <c r="C151" s="51" t="str">
        <f ca="1">INDIRECT(ADDRESS(2+QUOTIENT(ROW()-2,COUNTA('Form Responses 1'!$1:$1)-4),3,,TRUE,"Form Responses 1"))</f>
        <v>theresia v</v>
      </c>
      <c r="D151" s="66">
        <f ca="1">INDIRECT(ADDRESS(2+QUOTIENT(ROW()-2,COUNTA('Form Responses 1'!$1:$1)-4),4,,TRUE,"Form Responses 1"))</f>
        <v>44980</v>
      </c>
      <c r="E151" s="67">
        <f ca="1" t="shared" si="0"/>
        <v>4</v>
      </c>
      <c r="F151" s="51" t="str">
        <f ca="1">IF(ISBLANK(A151)," ",INDIRECT(ADDRESS(1,5+MOD(ROW()-2,COUNTA('Form Responses 1'!$1:$1)-4),,TRUE,"Form Responses 1")))</f>
        <v>Gedung Utama Lt.2 [R Peneliti 1 ]</v>
      </c>
      <c r="G151" s="51" t="str">
        <f ca="1">IF(ISBLANK(A151)," ",INDIRECT(ADDRESS(MATCH(A151,'Form Responses 1'!A:A,0),5+MOD(ROW()-2,COUNTA('Form Responses 1'!$1:$1)-4),,TRUE,"Form Responses 1")))</f>
        <v>SANGATBAIK</v>
      </c>
      <c r="H151" s="68" t="str">
        <f ca="1" t="shared" si="1"/>
        <v>Gedung Utama Lt.2</v>
      </c>
      <c r="I151" s="68" t="str">
        <f ca="1" t="shared" si="2"/>
        <v>CLEANING SERVICE</v>
      </c>
      <c r="J151" s="68">
        <f ca="1" t="array" ref="J151">IFERROR(INDEX(MASTER!B:B,MATCH(G151,MASTER!A:A,0))/100," ")</f>
        <v>1</v>
      </c>
      <c r="K151" s="51">
        <f ca="1" t="shared" si="3"/>
        <v>8</v>
      </c>
      <c r="L151" s="51" t="str">
        <f ca="1" t="shared" si="4"/>
        <v>2023 - WEEK 08</v>
      </c>
      <c r="M151" s="51" t="str">
        <f ca="1" t="shared" si="5"/>
        <v>2023 - MONTH 02</v>
      </c>
      <c r="N151" s="68">
        <f ca="1" t="shared" ref="N151:O151" si="159">IFERROR(AVERAGEIF(L:L,L151,$J:$J)," ")</f>
        <v>0.968913043478261</v>
      </c>
      <c r="O151" s="68">
        <f ca="1" t="shared" si="159"/>
        <v>0.959456521739129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65">
        <f ca="1">INDIRECT(ADDRESS(2+QUOTIENT(ROW()-2,COUNTA('Form Responses 1'!$1:$1)-4),1,,TRUE,"Form Responses 1"))</f>
        <v>45005.6342287616</v>
      </c>
      <c r="B152" s="51" t="str">
        <f ca="1">INDIRECT(ADDRESS(2+QUOTIENT(ROW()-2,COUNTA('Form Responses 1'!$1:$1)-4),2,,TRUE,"Form Responses 1"))</f>
        <v>theresia4@gmail.com</v>
      </c>
      <c r="C152" s="51" t="str">
        <f ca="1">INDIRECT(ADDRESS(2+QUOTIENT(ROW()-2,COUNTA('Form Responses 1'!$1:$1)-4),3,,TRUE,"Form Responses 1"))</f>
        <v>theresia v</v>
      </c>
      <c r="D152" s="66">
        <f ca="1">INDIRECT(ADDRESS(2+QUOTIENT(ROW()-2,COUNTA('Form Responses 1'!$1:$1)-4),4,,TRUE,"Form Responses 1"))</f>
        <v>44980</v>
      </c>
      <c r="E152" s="67">
        <f ca="1" t="shared" si="0"/>
        <v>4</v>
      </c>
      <c r="F152" s="51" t="str">
        <f ca="1">IF(ISBLANK(A152)," ",INDIRECT(ADDRESS(1,5+MOD(ROW()-2,COUNTA('Form Responses 1'!$1:$1)-4),,TRUE,"Form Responses 1")))</f>
        <v>Gedung Utama Lt.2 [R Peneliti 2]</v>
      </c>
      <c r="G152" s="51" t="str">
        <f ca="1">IF(ISBLANK(A152)," ",INDIRECT(ADDRESS(MATCH(A152,'Form Responses 1'!A:A,0),5+MOD(ROW()-2,COUNTA('Form Responses 1'!$1:$1)-4),,TRUE,"Form Responses 1")))</f>
        <v>SANGATBAIK</v>
      </c>
      <c r="H152" s="68" t="str">
        <f ca="1" t="shared" si="1"/>
        <v>Gedung Utama Lt.2</v>
      </c>
      <c r="I152" s="68" t="str">
        <f ca="1" t="shared" si="2"/>
        <v>CLEANING SERVICE</v>
      </c>
      <c r="J152" s="68">
        <f ca="1" t="array" ref="J152">IFERROR(INDEX(MASTER!B:B,MATCH(G152,MASTER!A:A,0))/100," ")</f>
        <v>1</v>
      </c>
      <c r="K152" s="51">
        <f ca="1" t="shared" si="3"/>
        <v>8</v>
      </c>
      <c r="L152" s="51" t="str">
        <f ca="1" t="shared" si="4"/>
        <v>2023 - WEEK 08</v>
      </c>
      <c r="M152" s="51" t="str">
        <f ca="1" t="shared" si="5"/>
        <v>2023 - MONTH 02</v>
      </c>
      <c r="N152" s="68">
        <f ca="1" t="shared" ref="N152:O152" si="160">IFERROR(AVERAGEIF(L:L,L152,$J:$J)," ")</f>
        <v>0.968913043478261</v>
      </c>
      <c r="O152" s="68">
        <f ca="1" t="shared" si="160"/>
        <v>0.959456521739129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65">
        <f ca="1">INDIRECT(ADDRESS(2+QUOTIENT(ROW()-2,COUNTA('Form Responses 1'!$1:$1)-4),1,,TRUE,"Form Responses 1"))</f>
        <v>45005.6342287616</v>
      </c>
      <c r="B153" s="51" t="str">
        <f ca="1">INDIRECT(ADDRESS(2+QUOTIENT(ROW()-2,COUNTA('Form Responses 1'!$1:$1)-4),2,,TRUE,"Form Responses 1"))</f>
        <v>theresia4@gmail.com</v>
      </c>
      <c r="C153" s="51" t="str">
        <f ca="1">INDIRECT(ADDRESS(2+QUOTIENT(ROW()-2,COUNTA('Form Responses 1'!$1:$1)-4),3,,TRUE,"Form Responses 1"))</f>
        <v>theresia v</v>
      </c>
      <c r="D153" s="66">
        <f ca="1">INDIRECT(ADDRESS(2+QUOTIENT(ROW()-2,COUNTA('Form Responses 1'!$1:$1)-4),4,,TRUE,"Form Responses 1"))</f>
        <v>44980</v>
      </c>
      <c r="E153" s="67">
        <f ca="1" t="shared" si="0"/>
        <v>4</v>
      </c>
      <c r="F153" s="51" t="str">
        <f ca="1">IF(ISBLANK(A153)," ",INDIRECT(ADDRESS(1,5+MOD(ROW()-2,COUNTA('Form Responses 1'!$1:$1)-4),,TRUE,"Form Responses 1")))</f>
        <v>Gedung Utama Lt.2 [R Peneliti 3]</v>
      </c>
      <c r="G153" s="51" t="str">
        <f ca="1">IF(ISBLANK(A153)," ",INDIRECT(ADDRESS(MATCH(A153,'Form Responses 1'!A:A,0),5+MOD(ROW()-2,COUNTA('Form Responses 1'!$1:$1)-4),,TRUE,"Form Responses 1")))</f>
        <v>SANGATBAIK</v>
      </c>
      <c r="H153" s="68" t="str">
        <f ca="1" t="shared" si="1"/>
        <v>Gedung Utama Lt.2</v>
      </c>
      <c r="I153" s="68" t="str">
        <f ca="1" t="shared" si="2"/>
        <v>CLEANING SERVICE</v>
      </c>
      <c r="J153" s="68">
        <f ca="1" t="array" ref="J153">IFERROR(INDEX(MASTER!B:B,MATCH(G153,MASTER!A:A,0))/100," ")</f>
        <v>1</v>
      </c>
      <c r="K153" s="51">
        <f ca="1" t="shared" si="3"/>
        <v>8</v>
      </c>
      <c r="L153" s="51" t="str">
        <f ca="1" t="shared" si="4"/>
        <v>2023 - WEEK 08</v>
      </c>
      <c r="M153" s="51" t="str">
        <f ca="1" t="shared" si="5"/>
        <v>2023 - MONTH 02</v>
      </c>
      <c r="N153" s="68">
        <f ca="1" t="shared" ref="N153:O153" si="161">IFERROR(AVERAGEIF(L:L,L153,$J:$J)," ")</f>
        <v>0.968913043478261</v>
      </c>
      <c r="O153" s="68">
        <f ca="1" t="shared" si="161"/>
        <v>0.959456521739129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65">
        <f ca="1">INDIRECT(ADDRESS(2+QUOTIENT(ROW()-2,COUNTA('Form Responses 1'!$1:$1)-4),1,,TRUE,"Form Responses 1"))</f>
        <v>45005.6342287616</v>
      </c>
      <c r="B154" s="51" t="str">
        <f ca="1">INDIRECT(ADDRESS(2+QUOTIENT(ROW()-2,COUNTA('Form Responses 1'!$1:$1)-4),2,,TRUE,"Form Responses 1"))</f>
        <v>theresia4@gmail.com</v>
      </c>
      <c r="C154" s="51" t="str">
        <f ca="1">INDIRECT(ADDRESS(2+QUOTIENT(ROW()-2,COUNTA('Form Responses 1'!$1:$1)-4),3,,TRUE,"Form Responses 1"))</f>
        <v>theresia v</v>
      </c>
      <c r="D154" s="66">
        <f ca="1">INDIRECT(ADDRESS(2+QUOTIENT(ROW()-2,COUNTA('Form Responses 1'!$1:$1)-4),4,,TRUE,"Form Responses 1"))</f>
        <v>44980</v>
      </c>
      <c r="E154" s="67">
        <f ca="1" t="shared" si="0"/>
        <v>4</v>
      </c>
      <c r="F154" s="51" t="str">
        <f ca="1">IF(ISBLANK(A154)," ",INDIRECT(ADDRESS(1,5+MOD(ROW()-2,COUNTA('Form Responses 1'!$1:$1)-4),,TRUE,"Form Responses 1")))</f>
        <v>Gedung Utama Lt.2 [R Peneliti 4]</v>
      </c>
      <c r="G154" s="51" t="str">
        <f ca="1">IF(ISBLANK(A154)," ",INDIRECT(ADDRESS(MATCH(A154,'Form Responses 1'!A:A,0),5+MOD(ROW()-2,COUNTA('Form Responses 1'!$1:$1)-4),,TRUE,"Form Responses 1")))</f>
        <v>BAIK</v>
      </c>
      <c r="H154" s="68" t="str">
        <f ca="1" t="shared" si="1"/>
        <v>Gedung Utama Lt.2</v>
      </c>
      <c r="I154" s="68" t="str">
        <f ca="1" t="shared" si="2"/>
        <v>CLEANING SERVICE</v>
      </c>
      <c r="J154" s="68">
        <f ca="1" t="array" ref="J154">IFERROR(INDEX(MASTER!B:B,MATCH(G154,MASTER!A:A,0))/100," ")</f>
        <v>0.95</v>
      </c>
      <c r="K154" s="51">
        <f ca="1" t="shared" si="3"/>
        <v>8</v>
      </c>
      <c r="L154" s="51" t="str">
        <f ca="1" t="shared" si="4"/>
        <v>2023 - WEEK 08</v>
      </c>
      <c r="M154" s="51" t="str">
        <f ca="1" t="shared" si="5"/>
        <v>2023 - MONTH 02</v>
      </c>
      <c r="N154" s="68">
        <f ca="1" t="shared" ref="N154:O154" si="162">IFERROR(AVERAGEIF(L:L,L154,$J:$J)," ")</f>
        <v>0.968913043478261</v>
      </c>
      <c r="O154" s="68">
        <f ca="1" t="shared" si="162"/>
        <v>0.959456521739129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65">
        <f ca="1">INDIRECT(ADDRESS(2+QUOTIENT(ROW()-2,COUNTA('Form Responses 1'!$1:$1)-4),1,,TRUE,"Form Responses 1"))</f>
        <v>45005.6342287616</v>
      </c>
      <c r="B155" s="51" t="str">
        <f ca="1">INDIRECT(ADDRESS(2+QUOTIENT(ROW()-2,COUNTA('Form Responses 1'!$1:$1)-4),2,,TRUE,"Form Responses 1"))</f>
        <v>theresia4@gmail.com</v>
      </c>
      <c r="C155" s="51" t="str">
        <f ca="1">INDIRECT(ADDRESS(2+QUOTIENT(ROW()-2,COUNTA('Form Responses 1'!$1:$1)-4),3,,TRUE,"Form Responses 1"))</f>
        <v>theresia v</v>
      </c>
      <c r="D155" s="66">
        <f ca="1">INDIRECT(ADDRESS(2+QUOTIENT(ROW()-2,COUNTA('Form Responses 1'!$1:$1)-4),4,,TRUE,"Form Responses 1"))</f>
        <v>44980</v>
      </c>
      <c r="E155" s="67">
        <f ca="1" t="shared" si="0"/>
        <v>4</v>
      </c>
      <c r="F155" s="51" t="str">
        <f ca="1">IF(ISBLANK(A155)," ",INDIRECT(ADDRESS(1,5+MOD(ROW()-2,COUNTA('Form Responses 1'!$1:$1)-4),,TRUE,"Form Responses 1")))</f>
        <v>Gedung Utama Lt.2 [Pantry]</v>
      </c>
      <c r="G155" s="51" t="str">
        <f ca="1">IF(ISBLANK(A155)," ",INDIRECT(ADDRESS(MATCH(A155,'Form Responses 1'!A:A,0),5+MOD(ROW()-2,COUNTA('Form Responses 1'!$1:$1)-4),,TRUE,"Form Responses 1")))</f>
        <v>BAIK</v>
      </c>
      <c r="H155" s="68" t="str">
        <f ca="1" t="shared" si="1"/>
        <v>Gedung Utama Lt.2</v>
      </c>
      <c r="I155" s="68" t="str">
        <f ca="1" t="shared" si="2"/>
        <v>CLEANING SERVICE</v>
      </c>
      <c r="J155" s="68">
        <f ca="1" t="array" ref="J155">IFERROR(INDEX(MASTER!B:B,MATCH(G155,MASTER!A:A,0))/100," ")</f>
        <v>0.95</v>
      </c>
      <c r="K155" s="51">
        <f ca="1" t="shared" si="3"/>
        <v>8</v>
      </c>
      <c r="L155" s="51" t="str">
        <f ca="1" t="shared" si="4"/>
        <v>2023 - WEEK 08</v>
      </c>
      <c r="M155" s="51" t="str">
        <f ca="1" t="shared" si="5"/>
        <v>2023 - MONTH 02</v>
      </c>
      <c r="N155" s="68">
        <f ca="1" t="shared" ref="N155:O155" si="163">IFERROR(AVERAGEIF(L:L,L155,$J:$J)," ")</f>
        <v>0.968913043478261</v>
      </c>
      <c r="O155" s="68">
        <f ca="1" t="shared" si="163"/>
        <v>0.959456521739129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65">
        <f ca="1">INDIRECT(ADDRESS(2+QUOTIENT(ROW()-2,COUNTA('Form Responses 1'!$1:$1)-4),1,,TRUE,"Form Responses 1"))</f>
        <v>45005.6342287616</v>
      </c>
      <c r="B156" s="51" t="str">
        <f ca="1">INDIRECT(ADDRESS(2+QUOTIENT(ROW()-2,COUNTA('Form Responses 1'!$1:$1)-4),2,,TRUE,"Form Responses 1"))</f>
        <v>theresia4@gmail.com</v>
      </c>
      <c r="C156" s="51" t="str">
        <f ca="1">INDIRECT(ADDRESS(2+QUOTIENT(ROW()-2,COUNTA('Form Responses 1'!$1:$1)-4),3,,TRUE,"Form Responses 1"))</f>
        <v>theresia v</v>
      </c>
      <c r="D156" s="66">
        <f ca="1">INDIRECT(ADDRESS(2+QUOTIENT(ROW()-2,COUNTA('Form Responses 1'!$1:$1)-4),4,,TRUE,"Form Responses 1"))</f>
        <v>44980</v>
      </c>
      <c r="E156" s="67">
        <f ca="1" t="shared" si="0"/>
        <v>4</v>
      </c>
      <c r="F156" s="51" t="str">
        <f ca="1">IF(ISBLANK(A156)," ",INDIRECT(ADDRESS(1,5+MOD(ROW()-2,COUNTA('Form Responses 1'!$1:$1)-4),,TRUE,"Form Responses 1")))</f>
        <v>Gedung Utama Lt.2 [R Rapat Kecil 1]</v>
      </c>
      <c r="G156" s="51" t="str">
        <f ca="1">IF(ISBLANK(A156)," ",INDIRECT(ADDRESS(MATCH(A156,'Form Responses 1'!A:A,0),5+MOD(ROW()-2,COUNTA('Form Responses 1'!$1:$1)-4),,TRUE,"Form Responses 1")))</f>
        <v>BAIK</v>
      </c>
      <c r="H156" s="68" t="str">
        <f ca="1" t="shared" si="1"/>
        <v>Gedung Utama Lt.2</v>
      </c>
      <c r="I156" s="68" t="str">
        <f ca="1" t="shared" si="2"/>
        <v>CLEANING SERVICE</v>
      </c>
      <c r="J156" s="68">
        <f ca="1" t="array" ref="J156">IFERROR(INDEX(MASTER!B:B,MATCH(G156,MASTER!A:A,0))/100," ")</f>
        <v>0.95</v>
      </c>
      <c r="K156" s="51">
        <f ca="1" t="shared" si="3"/>
        <v>8</v>
      </c>
      <c r="L156" s="51" t="str">
        <f ca="1" t="shared" si="4"/>
        <v>2023 - WEEK 08</v>
      </c>
      <c r="M156" s="51" t="str">
        <f ca="1" t="shared" si="5"/>
        <v>2023 - MONTH 02</v>
      </c>
      <c r="N156" s="68">
        <f ca="1" t="shared" ref="N156:O156" si="164">IFERROR(AVERAGEIF(L:L,L156,$J:$J)," ")</f>
        <v>0.968913043478261</v>
      </c>
      <c r="O156" s="68">
        <f ca="1" t="shared" si="164"/>
        <v>0.959456521739129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65">
        <f ca="1">INDIRECT(ADDRESS(2+QUOTIENT(ROW()-2,COUNTA('Form Responses 1'!$1:$1)-4),1,,TRUE,"Form Responses 1"))</f>
        <v>45005.6342287616</v>
      </c>
      <c r="B157" s="51" t="str">
        <f ca="1">INDIRECT(ADDRESS(2+QUOTIENT(ROW()-2,COUNTA('Form Responses 1'!$1:$1)-4),2,,TRUE,"Form Responses 1"))</f>
        <v>theresia4@gmail.com</v>
      </c>
      <c r="C157" s="51" t="str">
        <f ca="1">INDIRECT(ADDRESS(2+QUOTIENT(ROW()-2,COUNTA('Form Responses 1'!$1:$1)-4),3,,TRUE,"Form Responses 1"))</f>
        <v>theresia v</v>
      </c>
      <c r="D157" s="66">
        <f ca="1">INDIRECT(ADDRESS(2+QUOTIENT(ROW()-2,COUNTA('Form Responses 1'!$1:$1)-4),4,,TRUE,"Form Responses 1"))</f>
        <v>44980</v>
      </c>
      <c r="E157" s="67">
        <f ca="1" t="shared" si="0"/>
        <v>4</v>
      </c>
      <c r="F157" s="51" t="str">
        <f ca="1">IF(ISBLANK(A157)," ",INDIRECT(ADDRESS(1,5+MOD(ROW()-2,COUNTA('Form Responses 1'!$1:$1)-4),,TRUE,"Form Responses 1")))</f>
        <v>Gedung Utama Lt.2 [R Rapat Kecil  2]</v>
      </c>
      <c r="G157" s="51" t="str">
        <f ca="1">IF(ISBLANK(A157)," ",INDIRECT(ADDRESS(MATCH(A157,'Form Responses 1'!A:A,0),5+MOD(ROW()-2,COUNTA('Form Responses 1'!$1:$1)-4),,TRUE,"Form Responses 1")))</f>
        <v>BAIK</v>
      </c>
      <c r="H157" s="68" t="str">
        <f ca="1" t="shared" si="1"/>
        <v>Gedung Utama Lt.2</v>
      </c>
      <c r="I157" s="68" t="str">
        <f ca="1" t="shared" si="2"/>
        <v>CLEANING SERVICE</v>
      </c>
      <c r="J157" s="68">
        <f ca="1" t="array" ref="J157">IFERROR(INDEX(MASTER!B:B,MATCH(G157,MASTER!A:A,0))/100," ")</f>
        <v>0.95</v>
      </c>
      <c r="K157" s="51">
        <f ca="1" t="shared" si="3"/>
        <v>8</v>
      </c>
      <c r="L157" s="51" t="str">
        <f ca="1" t="shared" si="4"/>
        <v>2023 - WEEK 08</v>
      </c>
      <c r="M157" s="51" t="str">
        <f ca="1" t="shared" si="5"/>
        <v>2023 - MONTH 02</v>
      </c>
      <c r="N157" s="68">
        <f ca="1" t="shared" ref="N157:O157" si="165">IFERROR(AVERAGEIF(L:L,L157,$J:$J)," ")</f>
        <v>0.968913043478261</v>
      </c>
      <c r="O157" s="68">
        <f ca="1" t="shared" si="165"/>
        <v>0.959456521739129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65">
        <f ca="1">INDIRECT(ADDRESS(2+QUOTIENT(ROW()-2,COUNTA('Form Responses 1'!$1:$1)-4),1,,TRUE,"Form Responses 1"))</f>
        <v>45005.6342287616</v>
      </c>
      <c r="B158" s="51" t="str">
        <f ca="1">INDIRECT(ADDRESS(2+QUOTIENT(ROW()-2,COUNTA('Form Responses 1'!$1:$1)-4),2,,TRUE,"Form Responses 1"))</f>
        <v>theresia4@gmail.com</v>
      </c>
      <c r="C158" s="51" t="str">
        <f ca="1">INDIRECT(ADDRESS(2+QUOTIENT(ROW()-2,COUNTA('Form Responses 1'!$1:$1)-4),3,,TRUE,"Form Responses 1"))</f>
        <v>theresia v</v>
      </c>
      <c r="D158" s="66">
        <f ca="1">INDIRECT(ADDRESS(2+QUOTIENT(ROW()-2,COUNTA('Form Responses 1'!$1:$1)-4),4,,TRUE,"Form Responses 1"))</f>
        <v>44980</v>
      </c>
      <c r="E158" s="67">
        <f ca="1" t="shared" si="0"/>
        <v>4</v>
      </c>
      <c r="F158" s="51" t="str">
        <f ca="1">IF(ISBLANK(A158)," ",INDIRECT(ADDRESS(1,5+MOD(ROW()-2,COUNTA('Form Responses 1'!$1:$1)-4),,TRUE,"Form Responses 1")))</f>
        <v>Gedung Utama Lt.2 [Co Working Space]</v>
      </c>
      <c r="G158" s="51" t="str">
        <f ca="1">IF(ISBLANK(A158)," ",INDIRECT(ADDRESS(MATCH(A158,'Form Responses 1'!A:A,0),5+MOD(ROW()-2,COUNTA('Form Responses 1'!$1:$1)-4),,TRUE,"Form Responses 1")))</f>
        <v>SANGATBAIK</v>
      </c>
      <c r="H158" s="68" t="str">
        <f ca="1" t="shared" si="1"/>
        <v>Gedung Utama Lt.2</v>
      </c>
      <c r="I158" s="68" t="str">
        <f ca="1" t="shared" si="2"/>
        <v>CLEANING SERVICE</v>
      </c>
      <c r="J158" s="68">
        <f ca="1" t="array" ref="J158">IFERROR(INDEX(MASTER!B:B,MATCH(G158,MASTER!A:A,0))/100," ")</f>
        <v>1</v>
      </c>
      <c r="K158" s="51">
        <f ca="1" t="shared" si="3"/>
        <v>8</v>
      </c>
      <c r="L158" s="51" t="str">
        <f ca="1" t="shared" si="4"/>
        <v>2023 - WEEK 08</v>
      </c>
      <c r="M158" s="51" t="str">
        <f ca="1" t="shared" si="5"/>
        <v>2023 - MONTH 02</v>
      </c>
      <c r="N158" s="68">
        <f ca="1" t="shared" ref="N158:O158" si="166">IFERROR(AVERAGEIF(L:L,L158,$J:$J)," ")</f>
        <v>0.968913043478261</v>
      </c>
      <c r="O158" s="68">
        <f ca="1" t="shared" si="166"/>
        <v>0.959456521739129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65">
        <f ca="1">INDIRECT(ADDRESS(2+QUOTIENT(ROW()-2,COUNTA('Form Responses 1'!$1:$1)-4),1,,TRUE,"Form Responses 1"))</f>
        <v>45005.6342287616</v>
      </c>
      <c r="B159" s="51" t="str">
        <f ca="1">INDIRECT(ADDRESS(2+QUOTIENT(ROW()-2,COUNTA('Form Responses 1'!$1:$1)-4),2,,TRUE,"Form Responses 1"))</f>
        <v>theresia4@gmail.com</v>
      </c>
      <c r="C159" s="51" t="str">
        <f ca="1">INDIRECT(ADDRESS(2+QUOTIENT(ROW()-2,COUNTA('Form Responses 1'!$1:$1)-4),3,,TRUE,"Form Responses 1"))</f>
        <v>theresia v</v>
      </c>
      <c r="D159" s="66">
        <f ca="1">INDIRECT(ADDRESS(2+QUOTIENT(ROW()-2,COUNTA('Form Responses 1'!$1:$1)-4),4,,TRUE,"Form Responses 1"))</f>
        <v>44980</v>
      </c>
      <c r="E159" s="67">
        <f ca="1" t="shared" si="0"/>
        <v>4</v>
      </c>
      <c r="F159" s="51" t="str">
        <f ca="1">IF(ISBLANK(A159)," ",INDIRECT(ADDRESS(1,5+MOD(ROW()-2,COUNTA('Form Responses 1'!$1:$1)-4),,TRUE,"Form Responses 1")))</f>
        <v>Gedung Utama Lt.2 [Toilet Pria &amp; Wanita 1]</v>
      </c>
      <c r="G159" s="51" t="str">
        <f ca="1">IF(ISBLANK(A159)," ",INDIRECT(ADDRESS(MATCH(A159,'Form Responses 1'!A:A,0),5+MOD(ROW()-2,COUNTA('Form Responses 1'!$1:$1)-4),,TRUE,"Form Responses 1")))</f>
        <v>SANGATBAIK</v>
      </c>
      <c r="H159" s="68" t="str">
        <f ca="1" t="shared" si="1"/>
        <v>Gedung Utama Lt.2</v>
      </c>
      <c r="I159" s="68" t="str">
        <f ca="1" t="shared" si="2"/>
        <v>CLEANING SERVICE</v>
      </c>
      <c r="J159" s="68">
        <f ca="1" t="array" ref="J159">IFERROR(INDEX(MASTER!B:B,MATCH(G159,MASTER!A:A,0))/100," ")</f>
        <v>1</v>
      </c>
      <c r="K159" s="51">
        <f ca="1" t="shared" si="3"/>
        <v>8</v>
      </c>
      <c r="L159" s="51" t="str">
        <f ca="1" t="shared" si="4"/>
        <v>2023 - WEEK 08</v>
      </c>
      <c r="M159" s="51" t="str">
        <f ca="1" t="shared" si="5"/>
        <v>2023 - MONTH 02</v>
      </c>
      <c r="N159" s="68">
        <f ca="1" t="shared" ref="N159:O159" si="167">IFERROR(AVERAGEIF(L:L,L159,$J:$J)," ")</f>
        <v>0.968913043478261</v>
      </c>
      <c r="O159" s="68">
        <f ca="1" t="shared" si="167"/>
        <v>0.959456521739129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65">
        <f ca="1">INDIRECT(ADDRESS(2+QUOTIENT(ROW()-2,COUNTA('Form Responses 1'!$1:$1)-4),1,,TRUE,"Form Responses 1"))</f>
        <v>45005.6342287616</v>
      </c>
      <c r="B160" s="51" t="str">
        <f ca="1">INDIRECT(ADDRESS(2+QUOTIENT(ROW()-2,COUNTA('Form Responses 1'!$1:$1)-4),2,,TRUE,"Form Responses 1"))</f>
        <v>theresia4@gmail.com</v>
      </c>
      <c r="C160" s="51" t="str">
        <f ca="1">INDIRECT(ADDRESS(2+QUOTIENT(ROW()-2,COUNTA('Form Responses 1'!$1:$1)-4),3,,TRUE,"Form Responses 1"))</f>
        <v>theresia v</v>
      </c>
      <c r="D160" s="66">
        <f ca="1">INDIRECT(ADDRESS(2+QUOTIENT(ROW()-2,COUNTA('Form Responses 1'!$1:$1)-4),4,,TRUE,"Form Responses 1"))</f>
        <v>44980</v>
      </c>
      <c r="E160" s="67">
        <f ca="1" t="shared" si="0"/>
        <v>4</v>
      </c>
      <c r="F160" s="51" t="str">
        <f ca="1">IF(ISBLANK(A160)," ",INDIRECT(ADDRESS(1,5+MOD(ROW()-2,COUNTA('Form Responses 1'!$1:$1)-4),,TRUE,"Form Responses 1")))</f>
        <v>Gedung Utama Lt.2 [Toilet Pria &amp; Wanita 2]</v>
      </c>
      <c r="G160" s="51" t="str">
        <f ca="1">IF(ISBLANK(A160)," ",INDIRECT(ADDRESS(MATCH(A160,'Form Responses 1'!A:A,0),5+MOD(ROW()-2,COUNTA('Form Responses 1'!$1:$1)-4),,TRUE,"Form Responses 1")))</f>
        <v>SANGATBAIK</v>
      </c>
      <c r="H160" s="68" t="str">
        <f ca="1" t="shared" si="1"/>
        <v>Gedung Utama Lt.2</v>
      </c>
      <c r="I160" s="68" t="str">
        <f ca="1" t="shared" si="2"/>
        <v>CLEANING SERVICE</v>
      </c>
      <c r="J160" s="68">
        <f ca="1" t="array" ref="J160">IFERROR(INDEX(MASTER!B:B,MATCH(G160,MASTER!A:A,0))/100," ")</f>
        <v>1</v>
      </c>
      <c r="K160" s="51">
        <f ca="1" t="shared" si="3"/>
        <v>8</v>
      </c>
      <c r="L160" s="51" t="str">
        <f ca="1" t="shared" si="4"/>
        <v>2023 - WEEK 08</v>
      </c>
      <c r="M160" s="51" t="str">
        <f ca="1" t="shared" si="5"/>
        <v>2023 - MONTH 02</v>
      </c>
      <c r="N160" s="68">
        <f ca="1" t="shared" ref="N160:O160" si="168">IFERROR(AVERAGEIF(L:L,L160,$J:$J)," ")</f>
        <v>0.968913043478261</v>
      </c>
      <c r="O160" s="68">
        <f ca="1" t="shared" si="168"/>
        <v>0.959456521739129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65">
        <f ca="1">INDIRECT(ADDRESS(2+QUOTIENT(ROW()-2,COUNTA('Form Responses 1'!$1:$1)-4),1,,TRUE,"Form Responses 1"))</f>
        <v>45005.6342287616</v>
      </c>
      <c r="B161" s="51" t="str">
        <f ca="1">INDIRECT(ADDRESS(2+QUOTIENT(ROW()-2,COUNTA('Form Responses 1'!$1:$1)-4),2,,TRUE,"Form Responses 1"))</f>
        <v>theresia4@gmail.com</v>
      </c>
      <c r="C161" s="51" t="str">
        <f ca="1">INDIRECT(ADDRESS(2+QUOTIENT(ROW()-2,COUNTA('Form Responses 1'!$1:$1)-4),3,,TRUE,"Form Responses 1"))</f>
        <v>theresia v</v>
      </c>
      <c r="D161" s="66">
        <f ca="1">INDIRECT(ADDRESS(2+QUOTIENT(ROW()-2,COUNTA('Form Responses 1'!$1:$1)-4),4,,TRUE,"Form Responses 1"))</f>
        <v>44980</v>
      </c>
      <c r="E161" s="67">
        <f ca="1" t="shared" si="0"/>
        <v>4</v>
      </c>
      <c r="F161" s="51" t="str">
        <f ca="1">IF(ISBLANK(A161)," ",INDIRECT(ADDRESS(1,5+MOD(ROW()-2,COUNTA('Form Responses 1'!$1:$1)-4),,TRUE,"Form Responses 1")))</f>
        <v>Gedung Blok Barat Lt.1 [Ruang perlengkapan]</v>
      </c>
      <c r="G161" s="51" t="str">
        <f ca="1">IF(ISBLANK(A161)," ",INDIRECT(ADDRESS(MATCH(A161,'Form Responses 1'!A:A,0),5+MOD(ROW()-2,COUNTA('Form Responses 1'!$1:$1)-4),,TRUE,"Form Responses 1")))</f>
        <v>BAIK</v>
      </c>
      <c r="H161" s="68" t="str">
        <f ca="1" t="shared" si="1"/>
        <v>Gedung Blok Barat Lt.1</v>
      </c>
      <c r="I161" s="68" t="str">
        <f ca="1" t="shared" si="2"/>
        <v>CLEANING SERVICE</v>
      </c>
      <c r="J161" s="68">
        <f ca="1" t="array" ref="J161">IFERROR(INDEX(MASTER!B:B,MATCH(G161,MASTER!A:A,0))/100," ")</f>
        <v>0.95</v>
      </c>
      <c r="K161" s="51">
        <f ca="1" t="shared" si="3"/>
        <v>8</v>
      </c>
      <c r="L161" s="51" t="str">
        <f ca="1" t="shared" si="4"/>
        <v>2023 - WEEK 08</v>
      </c>
      <c r="M161" s="51" t="str">
        <f ca="1" t="shared" si="5"/>
        <v>2023 - MONTH 02</v>
      </c>
      <c r="N161" s="68">
        <f ca="1" t="shared" ref="N161:O161" si="169">IFERROR(AVERAGEIF(L:L,L161,$J:$J)," ")</f>
        <v>0.968913043478261</v>
      </c>
      <c r="O161" s="68">
        <f ca="1" t="shared" si="169"/>
        <v>0.959456521739129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65">
        <f ca="1">INDIRECT(ADDRESS(2+QUOTIENT(ROW()-2,COUNTA('Form Responses 1'!$1:$1)-4),1,,TRUE,"Form Responses 1"))</f>
        <v>45005.6342287616</v>
      </c>
      <c r="B162" s="51" t="str">
        <f ca="1">INDIRECT(ADDRESS(2+QUOTIENT(ROW()-2,COUNTA('Form Responses 1'!$1:$1)-4),2,,TRUE,"Form Responses 1"))</f>
        <v>theresia4@gmail.com</v>
      </c>
      <c r="C162" s="51" t="str">
        <f ca="1">INDIRECT(ADDRESS(2+QUOTIENT(ROW()-2,COUNTA('Form Responses 1'!$1:$1)-4),3,,TRUE,"Form Responses 1"))</f>
        <v>theresia v</v>
      </c>
      <c r="D162" s="66">
        <f ca="1">INDIRECT(ADDRESS(2+QUOTIENT(ROW()-2,COUNTA('Form Responses 1'!$1:$1)-4),4,,TRUE,"Form Responses 1"))</f>
        <v>44980</v>
      </c>
      <c r="E162" s="67">
        <f ca="1" t="shared" si="0"/>
        <v>4</v>
      </c>
      <c r="F162" s="51" t="str">
        <f ca="1">IF(ISBLANK(A162)," ",INDIRECT(ADDRESS(1,5+MOD(ROW()-2,COUNTA('Form Responses 1'!$1:$1)-4),,TRUE,"Form Responses 1")))</f>
        <v>Gedung Blok Barat Lt.1 [R Dokumentasi]</v>
      </c>
      <c r="G162" s="51" t="str">
        <f ca="1">IF(ISBLANK(A162)," ",INDIRECT(ADDRESS(MATCH(A162,'Form Responses 1'!A:A,0),5+MOD(ROW()-2,COUNTA('Form Responses 1'!$1:$1)-4),,TRUE,"Form Responses 1")))</f>
        <v>BAIK</v>
      </c>
      <c r="H162" s="68" t="str">
        <f ca="1" t="shared" si="1"/>
        <v>Gedung Blok Barat Lt.1</v>
      </c>
      <c r="I162" s="68" t="str">
        <f ca="1" t="shared" si="2"/>
        <v>CLEANING SERVICE</v>
      </c>
      <c r="J162" s="68">
        <f ca="1" t="array" ref="J162">IFERROR(INDEX(MASTER!B:B,MATCH(G162,MASTER!A:A,0))/100," ")</f>
        <v>0.95</v>
      </c>
      <c r="K162" s="51">
        <f ca="1" t="shared" si="3"/>
        <v>8</v>
      </c>
      <c r="L162" s="51" t="str">
        <f ca="1" t="shared" si="4"/>
        <v>2023 - WEEK 08</v>
      </c>
      <c r="M162" s="51" t="str">
        <f ca="1" t="shared" si="5"/>
        <v>2023 - MONTH 02</v>
      </c>
      <c r="N162" s="68">
        <f ca="1" t="shared" ref="N162:O162" si="170">IFERROR(AVERAGEIF(L:L,L162,$J:$J)," ")</f>
        <v>0.968913043478261</v>
      </c>
      <c r="O162" s="68">
        <f ca="1" t="shared" si="170"/>
        <v>0.959456521739129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65">
        <f ca="1">INDIRECT(ADDRESS(2+QUOTIENT(ROW()-2,COUNTA('Form Responses 1'!$1:$1)-4),1,,TRUE,"Form Responses 1"))</f>
        <v>45005.6342287616</v>
      </c>
      <c r="B163" s="51" t="str">
        <f ca="1">INDIRECT(ADDRESS(2+QUOTIENT(ROW()-2,COUNTA('Form Responses 1'!$1:$1)-4),2,,TRUE,"Form Responses 1"))</f>
        <v>theresia4@gmail.com</v>
      </c>
      <c r="C163" s="51" t="str">
        <f ca="1">INDIRECT(ADDRESS(2+QUOTIENT(ROW()-2,COUNTA('Form Responses 1'!$1:$1)-4),3,,TRUE,"Form Responses 1"))</f>
        <v>theresia v</v>
      </c>
      <c r="D163" s="66">
        <f ca="1">INDIRECT(ADDRESS(2+QUOTIENT(ROW()-2,COUNTA('Form Responses 1'!$1:$1)-4),4,,TRUE,"Form Responses 1"))</f>
        <v>44980</v>
      </c>
      <c r="E163" s="67">
        <f ca="1" t="shared" si="0"/>
        <v>4</v>
      </c>
      <c r="F163" s="51" t="str">
        <f ca="1">IF(ISBLANK(A163)," ",INDIRECT(ADDRESS(1,5+MOD(ROW()-2,COUNTA('Form Responses 1'!$1:$1)-4),,TRUE,"Form Responses 1")))</f>
        <v>Gedung Blok Barat Lt.1 [R Penggambaran]</v>
      </c>
      <c r="G163" s="51" t="str">
        <f ca="1">IF(ISBLANK(A163)," ",INDIRECT(ADDRESS(MATCH(A163,'Form Responses 1'!A:A,0),5+MOD(ROW()-2,COUNTA('Form Responses 1'!$1:$1)-4),,TRUE,"Form Responses 1")))</f>
        <v>BAIK</v>
      </c>
      <c r="H163" s="68" t="str">
        <f ca="1" t="shared" si="1"/>
        <v>Gedung Blok Barat Lt.1</v>
      </c>
      <c r="I163" s="68" t="str">
        <f ca="1" t="shared" si="2"/>
        <v>CLEANING SERVICE</v>
      </c>
      <c r="J163" s="68">
        <f ca="1" t="array" ref="J163">IFERROR(INDEX(MASTER!B:B,MATCH(G163,MASTER!A:A,0))/100," ")</f>
        <v>0.95</v>
      </c>
      <c r="K163" s="51">
        <f ca="1" t="shared" si="3"/>
        <v>8</v>
      </c>
      <c r="L163" s="51" t="str">
        <f ca="1" t="shared" si="4"/>
        <v>2023 - WEEK 08</v>
      </c>
      <c r="M163" s="51" t="str">
        <f ca="1" t="shared" si="5"/>
        <v>2023 - MONTH 02</v>
      </c>
      <c r="N163" s="68">
        <f ca="1" t="shared" ref="N163:O163" si="171">IFERROR(AVERAGEIF(L:L,L163,$J:$J)," ")</f>
        <v>0.968913043478261</v>
      </c>
      <c r="O163" s="68">
        <f ca="1" t="shared" si="171"/>
        <v>0.959456521739129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65">
        <f ca="1">INDIRECT(ADDRESS(2+QUOTIENT(ROW()-2,COUNTA('Form Responses 1'!$1:$1)-4),1,,TRUE,"Form Responses 1"))</f>
        <v>45005.6342287616</v>
      </c>
      <c r="B164" s="51" t="str">
        <f ca="1">INDIRECT(ADDRESS(2+QUOTIENT(ROW()-2,COUNTA('Form Responses 1'!$1:$1)-4),2,,TRUE,"Form Responses 1"))</f>
        <v>theresia4@gmail.com</v>
      </c>
      <c r="C164" s="51" t="str">
        <f ca="1">INDIRECT(ADDRESS(2+QUOTIENT(ROW()-2,COUNTA('Form Responses 1'!$1:$1)-4),3,,TRUE,"Form Responses 1"))</f>
        <v>theresia v</v>
      </c>
      <c r="D164" s="66">
        <f ca="1">INDIRECT(ADDRESS(2+QUOTIENT(ROW()-2,COUNTA('Form Responses 1'!$1:$1)-4),4,,TRUE,"Form Responses 1"))</f>
        <v>44980</v>
      </c>
      <c r="E164" s="67">
        <f ca="1" t="shared" si="0"/>
        <v>4</v>
      </c>
      <c r="F164" s="51" t="str">
        <f ca="1">IF(ISBLANK(A164)," ",INDIRECT(ADDRESS(1,5+MOD(ROW()-2,COUNTA('Form Responses 1'!$1:$1)-4),,TRUE,"Form Responses 1")))</f>
        <v>Gedung Blok Barat Lt.1 [Gudang 1]</v>
      </c>
      <c r="G164" s="51" t="str">
        <f ca="1">IF(ISBLANK(A164)," ",INDIRECT(ADDRESS(MATCH(A164,'Form Responses 1'!A:A,0),5+MOD(ROW()-2,COUNTA('Form Responses 1'!$1:$1)-4),,TRUE,"Form Responses 1")))</f>
        <v>BAIK</v>
      </c>
      <c r="H164" s="68" t="str">
        <f ca="1" t="shared" si="1"/>
        <v>Gedung Blok Barat Lt.1</v>
      </c>
      <c r="I164" s="68" t="str">
        <f ca="1" t="shared" si="2"/>
        <v>CLEANING SERVICE</v>
      </c>
      <c r="J164" s="68">
        <f ca="1" t="array" ref="J164">IFERROR(INDEX(MASTER!B:B,MATCH(G164,MASTER!A:A,0))/100," ")</f>
        <v>0.95</v>
      </c>
      <c r="K164" s="51">
        <f ca="1" t="shared" si="3"/>
        <v>8</v>
      </c>
      <c r="L164" s="51" t="str">
        <f ca="1" t="shared" si="4"/>
        <v>2023 - WEEK 08</v>
      </c>
      <c r="M164" s="51" t="str">
        <f ca="1" t="shared" si="5"/>
        <v>2023 - MONTH 02</v>
      </c>
      <c r="N164" s="68">
        <f ca="1" t="shared" ref="N164:O164" si="172">IFERROR(AVERAGEIF(L:L,L164,$J:$J)," ")</f>
        <v>0.968913043478261</v>
      </c>
      <c r="O164" s="68">
        <f ca="1" t="shared" si="172"/>
        <v>0.959456521739129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65">
        <f ca="1">INDIRECT(ADDRESS(2+QUOTIENT(ROW()-2,COUNTA('Form Responses 1'!$1:$1)-4),1,,TRUE,"Form Responses 1"))</f>
        <v>45005.6342287616</v>
      </c>
      <c r="B165" s="51" t="str">
        <f ca="1">INDIRECT(ADDRESS(2+QUOTIENT(ROW()-2,COUNTA('Form Responses 1'!$1:$1)-4),2,,TRUE,"Form Responses 1"))</f>
        <v>theresia4@gmail.com</v>
      </c>
      <c r="C165" s="51" t="str">
        <f ca="1">INDIRECT(ADDRESS(2+QUOTIENT(ROW()-2,COUNTA('Form Responses 1'!$1:$1)-4),3,,TRUE,"Form Responses 1"))</f>
        <v>theresia v</v>
      </c>
      <c r="D165" s="66">
        <f ca="1">INDIRECT(ADDRESS(2+QUOTIENT(ROW()-2,COUNTA('Form Responses 1'!$1:$1)-4),4,,TRUE,"Form Responses 1"))</f>
        <v>44980</v>
      </c>
      <c r="E165" s="67">
        <f ca="1" t="shared" si="0"/>
        <v>4</v>
      </c>
      <c r="F165" s="51" t="str">
        <f ca="1">IF(ISBLANK(A165)," ",INDIRECT(ADDRESS(1,5+MOD(ROW()-2,COUNTA('Form Responses 1'!$1:$1)-4),,TRUE,"Form Responses 1")))</f>
        <v>Gedung Blok Barat Lt.1 [Gudang 2]</v>
      </c>
      <c r="G165" s="51" t="str">
        <f ca="1">IF(ISBLANK(A165)," ",INDIRECT(ADDRESS(MATCH(A165,'Form Responses 1'!A:A,0),5+MOD(ROW()-2,COUNTA('Form Responses 1'!$1:$1)-4),,TRUE,"Form Responses 1")))</f>
        <v>SANGATBAIK</v>
      </c>
      <c r="H165" s="68" t="str">
        <f ca="1" t="shared" si="1"/>
        <v>Gedung Blok Barat Lt.1</v>
      </c>
      <c r="I165" s="68" t="str">
        <f ca="1" t="shared" si="2"/>
        <v>CLEANING SERVICE</v>
      </c>
      <c r="J165" s="68">
        <f ca="1" t="array" ref="J165">IFERROR(INDEX(MASTER!B:B,MATCH(G165,MASTER!A:A,0))/100," ")</f>
        <v>1</v>
      </c>
      <c r="K165" s="51">
        <f ca="1" t="shared" si="3"/>
        <v>8</v>
      </c>
      <c r="L165" s="51" t="str">
        <f ca="1" t="shared" si="4"/>
        <v>2023 - WEEK 08</v>
      </c>
      <c r="M165" s="51" t="str">
        <f ca="1" t="shared" si="5"/>
        <v>2023 - MONTH 02</v>
      </c>
      <c r="N165" s="68">
        <f ca="1" t="shared" ref="N165:O165" si="173">IFERROR(AVERAGEIF(L:L,L165,$J:$J)," ")</f>
        <v>0.968913043478261</v>
      </c>
      <c r="O165" s="68">
        <f ca="1" t="shared" si="173"/>
        <v>0.959456521739129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65">
        <f ca="1">INDIRECT(ADDRESS(2+QUOTIENT(ROW()-2,COUNTA('Form Responses 1'!$1:$1)-4),1,,TRUE,"Form Responses 1"))</f>
        <v>45005.6342287616</v>
      </c>
      <c r="B166" s="51" t="str">
        <f ca="1">INDIRECT(ADDRESS(2+QUOTIENT(ROW()-2,COUNTA('Form Responses 1'!$1:$1)-4),2,,TRUE,"Form Responses 1"))</f>
        <v>theresia4@gmail.com</v>
      </c>
      <c r="C166" s="51" t="str">
        <f ca="1">INDIRECT(ADDRESS(2+QUOTIENT(ROW()-2,COUNTA('Form Responses 1'!$1:$1)-4),3,,TRUE,"Form Responses 1"))</f>
        <v>theresia v</v>
      </c>
      <c r="D166" s="66">
        <f ca="1">INDIRECT(ADDRESS(2+QUOTIENT(ROW()-2,COUNTA('Form Responses 1'!$1:$1)-4),4,,TRUE,"Form Responses 1"))</f>
        <v>44980</v>
      </c>
      <c r="E166" s="67">
        <f ca="1" t="shared" si="0"/>
        <v>4</v>
      </c>
      <c r="F166" s="51" t="str">
        <f ca="1">IF(ISBLANK(A166)," ",INDIRECT(ADDRESS(1,5+MOD(ROW()-2,COUNTA('Form Responses 1'!$1:$1)-4),,TRUE,"Form Responses 1")))</f>
        <v>Gedung Blok Barat Lt.1 [Co Working Space]</v>
      </c>
      <c r="G166" s="51" t="str">
        <f ca="1">IF(ISBLANK(A166)," ",INDIRECT(ADDRESS(MATCH(A166,'Form Responses 1'!A:A,0),5+MOD(ROW()-2,COUNTA('Form Responses 1'!$1:$1)-4),,TRUE,"Form Responses 1")))</f>
        <v>SANGATBAIK</v>
      </c>
      <c r="H166" s="68" t="str">
        <f ca="1" t="shared" si="1"/>
        <v>Gedung Blok Barat Lt.1</v>
      </c>
      <c r="I166" s="68" t="str">
        <f ca="1" t="shared" si="2"/>
        <v>CLEANING SERVICE</v>
      </c>
      <c r="J166" s="68">
        <f ca="1" t="array" ref="J166">IFERROR(INDEX(MASTER!B:B,MATCH(G166,MASTER!A:A,0))/100," ")</f>
        <v>1</v>
      </c>
      <c r="K166" s="51">
        <f ca="1" t="shared" si="3"/>
        <v>8</v>
      </c>
      <c r="L166" s="51" t="str">
        <f ca="1" t="shared" si="4"/>
        <v>2023 - WEEK 08</v>
      </c>
      <c r="M166" s="51" t="str">
        <f ca="1" t="shared" si="5"/>
        <v>2023 - MONTH 02</v>
      </c>
      <c r="N166" s="68">
        <f ca="1" t="shared" ref="N166:O166" si="174">IFERROR(AVERAGEIF(L:L,L166,$J:$J)," ")</f>
        <v>0.968913043478261</v>
      </c>
      <c r="O166" s="68">
        <f ca="1" t="shared" si="174"/>
        <v>0.959456521739129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65">
        <f ca="1">INDIRECT(ADDRESS(2+QUOTIENT(ROW()-2,COUNTA('Form Responses 1'!$1:$1)-4),1,,TRUE,"Form Responses 1"))</f>
        <v>45005.6342287616</v>
      </c>
      <c r="B167" s="51" t="str">
        <f ca="1">INDIRECT(ADDRESS(2+QUOTIENT(ROW()-2,COUNTA('Form Responses 1'!$1:$1)-4),2,,TRUE,"Form Responses 1"))</f>
        <v>theresia4@gmail.com</v>
      </c>
      <c r="C167" s="51" t="str">
        <f ca="1">INDIRECT(ADDRESS(2+QUOTIENT(ROW()-2,COUNTA('Form Responses 1'!$1:$1)-4),3,,TRUE,"Form Responses 1"))</f>
        <v>theresia v</v>
      </c>
      <c r="D167" s="66">
        <f ca="1">INDIRECT(ADDRESS(2+QUOTIENT(ROW()-2,COUNTA('Form Responses 1'!$1:$1)-4),4,,TRUE,"Form Responses 1"))</f>
        <v>44980</v>
      </c>
      <c r="E167" s="67">
        <f ca="1" t="shared" si="0"/>
        <v>4</v>
      </c>
      <c r="F167" s="51" t="str">
        <f ca="1">IF(ISBLANK(A167)," ",INDIRECT(ADDRESS(1,5+MOD(ROW()-2,COUNTA('Form Responses 1'!$1:$1)-4),,TRUE,"Form Responses 1")))</f>
        <v>Gedung Blok Barat Lt.1 [Toilet Pria &amp; Wanita 1]</v>
      </c>
      <c r="G167" s="51" t="str">
        <f ca="1">IF(ISBLANK(A167)," ",INDIRECT(ADDRESS(MATCH(A167,'Form Responses 1'!A:A,0),5+MOD(ROW()-2,COUNTA('Form Responses 1'!$1:$1)-4),,TRUE,"Form Responses 1")))</f>
        <v>SANGATBAIK</v>
      </c>
      <c r="H167" s="68" t="str">
        <f ca="1" t="shared" si="1"/>
        <v>Gedung Blok Barat Lt.1</v>
      </c>
      <c r="I167" s="68" t="str">
        <f ca="1" t="shared" si="2"/>
        <v>CLEANING SERVICE</v>
      </c>
      <c r="J167" s="68">
        <f ca="1" t="array" ref="J167">IFERROR(INDEX(MASTER!B:B,MATCH(G167,MASTER!A:A,0))/100," ")</f>
        <v>1</v>
      </c>
      <c r="K167" s="51">
        <f ca="1" t="shared" si="3"/>
        <v>8</v>
      </c>
      <c r="L167" s="51" t="str">
        <f ca="1" t="shared" si="4"/>
        <v>2023 - WEEK 08</v>
      </c>
      <c r="M167" s="51" t="str">
        <f ca="1" t="shared" si="5"/>
        <v>2023 - MONTH 02</v>
      </c>
      <c r="N167" s="68">
        <f ca="1" t="shared" ref="N167:O167" si="175">IFERROR(AVERAGEIF(L:L,L167,$J:$J)," ")</f>
        <v>0.968913043478261</v>
      </c>
      <c r="O167" s="68">
        <f ca="1" t="shared" si="175"/>
        <v>0.959456521739129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65">
        <f ca="1">INDIRECT(ADDRESS(2+QUOTIENT(ROW()-2,COUNTA('Form Responses 1'!$1:$1)-4),1,,TRUE,"Form Responses 1"))</f>
        <v>45005.6342287616</v>
      </c>
      <c r="B168" s="51" t="str">
        <f ca="1">INDIRECT(ADDRESS(2+QUOTIENT(ROW()-2,COUNTA('Form Responses 1'!$1:$1)-4),2,,TRUE,"Form Responses 1"))</f>
        <v>theresia4@gmail.com</v>
      </c>
      <c r="C168" s="51" t="str">
        <f ca="1">INDIRECT(ADDRESS(2+QUOTIENT(ROW()-2,COUNTA('Form Responses 1'!$1:$1)-4),3,,TRUE,"Form Responses 1"))</f>
        <v>theresia v</v>
      </c>
      <c r="D168" s="66">
        <f ca="1">INDIRECT(ADDRESS(2+QUOTIENT(ROW()-2,COUNTA('Form Responses 1'!$1:$1)-4),4,,TRUE,"Form Responses 1"))</f>
        <v>44980</v>
      </c>
      <c r="E168" s="67">
        <f ca="1" t="shared" si="0"/>
        <v>4</v>
      </c>
      <c r="F168" s="51" t="str">
        <f ca="1">IF(ISBLANK(A168)," ",INDIRECT(ADDRESS(1,5+MOD(ROW()-2,COUNTA('Form Responses 1'!$1:$1)-4),,TRUE,"Form Responses 1")))</f>
        <v>Gedung Blok Barat Lt.1 [Toilet Pria &amp; Wanita 2]</v>
      </c>
      <c r="G168" s="51" t="str">
        <f ca="1">IF(ISBLANK(A168)," ",INDIRECT(ADDRESS(MATCH(A168,'Form Responses 1'!A:A,0),5+MOD(ROW()-2,COUNTA('Form Responses 1'!$1:$1)-4),,TRUE,"Form Responses 1")))</f>
        <v>SANGATBAIK</v>
      </c>
      <c r="H168" s="68" t="str">
        <f ca="1" t="shared" si="1"/>
        <v>Gedung Blok Barat Lt.1</v>
      </c>
      <c r="I168" s="68" t="str">
        <f ca="1" t="shared" si="2"/>
        <v>CLEANING SERVICE</v>
      </c>
      <c r="J168" s="68">
        <f ca="1" t="array" ref="J168">IFERROR(INDEX(MASTER!B:B,MATCH(G168,MASTER!A:A,0))/100," ")</f>
        <v>1</v>
      </c>
      <c r="K168" s="51">
        <f ca="1" t="shared" si="3"/>
        <v>8</v>
      </c>
      <c r="L168" s="51" t="str">
        <f ca="1" t="shared" si="4"/>
        <v>2023 - WEEK 08</v>
      </c>
      <c r="M168" s="51" t="str">
        <f ca="1" t="shared" si="5"/>
        <v>2023 - MONTH 02</v>
      </c>
      <c r="N168" s="68">
        <f ca="1" t="shared" ref="N168:O168" si="176">IFERROR(AVERAGEIF(L:L,L168,$J:$J)," ")</f>
        <v>0.968913043478261</v>
      </c>
      <c r="O168" s="68">
        <f ca="1" t="shared" si="176"/>
        <v>0.959456521739129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65">
        <f ca="1">INDIRECT(ADDRESS(2+QUOTIENT(ROW()-2,COUNTA('Form Responses 1'!$1:$1)-4),1,,TRUE,"Form Responses 1"))</f>
        <v>45005.6342287616</v>
      </c>
      <c r="B169" s="51" t="str">
        <f ca="1">INDIRECT(ADDRESS(2+QUOTIENT(ROW()-2,COUNTA('Form Responses 1'!$1:$1)-4),2,,TRUE,"Form Responses 1"))</f>
        <v>theresia4@gmail.com</v>
      </c>
      <c r="C169" s="51" t="str">
        <f ca="1">INDIRECT(ADDRESS(2+QUOTIENT(ROW()-2,COUNTA('Form Responses 1'!$1:$1)-4),3,,TRUE,"Form Responses 1"))</f>
        <v>theresia v</v>
      </c>
      <c r="D169" s="66">
        <f ca="1">INDIRECT(ADDRESS(2+QUOTIENT(ROW()-2,COUNTA('Form Responses 1'!$1:$1)-4),4,,TRUE,"Form Responses 1"))</f>
        <v>44980</v>
      </c>
      <c r="E169" s="67">
        <f ca="1" t="shared" si="0"/>
        <v>4</v>
      </c>
      <c r="F169" s="51" t="str">
        <f ca="1">IF(ISBLANK(A169)," ",INDIRECT(ADDRESS(1,5+MOD(ROW()-2,COUNTA('Form Responses 1'!$1:$1)-4),,TRUE,"Form Responses 1")))</f>
        <v>Gedung Blok Barat Lt.2 [Ruang Rapat Besar]</v>
      </c>
      <c r="G169" s="51" t="str">
        <f ca="1">IF(ISBLANK(A169)," ",INDIRECT(ADDRESS(MATCH(A169,'Form Responses 1'!A:A,0),5+MOD(ROW()-2,COUNTA('Form Responses 1'!$1:$1)-4),,TRUE,"Form Responses 1")))</f>
        <v>BAIK</v>
      </c>
      <c r="H169" s="68" t="str">
        <f ca="1" t="shared" si="1"/>
        <v>Gedung Blok Barat Lt.2</v>
      </c>
      <c r="I169" s="68" t="str">
        <f ca="1" t="shared" si="2"/>
        <v>CLEANING SERVICE</v>
      </c>
      <c r="J169" s="68">
        <f ca="1" t="array" ref="J169">IFERROR(INDEX(MASTER!B:B,MATCH(G169,MASTER!A:A,0))/100," ")</f>
        <v>0.95</v>
      </c>
      <c r="K169" s="51">
        <f ca="1" t="shared" si="3"/>
        <v>8</v>
      </c>
      <c r="L169" s="51" t="str">
        <f ca="1" t="shared" si="4"/>
        <v>2023 - WEEK 08</v>
      </c>
      <c r="M169" s="51" t="str">
        <f ca="1" t="shared" si="5"/>
        <v>2023 - MONTH 02</v>
      </c>
      <c r="N169" s="68">
        <f ca="1" t="shared" ref="N169:O169" si="177">IFERROR(AVERAGEIF(L:L,L169,$J:$J)," ")</f>
        <v>0.968913043478261</v>
      </c>
      <c r="O169" s="68">
        <f ca="1" t="shared" si="177"/>
        <v>0.959456521739129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65">
        <f ca="1">INDIRECT(ADDRESS(2+QUOTIENT(ROW()-2,COUNTA('Form Responses 1'!$1:$1)-4),1,,TRUE,"Form Responses 1"))</f>
        <v>45005.6342287616</v>
      </c>
      <c r="B170" s="51" t="str">
        <f ca="1">INDIRECT(ADDRESS(2+QUOTIENT(ROW()-2,COUNTA('Form Responses 1'!$1:$1)-4),2,,TRUE,"Form Responses 1"))</f>
        <v>theresia4@gmail.com</v>
      </c>
      <c r="C170" s="51" t="str">
        <f ca="1">INDIRECT(ADDRESS(2+QUOTIENT(ROW()-2,COUNTA('Form Responses 1'!$1:$1)-4),3,,TRUE,"Form Responses 1"))</f>
        <v>theresia v</v>
      </c>
      <c r="D170" s="66">
        <f ca="1">INDIRECT(ADDRESS(2+QUOTIENT(ROW()-2,COUNTA('Form Responses 1'!$1:$1)-4),4,,TRUE,"Form Responses 1"))</f>
        <v>44980</v>
      </c>
      <c r="E170" s="67">
        <f ca="1" t="shared" si="0"/>
        <v>4</v>
      </c>
      <c r="F170" s="51" t="str">
        <f ca="1">IF(ISBLANK(A170)," ",INDIRECT(ADDRESS(1,5+MOD(ROW()-2,COUNTA('Form Responses 1'!$1:$1)-4),,TRUE,"Form Responses 1")))</f>
        <v>Gedung Blok Barat Lt.2 [Ruang Redaksi]</v>
      </c>
      <c r="G170" s="51" t="str">
        <f ca="1">IF(ISBLANK(A170)," ",INDIRECT(ADDRESS(MATCH(A170,'Form Responses 1'!A:A,0),5+MOD(ROW()-2,COUNTA('Form Responses 1'!$1:$1)-4),,TRUE,"Form Responses 1")))</f>
        <v>BAIK</v>
      </c>
      <c r="H170" s="68" t="str">
        <f ca="1" t="shared" si="1"/>
        <v>Gedung Blok Barat Lt.2</v>
      </c>
      <c r="I170" s="68" t="str">
        <f ca="1" t="shared" si="2"/>
        <v>CLEANING SERVICE</v>
      </c>
      <c r="J170" s="68">
        <f ca="1" t="array" ref="J170">IFERROR(INDEX(MASTER!B:B,MATCH(G170,MASTER!A:A,0))/100," ")</f>
        <v>0.95</v>
      </c>
      <c r="K170" s="51">
        <f ca="1" t="shared" si="3"/>
        <v>8</v>
      </c>
      <c r="L170" s="51" t="str">
        <f ca="1" t="shared" si="4"/>
        <v>2023 - WEEK 08</v>
      </c>
      <c r="M170" s="51" t="str">
        <f ca="1" t="shared" si="5"/>
        <v>2023 - MONTH 02</v>
      </c>
      <c r="N170" s="68">
        <f ca="1" t="shared" ref="N170:O170" si="178">IFERROR(AVERAGEIF(L:L,L170,$J:$J)," ")</f>
        <v>0.968913043478261</v>
      </c>
      <c r="O170" s="68">
        <f ca="1" t="shared" si="178"/>
        <v>0.959456521739129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65">
        <f ca="1">INDIRECT(ADDRESS(2+QUOTIENT(ROW()-2,COUNTA('Form Responses 1'!$1:$1)-4),1,,TRUE,"Form Responses 1"))</f>
        <v>45005.6342287616</v>
      </c>
      <c r="B171" s="51" t="str">
        <f ca="1">INDIRECT(ADDRESS(2+QUOTIENT(ROW()-2,COUNTA('Form Responses 1'!$1:$1)-4),2,,TRUE,"Form Responses 1"))</f>
        <v>theresia4@gmail.com</v>
      </c>
      <c r="C171" s="51" t="str">
        <f ca="1">INDIRECT(ADDRESS(2+QUOTIENT(ROW()-2,COUNTA('Form Responses 1'!$1:$1)-4),3,,TRUE,"Form Responses 1"))</f>
        <v>theresia v</v>
      </c>
      <c r="D171" s="66">
        <f ca="1">INDIRECT(ADDRESS(2+QUOTIENT(ROW()-2,COUNTA('Form Responses 1'!$1:$1)-4),4,,TRUE,"Form Responses 1"))</f>
        <v>44980</v>
      </c>
      <c r="E171" s="67">
        <f ca="1" t="shared" si="0"/>
        <v>4</v>
      </c>
      <c r="F171" s="51" t="str">
        <f ca="1">IF(ISBLANK(A171)," ",INDIRECT(ADDRESS(1,5+MOD(ROW()-2,COUNTA('Form Responses 1'!$1:$1)-4),,TRUE,"Form Responses 1")))</f>
        <v>Gedung Blok Barat Lt.2 [Ruang Peneliti 1]</v>
      </c>
      <c r="G171" s="51" t="str">
        <f ca="1">IF(ISBLANK(A171)," ",INDIRECT(ADDRESS(MATCH(A171,'Form Responses 1'!A:A,0),5+MOD(ROW()-2,COUNTA('Form Responses 1'!$1:$1)-4),,TRUE,"Form Responses 1")))</f>
        <v>BAIK</v>
      </c>
      <c r="H171" s="68" t="str">
        <f ca="1" t="shared" si="1"/>
        <v>Gedung Blok Barat Lt.2</v>
      </c>
      <c r="I171" s="68" t="str">
        <f ca="1" t="shared" si="2"/>
        <v>CLEANING SERVICE</v>
      </c>
      <c r="J171" s="68">
        <f ca="1" t="array" ref="J171">IFERROR(INDEX(MASTER!B:B,MATCH(G171,MASTER!A:A,0))/100," ")</f>
        <v>0.95</v>
      </c>
      <c r="K171" s="51">
        <f ca="1" t="shared" si="3"/>
        <v>8</v>
      </c>
      <c r="L171" s="51" t="str">
        <f ca="1" t="shared" si="4"/>
        <v>2023 - WEEK 08</v>
      </c>
      <c r="M171" s="51" t="str">
        <f ca="1" t="shared" si="5"/>
        <v>2023 - MONTH 02</v>
      </c>
      <c r="N171" s="68">
        <f ca="1" t="shared" ref="N171:O171" si="179">IFERROR(AVERAGEIF(L:L,L171,$J:$J)," ")</f>
        <v>0.968913043478261</v>
      </c>
      <c r="O171" s="68">
        <f ca="1" t="shared" si="179"/>
        <v>0.959456521739129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65">
        <f ca="1">INDIRECT(ADDRESS(2+QUOTIENT(ROW()-2,COUNTA('Form Responses 1'!$1:$1)-4),1,,TRUE,"Form Responses 1"))</f>
        <v>45005.6342287616</v>
      </c>
      <c r="B172" s="51" t="str">
        <f ca="1">INDIRECT(ADDRESS(2+QUOTIENT(ROW()-2,COUNTA('Form Responses 1'!$1:$1)-4),2,,TRUE,"Form Responses 1"))</f>
        <v>theresia4@gmail.com</v>
      </c>
      <c r="C172" s="51" t="str">
        <f ca="1">INDIRECT(ADDRESS(2+QUOTIENT(ROW()-2,COUNTA('Form Responses 1'!$1:$1)-4),3,,TRUE,"Form Responses 1"))</f>
        <v>theresia v</v>
      </c>
      <c r="D172" s="66">
        <f ca="1">INDIRECT(ADDRESS(2+QUOTIENT(ROW()-2,COUNTA('Form Responses 1'!$1:$1)-4),4,,TRUE,"Form Responses 1"))</f>
        <v>44980</v>
      </c>
      <c r="E172" s="67">
        <f ca="1" t="shared" si="0"/>
        <v>4</v>
      </c>
      <c r="F172" s="51" t="str">
        <f ca="1">IF(ISBLANK(A172)," ",INDIRECT(ADDRESS(1,5+MOD(ROW()-2,COUNTA('Form Responses 1'!$1:$1)-4),,TRUE,"Form Responses 1")))</f>
        <v>Gedung Blok Barat Lt.2 [Ruang Peneliti 2]</v>
      </c>
      <c r="G172" s="51" t="str">
        <f ca="1">IF(ISBLANK(A172)," ",INDIRECT(ADDRESS(MATCH(A172,'Form Responses 1'!A:A,0),5+MOD(ROW()-2,COUNTA('Form Responses 1'!$1:$1)-4),,TRUE,"Form Responses 1")))</f>
        <v>BAIK</v>
      </c>
      <c r="H172" s="68" t="str">
        <f ca="1" t="shared" si="1"/>
        <v>Gedung Blok Barat Lt.2</v>
      </c>
      <c r="I172" s="68" t="str">
        <f ca="1" t="shared" si="2"/>
        <v>CLEANING SERVICE</v>
      </c>
      <c r="J172" s="68">
        <f ca="1" t="array" ref="J172">IFERROR(INDEX(MASTER!B:B,MATCH(G172,MASTER!A:A,0))/100," ")</f>
        <v>0.95</v>
      </c>
      <c r="K172" s="51">
        <f ca="1" t="shared" si="3"/>
        <v>8</v>
      </c>
      <c r="L172" s="51" t="str">
        <f ca="1" t="shared" si="4"/>
        <v>2023 - WEEK 08</v>
      </c>
      <c r="M172" s="51" t="str">
        <f ca="1" t="shared" si="5"/>
        <v>2023 - MONTH 02</v>
      </c>
      <c r="N172" s="68">
        <f ca="1" t="shared" ref="N172:O172" si="180">IFERROR(AVERAGEIF(L:L,L172,$J:$J)," ")</f>
        <v>0.968913043478261</v>
      </c>
      <c r="O172" s="68">
        <f ca="1" t="shared" si="180"/>
        <v>0.959456521739129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65">
        <f ca="1">INDIRECT(ADDRESS(2+QUOTIENT(ROW()-2,COUNTA('Form Responses 1'!$1:$1)-4),1,,TRUE,"Form Responses 1"))</f>
        <v>45005.6342287616</v>
      </c>
      <c r="B173" s="51" t="str">
        <f ca="1">INDIRECT(ADDRESS(2+QUOTIENT(ROW()-2,COUNTA('Form Responses 1'!$1:$1)-4),2,,TRUE,"Form Responses 1"))</f>
        <v>theresia4@gmail.com</v>
      </c>
      <c r="C173" s="51" t="str">
        <f ca="1">INDIRECT(ADDRESS(2+QUOTIENT(ROW()-2,COUNTA('Form Responses 1'!$1:$1)-4),3,,TRUE,"Form Responses 1"))</f>
        <v>theresia v</v>
      </c>
      <c r="D173" s="66">
        <f ca="1">INDIRECT(ADDRESS(2+QUOTIENT(ROW()-2,COUNTA('Form Responses 1'!$1:$1)-4),4,,TRUE,"Form Responses 1"))</f>
        <v>44980</v>
      </c>
      <c r="E173" s="67">
        <f ca="1" t="shared" si="0"/>
        <v>4</v>
      </c>
      <c r="F173" s="51" t="str">
        <f ca="1">IF(ISBLANK(A173)," ",INDIRECT(ADDRESS(1,5+MOD(ROW()-2,COUNTA('Form Responses 1'!$1:$1)-4),,TRUE,"Form Responses 1")))</f>
        <v>Gedung Blok Barat Lt.2 [Ruang Peneliti 3]</v>
      </c>
      <c r="G173" s="51" t="str">
        <f ca="1">IF(ISBLANK(A173)," ",INDIRECT(ADDRESS(MATCH(A173,'Form Responses 1'!A:A,0),5+MOD(ROW()-2,COUNTA('Form Responses 1'!$1:$1)-4),,TRUE,"Form Responses 1")))</f>
        <v>SANGATBAIK</v>
      </c>
      <c r="H173" s="68" t="str">
        <f ca="1" t="shared" si="1"/>
        <v>Gedung Blok Barat Lt.2</v>
      </c>
      <c r="I173" s="68" t="str">
        <f ca="1" t="shared" si="2"/>
        <v>CLEANING SERVICE</v>
      </c>
      <c r="J173" s="68">
        <f ca="1" t="array" ref="J173">IFERROR(INDEX(MASTER!B:B,MATCH(G173,MASTER!A:A,0))/100," ")</f>
        <v>1</v>
      </c>
      <c r="K173" s="51">
        <f ca="1" t="shared" si="3"/>
        <v>8</v>
      </c>
      <c r="L173" s="51" t="str">
        <f ca="1" t="shared" si="4"/>
        <v>2023 - WEEK 08</v>
      </c>
      <c r="M173" s="51" t="str">
        <f ca="1" t="shared" si="5"/>
        <v>2023 - MONTH 02</v>
      </c>
      <c r="N173" s="68">
        <f ca="1" t="shared" ref="N173:O173" si="181">IFERROR(AVERAGEIF(L:L,L173,$J:$J)," ")</f>
        <v>0.968913043478261</v>
      </c>
      <c r="O173" s="68">
        <f ca="1" t="shared" si="181"/>
        <v>0.959456521739129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65">
        <f ca="1">INDIRECT(ADDRESS(2+QUOTIENT(ROW()-2,COUNTA('Form Responses 1'!$1:$1)-4),1,,TRUE,"Form Responses 1"))</f>
        <v>45005.6342287616</v>
      </c>
      <c r="B174" s="51" t="str">
        <f ca="1">INDIRECT(ADDRESS(2+QUOTIENT(ROW()-2,COUNTA('Form Responses 1'!$1:$1)-4),2,,TRUE,"Form Responses 1"))</f>
        <v>theresia4@gmail.com</v>
      </c>
      <c r="C174" s="51" t="str">
        <f ca="1">INDIRECT(ADDRESS(2+QUOTIENT(ROW()-2,COUNTA('Form Responses 1'!$1:$1)-4),3,,TRUE,"Form Responses 1"))</f>
        <v>theresia v</v>
      </c>
      <c r="D174" s="66">
        <f ca="1">INDIRECT(ADDRESS(2+QUOTIENT(ROW()-2,COUNTA('Form Responses 1'!$1:$1)-4),4,,TRUE,"Form Responses 1"))</f>
        <v>44980</v>
      </c>
      <c r="E174" s="67">
        <f ca="1" t="shared" si="0"/>
        <v>4</v>
      </c>
      <c r="F174" s="51" t="str">
        <f ca="1">IF(ISBLANK(A174)," ",INDIRECT(ADDRESS(1,5+MOD(ROW()-2,COUNTA('Form Responses 1'!$1:$1)-4),,TRUE,"Form Responses 1")))</f>
        <v>Gedung Blok Barat Lt.2 [Toilet Pria &amp; Wanita]</v>
      </c>
      <c r="G174" s="51" t="str">
        <f ca="1">IF(ISBLANK(A174)," ",INDIRECT(ADDRESS(MATCH(A174,'Form Responses 1'!A:A,0),5+MOD(ROW()-2,COUNTA('Form Responses 1'!$1:$1)-4),,TRUE,"Form Responses 1")))</f>
        <v>CUKUP BAIK</v>
      </c>
      <c r="H174" s="68" t="str">
        <f ca="1" t="shared" si="1"/>
        <v>Gedung Blok Barat Lt.2</v>
      </c>
      <c r="I174" s="68" t="str">
        <f ca="1" t="shared" si="2"/>
        <v>CLEANING SERVICE</v>
      </c>
      <c r="J174" s="68">
        <f ca="1" t="array" ref="J174">IFERROR(INDEX(MASTER!B:B,MATCH(G174,MASTER!A:A,0))/100," ")</f>
        <v>0.89</v>
      </c>
      <c r="K174" s="51">
        <f ca="1" t="shared" si="3"/>
        <v>8</v>
      </c>
      <c r="L174" s="51" t="str">
        <f ca="1" t="shared" si="4"/>
        <v>2023 - WEEK 08</v>
      </c>
      <c r="M174" s="51" t="str">
        <f ca="1" t="shared" si="5"/>
        <v>2023 - MONTH 02</v>
      </c>
      <c r="N174" s="68">
        <f ca="1" t="shared" ref="N174:O174" si="182">IFERROR(AVERAGEIF(L:L,L174,$J:$J)," ")</f>
        <v>0.968913043478261</v>
      </c>
      <c r="O174" s="68">
        <f ca="1" t="shared" si="182"/>
        <v>0.959456521739129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65">
        <f ca="1">INDIRECT(ADDRESS(2+QUOTIENT(ROW()-2,COUNTA('Form Responses 1'!$1:$1)-4),1,,TRUE,"Form Responses 1"))</f>
        <v>45005.6342287616</v>
      </c>
      <c r="B175" s="51" t="str">
        <f ca="1">INDIRECT(ADDRESS(2+QUOTIENT(ROW()-2,COUNTA('Form Responses 1'!$1:$1)-4),2,,TRUE,"Form Responses 1"))</f>
        <v>theresia4@gmail.com</v>
      </c>
      <c r="C175" s="51" t="str">
        <f ca="1">INDIRECT(ADDRESS(2+QUOTIENT(ROW()-2,COUNTA('Form Responses 1'!$1:$1)-4),3,,TRUE,"Form Responses 1"))</f>
        <v>theresia v</v>
      </c>
      <c r="D175" s="66">
        <f ca="1">INDIRECT(ADDRESS(2+QUOTIENT(ROW()-2,COUNTA('Form Responses 1'!$1:$1)-4),4,,TRUE,"Form Responses 1"))</f>
        <v>44980</v>
      </c>
      <c r="E175" s="67">
        <f ca="1" t="shared" si="0"/>
        <v>4</v>
      </c>
      <c r="F175" s="51" t="str">
        <f ca="1">IF(ISBLANK(A175)," ",INDIRECT(ADDRESS(1,5+MOD(ROW()-2,COUNTA('Form Responses 1'!$1:$1)-4),,TRUE,"Form Responses 1")))</f>
        <v>Gedung Blok Barat Lt.2 [Toilet Pria &amp; Wanita 2]</v>
      </c>
      <c r="G175" s="51" t="str">
        <f ca="1">IF(ISBLANK(A175)," ",INDIRECT(ADDRESS(MATCH(A175,'Form Responses 1'!A:A,0),5+MOD(ROW()-2,COUNTA('Form Responses 1'!$1:$1)-4),,TRUE,"Form Responses 1")))</f>
        <v>CUKUP BAIK</v>
      </c>
      <c r="H175" s="68" t="str">
        <f ca="1" t="shared" si="1"/>
        <v>Gedung Blok Barat Lt.2</v>
      </c>
      <c r="I175" s="68" t="str">
        <f ca="1" t="shared" si="2"/>
        <v>CLEANING SERVICE</v>
      </c>
      <c r="J175" s="68">
        <f ca="1" t="array" ref="J175">IFERROR(INDEX(MASTER!B:B,MATCH(G175,MASTER!A:A,0))/100," ")</f>
        <v>0.89</v>
      </c>
      <c r="K175" s="51">
        <f ca="1" t="shared" si="3"/>
        <v>8</v>
      </c>
      <c r="L175" s="51" t="str">
        <f ca="1" t="shared" si="4"/>
        <v>2023 - WEEK 08</v>
      </c>
      <c r="M175" s="51" t="str">
        <f ca="1" t="shared" si="5"/>
        <v>2023 - MONTH 02</v>
      </c>
      <c r="N175" s="68">
        <f ca="1" t="shared" ref="N175:O175" si="183">IFERROR(AVERAGEIF(L:L,L175,$J:$J)," ")</f>
        <v>0.968913043478261</v>
      </c>
      <c r="O175" s="68">
        <f ca="1" t="shared" si="183"/>
        <v>0.959456521739129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65">
        <f ca="1">INDIRECT(ADDRESS(2+QUOTIENT(ROW()-2,COUNTA('Form Responses 1'!$1:$1)-4),1,,TRUE,"Form Responses 1"))</f>
        <v>45005.6342287616</v>
      </c>
      <c r="B176" s="51" t="str">
        <f ca="1">INDIRECT(ADDRESS(2+QUOTIENT(ROW()-2,COUNTA('Form Responses 1'!$1:$1)-4),2,,TRUE,"Form Responses 1"))</f>
        <v>theresia4@gmail.com</v>
      </c>
      <c r="C176" s="51" t="str">
        <f ca="1">INDIRECT(ADDRESS(2+QUOTIENT(ROW()-2,COUNTA('Form Responses 1'!$1:$1)-4),3,,TRUE,"Form Responses 1"))</f>
        <v>theresia v</v>
      </c>
      <c r="D176" s="66">
        <f ca="1">INDIRECT(ADDRESS(2+QUOTIENT(ROW()-2,COUNTA('Form Responses 1'!$1:$1)-4),4,,TRUE,"Form Responses 1"))</f>
        <v>44980</v>
      </c>
      <c r="E176" s="67">
        <f ca="1" t="shared" si="0"/>
        <v>4</v>
      </c>
      <c r="F176" s="51" t="str">
        <f ca="1">IF(ISBLANK(A176)," ",INDIRECT(ADDRESS(1,5+MOD(ROW()-2,COUNTA('Form Responses 1'!$1:$1)-4),,TRUE,"Form Responses 1")))</f>
        <v>Gedung Pameran [Ruang Pameran]</v>
      </c>
      <c r="G176" s="51" t="str">
        <f ca="1">IF(ISBLANK(A176)," ",INDIRECT(ADDRESS(MATCH(A176,'Form Responses 1'!A:A,0),5+MOD(ROW()-2,COUNTA('Form Responses 1'!$1:$1)-4),,TRUE,"Form Responses 1")))</f>
        <v>SANGATBAIK</v>
      </c>
      <c r="H176" s="68" t="str">
        <f ca="1" t="shared" si="1"/>
        <v>Gedung Pameran</v>
      </c>
      <c r="I176" s="68" t="str">
        <f ca="1" t="shared" si="2"/>
        <v>CLEANING SERVICE</v>
      </c>
      <c r="J176" s="68">
        <f ca="1" t="array" ref="J176">IFERROR(INDEX(MASTER!B:B,MATCH(G176,MASTER!A:A,0))/100," ")</f>
        <v>1</v>
      </c>
      <c r="K176" s="51">
        <f ca="1" t="shared" si="3"/>
        <v>8</v>
      </c>
      <c r="L176" s="51" t="str">
        <f ca="1" t="shared" si="4"/>
        <v>2023 - WEEK 08</v>
      </c>
      <c r="M176" s="51" t="str">
        <f ca="1" t="shared" si="5"/>
        <v>2023 - MONTH 02</v>
      </c>
      <c r="N176" s="68">
        <f ca="1" t="shared" ref="N176:O176" si="184">IFERROR(AVERAGEIF(L:L,L176,$J:$J)," ")</f>
        <v>0.968913043478261</v>
      </c>
      <c r="O176" s="68">
        <f ca="1" t="shared" si="184"/>
        <v>0.959456521739129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65">
        <f ca="1">INDIRECT(ADDRESS(2+QUOTIENT(ROW()-2,COUNTA('Form Responses 1'!$1:$1)-4),1,,TRUE,"Form Responses 1"))</f>
        <v>45005.6342287616</v>
      </c>
      <c r="B177" s="51" t="str">
        <f ca="1">INDIRECT(ADDRESS(2+QUOTIENT(ROW()-2,COUNTA('Form Responses 1'!$1:$1)-4),2,,TRUE,"Form Responses 1"))</f>
        <v>theresia4@gmail.com</v>
      </c>
      <c r="C177" s="51" t="str">
        <f ca="1">INDIRECT(ADDRESS(2+QUOTIENT(ROW()-2,COUNTA('Form Responses 1'!$1:$1)-4),3,,TRUE,"Form Responses 1"))</f>
        <v>theresia v</v>
      </c>
      <c r="D177" s="66">
        <f ca="1">INDIRECT(ADDRESS(2+QUOTIENT(ROW()-2,COUNTA('Form Responses 1'!$1:$1)-4),4,,TRUE,"Form Responses 1"))</f>
        <v>44980</v>
      </c>
      <c r="E177" s="67">
        <f ca="1" t="shared" si="0"/>
        <v>4</v>
      </c>
      <c r="F177" s="51" t="str">
        <f ca="1">IF(ISBLANK(A177)," ",INDIRECT(ADDRESS(1,5+MOD(ROW()-2,COUNTA('Form Responses 1'!$1:$1)-4),,TRUE,"Form Responses 1")))</f>
        <v>Gedung Pameran [Ruang Mess]</v>
      </c>
      <c r="G177" s="51" t="str">
        <f ca="1">IF(ISBLANK(A177)," ",INDIRECT(ADDRESS(MATCH(A177,'Form Responses 1'!A:A,0),5+MOD(ROW()-2,COUNTA('Form Responses 1'!$1:$1)-4),,TRUE,"Form Responses 1")))</f>
        <v>SANGATBAIK</v>
      </c>
      <c r="H177" s="68" t="str">
        <f ca="1" t="shared" si="1"/>
        <v>Gedung Pameran</v>
      </c>
      <c r="I177" s="68" t="str">
        <f ca="1" t="shared" si="2"/>
        <v>CLEANING SERVICE</v>
      </c>
      <c r="J177" s="68">
        <f ca="1" t="array" ref="J177">IFERROR(INDEX(MASTER!B:B,MATCH(G177,MASTER!A:A,0))/100," ")</f>
        <v>1</v>
      </c>
      <c r="K177" s="51">
        <f ca="1" t="shared" si="3"/>
        <v>8</v>
      </c>
      <c r="L177" s="51" t="str">
        <f ca="1" t="shared" si="4"/>
        <v>2023 - WEEK 08</v>
      </c>
      <c r="M177" s="51" t="str">
        <f ca="1" t="shared" si="5"/>
        <v>2023 - MONTH 02</v>
      </c>
      <c r="N177" s="68">
        <f ca="1" t="shared" ref="N177:O177" si="185">IFERROR(AVERAGEIF(L:L,L177,$J:$J)," ")</f>
        <v>0.968913043478261</v>
      </c>
      <c r="O177" s="68">
        <f ca="1" t="shared" si="185"/>
        <v>0.959456521739129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65">
        <f ca="1">INDIRECT(ADDRESS(2+QUOTIENT(ROW()-2,COUNTA('Form Responses 1'!$1:$1)-4),1,,TRUE,"Form Responses 1"))</f>
        <v>45005.6342287616</v>
      </c>
      <c r="B178" s="51" t="str">
        <f ca="1">INDIRECT(ADDRESS(2+QUOTIENT(ROW()-2,COUNTA('Form Responses 1'!$1:$1)-4),2,,TRUE,"Form Responses 1"))</f>
        <v>theresia4@gmail.com</v>
      </c>
      <c r="C178" s="51" t="str">
        <f ca="1">INDIRECT(ADDRESS(2+QUOTIENT(ROW()-2,COUNTA('Form Responses 1'!$1:$1)-4),3,,TRUE,"Form Responses 1"))</f>
        <v>theresia v</v>
      </c>
      <c r="D178" s="66">
        <f ca="1">INDIRECT(ADDRESS(2+QUOTIENT(ROW()-2,COUNTA('Form Responses 1'!$1:$1)-4),4,,TRUE,"Form Responses 1"))</f>
        <v>44980</v>
      </c>
      <c r="E178" s="67">
        <f ca="1" t="shared" si="0"/>
        <v>4</v>
      </c>
      <c r="F178" s="51" t="str">
        <f ca="1">IF(ISBLANK(A178)," ",INDIRECT(ADDRESS(1,5+MOD(ROW()-2,COUNTA('Form Responses 1'!$1:$1)-4),,TRUE,"Form Responses 1")))</f>
        <v>Gedung Pameran [Toilet Pria / Wanita]</v>
      </c>
      <c r="G178" s="51" t="str">
        <f ca="1">IF(ISBLANK(A178)," ",INDIRECT(ADDRESS(MATCH(A178,'Form Responses 1'!A:A,0),5+MOD(ROW()-2,COUNTA('Form Responses 1'!$1:$1)-4),,TRUE,"Form Responses 1")))</f>
        <v>SANGATBAIK</v>
      </c>
      <c r="H178" s="68" t="str">
        <f ca="1" t="shared" si="1"/>
        <v>Gedung Pameran</v>
      </c>
      <c r="I178" s="68" t="str">
        <f ca="1" t="shared" si="2"/>
        <v>CLEANING SERVICE</v>
      </c>
      <c r="J178" s="68">
        <f ca="1" t="array" ref="J178">IFERROR(INDEX(MASTER!B:B,MATCH(G178,MASTER!A:A,0))/100," ")</f>
        <v>1</v>
      </c>
      <c r="K178" s="51">
        <f ca="1" t="shared" si="3"/>
        <v>8</v>
      </c>
      <c r="L178" s="51" t="str">
        <f ca="1" t="shared" si="4"/>
        <v>2023 - WEEK 08</v>
      </c>
      <c r="M178" s="51" t="str">
        <f ca="1" t="shared" si="5"/>
        <v>2023 - MONTH 02</v>
      </c>
      <c r="N178" s="68">
        <f ca="1" t="shared" ref="N178:O178" si="186">IFERROR(AVERAGEIF(L:L,L178,$J:$J)," ")</f>
        <v>0.968913043478261</v>
      </c>
      <c r="O178" s="68">
        <f ca="1" t="shared" si="186"/>
        <v>0.959456521739129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65">
        <f ca="1">INDIRECT(ADDRESS(2+QUOTIENT(ROW()-2,COUNTA('Form Responses 1'!$1:$1)-4),1,,TRUE,"Form Responses 1"))</f>
        <v>45005.6342287616</v>
      </c>
      <c r="B179" s="51" t="str">
        <f ca="1">INDIRECT(ADDRESS(2+QUOTIENT(ROW()-2,COUNTA('Form Responses 1'!$1:$1)-4),2,,TRUE,"Form Responses 1"))</f>
        <v>theresia4@gmail.com</v>
      </c>
      <c r="C179" s="51" t="str">
        <f ca="1">INDIRECT(ADDRESS(2+QUOTIENT(ROW()-2,COUNTA('Form Responses 1'!$1:$1)-4),3,,TRUE,"Form Responses 1"))</f>
        <v>theresia v</v>
      </c>
      <c r="D179" s="66">
        <f ca="1">INDIRECT(ADDRESS(2+QUOTIENT(ROW()-2,COUNTA('Form Responses 1'!$1:$1)-4),4,,TRUE,"Form Responses 1"))</f>
        <v>44980</v>
      </c>
      <c r="E179" s="67">
        <f ca="1" t="shared" si="0"/>
        <v>4</v>
      </c>
      <c r="F179" s="51" t="str">
        <f ca="1">IF(ISBLANK(A179)," ",INDIRECT(ADDRESS(1,5+MOD(ROW()-2,COUNTA('Form Responses 1'!$1:$1)-4),,TRUE,"Form Responses 1")))</f>
        <v>Gedung Perpustakaan Lt.1 [Ruang Laboratorium]</v>
      </c>
      <c r="G179" s="51" t="str">
        <f ca="1">IF(ISBLANK(A179)," ",INDIRECT(ADDRESS(MATCH(A179,'Form Responses 1'!A:A,0),5+MOD(ROW()-2,COUNTA('Form Responses 1'!$1:$1)-4),,TRUE,"Form Responses 1")))</f>
        <v>BAIK</v>
      </c>
      <c r="H179" s="68" t="str">
        <f ca="1" t="shared" si="1"/>
        <v>Gedung Perpustakaan Lt.1</v>
      </c>
      <c r="I179" s="68" t="str">
        <f ca="1" t="shared" si="2"/>
        <v>CLEANING SERVICE</v>
      </c>
      <c r="J179" s="68">
        <f ca="1" t="array" ref="J179">IFERROR(INDEX(MASTER!B:B,MATCH(G179,MASTER!A:A,0))/100," ")</f>
        <v>0.95</v>
      </c>
      <c r="K179" s="51">
        <f ca="1" t="shared" si="3"/>
        <v>8</v>
      </c>
      <c r="L179" s="51" t="str">
        <f ca="1" t="shared" si="4"/>
        <v>2023 - WEEK 08</v>
      </c>
      <c r="M179" s="51" t="str">
        <f ca="1" t="shared" si="5"/>
        <v>2023 - MONTH 02</v>
      </c>
      <c r="N179" s="68">
        <f ca="1" t="shared" ref="N179:O179" si="187">IFERROR(AVERAGEIF(L:L,L179,$J:$J)," ")</f>
        <v>0.968913043478261</v>
      </c>
      <c r="O179" s="68">
        <f ca="1" t="shared" si="187"/>
        <v>0.959456521739129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65">
        <f ca="1">INDIRECT(ADDRESS(2+QUOTIENT(ROW()-2,COUNTA('Form Responses 1'!$1:$1)-4),1,,TRUE,"Form Responses 1"))</f>
        <v>45005.6342287616</v>
      </c>
      <c r="B180" s="51" t="str">
        <f ca="1">INDIRECT(ADDRESS(2+QUOTIENT(ROW()-2,COUNTA('Form Responses 1'!$1:$1)-4),2,,TRUE,"Form Responses 1"))</f>
        <v>theresia4@gmail.com</v>
      </c>
      <c r="C180" s="51" t="str">
        <f ca="1">INDIRECT(ADDRESS(2+QUOTIENT(ROW()-2,COUNTA('Form Responses 1'!$1:$1)-4),3,,TRUE,"Form Responses 1"))</f>
        <v>theresia v</v>
      </c>
      <c r="D180" s="66">
        <f ca="1">INDIRECT(ADDRESS(2+QUOTIENT(ROW()-2,COUNTA('Form Responses 1'!$1:$1)-4),4,,TRUE,"Form Responses 1"))</f>
        <v>44980</v>
      </c>
      <c r="E180" s="67">
        <f ca="1" t="shared" si="0"/>
        <v>4</v>
      </c>
      <c r="F180" s="51" t="str">
        <f ca="1">IF(ISBLANK(A180)," ",INDIRECT(ADDRESS(1,5+MOD(ROW()-2,COUNTA('Form Responses 1'!$1:$1)-4),,TRUE,"Form Responses 1")))</f>
        <v>Gedung Perpustakaan Lt.1 [Toilet Pria &amp; Wanita 1]</v>
      </c>
      <c r="G180" s="51" t="str">
        <f ca="1">IF(ISBLANK(A180)," ",INDIRECT(ADDRESS(MATCH(A180,'Form Responses 1'!A:A,0),5+MOD(ROW()-2,COUNTA('Form Responses 1'!$1:$1)-4),,TRUE,"Form Responses 1")))</f>
        <v>BAIK</v>
      </c>
      <c r="H180" s="68" t="str">
        <f ca="1" t="shared" si="1"/>
        <v>Gedung Perpustakaan Lt.1</v>
      </c>
      <c r="I180" s="68" t="str">
        <f ca="1" t="shared" si="2"/>
        <v>CLEANING SERVICE</v>
      </c>
      <c r="J180" s="68">
        <f ca="1" t="array" ref="J180">IFERROR(INDEX(MASTER!B:B,MATCH(G180,MASTER!A:A,0))/100," ")</f>
        <v>0.95</v>
      </c>
      <c r="K180" s="51">
        <f ca="1" t="shared" si="3"/>
        <v>8</v>
      </c>
      <c r="L180" s="51" t="str">
        <f ca="1" t="shared" si="4"/>
        <v>2023 - WEEK 08</v>
      </c>
      <c r="M180" s="51" t="str">
        <f ca="1" t="shared" si="5"/>
        <v>2023 - MONTH 02</v>
      </c>
      <c r="N180" s="68">
        <f ca="1" t="shared" ref="N180:O180" si="188">IFERROR(AVERAGEIF(L:L,L180,$J:$J)," ")</f>
        <v>0.968913043478261</v>
      </c>
      <c r="O180" s="68">
        <f ca="1" t="shared" si="188"/>
        <v>0.959456521739129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65">
        <f ca="1">INDIRECT(ADDRESS(2+QUOTIENT(ROW()-2,COUNTA('Form Responses 1'!$1:$1)-4),1,,TRUE,"Form Responses 1"))</f>
        <v>45005.6342287616</v>
      </c>
      <c r="B181" s="51" t="str">
        <f ca="1">INDIRECT(ADDRESS(2+QUOTIENT(ROW()-2,COUNTA('Form Responses 1'!$1:$1)-4),2,,TRUE,"Form Responses 1"))</f>
        <v>theresia4@gmail.com</v>
      </c>
      <c r="C181" s="51" t="str">
        <f ca="1">INDIRECT(ADDRESS(2+QUOTIENT(ROW()-2,COUNTA('Form Responses 1'!$1:$1)-4),3,,TRUE,"Form Responses 1"))</f>
        <v>theresia v</v>
      </c>
      <c r="D181" s="66">
        <f ca="1">INDIRECT(ADDRESS(2+QUOTIENT(ROW()-2,COUNTA('Form Responses 1'!$1:$1)-4),4,,TRUE,"Form Responses 1"))</f>
        <v>44980</v>
      </c>
      <c r="E181" s="67">
        <f ca="1" t="shared" si="0"/>
        <v>4</v>
      </c>
      <c r="F181" s="51" t="str">
        <f ca="1">IF(ISBLANK(A181)," ",INDIRECT(ADDRESS(1,5+MOD(ROW()-2,COUNTA('Form Responses 1'!$1:$1)-4),,TRUE,"Form Responses 1")))</f>
        <v>Gedung Perpustakaan Lt.1 [Toilet Pria &amp; Wanita 2]</v>
      </c>
      <c r="G181" s="51" t="str">
        <f ca="1">IF(ISBLANK(A181)," ",INDIRECT(ADDRESS(MATCH(A181,'Form Responses 1'!A:A,0),5+MOD(ROW()-2,COUNTA('Form Responses 1'!$1:$1)-4),,TRUE,"Form Responses 1")))</f>
        <v>BAIK</v>
      </c>
      <c r="H181" s="68" t="str">
        <f ca="1" t="shared" si="1"/>
        <v>Gedung Perpustakaan Lt.1</v>
      </c>
      <c r="I181" s="68" t="str">
        <f ca="1" t="shared" si="2"/>
        <v>CLEANING SERVICE</v>
      </c>
      <c r="J181" s="68">
        <f ca="1" t="array" ref="J181">IFERROR(INDEX(MASTER!B:B,MATCH(G181,MASTER!A:A,0))/100," ")</f>
        <v>0.95</v>
      </c>
      <c r="K181" s="51">
        <f ca="1" t="shared" si="3"/>
        <v>8</v>
      </c>
      <c r="L181" s="51" t="str">
        <f ca="1" t="shared" si="4"/>
        <v>2023 - WEEK 08</v>
      </c>
      <c r="M181" s="51" t="str">
        <f ca="1" t="shared" si="5"/>
        <v>2023 - MONTH 02</v>
      </c>
      <c r="N181" s="68">
        <f ca="1" t="shared" ref="N181:O181" si="189">IFERROR(AVERAGEIF(L:L,L181,$J:$J)," ")</f>
        <v>0.968913043478261</v>
      </c>
      <c r="O181" s="68">
        <f ca="1" t="shared" si="189"/>
        <v>0.959456521739129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65">
        <f ca="1">INDIRECT(ADDRESS(2+QUOTIENT(ROW()-2,COUNTA('Form Responses 1'!$1:$1)-4),1,,TRUE,"Form Responses 1"))</f>
        <v>45005.6342287616</v>
      </c>
      <c r="B182" s="51" t="str">
        <f ca="1">INDIRECT(ADDRESS(2+QUOTIENT(ROW()-2,COUNTA('Form Responses 1'!$1:$1)-4),2,,TRUE,"Form Responses 1"))</f>
        <v>theresia4@gmail.com</v>
      </c>
      <c r="C182" s="51" t="str">
        <f ca="1">INDIRECT(ADDRESS(2+QUOTIENT(ROW()-2,COUNTA('Form Responses 1'!$1:$1)-4),3,,TRUE,"Form Responses 1"))</f>
        <v>theresia v</v>
      </c>
      <c r="D182" s="66">
        <f ca="1">INDIRECT(ADDRESS(2+QUOTIENT(ROW()-2,COUNTA('Form Responses 1'!$1:$1)-4),4,,TRUE,"Form Responses 1"))</f>
        <v>44980</v>
      </c>
      <c r="E182" s="67">
        <f ca="1" t="shared" si="0"/>
        <v>4</v>
      </c>
      <c r="F182" s="51" t="str">
        <f ca="1">IF(ISBLANK(A182)," ",INDIRECT(ADDRESS(1,5+MOD(ROW()-2,COUNTA('Form Responses 1'!$1:$1)-4),,TRUE,"Form Responses 1")))</f>
        <v>Gedung Perpustakaan Lt.2 [Ruang Perpustakaan]</v>
      </c>
      <c r="G182" s="51" t="str">
        <f ca="1">IF(ISBLANK(A182)," ",INDIRECT(ADDRESS(MATCH(A182,'Form Responses 1'!A:A,0),5+MOD(ROW()-2,COUNTA('Form Responses 1'!$1:$1)-4),,TRUE,"Form Responses 1")))</f>
        <v>CUKUP BAIK</v>
      </c>
      <c r="H182" s="68" t="str">
        <f ca="1" t="shared" si="1"/>
        <v>Gedung Perpustakaan Lt.2</v>
      </c>
      <c r="I182" s="68" t="str">
        <f ca="1" t="shared" si="2"/>
        <v>CLEANING SERVICE</v>
      </c>
      <c r="J182" s="68">
        <f ca="1" t="array" ref="J182">IFERROR(INDEX(MASTER!B:B,MATCH(G182,MASTER!A:A,0))/100," ")</f>
        <v>0.89</v>
      </c>
      <c r="K182" s="51">
        <f ca="1" t="shared" si="3"/>
        <v>8</v>
      </c>
      <c r="L182" s="51" t="str">
        <f ca="1" t="shared" si="4"/>
        <v>2023 - WEEK 08</v>
      </c>
      <c r="M182" s="51" t="str">
        <f ca="1" t="shared" si="5"/>
        <v>2023 - MONTH 02</v>
      </c>
      <c r="N182" s="68">
        <f ca="1" t="shared" ref="N182:O182" si="190">IFERROR(AVERAGEIF(L:L,L182,$J:$J)," ")</f>
        <v>0.968913043478261</v>
      </c>
      <c r="O182" s="68">
        <f ca="1" t="shared" si="190"/>
        <v>0.959456521739129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65">
        <f ca="1">INDIRECT(ADDRESS(2+QUOTIENT(ROW()-2,COUNTA('Form Responses 1'!$1:$1)-4),1,,TRUE,"Form Responses 1"))</f>
        <v>45005.6342287616</v>
      </c>
      <c r="B183" s="51" t="str">
        <f ca="1">INDIRECT(ADDRESS(2+QUOTIENT(ROW()-2,COUNTA('Form Responses 1'!$1:$1)-4),2,,TRUE,"Form Responses 1"))</f>
        <v>theresia4@gmail.com</v>
      </c>
      <c r="C183" s="51" t="str">
        <f ca="1">INDIRECT(ADDRESS(2+QUOTIENT(ROW()-2,COUNTA('Form Responses 1'!$1:$1)-4),3,,TRUE,"Form Responses 1"))</f>
        <v>theresia v</v>
      </c>
      <c r="D183" s="66">
        <f ca="1">INDIRECT(ADDRESS(2+QUOTIENT(ROW()-2,COUNTA('Form Responses 1'!$1:$1)-4),4,,TRUE,"Form Responses 1"))</f>
        <v>44980</v>
      </c>
      <c r="E183" s="67">
        <f ca="1" t="shared" si="0"/>
        <v>4</v>
      </c>
      <c r="F183" s="51" t="str">
        <f ca="1">IF(ISBLANK(A183)," ",INDIRECT(ADDRESS(1,5+MOD(ROW()-2,COUNTA('Form Responses 1'!$1:$1)-4),,TRUE,"Form Responses 1")))</f>
        <v>Gedung Perpustakaan Lt.2 [Toilet Pria &amp; Wanita]</v>
      </c>
      <c r="G183" s="51" t="str">
        <f ca="1">IF(ISBLANK(A183)," ",INDIRECT(ADDRESS(MATCH(A183,'Form Responses 1'!A:A,0),5+MOD(ROW()-2,COUNTA('Form Responses 1'!$1:$1)-4),,TRUE,"Form Responses 1")))</f>
        <v>BAIK</v>
      </c>
      <c r="H183" s="68" t="str">
        <f ca="1" t="shared" si="1"/>
        <v>Gedung Perpustakaan Lt.2</v>
      </c>
      <c r="I183" s="68" t="str">
        <f ca="1" t="shared" si="2"/>
        <v>CLEANING SERVICE</v>
      </c>
      <c r="J183" s="68">
        <f ca="1" t="array" ref="J183">IFERROR(INDEX(MASTER!B:B,MATCH(G183,MASTER!A:A,0))/100," ")</f>
        <v>0.95</v>
      </c>
      <c r="K183" s="51">
        <f ca="1" t="shared" si="3"/>
        <v>8</v>
      </c>
      <c r="L183" s="51" t="str">
        <f ca="1" t="shared" si="4"/>
        <v>2023 - WEEK 08</v>
      </c>
      <c r="M183" s="51" t="str">
        <f ca="1" t="shared" si="5"/>
        <v>2023 - MONTH 02</v>
      </c>
      <c r="N183" s="68">
        <f ca="1" t="shared" ref="N183:O183" si="191">IFERROR(AVERAGEIF(L:L,L183,$J:$J)," ")</f>
        <v>0.968913043478261</v>
      </c>
      <c r="O183" s="68">
        <f ca="1" t="shared" si="191"/>
        <v>0.959456521739129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65">
        <f ca="1">INDIRECT(ADDRESS(2+QUOTIENT(ROW()-2,COUNTA('Form Responses 1'!$1:$1)-4),1,,TRUE,"Form Responses 1"))</f>
        <v>45005.6342287616</v>
      </c>
      <c r="B184" s="51" t="str">
        <f ca="1">INDIRECT(ADDRESS(2+QUOTIENT(ROW()-2,COUNTA('Form Responses 1'!$1:$1)-4),2,,TRUE,"Form Responses 1"))</f>
        <v>theresia4@gmail.com</v>
      </c>
      <c r="C184" s="51" t="str">
        <f ca="1">INDIRECT(ADDRESS(2+QUOTIENT(ROW()-2,COUNTA('Form Responses 1'!$1:$1)-4),3,,TRUE,"Form Responses 1"))</f>
        <v>theresia v</v>
      </c>
      <c r="D184" s="66">
        <f ca="1">INDIRECT(ADDRESS(2+QUOTIENT(ROW()-2,COUNTA('Form Responses 1'!$1:$1)-4),4,,TRUE,"Form Responses 1"))</f>
        <v>44980</v>
      </c>
      <c r="E184" s="67">
        <f ca="1" t="shared" si="0"/>
        <v>4</v>
      </c>
      <c r="F184" s="51" t="str">
        <f ca="1">IF(ISBLANK(A184)," ",INDIRECT(ADDRESS(1,5+MOD(ROW()-2,COUNTA('Form Responses 1'!$1:$1)-4),,TRUE,"Form Responses 1")))</f>
        <v>Halaman [Taman]</v>
      </c>
      <c r="G184" s="51" t="str">
        <f ca="1">IF(ISBLANK(A184)," ",INDIRECT(ADDRESS(MATCH(A184,'Form Responses 1'!A:A,0),5+MOD(ROW()-2,COUNTA('Form Responses 1'!$1:$1)-4),,TRUE,"Form Responses 1")))</f>
        <v>SANGATBAIK</v>
      </c>
      <c r="H184" s="68" t="str">
        <f ca="1" t="shared" si="1"/>
        <v>Halaman</v>
      </c>
      <c r="I184" s="68" t="str">
        <f ca="1" t="shared" si="2"/>
        <v>CLEANING SERVICE</v>
      </c>
      <c r="J184" s="68">
        <f ca="1" t="array" ref="J184">IFERROR(INDEX(MASTER!B:B,MATCH(G184,MASTER!A:A,0))/100," ")</f>
        <v>1</v>
      </c>
      <c r="K184" s="51">
        <f ca="1" t="shared" si="3"/>
        <v>8</v>
      </c>
      <c r="L184" s="51" t="str">
        <f ca="1" t="shared" si="4"/>
        <v>2023 - WEEK 08</v>
      </c>
      <c r="M184" s="51" t="str">
        <f ca="1" t="shared" si="5"/>
        <v>2023 - MONTH 02</v>
      </c>
      <c r="N184" s="68">
        <f ca="1" t="shared" ref="N184:O184" si="192">IFERROR(AVERAGEIF(L:L,L184,$J:$J)," ")</f>
        <v>0.968913043478261</v>
      </c>
      <c r="O184" s="68">
        <f ca="1" t="shared" si="192"/>
        <v>0.959456521739129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65">
        <f ca="1">INDIRECT(ADDRESS(2+QUOTIENT(ROW()-2,COUNTA('Form Responses 1'!$1:$1)-4),1,,TRUE,"Form Responses 1"))</f>
        <v>45005.6342287616</v>
      </c>
      <c r="B185" s="51" t="str">
        <f ca="1">INDIRECT(ADDRESS(2+QUOTIENT(ROW()-2,COUNTA('Form Responses 1'!$1:$1)-4),2,,TRUE,"Form Responses 1"))</f>
        <v>theresia4@gmail.com</v>
      </c>
      <c r="C185" s="51" t="str">
        <f ca="1">INDIRECT(ADDRESS(2+QUOTIENT(ROW()-2,COUNTA('Form Responses 1'!$1:$1)-4),3,,TRUE,"Form Responses 1"))</f>
        <v>theresia v</v>
      </c>
      <c r="D185" s="66">
        <f ca="1">INDIRECT(ADDRESS(2+QUOTIENT(ROW()-2,COUNTA('Form Responses 1'!$1:$1)-4),4,,TRUE,"Form Responses 1"))</f>
        <v>44980</v>
      </c>
      <c r="E185" s="67">
        <f ca="1" t="shared" si="0"/>
        <v>4</v>
      </c>
      <c r="F185" s="51" t="str">
        <f ca="1">IF(ISBLANK(A185)," ",INDIRECT(ADDRESS(1,5+MOD(ROW()-2,COUNTA('Form Responses 1'!$1:$1)-4),,TRUE,"Form Responses 1")))</f>
        <v>Halaman [Parkir Mobil]</v>
      </c>
      <c r="G185" s="51" t="str">
        <f ca="1">IF(ISBLANK(A185)," ",INDIRECT(ADDRESS(MATCH(A185,'Form Responses 1'!A:A,0),5+MOD(ROW()-2,COUNTA('Form Responses 1'!$1:$1)-4),,TRUE,"Form Responses 1")))</f>
        <v>BAIK</v>
      </c>
      <c r="H185" s="68" t="str">
        <f ca="1" t="shared" si="1"/>
        <v>Halaman</v>
      </c>
      <c r="I185" s="68" t="str">
        <f ca="1" t="shared" si="2"/>
        <v>CLEANING SERVICE</v>
      </c>
      <c r="J185" s="68">
        <f ca="1" t="array" ref="J185">IFERROR(INDEX(MASTER!B:B,MATCH(G185,MASTER!A:A,0))/100," ")</f>
        <v>0.95</v>
      </c>
      <c r="K185" s="51">
        <f ca="1" t="shared" si="3"/>
        <v>8</v>
      </c>
      <c r="L185" s="51" t="str">
        <f ca="1" t="shared" si="4"/>
        <v>2023 - WEEK 08</v>
      </c>
      <c r="M185" s="51" t="str">
        <f ca="1" t="shared" si="5"/>
        <v>2023 - MONTH 02</v>
      </c>
      <c r="N185" s="68">
        <f ca="1" t="shared" ref="N185:O185" si="193">IFERROR(AVERAGEIF(L:L,L185,$J:$J)," ")</f>
        <v>0.968913043478261</v>
      </c>
      <c r="O185" s="68">
        <f ca="1" t="shared" si="193"/>
        <v>0.959456521739129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65">
        <f ca="1">INDIRECT(ADDRESS(2+QUOTIENT(ROW()-2,COUNTA('Form Responses 1'!$1:$1)-4),1,,TRUE,"Form Responses 1"))</f>
        <v>45005.6358742245</v>
      </c>
      <c r="B186" s="51" t="str">
        <f ca="1">INDIRECT(ADDRESS(2+QUOTIENT(ROW()-2,COUNTA('Form Responses 1'!$1:$1)-4),2,,TRUE,"Form Responses 1"))</f>
        <v>theresia5@gmail.com</v>
      </c>
      <c r="C186" s="51" t="str">
        <f ca="1">INDIRECT(ADDRESS(2+QUOTIENT(ROW()-2,COUNTA('Form Responses 1'!$1:$1)-4),3,,TRUE,"Form Responses 1"))</f>
        <v>theresia v</v>
      </c>
      <c r="D186" s="66">
        <f ca="1">INDIRECT(ADDRESS(2+QUOTIENT(ROW()-2,COUNTA('Form Responses 1'!$1:$1)-4),4,,TRUE,"Form Responses 1"))</f>
        <v>45000</v>
      </c>
      <c r="E186" s="67">
        <f ca="1" t="shared" si="0"/>
        <v>3</v>
      </c>
      <c r="F186" s="51" t="str">
        <f ca="1">IF(ISBLANK(A186)," ",INDIRECT(ADDRESS(1,5+MOD(ROW()-2,COUNTA('Form Responses 1'!$1:$1)-4),,TRUE,"Form Responses 1")))</f>
        <v>Security [Security Functions]</v>
      </c>
      <c r="G186" s="51" t="str">
        <f ca="1">IF(ISBLANK(A186)," ",INDIRECT(ADDRESS(MATCH(A186,'Form Responses 1'!A:A,0),5+MOD(ROW()-2,COUNTA('Form Responses 1'!$1:$1)-4),,TRUE,"Form Responses 1")))</f>
        <v>BAIK</v>
      </c>
      <c r="H186" s="68" t="str">
        <f ca="1" t="shared" si="1"/>
        <v>Security</v>
      </c>
      <c r="I186" s="68" t="str">
        <f ca="1" t="shared" si="2"/>
        <v>SECURITY SERVICE</v>
      </c>
      <c r="J186" s="68">
        <f ca="1" t="array" ref="J186">IFERROR(INDEX(MASTER!B:B,MATCH(G186,MASTER!A:A,0))/100," ")</f>
        <v>0.95</v>
      </c>
      <c r="K186" s="51">
        <f ca="1" t="shared" si="3"/>
        <v>11</v>
      </c>
      <c r="L186" s="51" t="str">
        <f ca="1" t="shared" si="4"/>
        <v>2023 - WEEK 11</v>
      </c>
      <c r="M186" s="51" t="str">
        <f ca="1" t="shared" si="5"/>
        <v>2023 - MONTH 03</v>
      </c>
      <c r="N186" s="68">
        <f ca="1" t="shared" ref="N186:O186" si="194">IFERROR(AVERAGEIF(L:L,L186,$J:$J)," ")</f>
        <v>0.95695652173913</v>
      </c>
      <c r="O186" s="68">
        <f ca="1" t="shared" si="194"/>
        <v>0.95695652173913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65">
        <f ca="1">INDIRECT(ADDRESS(2+QUOTIENT(ROW()-2,COUNTA('Form Responses 1'!$1:$1)-4),1,,TRUE,"Form Responses 1"))</f>
        <v>45005.6358742245</v>
      </c>
      <c r="B187" s="51" t="str">
        <f ca="1">INDIRECT(ADDRESS(2+QUOTIENT(ROW()-2,COUNTA('Form Responses 1'!$1:$1)-4),2,,TRUE,"Form Responses 1"))</f>
        <v>theresia5@gmail.com</v>
      </c>
      <c r="C187" s="51" t="str">
        <f ca="1">INDIRECT(ADDRESS(2+QUOTIENT(ROW()-2,COUNTA('Form Responses 1'!$1:$1)-4),3,,TRUE,"Form Responses 1"))</f>
        <v>theresia v</v>
      </c>
      <c r="D187" s="66">
        <f ca="1">INDIRECT(ADDRESS(2+QUOTIENT(ROW()-2,COUNTA('Form Responses 1'!$1:$1)-4),4,,TRUE,"Form Responses 1"))</f>
        <v>45000</v>
      </c>
      <c r="E187" s="67">
        <f ca="1" t="shared" si="0"/>
        <v>3</v>
      </c>
      <c r="F187" s="51" t="str">
        <f ca="1">IF(ISBLANK(A187)," ",INDIRECT(ADDRESS(1,5+MOD(ROW()-2,COUNTA('Form Responses 1'!$1:$1)-4),,TRUE,"Form Responses 1")))</f>
        <v>Driver [Driving Safety]</v>
      </c>
      <c r="G187" s="51" t="str">
        <f ca="1">IF(ISBLANK(A187)," ",INDIRECT(ADDRESS(MATCH(A187,'Form Responses 1'!A:A,0),5+MOD(ROW()-2,COUNTA('Form Responses 1'!$1:$1)-4),,TRUE,"Form Responses 1")))</f>
        <v>CUKUP BAIK</v>
      </c>
      <c r="H187" s="68" t="str">
        <f ca="1" t="shared" si="1"/>
        <v>Driver</v>
      </c>
      <c r="I187" s="68" t="str">
        <f ca="1" t="shared" si="2"/>
        <v>LABOR SERVICE</v>
      </c>
      <c r="J187" s="68">
        <f ca="1" t="array" ref="J187">IFERROR(INDEX(MASTER!B:B,MATCH(G187,MASTER!A:A,0))/100," ")</f>
        <v>0.89</v>
      </c>
      <c r="K187" s="51">
        <f ca="1" t="shared" si="3"/>
        <v>11</v>
      </c>
      <c r="L187" s="51" t="str">
        <f ca="1" t="shared" si="4"/>
        <v>2023 - WEEK 11</v>
      </c>
      <c r="M187" s="51" t="str">
        <f ca="1" t="shared" si="5"/>
        <v>2023 - MONTH 03</v>
      </c>
      <c r="N187" s="68">
        <f ca="1" t="shared" ref="N187:O187" si="195">IFERROR(AVERAGEIF(L:L,L187,$J:$J)," ")</f>
        <v>0.95695652173913</v>
      </c>
      <c r="O187" s="68">
        <f ca="1" t="shared" si="195"/>
        <v>0.95695652173913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65">
        <f ca="1">INDIRECT(ADDRESS(2+QUOTIENT(ROW()-2,COUNTA('Form Responses 1'!$1:$1)-4),1,,TRUE,"Form Responses 1"))</f>
        <v>45005.6358742245</v>
      </c>
      <c r="B188" s="51" t="str">
        <f ca="1">INDIRECT(ADDRESS(2+QUOTIENT(ROW()-2,COUNTA('Form Responses 1'!$1:$1)-4),2,,TRUE,"Form Responses 1"))</f>
        <v>theresia5@gmail.com</v>
      </c>
      <c r="C188" s="51" t="str">
        <f ca="1">INDIRECT(ADDRESS(2+QUOTIENT(ROW()-2,COUNTA('Form Responses 1'!$1:$1)-4),3,,TRUE,"Form Responses 1"))</f>
        <v>theresia v</v>
      </c>
      <c r="D188" s="66">
        <f ca="1">INDIRECT(ADDRESS(2+QUOTIENT(ROW()-2,COUNTA('Form Responses 1'!$1:$1)-4),4,,TRUE,"Form Responses 1"))</f>
        <v>45000</v>
      </c>
      <c r="E188" s="67">
        <f ca="1" t="shared" si="0"/>
        <v>3</v>
      </c>
      <c r="F188" s="51" t="str">
        <f ca="1">IF(ISBLANK(A188)," ",INDIRECT(ADDRESS(1,5+MOD(ROW()-2,COUNTA('Form Responses 1'!$1:$1)-4),,TRUE,"Form Responses 1")))</f>
        <v>Driver [ Attendance]</v>
      </c>
      <c r="G188" s="51" t="str">
        <f ca="1">IF(ISBLANK(A188)," ",INDIRECT(ADDRESS(MATCH(A188,'Form Responses 1'!A:A,0),5+MOD(ROW()-2,COUNTA('Form Responses 1'!$1:$1)-4),,TRUE,"Form Responses 1")))</f>
        <v>CUKUP BAIK</v>
      </c>
      <c r="H188" s="68" t="str">
        <f ca="1" t="shared" si="1"/>
        <v>Driver</v>
      </c>
      <c r="I188" s="68" t="str">
        <f ca="1" t="shared" si="2"/>
        <v>LABOR SERVICE</v>
      </c>
      <c r="J188" s="68">
        <f ca="1" t="array" ref="J188">IFERROR(INDEX(MASTER!B:B,MATCH(G188,MASTER!A:A,0))/100," ")</f>
        <v>0.89</v>
      </c>
      <c r="K188" s="51">
        <f ca="1" t="shared" si="3"/>
        <v>11</v>
      </c>
      <c r="L188" s="51" t="str">
        <f ca="1" t="shared" si="4"/>
        <v>2023 - WEEK 11</v>
      </c>
      <c r="M188" s="51" t="str">
        <f ca="1" t="shared" si="5"/>
        <v>2023 - MONTH 03</v>
      </c>
      <c r="N188" s="68">
        <f ca="1" t="shared" ref="N188:O188" si="196">IFERROR(AVERAGEIF(L:L,L188,$J:$J)," ")</f>
        <v>0.95695652173913</v>
      </c>
      <c r="O188" s="68">
        <f ca="1" t="shared" si="196"/>
        <v>0.95695652173913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65">
        <f ca="1">INDIRECT(ADDRESS(2+QUOTIENT(ROW()-2,COUNTA('Form Responses 1'!$1:$1)-4),1,,TRUE,"Form Responses 1"))</f>
        <v>45005.6358742245</v>
      </c>
      <c r="B189" s="51" t="str">
        <f ca="1">INDIRECT(ADDRESS(2+QUOTIENT(ROW()-2,COUNTA('Form Responses 1'!$1:$1)-4),2,,TRUE,"Form Responses 1"))</f>
        <v>theresia5@gmail.com</v>
      </c>
      <c r="C189" s="51" t="str">
        <f ca="1">INDIRECT(ADDRESS(2+QUOTIENT(ROW()-2,COUNTA('Form Responses 1'!$1:$1)-4),3,,TRUE,"Form Responses 1"))</f>
        <v>theresia v</v>
      </c>
      <c r="D189" s="66">
        <f ca="1">INDIRECT(ADDRESS(2+QUOTIENT(ROW()-2,COUNTA('Form Responses 1'!$1:$1)-4),4,,TRUE,"Form Responses 1"))</f>
        <v>45000</v>
      </c>
      <c r="E189" s="67">
        <f ca="1" t="shared" si="0"/>
        <v>3</v>
      </c>
      <c r="F189" s="51" t="str">
        <f ca="1">IF(ISBLANK(A189)," ",INDIRECT(ADDRESS(1,5+MOD(ROW()-2,COUNTA('Form Responses 1'!$1:$1)-4),,TRUE,"Form Responses 1")))</f>
        <v>Gedung Utama Lt.1 [Lobby]</v>
      </c>
      <c r="G189" s="51" t="str">
        <f ca="1">IF(ISBLANK(A189)," ",INDIRECT(ADDRESS(MATCH(A189,'Form Responses 1'!A:A,0),5+MOD(ROW()-2,COUNTA('Form Responses 1'!$1:$1)-4),,TRUE,"Form Responses 1")))</f>
        <v>SANGATBAIK</v>
      </c>
      <c r="H189" s="68" t="str">
        <f ca="1" t="shared" si="1"/>
        <v>Gedung Utama Lt.1</v>
      </c>
      <c r="I189" s="68" t="str">
        <f ca="1" t="shared" si="2"/>
        <v>CLEANING SERVICE</v>
      </c>
      <c r="J189" s="68">
        <f ca="1" t="array" ref="J189">IFERROR(INDEX(MASTER!B:B,MATCH(G189,MASTER!A:A,0))/100," ")</f>
        <v>1</v>
      </c>
      <c r="K189" s="51">
        <f ca="1" t="shared" si="3"/>
        <v>11</v>
      </c>
      <c r="L189" s="51" t="str">
        <f ca="1" t="shared" si="4"/>
        <v>2023 - WEEK 11</v>
      </c>
      <c r="M189" s="51" t="str">
        <f ca="1" t="shared" si="5"/>
        <v>2023 - MONTH 03</v>
      </c>
      <c r="N189" s="68">
        <f ca="1" t="shared" ref="N189:O189" si="197">IFERROR(AVERAGEIF(L:L,L189,$J:$J)," ")</f>
        <v>0.95695652173913</v>
      </c>
      <c r="O189" s="68">
        <f ca="1" t="shared" si="197"/>
        <v>0.95695652173913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65">
        <f ca="1">INDIRECT(ADDRESS(2+QUOTIENT(ROW()-2,COUNTA('Form Responses 1'!$1:$1)-4),1,,TRUE,"Form Responses 1"))</f>
        <v>45005.6358742245</v>
      </c>
      <c r="B190" s="51" t="str">
        <f ca="1">INDIRECT(ADDRESS(2+QUOTIENT(ROW()-2,COUNTA('Form Responses 1'!$1:$1)-4),2,,TRUE,"Form Responses 1"))</f>
        <v>theresia5@gmail.com</v>
      </c>
      <c r="C190" s="51" t="str">
        <f ca="1">INDIRECT(ADDRESS(2+QUOTIENT(ROW()-2,COUNTA('Form Responses 1'!$1:$1)-4),3,,TRUE,"Form Responses 1"))</f>
        <v>theresia v</v>
      </c>
      <c r="D190" s="66">
        <f ca="1">INDIRECT(ADDRESS(2+QUOTIENT(ROW()-2,COUNTA('Form Responses 1'!$1:$1)-4),4,,TRUE,"Form Responses 1"))</f>
        <v>45000</v>
      </c>
      <c r="E190" s="67">
        <f ca="1" t="shared" si="0"/>
        <v>3</v>
      </c>
      <c r="F190" s="51" t="str">
        <f ca="1">IF(ISBLANK(A190)," ",INDIRECT(ADDRESS(1,5+MOD(ROW()-2,COUNTA('Form Responses 1'!$1:$1)-4),,TRUE,"Form Responses 1")))</f>
        <v>Gedung Utama Lt.1 [R Kasubag]</v>
      </c>
      <c r="G190" s="51" t="str">
        <f ca="1">IF(ISBLANK(A190)," ",INDIRECT(ADDRESS(MATCH(A190,'Form Responses 1'!A:A,0),5+MOD(ROW()-2,COUNTA('Form Responses 1'!$1:$1)-4),,TRUE,"Form Responses 1")))</f>
        <v>SANGATBAIK</v>
      </c>
      <c r="H190" s="68" t="str">
        <f ca="1" t="shared" si="1"/>
        <v>Gedung Utama Lt.1</v>
      </c>
      <c r="I190" s="68" t="str">
        <f ca="1" t="shared" si="2"/>
        <v>CLEANING SERVICE</v>
      </c>
      <c r="J190" s="68">
        <f ca="1" t="array" ref="J190">IFERROR(INDEX(MASTER!B:B,MATCH(G190,MASTER!A:A,0))/100," ")</f>
        <v>1</v>
      </c>
      <c r="K190" s="51">
        <f ca="1" t="shared" si="3"/>
        <v>11</v>
      </c>
      <c r="L190" s="51" t="str">
        <f ca="1" t="shared" si="4"/>
        <v>2023 - WEEK 11</v>
      </c>
      <c r="M190" s="51" t="str">
        <f ca="1" t="shared" si="5"/>
        <v>2023 - MONTH 03</v>
      </c>
      <c r="N190" s="68">
        <f ca="1" t="shared" ref="N190:O190" si="198">IFERROR(AVERAGEIF(L:L,L190,$J:$J)," ")</f>
        <v>0.95695652173913</v>
      </c>
      <c r="O190" s="68">
        <f ca="1" t="shared" si="198"/>
        <v>0.95695652173913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65">
        <f ca="1">INDIRECT(ADDRESS(2+QUOTIENT(ROW()-2,COUNTA('Form Responses 1'!$1:$1)-4),1,,TRUE,"Form Responses 1"))</f>
        <v>45005.6358742245</v>
      </c>
      <c r="B191" s="51" t="str">
        <f ca="1">INDIRECT(ADDRESS(2+QUOTIENT(ROW()-2,COUNTA('Form Responses 1'!$1:$1)-4),2,,TRUE,"Form Responses 1"))</f>
        <v>theresia5@gmail.com</v>
      </c>
      <c r="C191" s="51" t="str">
        <f ca="1">INDIRECT(ADDRESS(2+QUOTIENT(ROW()-2,COUNTA('Form Responses 1'!$1:$1)-4),3,,TRUE,"Form Responses 1"))</f>
        <v>theresia v</v>
      </c>
      <c r="D191" s="66">
        <f ca="1">INDIRECT(ADDRESS(2+QUOTIENT(ROW()-2,COUNTA('Form Responses 1'!$1:$1)-4),4,,TRUE,"Form Responses 1"))</f>
        <v>45000</v>
      </c>
      <c r="E191" s="67">
        <f ca="1" t="shared" si="0"/>
        <v>3</v>
      </c>
      <c r="F191" s="51" t="str">
        <f ca="1">IF(ISBLANK(A191)," ",INDIRECT(ADDRESS(1,5+MOD(ROW()-2,COUNTA('Form Responses 1'!$1:$1)-4),,TRUE,"Form Responses 1")))</f>
        <v>Gedung Utama Lt.1 [R Tata Usaha]</v>
      </c>
      <c r="G191" s="51" t="str">
        <f ca="1">IF(ISBLANK(A191)," ",INDIRECT(ADDRESS(MATCH(A191,'Form Responses 1'!A:A,0),5+MOD(ROW()-2,COUNTA('Form Responses 1'!$1:$1)-4),,TRUE,"Form Responses 1")))</f>
        <v>BAIK</v>
      </c>
      <c r="H191" s="68" t="str">
        <f ca="1" t="shared" si="1"/>
        <v>Gedung Utama Lt.1</v>
      </c>
      <c r="I191" s="68" t="str">
        <f ca="1" t="shared" si="2"/>
        <v>CLEANING SERVICE</v>
      </c>
      <c r="J191" s="68">
        <f ca="1" t="array" ref="J191">IFERROR(INDEX(MASTER!B:B,MATCH(G191,MASTER!A:A,0))/100," ")</f>
        <v>0.95</v>
      </c>
      <c r="K191" s="51">
        <f ca="1" t="shared" si="3"/>
        <v>11</v>
      </c>
      <c r="L191" s="51" t="str">
        <f ca="1" t="shared" si="4"/>
        <v>2023 - WEEK 11</v>
      </c>
      <c r="M191" s="51" t="str">
        <f ca="1" t="shared" si="5"/>
        <v>2023 - MONTH 03</v>
      </c>
      <c r="N191" s="68">
        <f ca="1" t="shared" ref="N191:O191" si="199">IFERROR(AVERAGEIF(L:L,L191,$J:$J)," ")</f>
        <v>0.95695652173913</v>
      </c>
      <c r="O191" s="68">
        <f ca="1" t="shared" si="199"/>
        <v>0.95695652173913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65">
        <f ca="1">INDIRECT(ADDRESS(2+QUOTIENT(ROW()-2,COUNTA('Form Responses 1'!$1:$1)-4),1,,TRUE,"Form Responses 1"))</f>
        <v>45005.6358742245</v>
      </c>
      <c r="B192" s="51" t="str">
        <f ca="1">INDIRECT(ADDRESS(2+QUOTIENT(ROW()-2,COUNTA('Form Responses 1'!$1:$1)-4),2,,TRUE,"Form Responses 1"))</f>
        <v>theresia5@gmail.com</v>
      </c>
      <c r="C192" s="51" t="str">
        <f ca="1">INDIRECT(ADDRESS(2+QUOTIENT(ROW()-2,COUNTA('Form Responses 1'!$1:$1)-4),3,,TRUE,"Form Responses 1"))</f>
        <v>theresia v</v>
      </c>
      <c r="D192" s="66">
        <f ca="1">INDIRECT(ADDRESS(2+QUOTIENT(ROW()-2,COUNTA('Form Responses 1'!$1:$1)-4),4,,TRUE,"Form Responses 1"))</f>
        <v>45000</v>
      </c>
      <c r="E192" s="67">
        <f ca="1" t="shared" si="0"/>
        <v>3</v>
      </c>
      <c r="F192" s="51" t="str">
        <f ca="1">IF(ISBLANK(A192)," ",INDIRECT(ADDRESS(1,5+MOD(ROW()-2,COUNTA('Form Responses 1'!$1:$1)-4),,TRUE,"Form Responses 1")))</f>
        <v>Gedung Utama Lt.1 [R Keuangan]</v>
      </c>
      <c r="G192" s="51" t="str">
        <f ca="1">IF(ISBLANK(A192)," ",INDIRECT(ADDRESS(MATCH(A192,'Form Responses 1'!A:A,0),5+MOD(ROW()-2,COUNTA('Form Responses 1'!$1:$1)-4),,TRUE,"Form Responses 1")))</f>
        <v>BAIK</v>
      </c>
      <c r="H192" s="68" t="str">
        <f ca="1" t="shared" si="1"/>
        <v>Gedung Utama Lt.1</v>
      </c>
      <c r="I192" s="68" t="str">
        <f ca="1" t="shared" si="2"/>
        <v>CLEANING SERVICE</v>
      </c>
      <c r="J192" s="68">
        <f ca="1" t="array" ref="J192">IFERROR(INDEX(MASTER!B:B,MATCH(G192,MASTER!A:A,0))/100," ")</f>
        <v>0.95</v>
      </c>
      <c r="K192" s="51">
        <f ca="1" t="shared" si="3"/>
        <v>11</v>
      </c>
      <c r="L192" s="51" t="str">
        <f ca="1" t="shared" si="4"/>
        <v>2023 - WEEK 11</v>
      </c>
      <c r="M192" s="51" t="str">
        <f ca="1" t="shared" si="5"/>
        <v>2023 - MONTH 03</v>
      </c>
      <c r="N192" s="68">
        <f ca="1" t="shared" ref="N192:O192" si="200">IFERROR(AVERAGEIF(L:L,L192,$J:$J)," ")</f>
        <v>0.95695652173913</v>
      </c>
      <c r="O192" s="68">
        <f ca="1" t="shared" si="200"/>
        <v>0.95695652173913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65">
        <f ca="1">INDIRECT(ADDRESS(2+QUOTIENT(ROW()-2,COUNTA('Form Responses 1'!$1:$1)-4),1,,TRUE,"Form Responses 1"))</f>
        <v>45005.6358742245</v>
      </c>
      <c r="B193" s="51" t="str">
        <f ca="1">INDIRECT(ADDRESS(2+QUOTIENT(ROW()-2,COUNTA('Form Responses 1'!$1:$1)-4),2,,TRUE,"Form Responses 1"))</f>
        <v>theresia5@gmail.com</v>
      </c>
      <c r="C193" s="51" t="str">
        <f ca="1">INDIRECT(ADDRESS(2+QUOTIENT(ROW()-2,COUNTA('Form Responses 1'!$1:$1)-4),3,,TRUE,"Form Responses 1"))</f>
        <v>theresia v</v>
      </c>
      <c r="D193" s="66">
        <f ca="1">INDIRECT(ADDRESS(2+QUOTIENT(ROW()-2,COUNTA('Form Responses 1'!$1:$1)-4),4,,TRUE,"Form Responses 1"))</f>
        <v>45000</v>
      </c>
      <c r="E193" s="67">
        <f ca="1" t="shared" si="0"/>
        <v>3</v>
      </c>
      <c r="F193" s="51" t="str">
        <f ca="1">IF(ISBLANK(A193)," ",INDIRECT(ADDRESS(1,5+MOD(ROW()-2,COUNTA('Form Responses 1'!$1:$1)-4),,TRUE,"Form Responses 1")))</f>
        <v>Gedung Utama Lt.1 [Pantry]</v>
      </c>
      <c r="G193" s="51" t="str">
        <f ca="1">IF(ISBLANK(A193)," ",INDIRECT(ADDRESS(MATCH(A193,'Form Responses 1'!A:A,0),5+MOD(ROW()-2,COUNTA('Form Responses 1'!$1:$1)-4),,TRUE,"Form Responses 1")))</f>
        <v>CUKUP BAIK</v>
      </c>
      <c r="H193" s="68" t="str">
        <f ca="1" t="shared" si="1"/>
        <v>Gedung Utama Lt.1</v>
      </c>
      <c r="I193" s="68" t="str">
        <f ca="1" t="shared" si="2"/>
        <v>CLEANING SERVICE</v>
      </c>
      <c r="J193" s="68">
        <f ca="1" t="array" ref="J193">IFERROR(INDEX(MASTER!B:B,MATCH(G193,MASTER!A:A,0))/100," ")</f>
        <v>0.89</v>
      </c>
      <c r="K193" s="51">
        <f ca="1" t="shared" si="3"/>
        <v>11</v>
      </c>
      <c r="L193" s="51" t="str">
        <f ca="1" t="shared" si="4"/>
        <v>2023 - WEEK 11</v>
      </c>
      <c r="M193" s="51" t="str">
        <f ca="1" t="shared" si="5"/>
        <v>2023 - MONTH 03</v>
      </c>
      <c r="N193" s="68">
        <f ca="1" t="shared" ref="N193:O193" si="201">IFERROR(AVERAGEIF(L:L,L193,$J:$J)," ")</f>
        <v>0.95695652173913</v>
      </c>
      <c r="O193" s="68">
        <f ca="1" t="shared" si="201"/>
        <v>0.95695652173913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65">
        <f ca="1">INDIRECT(ADDRESS(2+QUOTIENT(ROW()-2,COUNTA('Form Responses 1'!$1:$1)-4),1,,TRUE,"Form Responses 1"))</f>
        <v>45005.6358742245</v>
      </c>
      <c r="B194" s="51" t="str">
        <f ca="1">INDIRECT(ADDRESS(2+QUOTIENT(ROW()-2,COUNTA('Form Responses 1'!$1:$1)-4),2,,TRUE,"Form Responses 1"))</f>
        <v>theresia5@gmail.com</v>
      </c>
      <c r="C194" s="51" t="str">
        <f ca="1">INDIRECT(ADDRESS(2+QUOTIENT(ROW()-2,COUNTA('Form Responses 1'!$1:$1)-4),3,,TRUE,"Form Responses 1"))</f>
        <v>theresia v</v>
      </c>
      <c r="D194" s="66">
        <f ca="1">INDIRECT(ADDRESS(2+QUOTIENT(ROW()-2,COUNTA('Form Responses 1'!$1:$1)-4),4,,TRUE,"Form Responses 1"))</f>
        <v>45000</v>
      </c>
      <c r="E194" s="67">
        <f ca="1" t="shared" si="0"/>
        <v>3</v>
      </c>
      <c r="F194" s="51" t="str">
        <f ca="1">IF(ISBLANK(A194)," ",INDIRECT(ADDRESS(1,5+MOD(ROW()-2,COUNTA('Form Responses 1'!$1:$1)-4),,TRUE,"Form Responses 1")))</f>
        <v>Gedung Utama Lt.1 [Toilet Pria &amp; Wanita 1]</v>
      </c>
      <c r="G194" s="51" t="str">
        <f ca="1">IF(ISBLANK(A194)," ",INDIRECT(ADDRESS(MATCH(A194,'Form Responses 1'!A:A,0),5+MOD(ROW()-2,COUNTA('Form Responses 1'!$1:$1)-4),,TRUE,"Form Responses 1")))</f>
        <v>CUKUP BAIK</v>
      </c>
      <c r="H194" s="68" t="str">
        <f ca="1" t="shared" si="1"/>
        <v>Gedung Utama Lt.1</v>
      </c>
      <c r="I194" s="68" t="str">
        <f ca="1" t="shared" si="2"/>
        <v>CLEANING SERVICE</v>
      </c>
      <c r="J194" s="68">
        <f ca="1" t="array" ref="J194">IFERROR(INDEX(MASTER!B:B,MATCH(G194,MASTER!A:A,0))/100," ")</f>
        <v>0.89</v>
      </c>
      <c r="K194" s="51">
        <f ca="1" t="shared" si="3"/>
        <v>11</v>
      </c>
      <c r="L194" s="51" t="str">
        <f ca="1" t="shared" si="4"/>
        <v>2023 - WEEK 11</v>
      </c>
      <c r="M194" s="51" t="str">
        <f ca="1" t="shared" si="5"/>
        <v>2023 - MONTH 03</v>
      </c>
      <c r="N194" s="68">
        <f ca="1" t="shared" ref="N194:O194" si="202">IFERROR(AVERAGEIF(L:L,L194,$J:$J)," ")</f>
        <v>0.95695652173913</v>
      </c>
      <c r="O194" s="68">
        <f ca="1" t="shared" si="202"/>
        <v>0.95695652173913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65">
        <f ca="1">INDIRECT(ADDRESS(2+QUOTIENT(ROW()-2,COUNTA('Form Responses 1'!$1:$1)-4),1,,TRUE,"Form Responses 1"))</f>
        <v>45005.6358742245</v>
      </c>
      <c r="B195" s="51" t="str">
        <f ca="1">INDIRECT(ADDRESS(2+QUOTIENT(ROW()-2,COUNTA('Form Responses 1'!$1:$1)-4),2,,TRUE,"Form Responses 1"))</f>
        <v>theresia5@gmail.com</v>
      </c>
      <c r="C195" s="51" t="str">
        <f ca="1">INDIRECT(ADDRESS(2+QUOTIENT(ROW()-2,COUNTA('Form Responses 1'!$1:$1)-4),3,,TRUE,"Form Responses 1"))</f>
        <v>theresia v</v>
      </c>
      <c r="D195" s="66">
        <f ca="1">INDIRECT(ADDRESS(2+QUOTIENT(ROW()-2,COUNTA('Form Responses 1'!$1:$1)-4),4,,TRUE,"Form Responses 1"))</f>
        <v>45000</v>
      </c>
      <c r="E195" s="67">
        <f ca="1" t="shared" si="0"/>
        <v>3</v>
      </c>
      <c r="F195" s="51" t="str">
        <f ca="1">IF(ISBLANK(A195)," ",INDIRECT(ADDRESS(1,5+MOD(ROW()-2,COUNTA('Form Responses 1'!$1:$1)-4),,TRUE,"Form Responses 1")))</f>
        <v>Gedung Utama Lt.1 [Toilet Pria &amp; Wanita 2]</v>
      </c>
      <c r="G195" s="51" t="str">
        <f ca="1">IF(ISBLANK(A195)," ",INDIRECT(ADDRESS(MATCH(A195,'Form Responses 1'!A:A,0),5+MOD(ROW()-2,COUNTA('Form Responses 1'!$1:$1)-4),,TRUE,"Form Responses 1")))</f>
        <v>BAIK</v>
      </c>
      <c r="H195" s="68" t="str">
        <f ca="1" t="shared" si="1"/>
        <v>Gedung Utama Lt.1</v>
      </c>
      <c r="I195" s="68" t="str">
        <f ca="1" t="shared" si="2"/>
        <v>CLEANING SERVICE</v>
      </c>
      <c r="J195" s="68">
        <f ca="1" t="array" ref="J195">IFERROR(INDEX(MASTER!B:B,MATCH(G195,MASTER!A:A,0))/100," ")</f>
        <v>0.95</v>
      </c>
      <c r="K195" s="51">
        <f ca="1" t="shared" si="3"/>
        <v>11</v>
      </c>
      <c r="L195" s="51" t="str">
        <f ca="1" t="shared" si="4"/>
        <v>2023 - WEEK 11</v>
      </c>
      <c r="M195" s="51" t="str">
        <f ca="1" t="shared" si="5"/>
        <v>2023 - MONTH 03</v>
      </c>
      <c r="N195" s="68">
        <f ca="1" t="shared" ref="N195:O195" si="203">IFERROR(AVERAGEIF(L:L,L195,$J:$J)," ")</f>
        <v>0.95695652173913</v>
      </c>
      <c r="O195" s="68">
        <f ca="1" t="shared" si="203"/>
        <v>0.95695652173913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65">
        <f ca="1">INDIRECT(ADDRESS(2+QUOTIENT(ROW()-2,COUNTA('Form Responses 1'!$1:$1)-4),1,,TRUE,"Form Responses 1"))</f>
        <v>45005.6358742245</v>
      </c>
      <c r="B196" s="51" t="str">
        <f ca="1">INDIRECT(ADDRESS(2+QUOTIENT(ROW()-2,COUNTA('Form Responses 1'!$1:$1)-4),2,,TRUE,"Form Responses 1"))</f>
        <v>theresia5@gmail.com</v>
      </c>
      <c r="C196" s="51" t="str">
        <f ca="1">INDIRECT(ADDRESS(2+QUOTIENT(ROW()-2,COUNTA('Form Responses 1'!$1:$1)-4),3,,TRUE,"Form Responses 1"))</f>
        <v>theresia v</v>
      </c>
      <c r="D196" s="66">
        <f ca="1">INDIRECT(ADDRESS(2+QUOTIENT(ROW()-2,COUNTA('Form Responses 1'!$1:$1)-4),4,,TRUE,"Form Responses 1"))</f>
        <v>45000</v>
      </c>
      <c r="E196" s="67">
        <f ca="1" t="shared" si="0"/>
        <v>3</v>
      </c>
      <c r="F196" s="51" t="str">
        <f ca="1">IF(ISBLANK(A196)," ",INDIRECT(ADDRESS(1,5+MOD(ROW()-2,COUNTA('Form Responses 1'!$1:$1)-4),,TRUE,"Form Responses 1")))</f>
        <v>Gedung Utama Lt.2 [R Kepala]</v>
      </c>
      <c r="G196" s="51" t="str">
        <f ca="1">IF(ISBLANK(A196)," ",INDIRECT(ADDRESS(MATCH(A196,'Form Responses 1'!A:A,0),5+MOD(ROW()-2,COUNTA('Form Responses 1'!$1:$1)-4),,TRUE,"Form Responses 1")))</f>
        <v>SANGATBAIK</v>
      </c>
      <c r="H196" s="68" t="str">
        <f ca="1" t="shared" si="1"/>
        <v>Gedung Utama Lt.2</v>
      </c>
      <c r="I196" s="68" t="str">
        <f ca="1" t="shared" si="2"/>
        <v>CLEANING SERVICE</v>
      </c>
      <c r="J196" s="68">
        <f ca="1" t="array" ref="J196">IFERROR(INDEX(MASTER!B:B,MATCH(G196,MASTER!A:A,0))/100," ")</f>
        <v>1</v>
      </c>
      <c r="K196" s="51">
        <f ca="1" t="shared" si="3"/>
        <v>11</v>
      </c>
      <c r="L196" s="51" t="str">
        <f ca="1" t="shared" si="4"/>
        <v>2023 - WEEK 11</v>
      </c>
      <c r="M196" s="51" t="str">
        <f ca="1" t="shared" si="5"/>
        <v>2023 - MONTH 03</v>
      </c>
      <c r="N196" s="68">
        <f ca="1" t="shared" ref="N196:O196" si="204">IFERROR(AVERAGEIF(L:L,L196,$J:$J)," ")</f>
        <v>0.95695652173913</v>
      </c>
      <c r="O196" s="68">
        <f ca="1" t="shared" si="204"/>
        <v>0.95695652173913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65">
        <f ca="1">INDIRECT(ADDRESS(2+QUOTIENT(ROW()-2,COUNTA('Form Responses 1'!$1:$1)-4),1,,TRUE,"Form Responses 1"))</f>
        <v>45005.6358742245</v>
      </c>
      <c r="B197" s="51" t="str">
        <f ca="1">INDIRECT(ADDRESS(2+QUOTIENT(ROW()-2,COUNTA('Form Responses 1'!$1:$1)-4),2,,TRUE,"Form Responses 1"))</f>
        <v>theresia5@gmail.com</v>
      </c>
      <c r="C197" s="51" t="str">
        <f ca="1">INDIRECT(ADDRESS(2+QUOTIENT(ROW()-2,COUNTA('Form Responses 1'!$1:$1)-4),3,,TRUE,"Form Responses 1"))</f>
        <v>theresia v</v>
      </c>
      <c r="D197" s="66">
        <f ca="1">INDIRECT(ADDRESS(2+QUOTIENT(ROW()-2,COUNTA('Form Responses 1'!$1:$1)-4),4,,TRUE,"Form Responses 1"))</f>
        <v>45000</v>
      </c>
      <c r="E197" s="67">
        <f ca="1" t="shared" si="0"/>
        <v>3</v>
      </c>
      <c r="F197" s="51" t="str">
        <f ca="1">IF(ISBLANK(A197)," ",INDIRECT(ADDRESS(1,5+MOD(ROW()-2,COUNTA('Form Responses 1'!$1:$1)-4),,TRUE,"Form Responses 1")))</f>
        <v>Gedung Utama Lt.2 [R Peneliti 1 ]</v>
      </c>
      <c r="G197" s="51" t="str">
        <f ca="1">IF(ISBLANK(A197)," ",INDIRECT(ADDRESS(MATCH(A197,'Form Responses 1'!A:A,0),5+MOD(ROW()-2,COUNTA('Form Responses 1'!$1:$1)-4),,TRUE,"Form Responses 1")))</f>
        <v>BAIK</v>
      </c>
      <c r="H197" s="68" t="str">
        <f ca="1" t="shared" si="1"/>
        <v>Gedung Utama Lt.2</v>
      </c>
      <c r="I197" s="68" t="str">
        <f ca="1" t="shared" si="2"/>
        <v>CLEANING SERVICE</v>
      </c>
      <c r="J197" s="68">
        <f ca="1" t="array" ref="J197">IFERROR(INDEX(MASTER!B:B,MATCH(G197,MASTER!A:A,0))/100," ")</f>
        <v>0.95</v>
      </c>
      <c r="K197" s="51">
        <f ca="1" t="shared" si="3"/>
        <v>11</v>
      </c>
      <c r="L197" s="51" t="str">
        <f ca="1" t="shared" si="4"/>
        <v>2023 - WEEK 11</v>
      </c>
      <c r="M197" s="51" t="str">
        <f ca="1" t="shared" si="5"/>
        <v>2023 - MONTH 03</v>
      </c>
      <c r="N197" s="68">
        <f ca="1" t="shared" ref="N197:O197" si="205">IFERROR(AVERAGEIF(L:L,L197,$J:$J)," ")</f>
        <v>0.95695652173913</v>
      </c>
      <c r="O197" s="68">
        <f ca="1" t="shared" si="205"/>
        <v>0.95695652173913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65">
        <f ca="1">INDIRECT(ADDRESS(2+QUOTIENT(ROW()-2,COUNTA('Form Responses 1'!$1:$1)-4),1,,TRUE,"Form Responses 1"))</f>
        <v>45005.6358742245</v>
      </c>
      <c r="B198" s="51" t="str">
        <f ca="1">INDIRECT(ADDRESS(2+QUOTIENT(ROW()-2,COUNTA('Form Responses 1'!$1:$1)-4),2,,TRUE,"Form Responses 1"))</f>
        <v>theresia5@gmail.com</v>
      </c>
      <c r="C198" s="51" t="str">
        <f ca="1">INDIRECT(ADDRESS(2+QUOTIENT(ROW()-2,COUNTA('Form Responses 1'!$1:$1)-4),3,,TRUE,"Form Responses 1"))</f>
        <v>theresia v</v>
      </c>
      <c r="D198" s="66">
        <f ca="1">INDIRECT(ADDRESS(2+QUOTIENT(ROW()-2,COUNTA('Form Responses 1'!$1:$1)-4),4,,TRUE,"Form Responses 1"))</f>
        <v>45000</v>
      </c>
      <c r="E198" s="67">
        <f ca="1" t="shared" si="0"/>
        <v>3</v>
      </c>
      <c r="F198" s="51" t="str">
        <f ca="1">IF(ISBLANK(A198)," ",INDIRECT(ADDRESS(1,5+MOD(ROW()-2,COUNTA('Form Responses 1'!$1:$1)-4),,TRUE,"Form Responses 1")))</f>
        <v>Gedung Utama Lt.2 [R Peneliti 2]</v>
      </c>
      <c r="G198" s="51" t="str">
        <f ca="1">IF(ISBLANK(A198)," ",INDIRECT(ADDRESS(MATCH(A198,'Form Responses 1'!A:A,0),5+MOD(ROW()-2,COUNTA('Form Responses 1'!$1:$1)-4),,TRUE,"Form Responses 1")))</f>
        <v>BAIK</v>
      </c>
      <c r="H198" s="68" t="str">
        <f ca="1" t="shared" si="1"/>
        <v>Gedung Utama Lt.2</v>
      </c>
      <c r="I198" s="68" t="str">
        <f ca="1" t="shared" si="2"/>
        <v>CLEANING SERVICE</v>
      </c>
      <c r="J198" s="68">
        <f ca="1" t="array" ref="J198">IFERROR(INDEX(MASTER!B:B,MATCH(G198,MASTER!A:A,0))/100," ")</f>
        <v>0.95</v>
      </c>
      <c r="K198" s="51">
        <f ca="1" t="shared" si="3"/>
        <v>11</v>
      </c>
      <c r="L198" s="51" t="str">
        <f ca="1" t="shared" si="4"/>
        <v>2023 - WEEK 11</v>
      </c>
      <c r="M198" s="51" t="str">
        <f ca="1" t="shared" si="5"/>
        <v>2023 - MONTH 03</v>
      </c>
      <c r="N198" s="68">
        <f ca="1" t="shared" ref="N198:O198" si="206">IFERROR(AVERAGEIF(L:L,L198,$J:$J)," ")</f>
        <v>0.95695652173913</v>
      </c>
      <c r="O198" s="68">
        <f ca="1" t="shared" si="206"/>
        <v>0.95695652173913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65">
        <f ca="1">INDIRECT(ADDRESS(2+QUOTIENT(ROW()-2,COUNTA('Form Responses 1'!$1:$1)-4),1,,TRUE,"Form Responses 1"))</f>
        <v>45005.6358742245</v>
      </c>
      <c r="B199" s="51" t="str">
        <f ca="1">INDIRECT(ADDRESS(2+QUOTIENT(ROW()-2,COUNTA('Form Responses 1'!$1:$1)-4),2,,TRUE,"Form Responses 1"))</f>
        <v>theresia5@gmail.com</v>
      </c>
      <c r="C199" s="51" t="str">
        <f ca="1">INDIRECT(ADDRESS(2+QUOTIENT(ROW()-2,COUNTA('Form Responses 1'!$1:$1)-4),3,,TRUE,"Form Responses 1"))</f>
        <v>theresia v</v>
      </c>
      <c r="D199" s="66">
        <f ca="1">INDIRECT(ADDRESS(2+QUOTIENT(ROW()-2,COUNTA('Form Responses 1'!$1:$1)-4),4,,TRUE,"Form Responses 1"))</f>
        <v>45000</v>
      </c>
      <c r="E199" s="67">
        <f ca="1" t="shared" si="0"/>
        <v>3</v>
      </c>
      <c r="F199" s="51" t="str">
        <f ca="1">IF(ISBLANK(A199)," ",INDIRECT(ADDRESS(1,5+MOD(ROW()-2,COUNTA('Form Responses 1'!$1:$1)-4),,TRUE,"Form Responses 1")))</f>
        <v>Gedung Utama Lt.2 [R Peneliti 3]</v>
      </c>
      <c r="G199" s="51" t="str">
        <f ca="1">IF(ISBLANK(A199)," ",INDIRECT(ADDRESS(MATCH(A199,'Form Responses 1'!A:A,0),5+MOD(ROW()-2,COUNTA('Form Responses 1'!$1:$1)-4),,TRUE,"Form Responses 1")))</f>
        <v>BAIK</v>
      </c>
      <c r="H199" s="68" t="str">
        <f ca="1" t="shared" si="1"/>
        <v>Gedung Utama Lt.2</v>
      </c>
      <c r="I199" s="68" t="str">
        <f ca="1" t="shared" si="2"/>
        <v>CLEANING SERVICE</v>
      </c>
      <c r="J199" s="68">
        <f ca="1" t="array" ref="J199">IFERROR(INDEX(MASTER!B:B,MATCH(G199,MASTER!A:A,0))/100," ")</f>
        <v>0.95</v>
      </c>
      <c r="K199" s="51">
        <f ca="1" t="shared" si="3"/>
        <v>11</v>
      </c>
      <c r="L199" s="51" t="str">
        <f ca="1" t="shared" si="4"/>
        <v>2023 - WEEK 11</v>
      </c>
      <c r="M199" s="51" t="str">
        <f ca="1" t="shared" si="5"/>
        <v>2023 - MONTH 03</v>
      </c>
      <c r="N199" s="68">
        <f ca="1" t="shared" ref="N199:O199" si="207">IFERROR(AVERAGEIF(L:L,L199,$J:$J)," ")</f>
        <v>0.95695652173913</v>
      </c>
      <c r="O199" s="68">
        <f ca="1" t="shared" si="207"/>
        <v>0.95695652173913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65">
        <f ca="1">INDIRECT(ADDRESS(2+QUOTIENT(ROW()-2,COUNTA('Form Responses 1'!$1:$1)-4),1,,TRUE,"Form Responses 1"))</f>
        <v>45005.6358742245</v>
      </c>
      <c r="B200" s="51" t="str">
        <f ca="1">INDIRECT(ADDRESS(2+QUOTIENT(ROW()-2,COUNTA('Form Responses 1'!$1:$1)-4),2,,TRUE,"Form Responses 1"))</f>
        <v>theresia5@gmail.com</v>
      </c>
      <c r="C200" s="51" t="str">
        <f ca="1">INDIRECT(ADDRESS(2+QUOTIENT(ROW()-2,COUNTA('Form Responses 1'!$1:$1)-4),3,,TRUE,"Form Responses 1"))</f>
        <v>theresia v</v>
      </c>
      <c r="D200" s="66">
        <f ca="1">INDIRECT(ADDRESS(2+QUOTIENT(ROW()-2,COUNTA('Form Responses 1'!$1:$1)-4),4,,TRUE,"Form Responses 1"))</f>
        <v>45000</v>
      </c>
      <c r="E200" s="67">
        <f ca="1" t="shared" si="0"/>
        <v>3</v>
      </c>
      <c r="F200" s="51" t="str">
        <f ca="1">IF(ISBLANK(A200)," ",INDIRECT(ADDRESS(1,5+MOD(ROW()-2,COUNTA('Form Responses 1'!$1:$1)-4),,TRUE,"Form Responses 1")))</f>
        <v>Gedung Utama Lt.2 [R Peneliti 4]</v>
      </c>
      <c r="G200" s="51" t="str">
        <f ca="1">IF(ISBLANK(A200)," ",INDIRECT(ADDRESS(MATCH(A200,'Form Responses 1'!A:A,0),5+MOD(ROW()-2,COUNTA('Form Responses 1'!$1:$1)-4),,TRUE,"Form Responses 1")))</f>
        <v>CUKUP BAIK</v>
      </c>
      <c r="H200" s="68" t="str">
        <f ca="1" t="shared" si="1"/>
        <v>Gedung Utama Lt.2</v>
      </c>
      <c r="I200" s="68" t="str">
        <f ca="1" t="shared" si="2"/>
        <v>CLEANING SERVICE</v>
      </c>
      <c r="J200" s="68">
        <f ca="1" t="array" ref="J200">IFERROR(INDEX(MASTER!B:B,MATCH(G200,MASTER!A:A,0))/100," ")</f>
        <v>0.89</v>
      </c>
      <c r="K200" s="51">
        <f ca="1" t="shared" si="3"/>
        <v>11</v>
      </c>
      <c r="L200" s="51" t="str">
        <f ca="1" t="shared" si="4"/>
        <v>2023 - WEEK 11</v>
      </c>
      <c r="M200" s="51" t="str">
        <f ca="1" t="shared" si="5"/>
        <v>2023 - MONTH 03</v>
      </c>
      <c r="N200" s="68">
        <f ca="1" t="shared" ref="N200:O200" si="208">IFERROR(AVERAGEIF(L:L,L200,$J:$J)," ")</f>
        <v>0.95695652173913</v>
      </c>
      <c r="O200" s="68">
        <f ca="1" t="shared" si="208"/>
        <v>0.95695652173913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65">
        <f ca="1">INDIRECT(ADDRESS(2+QUOTIENT(ROW()-2,COUNTA('Form Responses 1'!$1:$1)-4),1,,TRUE,"Form Responses 1"))</f>
        <v>45005.6358742245</v>
      </c>
      <c r="B201" s="51" t="str">
        <f ca="1">INDIRECT(ADDRESS(2+QUOTIENT(ROW()-2,COUNTA('Form Responses 1'!$1:$1)-4),2,,TRUE,"Form Responses 1"))</f>
        <v>theresia5@gmail.com</v>
      </c>
      <c r="C201" s="51" t="str">
        <f ca="1">INDIRECT(ADDRESS(2+QUOTIENT(ROW()-2,COUNTA('Form Responses 1'!$1:$1)-4),3,,TRUE,"Form Responses 1"))</f>
        <v>theresia v</v>
      </c>
      <c r="D201" s="66">
        <f ca="1">INDIRECT(ADDRESS(2+QUOTIENT(ROW()-2,COUNTA('Form Responses 1'!$1:$1)-4),4,,TRUE,"Form Responses 1"))</f>
        <v>45000</v>
      </c>
      <c r="E201" s="67">
        <f ca="1" t="shared" si="0"/>
        <v>3</v>
      </c>
      <c r="F201" s="51" t="str">
        <f ca="1">IF(ISBLANK(A201)," ",INDIRECT(ADDRESS(1,5+MOD(ROW()-2,COUNTA('Form Responses 1'!$1:$1)-4),,TRUE,"Form Responses 1")))</f>
        <v>Gedung Utama Lt.2 [Pantry]</v>
      </c>
      <c r="G201" s="51" t="str">
        <f ca="1">IF(ISBLANK(A201)," ",INDIRECT(ADDRESS(MATCH(A201,'Form Responses 1'!A:A,0),5+MOD(ROW()-2,COUNTA('Form Responses 1'!$1:$1)-4),,TRUE,"Form Responses 1")))</f>
        <v>CUKUP BAIK</v>
      </c>
      <c r="H201" s="68" t="str">
        <f ca="1" t="shared" si="1"/>
        <v>Gedung Utama Lt.2</v>
      </c>
      <c r="I201" s="68" t="str">
        <f ca="1" t="shared" si="2"/>
        <v>CLEANING SERVICE</v>
      </c>
      <c r="J201" s="68">
        <f ca="1" t="array" ref="J201">IFERROR(INDEX(MASTER!B:B,MATCH(G201,MASTER!A:A,0))/100," ")</f>
        <v>0.89</v>
      </c>
      <c r="K201" s="51">
        <f ca="1" t="shared" si="3"/>
        <v>11</v>
      </c>
      <c r="L201" s="51" t="str">
        <f ca="1" t="shared" si="4"/>
        <v>2023 - WEEK 11</v>
      </c>
      <c r="M201" s="51" t="str">
        <f ca="1" t="shared" si="5"/>
        <v>2023 - MONTH 03</v>
      </c>
      <c r="N201" s="68">
        <f ca="1" t="shared" ref="N201:O201" si="209">IFERROR(AVERAGEIF(L:L,L201,$J:$J)," ")</f>
        <v>0.95695652173913</v>
      </c>
      <c r="O201" s="68">
        <f ca="1" t="shared" si="209"/>
        <v>0.95695652173913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65">
        <f ca="1">INDIRECT(ADDRESS(2+QUOTIENT(ROW()-2,COUNTA('Form Responses 1'!$1:$1)-4),1,,TRUE,"Form Responses 1"))</f>
        <v>45005.6358742245</v>
      </c>
      <c r="B202" s="51" t="str">
        <f ca="1">INDIRECT(ADDRESS(2+QUOTIENT(ROW()-2,COUNTA('Form Responses 1'!$1:$1)-4),2,,TRUE,"Form Responses 1"))</f>
        <v>theresia5@gmail.com</v>
      </c>
      <c r="C202" s="51" t="str">
        <f ca="1">INDIRECT(ADDRESS(2+QUOTIENT(ROW()-2,COUNTA('Form Responses 1'!$1:$1)-4),3,,TRUE,"Form Responses 1"))</f>
        <v>theresia v</v>
      </c>
      <c r="D202" s="66">
        <f ca="1">INDIRECT(ADDRESS(2+QUOTIENT(ROW()-2,COUNTA('Form Responses 1'!$1:$1)-4),4,,TRUE,"Form Responses 1"))</f>
        <v>45000</v>
      </c>
      <c r="E202" s="67">
        <f ca="1" t="shared" si="0"/>
        <v>3</v>
      </c>
      <c r="F202" s="51" t="str">
        <f ca="1">IF(ISBLANK(A202)," ",INDIRECT(ADDRESS(1,5+MOD(ROW()-2,COUNTA('Form Responses 1'!$1:$1)-4),,TRUE,"Form Responses 1")))</f>
        <v>Gedung Utama Lt.2 [R Rapat Kecil 1]</v>
      </c>
      <c r="G202" s="51" t="str">
        <f ca="1">IF(ISBLANK(A202)," ",INDIRECT(ADDRESS(MATCH(A202,'Form Responses 1'!A:A,0),5+MOD(ROW()-2,COUNTA('Form Responses 1'!$1:$1)-4),,TRUE,"Form Responses 1")))</f>
        <v>BAIK</v>
      </c>
      <c r="H202" s="68" t="str">
        <f ca="1" t="shared" si="1"/>
        <v>Gedung Utama Lt.2</v>
      </c>
      <c r="I202" s="68" t="str">
        <f ca="1" t="shared" si="2"/>
        <v>CLEANING SERVICE</v>
      </c>
      <c r="J202" s="68">
        <f ca="1" t="array" ref="J202">IFERROR(INDEX(MASTER!B:B,MATCH(G202,MASTER!A:A,0))/100," ")</f>
        <v>0.95</v>
      </c>
      <c r="K202" s="51">
        <f ca="1" t="shared" si="3"/>
        <v>11</v>
      </c>
      <c r="L202" s="51" t="str">
        <f ca="1" t="shared" si="4"/>
        <v>2023 - WEEK 11</v>
      </c>
      <c r="M202" s="51" t="str">
        <f ca="1" t="shared" si="5"/>
        <v>2023 - MONTH 03</v>
      </c>
      <c r="N202" s="68">
        <f ca="1" t="shared" ref="N202:O202" si="210">IFERROR(AVERAGEIF(L:L,L202,$J:$J)," ")</f>
        <v>0.95695652173913</v>
      </c>
      <c r="O202" s="68">
        <f ca="1" t="shared" si="210"/>
        <v>0.95695652173913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65">
        <f ca="1">INDIRECT(ADDRESS(2+QUOTIENT(ROW()-2,COUNTA('Form Responses 1'!$1:$1)-4),1,,TRUE,"Form Responses 1"))</f>
        <v>45005.6358742245</v>
      </c>
      <c r="B203" s="51" t="str">
        <f ca="1">INDIRECT(ADDRESS(2+QUOTIENT(ROW()-2,COUNTA('Form Responses 1'!$1:$1)-4),2,,TRUE,"Form Responses 1"))</f>
        <v>theresia5@gmail.com</v>
      </c>
      <c r="C203" s="51" t="str">
        <f ca="1">INDIRECT(ADDRESS(2+QUOTIENT(ROW()-2,COUNTA('Form Responses 1'!$1:$1)-4),3,,TRUE,"Form Responses 1"))</f>
        <v>theresia v</v>
      </c>
      <c r="D203" s="66">
        <f ca="1">INDIRECT(ADDRESS(2+QUOTIENT(ROW()-2,COUNTA('Form Responses 1'!$1:$1)-4),4,,TRUE,"Form Responses 1"))</f>
        <v>45000</v>
      </c>
      <c r="E203" s="67">
        <f ca="1" t="shared" si="0"/>
        <v>3</v>
      </c>
      <c r="F203" s="51" t="str">
        <f ca="1">IF(ISBLANK(A203)," ",INDIRECT(ADDRESS(1,5+MOD(ROW()-2,COUNTA('Form Responses 1'!$1:$1)-4),,TRUE,"Form Responses 1")))</f>
        <v>Gedung Utama Lt.2 [R Rapat Kecil  2]</v>
      </c>
      <c r="G203" s="51" t="str">
        <f ca="1">IF(ISBLANK(A203)," ",INDIRECT(ADDRESS(MATCH(A203,'Form Responses 1'!A:A,0),5+MOD(ROW()-2,COUNTA('Form Responses 1'!$1:$1)-4),,TRUE,"Form Responses 1")))</f>
        <v>BAIK</v>
      </c>
      <c r="H203" s="68" t="str">
        <f ca="1" t="shared" si="1"/>
        <v>Gedung Utama Lt.2</v>
      </c>
      <c r="I203" s="68" t="str">
        <f ca="1" t="shared" si="2"/>
        <v>CLEANING SERVICE</v>
      </c>
      <c r="J203" s="68">
        <f ca="1" t="array" ref="J203">IFERROR(INDEX(MASTER!B:B,MATCH(G203,MASTER!A:A,0))/100," ")</f>
        <v>0.95</v>
      </c>
      <c r="K203" s="51">
        <f ca="1" t="shared" si="3"/>
        <v>11</v>
      </c>
      <c r="L203" s="51" t="str">
        <f ca="1" t="shared" si="4"/>
        <v>2023 - WEEK 11</v>
      </c>
      <c r="M203" s="51" t="str">
        <f ca="1" t="shared" si="5"/>
        <v>2023 - MONTH 03</v>
      </c>
      <c r="N203" s="68">
        <f ca="1" t="shared" ref="N203:O203" si="211">IFERROR(AVERAGEIF(L:L,L203,$J:$J)," ")</f>
        <v>0.95695652173913</v>
      </c>
      <c r="O203" s="68">
        <f ca="1" t="shared" si="211"/>
        <v>0.95695652173913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65">
        <f ca="1">INDIRECT(ADDRESS(2+QUOTIENT(ROW()-2,COUNTA('Form Responses 1'!$1:$1)-4),1,,TRUE,"Form Responses 1"))</f>
        <v>45005.6358742245</v>
      </c>
      <c r="B204" s="51" t="str">
        <f ca="1">INDIRECT(ADDRESS(2+QUOTIENT(ROW()-2,COUNTA('Form Responses 1'!$1:$1)-4),2,,TRUE,"Form Responses 1"))</f>
        <v>theresia5@gmail.com</v>
      </c>
      <c r="C204" s="51" t="str">
        <f ca="1">INDIRECT(ADDRESS(2+QUOTIENT(ROW()-2,COUNTA('Form Responses 1'!$1:$1)-4),3,,TRUE,"Form Responses 1"))</f>
        <v>theresia v</v>
      </c>
      <c r="D204" s="66">
        <f ca="1">INDIRECT(ADDRESS(2+QUOTIENT(ROW()-2,COUNTA('Form Responses 1'!$1:$1)-4),4,,TRUE,"Form Responses 1"))</f>
        <v>45000</v>
      </c>
      <c r="E204" s="67">
        <f ca="1" t="shared" si="0"/>
        <v>3</v>
      </c>
      <c r="F204" s="51" t="str">
        <f ca="1">IF(ISBLANK(A204)," ",INDIRECT(ADDRESS(1,5+MOD(ROW()-2,COUNTA('Form Responses 1'!$1:$1)-4),,TRUE,"Form Responses 1")))</f>
        <v>Gedung Utama Lt.2 [Co Working Space]</v>
      </c>
      <c r="G204" s="51" t="str">
        <f ca="1">IF(ISBLANK(A204)," ",INDIRECT(ADDRESS(MATCH(A204,'Form Responses 1'!A:A,0),5+MOD(ROW()-2,COUNTA('Form Responses 1'!$1:$1)-4),,TRUE,"Form Responses 1")))</f>
        <v>SANGATBAIK</v>
      </c>
      <c r="H204" s="68" t="str">
        <f ca="1" t="shared" si="1"/>
        <v>Gedung Utama Lt.2</v>
      </c>
      <c r="I204" s="68" t="str">
        <f ca="1" t="shared" si="2"/>
        <v>CLEANING SERVICE</v>
      </c>
      <c r="J204" s="68">
        <f ca="1" t="array" ref="J204">IFERROR(INDEX(MASTER!B:B,MATCH(G204,MASTER!A:A,0))/100," ")</f>
        <v>1</v>
      </c>
      <c r="K204" s="51">
        <f ca="1" t="shared" si="3"/>
        <v>11</v>
      </c>
      <c r="L204" s="51" t="str">
        <f ca="1" t="shared" si="4"/>
        <v>2023 - WEEK 11</v>
      </c>
      <c r="M204" s="51" t="str">
        <f ca="1" t="shared" si="5"/>
        <v>2023 - MONTH 03</v>
      </c>
      <c r="N204" s="68">
        <f ca="1" t="shared" ref="N204:O204" si="212">IFERROR(AVERAGEIF(L:L,L204,$J:$J)," ")</f>
        <v>0.95695652173913</v>
      </c>
      <c r="O204" s="68">
        <f ca="1" t="shared" si="212"/>
        <v>0.95695652173913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65">
        <f ca="1">INDIRECT(ADDRESS(2+QUOTIENT(ROW()-2,COUNTA('Form Responses 1'!$1:$1)-4),1,,TRUE,"Form Responses 1"))</f>
        <v>45005.6358742245</v>
      </c>
      <c r="B205" s="51" t="str">
        <f ca="1">INDIRECT(ADDRESS(2+QUOTIENT(ROW()-2,COUNTA('Form Responses 1'!$1:$1)-4),2,,TRUE,"Form Responses 1"))</f>
        <v>theresia5@gmail.com</v>
      </c>
      <c r="C205" s="51" t="str">
        <f ca="1">INDIRECT(ADDRESS(2+QUOTIENT(ROW()-2,COUNTA('Form Responses 1'!$1:$1)-4),3,,TRUE,"Form Responses 1"))</f>
        <v>theresia v</v>
      </c>
      <c r="D205" s="66">
        <f ca="1">INDIRECT(ADDRESS(2+QUOTIENT(ROW()-2,COUNTA('Form Responses 1'!$1:$1)-4),4,,TRUE,"Form Responses 1"))</f>
        <v>45000</v>
      </c>
      <c r="E205" s="67">
        <f ca="1" t="shared" si="0"/>
        <v>3</v>
      </c>
      <c r="F205" s="51" t="str">
        <f ca="1">IF(ISBLANK(A205)," ",INDIRECT(ADDRESS(1,5+MOD(ROW()-2,COUNTA('Form Responses 1'!$1:$1)-4),,TRUE,"Form Responses 1")))</f>
        <v>Gedung Utama Lt.2 [Toilet Pria &amp; Wanita 1]</v>
      </c>
      <c r="G205" s="51" t="str">
        <f ca="1">IF(ISBLANK(A205)," ",INDIRECT(ADDRESS(MATCH(A205,'Form Responses 1'!A:A,0),5+MOD(ROW()-2,COUNTA('Form Responses 1'!$1:$1)-4),,TRUE,"Form Responses 1")))</f>
        <v>SANGATBAIK</v>
      </c>
      <c r="H205" s="68" t="str">
        <f ca="1" t="shared" si="1"/>
        <v>Gedung Utama Lt.2</v>
      </c>
      <c r="I205" s="68" t="str">
        <f ca="1" t="shared" si="2"/>
        <v>CLEANING SERVICE</v>
      </c>
      <c r="J205" s="68">
        <f ca="1" t="array" ref="J205">IFERROR(INDEX(MASTER!B:B,MATCH(G205,MASTER!A:A,0))/100," ")</f>
        <v>1</v>
      </c>
      <c r="K205" s="51">
        <f ca="1" t="shared" si="3"/>
        <v>11</v>
      </c>
      <c r="L205" s="51" t="str">
        <f ca="1" t="shared" si="4"/>
        <v>2023 - WEEK 11</v>
      </c>
      <c r="M205" s="51" t="str">
        <f ca="1" t="shared" si="5"/>
        <v>2023 - MONTH 03</v>
      </c>
      <c r="N205" s="68">
        <f ca="1" t="shared" ref="N205:O205" si="213">IFERROR(AVERAGEIF(L:L,L205,$J:$J)," ")</f>
        <v>0.95695652173913</v>
      </c>
      <c r="O205" s="68">
        <f ca="1" t="shared" si="213"/>
        <v>0.95695652173913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65">
        <f ca="1">INDIRECT(ADDRESS(2+QUOTIENT(ROW()-2,COUNTA('Form Responses 1'!$1:$1)-4),1,,TRUE,"Form Responses 1"))</f>
        <v>45005.6358742245</v>
      </c>
      <c r="B206" s="51" t="str">
        <f ca="1">INDIRECT(ADDRESS(2+QUOTIENT(ROW()-2,COUNTA('Form Responses 1'!$1:$1)-4),2,,TRUE,"Form Responses 1"))</f>
        <v>theresia5@gmail.com</v>
      </c>
      <c r="C206" s="51" t="str">
        <f ca="1">INDIRECT(ADDRESS(2+QUOTIENT(ROW()-2,COUNTA('Form Responses 1'!$1:$1)-4),3,,TRUE,"Form Responses 1"))</f>
        <v>theresia v</v>
      </c>
      <c r="D206" s="66">
        <f ca="1">INDIRECT(ADDRESS(2+QUOTIENT(ROW()-2,COUNTA('Form Responses 1'!$1:$1)-4),4,,TRUE,"Form Responses 1"))</f>
        <v>45000</v>
      </c>
      <c r="E206" s="67">
        <f ca="1" t="shared" si="0"/>
        <v>3</v>
      </c>
      <c r="F206" s="51" t="str">
        <f ca="1">IF(ISBLANK(A206)," ",INDIRECT(ADDRESS(1,5+MOD(ROW()-2,COUNTA('Form Responses 1'!$1:$1)-4),,TRUE,"Form Responses 1")))</f>
        <v>Gedung Utama Lt.2 [Toilet Pria &amp; Wanita 2]</v>
      </c>
      <c r="G206" s="51" t="str">
        <f ca="1">IF(ISBLANK(A206)," ",INDIRECT(ADDRESS(MATCH(A206,'Form Responses 1'!A:A,0),5+MOD(ROW()-2,COUNTA('Form Responses 1'!$1:$1)-4),,TRUE,"Form Responses 1")))</f>
        <v>SANGATBAIK</v>
      </c>
      <c r="H206" s="68" t="str">
        <f ca="1" t="shared" si="1"/>
        <v>Gedung Utama Lt.2</v>
      </c>
      <c r="I206" s="68" t="str">
        <f ca="1" t="shared" si="2"/>
        <v>CLEANING SERVICE</v>
      </c>
      <c r="J206" s="68">
        <f ca="1" t="array" ref="J206">IFERROR(INDEX(MASTER!B:B,MATCH(G206,MASTER!A:A,0))/100," ")</f>
        <v>1</v>
      </c>
      <c r="K206" s="51">
        <f ca="1" t="shared" si="3"/>
        <v>11</v>
      </c>
      <c r="L206" s="51" t="str">
        <f ca="1" t="shared" si="4"/>
        <v>2023 - WEEK 11</v>
      </c>
      <c r="M206" s="51" t="str">
        <f ca="1" t="shared" si="5"/>
        <v>2023 - MONTH 03</v>
      </c>
      <c r="N206" s="68">
        <f ca="1" t="shared" ref="N206:O206" si="214">IFERROR(AVERAGEIF(L:L,L206,$J:$J)," ")</f>
        <v>0.95695652173913</v>
      </c>
      <c r="O206" s="68">
        <f ca="1" t="shared" si="214"/>
        <v>0.95695652173913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65">
        <f ca="1">INDIRECT(ADDRESS(2+QUOTIENT(ROW()-2,COUNTA('Form Responses 1'!$1:$1)-4),1,,TRUE,"Form Responses 1"))</f>
        <v>45005.6358742245</v>
      </c>
      <c r="B207" s="51" t="str">
        <f ca="1">INDIRECT(ADDRESS(2+QUOTIENT(ROW()-2,COUNTA('Form Responses 1'!$1:$1)-4),2,,TRUE,"Form Responses 1"))</f>
        <v>theresia5@gmail.com</v>
      </c>
      <c r="C207" s="51" t="str">
        <f ca="1">INDIRECT(ADDRESS(2+QUOTIENT(ROW()-2,COUNTA('Form Responses 1'!$1:$1)-4),3,,TRUE,"Form Responses 1"))</f>
        <v>theresia v</v>
      </c>
      <c r="D207" s="66">
        <f ca="1">INDIRECT(ADDRESS(2+QUOTIENT(ROW()-2,COUNTA('Form Responses 1'!$1:$1)-4),4,,TRUE,"Form Responses 1"))</f>
        <v>45000</v>
      </c>
      <c r="E207" s="67">
        <f ca="1" t="shared" si="0"/>
        <v>3</v>
      </c>
      <c r="F207" s="51" t="str">
        <f ca="1">IF(ISBLANK(A207)," ",INDIRECT(ADDRESS(1,5+MOD(ROW()-2,COUNTA('Form Responses 1'!$1:$1)-4),,TRUE,"Form Responses 1")))</f>
        <v>Gedung Blok Barat Lt.1 [Ruang perlengkapan]</v>
      </c>
      <c r="G207" s="51" t="str">
        <f ca="1">IF(ISBLANK(A207)," ",INDIRECT(ADDRESS(MATCH(A207,'Form Responses 1'!A:A,0),5+MOD(ROW()-2,COUNTA('Form Responses 1'!$1:$1)-4),,TRUE,"Form Responses 1")))</f>
        <v>BAIK</v>
      </c>
      <c r="H207" s="68" t="str">
        <f ca="1" t="shared" si="1"/>
        <v>Gedung Blok Barat Lt.1</v>
      </c>
      <c r="I207" s="68" t="str">
        <f ca="1" t="shared" si="2"/>
        <v>CLEANING SERVICE</v>
      </c>
      <c r="J207" s="68">
        <f ca="1" t="array" ref="J207">IFERROR(INDEX(MASTER!B:B,MATCH(G207,MASTER!A:A,0))/100," ")</f>
        <v>0.95</v>
      </c>
      <c r="K207" s="51">
        <f ca="1" t="shared" si="3"/>
        <v>11</v>
      </c>
      <c r="L207" s="51" t="str">
        <f ca="1" t="shared" si="4"/>
        <v>2023 - WEEK 11</v>
      </c>
      <c r="M207" s="51" t="str">
        <f ca="1" t="shared" si="5"/>
        <v>2023 - MONTH 03</v>
      </c>
      <c r="N207" s="68">
        <f ca="1" t="shared" ref="N207:O207" si="215">IFERROR(AVERAGEIF(L:L,L207,$J:$J)," ")</f>
        <v>0.95695652173913</v>
      </c>
      <c r="O207" s="68">
        <f ca="1" t="shared" si="215"/>
        <v>0.95695652173913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65">
        <f ca="1">INDIRECT(ADDRESS(2+QUOTIENT(ROW()-2,COUNTA('Form Responses 1'!$1:$1)-4),1,,TRUE,"Form Responses 1"))</f>
        <v>45005.6358742245</v>
      </c>
      <c r="B208" s="51" t="str">
        <f ca="1">INDIRECT(ADDRESS(2+QUOTIENT(ROW()-2,COUNTA('Form Responses 1'!$1:$1)-4),2,,TRUE,"Form Responses 1"))</f>
        <v>theresia5@gmail.com</v>
      </c>
      <c r="C208" s="51" t="str">
        <f ca="1">INDIRECT(ADDRESS(2+QUOTIENT(ROW()-2,COUNTA('Form Responses 1'!$1:$1)-4),3,,TRUE,"Form Responses 1"))</f>
        <v>theresia v</v>
      </c>
      <c r="D208" s="66">
        <f ca="1">INDIRECT(ADDRESS(2+QUOTIENT(ROW()-2,COUNTA('Form Responses 1'!$1:$1)-4),4,,TRUE,"Form Responses 1"))</f>
        <v>45000</v>
      </c>
      <c r="E208" s="67">
        <f ca="1" t="shared" si="0"/>
        <v>3</v>
      </c>
      <c r="F208" s="51" t="str">
        <f ca="1">IF(ISBLANK(A208)," ",INDIRECT(ADDRESS(1,5+MOD(ROW()-2,COUNTA('Form Responses 1'!$1:$1)-4),,TRUE,"Form Responses 1")))</f>
        <v>Gedung Blok Barat Lt.1 [R Dokumentasi]</v>
      </c>
      <c r="G208" s="51" t="str">
        <f ca="1">IF(ISBLANK(A208)," ",INDIRECT(ADDRESS(MATCH(A208,'Form Responses 1'!A:A,0),5+MOD(ROW()-2,COUNTA('Form Responses 1'!$1:$1)-4),,TRUE,"Form Responses 1")))</f>
        <v>BAIK</v>
      </c>
      <c r="H208" s="68" t="str">
        <f ca="1" t="shared" si="1"/>
        <v>Gedung Blok Barat Lt.1</v>
      </c>
      <c r="I208" s="68" t="str">
        <f ca="1" t="shared" si="2"/>
        <v>CLEANING SERVICE</v>
      </c>
      <c r="J208" s="68">
        <f ca="1" t="array" ref="J208">IFERROR(INDEX(MASTER!B:B,MATCH(G208,MASTER!A:A,0))/100," ")</f>
        <v>0.95</v>
      </c>
      <c r="K208" s="51">
        <f ca="1" t="shared" si="3"/>
        <v>11</v>
      </c>
      <c r="L208" s="51" t="str">
        <f ca="1" t="shared" si="4"/>
        <v>2023 - WEEK 11</v>
      </c>
      <c r="M208" s="51" t="str">
        <f ca="1" t="shared" si="5"/>
        <v>2023 - MONTH 03</v>
      </c>
      <c r="N208" s="68">
        <f ca="1" t="shared" ref="N208:O208" si="216">IFERROR(AVERAGEIF(L:L,L208,$J:$J)," ")</f>
        <v>0.95695652173913</v>
      </c>
      <c r="O208" s="68">
        <f ca="1" t="shared" si="216"/>
        <v>0.95695652173913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65">
        <f ca="1">INDIRECT(ADDRESS(2+QUOTIENT(ROW()-2,COUNTA('Form Responses 1'!$1:$1)-4),1,,TRUE,"Form Responses 1"))</f>
        <v>45005.6358742245</v>
      </c>
      <c r="B209" s="51" t="str">
        <f ca="1">INDIRECT(ADDRESS(2+QUOTIENT(ROW()-2,COUNTA('Form Responses 1'!$1:$1)-4),2,,TRUE,"Form Responses 1"))</f>
        <v>theresia5@gmail.com</v>
      </c>
      <c r="C209" s="51" t="str">
        <f ca="1">INDIRECT(ADDRESS(2+QUOTIENT(ROW()-2,COUNTA('Form Responses 1'!$1:$1)-4),3,,TRUE,"Form Responses 1"))</f>
        <v>theresia v</v>
      </c>
      <c r="D209" s="66">
        <f ca="1">INDIRECT(ADDRESS(2+QUOTIENT(ROW()-2,COUNTA('Form Responses 1'!$1:$1)-4),4,,TRUE,"Form Responses 1"))</f>
        <v>45000</v>
      </c>
      <c r="E209" s="67">
        <f ca="1" t="shared" si="0"/>
        <v>3</v>
      </c>
      <c r="F209" s="51" t="str">
        <f ca="1">IF(ISBLANK(A209)," ",INDIRECT(ADDRESS(1,5+MOD(ROW()-2,COUNTA('Form Responses 1'!$1:$1)-4),,TRUE,"Form Responses 1")))</f>
        <v>Gedung Blok Barat Lt.1 [R Penggambaran]</v>
      </c>
      <c r="G209" s="51" t="str">
        <f ca="1">IF(ISBLANK(A209)," ",INDIRECT(ADDRESS(MATCH(A209,'Form Responses 1'!A:A,0),5+MOD(ROW()-2,COUNTA('Form Responses 1'!$1:$1)-4),,TRUE,"Form Responses 1")))</f>
        <v>BAIK</v>
      </c>
      <c r="H209" s="68" t="str">
        <f ca="1" t="shared" si="1"/>
        <v>Gedung Blok Barat Lt.1</v>
      </c>
      <c r="I209" s="68" t="str">
        <f ca="1" t="shared" si="2"/>
        <v>CLEANING SERVICE</v>
      </c>
      <c r="J209" s="68">
        <f ca="1" t="array" ref="J209">IFERROR(INDEX(MASTER!B:B,MATCH(G209,MASTER!A:A,0))/100," ")</f>
        <v>0.95</v>
      </c>
      <c r="K209" s="51">
        <f ca="1" t="shared" si="3"/>
        <v>11</v>
      </c>
      <c r="L209" s="51" t="str">
        <f ca="1" t="shared" si="4"/>
        <v>2023 - WEEK 11</v>
      </c>
      <c r="M209" s="51" t="str">
        <f ca="1" t="shared" si="5"/>
        <v>2023 - MONTH 03</v>
      </c>
      <c r="N209" s="68">
        <f ca="1" t="shared" ref="N209:O209" si="217">IFERROR(AVERAGEIF(L:L,L209,$J:$J)," ")</f>
        <v>0.95695652173913</v>
      </c>
      <c r="O209" s="68">
        <f ca="1" t="shared" si="217"/>
        <v>0.95695652173913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65">
        <f ca="1">INDIRECT(ADDRESS(2+QUOTIENT(ROW()-2,COUNTA('Form Responses 1'!$1:$1)-4),1,,TRUE,"Form Responses 1"))</f>
        <v>45005.6358742245</v>
      </c>
      <c r="B210" s="51" t="str">
        <f ca="1">INDIRECT(ADDRESS(2+QUOTIENT(ROW()-2,COUNTA('Form Responses 1'!$1:$1)-4),2,,TRUE,"Form Responses 1"))</f>
        <v>theresia5@gmail.com</v>
      </c>
      <c r="C210" s="51" t="str">
        <f ca="1">INDIRECT(ADDRESS(2+QUOTIENT(ROW()-2,COUNTA('Form Responses 1'!$1:$1)-4),3,,TRUE,"Form Responses 1"))</f>
        <v>theresia v</v>
      </c>
      <c r="D210" s="66">
        <f ca="1">INDIRECT(ADDRESS(2+QUOTIENT(ROW()-2,COUNTA('Form Responses 1'!$1:$1)-4),4,,TRUE,"Form Responses 1"))</f>
        <v>45000</v>
      </c>
      <c r="E210" s="67">
        <f ca="1" t="shared" si="0"/>
        <v>3</v>
      </c>
      <c r="F210" s="51" t="str">
        <f ca="1">IF(ISBLANK(A210)," ",INDIRECT(ADDRESS(1,5+MOD(ROW()-2,COUNTA('Form Responses 1'!$1:$1)-4),,TRUE,"Form Responses 1")))</f>
        <v>Gedung Blok Barat Lt.1 [Gudang 1]</v>
      </c>
      <c r="G210" s="51" t="str">
        <f ca="1">IF(ISBLANK(A210)," ",INDIRECT(ADDRESS(MATCH(A210,'Form Responses 1'!A:A,0),5+MOD(ROW()-2,COUNTA('Form Responses 1'!$1:$1)-4),,TRUE,"Form Responses 1")))</f>
        <v>BAIK</v>
      </c>
      <c r="H210" s="68" t="str">
        <f ca="1" t="shared" si="1"/>
        <v>Gedung Blok Barat Lt.1</v>
      </c>
      <c r="I210" s="68" t="str">
        <f ca="1" t="shared" si="2"/>
        <v>CLEANING SERVICE</v>
      </c>
      <c r="J210" s="68">
        <f ca="1" t="array" ref="J210">IFERROR(INDEX(MASTER!B:B,MATCH(G210,MASTER!A:A,0))/100," ")</f>
        <v>0.95</v>
      </c>
      <c r="K210" s="51">
        <f ca="1" t="shared" si="3"/>
        <v>11</v>
      </c>
      <c r="L210" s="51" t="str">
        <f ca="1" t="shared" si="4"/>
        <v>2023 - WEEK 11</v>
      </c>
      <c r="M210" s="51" t="str">
        <f ca="1" t="shared" si="5"/>
        <v>2023 - MONTH 03</v>
      </c>
      <c r="N210" s="68">
        <f ca="1" t="shared" ref="N210:O210" si="218">IFERROR(AVERAGEIF(L:L,L210,$J:$J)," ")</f>
        <v>0.95695652173913</v>
      </c>
      <c r="O210" s="68">
        <f ca="1" t="shared" si="218"/>
        <v>0.95695652173913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65">
        <f ca="1">INDIRECT(ADDRESS(2+QUOTIENT(ROW()-2,COUNTA('Form Responses 1'!$1:$1)-4),1,,TRUE,"Form Responses 1"))</f>
        <v>45005.6358742245</v>
      </c>
      <c r="B211" s="51" t="str">
        <f ca="1">INDIRECT(ADDRESS(2+QUOTIENT(ROW()-2,COUNTA('Form Responses 1'!$1:$1)-4),2,,TRUE,"Form Responses 1"))</f>
        <v>theresia5@gmail.com</v>
      </c>
      <c r="C211" s="51" t="str">
        <f ca="1">INDIRECT(ADDRESS(2+QUOTIENT(ROW()-2,COUNTA('Form Responses 1'!$1:$1)-4),3,,TRUE,"Form Responses 1"))</f>
        <v>theresia v</v>
      </c>
      <c r="D211" s="66">
        <f ca="1">INDIRECT(ADDRESS(2+QUOTIENT(ROW()-2,COUNTA('Form Responses 1'!$1:$1)-4),4,,TRUE,"Form Responses 1"))</f>
        <v>45000</v>
      </c>
      <c r="E211" s="67">
        <f ca="1" t="shared" si="0"/>
        <v>3</v>
      </c>
      <c r="F211" s="51" t="str">
        <f ca="1">IF(ISBLANK(A211)," ",INDIRECT(ADDRESS(1,5+MOD(ROW()-2,COUNTA('Form Responses 1'!$1:$1)-4),,TRUE,"Form Responses 1")))</f>
        <v>Gedung Blok Barat Lt.1 [Gudang 2]</v>
      </c>
      <c r="G211" s="51" t="str">
        <f ca="1">IF(ISBLANK(A211)," ",INDIRECT(ADDRESS(MATCH(A211,'Form Responses 1'!A:A,0),5+MOD(ROW()-2,COUNTA('Form Responses 1'!$1:$1)-4),,TRUE,"Form Responses 1")))</f>
        <v>SANGATBAIK</v>
      </c>
      <c r="H211" s="68" t="str">
        <f ca="1" t="shared" si="1"/>
        <v>Gedung Blok Barat Lt.1</v>
      </c>
      <c r="I211" s="68" t="str">
        <f ca="1" t="shared" si="2"/>
        <v>CLEANING SERVICE</v>
      </c>
      <c r="J211" s="68">
        <f ca="1" t="array" ref="J211">IFERROR(INDEX(MASTER!B:B,MATCH(G211,MASTER!A:A,0))/100," ")</f>
        <v>1</v>
      </c>
      <c r="K211" s="51">
        <f ca="1" t="shared" si="3"/>
        <v>11</v>
      </c>
      <c r="L211" s="51" t="str">
        <f ca="1" t="shared" si="4"/>
        <v>2023 - WEEK 11</v>
      </c>
      <c r="M211" s="51" t="str">
        <f ca="1" t="shared" si="5"/>
        <v>2023 - MONTH 03</v>
      </c>
      <c r="N211" s="68">
        <f ca="1" t="shared" ref="N211:O211" si="219">IFERROR(AVERAGEIF(L:L,L211,$J:$J)," ")</f>
        <v>0.95695652173913</v>
      </c>
      <c r="O211" s="68">
        <f ca="1" t="shared" si="219"/>
        <v>0.95695652173913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65">
        <f ca="1">INDIRECT(ADDRESS(2+QUOTIENT(ROW()-2,COUNTA('Form Responses 1'!$1:$1)-4),1,,TRUE,"Form Responses 1"))</f>
        <v>45005.6358742245</v>
      </c>
      <c r="B212" s="51" t="str">
        <f ca="1">INDIRECT(ADDRESS(2+QUOTIENT(ROW()-2,COUNTA('Form Responses 1'!$1:$1)-4),2,,TRUE,"Form Responses 1"))</f>
        <v>theresia5@gmail.com</v>
      </c>
      <c r="C212" s="51" t="str">
        <f ca="1">INDIRECT(ADDRESS(2+QUOTIENT(ROW()-2,COUNTA('Form Responses 1'!$1:$1)-4),3,,TRUE,"Form Responses 1"))</f>
        <v>theresia v</v>
      </c>
      <c r="D212" s="66">
        <f ca="1">INDIRECT(ADDRESS(2+QUOTIENT(ROW()-2,COUNTA('Form Responses 1'!$1:$1)-4),4,,TRUE,"Form Responses 1"))</f>
        <v>45000</v>
      </c>
      <c r="E212" s="67">
        <f ca="1" t="shared" si="0"/>
        <v>3</v>
      </c>
      <c r="F212" s="51" t="str">
        <f ca="1">IF(ISBLANK(A212)," ",INDIRECT(ADDRESS(1,5+MOD(ROW()-2,COUNTA('Form Responses 1'!$1:$1)-4),,TRUE,"Form Responses 1")))</f>
        <v>Gedung Blok Barat Lt.1 [Co Working Space]</v>
      </c>
      <c r="G212" s="51" t="str">
        <f ca="1">IF(ISBLANK(A212)," ",INDIRECT(ADDRESS(MATCH(A212,'Form Responses 1'!A:A,0),5+MOD(ROW()-2,COUNTA('Form Responses 1'!$1:$1)-4),,TRUE,"Form Responses 1")))</f>
        <v>SANGATBAIK</v>
      </c>
      <c r="H212" s="68" t="str">
        <f ca="1" t="shared" si="1"/>
        <v>Gedung Blok Barat Lt.1</v>
      </c>
      <c r="I212" s="68" t="str">
        <f ca="1" t="shared" si="2"/>
        <v>CLEANING SERVICE</v>
      </c>
      <c r="J212" s="68">
        <f ca="1" t="array" ref="J212">IFERROR(INDEX(MASTER!B:B,MATCH(G212,MASTER!A:A,0))/100," ")</f>
        <v>1</v>
      </c>
      <c r="K212" s="51">
        <f ca="1" t="shared" si="3"/>
        <v>11</v>
      </c>
      <c r="L212" s="51" t="str">
        <f ca="1" t="shared" si="4"/>
        <v>2023 - WEEK 11</v>
      </c>
      <c r="M212" s="51" t="str">
        <f ca="1" t="shared" si="5"/>
        <v>2023 - MONTH 03</v>
      </c>
      <c r="N212" s="68">
        <f ca="1" t="shared" ref="N212:O212" si="220">IFERROR(AVERAGEIF(L:L,L212,$J:$J)," ")</f>
        <v>0.95695652173913</v>
      </c>
      <c r="O212" s="68">
        <f ca="1" t="shared" si="220"/>
        <v>0.95695652173913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65">
        <f ca="1">INDIRECT(ADDRESS(2+QUOTIENT(ROW()-2,COUNTA('Form Responses 1'!$1:$1)-4),1,,TRUE,"Form Responses 1"))</f>
        <v>45005.6358742245</v>
      </c>
      <c r="B213" s="51" t="str">
        <f ca="1">INDIRECT(ADDRESS(2+QUOTIENT(ROW()-2,COUNTA('Form Responses 1'!$1:$1)-4),2,,TRUE,"Form Responses 1"))</f>
        <v>theresia5@gmail.com</v>
      </c>
      <c r="C213" s="51" t="str">
        <f ca="1">INDIRECT(ADDRESS(2+QUOTIENT(ROW()-2,COUNTA('Form Responses 1'!$1:$1)-4),3,,TRUE,"Form Responses 1"))</f>
        <v>theresia v</v>
      </c>
      <c r="D213" s="66">
        <f ca="1">INDIRECT(ADDRESS(2+QUOTIENT(ROW()-2,COUNTA('Form Responses 1'!$1:$1)-4),4,,TRUE,"Form Responses 1"))</f>
        <v>45000</v>
      </c>
      <c r="E213" s="67">
        <f ca="1" t="shared" si="0"/>
        <v>3</v>
      </c>
      <c r="F213" s="51" t="str">
        <f ca="1">IF(ISBLANK(A213)," ",INDIRECT(ADDRESS(1,5+MOD(ROW()-2,COUNTA('Form Responses 1'!$1:$1)-4),,TRUE,"Form Responses 1")))</f>
        <v>Gedung Blok Barat Lt.1 [Toilet Pria &amp; Wanita 1]</v>
      </c>
      <c r="G213" s="51" t="str">
        <f ca="1">IF(ISBLANK(A213)," ",INDIRECT(ADDRESS(MATCH(A213,'Form Responses 1'!A:A,0),5+MOD(ROW()-2,COUNTA('Form Responses 1'!$1:$1)-4),,TRUE,"Form Responses 1")))</f>
        <v>SANGATBAIK</v>
      </c>
      <c r="H213" s="68" t="str">
        <f ca="1" t="shared" si="1"/>
        <v>Gedung Blok Barat Lt.1</v>
      </c>
      <c r="I213" s="68" t="str">
        <f ca="1" t="shared" si="2"/>
        <v>CLEANING SERVICE</v>
      </c>
      <c r="J213" s="68">
        <f ca="1" t="array" ref="J213">IFERROR(INDEX(MASTER!B:B,MATCH(G213,MASTER!A:A,0))/100," ")</f>
        <v>1</v>
      </c>
      <c r="K213" s="51">
        <f ca="1" t="shared" si="3"/>
        <v>11</v>
      </c>
      <c r="L213" s="51" t="str">
        <f ca="1" t="shared" si="4"/>
        <v>2023 - WEEK 11</v>
      </c>
      <c r="M213" s="51" t="str">
        <f ca="1" t="shared" si="5"/>
        <v>2023 - MONTH 03</v>
      </c>
      <c r="N213" s="68">
        <f ca="1" t="shared" ref="N213:O213" si="221">IFERROR(AVERAGEIF(L:L,L213,$J:$J)," ")</f>
        <v>0.95695652173913</v>
      </c>
      <c r="O213" s="68">
        <f ca="1" t="shared" si="221"/>
        <v>0.95695652173913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65">
        <f ca="1">INDIRECT(ADDRESS(2+QUOTIENT(ROW()-2,COUNTA('Form Responses 1'!$1:$1)-4),1,,TRUE,"Form Responses 1"))</f>
        <v>45005.6358742245</v>
      </c>
      <c r="B214" s="51" t="str">
        <f ca="1">INDIRECT(ADDRESS(2+QUOTIENT(ROW()-2,COUNTA('Form Responses 1'!$1:$1)-4),2,,TRUE,"Form Responses 1"))</f>
        <v>theresia5@gmail.com</v>
      </c>
      <c r="C214" s="51" t="str">
        <f ca="1">INDIRECT(ADDRESS(2+QUOTIENT(ROW()-2,COUNTA('Form Responses 1'!$1:$1)-4),3,,TRUE,"Form Responses 1"))</f>
        <v>theresia v</v>
      </c>
      <c r="D214" s="66">
        <f ca="1">INDIRECT(ADDRESS(2+QUOTIENT(ROW()-2,COUNTA('Form Responses 1'!$1:$1)-4),4,,TRUE,"Form Responses 1"))</f>
        <v>45000</v>
      </c>
      <c r="E214" s="67">
        <f ca="1" t="shared" si="0"/>
        <v>3</v>
      </c>
      <c r="F214" s="51" t="str">
        <f ca="1">IF(ISBLANK(A214)," ",INDIRECT(ADDRESS(1,5+MOD(ROW()-2,COUNTA('Form Responses 1'!$1:$1)-4),,TRUE,"Form Responses 1")))</f>
        <v>Gedung Blok Barat Lt.1 [Toilet Pria &amp; Wanita 2]</v>
      </c>
      <c r="G214" s="51" t="str">
        <f ca="1">IF(ISBLANK(A214)," ",INDIRECT(ADDRESS(MATCH(A214,'Form Responses 1'!A:A,0),5+MOD(ROW()-2,COUNTA('Form Responses 1'!$1:$1)-4),,TRUE,"Form Responses 1")))</f>
        <v>SANGATBAIK</v>
      </c>
      <c r="H214" s="68" t="str">
        <f ca="1" t="shared" si="1"/>
        <v>Gedung Blok Barat Lt.1</v>
      </c>
      <c r="I214" s="68" t="str">
        <f ca="1" t="shared" si="2"/>
        <v>CLEANING SERVICE</v>
      </c>
      <c r="J214" s="68">
        <f ca="1" t="array" ref="J214">IFERROR(INDEX(MASTER!B:B,MATCH(G214,MASTER!A:A,0))/100," ")</f>
        <v>1</v>
      </c>
      <c r="K214" s="51">
        <f ca="1" t="shared" si="3"/>
        <v>11</v>
      </c>
      <c r="L214" s="51" t="str">
        <f ca="1" t="shared" si="4"/>
        <v>2023 - WEEK 11</v>
      </c>
      <c r="M214" s="51" t="str">
        <f ca="1" t="shared" si="5"/>
        <v>2023 - MONTH 03</v>
      </c>
      <c r="N214" s="68">
        <f ca="1" t="shared" ref="N214:O214" si="222">IFERROR(AVERAGEIF(L:L,L214,$J:$J)," ")</f>
        <v>0.95695652173913</v>
      </c>
      <c r="O214" s="68">
        <f ca="1" t="shared" si="222"/>
        <v>0.95695652173913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65">
        <f ca="1">INDIRECT(ADDRESS(2+QUOTIENT(ROW()-2,COUNTA('Form Responses 1'!$1:$1)-4),1,,TRUE,"Form Responses 1"))</f>
        <v>45005.6358742245</v>
      </c>
      <c r="B215" s="51" t="str">
        <f ca="1">INDIRECT(ADDRESS(2+QUOTIENT(ROW()-2,COUNTA('Form Responses 1'!$1:$1)-4),2,,TRUE,"Form Responses 1"))</f>
        <v>theresia5@gmail.com</v>
      </c>
      <c r="C215" s="51" t="str">
        <f ca="1">INDIRECT(ADDRESS(2+QUOTIENT(ROW()-2,COUNTA('Form Responses 1'!$1:$1)-4),3,,TRUE,"Form Responses 1"))</f>
        <v>theresia v</v>
      </c>
      <c r="D215" s="66">
        <f ca="1">INDIRECT(ADDRESS(2+QUOTIENT(ROW()-2,COUNTA('Form Responses 1'!$1:$1)-4),4,,TRUE,"Form Responses 1"))</f>
        <v>45000</v>
      </c>
      <c r="E215" s="67">
        <f ca="1" t="shared" si="0"/>
        <v>3</v>
      </c>
      <c r="F215" s="51" t="str">
        <f ca="1">IF(ISBLANK(A215)," ",INDIRECT(ADDRESS(1,5+MOD(ROW()-2,COUNTA('Form Responses 1'!$1:$1)-4),,TRUE,"Form Responses 1")))</f>
        <v>Gedung Blok Barat Lt.2 [Ruang Rapat Besar]</v>
      </c>
      <c r="G215" s="51" t="str">
        <f ca="1">IF(ISBLANK(A215)," ",INDIRECT(ADDRESS(MATCH(A215,'Form Responses 1'!A:A,0),5+MOD(ROW()-2,COUNTA('Form Responses 1'!$1:$1)-4),,TRUE,"Form Responses 1")))</f>
        <v>BAIK</v>
      </c>
      <c r="H215" s="68" t="str">
        <f ca="1" t="shared" si="1"/>
        <v>Gedung Blok Barat Lt.2</v>
      </c>
      <c r="I215" s="68" t="str">
        <f ca="1" t="shared" si="2"/>
        <v>CLEANING SERVICE</v>
      </c>
      <c r="J215" s="68">
        <f ca="1" t="array" ref="J215">IFERROR(INDEX(MASTER!B:B,MATCH(G215,MASTER!A:A,0))/100," ")</f>
        <v>0.95</v>
      </c>
      <c r="K215" s="51">
        <f ca="1" t="shared" si="3"/>
        <v>11</v>
      </c>
      <c r="L215" s="51" t="str">
        <f ca="1" t="shared" si="4"/>
        <v>2023 - WEEK 11</v>
      </c>
      <c r="M215" s="51" t="str">
        <f ca="1" t="shared" si="5"/>
        <v>2023 - MONTH 03</v>
      </c>
      <c r="N215" s="68">
        <f ca="1" t="shared" ref="N215:O215" si="223">IFERROR(AVERAGEIF(L:L,L215,$J:$J)," ")</f>
        <v>0.95695652173913</v>
      </c>
      <c r="O215" s="68">
        <f ca="1" t="shared" si="223"/>
        <v>0.95695652173913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65">
        <f ca="1">INDIRECT(ADDRESS(2+QUOTIENT(ROW()-2,COUNTA('Form Responses 1'!$1:$1)-4),1,,TRUE,"Form Responses 1"))</f>
        <v>45005.6358742245</v>
      </c>
      <c r="B216" s="51" t="str">
        <f ca="1">INDIRECT(ADDRESS(2+QUOTIENT(ROW()-2,COUNTA('Form Responses 1'!$1:$1)-4),2,,TRUE,"Form Responses 1"))</f>
        <v>theresia5@gmail.com</v>
      </c>
      <c r="C216" s="51" t="str">
        <f ca="1">INDIRECT(ADDRESS(2+QUOTIENT(ROW()-2,COUNTA('Form Responses 1'!$1:$1)-4),3,,TRUE,"Form Responses 1"))</f>
        <v>theresia v</v>
      </c>
      <c r="D216" s="66">
        <f ca="1">INDIRECT(ADDRESS(2+QUOTIENT(ROW()-2,COUNTA('Form Responses 1'!$1:$1)-4),4,,TRUE,"Form Responses 1"))</f>
        <v>45000</v>
      </c>
      <c r="E216" s="67">
        <f ca="1" t="shared" si="0"/>
        <v>3</v>
      </c>
      <c r="F216" s="51" t="str">
        <f ca="1">IF(ISBLANK(A216)," ",INDIRECT(ADDRESS(1,5+MOD(ROW()-2,COUNTA('Form Responses 1'!$1:$1)-4),,TRUE,"Form Responses 1")))</f>
        <v>Gedung Blok Barat Lt.2 [Ruang Redaksi]</v>
      </c>
      <c r="G216" s="51" t="str">
        <f ca="1">IF(ISBLANK(A216)," ",INDIRECT(ADDRESS(MATCH(A216,'Form Responses 1'!A:A,0),5+MOD(ROW()-2,COUNTA('Form Responses 1'!$1:$1)-4),,TRUE,"Form Responses 1")))</f>
        <v>BAIK</v>
      </c>
      <c r="H216" s="68" t="str">
        <f ca="1" t="shared" si="1"/>
        <v>Gedung Blok Barat Lt.2</v>
      </c>
      <c r="I216" s="68" t="str">
        <f ca="1" t="shared" si="2"/>
        <v>CLEANING SERVICE</v>
      </c>
      <c r="J216" s="68">
        <f ca="1" t="array" ref="J216">IFERROR(INDEX(MASTER!B:B,MATCH(G216,MASTER!A:A,0))/100," ")</f>
        <v>0.95</v>
      </c>
      <c r="K216" s="51">
        <f ca="1" t="shared" si="3"/>
        <v>11</v>
      </c>
      <c r="L216" s="51" t="str">
        <f ca="1" t="shared" si="4"/>
        <v>2023 - WEEK 11</v>
      </c>
      <c r="M216" s="51" t="str">
        <f ca="1" t="shared" si="5"/>
        <v>2023 - MONTH 03</v>
      </c>
      <c r="N216" s="68">
        <f ca="1" t="shared" ref="N216:O216" si="224">IFERROR(AVERAGEIF(L:L,L216,$J:$J)," ")</f>
        <v>0.95695652173913</v>
      </c>
      <c r="O216" s="68">
        <f ca="1" t="shared" si="224"/>
        <v>0.95695652173913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65">
        <f ca="1">INDIRECT(ADDRESS(2+QUOTIENT(ROW()-2,COUNTA('Form Responses 1'!$1:$1)-4),1,,TRUE,"Form Responses 1"))</f>
        <v>45005.6358742245</v>
      </c>
      <c r="B217" s="51" t="str">
        <f ca="1">INDIRECT(ADDRESS(2+QUOTIENT(ROW()-2,COUNTA('Form Responses 1'!$1:$1)-4),2,,TRUE,"Form Responses 1"))</f>
        <v>theresia5@gmail.com</v>
      </c>
      <c r="C217" s="51" t="str">
        <f ca="1">INDIRECT(ADDRESS(2+QUOTIENT(ROW()-2,COUNTA('Form Responses 1'!$1:$1)-4),3,,TRUE,"Form Responses 1"))</f>
        <v>theresia v</v>
      </c>
      <c r="D217" s="66">
        <f ca="1">INDIRECT(ADDRESS(2+QUOTIENT(ROW()-2,COUNTA('Form Responses 1'!$1:$1)-4),4,,TRUE,"Form Responses 1"))</f>
        <v>45000</v>
      </c>
      <c r="E217" s="67">
        <f ca="1" t="shared" si="0"/>
        <v>3</v>
      </c>
      <c r="F217" s="51" t="str">
        <f ca="1">IF(ISBLANK(A217)," ",INDIRECT(ADDRESS(1,5+MOD(ROW()-2,COUNTA('Form Responses 1'!$1:$1)-4),,TRUE,"Form Responses 1")))</f>
        <v>Gedung Blok Barat Lt.2 [Ruang Peneliti 1]</v>
      </c>
      <c r="G217" s="51" t="str">
        <f ca="1">IF(ISBLANK(A217)," ",INDIRECT(ADDRESS(MATCH(A217,'Form Responses 1'!A:A,0),5+MOD(ROW()-2,COUNTA('Form Responses 1'!$1:$1)-4),,TRUE,"Form Responses 1")))</f>
        <v>BAIK</v>
      </c>
      <c r="H217" s="68" t="str">
        <f ca="1" t="shared" si="1"/>
        <v>Gedung Blok Barat Lt.2</v>
      </c>
      <c r="I217" s="68" t="str">
        <f ca="1" t="shared" si="2"/>
        <v>CLEANING SERVICE</v>
      </c>
      <c r="J217" s="68">
        <f ca="1" t="array" ref="J217">IFERROR(INDEX(MASTER!B:B,MATCH(G217,MASTER!A:A,0))/100," ")</f>
        <v>0.95</v>
      </c>
      <c r="K217" s="51">
        <f ca="1" t="shared" si="3"/>
        <v>11</v>
      </c>
      <c r="L217" s="51" t="str">
        <f ca="1" t="shared" si="4"/>
        <v>2023 - WEEK 11</v>
      </c>
      <c r="M217" s="51" t="str">
        <f ca="1" t="shared" si="5"/>
        <v>2023 - MONTH 03</v>
      </c>
      <c r="N217" s="68">
        <f ca="1" t="shared" ref="N217:O217" si="225">IFERROR(AVERAGEIF(L:L,L217,$J:$J)," ")</f>
        <v>0.95695652173913</v>
      </c>
      <c r="O217" s="68">
        <f ca="1" t="shared" si="225"/>
        <v>0.95695652173913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65">
        <f ca="1">INDIRECT(ADDRESS(2+QUOTIENT(ROW()-2,COUNTA('Form Responses 1'!$1:$1)-4),1,,TRUE,"Form Responses 1"))</f>
        <v>45005.6358742245</v>
      </c>
      <c r="B218" s="51" t="str">
        <f ca="1">INDIRECT(ADDRESS(2+QUOTIENT(ROW()-2,COUNTA('Form Responses 1'!$1:$1)-4),2,,TRUE,"Form Responses 1"))</f>
        <v>theresia5@gmail.com</v>
      </c>
      <c r="C218" s="51" t="str">
        <f ca="1">INDIRECT(ADDRESS(2+QUOTIENT(ROW()-2,COUNTA('Form Responses 1'!$1:$1)-4),3,,TRUE,"Form Responses 1"))</f>
        <v>theresia v</v>
      </c>
      <c r="D218" s="66">
        <f ca="1">INDIRECT(ADDRESS(2+QUOTIENT(ROW()-2,COUNTA('Form Responses 1'!$1:$1)-4),4,,TRUE,"Form Responses 1"))</f>
        <v>45000</v>
      </c>
      <c r="E218" s="67">
        <f ca="1" t="shared" si="0"/>
        <v>3</v>
      </c>
      <c r="F218" s="51" t="str">
        <f ca="1">IF(ISBLANK(A218)," ",INDIRECT(ADDRESS(1,5+MOD(ROW()-2,COUNTA('Form Responses 1'!$1:$1)-4),,TRUE,"Form Responses 1")))</f>
        <v>Gedung Blok Barat Lt.2 [Ruang Peneliti 2]</v>
      </c>
      <c r="G218" s="51" t="str">
        <f ca="1">IF(ISBLANK(A218)," ",INDIRECT(ADDRESS(MATCH(A218,'Form Responses 1'!A:A,0),5+MOD(ROW()-2,COUNTA('Form Responses 1'!$1:$1)-4),,TRUE,"Form Responses 1")))</f>
        <v>BAIK</v>
      </c>
      <c r="H218" s="68" t="str">
        <f ca="1" t="shared" si="1"/>
        <v>Gedung Blok Barat Lt.2</v>
      </c>
      <c r="I218" s="68" t="str">
        <f ca="1" t="shared" si="2"/>
        <v>CLEANING SERVICE</v>
      </c>
      <c r="J218" s="68">
        <f ca="1" t="array" ref="J218">IFERROR(INDEX(MASTER!B:B,MATCH(G218,MASTER!A:A,0))/100," ")</f>
        <v>0.95</v>
      </c>
      <c r="K218" s="51">
        <f ca="1" t="shared" si="3"/>
        <v>11</v>
      </c>
      <c r="L218" s="51" t="str">
        <f ca="1" t="shared" si="4"/>
        <v>2023 - WEEK 11</v>
      </c>
      <c r="M218" s="51" t="str">
        <f ca="1" t="shared" si="5"/>
        <v>2023 - MONTH 03</v>
      </c>
      <c r="N218" s="68">
        <f ca="1" t="shared" ref="N218:O218" si="226">IFERROR(AVERAGEIF(L:L,L218,$J:$J)," ")</f>
        <v>0.95695652173913</v>
      </c>
      <c r="O218" s="68">
        <f ca="1" t="shared" si="226"/>
        <v>0.95695652173913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65">
        <f ca="1">INDIRECT(ADDRESS(2+QUOTIENT(ROW()-2,COUNTA('Form Responses 1'!$1:$1)-4),1,,TRUE,"Form Responses 1"))</f>
        <v>45005.6358742245</v>
      </c>
      <c r="B219" s="51" t="str">
        <f ca="1">INDIRECT(ADDRESS(2+QUOTIENT(ROW()-2,COUNTA('Form Responses 1'!$1:$1)-4),2,,TRUE,"Form Responses 1"))</f>
        <v>theresia5@gmail.com</v>
      </c>
      <c r="C219" s="51" t="str">
        <f ca="1">INDIRECT(ADDRESS(2+QUOTIENT(ROW()-2,COUNTA('Form Responses 1'!$1:$1)-4),3,,TRUE,"Form Responses 1"))</f>
        <v>theresia v</v>
      </c>
      <c r="D219" s="66">
        <f ca="1">INDIRECT(ADDRESS(2+QUOTIENT(ROW()-2,COUNTA('Form Responses 1'!$1:$1)-4),4,,TRUE,"Form Responses 1"))</f>
        <v>45000</v>
      </c>
      <c r="E219" s="67">
        <f ca="1" t="shared" si="0"/>
        <v>3</v>
      </c>
      <c r="F219" s="51" t="str">
        <f ca="1">IF(ISBLANK(A219)," ",INDIRECT(ADDRESS(1,5+MOD(ROW()-2,COUNTA('Form Responses 1'!$1:$1)-4),,TRUE,"Form Responses 1")))</f>
        <v>Gedung Blok Barat Lt.2 [Ruang Peneliti 3]</v>
      </c>
      <c r="G219" s="51" t="str">
        <f ca="1">IF(ISBLANK(A219)," ",INDIRECT(ADDRESS(MATCH(A219,'Form Responses 1'!A:A,0),5+MOD(ROW()-2,COUNTA('Form Responses 1'!$1:$1)-4),,TRUE,"Form Responses 1")))</f>
        <v>BAIK</v>
      </c>
      <c r="H219" s="68" t="str">
        <f ca="1" t="shared" si="1"/>
        <v>Gedung Blok Barat Lt.2</v>
      </c>
      <c r="I219" s="68" t="str">
        <f ca="1" t="shared" si="2"/>
        <v>CLEANING SERVICE</v>
      </c>
      <c r="J219" s="68">
        <f ca="1" t="array" ref="J219">IFERROR(INDEX(MASTER!B:B,MATCH(G219,MASTER!A:A,0))/100," ")</f>
        <v>0.95</v>
      </c>
      <c r="K219" s="51">
        <f ca="1" t="shared" si="3"/>
        <v>11</v>
      </c>
      <c r="L219" s="51" t="str">
        <f ca="1" t="shared" si="4"/>
        <v>2023 - WEEK 11</v>
      </c>
      <c r="M219" s="51" t="str">
        <f ca="1" t="shared" si="5"/>
        <v>2023 - MONTH 03</v>
      </c>
      <c r="N219" s="68">
        <f ca="1" t="shared" ref="N219:O219" si="227">IFERROR(AVERAGEIF(L:L,L219,$J:$J)," ")</f>
        <v>0.95695652173913</v>
      </c>
      <c r="O219" s="68">
        <f ca="1" t="shared" si="227"/>
        <v>0.95695652173913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65">
        <f ca="1">INDIRECT(ADDRESS(2+QUOTIENT(ROW()-2,COUNTA('Form Responses 1'!$1:$1)-4),1,,TRUE,"Form Responses 1"))</f>
        <v>45005.6358742245</v>
      </c>
      <c r="B220" s="51" t="str">
        <f ca="1">INDIRECT(ADDRESS(2+QUOTIENT(ROW()-2,COUNTA('Form Responses 1'!$1:$1)-4),2,,TRUE,"Form Responses 1"))</f>
        <v>theresia5@gmail.com</v>
      </c>
      <c r="C220" s="51" t="str">
        <f ca="1">INDIRECT(ADDRESS(2+QUOTIENT(ROW()-2,COUNTA('Form Responses 1'!$1:$1)-4),3,,TRUE,"Form Responses 1"))</f>
        <v>theresia v</v>
      </c>
      <c r="D220" s="66">
        <f ca="1">INDIRECT(ADDRESS(2+QUOTIENT(ROW()-2,COUNTA('Form Responses 1'!$1:$1)-4),4,,TRUE,"Form Responses 1"))</f>
        <v>45000</v>
      </c>
      <c r="E220" s="67">
        <f ca="1" t="shared" si="0"/>
        <v>3</v>
      </c>
      <c r="F220" s="51" t="str">
        <f ca="1">IF(ISBLANK(A220)," ",INDIRECT(ADDRESS(1,5+MOD(ROW()-2,COUNTA('Form Responses 1'!$1:$1)-4),,TRUE,"Form Responses 1")))</f>
        <v>Gedung Blok Barat Lt.2 [Toilet Pria &amp; Wanita]</v>
      </c>
      <c r="G220" s="51" t="str">
        <f ca="1">IF(ISBLANK(A220)," ",INDIRECT(ADDRESS(MATCH(A220,'Form Responses 1'!A:A,0),5+MOD(ROW()-2,COUNTA('Form Responses 1'!$1:$1)-4),,TRUE,"Form Responses 1")))</f>
        <v>SANGATBAIK</v>
      </c>
      <c r="H220" s="68" t="str">
        <f ca="1" t="shared" si="1"/>
        <v>Gedung Blok Barat Lt.2</v>
      </c>
      <c r="I220" s="68" t="str">
        <f ca="1" t="shared" si="2"/>
        <v>CLEANING SERVICE</v>
      </c>
      <c r="J220" s="68">
        <f ca="1" t="array" ref="J220">IFERROR(INDEX(MASTER!B:B,MATCH(G220,MASTER!A:A,0))/100," ")</f>
        <v>1</v>
      </c>
      <c r="K220" s="51">
        <f ca="1" t="shared" si="3"/>
        <v>11</v>
      </c>
      <c r="L220" s="51" t="str">
        <f ca="1" t="shared" si="4"/>
        <v>2023 - WEEK 11</v>
      </c>
      <c r="M220" s="51" t="str">
        <f ca="1" t="shared" si="5"/>
        <v>2023 - MONTH 03</v>
      </c>
      <c r="N220" s="68">
        <f ca="1" t="shared" ref="N220:O220" si="228">IFERROR(AVERAGEIF(L:L,L220,$J:$J)," ")</f>
        <v>0.95695652173913</v>
      </c>
      <c r="O220" s="68">
        <f ca="1" t="shared" si="228"/>
        <v>0.95695652173913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65">
        <f ca="1">INDIRECT(ADDRESS(2+QUOTIENT(ROW()-2,COUNTA('Form Responses 1'!$1:$1)-4),1,,TRUE,"Form Responses 1"))</f>
        <v>45005.6358742245</v>
      </c>
      <c r="B221" s="51" t="str">
        <f ca="1">INDIRECT(ADDRESS(2+QUOTIENT(ROW()-2,COUNTA('Form Responses 1'!$1:$1)-4),2,,TRUE,"Form Responses 1"))</f>
        <v>theresia5@gmail.com</v>
      </c>
      <c r="C221" s="51" t="str">
        <f ca="1">INDIRECT(ADDRESS(2+QUOTIENT(ROW()-2,COUNTA('Form Responses 1'!$1:$1)-4),3,,TRUE,"Form Responses 1"))</f>
        <v>theresia v</v>
      </c>
      <c r="D221" s="66">
        <f ca="1">INDIRECT(ADDRESS(2+QUOTIENT(ROW()-2,COUNTA('Form Responses 1'!$1:$1)-4),4,,TRUE,"Form Responses 1"))</f>
        <v>45000</v>
      </c>
      <c r="E221" s="67">
        <f ca="1" t="shared" si="0"/>
        <v>3</v>
      </c>
      <c r="F221" s="51" t="str">
        <f ca="1">IF(ISBLANK(A221)," ",INDIRECT(ADDRESS(1,5+MOD(ROW()-2,COUNTA('Form Responses 1'!$1:$1)-4),,TRUE,"Form Responses 1")))</f>
        <v>Gedung Blok Barat Lt.2 [Toilet Pria &amp; Wanita 2]</v>
      </c>
      <c r="G221" s="51" t="str">
        <f ca="1">IF(ISBLANK(A221)," ",INDIRECT(ADDRESS(MATCH(A221,'Form Responses 1'!A:A,0),5+MOD(ROW()-2,COUNTA('Form Responses 1'!$1:$1)-4),,TRUE,"Form Responses 1")))</f>
        <v>SANGATBAIK</v>
      </c>
      <c r="H221" s="68" t="str">
        <f ca="1" t="shared" si="1"/>
        <v>Gedung Blok Barat Lt.2</v>
      </c>
      <c r="I221" s="68" t="str">
        <f ca="1" t="shared" si="2"/>
        <v>CLEANING SERVICE</v>
      </c>
      <c r="J221" s="68">
        <f ca="1" t="array" ref="J221">IFERROR(INDEX(MASTER!B:B,MATCH(G221,MASTER!A:A,0))/100," ")</f>
        <v>1</v>
      </c>
      <c r="K221" s="51">
        <f ca="1" t="shared" si="3"/>
        <v>11</v>
      </c>
      <c r="L221" s="51" t="str">
        <f ca="1" t="shared" si="4"/>
        <v>2023 - WEEK 11</v>
      </c>
      <c r="M221" s="51" t="str">
        <f ca="1" t="shared" si="5"/>
        <v>2023 - MONTH 03</v>
      </c>
      <c r="N221" s="68">
        <f ca="1" t="shared" ref="N221:O221" si="229">IFERROR(AVERAGEIF(L:L,L221,$J:$J)," ")</f>
        <v>0.95695652173913</v>
      </c>
      <c r="O221" s="68">
        <f ca="1" t="shared" si="229"/>
        <v>0.95695652173913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65">
        <f ca="1">INDIRECT(ADDRESS(2+QUOTIENT(ROW()-2,COUNTA('Form Responses 1'!$1:$1)-4),1,,TRUE,"Form Responses 1"))</f>
        <v>45005.6358742245</v>
      </c>
      <c r="B222" s="51" t="str">
        <f ca="1">INDIRECT(ADDRESS(2+QUOTIENT(ROW()-2,COUNTA('Form Responses 1'!$1:$1)-4),2,,TRUE,"Form Responses 1"))</f>
        <v>theresia5@gmail.com</v>
      </c>
      <c r="C222" s="51" t="str">
        <f ca="1">INDIRECT(ADDRESS(2+QUOTIENT(ROW()-2,COUNTA('Form Responses 1'!$1:$1)-4),3,,TRUE,"Form Responses 1"))</f>
        <v>theresia v</v>
      </c>
      <c r="D222" s="66">
        <f ca="1">INDIRECT(ADDRESS(2+QUOTIENT(ROW()-2,COUNTA('Form Responses 1'!$1:$1)-4),4,,TRUE,"Form Responses 1"))</f>
        <v>45000</v>
      </c>
      <c r="E222" s="67">
        <f ca="1" t="shared" si="0"/>
        <v>3</v>
      </c>
      <c r="F222" s="51" t="str">
        <f ca="1">IF(ISBLANK(A222)," ",INDIRECT(ADDRESS(1,5+MOD(ROW()-2,COUNTA('Form Responses 1'!$1:$1)-4),,TRUE,"Form Responses 1")))</f>
        <v>Gedung Pameran [Ruang Pameran]</v>
      </c>
      <c r="G222" s="51" t="str">
        <f ca="1">IF(ISBLANK(A222)," ",INDIRECT(ADDRESS(MATCH(A222,'Form Responses 1'!A:A,0),5+MOD(ROW()-2,COUNTA('Form Responses 1'!$1:$1)-4),,TRUE,"Form Responses 1")))</f>
        <v>SANGATBAIK</v>
      </c>
      <c r="H222" s="68" t="str">
        <f ca="1" t="shared" si="1"/>
        <v>Gedung Pameran</v>
      </c>
      <c r="I222" s="68" t="str">
        <f ca="1" t="shared" si="2"/>
        <v>CLEANING SERVICE</v>
      </c>
      <c r="J222" s="68">
        <f ca="1" t="array" ref="J222">IFERROR(INDEX(MASTER!B:B,MATCH(G222,MASTER!A:A,0))/100," ")</f>
        <v>1</v>
      </c>
      <c r="K222" s="51">
        <f ca="1" t="shared" si="3"/>
        <v>11</v>
      </c>
      <c r="L222" s="51" t="str">
        <f ca="1" t="shared" si="4"/>
        <v>2023 - WEEK 11</v>
      </c>
      <c r="M222" s="51" t="str">
        <f ca="1" t="shared" si="5"/>
        <v>2023 - MONTH 03</v>
      </c>
      <c r="N222" s="68">
        <f ca="1" t="shared" ref="N222:O222" si="230">IFERROR(AVERAGEIF(L:L,L222,$J:$J)," ")</f>
        <v>0.95695652173913</v>
      </c>
      <c r="O222" s="68">
        <f ca="1" t="shared" si="230"/>
        <v>0.95695652173913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65">
        <f ca="1">INDIRECT(ADDRESS(2+QUOTIENT(ROW()-2,COUNTA('Form Responses 1'!$1:$1)-4),1,,TRUE,"Form Responses 1"))</f>
        <v>45005.6358742245</v>
      </c>
      <c r="B223" s="51" t="str">
        <f ca="1">INDIRECT(ADDRESS(2+QUOTIENT(ROW()-2,COUNTA('Form Responses 1'!$1:$1)-4),2,,TRUE,"Form Responses 1"))</f>
        <v>theresia5@gmail.com</v>
      </c>
      <c r="C223" s="51" t="str">
        <f ca="1">INDIRECT(ADDRESS(2+QUOTIENT(ROW()-2,COUNTA('Form Responses 1'!$1:$1)-4),3,,TRUE,"Form Responses 1"))</f>
        <v>theresia v</v>
      </c>
      <c r="D223" s="66">
        <f ca="1">INDIRECT(ADDRESS(2+QUOTIENT(ROW()-2,COUNTA('Form Responses 1'!$1:$1)-4),4,,TRUE,"Form Responses 1"))</f>
        <v>45000</v>
      </c>
      <c r="E223" s="67">
        <f ca="1" t="shared" si="0"/>
        <v>3</v>
      </c>
      <c r="F223" s="51" t="str">
        <f ca="1">IF(ISBLANK(A223)," ",INDIRECT(ADDRESS(1,5+MOD(ROW()-2,COUNTA('Form Responses 1'!$1:$1)-4),,TRUE,"Form Responses 1")))</f>
        <v>Gedung Pameran [Ruang Mess]</v>
      </c>
      <c r="G223" s="51" t="str">
        <f ca="1">IF(ISBLANK(A223)," ",INDIRECT(ADDRESS(MATCH(A223,'Form Responses 1'!A:A,0),5+MOD(ROW()-2,COUNTA('Form Responses 1'!$1:$1)-4),,TRUE,"Form Responses 1")))</f>
        <v>SANGATBAIK</v>
      </c>
      <c r="H223" s="68" t="str">
        <f ca="1" t="shared" si="1"/>
        <v>Gedung Pameran</v>
      </c>
      <c r="I223" s="68" t="str">
        <f ca="1" t="shared" si="2"/>
        <v>CLEANING SERVICE</v>
      </c>
      <c r="J223" s="68">
        <f ca="1" t="array" ref="J223">IFERROR(INDEX(MASTER!B:B,MATCH(G223,MASTER!A:A,0))/100," ")</f>
        <v>1</v>
      </c>
      <c r="K223" s="51">
        <f ca="1" t="shared" si="3"/>
        <v>11</v>
      </c>
      <c r="L223" s="51" t="str">
        <f ca="1" t="shared" si="4"/>
        <v>2023 - WEEK 11</v>
      </c>
      <c r="M223" s="51" t="str">
        <f ca="1" t="shared" si="5"/>
        <v>2023 - MONTH 03</v>
      </c>
      <c r="N223" s="68">
        <f ca="1" t="shared" ref="N223:O223" si="231">IFERROR(AVERAGEIF(L:L,L223,$J:$J)," ")</f>
        <v>0.95695652173913</v>
      </c>
      <c r="O223" s="68">
        <f ca="1" t="shared" si="231"/>
        <v>0.95695652173913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65">
        <f ca="1">INDIRECT(ADDRESS(2+QUOTIENT(ROW()-2,COUNTA('Form Responses 1'!$1:$1)-4),1,,TRUE,"Form Responses 1"))</f>
        <v>45005.6358742245</v>
      </c>
      <c r="B224" s="51" t="str">
        <f ca="1">INDIRECT(ADDRESS(2+QUOTIENT(ROW()-2,COUNTA('Form Responses 1'!$1:$1)-4),2,,TRUE,"Form Responses 1"))</f>
        <v>theresia5@gmail.com</v>
      </c>
      <c r="C224" s="51" t="str">
        <f ca="1">INDIRECT(ADDRESS(2+QUOTIENT(ROW()-2,COUNTA('Form Responses 1'!$1:$1)-4),3,,TRUE,"Form Responses 1"))</f>
        <v>theresia v</v>
      </c>
      <c r="D224" s="66">
        <f ca="1">INDIRECT(ADDRESS(2+QUOTIENT(ROW()-2,COUNTA('Form Responses 1'!$1:$1)-4),4,,TRUE,"Form Responses 1"))</f>
        <v>45000</v>
      </c>
      <c r="E224" s="67">
        <f ca="1" t="shared" si="0"/>
        <v>3</v>
      </c>
      <c r="F224" s="51" t="str">
        <f ca="1">IF(ISBLANK(A224)," ",INDIRECT(ADDRESS(1,5+MOD(ROW()-2,COUNTA('Form Responses 1'!$1:$1)-4),,TRUE,"Form Responses 1")))</f>
        <v>Gedung Pameran [Toilet Pria / Wanita]</v>
      </c>
      <c r="G224" s="51" t="str">
        <f ca="1">IF(ISBLANK(A224)," ",INDIRECT(ADDRESS(MATCH(A224,'Form Responses 1'!A:A,0),5+MOD(ROW()-2,COUNTA('Form Responses 1'!$1:$1)-4),,TRUE,"Form Responses 1")))</f>
        <v>SANGATBAIK</v>
      </c>
      <c r="H224" s="68" t="str">
        <f ca="1" t="shared" si="1"/>
        <v>Gedung Pameran</v>
      </c>
      <c r="I224" s="68" t="str">
        <f ca="1" t="shared" si="2"/>
        <v>CLEANING SERVICE</v>
      </c>
      <c r="J224" s="68">
        <f ca="1" t="array" ref="J224">IFERROR(INDEX(MASTER!B:B,MATCH(G224,MASTER!A:A,0))/100," ")</f>
        <v>1</v>
      </c>
      <c r="K224" s="51">
        <f ca="1" t="shared" si="3"/>
        <v>11</v>
      </c>
      <c r="L224" s="51" t="str">
        <f ca="1" t="shared" si="4"/>
        <v>2023 - WEEK 11</v>
      </c>
      <c r="M224" s="51" t="str">
        <f ca="1" t="shared" si="5"/>
        <v>2023 - MONTH 03</v>
      </c>
      <c r="N224" s="68">
        <f ca="1" t="shared" ref="N224:O224" si="232">IFERROR(AVERAGEIF(L:L,L224,$J:$J)," ")</f>
        <v>0.95695652173913</v>
      </c>
      <c r="O224" s="68">
        <f ca="1" t="shared" si="232"/>
        <v>0.95695652173913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65">
        <f ca="1">INDIRECT(ADDRESS(2+QUOTIENT(ROW()-2,COUNTA('Form Responses 1'!$1:$1)-4),1,,TRUE,"Form Responses 1"))</f>
        <v>45005.6358742245</v>
      </c>
      <c r="B225" s="51" t="str">
        <f ca="1">INDIRECT(ADDRESS(2+QUOTIENT(ROW()-2,COUNTA('Form Responses 1'!$1:$1)-4),2,,TRUE,"Form Responses 1"))</f>
        <v>theresia5@gmail.com</v>
      </c>
      <c r="C225" s="51" t="str">
        <f ca="1">INDIRECT(ADDRESS(2+QUOTIENT(ROW()-2,COUNTA('Form Responses 1'!$1:$1)-4),3,,TRUE,"Form Responses 1"))</f>
        <v>theresia v</v>
      </c>
      <c r="D225" s="66">
        <f ca="1">INDIRECT(ADDRESS(2+QUOTIENT(ROW()-2,COUNTA('Form Responses 1'!$1:$1)-4),4,,TRUE,"Form Responses 1"))</f>
        <v>45000</v>
      </c>
      <c r="E225" s="67">
        <f ca="1" t="shared" si="0"/>
        <v>3</v>
      </c>
      <c r="F225" s="51" t="str">
        <f ca="1">IF(ISBLANK(A225)," ",INDIRECT(ADDRESS(1,5+MOD(ROW()-2,COUNTA('Form Responses 1'!$1:$1)-4),,TRUE,"Form Responses 1")))</f>
        <v>Gedung Perpustakaan Lt.1 [Ruang Laboratorium]</v>
      </c>
      <c r="G225" s="51" t="str">
        <f ca="1">IF(ISBLANK(A225)," ",INDIRECT(ADDRESS(MATCH(A225,'Form Responses 1'!A:A,0),5+MOD(ROW()-2,COUNTA('Form Responses 1'!$1:$1)-4),,TRUE,"Form Responses 1")))</f>
        <v>CUKUP BAIK</v>
      </c>
      <c r="H225" s="68" t="str">
        <f ca="1" t="shared" si="1"/>
        <v>Gedung Perpustakaan Lt.1</v>
      </c>
      <c r="I225" s="68" t="str">
        <f ca="1" t="shared" si="2"/>
        <v>CLEANING SERVICE</v>
      </c>
      <c r="J225" s="68">
        <f ca="1" t="array" ref="J225">IFERROR(INDEX(MASTER!B:B,MATCH(G225,MASTER!A:A,0))/100," ")</f>
        <v>0.89</v>
      </c>
      <c r="K225" s="51">
        <f ca="1" t="shared" si="3"/>
        <v>11</v>
      </c>
      <c r="L225" s="51" t="str">
        <f ca="1" t="shared" si="4"/>
        <v>2023 - WEEK 11</v>
      </c>
      <c r="M225" s="51" t="str">
        <f ca="1" t="shared" si="5"/>
        <v>2023 - MONTH 03</v>
      </c>
      <c r="N225" s="68">
        <f ca="1" t="shared" ref="N225:O225" si="233">IFERROR(AVERAGEIF(L:L,L225,$J:$J)," ")</f>
        <v>0.95695652173913</v>
      </c>
      <c r="O225" s="68">
        <f ca="1" t="shared" si="233"/>
        <v>0.95695652173913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65">
        <f ca="1">INDIRECT(ADDRESS(2+QUOTIENT(ROW()-2,COUNTA('Form Responses 1'!$1:$1)-4),1,,TRUE,"Form Responses 1"))</f>
        <v>45005.6358742245</v>
      </c>
      <c r="B226" s="51" t="str">
        <f ca="1">INDIRECT(ADDRESS(2+QUOTIENT(ROW()-2,COUNTA('Form Responses 1'!$1:$1)-4),2,,TRUE,"Form Responses 1"))</f>
        <v>theresia5@gmail.com</v>
      </c>
      <c r="C226" s="51" t="str">
        <f ca="1">INDIRECT(ADDRESS(2+QUOTIENT(ROW()-2,COUNTA('Form Responses 1'!$1:$1)-4),3,,TRUE,"Form Responses 1"))</f>
        <v>theresia v</v>
      </c>
      <c r="D226" s="66">
        <f ca="1">INDIRECT(ADDRESS(2+QUOTIENT(ROW()-2,COUNTA('Form Responses 1'!$1:$1)-4),4,,TRUE,"Form Responses 1"))</f>
        <v>45000</v>
      </c>
      <c r="E226" s="67">
        <f ca="1" t="shared" si="0"/>
        <v>3</v>
      </c>
      <c r="F226" s="51" t="str">
        <f ca="1">IF(ISBLANK(A226)," ",INDIRECT(ADDRESS(1,5+MOD(ROW()-2,COUNTA('Form Responses 1'!$1:$1)-4),,TRUE,"Form Responses 1")))</f>
        <v>Gedung Perpustakaan Lt.1 [Toilet Pria &amp; Wanita 1]</v>
      </c>
      <c r="G226" s="51" t="str">
        <f ca="1">IF(ISBLANK(A226)," ",INDIRECT(ADDRESS(MATCH(A226,'Form Responses 1'!A:A,0),5+MOD(ROW()-2,COUNTA('Form Responses 1'!$1:$1)-4),,TRUE,"Form Responses 1")))</f>
        <v>BAIK</v>
      </c>
      <c r="H226" s="68" t="str">
        <f ca="1" t="shared" si="1"/>
        <v>Gedung Perpustakaan Lt.1</v>
      </c>
      <c r="I226" s="68" t="str">
        <f ca="1" t="shared" si="2"/>
        <v>CLEANING SERVICE</v>
      </c>
      <c r="J226" s="68">
        <f ca="1" t="array" ref="J226">IFERROR(INDEX(MASTER!B:B,MATCH(G226,MASTER!A:A,0))/100," ")</f>
        <v>0.95</v>
      </c>
      <c r="K226" s="51">
        <f ca="1" t="shared" si="3"/>
        <v>11</v>
      </c>
      <c r="L226" s="51" t="str">
        <f ca="1" t="shared" si="4"/>
        <v>2023 - WEEK 11</v>
      </c>
      <c r="M226" s="51" t="str">
        <f ca="1" t="shared" si="5"/>
        <v>2023 - MONTH 03</v>
      </c>
      <c r="N226" s="68">
        <f ca="1" t="shared" ref="N226:O226" si="234">IFERROR(AVERAGEIF(L:L,L226,$J:$J)," ")</f>
        <v>0.95695652173913</v>
      </c>
      <c r="O226" s="68">
        <f ca="1" t="shared" si="234"/>
        <v>0.95695652173913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65">
        <f ca="1">INDIRECT(ADDRESS(2+QUOTIENT(ROW()-2,COUNTA('Form Responses 1'!$1:$1)-4),1,,TRUE,"Form Responses 1"))</f>
        <v>45005.6358742245</v>
      </c>
      <c r="B227" s="51" t="str">
        <f ca="1">INDIRECT(ADDRESS(2+QUOTIENT(ROW()-2,COUNTA('Form Responses 1'!$1:$1)-4),2,,TRUE,"Form Responses 1"))</f>
        <v>theresia5@gmail.com</v>
      </c>
      <c r="C227" s="51" t="str">
        <f ca="1">INDIRECT(ADDRESS(2+QUOTIENT(ROW()-2,COUNTA('Form Responses 1'!$1:$1)-4),3,,TRUE,"Form Responses 1"))</f>
        <v>theresia v</v>
      </c>
      <c r="D227" s="66">
        <f ca="1">INDIRECT(ADDRESS(2+QUOTIENT(ROW()-2,COUNTA('Form Responses 1'!$1:$1)-4),4,,TRUE,"Form Responses 1"))</f>
        <v>45000</v>
      </c>
      <c r="E227" s="67">
        <f ca="1" t="shared" si="0"/>
        <v>3</v>
      </c>
      <c r="F227" s="51" t="str">
        <f ca="1">IF(ISBLANK(A227)," ",INDIRECT(ADDRESS(1,5+MOD(ROW()-2,COUNTA('Form Responses 1'!$1:$1)-4),,TRUE,"Form Responses 1")))</f>
        <v>Gedung Perpustakaan Lt.1 [Toilet Pria &amp; Wanita 2]</v>
      </c>
      <c r="G227" s="51" t="str">
        <f ca="1">IF(ISBLANK(A227)," ",INDIRECT(ADDRESS(MATCH(A227,'Form Responses 1'!A:A,0),5+MOD(ROW()-2,COUNTA('Form Responses 1'!$1:$1)-4),,TRUE,"Form Responses 1")))</f>
        <v>SANGATBAIK</v>
      </c>
      <c r="H227" s="68" t="str">
        <f ca="1" t="shared" si="1"/>
        <v>Gedung Perpustakaan Lt.1</v>
      </c>
      <c r="I227" s="68" t="str">
        <f ca="1" t="shared" si="2"/>
        <v>CLEANING SERVICE</v>
      </c>
      <c r="J227" s="68">
        <f ca="1" t="array" ref="J227">IFERROR(INDEX(MASTER!B:B,MATCH(G227,MASTER!A:A,0))/100," ")</f>
        <v>1</v>
      </c>
      <c r="K227" s="51">
        <f ca="1" t="shared" si="3"/>
        <v>11</v>
      </c>
      <c r="L227" s="51" t="str">
        <f ca="1" t="shared" si="4"/>
        <v>2023 - WEEK 11</v>
      </c>
      <c r="M227" s="51" t="str">
        <f ca="1" t="shared" si="5"/>
        <v>2023 - MONTH 03</v>
      </c>
      <c r="N227" s="68">
        <f ca="1" t="shared" ref="N227:O227" si="235">IFERROR(AVERAGEIF(L:L,L227,$J:$J)," ")</f>
        <v>0.95695652173913</v>
      </c>
      <c r="O227" s="68">
        <f ca="1" t="shared" si="235"/>
        <v>0.95695652173913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65">
        <f ca="1">INDIRECT(ADDRESS(2+QUOTIENT(ROW()-2,COUNTA('Form Responses 1'!$1:$1)-4),1,,TRUE,"Form Responses 1"))</f>
        <v>45005.6358742245</v>
      </c>
      <c r="B228" s="51" t="str">
        <f ca="1">INDIRECT(ADDRESS(2+QUOTIENT(ROW()-2,COUNTA('Form Responses 1'!$1:$1)-4),2,,TRUE,"Form Responses 1"))</f>
        <v>theresia5@gmail.com</v>
      </c>
      <c r="C228" s="51" t="str">
        <f ca="1">INDIRECT(ADDRESS(2+QUOTIENT(ROW()-2,COUNTA('Form Responses 1'!$1:$1)-4),3,,TRUE,"Form Responses 1"))</f>
        <v>theresia v</v>
      </c>
      <c r="D228" s="66">
        <f ca="1">INDIRECT(ADDRESS(2+QUOTIENT(ROW()-2,COUNTA('Form Responses 1'!$1:$1)-4),4,,TRUE,"Form Responses 1"))</f>
        <v>45000</v>
      </c>
      <c r="E228" s="67">
        <f ca="1" t="shared" si="0"/>
        <v>3</v>
      </c>
      <c r="F228" s="51" t="str">
        <f ca="1">IF(ISBLANK(A228)," ",INDIRECT(ADDRESS(1,5+MOD(ROW()-2,COUNTA('Form Responses 1'!$1:$1)-4),,TRUE,"Form Responses 1")))</f>
        <v>Gedung Perpustakaan Lt.2 [Ruang Perpustakaan]</v>
      </c>
      <c r="G228" s="51" t="str">
        <f ca="1">IF(ISBLANK(A228)," ",INDIRECT(ADDRESS(MATCH(A228,'Form Responses 1'!A:A,0),5+MOD(ROW()-2,COUNTA('Form Responses 1'!$1:$1)-4),,TRUE,"Form Responses 1")))</f>
        <v>BAIK</v>
      </c>
      <c r="H228" s="68" t="str">
        <f ca="1" t="shared" si="1"/>
        <v>Gedung Perpustakaan Lt.2</v>
      </c>
      <c r="I228" s="68" t="str">
        <f ca="1" t="shared" si="2"/>
        <v>CLEANING SERVICE</v>
      </c>
      <c r="J228" s="68">
        <f ca="1" t="array" ref="J228">IFERROR(INDEX(MASTER!B:B,MATCH(G228,MASTER!A:A,0))/100," ")</f>
        <v>0.95</v>
      </c>
      <c r="K228" s="51">
        <f ca="1" t="shared" si="3"/>
        <v>11</v>
      </c>
      <c r="L228" s="51" t="str">
        <f ca="1" t="shared" si="4"/>
        <v>2023 - WEEK 11</v>
      </c>
      <c r="M228" s="51" t="str">
        <f ca="1" t="shared" si="5"/>
        <v>2023 - MONTH 03</v>
      </c>
      <c r="N228" s="68">
        <f ca="1" t="shared" ref="N228:O228" si="236">IFERROR(AVERAGEIF(L:L,L228,$J:$J)," ")</f>
        <v>0.95695652173913</v>
      </c>
      <c r="O228" s="68">
        <f ca="1" t="shared" si="236"/>
        <v>0.95695652173913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65">
        <f ca="1">INDIRECT(ADDRESS(2+QUOTIENT(ROW()-2,COUNTA('Form Responses 1'!$1:$1)-4),1,,TRUE,"Form Responses 1"))</f>
        <v>45005.6358742245</v>
      </c>
      <c r="B229" s="51" t="str">
        <f ca="1">INDIRECT(ADDRESS(2+QUOTIENT(ROW()-2,COUNTA('Form Responses 1'!$1:$1)-4),2,,TRUE,"Form Responses 1"))</f>
        <v>theresia5@gmail.com</v>
      </c>
      <c r="C229" s="51" t="str">
        <f ca="1">INDIRECT(ADDRESS(2+QUOTIENT(ROW()-2,COUNTA('Form Responses 1'!$1:$1)-4),3,,TRUE,"Form Responses 1"))</f>
        <v>theresia v</v>
      </c>
      <c r="D229" s="66">
        <f ca="1">INDIRECT(ADDRESS(2+QUOTIENT(ROW()-2,COUNTA('Form Responses 1'!$1:$1)-4),4,,TRUE,"Form Responses 1"))</f>
        <v>45000</v>
      </c>
      <c r="E229" s="67">
        <f ca="1" t="shared" si="0"/>
        <v>3</v>
      </c>
      <c r="F229" s="51" t="str">
        <f ca="1">IF(ISBLANK(A229)," ",INDIRECT(ADDRESS(1,5+MOD(ROW()-2,COUNTA('Form Responses 1'!$1:$1)-4),,TRUE,"Form Responses 1")))</f>
        <v>Gedung Perpustakaan Lt.2 [Toilet Pria &amp; Wanita]</v>
      </c>
      <c r="G229" s="51" t="str">
        <f ca="1">IF(ISBLANK(A229)," ",INDIRECT(ADDRESS(MATCH(A229,'Form Responses 1'!A:A,0),5+MOD(ROW()-2,COUNTA('Form Responses 1'!$1:$1)-4),,TRUE,"Form Responses 1")))</f>
        <v>BAIK</v>
      </c>
      <c r="H229" s="68" t="str">
        <f ca="1" t="shared" si="1"/>
        <v>Gedung Perpustakaan Lt.2</v>
      </c>
      <c r="I229" s="68" t="str">
        <f ca="1" t="shared" si="2"/>
        <v>CLEANING SERVICE</v>
      </c>
      <c r="J229" s="68">
        <f ca="1" t="array" ref="J229">IFERROR(INDEX(MASTER!B:B,MATCH(G229,MASTER!A:A,0))/100," ")</f>
        <v>0.95</v>
      </c>
      <c r="K229" s="51">
        <f ca="1" t="shared" si="3"/>
        <v>11</v>
      </c>
      <c r="L229" s="51" t="str">
        <f ca="1" t="shared" si="4"/>
        <v>2023 - WEEK 11</v>
      </c>
      <c r="M229" s="51" t="str">
        <f ca="1" t="shared" si="5"/>
        <v>2023 - MONTH 03</v>
      </c>
      <c r="N229" s="68">
        <f ca="1" t="shared" ref="N229:O229" si="237">IFERROR(AVERAGEIF(L:L,L229,$J:$J)," ")</f>
        <v>0.95695652173913</v>
      </c>
      <c r="O229" s="68">
        <f ca="1" t="shared" si="237"/>
        <v>0.95695652173913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65">
        <f ca="1">INDIRECT(ADDRESS(2+QUOTIENT(ROW()-2,COUNTA('Form Responses 1'!$1:$1)-4),1,,TRUE,"Form Responses 1"))</f>
        <v>45005.6358742245</v>
      </c>
      <c r="B230" s="51" t="str">
        <f ca="1">INDIRECT(ADDRESS(2+QUOTIENT(ROW()-2,COUNTA('Form Responses 1'!$1:$1)-4),2,,TRUE,"Form Responses 1"))</f>
        <v>theresia5@gmail.com</v>
      </c>
      <c r="C230" s="51" t="str">
        <f ca="1">INDIRECT(ADDRESS(2+QUOTIENT(ROW()-2,COUNTA('Form Responses 1'!$1:$1)-4),3,,TRUE,"Form Responses 1"))</f>
        <v>theresia v</v>
      </c>
      <c r="D230" s="66">
        <f ca="1">INDIRECT(ADDRESS(2+QUOTIENT(ROW()-2,COUNTA('Form Responses 1'!$1:$1)-4),4,,TRUE,"Form Responses 1"))</f>
        <v>45000</v>
      </c>
      <c r="E230" s="67">
        <f ca="1" t="shared" si="0"/>
        <v>3</v>
      </c>
      <c r="F230" s="51" t="str">
        <f ca="1">IF(ISBLANK(A230)," ",INDIRECT(ADDRESS(1,5+MOD(ROW()-2,COUNTA('Form Responses 1'!$1:$1)-4),,TRUE,"Form Responses 1")))</f>
        <v>Halaman [Taman]</v>
      </c>
      <c r="G230" s="51" t="str">
        <f ca="1">IF(ISBLANK(A230)," ",INDIRECT(ADDRESS(MATCH(A230,'Form Responses 1'!A:A,0),5+MOD(ROW()-2,COUNTA('Form Responses 1'!$1:$1)-4),,TRUE,"Form Responses 1")))</f>
        <v>CUKUP BAIK</v>
      </c>
      <c r="H230" s="68" t="str">
        <f ca="1" t="shared" si="1"/>
        <v>Halaman</v>
      </c>
      <c r="I230" s="68" t="str">
        <f ca="1" t="shared" si="2"/>
        <v>CLEANING SERVICE</v>
      </c>
      <c r="J230" s="68">
        <f ca="1" t="array" ref="J230">IFERROR(INDEX(MASTER!B:B,MATCH(G230,MASTER!A:A,0))/100," ")</f>
        <v>0.89</v>
      </c>
      <c r="K230" s="51">
        <f ca="1" t="shared" si="3"/>
        <v>11</v>
      </c>
      <c r="L230" s="51" t="str">
        <f ca="1" t="shared" si="4"/>
        <v>2023 - WEEK 11</v>
      </c>
      <c r="M230" s="51" t="str">
        <f ca="1" t="shared" si="5"/>
        <v>2023 - MONTH 03</v>
      </c>
      <c r="N230" s="68">
        <f ca="1" t="shared" ref="N230:O230" si="238">IFERROR(AVERAGEIF(L:L,L230,$J:$J)," ")</f>
        <v>0.95695652173913</v>
      </c>
      <c r="O230" s="68">
        <f ca="1" t="shared" si="238"/>
        <v>0.95695652173913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65">
        <f ca="1">INDIRECT(ADDRESS(2+QUOTIENT(ROW()-2,COUNTA('Form Responses 1'!$1:$1)-4),1,,TRUE,"Form Responses 1"))</f>
        <v>45005.6358742245</v>
      </c>
      <c r="B231" s="51" t="str">
        <f ca="1">INDIRECT(ADDRESS(2+QUOTIENT(ROW()-2,COUNTA('Form Responses 1'!$1:$1)-4),2,,TRUE,"Form Responses 1"))</f>
        <v>theresia5@gmail.com</v>
      </c>
      <c r="C231" s="51" t="str">
        <f ca="1">INDIRECT(ADDRESS(2+QUOTIENT(ROW()-2,COUNTA('Form Responses 1'!$1:$1)-4),3,,TRUE,"Form Responses 1"))</f>
        <v>theresia v</v>
      </c>
      <c r="D231" s="66">
        <f ca="1">INDIRECT(ADDRESS(2+QUOTIENT(ROW()-2,COUNTA('Form Responses 1'!$1:$1)-4),4,,TRUE,"Form Responses 1"))</f>
        <v>45000</v>
      </c>
      <c r="E231" s="67">
        <f ca="1" t="shared" si="0"/>
        <v>3</v>
      </c>
      <c r="F231" s="51" t="str">
        <f ca="1">IF(ISBLANK(A231)," ",INDIRECT(ADDRESS(1,5+MOD(ROW()-2,COUNTA('Form Responses 1'!$1:$1)-4),,TRUE,"Form Responses 1")))</f>
        <v>Halaman [Parkir Mobil]</v>
      </c>
      <c r="G231" s="51" t="str">
        <f ca="1">IF(ISBLANK(A231)," ",INDIRECT(ADDRESS(MATCH(A231,'Form Responses 1'!A:A,0),5+MOD(ROW()-2,COUNTA('Form Responses 1'!$1:$1)-4),,TRUE,"Form Responses 1")))</f>
        <v>BAIK</v>
      </c>
      <c r="H231" s="68" t="str">
        <f ca="1" t="shared" si="1"/>
        <v>Halaman</v>
      </c>
      <c r="I231" s="68" t="str">
        <f ca="1" t="shared" si="2"/>
        <v>CLEANING SERVICE</v>
      </c>
      <c r="J231" s="68">
        <f ca="1" t="array" ref="J231">IFERROR(INDEX(MASTER!B:B,MATCH(G231,MASTER!A:A,0))/100," ")</f>
        <v>0.95</v>
      </c>
      <c r="K231" s="51">
        <f ca="1" t="shared" si="3"/>
        <v>11</v>
      </c>
      <c r="L231" s="51" t="str">
        <f ca="1" t="shared" si="4"/>
        <v>2023 - WEEK 11</v>
      </c>
      <c r="M231" s="51" t="str">
        <f ca="1" t="shared" si="5"/>
        <v>2023 - MONTH 03</v>
      </c>
      <c r="N231" s="68">
        <f ca="1" t="shared" ref="N231:O231" si="239">IFERROR(AVERAGEIF(L:L,L231,$J:$J)," ")</f>
        <v>0.95695652173913</v>
      </c>
      <c r="O231" s="68">
        <f ca="1" t="shared" si="239"/>
        <v>0.95695652173913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65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67">
        <f ca="1" t="shared" si="0"/>
        <v>6</v>
      </c>
      <c r="F232" s="51" t="str">
        <f ca="1">IF(ISBLANK(A232)," ",INDIRECT(ADDRESS(1,5+MOD(ROW()-2,COUNTA('Form Responses 1'!$1:$1)-4),,TRUE,"Form Responses 1")))</f>
        <v>Security [Security Functions]</v>
      </c>
      <c r="G232" s="51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Security</v>
      </c>
      <c r="I232" s="68" t="str">
        <f ca="1" t="shared" si="2"/>
        <v>SECURITY SERVICE</v>
      </c>
      <c r="J232" s="68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65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67">
        <f ca="1" t="shared" si="0"/>
        <v>6</v>
      </c>
      <c r="F233" s="51" t="str">
        <f ca="1">IF(ISBLANK(A233)," ",INDIRECT(ADDRESS(1,5+MOD(ROW()-2,COUNTA('Form Responses 1'!$1:$1)-4),,TRUE,"Form Responses 1")))</f>
        <v>Driver [Driving Safety]</v>
      </c>
      <c r="G233" s="51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Driver</v>
      </c>
      <c r="I233" s="68" t="str">
        <f ca="1" t="shared" si="2"/>
        <v>LABOR SERVICE</v>
      </c>
      <c r="J233" s="68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65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67">
        <f ca="1" t="shared" si="0"/>
        <v>6</v>
      </c>
      <c r="F234" s="51" t="str">
        <f ca="1">IF(ISBLANK(A234)," ",INDIRECT(ADDRESS(1,5+MOD(ROW()-2,COUNTA('Form Responses 1'!$1:$1)-4),,TRUE,"Form Responses 1")))</f>
        <v>Driver [ Attendance]</v>
      </c>
      <c r="G234" s="51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Driver</v>
      </c>
      <c r="I234" s="68" t="str">
        <f ca="1" t="shared" si="2"/>
        <v>LABOR SERVICE</v>
      </c>
      <c r="J234" s="68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65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67">
        <f ca="1" t="shared" si="0"/>
        <v>6</v>
      </c>
      <c r="F235" s="51" t="str">
        <f ca="1">IF(ISBLANK(A235)," ",INDIRECT(ADDRESS(1,5+MOD(ROW()-2,COUNTA('Form Responses 1'!$1:$1)-4),,TRUE,"Form Responses 1")))</f>
        <v>Gedung Utama Lt.1 [Lobby]</v>
      </c>
      <c r="G235" s="51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Gedung Utama Lt.1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65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67">
        <f ca="1" t="shared" si="0"/>
        <v>6</v>
      </c>
      <c r="F236" s="51" t="str">
        <f ca="1">IF(ISBLANK(A236)," ",INDIRECT(ADDRESS(1,5+MOD(ROW()-2,COUNTA('Form Responses 1'!$1:$1)-4),,TRUE,"Form Responses 1")))</f>
        <v>Gedung Utama Lt.1 [R Kasubag]</v>
      </c>
      <c r="G236" s="51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Gedung Utama Lt.1</v>
      </c>
      <c r="I236" s="68" t="str">
        <f ca="1" t="shared" si="2"/>
        <v>CLEANING SERVICE</v>
      </c>
      <c r="J236" s="68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65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67">
        <f ca="1" t="shared" si="0"/>
        <v>6</v>
      </c>
      <c r="F237" s="51" t="str">
        <f ca="1">IF(ISBLANK(A237)," ",INDIRECT(ADDRESS(1,5+MOD(ROW()-2,COUNTA('Form Responses 1'!$1:$1)-4),,TRUE,"Form Responses 1")))</f>
        <v>Gedung Utama Lt.1 [R Tata Usaha]</v>
      </c>
      <c r="G237" s="51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 Utama Lt.1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65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67">
        <f ca="1" t="shared" si="0"/>
        <v>6</v>
      </c>
      <c r="F238" s="51" t="str">
        <f ca="1">IF(ISBLANK(A238)," ",INDIRECT(ADDRESS(1,5+MOD(ROW()-2,COUNTA('Form Responses 1'!$1:$1)-4),,TRUE,"Form Responses 1")))</f>
        <v>Gedung Utama Lt.1 [R Keuangan]</v>
      </c>
      <c r="G238" s="51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 Utama Lt.1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65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67">
        <f ca="1" t="shared" si="0"/>
        <v>6</v>
      </c>
      <c r="F239" s="51" t="str">
        <f ca="1">IF(ISBLANK(A239)," ",INDIRECT(ADDRESS(1,5+MOD(ROW()-2,COUNTA('Form Responses 1'!$1:$1)-4),,TRUE,"Form Responses 1")))</f>
        <v>Gedung Utama Lt.1 [Pantry]</v>
      </c>
      <c r="G239" s="51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 Utama Lt.1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65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67">
        <f ca="1" t="shared" si="0"/>
        <v>6</v>
      </c>
      <c r="F240" s="51" t="str">
        <f ca="1">IF(ISBLANK(A240)," ",INDIRECT(ADDRESS(1,5+MOD(ROW()-2,COUNTA('Form Responses 1'!$1:$1)-4),,TRUE,"Form Responses 1")))</f>
        <v>Gedung Utama Lt.1 [Toilet Pria &amp; Wanita 1]</v>
      </c>
      <c r="G240" s="51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Gedung Utama Lt.1</v>
      </c>
      <c r="I240" s="68" t="str">
        <f ca="1" t="shared" si="2"/>
        <v>CLEANING SERVICE</v>
      </c>
      <c r="J240" s="68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65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67">
        <f ca="1" t="shared" si="0"/>
        <v>6</v>
      </c>
      <c r="F241" s="51" t="str">
        <f ca="1">IF(ISBLANK(A241)," ",INDIRECT(ADDRESS(1,5+MOD(ROW()-2,COUNTA('Form Responses 1'!$1:$1)-4),,TRUE,"Form Responses 1")))</f>
        <v>Gedung Utama Lt.1 [Toilet Pria &amp; Wanita 2]</v>
      </c>
      <c r="G241" s="51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Gedung Utama Lt.1</v>
      </c>
      <c r="I241" s="68" t="str">
        <f ca="1" t="shared" si="2"/>
        <v>CLEANING SERVICE</v>
      </c>
      <c r="J241" s="68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65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67">
        <f ca="1" t="shared" si="0"/>
        <v>6</v>
      </c>
      <c r="F242" s="51" t="str">
        <f ca="1">IF(ISBLANK(A242)," ",INDIRECT(ADDRESS(1,5+MOD(ROW()-2,COUNTA('Form Responses 1'!$1:$1)-4),,TRUE,"Form Responses 1")))</f>
        <v>Gedung Utama Lt.2 [R Kepala]</v>
      </c>
      <c r="G242" s="51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Gedung Utama Lt.2</v>
      </c>
      <c r="I242" s="68" t="str">
        <f ca="1" t="shared" si="2"/>
        <v>CLEANING SERVICE</v>
      </c>
      <c r="J242" s="68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65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67">
        <f ca="1" t="shared" si="0"/>
        <v>6</v>
      </c>
      <c r="F243" s="51" t="str">
        <f ca="1">IF(ISBLANK(A243)," ",INDIRECT(ADDRESS(1,5+MOD(ROW()-2,COUNTA('Form Responses 1'!$1:$1)-4),,TRUE,"Form Responses 1")))</f>
        <v>Gedung Utama Lt.2 [R Peneliti 1 ]</v>
      </c>
      <c r="G243" s="51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Gedung Utama Lt.2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65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67">
        <f ca="1" t="shared" si="0"/>
        <v>6</v>
      </c>
      <c r="F244" s="51" t="str">
        <f ca="1">IF(ISBLANK(A244)," ",INDIRECT(ADDRESS(1,5+MOD(ROW()-2,COUNTA('Form Responses 1'!$1:$1)-4),,TRUE,"Form Responses 1")))</f>
        <v>Gedung Utama Lt.2 [R Peneliti 2]</v>
      </c>
      <c r="G244" s="51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Gedung Utama Lt.2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65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67">
        <f ca="1" t="shared" si="0"/>
        <v>6</v>
      </c>
      <c r="F245" s="51" t="str">
        <f ca="1">IF(ISBLANK(A245)," ",INDIRECT(ADDRESS(1,5+MOD(ROW()-2,COUNTA('Form Responses 1'!$1:$1)-4),,TRUE,"Form Responses 1")))</f>
        <v>Gedung Utama Lt.2 [R Peneliti 3]</v>
      </c>
      <c r="G245" s="51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Gedung Utama Lt.2</v>
      </c>
      <c r="I245" s="68" t="str">
        <f ca="1" t="shared" si="2"/>
        <v>CLEANING SERVICE</v>
      </c>
      <c r="J245" s="68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65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67">
        <f ca="1" t="shared" si="0"/>
        <v>6</v>
      </c>
      <c r="F246" s="51" t="str">
        <f ca="1">IF(ISBLANK(A246)," ",INDIRECT(ADDRESS(1,5+MOD(ROW()-2,COUNTA('Form Responses 1'!$1:$1)-4),,TRUE,"Form Responses 1")))</f>
        <v>Gedung Utama Lt.2 [R Peneliti 4]</v>
      </c>
      <c r="G246" s="51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 Utama Lt.2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65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67">
        <f ca="1" t="shared" si="0"/>
        <v>6</v>
      </c>
      <c r="F247" s="51" t="str">
        <f ca="1">IF(ISBLANK(A247)," ",INDIRECT(ADDRESS(1,5+MOD(ROW()-2,COUNTA('Form Responses 1'!$1:$1)-4),,TRUE,"Form Responses 1")))</f>
        <v>Gedung Utama Lt.2 [Pantry]</v>
      </c>
      <c r="G247" s="51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 Utama Lt.2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65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67">
        <f ca="1" t="shared" si="0"/>
        <v>6</v>
      </c>
      <c r="F248" s="51" t="str">
        <f ca="1">IF(ISBLANK(A248)," ",INDIRECT(ADDRESS(1,5+MOD(ROW()-2,COUNTA('Form Responses 1'!$1:$1)-4),,TRUE,"Form Responses 1")))</f>
        <v>Gedung Utama Lt.2 [R Rapat Kecil 1]</v>
      </c>
      <c r="G248" s="51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 Utama Lt.2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65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67">
        <f ca="1" t="shared" si="0"/>
        <v>6</v>
      </c>
      <c r="F249" s="51" t="str">
        <f ca="1">IF(ISBLANK(A249)," ",INDIRECT(ADDRESS(1,5+MOD(ROW()-2,COUNTA('Form Responses 1'!$1:$1)-4),,TRUE,"Form Responses 1")))</f>
        <v>Gedung Utama Lt.2 [R Rapat Kecil  2]</v>
      </c>
      <c r="G249" s="51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 Utama Lt.2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65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67">
        <f ca="1" t="shared" si="0"/>
        <v>6</v>
      </c>
      <c r="F250" s="51" t="str">
        <f ca="1">IF(ISBLANK(A250)," ",INDIRECT(ADDRESS(1,5+MOD(ROW()-2,COUNTA('Form Responses 1'!$1:$1)-4),,TRUE,"Form Responses 1")))</f>
        <v>Gedung Utama Lt.2 [Co Working Space]</v>
      </c>
      <c r="G250" s="51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Gedung Utama Lt.2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65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67">
        <f ca="1" t="shared" si="0"/>
        <v>6</v>
      </c>
      <c r="F251" s="51" t="str">
        <f ca="1">IF(ISBLANK(A251)," ",INDIRECT(ADDRESS(1,5+MOD(ROW()-2,COUNTA('Form Responses 1'!$1:$1)-4),,TRUE,"Form Responses 1")))</f>
        <v>Gedung Utama Lt.2 [Toilet Pria &amp; Wanita 1]</v>
      </c>
      <c r="G251" s="51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Gedung Utama Lt.2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65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67">
        <f ca="1" t="shared" si="0"/>
        <v>6</v>
      </c>
      <c r="F252" s="51" t="str">
        <f ca="1">IF(ISBLANK(A252)," ",INDIRECT(ADDRESS(1,5+MOD(ROW()-2,COUNTA('Form Responses 1'!$1:$1)-4),,TRUE,"Form Responses 1")))</f>
        <v>Gedung Utama Lt.2 [Toilet Pria &amp; Wanita 2]</v>
      </c>
      <c r="G252" s="51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Gedung Utama Lt.2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65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67">
        <f ca="1" t="shared" si="0"/>
        <v>6</v>
      </c>
      <c r="F253" s="51" t="str">
        <f ca="1">IF(ISBLANK(A253)," ",INDIRECT(ADDRESS(1,5+MOD(ROW()-2,COUNTA('Form Responses 1'!$1:$1)-4),,TRUE,"Form Responses 1")))</f>
        <v>Gedung Blok Barat Lt.1 [Ruang perlengkapan]</v>
      </c>
      <c r="G253" s="51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Gedung Blok Barat Lt.1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65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67">
        <f ca="1" t="shared" si="0"/>
        <v>6</v>
      </c>
      <c r="F254" s="51" t="str">
        <f ca="1">IF(ISBLANK(A254)," ",INDIRECT(ADDRESS(1,5+MOD(ROW()-2,COUNTA('Form Responses 1'!$1:$1)-4),,TRUE,"Form Responses 1")))</f>
        <v>Gedung Blok Barat Lt.1 [R Dokumentasi]</v>
      </c>
      <c r="G254" s="51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Gedung Blok Barat Lt.1</v>
      </c>
      <c r="I254" s="68" t="str">
        <f ca="1" t="shared" si="2"/>
        <v>CLEANING SERVICE</v>
      </c>
      <c r="J254" s="68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65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67">
        <f ca="1" t="shared" si="0"/>
        <v>6</v>
      </c>
      <c r="F255" s="51" t="str">
        <f ca="1">IF(ISBLANK(A255)," ",INDIRECT(ADDRESS(1,5+MOD(ROW()-2,COUNTA('Form Responses 1'!$1:$1)-4),,TRUE,"Form Responses 1")))</f>
        <v>Gedung Blok Barat Lt.1 [R Penggambaran]</v>
      </c>
      <c r="G255" s="51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 Blok Barat Lt.1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65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67">
        <f ca="1" t="shared" si="0"/>
        <v>6</v>
      </c>
      <c r="F256" s="51" t="str">
        <f ca="1">IF(ISBLANK(A256)," ",INDIRECT(ADDRESS(1,5+MOD(ROW()-2,COUNTA('Form Responses 1'!$1:$1)-4),,TRUE,"Form Responses 1")))</f>
        <v>Gedung Blok Barat Lt.1 [Gudang 1]</v>
      </c>
      <c r="G256" s="51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 Blok Barat Lt.1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65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67">
        <f ca="1" t="shared" si="0"/>
        <v>6</v>
      </c>
      <c r="F257" s="51" t="str">
        <f ca="1">IF(ISBLANK(A257)," ",INDIRECT(ADDRESS(1,5+MOD(ROW()-2,COUNTA('Form Responses 1'!$1:$1)-4),,TRUE,"Form Responses 1")))</f>
        <v>Gedung Blok Barat Lt.1 [Gudang 2]</v>
      </c>
      <c r="G257" s="51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Gedung Blok Barat Lt.1</v>
      </c>
      <c r="I257" s="68" t="str">
        <f ca="1" t="shared" si="2"/>
        <v>CLEANING SERVICE</v>
      </c>
      <c r="J257" s="68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65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67">
        <f ca="1" t="shared" si="0"/>
        <v>6</v>
      </c>
      <c r="F258" s="51" t="str">
        <f ca="1">IF(ISBLANK(A258)," ",INDIRECT(ADDRESS(1,5+MOD(ROW()-2,COUNTA('Form Responses 1'!$1:$1)-4),,TRUE,"Form Responses 1")))</f>
        <v>Gedung Blok Barat Lt.1 [Co Working Space]</v>
      </c>
      <c r="G258" s="51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Gedung Blok Barat Lt.1</v>
      </c>
      <c r="I258" s="68" t="str">
        <f ca="1" t="shared" si="2"/>
        <v>CLEANING SERVICE</v>
      </c>
      <c r="J258" s="68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65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67">
        <f ca="1" t="shared" si="0"/>
        <v>6</v>
      </c>
      <c r="F259" s="51" t="str">
        <f ca="1">IF(ISBLANK(A259)," ",INDIRECT(ADDRESS(1,5+MOD(ROW()-2,COUNTA('Form Responses 1'!$1:$1)-4),,TRUE,"Form Responses 1")))</f>
        <v>Gedung Blok Barat Lt.1 [Toilet Pria &amp; Wanita 1]</v>
      </c>
      <c r="G259" s="51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Gedung Blok Barat Lt.1</v>
      </c>
      <c r="I259" s="68" t="str">
        <f ca="1" t="shared" si="2"/>
        <v>CLEANING SERVICE</v>
      </c>
      <c r="J259" s="68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65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67">
        <f ca="1" t="shared" si="0"/>
        <v>6</v>
      </c>
      <c r="F260" s="51" t="str">
        <f ca="1">IF(ISBLANK(A260)," ",INDIRECT(ADDRESS(1,5+MOD(ROW()-2,COUNTA('Form Responses 1'!$1:$1)-4),,TRUE,"Form Responses 1")))</f>
        <v>Gedung Blok Barat Lt.1 [Toilet Pria &amp; Wanita 2]</v>
      </c>
      <c r="G260" s="51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Gedung Blok Barat Lt.1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65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67">
        <f ca="1" t="shared" si="0"/>
        <v>6</v>
      </c>
      <c r="F261" s="51" t="str">
        <f ca="1">IF(ISBLANK(A261)," ",INDIRECT(ADDRESS(1,5+MOD(ROW()-2,COUNTA('Form Responses 1'!$1:$1)-4),,TRUE,"Form Responses 1")))</f>
        <v>Gedung Blok Barat Lt.2 [Ruang Rapat Besar]</v>
      </c>
      <c r="G261" s="51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Gedung Blok Barat Lt.2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65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67">
        <f ca="1" t="shared" si="0"/>
        <v>6</v>
      </c>
      <c r="F262" s="51" t="str">
        <f ca="1">IF(ISBLANK(A262)," ",INDIRECT(ADDRESS(1,5+MOD(ROW()-2,COUNTA('Form Responses 1'!$1:$1)-4),,TRUE,"Form Responses 1")))</f>
        <v>Gedung Blok Barat Lt.2 [Ruang Redaksi]</v>
      </c>
      <c r="G262" s="51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Gedung Blok Barat Lt.2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65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67">
        <f ca="1" t="shared" si="0"/>
        <v>6</v>
      </c>
      <c r="F263" s="51" t="str">
        <f ca="1">IF(ISBLANK(A263)," ",INDIRECT(ADDRESS(1,5+MOD(ROW()-2,COUNTA('Form Responses 1'!$1:$1)-4),,TRUE,"Form Responses 1")))</f>
        <v>Gedung Blok Barat Lt.2 [Ruang Peneliti 1]</v>
      </c>
      <c r="G263" s="51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Gedung Blok Barat Lt.2</v>
      </c>
      <c r="I263" s="68" t="str">
        <f ca="1" t="shared" si="2"/>
        <v>CLEANING SERVICE</v>
      </c>
      <c r="J263" s="68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65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67">
        <f ca="1" t="shared" si="0"/>
        <v>6</v>
      </c>
      <c r="F264" s="51" t="str">
        <f ca="1">IF(ISBLANK(A264)," ",INDIRECT(ADDRESS(1,5+MOD(ROW()-2,COUNTA('Form Responses 1'!$1:$1)-4),,TRUE,"Form Responses 1")))</f>
        <v>Gedung Blok Barat Lt.2 [Ruang Peneliti 2]</v>
      </c>
      <c r="G264" s="51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 Blok Barat Lt.2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65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67">
        <f ca="1" t="shared" si="0"/>
        <v>6</v>
      </c>
      <c r="F265" s="51" t="str">
        <f ca="1">IF(ISBLANK(A265)," ",INDIRECT(ADDRESS(1,5+MOD(ROW()-2,COUNTA('Form Responses 1'!$1:$1)-4),,TRUE,"Form Responses 1")))</f>
        <v>Gedung Blok Barat Lt.2 [Ruang Peneliti 3]</v>
      </c>
      <c r="G265" s="51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 Blok Barat Lt.2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65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67">
        <f ca="1" t="shared" si="0"/>
        <v>6</v>
      </c>
      <c r="F266" s="51" t="str">
        <f ca="1">IF(ISBLANK(A266)," ",INDIRECT(ADDRESS(1,5+MOD(ROW()-2,COUNTA('Form Responses 1'!$1:$1)-4),,TRUE,"Form Responses 1")))</f>
        <v>Gedung Blok Barat Lt.2 [Toilet Pria &amp; Wanita]</v>
      </c>
      <c r="G266" s="51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 Blok Barat Lt.2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65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67">
        <f ca="1" t="shared" si="0"/>
        <v>6</v>
      </c>
      <c r="F267" s="51" t="str">
        <f ca="1">IF(ISBLANK(A267)," ",INDIRECT(ADDRESS(1,5+MOD(ROW()-2,COUNTA('Form Responses 1'!$1:$1)-4),,TRUE,"Form Responses 1")))</f>
        <v>Gedung Blok Barat Lt.2 [Toilet Pria &amp; Wanita 2]</v>
      </c>
      <c r="G267" s="51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 Blok Barat Lt.2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65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67">
        <f ca="1" t="shared" si="0"/>
        <v>6</v>
      </c>
      <c r="F268" s="51" t="str">
        <f ca="1">IF(ISBLANK(A268)," ",INDIRECT(ADDRESS(1,5+MOD(ROW()-2,COUNTA('Form Responses 1'!$1:$1)-4),,TRUE,"Form Responses 1")))</f>
        <v>Gedung Pameran [Ruang Pameran]</v>
      </c>
      <c r="G268" s="51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Gedung Pameran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65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67">
        <f ca="1" t="shared" si="0"/>
        <v>6</v>
      </c>
      <c r="F269" s="51" t="str">
        <f ca="1">IF(ISBLANK(A269)," ",INDIRECT(ADDRESS(1,5+MOD(ROW()-2,COUNTA('Form Responses 1'!$1:$1)-4),,TRUE,"Form Responses 1")))</f>
        <v>Gedung Pameran [Ruang Mess]</v>
      </c>
      <c r="G269" s="51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Gedung Pameran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65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67">
        <f ca="1" t="shared" si="0"/>
        <v>6</v>
      </c>
      <c r="F270" s="51" t="str">
        <f ca="1">IF(ISBLANK(A270)," ",INDIRECT(ADDRESS(1,5+MOD(ROW()-2,COUNTA('Form Responses 1'!$1:$1)-4),,TRUE,"Form Responses 1")))</f>
        <v>Gedung Pameran [Toilet Pria / Wanita]</v>
      </c>
      <c r="G270" s="51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Gedung Pameran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65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67">
        <f ca="1" t="shared" si="0"/>
        <v>6</v>
      </c>
      <c r="F271" s="51" t="str">
        <f ca="1">IF(ISBLANK(A271)," ",INDIRECT(ADDRESS(1,5+MOD(ROW()-2,COUNTA('Form Responses 1'!$1:$1)-4),,TRUE,"Form Responses 1")))</f>
        <v>Gedung Perpustakaan Lt.1 [Ruang Laboratorium]</v>
      </c>
      <c r="G271" s="51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Gedung Perpustakaan Lt.1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65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67">
        <f ca="1" t="shared" si="0"/>
        <v>6</v>
      </c>
      <c r="F272" s="51" t="str">
        <f ca="1">IF(ISBLANK(A272)," ",INDIRECT(ADDRESS(1,5+MOD(ROW()-2,COUNTA('Form Responses 1'!$1:$1)-4),,TRUE,"Form Responses 1")))</f>
        <v>Gedung Perpustakaan Lt.1 [Toilet Pria &amp; Wanita 1]</v>
      </c>
      <c r="G272" s="51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Gedung Perpustakaan Lt.1</v>
      </c>
      <c r="I272" s="68" t="str">
        <f ca="1" t="shared" si="2"/>
        <v>CLEANING SERVICE</v>
      </c>
      <c r="J272" s="68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65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67">
        <f ca="1" t="shared" si="0"/>
        <v>6</v>
      </c>
      <c r="F273" s="51" t="str">
        <f ca="1">IF(ISBLANK(A273)," ",INDIRECT(ADDRESS(1,5+MOD(ROW()-2,COUNTA('Form Responses 1'!$1:$1)-4),,TRUE,"Form Responses 1")))</f>
        <v>Gedung Perpustakaan Lt.1 [Toilet Pria &amp; Wanita 2]</v>
      </c>
      <c r="G273" s="51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 Perpustakaan Lt.1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65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67">
        <f ca="1" t="shared" si="0"/>
        <v>6</v>
      </c>
      <c r="F274" s="51" t="str">
        <f ca="1">IF(ISBLANK(A274)," ",INDIRECT(ADDRESS(1,5+MOD(ROW()-2,COUNTA('Form Responses 1'!$1:$1)-4),,TRUE,"Form Responses 1")))</f>
        <v>Gedung Perpustakaan Lt.2 [Ruang Perpustakaan]</v>
      </c>
      <c r="G274" s="51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Gedung Perpustakaan Lt.2</v>
      </c>
      <c r="I274" s="68" t="str">
        <f ca="1" t="shared" si="2"/>
        <v>CLEANING SERVICE</v>
      </c>
      <c r="J274" s="68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65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67">
        <f ca="1" t="shared" si="0"/>
        <v>6</v>
      </c>
      <c r="F275" s="51" t="str">
        <f ca="1">IF(ISBLANK(A275)," ",INDIRECT(ADDRESS(1,5+MOD(ROW()-2,COUNTA('Form Responses 1'!$1:$1)-4),,TRUE,"Form Responses 1")))</f>
        <v>Gedung Perpustakaan Lt.2 [Toilet Pria &amp; Wanita]</v>
      </c>
      <c r="G275" s="51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Gedung Perpustakaan Lt.2</v>
      </c>
      <c r="I275" s="68" t="str">
        <f ca="1" t="shared" si="2"/>
        <v>CLEANING SERVICE</v>
      </c>
      <c r="J275" s="68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65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67">
        <f ca="1" t="shared" si="0"/>
        <v>6</v>
      </c>
      <c r="F276" s="51" t="str">
        <f ca="1">IF(ISBLANK(A276)," ",INDIRECT(ADDRESS(1,5+MOD(ROW()-2,COUNTA('Form Responses 1'!$1:$1)-4),,TRUE,"Form Responses 1")))</f>
        <v>Halaman [Taman]</v>
      </c>
      <c r="G276" s="51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Halaman</v>
      </c>
      <c r="I276" s="68" t="str">
        <f ca="1" t="shared" si="2"/>
        <v>CLEANING SERVICE</v>
      </c>
      <c r="J276" s="68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65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67">
        <f ca="1" t="shared" si="0"/>
        <v>6</v>
      </c>
      <c r="F277" s="51" t="str">
        <f ca="1">IF(ISBLANK(A277)," ",INDIRECT(ADDRESS(1,5+MOD(ROW()-2,COUNTA('Form Responses 1'!$1:$1)-4),,TRUE,"Form Responses 1")))</f>
        <v>Halaman [Parkir Mobil]</v>
      </c>
      <c r="G277" s="51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Halaman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65">
        <f ca="1">INDIRECT(ADDRESS(2+QUOTIENT(ROW()-2,COUNTA('Form Responses 1'!$1:$1)-4),1,,TRUE,"Form Responses 1"))</f>
        <v>45034.5446193634</v>
      </c>
      <c r="B278" s="51" t="str">
        <f ca="1">INDIRECT(ADDRESS(2+QUOTIENT(ROW()-2,COUNTA('Form Responses 1'!$1:$1)-4),2,,TRUE,"Form Responses 1"))</f>
        <v>ecca.wahyunie@gmail.com</v>
      </c>
      <c r="C278" s="51" t="str">
        <f ca="1">INDIRECT(ADDRESS(2+QUOTIENT(ROW()-2,COUNTA('Form Responses 1'!$1:$1)-4),3,,TRUE,"Form Responses 1"))</f>
        <v>I Gusti Agung Ayu Eka Sri Wahyuni</v>
      </c>
      <c r="D278" s="66">
        <f ca="1">INDIRECT(ADDRESS(2+QUOTIENT(ROW()-2,COUNTA('Form Responses 1'!$1:$1)-4),4,,TRUE,"Form Responses 1"))</f>
        <v>45034</v>
      </c>
      <c r="E278" s="67">
        <f ca="1" t="shared" si="0"/>
        <v>2</v>
      </c>
      <c r="F278" s="51" t="str">
        <f ca="1">IF(ISBLANK(A278)," ",INDIRECT(ADDRESS(1,5+MOD(ROW()-2,COUNTA('Form Responses 1'!$1:$1)-4),,TRUE,"Form Responses 1")))</f>
        <v>Security [Security Functions]</v>
      </c>
      <c r="G278" s="51" t="str">
        <f ca="1">IF(ISBLANK(A278)," ",INDIRECT(ADDRESS(MATCH(A278,'Form Responses 1'!A:A,0),5+MOD(ROW()-2,COUNTA('Form Responses 1'!$1:$1)-4),,TRUE,"Form Responses 1")))</f>
        <v>SANGATBAIK</v>
      </c>
      <c r="H278" s="68" t="str">
        <f ca="1" t="shared" si="1"/>
        <v>Security</v>
      </c>
      <c r="I278" s="68" t="str">
        <f ca="1" t="shared" si="2"/>
        <v>SECURITY SERVICE</v>
      </c>
      <c r="J278" s="68">
        <f ca="1" t="array" ref="J278">IFERROR(INDEX(MASTER!B:B,MATCH(G278,MASTER!A:A,0))/100," ")</f>
        <v>1</v>
      </c>
      <c r="K278" s="51">
        <f ca="1" t="shared" si="3"/>
        <v>16</v>
      </c>
      <c r="L278" s="51" t="str">
        <f ca="1" t="shared" si="4"/>
        <v>2023 - WEEK 16</v>
      </c>
      <c r="M278" s="51" t="str">
        <f ca="1" t="shared" si="5"/>
        <v>2023 - MONTH 04</v>
      </c>
      <c r="N278" s="68">
        <f ca="1" t="shared" ref="N278:O278" si="286">IFERROR(AVERAGEIF(L:L,L278,$J:$J)," ")</f>
        <v>0.997826086956522</v>
      </c>
      <c r="O278" s="68">
        <f ca="1" t="shared" si="286"/>
        <v>0.997826086956522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65">
        <f ca="1">INDIRECT(ADDRESS(2+QUOTIENT(ROW()-2,COUNTA('Form Responses 1'!$1:$1)-4),1,,TRUE,"Form Responses 1"))</f>
        <v>45034.5446193634</v>
      </c>
      <c r="B279" s="51" t="str">
        <f ca="1">INDIRECT(ADDRESS(2+QUOTIENT(ROW()-2,COUNTA('Form Responses 1'!$1:$1)-4),2,,TRUE,"Form Responses 1"))</f>
        <v>ecca.wahyunie@gmail.com</v>
      </c>
      <c r="C279" s="51" t="str">
        <f ca="1">INDIRECT(ADDRESS(2+QUOTIENT(ROW()-2,COUNTA('Form Responses 1'!$1:$1)-4),3,,TRUE,"Form Responses 1"))</f>
        <v>I Gusti Agung Ayu Eka Sri Wahyuni</v>
      </c>
      <c r="D279" s="66">
        <f ca="1">INDIRECT(ADDRESS(2+QUOTIENT(ROW()-2,COUNTA('Form Responses 1'!$1:$1)-4),4,,TRUE,"Form Responses 1"))</f>
        <v>45034</v>
      </c>
      <c r="E279" s="67">
        <f ca="1" t="shared" si="0"/>
        <v>2</v>
      </c>
      <c r="F279" s="51" t="str">
        <f ca="1">IF(ISBLANK(A279)," ",INDIRECT(ADDRESS(1,5+MOD(ROW()-2,COUNTA('Form Responses 1'!$1:$1)-4),,TRUE,"Form Responses 1")))</f>
        <v>Driver [Driving Safety]</v>
      </c>
      <c r="G279" s="51" t="str">
        <f ca="1">IF(ISBLANK(A279)," ",INDIRECT(ADDRESS(MATCH(A279,'Form Responses 1'!A:A,0),5+MOD(ROW()-2,COUNTA('Form Responses 1'!$1:$1)-4),,TRUE,"Form Responses 1")))</f>
        <v>SANGATBAIK</v>
      </c>
      <c r="H279" s="68" t="str">
        <f ca="1" t="shared" si="1"/>
        <v>Driver</v>
      </c>
      <c r="I279" s="68" t="str">
        <f ca="1" t="shared" si="2"/>
        <v>LABOR SERVICE</v>
      </c>
      <c r="J279" s="68">
        <f ca="1" t="array" ref="J279">IFERROR(INDEX(MASTER!B:B,MATCH(G279,MASTER!A:A,0))/100," ")</f>
        <v>1</v>
      </c>
      <c r="K279" s="51">
        <f ca="1" t="shared" si="3"/>
        <v>16</v>
      </c>
      <c r="L279" s="51" t="str">
        <f ca="1" t="shared" si="4"/>
        <v>2023 - WEEK 16</v>
      </c>
      <c r="M279" s="51" t="str">
        <f ca="1" t="shared" si="5"/>
        <v>2023 - MONTH 04</v>
      </c>
      <c r="N279" s="68">
        <f ca="1" t="shared" ref="N279:O279" si="287">IFERROR(AVERAGEIF(L:L,L279,$J:$J)," ")</f>
        <v>0.997826086956522</v>
      </c>
      <c r="O279" s="68">
        <f ca="1" t="shared" si="287"/>
        <v>0.997826086956522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65">
        <f ca="1">INDIRECT(ADDRESS(2+QUOTIENT(ROW()-2,COUNTA('Form Responses 1'!$1:$1)-4),1,,TRUE,"Form Responses 1"))</f>
        <v>45034.5446193634</v>
      </c>
      <c r="B280" s="51" t="str">
        <f ca="1">INDIRECT(ADDRESS(2+QUOTIENT(ROW()-2,COUNTA('Form Responses 1'!$1:$1)-4),2,,TRUE,"Form Responses 1"))</f>
        <v>ecca.wahyunie@gmail.com</v>
      </c>
      <c r="C280" s="51" t="str">
        <f ca="1">INDIRECT(ADDRESS(2+QUOTIENT(ROW()-2,COUNTA('Form Responses 1'!$1:$1)-4),3,,TRUE,"Form Responses 1"))</f>
        <v>I Gusti Agung Ayu Eka Sri Wahyuni</v>
      </c>
      <c r="D280" s="66">
        <f ca="1">INDIRECT(ADDRESS(2+QUOTIENT(ROW()-2,COUNTA('Form Responses 1'!$1:$1)-4),4,,TRUE,"Form Responses 1"))</f>
        <v>45034</v>
      </c>
      <c r="E280" s="67">
        <f ca="1" t="shared" si="0"/>
        <v>2</v>
      </c>
      <c r="F280" s="51" t="str">
        <f ca="1">IF(ISBLANK(A280)," ",INDIRECT(ADDRESS(1,5+MOD(ROW()-2,COUNTA('Form Responses 1'!$1:$1)-4),,TRUE,"Form Responses 1")))</f>
        <v>Driver [ Attendance]</v>
      </c>
      <c r="G280" s="51" t="str">
        <f ca="1">IF(ISBLANK(A280)," ",INDIRECT(ADDRESS(MATCH(A280,'Form Responses 1'!A:A,0),5+MOD(ROW()-2,COUNTA('Form Responses 1'!$1:$1)-4),,TRUE,"Form Responses 1")))</f>
        <v>SANGATBAIK</v>
      </c>
      <c r="H280" s="68" t="str">
        <f ca="1" t="shared" si="1"/>
        <v>Driver</v>
      </c>
      <c r="I280" s="68" t="str">
        <f ca="1" t="shared" si="2"/>
        <v>LABOR SERVICE</v>
      </c>
      <c r="J280" s="68">
        <f ca="1" t="array" ref="J280">IFERROR(INDEX(MASTER!B:B,MATCH(G280,MASTER!A:A,0))/100," ")</f>
        <v>1</v>
      </c>
      <c r="K280" s="51">
        <f ca="1" t="shared" si="3"/>
        <v>16</v>
      </c>
      <c r="L280" s="51" t="str">
        <f ca="1" t="shared" si="4"/>
        <v>2023 - WEEK 16</v>
      </c>
      <c r="M280" s="51" t="str">
        <f ca="1" t="shared" si="5"/>
        <v>2023 - MONTH 04</v>
      </c>
      <c r="N280" s="68">
        <f ca="1" t="shared" ref="N280:O280" si="288">IFERROR(AVERAGEIF(L:L,L280,$J:$J)," ")</f>
        <v>0.997826086956522</v>
      </c>
      <c r="O280" s="68">
        <f ca="1" t="shared" si="288"/>
        <v>0.997826086956522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65">
        <f ca="1">INDIRECT(ADDRESS(2+QUOTIENT(ROW()-2,COUNTA('Form Responses 1'!$1:$1)-4),1,,TRUE,"Form Responses 1"))</f>
        <v>45034.5446193634</v>
      </c>
      <c r="B281" s="51" t="str">
        <f ca="1">INDIRECT(ADDRESS(2+QUOTIENT(ROW()-2,COUNTA('Form Responses 1'!$1:$1)-4),2,,TRUE,"Form Responses 1"))</f>
        <v>ecca.wahyunie@gmail.com</v>
      </c>
      <c r="C281" s="51" t="str">
        <f ca="1">INDIRECT(ADDRESS(2+QUOTIENT(ROW()-2,COUNTA('Form Responses 1'!$1:$1)-4),3,,TRUE,"Form Responses 1"))</f>
        <v>I Gusti Agung Ayu Eka Sri Wahyuni</v>
      </c>
      <c r="D281" s="66">
        <f ca="1">INDIRECT(ADDRESS(2+QUOTIENT(ROW()-2,COUNTA('Form Responses 1'!$1:$1)-4),4,,TRUE,"Form Responses 1"))</f>
        <v>45034</v>
      </c>
      <c r="E281" s="67">
        <f ca="1" t="shared" si="0"/>
        <v>2</v>
      </c>
      <c r="F281" s="51" t="str">
        <f ca="1">IF(ISBLANK(A281)," ",INDIRECT(ADDRESS(1,5+MOD(ROW()-2,COUNTA('Form Responses 1'!$1:$1)-4),,TRUE,"Form Responses 1")))</f>
        <v>Gedung Utama Lt.1 [Lobby]</v>
      </c>
      <c r="G281" s="51" t="str">
        <f ca="1">IF(ISBLANK(A281)," ",INDIRECT(ADDRESS(MATCH(A281,'Form Responses 1'!A:A,0),5+MOD(ROW()-2,COUNTA('Form Responses 1'!$1:$1)-4),,TRUE,"Form Responses 1")))</f>
        <v>SANGATBAIK</v>
      </c>
      <c r="H281" s="68" t="str">
        <f ca="1" t="shared" si="1"/>
        <v>Gedung Utama Lt.1</v>
      </c>
      <c r="I281" s="68" t="str">
        <f ca="1" t="shared" si="2"/>
        <v>CLEANING SERVICE</v>
      </c>
      <c r="J281" s="68">
        <f ca="1" t="array" ref="J281">IFERROR(INDEX(MASTER!B:B,MATCH(G281,MASTER!A:A,0))/100," ")</f>
        <v>1</v>
      </c>
      <c r="K281" s="51">
        <f ca="1" t="shared" si="3"/>
        <v>16</v>
      </c>
      <c r="L281" s="51" t="str">
        <f ca="1" t="shared" si="4"/>
        <v>2023 - WEEK 16</v>
      </c>
      <c r="M281" s="51" t="str">
        <f ca="1" t="shared" si="5"/>
        <v>2023 - MONTH 04</v>
      </c>
      <c r="N281" s="68">
        <f ca="1" t="shared" ref="N281:O281" si="289">IFERROR(AVERAGEIF(L:L,L281,$J:$J)," ")</f>
        <v>0.997826086956522</v>
      </c>
      <c r="O281" s="68">
        <f ca="1" t="shared" si="289"/>
        <v>0.997826086956522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65">
        <f ca="1">INDIRECT(ADDRESS(2+QUOTIENT(ROW()-2,COUNTA('Form Responses 1'!$1:$1)-4),1,,TRUE,"Form Responses 1"))</f>
        <v>45034.5446193634</v>
      </c>
      <c r="B282" s="51" t="str">
        <f ca="1">INDIRECT(ADDRESS(2+QUOTIENT(ROW()-2,COUNTA('Form Responses 1'!$1:$1)-4),2,,TRUE,"Form Responses 1"))</f>
        <v>ecca.wahyunie@gmail.com</v>
      </c>
      <c r="C282" s="51" t="str">
        <f ca="1">INDIRECT(ADDRESS(2+QUOTIENT(ROW()-2,COUNTA('Form Responses 1'!$1:$1)-4),3,,TRUE,"Form Responses 1"))</f>
        <v>I Gusti Agung Ayu Eka Sri Wahyuni</v>
      </c>
      <c r="D282" s="66">
        <f ca="1">INDIRECT(ADDRESS(2+QUOTIENT(ROW()-2,COUNTA('Form Responses 1'!$1:$1)-4),4,,TRUE,"Form Responses 1"))</f>
        <v>45034</v>
      </c>
      <c r="E282" s="67">
        <f ca="1" t="shared" si="0"/>
        <v>2</v>
      </c>
      <c r="F282" s="51" t="str">
        <f ca="1">IF(ISBLANK(A282)," ",INDIRECT(ADDRESS(1,5+MOD(ROW()-2,COUNTA('Form Responses 1'!$1:$1)-4),,TRUE,"Form Responses 1")))</f>
        <v>Gedung Utama Lt.1 [R Kasubag]</v>
      </c>
      <c r="G282" s="51" t="str">
        <f ca="1">IF(ISBLANK(A282)," ",INDIRECT(ADDRESS(MATCH(A282,'Form Responses 1'!A:A,0),5+MOD(ROW()-2,COUNTA('Form Responses 1'!$1:$1)-4),,TRUE,"Form Responses 1")))</f>
        <v>SANGATBAIK</v>
      </c>
      <c r="H282" s="68" t="str">
        <f ca="1" t="shared" si="1"/>
        <v>Gedung Utama Lt.1</v>
      </c>
      <c r="I282" s="68" t="str">
        <f ca="1" t="shared" si="2"/>
        <v>CLEANING SERVICE</v>
      </c>
      <c r="J282" s="68">
        <f ca="1" t="array" ref="J282">IFERROR(INDEX(MASTER!B:B,MATCH(G282,MASTER!A:A,0))/100," ")</f>
        <v>1</v>
      </c>
      <c r="K282" s="51">
        <f ca="1" t="shared" si="3"/>
        <v>16</v>
      </c>
      <c r="L282" s="51" t="str">
        <f ca="1" t="shared" si="4"/>
        <v>2023 - WEEK 16</v>
      </c>
      <c r="M282" s="51" t="str">
        <f ca="1" t="shared" si="5"/>
        <v>2023 - MONTH 04</v>
      </c>
      <c r="N282" s="68">
        <f ca="1" t="shared" ref="N282:O282" si="290">IFERROR(AVERAGEIF(L:L,L282,$J:$J)," ")</f>
        <v>0.997826086956522</v>
      </c>
      <c r="O282" s="68">
        <f ca="1" t="shared" si="290"/>
        <v>0.997826086956522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65">
        <f ca="1">INDIRECT(ADDRESS(2+QUOTIENT(ROW()-2,COUNTA('Form Responses 1'!$1:$1)-4),1,,TRUE,"Form Responses 1"))</f>
        <v>45034.5446193634</v>
      </c>
      <c r="B283" s="51" t="str">
        <f ca="1">INDIRECT(ADDRESS(2+QUOTIENT(ROW()-2,COUNTA('Form Responses 1'!$1:$1)-4),2,,TRUE,"Form Responses 1"))</f>
        <v>ecca.wahyunie@gmail.com</v>
      </c>
      <c r="C283" s="51" t="str">
        <f ca="1">INDIRECT(ADDRESS(2+QUOTIENT(ROW()-2,COUNTA('Form Responses 1'!$1:$1)-4),3,,TRUE,"Form Responses 1"))</f>
        <v>I Gusti Agung Ayu Eka Sri Wahyuni</v>
      </c>
      <c r="D283" s="66">
        <f ca="1">INDIRECT(ADDRESS(2+QUOTIENT(ROW()-2,COUNTA('Form Responses 1'!$1:$1)-4),4,,TRUE,"Form Responses 1"))</f>
        <v>45034</v>
      </c>
      <c r="E283" s="67">
        <f ca="1" t="shared" si="0"/>
        <v>2</v>
      </c>
      <c r="F283" s="51" t="str">
        <f ca="1">IF(ISBLANK(A283)," ",INDIRECT(ADDRESS(1,5+MOD(ROW()-2,COUNTA('Form Responses 1'!$1:$1)-4),,TRUE,"Form Responses 1")))</f>
        <v>Gedung Utama Lt.1 [R Tata Usaha]</v>
      </c>
      <c r="G283" s="51" t="str">
        <f ca="1">IF(ISBLANK(A283)," ",INDIRECT(ADDRESS(MATCH(A283,'Form Responses 1'!A:A,0),5+MOD(ROW()-2,COUNTA('Form Responses 1'!$1:$1)-4),,TRUE,"Form Responses 1")))</f>
        <v>SANGATBAIK</v>
      </c>
      <c r="H283" s="68" t="str">
        <f ca="1" t="shared" si="1"/>
        <v>Gedung Utama Lt.1</v>
      </c>
      <c r="I283" s="68" t="str">
        <f ca="1" t="shared" si="2"/>
        <v>CLEANING SERVICE</v>
      </c>
      <c r="J283" s="68">
        <f ca="1" t="array" ref="J283">IFERROR(INDEX(MASTER!B:B,MATCH(G283,MASTER!A:A,0))/100," ")</f>
        <v>1</v>
      </c>
      <c r="K283" s="51">
        <f ca="1" t="shared" si="3"/>
        <v>16</v>
      </c>
      <c r="L283" s="51" t="str">
        <f ca="1" t="shared" si="4"/>
        <v>2023 - WEEK 16</v>
      </c>
      <c r="M283" s="51" t="str">
        <f ca="1" t="shared" si="5"/>
        <v>2023 - MONTH 04</v>
      </c>
      <c r="N283" s="68">
        <f ca="1" t="shared" ref="N283:O283" si="291">IFERROR(AVERAGEIF(L:L,L283,$J:$J)," ")</f>
        <v>0.997826086956522</v>
      </c>
      <c r="O283" s="68">
        <f ca="1" t="shared" si="291"/>
        <v>0.997826086956522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65">
        <f ca="1">INDIRECT(ADDRESS(2+QUOTIENT(ROW()-2,COUNTA('Form Responses 1'!$1:$1)-4),1,,TRUE,"Form Responses 1"))</f>
        <v>45034.5446193634</v>
      </c>
      <c r="B284" s="51" t="str">
        <f ca="1">INDIRECT(ADDRESS(2+QUOTIENT(ROW()-2,COUNTA('Form Responses 1'!$1:$1)-4),2,,TRUE,"Form Responses 1"))</f>
        <v>ecca.wahyunie@gmail.com</v>
      </c>
      <c r="C284" s="51" t="str">
        <f ca="1">INDIRECT(ADDRESS(2+QUOTIENT(ROW()-2,COUNTA('Form Responses 1'!$1:$1)-4),3,,TRUE,"Form Responses 1"))</f>
        <v>I Gusti Agung Ayu Eka Sri Wahyuni</v>
      </c>
      <c r="D284" s="66">
        <f ca="1">INDIRECT(ADDRESS(2+QUOTIENT(ROW()-2,COUNTA('Form Responses 1'!$1:$1)-4),4,,TRUE,"Form Responses 1"))</f>
        <v>45034</v>
      </c>
      <c r="E284" s="67">
        <f ca="1" t="shared" si="0"/>
        <v>2</v>
      </c>
      <c r="F284" s="51" t="str">
        <f ca="1">IF(ISBLANK(A284)," ",INDIRECT(ADDRESS(1,5+MOD(ROW()-2,COUNTA('Form Responses 1'!$1:$1)-4),,TRUE,"Form Responses 1")))</f>
        <v>Gedung Utama Lt.1 [R Keuangan]</v>
      </c>
      <c r="G284" s="51" t="str">
        <f ca="1">IF(ISBLANK(A284)," ",INDIRECT(ADDRESS(MATCH(A284,'Form Responses 1'!A:A,0),5+MOD(ROW()-2,COUNTA('Form Responses 1'!$1:$1)-4),,TRUE,"Form Responses 1")))</f>
        <v>SANGATBAIK</v>
      </c>
      <c r="H284" s="68" t="str">
        <f ca="1" t="shared" si="1"/>
        <v>Gedung Utama Lt.1</v>
      </c>
      <c r="I284" s="68" t="str">
        <f ca="1" t="shared" si="2"/>
        <v>CLEANING SERVICE</v>
      </c>
      <c r="J284" s="68">
        <f ca="1" t="array" ref="J284">IFERROR(INDEX(MASTER!B:B,MATCH(G284,MASTER!A:A,0))/100," ")</f>
        <v>1</v>
      </c>
      <c r="K284" s="51">
        <f ca="1" t="shared" si="3"/>
        <v>16</v>
      </c>
      <c r="L284" s="51" t="str">
        <f ca="1" t="shared" si="4"/>
        <v>2023 - WEEK 16</v>
      </c>
      <c r="M284" s="51" t="str">
        <f ca="1" t="shared" si="5"/>
        <v>2023 - MONTH 04</v>
      </c>
      <c r="N284" s="68">
        <f ca="1" t="shared" ref="N284:O284" si="292">IFERROR(AVERAGEIF(L:L,L284,$J:$J)," ")</f>
        <v>0.997826086956522</v>
      </c>
      <c r="O284" s="68">
        <f ca="1" t="shared" si="292"/>
        <v>0.997826086956522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65">
        <f ca="1">INDIRECT(ADDRESS(2+QUOTIENT(ROW()-2,COUNTA('Form Responses 1'!$1:$1)-4),1,,TRUE,"Form Responses 1"))</f>
        <v>45034.5446193634</v>
      </c>
      <c r="B285" s="51" t="str">
        <f ca="1">INDIRECT(ADDRESS(2+QUOTIENT(ROW()-2,COUNTA('Form Responses 1'!$1:$1)-4),2,,TRUE,"Form Responses 1"))</f>
        <v>ecca.wahyunie@gmail.com</v>
      </c>
      <c r="C285" s="51" t="str">
        <f ca="1">INDIRECT(ADDRESS(2+QUOTIENT(ROW()-2,COUNTA('Form Responses 1'!$1:$1)-4),3,,TRUE,"Form Responses 1"))</f>
        <v>I Gusti Agung Ayu Eka Sri Wahyuni</v>
      </c>
      <c r="D285" s="66">
        <f ca="1">INDIRECT(ADDRESS(2+QUOTIENT(ROW()-2,COUNTA('Form Responses 1'!$1:$1)-4),4,,TRUE,"Form Responses 1"))</f>
        <v>45034</v>
      </c>
      <c r="E285" s="67">
        <f ca="1" t="shared" si="0"/>
        <v>2</v>
      </c>
      <c r="F285" s="51" t="str">
        <f ca="1">IF(ISBLANK(A285)," ",INDIRECT(ADDRESS(1,5+MOD(ROW()-2,COUNTA('Form Responses 1'!$1:$1)-4),,TRUE,"Form Responses 1")))</f>
        <v>Gedung Utama Lt.1 [Pantry]</v>
      </c>
      <c r="G285" s="51" t="str">
        <f ca="1">IF(ISBLANK(A285)," ",INDIRECT(ADDRESS(MATCH(A285,'Form Responses 1'!A:A,0),5+MOD(ROW()-2,COUNTA('Form Responses 1'!$1:$1)-4),,TRUE,"Form Responses 1")))</f>
        <v>SANGATBAIK</v>
      </c>
      <c r="H285" s="68" t="str">
        <f ca="1" t="shared" si="1"/>
        <v>Gedung Utama Lt.1</v>
      </c>
      <c r="I285" s="68" t="str">
        <f ca="1" t="shared" si="2"/>
        <v>CLEANING SERVICE</v>
      </c>
      <c r="J285" s="68">
        <f ca="1" t="array" ref="J285">IFERROR(INDEX(MASTER!B:B,MATCH(G285,MASTER!A:A,0))/100," ")</f>
        <v>1</v>
      </c>
      <c r="K285" s="51">
        <f ca="1" t="shared" si="3"/>
        <v>16</v>
      </c>
      <c r="L285" s="51" t="str">
        <f ca="1" t="shared" si="4"/>
        <v>2023 - WEEK 16</v>
      </c>
      <c r="M285" s="51" t="str">
        <f ca="1" t="shared" si="5"/>
        <v>2023 - MONTH 04</v>
      </c>
      <c r="N285" s="68">
        <f ca="1" t="shared" ref="N285:O285" si="293">IFERROR(AVERAGEIF(L:L,L285,$J:$J)," ")</f>
        <v>0.997826086956522</v>
      </c>
      <c r="O285" s="68">
        <f ca="1" t="shared" si="293"/>
        <v>0.997826086956522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65">
        <f ca="1">INDIRECT(ADDRESS(2+QUOTIENT(ROW()-2,COUNTA('Form Responses 1'!$1:$1)-4),1,,TRUE,"Form Responses 1"))</f>
        <v>45034.5446193634</v>
      </c>
      <c r="B286" s="51" t="str">
        <f ca="1">INDIRECT(ADDRESS(2+QUOTIENT(ROW()-2,COUNTA('Form Responses 1'!$1:$1)-4),2,,TRUE,"Form Responses 1"))</f>
        <v>ecca.wahyunie@gmail.com</v>
      </c>
      <c r="C286" s="51" t="str">
        <f ca="1">INDIRECT(ADDRESS(2+QUOTIENT(ROW()-2,COUNTA('Form Responses 1'!$1:$1)-4),3,,TRUE,"Form Responses 1"))</f>
        <v>I Gusti Agung Ayu Eka Sri Wahyuni</v>
      </c>
      <c r="D286" s="66">
        <f ca="1">INDIRECT(ADDRESS(2+QUOTIENT(ROW()-2,COUNTA('Form Responses 1'!$1:$1)-4),4,,TRUE,"Form Responses 1"))</f>
        <v>45034</v>
      </c>
      <c r="E286" s="67">
        <f ca="1" t="shared" si="0"/>
        <v>2</v>
      </c>
      <c r="F286" s="51" t="str">
        <f ca="1">IF(ISBLANK(A286)," ",INDIRECT(ADDRESS(1,5+MOD(ROW()-2,COUNTA('Form Responses 1'!$1:$1)-4),,TRUE,"Form Responses 1")))</f>
        <v>Gedung Utama Lt.1 [Toilet Pria &amp; Wanita 1]</v>
      </c>
      <c r="G286" s="51" t="str">
        <f ca="1">IF(ISBLANK(A286)," ",INDIRECT(ADDRESS(MATCH(A286,'Form Responses 1'!A:A,0),5+MOD(ROW()-2,COUNTA('Form Responses 1'!$1:$1)-4),,TRUE,"Form Responses 1")))</f>
        <v>SANGATBAIK</v>
      </c>
      <c r="H286" s="68" t="str">
        <f ca="1" t="shared" si="1"/>
        <v>Gedung Utama Lt.1</v>
      </c>
      <c r="I286" s="68" t="str">
        <f ca="1" t="shared" si="2"/>
        <v>CLEANING SERVICE</v>
      </c>
      <c r="J286" s="68">
        <f ca="1" t="array" ref="J286">IFERROR(INDEX(MASTER!B:B,MATCH(G286,MASTER!A:A,0))/100," ")</f>
        <v>1</v>
      </c>
      <c r="K286" s="51">
        <f ca="1" t="shared" si="3"/>
        <v>16</v>
      </c>
      <c r="L286" s="51" t="str">
        <f ca="1" t="shared" si="4"/>
        <v>2023 - WEEK 16</v>
      </c>
      <c r="M286" s="51" t="str">
        <f ca="1" t="shared" si="5"/>
        <v>2023 - MONTH 04</v>
      </c>
      <c r="N286" s="68">
        <f ca="1" t="shared" ref="N286:O286" si="294">IFERROR(AVERAGEIF(L:L,L286,$J:$J)," ")</f>
        <v>0.997826086956522</v>
      </c>
      <c r="O286" s="68">
        <f ca="1" t="shared" si="294"/>
        <v>0.997826086956522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65">
        <f ca="1">INDIRECT(ADDRESS(2+QUOTIENT(ROW()-2,COUNTA('Form Responses 1'!$1:$1)-4),1,,TRUE,"Form Responses 1"))</f>
        <v>45034.5446193634</v>
      </c>
      <c r="B287" s="51" t="str">
        <f ca="1">INDIRECT(ADDRESS(2+QUOTIENT(ROW()-2,COUNTA('Form Responses 1'!$1:$1)-4),2,,TRUE,"Form Responses 1"))</f>
        <v>ecca.wahyunie@gmail.com</v>
      </c>
      <c r="C287" s="51" t="str">
        <f ca="1">INDIRECT(ADDRESS(2+QUOTIENT(ROW()-2,COUNTA('Form Responses 1'!$1:$1)-4),3,,TRUE,"Form Responses 1"))</f>
        <v>I Gusti Agung Ayu Eka Sri Wahyuni</v>
      </c>
      <c r="D287" s="66">
        <f ca="1">INDIRECT(ADDRESS(2+QUOTIENT(ROW()-2,COUNTA('Form Responses 1'!$1:$1)-4),4,,TRUE,"Form Responses 1"))</f>
        <v>45034</v>
      </c>
      <c r="E287" s="67">
        <f ca="1" t="shared" si="0"/>
        <v>2</v>
      </c>
      <c r="F287" s="51" t="str">
        <f ca="1">IF(ISBLANK(A287)," ",INDIRECT(ADDRESS(1,5+MOD(ROW()-2,COUNTA('Form Responses 1'!$1:$1)-4),,TRUE,"Form Responses 1")))</f>
        <v>Gedung Utama Lt.1 [Toilet Pria &amp; Wanita 2]</v>
      </c>
      <c r="G287" s="51" t="str">
        <f ca="1">IF(ISBLANK(A287)," ",INDIRECT(ADDRESS(MATCH(A287,'Form Responses 1'!A:A,0),5+MOD(ROW()-2,COUNTA('Form Responses 1'!$1:$1)-4),,TRUE,"Form Responses 1")))</f>
        <v>SANGATBAIK</v>
      </c>
      <c r="H287" s="68" t="str">
        <f ca="1" t="shared" si="1"/>
        <v>Gedung Utama Lt.1</v>
      </c>
      <c r="I287" s="68" t="str">
        <f ca="1" t="shared" si="2"/>
        <v>CLEANING SERVICE</v>
      </c>
      <c r="J287" s="68">
        <f ca="1" t="array" ref="J287">IFERROR(INDEX(MASTER!B:B,MATCH(G287,MASTER!A:A,0))/100," ")</f>
        <v>1</v>
      </c>
      <c r="K287" s="51">
        <f ca="1" t="shared" si="3"/>
        <v>16</v>
      </c>
      <c r="L287" s="51" t="str">
        <f ca="1" t="shared" si="4"/>
        <v>2023 - WEEK 16</v>
      </c>
      <c r="M287" s="51" t="str">
        <f ca="1" t="shared" si="5"/>
        <v>2023 - MONTH 04</v>
      </c>
      <c r="N287" s="68">
        <f ca="1" t="shared" ref="N287:O287" si="295">IFERROR(AVERAGEIF(L:L,L287,$J:$J)," ")</f>
        <v>0.997826086956522</v>
      </c>
      <c r="O287" s="68">
        <f ca="1" t="shared" si="295"/>
        <v>0.997826086956522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65">
        <f ca="1">INDIRECT(ADDRESS(2+QUOTIENT(ROW()-2,COUNTA('Form Responses 1'!$1:$1)-4),1,,TRUE,"Form Responses 1"))</f>
        <v>45034.5446193634</v>
      </c>
      <c r="B288" s="51" t="str">
        <f ca="1">INDIRECT(ADDRESS(2+QUOTIENT(ROW()-2,COUNTA('Form Responses 1'!$1:$1)-4),2,,TRUE,"Form Responses 1"))</f>
        <v>ecca.wahyunie@gmail.com</v>
      </c>
      <c r="C288" s="51" t="str">
        <f ca="1">INDIRECT(ADDRESS(2+QUOTIENT(ROW()-2,COUNTA('Form Responses 1'!$1:$1)-4),3,,TRUE,"Form Responses 1"))</f>
        <v>I Gusti Agung Ayu Eka Sri Wahyuni</v>
      </c>
      <c r="D288" s="66">
        <f ca="1">INDIRECT(ADDRESS(2+QUOTIENT(ROW()-2,COUNTA('Form Responses 1'!$1:$1)-4),4,,TRUE,"Form Responses 1"))</f>
        <v>45034</v>
      </c>
      <c r="E288" s="67">
        <f ca="1" t="shared" si="0"/>
        <v>2</v>
      </c>
      <c r="F288" s="51" t="str">
        <f ca="1">IF(ISBLANK(A288)," ",INDIRECT(ADDRESS(1,5+MOD(ROW()-2,COUNTA('Form Responses 1'!$1:$1)-4),,TRUE,"Form Responses 1")))</f>
        <v>Gedung Utama Lt.2 [R Kepala]</v>
      </c>
      <c r="G288" s="51" t="str">
        <f ca="1">IF(ISBLANK(A288)," ",INDIRECT(ADDRESS(MATCH(A288,'Form Responses 1'!A:A,0),5+MOD(ROW()-2,COUNTA('Form Responses 1'!$1:$1)-4),,TRUE,"Form Responses 1")))</f>
        <v>SANGATBAIK</v>
      </c>
      <c r="H288" s="68" t="str">
        <f ca="1" t="shared" si="1"/>
        <v>Gedung Utama Lt.2</v>
      </c>
      <c r="I288" s="68" t="str">
        <f ca="1" t="shared" si="2"/>
        <v>CLEANING SERVICE</v>
      </c>
      <c r="J288" s="68">
        <f ca="1" t="array" ref="J288">IFERROR(INDEX(MASTER!B:B,MATCH(G288,MASTER!A:A,0))/100," ")</f>
        <v>1</v>
      </c>
      <c r="K288" s="51">
        <f ca="1" t="shared" si="3"/>
        <v>16</v>
      </c>
      <c r="L288" s="51" t="str">
        <f ca="1" t="shared" si="4"/>
        <v>2023 - WEEK 16</v>
      </c>
      <c r="M288" s="51" t="str">
        <f ca="1" t="shared" si="5"/>
        <v>2023 - MONTH 04</v>
      </c>
      <c r="N288" s="68">
        <f ca="1" t="shared" ref="N288:O288" si="296">IFERROR(AVERAGEIF(L:L,L288,$J:$J)," ")</f>
        <v>0.997826086956522</v>
      </c>
      <c r="O288" s="68">
        <f ca="1" t="shared" si="296"/>
        <v>0.997826086956522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65">
        <f ca="1">INDIRECT(ADDRESS(2+QUOTIENT(ROW()-2,COUNTA('Form Responses 1'!$1:$1)-4),1,,TRUE,"Form Responses 1"))</f>
        <v>45034.5446193634</v>
      </c>
      <c r="B289" s="51" t="str">
        <f ca="1">INDIRECT(ADDRESS(2+QUOTIENT(ROW()-2,COUNTA('Form Responses 1'!$1:$1)-4),2,,TRUE,"Form Responses 1"))</f>
        <v>ecca.wahyunie@gmail.com</v>
      </c>
      <c r="C289" s="51" t="str">
        <f ca="1">INDIRECT(ADDRESS(2+QUOTIENT(ROW()-2,COUNTA('Form Responses 1'!$1:$1)-4),3,,TRUE,"Form Responses 1"))</f>
        <v>I Gusti Agung Ayu Eka Sri Wahyuni</v>
      </c>
      <c r="D289" s="66">
        <f ca="1">INDIRECT(ADDRESS(2+QUOTIENT(ROW()-2,COUNTA('Form Responses 1'!$1:$1)-4),4,,TRUE,"Form Responses 1"))</f>
        <v>45034</v>
      </c>
      <c r="E289" s="67">
        <f ca="1" t="shared" si="0"/>
        <v>2</v>
      </c>
      <c r="F289" s="51" t="str">
        <f ca="1">IF(ISBLANK(A289)," ",INDIRECT(ADDRESS(1,5+MOD(ROW()-2,COUNTA('Form Responses 1'!$1:$1)-4),,TRUE,"Form Responses 1")))</f>
        <v>Gedung Utama Lt.2 [R Peneliti 1 ]</v>
      </c>
      <c r="G289" s="51" t="str">
        <f ca="1">IF(ISBLANK(A289)," ",INDIRECT(ADDRESS(MATCH(A289,'Form Responses 1'!A:A,0),5+MOD(ROW()-2,COUNTA('Form Responses 1'!$1:$1)-4),,TRUE,"Form Responses 1")))</f>
        <v>SANGATBAIK</v>
      </c>
      <c r="H289" s="68" t="str">
        <f ca="1" t="shared" si="1"/>
        <v>Gedung Utama Lt.2</v>
      </c>
      <c r="I289" s="68" t="str">
        <f ca="1" t="shared" si="2"/>
        <v>CLEANING SERVICE</v>
      </c>
      <c r="J289" s="68">
        <f ca="1" t="array" ref="J289">IFERROR(INDEX(MASTER!B:B,MATCH(G289,MASTER!A:A,0))/100," ")</f>
        <v>1</v>
      </c>
      <c r="K289" s="51">
        <f ca="1" t="shared" si="3"/>
        <v>16</v>
      </c>
      <c r="L289" s="51" t="str">
        <f ca="1" t="shared" si="4"/>
        <v>2023 - WEEK 16</v>
      </c>
      <c r="M289" s="51" t="str">
        <f ca="1" t="shared" si="5"/>
        <v>2023 - MONTH 04</v>
      </c>
      <c r="N289" s="68">
        <f ca="1" t="shared" ref="N289:O289" si="297">IFERROR(AVERAGEIF(L:L,L289,$J:$J)," ")</f>
        <v>0.997826086956522</v>
      </c>
      <c r="O289" s="68">
        <f ca="1" t="shared" si="297"/>
        <v>0.997826086956522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65">
        <f ca="1">INDIRECT(ADDRESS(2+QUOTIENT(ROW()-2,COUNTA('Form Responses 1'!$1:$1)-4),1,,TRUE,"Form Responses 1"))</f>
        <v>45034.5446193634</v>
      </c>
      <c r="B290" s="51" t="str">
        <f ca="1">INDIRECT(ADDRESS(2+QUOTIENT(ROW()-2,COUNTA('Form Responses 1'!$1:$1)-4),2,,TRUE,"Form Responses 1"))</f>
        <v>ecca.wahyunie@gmail.com</v>
      </c>
      <c r="C290" s="51" t="str">
        <f ca="1">INDIRECT(ADDRESS(2+QUOTIENT(ROW()-2,COUNTA('Form Responses 1'!$1:$1)-4),3,,TRUE,"Form Responses 1"))</f>
        <v>I Gusti Agung Ayu Eka Sri Wahyuni</v>
      </c>
      <c r="D290" s="66">
        <f ca="1">INDIRECT(ADDRESS(2+QUOTIENT(ROW()-2,COUNTA('Form Responses 1'!$1:$1)-4),4,,TRUE,"Form Responses 1"))</f>
        <v>45034</v>
      </c>
      <c r="E290" s="67">
        <f ca="1" t="shared" si="0"/>
        <v>2</v>
      </c>
      <c r="F290" s="51" t="str">
        <f ca="1">IF(ISBLANK(A290)," ",INDIRECT(ADDRESS(1,5+MOD(ROW()-2,COUNTA('Form Responses 1'!$1:$1)-4),,TRUE,"Form Responses 1")))</f>
        <v>Gedung Utama Lt.2 [R Peneliti 2]</v>
      </c>
      <c r="G290" s="51" t="str">
        <f ca="1">IF(ISBLANK(A290)," ",INDIRECT(ADDRESS(MATCH(A290,'Form Responses 1'!A:A,0),5+MOD(ROW()-2,COUNTA('Form Responses 1'!$1:$1)-4),,TRUE,"Form Responses 1")))</f>
        <v>SANGATBAIK</v>
      </c>
      <c r="H290" s="68" t="str">
        <f ca="1" t="shared" si="1"/>
        <v>Gedung Utama Lt.2</v>
      </c>
      <c r="I290" s="68" t="str">
        <f ca="1" t="shared" si="2"/>
        <v>CLEANING SERVICE</v>
      </c>
      <c r="J290" s="68">
        <f ca="1" t="array" ref="J290">IFERROR(INDEX(MASTER!B:B,MATCH(G290,MASTER!A:A,0))/100," ")</f>
        <v>1</v>
      </c>
      <c r="K290" s="51">
        <f ca="1" t="shared" si="3"/>
        <v>16</v>
      </c>
      <c r="L290" s="51" t="str">
        <f ca="1" t="shared" si="4"/>
        <v>2023 - WEEK 16</v>
      </c>
      <c r="M290" s="51" t="str">
        <f ca="1" t="shared" si="5"/>
        <v>2023 - MONTH 04</v>
      </c>
      <c r="N290" s="68">
        <f ca="1" t="shared" ref="N290:O290" si="298">IFERROR(AVERAGEIF(L:L,L290,$J:$J)," ")</f>
        <v>0.997826086956522</v>
      </c>
      <c r="O290" s="68">
        <f ca="1" t="shared" si="298"/>
        <v>0.997826086956522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65">
        <f ca="1">INDIRECT(ADDRESS(2+QUOTIENT(ROW()-2,COUNTA('Form Responses 1'!$1:$1)-4),1,,TRUE,"Form Responses 1"))</f>
        <v>45034.5446193634</v>
      </c>
      <c r="B291" s="51" t="str">
        <f ca="1">INDIRECT(ADDRESS(2+QUOTIENT(ROW()-2,COUNTA('Form Responses 1'!$1:$1)-4),2,,TRUE,"Form Responses 1"))</f>
        <v>ecca.wahyunie@gmail.com</v>
      </c>
      <c r="C291" s="51" t="str">
        <f ca="1">INDIRECT(ADDRESS(2+QUOTIENT(ROW()-2,COUNTA('Form Responses 1'!$1:$1)-4),3,,TRUE,"Form Responses 1"))</f>
        <v>I Gusti Agung Ayu Eka Sri Wahyuni</v>
      </c>
      <c r="D291" s="66">
        <f ca="1">INDIRECT(ADDRESS(2+QUOTIENT(ROW()-2,COUNTA('Form Responses 1'!$1:$1)-4),4,,TRUE,"Form Responses 1"))</f>
        <v>45034</v>
      </c>
      <c r="E291" s="67">
        <f ca="1" t="shared" si="0"/>
        <v>2</v>
      </c>
      <c r="F291" s="51" t="str">
        <f ca="1">IF(ISBLANK(A291)," ",INDIRECT(ADDRESS(1,5+MOD(ROW()-2,COUNTA('Form Responses 1'!$1:$1)-4),,TRUE,"Form Responses 1")))</f>
        <v>Gedung Utama Lt.2 [R Peneliti 3]</v>
      </c>
      <c r="G291" s="51" t="str">
        <f ca="1">IF(ISBLANK(A291)," ",INDIRECT(ADDRESS(MATCH(A291,'Form Responses 1'!A:A,0),5+MOD(ROW()-2,COUNTA('Form Responses 1'!$1:$1)-4),,TRUE,"Form Responses 1")))</f>
        <v>SANGATBAIK</v>
      </c>
      <c r="H291" s="68" t="str">
        <f ca="1" t="shared" si="1"/>
        <v>Gedung Utama Lt.2</v>
      </c>
      <c r="I291" s="68" t="str">
        <f ca="1" t="shared" si="2"/>
        <v>CLEANING SERVICE</v>
      </c>
      <c r="J291" s="68">
        <f ca="1" t="array" ref="J291">IFERROR(INDEX(MASTER!B:B,MATCH(G291,MASTER!A:A,0))/100," ")</f>
        <v>1</v>
      </c>
      <c r="K291" s="51">
        <f ca="1" t="shared" si="3"/>
        <v>16</v>
      </c>
      <c r="L291" s="51" t="str">
        <f ca="1" t="shared" si="4"/>
        <v>2023 - WEEK 16</v>
      </c>
      <c r="M291" s="51" t="str">
        <f ca="1" t="shared" si="5"/>
        <v>2023 - MONTH 04</v>
      </c>
      <c r="N291" s="68">
        <f ca="1" t="shared" ref="N291:O291" si="299">IFERROR(AVERAGEIF(L:L,L291,$J:$J)," ")</f>
        <v>0.997826086956522</v>
      </c>
      <c r="O291" s="68">
        <f ca="1" t="shared" si="299"/>
        <v>0.997826086956522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65">
        <f ca="1">INDIRECT(ADDRESS(2+QUOTIENT(ROW()-2,COUNTA('Form Responses 1'!$1:$1)-4),1,,TRUE,"Form Responses 1"))</f>
        <v>45034.5446193634</v>
      </c>
      <c r="B292" s="51" t="str">
        <f ca="1">INDIRECT(ADDRESS(2+QUOTIENT(ROW()-2,COUNTA('Form Responses 1'!$1:$1)-4),2,,TRUE,"Form Responses 1"))</f>
        <v>ecca.wahyunie@gmail.com</v>
      </c>
      <c r="C292" s="51" t="str">
        <f ca="1">INDIRECT(ADDRESS(2+QUOTIENT(ROW()-2,COUNTA('Form Responses 1'!$1:$1)-4),3,,TRUE,"Form Responses 1"))</f>
        <v>I Gusti Agung Ayu Eka Sri Wahyuni</v>
      </c>
      <c r="D292" s="66">
        <f ca="1">INDIRECT(ADDRESS(2+QUOTIENT(ROW()-2,COUNTA('Form Responses 1'!$1:$1)-4),4,,TRUE,"Form Responses 1"))</f>
        <v>45034</v>
      </c>
      <c r="E292" s="67">
        <f ca="1" t="shared" si="0"/>
        <v>2</v>
      </c>
      <c r="F292" s="51" t="str">
        <f ca="1">IF(ISBLANK(A292)," ",INDIRECT(ADDRESS(1,5+MOD(ROW()-2,COUNTA('Form Responses 1'!$1:$1)-4),,TRUE,"Form Responses 1")))</f>
        <v>Gedung Utama Lt.2 [R Peneliti 4]</v>
      </c>
      <c r="G292" s="51" t="str">
        <f ca="1">IF(ISBLANK(A292)," ",INDIRECT(ADDRESS(MATCH(A292,'Form Responses 1'!A:A,0),5+MOD(ROW()-2,COUNTA('Form Responses 1'!$1:$1)-4),,TRUE,"Form Responses 1")))</f>
        <v>SANGATBAIK</v>
      </c>
      <c r="H292" s="68" t="str">
        <f ca="1" t="shared" si="1"/>
        <v>Gedung Utama Lt.2</v>
      </c>
      <c r="I292" s="68" t="str">
        <f ca="1" t="shared" si="2"/>
        <v>CLEANING SERVICE</v>
      </c>
      <c r="J292" s="68">
        <f ca="1" t="array" ref="J292">IFERROR(INDEX(MASTER!B:B,MATCH(G292,MASTER!A:A,0))/100," ")</f>
        <v>1</v>
      </c>
      <c r="K292" s="51">
        <f ca="1" t="shared" si="3"/>
        <v>16</v>
      </c>
      <c r="L292" s="51" t="str">
        <f ca="1" t="shared" si="4"/>
        <v>2023 - WEEK 16</v>
      </c>
      <c r="M292" s="51" t="str">
        <f ca="1" t="shared" si="5"/>
        <v>2023 - MONTH 04</v>
      </c>
      <c r="N292" s="68">
        <f ca="1" t="shared" ref="N292:O292" si="300">IFERROR(AVERAGEIF(L:L,L292,$J:$J)," ")</f>
        <v>0.997826086956522</v>
      </c>
      <c r="O292" s="68">
        <f ca="1" t="shared" si="300"/>
        <v>0.997826086956522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65">
        <f ca="1">INDIRECT(ADDRESS(2+QUOTIENT(ROW()-2,COUNTA('Form Responses 1'!$1:$1)-4),1,,TRUE,"Form Responses 1"))</f>
        <v>45034.5446193634</v>
      </c>
      <c r="B293" s="51" t="str">
        <f ca="1">INDIRECT(ADDRESS(2+QUOTIENT(ROW()-2,COUNTA('Form Responses 1'!$1:$1)-4),2,,TRUE,"Form Responses 1"))</f>
        <v>ecca.wahyunie@gmail.com</v>
      </c>
      <c r="C293" s="51" t="str">
        <f ca="1">INDIRECT(ADDRESS(2+QUOTIENT(ROW()-2,COUNTA('Form Responses 1'!$1:$1)-4),3,,TRUE,"Form Responses 1"))</f>
        <v>I Gusti Agung Ayu Eka Sri Wahyuni</v>
      </c>
      <c r="D293" s="66">
        <f ca="1">INDIRECT(ADDRESS(2+QUOTIENT(ROW()-2,COUNTA('Form Responses 1'!$1:$1)-4),4,,TRUE,"Form Responses 1"))</f>
        <v>45034</v>
      </c>
      <c r="E293" s="67">
        <f ca="1" t="shared" si="0"/>
        <v>2</v>
      </c>
      <c r="F293" s="51" t="str">
        <f ca="1">IF(ISBLANK(A293)," ",INDIRECT(ADDRESS(1,5+MOD(ROW()-2,COUNTA('Form Responses 1'!$1:$1)-4),,TRUE,"Form Responses 1")))</f>
        <v>Gedung Utama Lt.2 [Pantry]</v>
      </c>
      <c r="G293" s="51" t="str">
        <f ca="1">IF(ISBLANK(A293)," ",INDIRECT(ADDRESS(MATCH(A293,'Form Responses 1'!A:A,0),5+MOD(ROW()-2,COUNTA('Form Responses 1'!$1:$1)-4),,TRUE,"Form Responses 1")))</f>
        <v>SANGATBAIK</v>
      </c>
      <c r="H293" s="68" t="str">
        <f ca="1" t="shared" si="1"/>
        <v>Gedung Utama Lt.2</v>
      </c>
      <c r="I293" s="68" t="str">
        <f ca="1" t="shared" si="2"/>
        <v>CLEANING SERVICE</v>
      </c>
      <c r="J293" s="68">
        <f ca="1" t="array" ref="J293">IFERROR(INDEX(MASTER!B:B,MATCH(G293,MASTER!A:A,0))/100," ")</f>
        <v>1</v>
      </c>
      <c r="K293" s="51">
        <f ca="1" t="shared" si="3"/>
        <v>16</v>
      </c>
      <c r="L293" s="51" t="str">
        <f ca="1" t="shared" si="4"/>
        <v>2023 - WEEK 16</v>
      </c>
      <c r="M293" s="51" t="str">
        <f ca="1" t="shared" si="5"/>
        <v>2023 - MONTH 04</v>
      </c>
      <c r="N293" s="68">
        <f ca="1" t="shared" ref="N293:O293" si="301">IFERROR(AVERAGEIF(L:L,L293,$J:$J)," ")</f>
        <v>0.997826086956522</v>
      </c>
      <c r="O293" s="68">
        <f ca="1" t="shared" si="301"/>
        <v>0.997826086956522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65">
        <f ca="1">INDIRECT(ADDRESS(2+QUOTIENT(ROW()-2,COUNTA('Form Responses 1'!$1:$1)-4),1,,TRUE,"Form Responses 1"))</f>
        <v>45034.5446193634</v>
      </c>
      <c r="B294" s="51" t="str">
        <f ca="1">INDIRECT(ADDRESS(2+QUOTIENT(ROW()-2,COUNTA('Form Responses 1'!$1:$1)-4),2,,TRUE,"Form Responses 1"))</f>
        <v>ecca.wahyunie@gmail.com</v>
      </c>
      <c r="C294" s="51" t="str">
        <f ca="1">INDIRECT(ADDRESS(2+QUOTIENT(ROW()-2,COUNTA('Form Responses 1'!$1:$1)-4),3,,TRUE,"Form Responses 1"))</f>
        <v>I Gusti Agung Ayu Eka Sri Wahyuni</v>
      </c>
      <c r="D294" s="66">
        <f ca="1">INDIRECT(ADDRESS(2+QUOTIENT(ROW()-2,COUNTA('Form Responses 1'!$1:$1)-4),4,,TRUE,"Form Responses 1"))</f>
        <v>45034</v>
      </c>
      <c r="E294" s="67">
        <f ca="1" t="shared" si="0"/>
        <v>2</v>
      </c>
      <c r="F294" s="51" t="str">
        <f ca="1">IF(ISBLANK(A294)," ",INDIRECT(ADDRESS(1,5+MOD(ROW()-2,COUNTA('Form Responses 1'!$1:$1)-4),,TRUE,"Form Responses 1")))</f>
        <v>Gedung Utama Lt.2 [R Rapat Kecil 1]</v>
      </c>
      <c r="G294" s="51" t="str">
        <f ca="1">IF(ISBLANK(A294)," ",INDIRECT(ADDRESS(MATCH(A294,'Form Responses 1'!A:A,0),5+MOD(ROW()-2,COUNTA('Form Responses 1'!$1:$1)-4),,TRUE,"Form Responses 1")))</f>
        <v>SANGATBAIK</v>
      </c>
      <c r="H294" s="68" t="str">
        <f ca="1" t="shared" si="1"/>
        <v>Gedung Utama Lt.2</v>
      </c>
      <c r="I294" s="68" t="str">
        <f ca="1" t="shared" si="2"/>
        <v>CLEANING SERVICE</v>
      </c>
      <c r="J294" s="68">
        <f ca="1" t="array" ref="J294">IFERROR(INDEX(MASTER!B:B,MATCH(G294,MASTER!A:A,0))/100," ")</f>
        <v>1</v>
      </c>
      <c r="K294" s="51">
        <f ca="1" t="shared" si="3"/>
        <v>16</v>
      </c>
      <c r="L294" s="51" t="str">
        <f ca="1" t="shared" si="4"/>
        <v>2023 - WEEK 16</v>
      </c>
      <c r="M294" s="51" t="str">
        <f ca="1" t="shared" si="5"/>
        <v>2023 - MONTH 04</v>
      </c>
      <c r="N294" s="68">
        <f ca="1" t="shared" ref="N294:O294" si="302">IFERROR(AVERAGEIF(L:L,L294,$J:$J)," ")</f>
        <v>0.997826086956522</v>
      </c>
      <c r="O294" s="68">
        <f ca="1" t="shared" si="302"/>
        <v>0.997826086956522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65">
        <f ca="1">INDIRECT(ADDRESS(2+QUOTIENT(ROW()-2,COUNTA('Form Responses 1'!$1:$1)-4),1,,TRUE,"Form Responses 1"))</f>
        <v>45034.5446193634</v>
      </c>
      <c r="B295" s="51" t="str">
        <f ca="1">INDIRECT(ADDRESS(2+QUOTIENT(ROW()-2,COUNTA('Form Responses 1'!$1:$1)-4),2,,TRUE,"Form Responses 1"))</f>
        <v>ecca.wahyunie@gmail.com</v>
      </c>
      <c r="C295" s="51" t="str">
        <f ca="1">INDIRECT(ADDRESS(2+QUOTIENT(ROW()-2,COUNTA('Form Responses 1'!$1:$1)-4),3,,TRUE,"Form Responses 1"))</f>
        <v>I Gusti Agung Ayu Eka Sri Wahyuni</v>
      </c>
      <c r="D295" s="66">
        <f ca="1">INDIRECT(ADDRESS(2+QUOTIENT(ROW()-2,COUNTA('Form Responses 1'!$1:$1)-4),4,,TRUE,"Form Responses 1"))</f>
        <v>45034</v>
      </c>
      <c r="E295" s="67">
        <f ca="1" t="shared" si="0"/>
        <v>2</v>
      </c>
      <c r="F295" s="51" t="str">
        <f ca="1">IF(ISBLANK(A295)," ",INDIRECT(ADDRESS(1,5+MOD(ROW()-2,COUNTA('Form Responses 1'!$1:$1)-4),,TRUE,"Form Responses 1")))</f>
        <v>Gedung Utama Lt.2 [R Rapat Kecil  2]</v>
      </c>
      <c r="G295" s="51" t="str">
        <f ca="1">IF(ISBLANK(A295)," ",INDIRECT(ADDRESS(MATCH(A295,'Form Responses 1'!A:A,0),5+MOD(ROW()-2,COUNTA('Form Responses 1'!$1:$1)-4),,TRUE,"Form Responses 1")))</f>
        <v>SANGATBAIK</v>
      </c>
      <c r="H295" s="68" t="str">
        <f ca="1" t="shared" si="1"/>
        <v>Gedung Utama Lt.2</v>
      </c>
      <c r="I295" s="68" t="str">
        <f ca="1" t="shared" si="2"/>
        <v>CLEANING SERVICE</v>
      </c>
      <c r="J295" s="68">
        <f ca="1" t="array" ref="J295">IFERROR(INDEX(MASTER!B:B,MATCH(G295,MASTER!A:A,0))/100," ")</f>
        <v>1</v>
      </c>
      <c r="K295" s="51">
        <f ca="1" t="shared" si="3"/>
        <v>16</v>
      </c>
      <c r="L295" s="51" t="str">
        <f ca="1" t="shared" si="4"/>
        <v>2023 - WEEK 16</v>
      </c>
      <c r="M295" s="51" t="str">
        <f ca="1" t="shared" si="5"/>
        <v>2023 - MONTH 04</v>
      </c>
      <c r="N295" s="68">
        <f ca="1" t="shared" ref="N295:O295" si="303">IFERROR(AVERAGEIF(L:L,L295,$J:$J)," ")</f>
        <v>0.997826086956522</v>
      </c>
      <c r="O295" s="68">
        <f ca="1" t="shared" si="303"/>
        <v>0.997826086956522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65">
        <f ca="1">INDIRECT(ADDRESS(2+QUOTIENT(ROW()-2,COUNTA('Form Responses 1'!$1:$1)-4),1,,TRUE,"Form Responses 1"))</f>
        <v>45034.5446193634</v>
      </c>
      <c r="B296" s="51" t="str">
        <f ca="1">INDIRECT(ADDRESS(2+QUOTIENT(ROW()-2,COUNTA('Form Responses 1'!$1:$1)-4),2,,TRUE,"Form Responses 1"))</f>
        <v>ecca.wahyunie@gmail.com</v>
      </c>
      <c r="C296" s="51" t="str">
        <f ca="1">INDIRECT(ADDRESS(2+QUOTIENT(ROW()-2,COUNTA('Form Responses 1'!$1:$1)-4),3,,TRUE,"Form Responses 1"))</f>
        <v>I Gusti Agung Ayu Eka Sri Wahyuni</v>
      </c>
      <c r="D296" s="66">
        <f ca="1">INDIRECT(ADDRESS(2+QUOTIENT(ROW()-2,COUNTA('Form Responses 1'!$1:$1)-4),4,,TRUE,"Form Responses 1"))</f>
        <v>45034</v>
      </c>
      <c r="E296" s="67">
        <f ca="1" t="shared" si="0"/>
        <v>2</v>
      </c>
      <c r="F296" s="51" t="str">
        <f ca="1">IF(ISBLANK(A296)," ",INDIRECT(ADDRESS(1,5+MOD(ROW()-2,COUNTA('Form Responses 1'!$1:$1)-4),,TRUE,"Form Responses 1")))</f>
        <v>Gedung Utama Lt.2 [Co Working Space]</v>
      </c>
      <c r="G296" s="51" t="str">
        <f ca="1">IF(ISBLANK(A296)," ",INDIRECT(ADDRESS(MATCH(A296,'Form Responses 1'!A:A,0),5+MOD(ROW()-2,COUNTA('Form Responses 1'!$1:$1)-4),,TRUE,"Form Responses 1")))</f>
        <v>SANGATBAIK</v>
      </c>
      <c r="H296" s="68" t="str">
        <f ca="1" t="shared" si="1"/>
        <v>Gedung Utama Lt.2</v>
      </c>
      <c r="I296" s="68" t="str">
        <f ca="1" t="shared" si="2"/>
        <v>CLEANING SERVICE</v>
      </c>
      <c r="J296" s="68">
        <f ca="1" t="array" ref="J296">IFERROR(INDEX(MASTER!B:B,MATCH(G296,MASTER!A:A,0))/100," ")</f>
        <v>1</v>
      </c>
      <c r="K296" s="51">
        <f ca="1" t="shared" si="3"/>
        <v>16</v>
      </c>
      <c r="L296" s="51" t="str">
        <f ca="1" t="shared" si="4"/>
        <v>2023 - WEEK 16</v>
      </c>
      <c r="M296" s="51" t="str">
        <f ca="1" t="shared" si="5"/>
        <v>2023 - MONTH 04</v>
      </c>
      <c r="N296" s="68">
        <f ca="1" t="shared" ref="N296:O296" si="304">IFERROR(AVERAGEIF(L:L,L296,$J:$J)," ")</f>
        <v>0.997826086956522</v>
      </c>
      <c r="O296" s="68">
        <f ca="1" t="shared" si="304"/>
        <v>0.997826086956522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65">
        <f ca="1">INDIRECT(ADDRESS(2+QUOTIENT(ROW()-2,COUNTA('Form Responses 1'!$1:$1)-4),1,,TRUE,"Form Responses 1"))</f>
        <v>45034.5446193634</v>
      </c>
      <c r="B297" s="51" t="str">
        <f ca="1">INDIRECT(ADDRESS(2+QUOTIENT(ROW()-2,COUNTA('Form Responses 1'!$1:$1)-4),2,,TRUE,"Form Responses 1"))</f>
        <v>ecca.wahyunie@gmail.com</v>
      </c>
      <c r="C297" s="51" t="str">
        <f ca="1">INDIRECT(ADDRESS(2+QUOTIENT(ROW()-2,COUNTA('Form Responses 1'!$1:$1)-4),3,,TRUE,"Form Responses 1"))</f>
        <v>I Gusti Agung Ayu Eka Sri Wahyuni</v>
      </c>
      <c r="D297" s="66">
        <f ca="1">INDIRECT(ADDRESS(2+QUOTIENT(ROW()-2,COUNTA('Form Responses 1'!$1:$1)-4),4,,TRUE,"Form Responses 1"))</f>
        <v>45034</v>
      </c>
      <c r="E297" s="67">
        <f ca="1" t="shared" si="0"/>
        <v>2</v>
      </c>
      <c r="F297" s="51" t="str">
        <f ca="1">IF(ISBLANK(A297)," ",INDIRECT(ADDRESS(1,5+MOD(ROW()-2,COUNTA('Form Responses 1'!$1:$1)-4),,TRUE,"Form Responses 1")))</f>
        <v>Gedung Utama Lt.2 [Toilet Pria &amp; Wanita 1]</v>
      </c>
      <c r="G297" s="51" t="str">
        <f ca="1">IF(ISBLANK(A297)," ",INDIRECT(ADDRESS(MATCH(A297,'Form Responses 1'!A:A,0),5+MOD(ROW()-2,COUNTA('Form Responses 1'!$1:$1)-4),,TRUE,"Form Responses 1")))</f>
        <v>SANGATBAIK</v>
      </c>
      <c r="H297" s="68" t="str">
        <f ca="1" t="shared" si="1"/>
        <v>Gedung Utama Lt.2</v>
      </c>
      <c r="I297" s="68" t="str">
        <f ca="1" t="shared" si="2"/>
        <v>CLEANING SERVICE</v>
      </c>
      <c r="J297" s="68">
        <f ca="1" t="array" ref="J297">IFERROR(INDEX(MASTER!B:B,MATCH(G297,MASTER!A:A,0))/100," ")</f>
        <v>1</v>
      </c>
      <c r="K297" s="51">
        <f ca="1" t="shared" si="3"/>
        <v>16</v>
      </c>
      <c r="L297" s="51" t="str">
        <f ca="1" t="shared" si="4"/>
        <v>2023 - WEEK 16</v>
      </c>
      <c r="M297" s="51" t="str">
        <f ca="1" t="shared" si="5"/>
        <v>2023 - MONTH 04</v>
      </c>
      <c r="N297" s="68">
        <f ca="1" t="shared" ref="N297:O297" si="305">IFERROR(AVERAGEIF(L:L,L297,$J:$J)," ")</f>
        <v>0.997826086956522</v>
      </c>
      <c r="O297" s="68">
        <f ca="1" t="shared" si="305"/>
        <v>0.997826086956522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65">
        <f ca="1">INDIRECT(ADDRESS(2+QUOTIENT(ROW()-2,COUNTA('Form Responses 1'!$1:$1)-4),1,,TRUE,"Form Responses 1"))</f>
        <v>45034.5446193634</v>
      </c>
      <c r="B298" s="51" t="str">
        <f ca="1">INDIRECT(ADDRESS(2+QUOTIENT(ROW()-2,COUNTA('Form Responses 1'!$1:$1)-4),2,,TRUE,"Form Responses 1"))</f>
        <v>ecca.wahyunie@gmail.com</v>
      </c>
      <c r="C298" s="51" t="str">
        <f ca="1">INDIRECT(ADDRESS(2+QUOTIENT(ROW()-2,COUNTA('Form Responses 1'!$1:$1)-4),3,,TRUE,"Form Responses 1"))</f>
        <v>I Gusti Agung Ayu Eka Sri Wahyuni</v>
      </c>
      <c r="D298" s="66">
        <f ca="1">INDIRECT(ADDRESS(2+QUOTIENT(ROW()-2,COUNTA('Form Responses 1'!$1:$1)-4),4,,TRUE,"Form Responses 1"))</f>
        <v>45034</v>
      </c>
      <c r="E298" s="67">
        <f ca="1" t="shared" si="0"/>
        <v>2</v>
      </c>
      <c r="F298" s="51" t="str">
        <f ca="1">IF(ISBLANK(A298)," ",INDIRECT(ADDRESS(1,5+MOD(ROW()-2,COUNTA('Form Responses 1'!$1:$1)-4),,TRUE,"Form Responses 1")))</f>
        <v>Gedung Utama Lt.2 [Toilet Pria &amp; Wanita 2]</v>
      </c>
      <c r="G298" s="51" t="str">
        <f ca="1">IF(ISBLANK(A298)," ",INDIRECT(ADDRESS(MATCH(A298,'Form Responses 1'!A:A,0),5+MOD(ROW()-2,COUNTA('Form Responses 1'!$1:$1)-4),,TRUE,"Form Responses 1")))</f>
        <v>SANGATBAIK</v>
      </c>
      <c r="H298" s="68" t="str">
        <f ca="1" t="shared" si="1"/>
        <v>Gedung Utama Lt.2</v>
      </c>
      <c r="I298" s="68" t="str">
        <f ca="1" t="shared" si="2"/>
        <v>CLEANING SERVICE</v>
      </c>
      <c r="J298" s="68">
        <f ca="1" t="array" ref="J298">IFERROR(INDEX(MASTER!B:B,MATCH(G298,MASTER!A:A,0))/100," ")</f>
        <v>1</v>
      </c>
      <c r="K298" s="51">
        <f ca="1" t="shared" si="3"/>
        <v>16</v>
      </c>
      <c r="L298" s="51" t="str">
        <f ca="1" t="shared" si="4"/>
        <v>2023 - WEEK 16</v>
      </c>
      <c r="M298" s="51" t="str">
        <f ca="1" t="shared" si="5"/>
        <v>2023 - MONTH 04</v>
      </c>
      <c r="N298" s="68">
        <f ca="1" t="shared" ref="N298:O298" si="306">IFERROR(AVERAGEIF(L:L,L298,$J:$J)," ")</f>
        <v>0.997826086956522</v>
      </c>
      <c r="O298" s="68">
        <f ca="1" t="shared" si="306"/>
        <v>0.997826086956522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65">
        <f ca="1">INDIRECT(ADDRESS(2+QUOTIENT(ROW()-2,COUNTA('Form Responses 1'!$1:$1)-4),1,,TRUE,"Form Responses 1"))</f>
        <v>45034.5446193634</v>
      </c>
      <c r="B299" s="51" t="str">
        <f ca="1">INDIRECT(ADDRESS(2+QUOTIENT(ROW()-2,COUNTA('Form Responses 1'!$1:$1)-4),2,,TRUE,"Form Responses 1"))</f>
        <v>ecca.wahyunie@gmail.com</v>
      </c>
      <c r="C299" s="51" t="str">
        <f ca="1">INDIRECT(ADDRESS(2+QUOTIENT(ROW()-2,COUNTA('Form Responses 1'!$1:$1)-4),3,,TRUE,"Form Responses 1"))</f>
        <v>I Gusti Agung Ayu Eka Sri Wahyuni</v>
      </c>
      <c r="D299" s="66">
        <f ca="1">INDIRECT(ADDRESS(2+QUOTIENT(ROW()-2,COUNTA('Form Responses 1'!$1:$1)-4),4,,TRUE,"Form Responses 1"))</f>
        <v>45034</v>
      </c>
      <c r="E299" s="67">
        <f ca="1" t="shared" si="0"/>
        <v>2</v>
      </c>
      <c r="F299" s="51" t="str">
        <f ca="1">IF(ISBLANK(A299)," ",INDIRECT(ADDRESS(1,5+MOD(ROW()-2,COUNTA('Form Responses 1'!$1:$1)-4),,TRUE,"Form Responses 1")))</f>
        <v>Gedung Blok Barat Lt.1 [Ruang perlengkapan]</v>
      </c>
      <c r="G299" s="51" t="str">
        <f ca="1">IF(ISBLANK(A299)," ",INDIRECT(ADDRESS(MATCH(A299,'Form Responses 1'!A:A,0),5+MOD(ROW()-2,COUNTA('Form Responses 1'!$1:$1)-4),,TRUE,"Form Responses 1")))</f>
        <v>SANGATBAIK</v>
      </c>
      <c r="H299" s="68" t="str">
        <f ca="1" t="shared" si="1"/>
        <v>Gedung Blok Barat Lt.1</v>
      </c>
      <c r="I299" s="68" t="str">
        <f ca="1" t="shared" si="2"/>
        <v>CLEANING SERVICE</v>
      </c>
      <c r="J299" s="68">
        <f ca="1" t="array" ref="J299">IFERROR(INDEX(MASTER!B:B,MATCH(G299,MASTER!A:A,0))/100," ")</f>
        <v>1</v>
      </c>
      <c r="K299" s="51">
        <f ca="1" t="shared" si="3"/>
        <v>16</v>
      </c>
      <c r="L299" s="51" t="str">
        <f ca="1" t="shared" si="4"/>
        <v>2023 - WEEK 16</v>
      </c>
      <c r="M299" s="51" t="str">
        <f ca="1" t="shared" si="5"/>
        <v>2023 - MONTH 04</v>
      </c>
      <c r="N299" s="68">
        <f ca="1" t="shared" ref="N299:O299" si="307">IFERROR(AVERAGEIF(L:L,L299,$J:$J)," ")</f>
        <v>0.997826086956522</v>
      </c>
      <c r="O299" s="68">
        <f ca="1" t="shared" si="307"/>
        <v>0.997826086956522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65">
        <f ca="1">INDIRECT(ADDRESS(2+QUOTIENT(ROW()-2,COUNTA('Form Responses 1'!$1:$1)-4),1,,TRUE,"Form Responses 1"))</f>
        <v>45034.5446193634</v>
      </c>
      <c r="B300" s="51" t="str">
        <f ca="1">INDIRECT(ADDRESS(2+QUOTIENT(ROW()-2,COUNTA('Form Responses 1'!$1:$1)-4),2,,TRUE,"Form Responses 1"))</f>
        <v>ecca.wahyunie@gmail.com</v>
      </c>
      <c r="C300" s="51" t="str">
        <f ca="1">INDIRECT(ADDRESS(2+QUOTIENT(ROW()-2,COUNTA('Form Responses 1'!$1:$1)-4),3,,TRUE,"Form Responses 1"))</f>
        <v>I Gusti Agung Ayu Eka Sri Wahyuni</v>
      </c>
      <c r="D300" s="66">
        <f ca="1">INDIRECT(ADDRESS(2+QUOTIENT(ROW()-2,COUNTA('Form Responses 1'!$1:$1)-4),4,,TRUE,"Form Responses 1"))</f>
        <v>45034</v>
      </c>
      <c r="E300" s="67">
        <f ca="1" t="shared" si="0"/>
        <v>2</v>
      </c>
      <c r="F300" s="51" t="str">
        <f ca="1">IF(ISBLANK(A300)," ",INDIRECT(ADDRESS(1,5+MOD(ROW()-2,COUNTA('Form Responses 1'!$1:$1)-4),,TRUE,"Form Responses 1")))</f>
        <v>Gedung Blok Barat Lt.1 [R Dokumentasi]</v>
      </c>
      <c r="G300" s="51" t="str">
        <f ca="1">IF(ISBLANK(A300)," ",INDIRECT(ADDRESS(MATCH(A300,'Form Responses 1'!A:A,0),5+MOD(ROW()-2,COUNTA('Form Responses 1'!$1:$1)-4),,TRUE,"Form Responses 1")))</f>
        <v>SANGATBAIK</v>
      </c>
      <c r="H300" s="68" t="str">
        <f ca="1" t="shared" si="1"/>
        <v>Gedung Blok Barat Lt.1</v>
      </c>
      <c r="I300" s="68" t="str">
        <f ca="1" t="shared" si="2"/>
        <v>CLEANING SERVICE</v>
      </c>
      <c r="J300" s="68">
        <f ca="1" t="array" ref="J300">IFERROR(INDEX(MASTER!B:B,MATCH(G300,MASTER!A:A,0))/100," ")</f>
        <v>1</v>
      </c>
      <c r="K300" s="51">
        <f ca="1" t="shared" si="3"/>
        <v>16</v>
      </c>
      <c r="L300" s="51" t="str">
        <f ca="1" t="shared" si="4"/>
        <v>2023 - WEEK 16</v>
      </c>
      <c r="M300" s="51" t="str">
        <f ca="1" t="shared" si="5"/>
        <v>2023 - MONTH 04</v>
      </c>
      <c r="N300" s="68">
        <f ca="1" t="shared" ref="N300:O300" si="308">IFERROR(AVERAGEIF(L:L,L300,$J:$J)," ")</f>
        <v>0.997826086956522</v>
      </c>
      <c r="O300" s="68">
        <f ca="1" t="shared" si="308"/>
        <v>0.997826086956522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65">
        <f ca="1">INDIRECT(ADDRESS(2+QUOTIENT(ROW()-2,COUNTA('Form Responses 1'!$1:$1)-4),1,,TRUE,"Form Responses 1"))</f>
        <v>45034.5446193634</v>
      </c>
      <c r="B301" s="51" t="str">
        <f ca="1">INDIRECT(ADDRESS(2+QUOTIENT(ROW()-2,COUNTA('Form Responses 1'!$1:$1)-4),2,,TRUE,"Form Responses 1"))</f>
        <v>ecca.wahyunie@gmail.com</v>
      </c>
      <c r="C301" s="51" t="str">
        <f ca="1">INDIRECT(ADDRESS(2+QUOTIENT(ROW()-2,COUNTA('Form Responses 1'!$1:$1)-4),3,,TRUE,"Form Responses 1"))</f>
        <v>I Gusti Agung Ayu Eka Sri Wahyuni</v>
      </c>
      <c r="D301" s="66">
        <f ca="1">INDIRECT(ADDRESS(2+QUOTIENT(ROW()-2,COUNTA('Form Responses 1'!$1:$1)-4),4,,TRUE,"Form Responses 1"))</f>
        <v>45034</v>
      </c>
      <c r="E301" s="67">
        <f ca="1" t="shared" si="0"/>
        <v>2</v>
      </c>
      <c r="F301" s="51" t="str">
        <f ca="1">IF(ISBLANK(A301)," ",INDIRECT(ADDRESS(1,5+MOD(ROW()-2,COUNTA('Form Responses 1'!$1:$1)-4),,TRUE,"Form Responses 1")))</f>
        <v>Gedung Blok Barat Lt.1 [R Penggambaran]</v>
      </c>
      <c r="G301" s="51" t="str">
        <f ca="1">IF(ISBLANK(A301)," ",INDIRECT(ADDRESS(MATCH(A301,'Form Responses 1'!A:A,0),5+MOD(ROW()-2,COUNTA('Form Responses 1'!$1:$1)-4),,TRUE,"Form Responses 1")))</f>
        <v>SANGATBAIK</v>
      </c>
      <c r="H301" s="68" t="str">
        <f ca="1" t="shared" si="1"/>
        <v>Gedung Blok Barat Lt.1</v>
      </c>
      <c r="I301" s="68" t="str">
        <f ca="1" t="shared" si="2"/>
        <v>CLEANING SERVICE</v>
      </c>
      <c r="J301" s="68">
        <f ca="1" t="array" ref="J301">IFERROR(INDEX(MASTER!B:B,MATCH(G301,MASTER!A:A,0))/100," ")</f>
        <v>1</v>
      </c>
      <c r="K301" s="51">
        <f ca="1" t="shared" si="3"/>
        <v>16</v>
      </c>
      <c r="L301" s="51" t="str">
        <f ca="1" t="shared" si="4"/>
        <v>2023 - WEEK 16</v>
      </c>
      <c r="M301" s="51" t="str">
        <f ca="1" t="shared" si="5"/>
        <v>2023 - MONTH 04</v>
      </c>
      <c r="N301" s="68">
        <f ca="1" t="shared" ref="N301:O301" si="309">IFERROR(AVERAGEIF(L:L,L301,$J:$J)," ")</f>
        <v>0.997826086956522</v>
      </c>
      <c r="O301" s="68">
        <f ca="1" t="shared" si="309"/>
        <v>0.997826086956522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65">
        <f ca="1">INDIRECT(ADDRESS(2+QUOTIENT(ROW()-2,COUNTA('Form Responses 1'!$1:$1)-4),1,,TRUE,"Form Responses 1"))</f>
        <v>45034.5446193634</v>
      </c>
      <c r="B302" s="51" t="str">
        <f ca="1">INDIRECT(ADDRESS(2+QUOTIENT(ROW()-2,COUNTA('Form Responses 1'!$1:$1)-4),2,,TRUE,"Form Responses 1"))</f>
        <v>ecca.wahyunie@gmail.com</v>
      </c>
      <c r="C302" s="51" t="str">
        <f ca="1">INDIRECT(ADDRESS(2+QUOTIENT(ROW()-2,COUNTA('Form Responses 1'!$1:$1)-4),3,,TRUE,"Form Responses 1"))</f>
        <v>I Gusti Agung Ayu Eka Sri Wahyuni</v>
      </c>
      <c r="D302" s="66">
        <f ca="1">INDIRECT(ADDRESS(2+QUOTIENT(ROW()-2,COUNTA('Form Responses 1'!$1:$1)-4),4,,TRUE,"Form Responses 1"))</f>
        <v>45034</v>
      </c>
      <c r="E302" s="67">
        <f ca="1" t="shared" si="0"/>
        <v>2</v>
      </c>
      <c r="F302" s="51" t="str">
        <f ca="1">IF(ISBLANK(A302)," ",INDIRECT(ADDRESS(1,5+MOD(ROW()-2,COUNTA('Form Responses 1'!$1:$1)-4),,TRUE,"Form Responses 1")))</f>
        <v>Gedung Blok Barat Lt.1 [Gudang 1]</v>
      </c>
      <c r="G302" s="51" t="str">
        <f ca="1">IF(ISBLANK(A302)," ",INDIRECT(ADDRESS(MATCH(A302,'Form Responses 1'!A:A,0),5+MOD(ROW()-2,COUNTA('Form Responses 1'!$1:$1)-4),,TRUE,"Form Responses 1")))</f>
        <v>SANGATBAIK</v>
      </c>
      <c r="H302" s="68" t="str">
        <f ca="1" t="shared" si="1"/>
        <v>Gedung Blok Barat Lt.1</v>
      </c>
      <c r="I302" s="68" t="str">
        <f ca="1" t="shared" si="2"/>
        <v>CLEANING SERVICE</v>
      </c>
      <c r="J302" s="68">
        <f ca="1" t="array" ref="J302">IFERROR(INDEX(MASTER!B:B,MATCH(G302,MASTER!A:A,0))/100," ")</f>
        <v>1</v>
      </c>
      <c r="K302" s="51">
        <f ca="1" t="shared" si="3"/>
        <v>16</v>
      </c>
      <c r="L302" s="51" t="str">
        <f ca="1" t="shared" si="4"/>
        <v>2023 - WEEK 16</v>
      </c>
      <c r="M302" s="51" t="str">
        <f ca="1" t="shared" si="5"/>
        <v>2023 - MONTH 04</v>
      </c>
      <c r="N302" s="68">
        <f ca="1" t="shared" ref="N302:O302" si="310">IFERROR(AVERAGEIF(L:L,L302,$J:$J)," ")</f>
        <v>0.997826086956522</v>
      </c>
      <c r="O302" s="68">
        <f ca="1" t="shared" si="310"/>
        <v>0.997826086956522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65">
        <f ca="1">INDIRECT(ADDRESS(2+QUOTIENT(ROW()-2,COUNTA('Form Responses 1'!$1:$1)-4),1,,TRUE,"Form Responses 1"))</f>
        <v>45034.5446193634</v>
      </c>
      <c r="B303" s="51" t="str">
        <f ca="1">INDIRECT(ADDRESS(2+QUOTIENT(ROW()-2,COUNTA('Form Responses 1'!$1:$1)-4),2,,TRUE,"Form Responses 1"))</f>
        <v>ecca.wahyunie@gmail.com</v>
      </c>
      <c r="C303" s="51" t="str">
        <f ca="1">INDIRECT(ADDRESS(2+QUOTIENT(ROW()-2,COUNTA('Form Responses 1'!$1:$1)-4),3,,TRUE,"Form Responses 1"))</f>
        <v>I Gusti Agung Ayu Eka Sri Wahyuni</v>
      </c>
      <c r="D303" s="66">
        <f ca="1">INDIRECT(ADDRESS(2+QUOTIENT(ROW()-2,COUNTA('Form Responses 1'!$1:$1)-4),4,,TRUE,"Form Responses 1"))</f>
        <v>45034</v>
      </c>
      <c r="E303" s="67">
        <f ca="1" t="shared" si="0"/>
        <v>2</v>
      </c>
      <c r="F303" s="51" t="str">
        <f ca="1">IF(ISBLANK(A303)," ",INDIRECT(ADDRESS(1,5+MOD(ROW()-2,COUNTA('Form Responses 1'!$1:$1)-4),,TRUE,"Form Responses 1")))</f>
        <v>Gedung Blok Barat Lt.1 [Gudang 2]</v>
      </c>
      <c r="G303" s="51" t="str">
        <f ca="1">IF(ISBLANK(A303)," ",INDIRECT(ADDRESS(MATCH(A303,'Form Responses 1'!A:A,0),5+MOD(ROW()-2,COUNTA('Form Responses 1'!$1:$1)-4),,TRUE,"Form Responses 1")))</f>
        <v>SANGATBAIK</v>
      </c>
      <c r="H303" s="68" t="str">
        <f ca="1" t="shared" si="1"/>
        <v>Gedung Blok Barat Lt.1</v>
      </c>
      <c r="I303" s="68" t="str">
        <f ca="1" t="shared" si="2"/>
        <v>CLEANING SERVICE</v>
      </c>
      <c r="J303" s="68">
        <f ca="1" t="array" ref="J303">IFERROR(INDEX(MASTER!B:B,MATCH(G303,MASTER!A:A,0))/100," ")</f>
        <v>1</v>
      </c>
      <c r="K303" s="51">
        <f ca="1" t="shared" si="3"/>
        <v>16</v>
      </c>
      <c r="L303" s="51" t="str">
        <f ca="1" t="shared" si="4"/>
        <v>2023 - WEEK 16</v>
      </c>
      <c r="M303" s="51" t="str">
        <f ca="1" t="shared" si="5"/>
        <v>2023 - MONTH 04</v>
      </c>
      <c r="N303" s="68">
        <f ca="1" t="shared" ref="N303:O303" si="311">IFERROR(AVERAGEIF(L:L,L303,$J:$J)," ")</f>
        <v>0.997826086956522</v>
      </c>
      <c r="O303" s="68">
        <f ca="1" t="shared" si="311"/>
        <v>0.997826086956522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65">
        <f ca="1">INDIRECT(ADDRESS(2+QUOTIENT(ROW()-2,COUNTA('Form Responses 1'!$1:$1)-4),1,,TRUE,"Form Responses 1"))</f>
        <v>45034.5446193634</v>
      </c>
      <c r="B304" s="51" t="str">
        <f ca="1">INDIRECT(ADDRESS(2+QUOTIENT(ROW()-2,COUNTA('Form Responses 1'!$1:$1)-4),2,,TRUE,"Form Responses 1"))</f>
        <v>ecca.wahyunie@gmail.com</v>
      </c>
      <c r="C304" s="51" t="str">
        <f ca="1">INDIRECT(ADDRESS(2+QUOTIENT(ROW()-2,COUNTA('Form Responses 1'!$1:$1)-4),3,,TRUE,"Form Responses 1"))</f>
        <v>I Gusti Agung Ayu Eka Sri Wahyuni</v>
      </c>
      <c r="D304" s="66">
        <f ca="1">INDIRECT(ADDRESS(2+QUOTIENT(ROW()-2,COUNTA('Form Responses 1'!$1:$1)-4),4,,TRUE,"Form Responses 1"))</f>
        <v>45034</v>
      </c>
      <c r="E304" s="67">
        <f ca="1" t="shared" si="0"/>
        <v>2</v>
      </c>
      <c r="F304" s="51" t="str">
        <f ca="1">IF(ISBLANK(A304)," ",INDIRECT(ADDRESS(1,5+MOD(ROW()-2,COUNTA('Form Responses 1'!$1:$1)-4),,TRUE,"Form Responses 1")))</f>
        <v>Gedung Blok Barat Lt.1 [Co Working Space]</v>
      </c>
      <c r="G304" s="51" t="str">
        <f ca="1">IF(ISBLANK(A304)," ",INDIRECT(ADDRESS(MATCH(A304,'Form Responses 1'!A:A,0),5+MOD(ROW()-2,COUNTA('Form Responses 1'!$1:$1)-4),,TRUE,"Form Responses 1")))</f>
        <v>SANGATBAIK</v>
      </c>
      <c r="H304" s="68" t="str">
        <f ca="1" t="shared" si="1"/>
        <v>Gedung Blok Barat Lt.1</v>
      </c>
      <c r="I304" s="68" t="str">
        <f ca="1" t="shared" si="2"/>
        <v>CLEANING SERVICE</v>
      </c>
      <c r="J304" s="68">
        <f ca="1" t="array" ref="J304">IFERROR(INDEX(MASTER!B:B,MATCH(G304,MASTER!A:A,0))/100," ")</f>
        <v>1</v>
      </c>
      <c r="K304" s="51">
        <f ca="1" t="shared" si="3"/>
        <v>16</v>
      </c>
      <c r="L304" s="51" t="str">
        <f ca="1" t="shared" si="4"/>
        <v>2023 - WEEK 16</v>
      </c>
      <c r="M304" s="51" t="str">
        <f ca="1" t="shared" si="5"/>
        <v>2023 - MONTH 04</v>
      </c>
      <c r="N304" s="68">
        <f ca="1" t="shared" ref="N304:O304" si="312">IFERROR(AVERAGEIF(L:L,L304,$J:$J)," ")</f>
        <v>0.997826086956522</v>
      </c>
      <c r="O304" s="68">
        <f ca="1" t="shared" si="312"/>
        <v>0.997826086956522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65">
        <f ca="1">INDIRECT(ADDRESS(2+QUOTIENT(ROW()-2,COUNTA('Form Responses 1'!$1:$1)-4),1,,TRUE,"Form Responses 1"))</f>
        <v>45034.5446193634</v>
      </c>
      <c r="B305" s="51" t="str">
        <f ca="1">INDIRECT(ADDRESS(2+QUOTIENT(ROW()-2,COUNTA('Form Responses 1'!$1:$1)-4),2,,TRUE,"Form Responses 1"))</f>
        <v>ecca.wahyunie@gmail.com</v>
      </c>
      <c r="C305" s="51" t="str">
        <f ca="1">INDIRECT(ADDRESS(2+QUOTIENT(ROW()-2,COUNTA('Form Responses 1'!$1:$1)-4),3,,TRUE,"Form Responses 1"))</f>
        <v>I Gusti Agung Ayu Eka Sri Wahyuni</v>
      </c>
      <c r="D305" s="66">
        <f ca="1">INDIRECT(ADDRESS(2+QUOTIENT(ROW()-2,COUNTA('Form Responses 1'!$1:$1)-4),4,,TRUE,"Form Responses 1"))</f>
        <v>45034</v>
      </c>
      <c r="E305" s="67">
        <f ca="1" t="shared" si="0"/>
        <v>2</v>
      </c>
      <c r="F305" s="51" t="str">
        <f ca="1">IF(ISBLANK(A305)," ",INDIRECT(ADDRESS(1,5+MOD(ROW()-2,COUNTA('Form Responses 1'!$1:$1)-4),,TRUE,"Form Responses 1")))</f>
        <v>Gedung Blok Barat Lt.1 [Toilet Pria &amp; Wanita 1]</v>
      </c>
      <c r="G305" s="51" t="str">
        <f ca="1">IF(ISBLANK(A305)," ",INDIRECT(ADDRESS(MATCH(A305,'Form Responses 1'!A:A,0),5+MOD(ROW()-2,COUNTA('Form Responses 1'!$1:$1)-4),,TRUE,"Form Responses 1")))</f>
        <v>SANGATBAIK</v>
      </c>
      <c r="H305" s="68" t="str">
        <f ca="1" t="shared" si="1"/>
        <v>Gedung Blok Barat Lt.1</v>
      </c>
      <c r="I305" s="68" t="str">
        <f ca="1" t="shared" si="2"/>
        <v>CLEANING SERVICE</v>
      </c>
      <c r="J305" s="68">
        <f ca="1" t="array" ref="J305">IFERROR(INDEX(MASTER!B:B,MATCH(G305,MASTER!A:A,0))/100," ")</f>
        <v>1</v>
      </c>
      <c r="K305" s="51">
        <f ca="1" t="shared" si="3"/>
        <v>16</v>
      </c>
      <c r="L305" s="51" t="str">
        <f ca="1" t="shared" si="4"/>
        <v>2023 - WEEK 16</v>
      </c>
      <c r="M305" s="51" t="str">
        <f ca="1" t="shared" si="5"/>
        <v>2023 - MONTH 04</v>
      </c>
      <c r="N305" s="68">
        <f ca="1" t="shared" ref="N305:O305" si="313">IFERROR(AVERAGEIF(L:L,L305,$J:$J)," ")</f>
        <v>0.997826086956522</v>
      </c>
      <c r="O305" s="68">
        <f ca="1" t="shared" si="313"/>
        <v>0.997826086956522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65">
        <f ca="1">INDIRECT(ADDRESS(2+QUOTIENT(ROW()-2,COUNTA('Form Responses 1'!$1:$1)-4),1,,TRUE,"Form Responses 1"))</f>
        <v>45034.5446193634</v>
      </c>
      <c r="B306" s="51" t="str">
        <f ca="1">INDIRECT(ADDRESS(2+QUOTIENT(ROW()-2,COUNTA('Form Responses 1'!$1:$1)-4),2,,TRUE,"Form Responses 1"))</f>
        <v>ecca.wahyunie@gmail.com</v>
      </c>
      <c r="C306" s="51" t="str">
        <f ca="1">INDIRECT(ADDRESS(2+QUOTIENT(ROW()-2,COUNTA('Form Responses 1'!$1:$1)-4),3,,TRUE,"Form Responses 1"))</f>
        <v>I Gusti Agung Ayu Eka Sri Wahyuni</v>
      </c>
      <c r="D306" s="66">
        <f ca="1">INDIRECT(ADDRESS(2+QUOTIENT(ROW()-2,COUNTA('Form Responses 1'!$1:$1)-4),4,,TRUE,"Form Responses 1"))</f>
        <v>45034</v>
      </c>
      <c r="E306" s="67">
        <f ca="1" t="shared" si="0"/>
        <v>2</v>
      </c>
      <c r="F306" s="51" t="str">
        <f ca="1">IF(ISBLANK(A306)," ",INDIRECT(ADDRESS(1,5+MOD(ROW()-2,COUNTA('Form Responses 1'!$1:$1)-4),,TRUE,"Form Responses 1")))</f>
        <v>Gedung Blok Barat Lt.1 [Toilet Pria &amp; Wanita 2]</v>
      </c>
      <c r="G306" s="51" t="str">
        <f ca="1">IF(ISBLANK(A306)," ",INDIRECT(ADDRESS(MATCH(A306,'Form Responses 1'!A:A,0),5+MOD(ROW()-2,COUNTA('Form Responses 1'!$1:$1)-4),,TRUE,"Form Responses 1")))</f>
        <v>SANGATBAIK</v>
      </c>
      <c r="H306" s="68" t="str">
        <f ca="1" t="shared" si="1"/>
        <v>Gedung Blok Barat Lt.1</v>
      </c>
      <c r="I306" s="68" t="str">
        <f ca="1" t="shared" si="2"/>
        <v>CLEANING SERVICE</v>
      </c>
      <c r="J306" s="68">
        <f ca="1" t="array" ref="J306">IFERROR(INDEX(MASTER!B:B,MATCH(G306,MASTER!A:A,0))/100," ")</f>
        <v>1</v>
      </c>
      <c r="K306" s="51">
        <f ca="1" t="shared" si="3"/>
        <v>16</v>
      </c>
      <c r="L306" s="51" t="str">
        <f ca="1" t="shared" si="4"/>
        <v>2023 - WEEK 16</v>
      </c>
      <c r="M306" s="51" t="str">
        <f ca="1" t="shared" si="5"/>
        <v>2023 - MONTH 04</v>
      </c>
      <c r="N306" s="68">
        <f ca="1" t="shared" ref="N306:O306" si="314">IFERROR(AVERAGEIF(L:L,L306,$J:$J)," ")</f>
        <v>0.997826086956522</v>
      </c>
      <c r="O306" s="68">
        <f ca="1" t="shared" si="314"/>
        <v>0.997826086956522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65">
        <f ca="1">INDIRECT(ADDRESS(2+QUOTIENT(ROW()-2,COUNTA('Form Responses 1'!$1:$1)-4),1,,TRUE,"Form Responses 1"))</f>
        <v>45034.5446193634</v>
      </c>
      <c r="B307" s="51" t="str">
        <f ca="1">INDIRECT(ADDRESS(2+QUOTIENT(ROW()-2,COUNTA('Form Responses 1'!$1:$1)-4),2,,TRUE,"Form Responses 1"))</f>
        <v>ecca.wahyunie@gmail.com</v>
      </c>
      <c r="C307" s="51" t="str">
        <f ca="1">INDIRECT(ADDRESS(2+QUOTIENT(ROW()-2,COUNTA('Form Responses 1'!$1:$1)-4),3,,TRUE,"Form Responses 1"))</f>
        <v>I Gusti Agung Ayu Eka Sri Wahyuni</v>
      </c>
      <c r="D307" s="66">
        <f ca="1">INDIRECT(ADDRESS(2+QUOTIENT(ROW()-2,COUNTA('Form Responses 1'!$1:$1)-4),4,,TRUE,"Form Responses 1"))</f>
        <v>45034</v>
      </c>
      <c r="E307" s="67">
        <f ca="1" t="shared" si="0"/>
        <v>2</v>
      </c>
      <c r="F307" s="51" t="str">
        <f ca="1">IF(ISBLANK(A307)," ",INDIRECT(ADDRESS(1,5+MOD(ROW()-2,COUNTA('Form Responses 1'!$1:$1)-4),,TRUE,"Form Responses 1")))</f>
        <v>Gedung Blok Barat Lt.2 [Ruang Rapat Besar]</v>
      </c>
      <c r="G307" s="51" t="str">
        <f ca="1">IF(ISBLANK(A307)," ",INDIRECT(ADDRESS(MATCH(A307,'Form Responses 1'!A:A,0),5+MOD(ROW()-2,COUNTA('Form Responses 1'!$1:$1)-4),,TRUE,"Form Responses 1")))</f>
        <v>SANGATBAIK</v>
      </c>
      <c r="H307" s="68" t="str">
        <f ca="1" t="shared" si="1"/>
        <v>Gedung Blok Barat Lt.2</v>
      </c>
      <c r="I307" s="68" t="str">
        <f ca="1" t="shared" si="2"/>
        <v>CLEANING SERVICE</v>
      </c>
      <c r="J307" s="68">
        <f ca="1" t="array" ref="J307">IFERROR(INDEX(MASTER!B:B,MATCH(G307,MASTER!A:A,0))/100," ")</f>
        <v>1</v>
      </c>
      <c r="K307" s="51">
        <f ca="1" t="shared" si="3"/>
        <v>16</v>
      </c>
      <c r="L307" s="51" t="str">
        <f ca="1" t="shared" si="4"/>
        <v>2023 - WEEK 16</v>
      </c>
      <c r="M307" s="51" t="str">
        <f ca="1" t="shared" si="5"/>
        <v>2023 - MONTH 04</v>
      </c>
      <c r="N307" s="68">
        <f ca="1" t="shared" ref="N307:O307" si="315">IFERROR(AVERAGEIF(L:L,L307,$J:$J)," ")</f>
        <v>0.997826086956522</v>
      </c>
      <c r="O307" s="68">
        <f ca="1" t="shared" si="315"/>
        <v>0.997826086956522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65">
        <f ca="1">INDIRECT(ADDRESS(2+QUOTIENT(ROW()-2,COUNTA('Form Responses 1'!$1:$1)-4),1,,TRUE,"Form Responses 1"))</f>
        <v>45034.5446193634</v>
      </c>
      <c r="B308" s="51" t="str">
        <f ca="1">INDIRECT(ADDRESS(2+QUOTIENT(ROW()-2,COUNTA('Form Responses 1'!$1:$1)-4),2,,TRUE,"Form Responses 1"))</f>
        <v>ecca.wahyunie@gmail.com</v>
      </c>
      <c r="C308" s="51" t="str">
        <f ca="1">INDIRECT(ADDRESS(2+QUOTIENT(ROW()-2,COUNTA('Form Responses 1'!$1:$1)-4),3,,TRUE,"Form Responses 1"))</f>
        <v>I Gusti Agung Ayu Eka Sri Wahyuni</v>
      </c>
      <c r="D308" s="66">
        <f ca="1">INDIRECT(ADDRESS(2+QUOTIENT(ROW()-2,COUNTA('Form Responses 1'!$1:$1)-4),4,,TRUE,"Form Responses 1"))</f>
        <v>45034</v>
      </c>
      <c r="E308" s="67">
        <f ca="1" t="shared" si="0"/>
        <v>2</v>
      </c>
      <c r="F308" s="51" t="str">
        <f ca="1">IF(ISBLANK(A308)," ",INDIRECT(ADDRESS(1,5+MOD(ROW()-2,COUNTA('Form Responses 1'!$1:$1)-4),,TRUE,"Form Responses 1")))</f>
        <v>Gedung Blok Barat Lt.2 [Ruang Redaksi]</v>
      </c>
      <c r="G308" s="51" t="str">
        <f ca="1">IF(ISBLANK(A308)," ",INDIRECT(ADDRESS(MATCH(A308,'Form Responses 1'!A:A,0),5+MOD(ROW()-2,COUNTA('Form Responses 1'!$1:$1)-4),,TRUE,"Form Responses 1")))</f>
        <v>SANGATBAIK</v>
      </c>
      <c r="H308" s="68" t="str">
        <f ca="1" t="shared" si="1"/>
        <v>Gedung Blok Barat Lt.2</v>
      </c>
      <c r="I308" s="68" t="str">
        <f ca="1" t="shared" si="2"/>
        <v>CLEANING SERVICE</v>
      </c>
      <c r="J308" s="68">
        <f ca="1" t="array" ref="J308">IFERROR(INDEX(MASTER!B:B,MATCH(G308,MASTER!A:A,0))/100," ")</f>
        <v>1</v>
      </c>
      <c r="K308" s="51">
        <f ca="1" t="shared" si="3"/>
        <v>16</v>
      </c>
      <c r="L308" s="51" t="str">
        <f ca="1" t="shared" si="4"/>
        <v>2023 - WEEK 16</v>
      </c>
      <c r="M308" s="51" t="str">
        <f ca="1" t="shared" si="5"/>
        <v>2023 - MONTH 04</v>
      </c>
      <c r="N308" s="68">
        <f ca="1" t="shared" ref="N308:O308" si="316">IFERROR(AVERAGEIF(L:L,L308,$J:$J)," ")</f>
        <v>0.997826086956522</v>
      </c>
      <c r="O308" s="68">
        <f ca="1" t="shared" si="316"/>
        <v>0.997826086956522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65">
        <f ca="1">INDIRECT(ADDRESS(2+QUOTIENT(ROW()-2,COUNTA('Form Responses 1'!$1:$1)-4),1,,TRUE,"Form Responses 1"))</f>
        <v>45034.5446193634</v>
      </c>
      <c r="B309" s="51" t="str">
        <f ca="1">INDIRECT(ADDRESS(2+QUOTIENT(ROW()-2,COUNTA('Form Responses 1'!$1:$1)-4),2,,TRUE,"Form Responses 1"))</f>
        <v>ecca.wahyunie@gmail.com</v>
      </c>
      <c r="C309" s="51" t="str">
        <f ca="1">INDIRECT(ADDRESS(2+QUOTIENT(ROW()-2,COUNTA('Form Responses 1'!$1:$1)-4),3,,TRUE,"Form Responses 1"))</f>
        <v>I Gusti Agung Ayu Eka Sri Wahyuni</v>
      </c>
      <c r="D309" s="66">
        <f ca="1">INDIRECT(ADDRESS(2+QUOTIENT(ROW()-2,COUNTA('Form Responses 1'!$1:$1)-4),4,,TRUE,"Form Responses 1"))</f>
        <v>45034</v>
      </c>
      <c r="E309" s="67">
        <f ca="1" t="shared" si="0"/>
        <v>2</v>
      </c>
      <c r="F309" s="51" t="str">
        <f ca="1">IF(ISBLANK(A309)," ",INDIRECT(ADDRESS(1,5+MOD(ROW()-2,COUNTA('Form Responses 1'!$1:$1)-4),,TRUE,"Form Responses 1")))</f>
        <v>Gedung Blok Barat Lt.2 [Ruang Peneliti 1]</v>
      </c>
      <c r="G309" s="51" t="str">
        <f ca="1">IF(ISBLANK(A309)," ",INDIRECT(ADDRESS(MATCH(A309,'Form Responses 1'!A:A,0),5+MOD(ROW()-2,COUNTA('Form Responses 1'!$1:$1)-4),,TRUE,"Form Responses 1")))</f>
        <v>SANGATBAIK</v>
      </c>
      <c r="H309" s="68" t="str">
        <f ca="1" t="shared" si="1"/>
        <v>Gedung Blok Barat Lt.2</v>
      </c>
      <c r="I309" s="68" t="str">
        <f ca="1" t="shared" si="2"/>
        <v>CLEANING SERVICE</v>
      </c>
      <c r="J309" s="68">
        <f ca="1" t="array" ref="J309">IFERROR(INDEX(MASTER!B:B,MATCH(G309,MASTER!A:A,0))/100," ")</f>
        <v>1</v>
      </c>
      <c r="K309" s="51">
        <f ca="1" t="shared" si="3"/>
        <v>16</v>
      </c>
      <c r="L309" s="51" t="str">
        <f ca="1" t="shared" si="4"/>
        <v>2023 - WEEK 16</v>
      </c>
      <c r="M309" s="51" t="str">
        <f ca="1" t="shared" si="5"/>
        <v>2023 - MONTH 04</v>
      </c>
      <c r="N309" s="68">
        <f ca="1" t="shared" ref="N309:O309" si="317">IFERROR(AVERAGEIF(L:L,L309,$J:$J)," ")</f>
        <v>0.997826086956522</v>
      </c>
      <c r="O309" s="68">
        <f ca="1" t="shared" si="317"/>
        <v>0.997826086956522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65">
        <f ca="1">INDIRECT(ADDRESS(2+QUOTIENT(ROW()-2,COUNTA('Form Responses 1'!$1:$1)-4),1,,TRUE,"Form Responses 1"))</f>
        <v>45034.5446193634</v>
      </c>
      <c r="B310" s="51" t="str">
        <f ca="1">INDIRECT(ADDRESS(2+QUOTIENT(ROW()-2,COUNTA('Form Responses 1'!$1:$1)-4),2,,TRUE,"Form Responses 1"))</f>
        <v>ecca.wahyunie@gmail.com</v>
      </c>
      <c r="C310" s="51" t="str">
        <f ca="1">INDIRECT(ADDRESS(2+QUOTIENT(ROW()-2,COUNTA('Form Responses 1'!$1:$1)-4),3,,TRUE,"Form Responses 1"))</f>
        <v>I Gusti Agung Ayu Eka Sri Wahyuni</v>
      </c>
      <c r="D310" s="66">
        <f ca="1">INDIRECT(ADDRESS(2+QUOTIENT(ROW()-2,COUNTA('Form Responses 1'!$1:$1)-4),4,,TRUE,"Form Responses 1"))</f>
        <v>45034</v>
      </c>
      <c r="E310" s="67">
        <f ca="1" t="shared" si="0"/>
        <v>2</v>
      </c>
      <c r="F310" s="51" t="str">
        <f ca="1">IF(ISBLANK(A310)," ",INDIRECT(ADDRESS(1,5+MOD(ROW()-2,COUNTA('Form Responses 1'!$1:$1)-4),,TRUE,"Form Responses 1")))</f>
        <v>Gedung Blok Barat Lt.2 [Ruang Peneliti 2]</v>
      </c>
      <c r="G310" s="51" t="str">
        <f ca="1">IF(ISBLANK(A310)," ",INDIRECT(ADDRESS(MATCH(A310,'Form Responses 1'!A:A,0),5+MOD(ROW()-2,COUNTA('Form Responses 1'!$1:$1)-4),,TRUE,"Form Responses 1")))</f>
        <v>SANGATBAIK</v>
      </c>
      <c r="H310" s="68" t="str">
        <f ca="1" t="shared" si="1"/>
        <v>Gedung Blok Barat Lt.2</v>
      </c>
      <c r="I310" s="68" t="str">
        <f ca="1" t="shared" si="2"/>
        <v>CLEANING SERVICE</v>
      </c>
      <c r="J310" s="68">
        <f ca="1" t="array" ref="J310">IFERROR(INDEX(MASTER!B:B,MATCH(G310,MASTER!A:A,0))/100," ")</f>
        <v>1</v>
      </c>
      <c r="K310" s="51">
        <f ca="1" t="shared" si="3"/>
        <v>16</v>
      </c>
      <c r="L310" s="51" t="str">
        <f ca="1" t="shared" si="4"/>
        <v>2023 - WEEK 16</v>
      </c>
      <c r="M310" s="51" t="str">
        <f ca="1" t="shared" si="5"/>
        <v>2023 - MONTH 04</v>
      </c>
      <c r="N310" s="68">
        <f ca="1" t="shared" ref="N310:O310" si="318">IFERROR(AVERAGEIF(L:L,L310,$J:$J)," ")</f>
        <v>0.997826086956522</v>
      </c>
      <c r="O310" s="68">
        <f ca="1" t="shared" si="318"/>
        <v>0.997826086956522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65">
        <f ca="1">INDIRECT(ADDRESS(2+QUOTIENT(ROW()-2,COUNTA('Form Responses 1'!$1:$1)-4),1,,TRUE,"Form Responses 1"))</f>
        <v>45034.5446193634</v>
      </c>
      <c r="B311" s="51" t="str">
        <f ca="1">INDIRECT(ADDRESS(2+QUOTIENT(ROW()-2,COUNTA('Form Responses 1'!$1:$1)-4),2,,TRUE,"Form Responses 1"))</f>
        <v>ecca.wahyunie@gmail.com</v>
      </c>
      <c r="C311" s="51" t="str">
        <f ca="1">INDIRECT(ADDRESS(2+QUOTIENT(ROW()-2,COUNTA('Form Responses 1'!$1:$1)-4),3,,TRUE,"Form Responses 1"))</f>
        <v>I Gusti Agung Ayu Eka Sri Wahyuni</v>
      </c>
      <c r="D311" s="66">
        <f ca="1">INDIRECT(ADDRESS(2+QUOTIENT(ROW()-2,COUNTA('Form Responses 1'!$1:$1)-4),4,,TRUE,"Form Responses 1"))</f>
        <v>45034</v>
      </c>
      <c r="E311" s="67">
        <f ca="1" t="shared" si="0"/>
        <v>2</v>
      </c>
      <c r="F311" s="51" t="str">
        <f ca="1">IF(ISBLANK(A311)," ",INDIRECT(ADDRESS(1,5+MOD(ROW()-2,COUNTA('Form Responses 1'!$1:$1)-4),,TRUE,"Form Responses 1")))</f>
        <v>Gedung Blok Barat Lt.2 [Ruang Peneliti 3]</v>
      </c>
      <c r="G311" s="51" t="str">
        <f ca="1">IF(ISBLANK(A311)," ",INDIRECT(ADDRESS(MATCH(A311,'Form Responses 1'!A:A,0),5+MOD(ROW()-2,COUNTA('Form Responses 1'!$1:$1)-4),,TRUE,"Form Responses 1")))</f>
        <v>SANGATBAIK</v>
      </c>
      <c r="H311" s="68" t="str">
        <f ca="1" t="shared" si="1"/>
        <v>Gedung Blok Barat Lt.2</v>
      </c>
      <c r="I311" s="68" t="str">
        <f ca="1" t="shared" si="2"/>
        <v>CLEANING SERVICE</v>
      </c>
      <c r="J311" s="68">
        <f ca="1" t="array" ref="J311">IFERROR(INDEX(MASTER!B:B,MATCH(G311,MASTER!A:A,0))/100," ")</f>
        <v>1</v>
      </c>
      <c r="K311" s="51">
        <f ca="1" t="shared" si="3"/>
        <v>16</v>
      </c>
      <c r="L311" s="51" t="str">
        <f ca="1" t="shared" si="4"/>
        <v>2023 - WEEK 16</v>
      </c>
      <c r="M311" s="51" t="str">
        <f ca="1" t="shared" si="5"/>
        <v>2023 - MONTH 04</v>
      </c>
      <c r="N311" s="68">
        <f ca="1" t="shared" ref="N311:O311" si="319">IFERROR(AVERAGEIF(L:L,L311,$J:$J)," ")</f>
        <v>0.997826086956522</v>
      </c>
      <c r="O311" s="68">
        <f ca="1" t="shared" si="319"/>
        <v>0.997826086956522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65">
        <f ca="1">INDIRECT(ADDRESS(2+QUOTIENT(ROW()-2,COUNTA('Form Responses 1'!$1:$1)-4),1,,TRUE,"Form Responses 1"))</f>
        <v>45034.5446193634</v>
      </c>
      <c r="B312" s="51" t="str">
        <f ca="1">INDIRECT(ADDRESS(2+QUOTIENT(ROW()-2,COUNTA('Form Responses 1'!$1:$1)-4),2,,TRUE,"Form Responses 1"))</f>
        <v>ecca.wahyunie@gmail.com</v>
      </c>
      <c r="C312" s="51" t="str">
        <f ca="1">INDIRECT(ADDRESS(2+QUOTIENT(ROW()-2,COUNTA('Form Responses 1'!$1:$1)-4),3,,TRUE,"Form Responses 1"))</f>
        <v>I Gusti Agung Ayu Eka Sri Wahyuni</v>
      </c>
      <c r="D312" s="66">
        <f ca="1">INDIRECT(ADDRESS(2+QUOTIENT(ROW()-2,COUNTA('Form Responses 1'!$1:$1)-4),4,,TRUE,"Form Responses 1"))</f>
        <v>45034</v>
      </c>
      <c r="E312" s="67">
        <f ca="1" t="shared" si="0"/>
        <v>2</v>
      </c>
      <c r="F312" s="51" t="str">
        <f ca="1">IF(ISBLANK(A312)," ",INDIRECT(ADDRESS(1,5+MOD(ROW()-2,COUNTA('Form Responses 1'!$1:$1)-4),,TRUE,"Form Responses 1")))</f>
        <v>Gedung Blok Barat Lt.2 [Toilet Pria &amp; Wanita]</v>
      </c>
      <c r="G312" s="51" t="str">
        <f ca="1">IF(ISBLANK(A312)," ",INDIRECT(ADDRESS(MATCH(A312,'Form Responses 1'!A:A,0),5+MOD(ROW()-2,COUNTA('Form Responses 1'!$1:$1)-4),,TRUE,"Form Responses 1")))</f>
        <v>SANGATBAIK</v>
      </c>
      <c r="H312" s="68" t="str">
        <f ca="1" t="shared" si="1"/>
        <v>Gedung Blok Barat Lt.2</v>
      </c>
      <c r="I312" s="68" t="str">
        <f ca="1" t="shared" si="2"/>
        <v>CLEANING SERVICE</v>
      </c>
      <c r="J312" s="68">
        <f ca="1" t="array" ref="J312">IFERROR(INDEX(MASTER!B:B,MATCH(G312,MASTER!A:A,0))/100," ")</f>
        <v>1</v>
      </c>
      <c r="K312" s="51">
        <f ca="1" t="shared" si="3"/>
        <v>16</v>
      </c>
      <c r="L312" s="51" t="str">
        <f ca="1" t="shared" si="4"/>
        <v>2023 - WEEK 16</v>
      </c>
      <c r="M312" s="51" t="str">
        <f ca="1" t="shared" si="5"/>
        <v>2023 - MONTH 04</v>
      </c>
      <c r="N312" s="68">
        <f ca="1" t="shared" ref="N312:O312" si="320">IFERROR(AVERAGEIF(L:L,L312,$J:$J)," ")</f>
        <v>0.997826086956522</v>
      </c>
      <c r="O312" s="68">
        <f ca="1" t="shared" si="320"/>
        <v>0.997826086956522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65">
        <f ca="1">INDIRECT(ADDRESS(2+QUOTIENT(ROW()-2,COUNTA('Form Responses 1'!$1:$1)-4),1,,TRUE,"Form Responses 1"))</f>
        <v>45034.5446193634</v>
      </c>
      <c r="B313" s="51" t="str">
        <f ca="1">INDIRECT(ADDRESS(2+QUOTIENT(ROW()-2,COUNTA('Form Responses 1'!$1:$1)-4),2,,TRUE,"Form Responses 1"))</f>
        <v>ecca.wahyunie@gmail.com</v>
      </c>
      <c r="C313" s="51" t="str">
        <f ca="1">INDIRECT(ADDRESS(2+QUOTIENT(ROW()-2,COUNTA('Form Responses 1'!$1:$1)-4),3,,TRUE,"Form Responses 1"))</f>
        <v>I Gusti Agung Ayu Eka Sri Wahyuni</v>
      </c>
      <c r="D313" s="66">
        <f ca="1">INDIRECT(ADDRESS(2+QUOTIENT(ROW()-2,COUNTA('Form Responses 1'!$1:$1)-4),4,,TRUE,"Form Responses 1"))</f>
        <v>45034</v>
      </c>
      <c r="E313" s="67">
        <f ca="1" t="shared" si="0"/>
        <v>2</v>
      </c>
      <c r="F313" s="51" t="str">
        <f ca="1">IF(ISBLANK(A313)," ",INDIRECT(ADDRESS(1,5+MOD(ROW()-2,COUNTA('Form Responses 1'!$1:$1)-4),,TRUE,"Form Responses 1")))</f>
        <v>Gedung Blok Barat Lt.2 [Toilet Pria &amp; Wanita 2]</v>
      </c>
      <c r="G313" s="51" t="str">
        <f ca="1">IF(ISBLANK(A313)," ",INDIRECT(ADDRESS(MATCH(A313,'Form Responses 1'!A:A,0),5+MOD(ROW()-2,COUNTA('Form Responses 1'!$1:$1)-4),,TRUE,"Form Responses 1")))</f>
        <v>SANGATBAIK</v>
      </c>
      <c r="H313" s="68" t="str">
        <f ca="1" t="shared" si="1"/>
        <v>Gedung Blok Barat Lt.2</v>
      </c>
      <c r="I313" s="68" t="str">
        <f ca="1" t="shared" si="2"/>
        <v>CLEANING SERVICE</v>
      </c>
      <c r="J313" s="68">
        <f ca="1" t="array" ref="J313">IFERROR(INDEX(MASTER!B:B,MATCH(G313,MASTER!A:A,0))/100," ")</f>
        <v>1</v>
      </c>
      <c r="K313" s="51">
        <f ca="1" t="shared" si="3"/>
        <v>16</v>
      </c>
      <c r="L313" s="51" t="str">
        <f ca="1" t="shared" si="4"/>
        <v>2023 - WEEK 16</v>
      </c>
      <c r="M313" s="51" t="str">
        <f ca="1" t="shared" si="5"/>
        <v>2023 - MONTH 04</v>
      </c>
      <c r="N313" s="68">
        <f ca="1" t="shared" ref="N313:O313" si="321">IFERROR(AVERAGEIF(L:L,L313,$J:$J)," ")</f>
        <v>0.997826086956522</v>
      </c>
      <c r="O313" s="68">
        <f ca="1" t="shared" si="321"/>
        <v>0.997826086956522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65">
        <f ca="1">INDIRECT(ADDRESS(2+QUOTIENT(ROW()-2,COUNTA('Form Responses 1'!$1:$1)-4),1,,TRUE,"Form Responses 1"))</f>
        <v>45034.5446193634</v>
      </c>
      <c r="B314" s="51" t="str">
        <f ca="1">INDIRECT(ADDRESS(2+QUOTIENT(ROW()-2,COUNTA('Form Responses 1'!$1:$1)-4),2,,TRUE,"Form Responses 1"))</f>
        <v>ecca.wahyunie@gmail.com</v>
      </c>
      <c r="C314" s="51" t="str">
        <f ca="1">INDIRECT(ADDRESS(2+QUOTIENT(ROW()-2,COUNTA('Form Responses 1'!$1:$1)-4),3,,TRUE,"Form Responses 1"))</f>
        <v>I Gusti Agung Ayu Eka Sri Wahyuni</v>
      </c>
      <c r="D314" s="66">
        <f ca="1">INDIRECT(ADDRESS(2+QUOTIENT(ROW()-2,COUNTA('Form Responses 1'!$1:$1)-4),4,,TRUE,"Form Responses 1"))</f>
        <v>45034</v>
      </c>
      <c r="E314" s="67">
        <f ca="1" t="shared" si="0"/>
        <v>2</v>
      </c>
      <c r="F314" s="51" t="str">
        <f ca="1">IF(ISBLANK(A314)," ",INDIRECT(ADDRESS(1,5+MOD(ROW()-2,COUNTA('Form Responses 1'!$1:$1)-4),,TRUE,"Form Responses 1")))</f>
        <v>Gedung Pameran [Ruang Pameran]</v>
      </c>
      <c r="G314" s="51" t="str">
        <f ca="1">IF(ISBLANK(A314)," ",INDIRECT(ADDRESS(MATCH(A314,'Form Responses 1'!A:A,0),5+MOD(ROW()-2,COUNTA('Form Responses 1'!$1:$1)-4),,TRUE,"Form Responses 1")))</f>
        <v>SANGATBAIK</v>
      </c>
      <c r="H314" s="68" t="str">
        <f ca="1" t="shared" si="1"/>
        <v>Gedung Pameran</v>
      </c>
      <c r="I314" s="68" t="str">
        <f ca="1" t="shared" si="2"/>
        <v>CLEANING SERVICE</v>
      </c>
      <c r="J314" s="68">
        <f ca="1" t="array" ref="J314">IFERROR(INDEX(MASTER!B:B,MATCH(G314,MASTER!A:A,0))/100," ")</f>
        <v>1</v>
      </c>
      <c r="K314" s="51">
        <f ca="1" t="shared" si="3"/>
        <v>16</v>
      </c>
      <c r="L314" s="51" t="str">
        <f ca="1" t="shared" si="4"/>
        <v>2023 - WEEK 16</v>
      </c>
      <c r="M314" s="51" t="str">
        <f ca="1" t="shared" si="5"/>
        <v>2023 - MONTH 04</v>
      </c>
      <c r="N314" s="68">
        <f ca="1" t="shared" ref="N314:O314" si="322">IFERROR(AVERAGEIF(L:L,L314,$J:$J)," ")</f>
        <v>0.997826086956522</v>
      </c>
      <c r="O314" s="68">
        <f ca="1" t="shared" si="322"/>
        <v>0.997826086956522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65">
        <f ca="1">INDIRECT(ADDRESS(2+QUOTIENT(ROW()-2,COUNTA('Form Responses 1'!$1:$1)-4),1,,TRUE,"Form Responses 1"))</f>
        <v>45034.5446193634</v>
      </c>
      <c r="B315" s="51" t="str">
        <f ca="1">INDIRECT(ADDRESS(2+QUOTIENT(ROW()-2,COUNTA('Form Responses 1'!$1:$1)-4),2,,TRUE,"Form Responses 1"))</f>
        <v>ecca.wahyunie@gmail.com</v>
      </c>
      <c r="C315" s="51" t="str">
        <f ca="1">INDIRECT(ADDRESS(2+QUOTIENT(ROW()-2,COUNTA('Form Responses 1'!$1:$1)-4),3,,TRUE,"Form Responses 1"))</f>
        <v>I Gusti Agung Ayu Eka Sri Wahyuni</v>
      </c>
      <c r="D315" s="66">
        <f ca="1">INDIRECT(ADDRESS(2+QUOTIENT(ROW()-2,COUNTA('Form Responses 1'!$1:$1)-4),4,,TRUE,"Form Responses 1"))</f>
        <v>45034</v>
      </c>
      <c r="E315" s="67">
        <f ca="1" t="shared" si="0"/>
        <v>2</v>
      </c>
      <c r="F315" s="51" t="str">
        <f ca="1">IF(ISBLANK(A315)," ",INDIRECT(ADDRESS(1,5+MOD(ROW()-2,COUNTA('Form Responses 1'!$1:$1)-4),,TRUE,"Form Responses 1")))</f>
        <v>Gedung Pameran [Ruang Mess]</v>
      </c>
      <c r="G315" s="51" t="str">
        <f ca="1">IF(ISBLANK(A315)," ",INDIRECT(ADDRESS(MATCH(A315,'Form Responses 1'!A:A,0),5+MOD(ROW()-2,COUNTA('Form Responses 1'!$1:$1)-4),,TRUE,"Form Responses 1")))</f>
        <v>SANGATBAIK</v>
      </c>
      <c r="H315" s="68" t="str">
        <f ca="1" t="shared" si="1"/>
        <v>Gedung Pameran</v>
      </c>
      <c r="I315" s="68" t="str">
        <f ca="1" t="shared" si="2"/>
        <v>CLEANING SERVICE</v>
      </c>
      <c r="J315" s="68">
        <f ca="1" t="array" ref="J315">IFERROR(INDEX(MASTER!B:B,MATCH(G315,MASTER!A:A,0))/100," ")</f>
        <v>1</v>
      </c>
      <c r="K315" s="51">
        <f ca="1" t="shared" si="3"/>
        <v>16</v>
      </c>
      <c r="L315" s="51" t="str">
        <f ca="1" t="shared" si="4"/>
        <v>2023 - WEEK 16</v>
      </c>
      <c r="M315" s="51" t="str">
        <f ca="1" t="shared" si="5"/>
        <v>2023 - MONTH 04</v>
      </c>
      <c r="N315" s="68">
        <f ca="1" t="shared" ref="N315:O315" si="323">IFERROR(AVERAGEIF(L:L,L315,$J:$J)," ")</f>
        <v>0.997826086956522</v>
      </c>
      <c r="O315" s="68">
        <f ca="1" t="shared" si="323"/>
        <v>0.997826086956522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65">
        <f ca="1">INDIRECT(ADDRESS(2+QUOTIENT(ROW()-2,COUNTA('Form Responses 1'!$1:$1)-4),1,,TRUE,"Form Responses 1"))</f>
        <v>45034.5446193634</v>
      </c>
      <c r="B316" s="51" t="str">
        <f ca="1">INDIRECT(ADDRESS(2+QUOTIENT(ROW()-2,COUNTA('Form Responses 1'!$1:$1)-4),2,,TRUE,"Form Responses 1"))</f>
        <v>ecca.wahyunie@gmail.com</v>
      </c>
      <c r="C316" s="51" t="str">
        <f ca="1">INDIRECT(ADDRESS(2+QUOTIENT(ROW()-2,COUNTA('Form Responses 1'!$1:$1)-4),3,,TRUE,"Form Responses 1"))</f>
        <v>I Gusti Agung Ayu Eka Sri Wahyuni</v>
      </c>
      <c r="D316" s="66">
        <f ca="1">INDIRECT(ADDRESS(2+QUOTIENT(ROW()-2,COUNTA('Form Responses 1'!$1:$1)-4),4,,TRUE,"Form Responses 1"))</f>
        <v>45034</v>
      </c>
      <c r="E316" s="67">
        <f ca="1" t="shared" si="0"/>
        <v>2</v>
      </c>
      <c r="F316" s="51" t="str">
        <f ca="1">IF(ISBLANK(A316)," ",INDIRECT(ADDRESS(1,5+MOD(ROW()-2,COUNTA('Form Responses 1'!$1:$1)-4),,TRUE,"Form Responses 1")))</f>
        <v>Gedung Pameran [Toilet Pria / Wanita]</v>
      </c>
      <c r="G316" s="51" t="str">
        <f ca="1">IF(ISBLANK(A316)," ",INDIRECT(ADDRESS(MATCH(A316,'Form Responses 1'!A:A,0),5+MOD(ROW()-2,COUNTA('Form Responses 1'!$1:$1)-4),,TRUE,"Form Responses 1")))</f>
        <v>SANGATBAIK</v>
      </c>
      <c r="H316" s="68" t="str">
        <f ca="1" t="shared" si="1"/>
        <v>Gedung Pameran</v>
      </c>
      <c r="I316" s="68" t="str">
        <f ca="1" t="shared" si="2"/>
        <v>CLEANING SERVICE</v>
      </c>
      <c r="J316" s="68">
        <f ca="1" t="array" ref="J316">IFERROR(INDEX(MASTER!B:B,MATCH(G316,MASTER!A:A,0))/100," ")</f>
        <v>1</v>
      </c>
      <c r="K316" s="51">
        <f ca="1" t="shared" si="3"/>
        <v>16</v>
      </c>
      <c r="L316" s="51" t="str">
        <f ca="1" t="shared" si="4"/>
        <v>2023 - WEEK 16</v>
      </c>
      <c r="M316" s="51" t="str">
        <f ca="1" t="shared" si="5"/>
        <v>2023 - MONTH 04</v>
      </c>
      <c r="N316" s="68">
        <f ca="1" t="shared" ref="N316:O316" si="324">IFERROR(AVERAGEIF(L:L,L316,$J:$J)," ")</f>
        <v>0.997826086956522</v>
      </c>
      <c r="O316" s="68">
        <f ca="1" t="shared" si="324"/>
        <v>0.997826086956522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65">
        <f ca="1">INDIRECT(ADDRESS(2+QUOTIENT(ROW()-2,COUNTA('Form Responses 1'!$1:$1)-4),1,,TRUE,"Form Responses 1"))</f>
        <v>45034.5446193634</v>
      </c>
      <c r="B317" s="51" t="str">
        <f ca="1">INDIRECT(ADDRESS(2+QUOTIENT(ROW()-2,COUNTA('Form Responses 1'!$1:$1)-4),2,,TRUE,"Form Responses 1"))</f>
        <v>ecca.wahyunie@gmail.com</v>
      </c>
      <c r="C317" s="51" t="str">
        <f ca="1">INDIRECT(ADDRESS(2+QUOTIENT(ROW()-2,COUNTA('Form Responses 1'!$1:$1)-4),3,,TRUE,"Form Responses 1"))</f>
        <v>I Gusti Agung Ayu Eka Sri Wahyuni</v>
      </c>
      <c r="D317" s="66">
        <f ca="1">INDIRECT(ADDRESS(2+QUOTIENT(ROW()-2,COUNTA('Form Responses 1'!$1:$1)-4),4,,TRUE,"Form Responses 1"))</f>
        <v>45034</v>
      </c>
      <c r="E317" s="67">
        <f ca="1" t="shared" si="0"/>
        <v>2</v>
      </c>
      <c r="F317" s="51" t="str">
        <f ca="1">IF(ISBLANK(A317)," ",INDIRECT(ADDRESS(1,5+MOD(ROW()-2,COUNTA('Form Responses 1'!$1:$1)-4),,TRUE,"Form Responses 1")))</f>
        <v>Gedung Perpustakaan Lt.1 [Ruang Laboratorium]</v>
      </c>
      <c r="G317" s="51" t="str">
        <f ca="1">IF(ISBLANK(A317)," ",INDIRECT(ADDRESS(MATCH(A317,'Form Responses 1'!A:A,0),5+MOD(ROW()-2,COUNTA('Form Responses 1'!$1:$1)-4),,TRUE,"Form Responses 1")))</f>
        <v>SANGATBAIK</v>
      </c>
      <c r="H317" s="68" t="str">
        <f ca="1" t="shared" si="1"/>
        <v>Gedung Perpustakaan Lt.1</v>
      </c>
      <c r="I317" s="68" t="str">
        <f ca="1" t="shared" si="2"/>
        <v>CLEANING SERVICE</v>
      </c>
      <c r="J317" s="68">
        <f ca="1" t="array" ref="J317">IFERROR(INDEX(MASTER!B:B,MATCH(G317,MASTER!A:A,0))/100," ")</f>
        <v>1</v>
      </c>
      <c r="K317" s="51">
        <f ca="1" t="shared" si="3"/>
        <v>16</v>
      </c>
      <c r="L317" s="51" t="str">
        <f ca="1" t="shared" si="4"/>
        <v>2023 - WEEK 16</v>
      </c>
      <c r="M317" s="51" t="str">
        <f ca="1" t="shared" si="5"/>
        <v>2023 - MONTH 04</v>
      </c>
      <c r="N317" s="68">
        <f ca="1" t="shared" ref="N317:O317" si="325">IFERROR(AVERAGEIF(L:L,L317,$J:$J)," ")</f>
        <v>0.997826086956522</v>
      </c>
      <c r="O317" s="68">
        <f ca="1" t="shared" si="325"/>
        <v>0.997826086956522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65">
        <f ca="1">INDIRECT(ADDRESS(2+QUOTIENT(ROW()-2,COUNTA('Form Responses 1'!$1:$1)-4),1,,TRUE,"Form Responses 1"))</f>
        <v>45034.5446193634</v>
      </c>
      <c r="B318" s="51" t="str">
        <f ca="1">INDIRECT(ADDRESS(2+QUOTIENT(ROW()-2,COUNTA('Form Responses 1'!$1:$1)-4),2,,TRUE,"Form Responses 1"))</f>
        <v>ecca.wahyunie@gmail.com</v>
      </c>
      <c r="C318" s="51" t="str">
        <f ca="1">INDIRECT(ADDRESS(2+QUOTIENT(ROW()-2,COUNTA('Form Responses 1'!$1:$1)-4),3,,TRUE,"Form Responses 1"))</f>
        <v>I Gusti Agung Ayu Eka Sri Wahyuni</v>
      </c>
      <c r="D318" s="66">
        <f ca="1">INDIRECT(ADDRESS(2+QUOTIENT(ROW()-2,COUNTA('Form Responses 1'!$1:$1)-4),4,,TRUE,"Form Responses 1"))</f>
        <v>45034</v>
      </c>
      <c r="E318" s="67">
        <f ca="1" t="shared" si="0"/>
        <v>2</v>
      </c>
      <c r="F318" s="51" t="str">
        <f ca="1">IF(ISBLANK(A318)," ",INDIRECT(ADDRESS(1,5+MOD(ROW()-2,COUNTA('Form Responses 1'!$1:$1)-4),,TRUE,"Form Responses 1")))</f>
        <v>Gedung Perpustakaan Lt.1 [Toilet Pria &amp; Wanita 1]</v>
      </c>
      <c r="G318" s="51" t="str">
        <f ca="1">IF(ISBLANK(A318)," ",INDIRECT(ADDRESS(MATCH(A318,'Form Responses 1'!A:A,0),5+MOD(ROW()-2,COUNTA('Form Responses 1'!$1:$1)-4),,TRUE,"Form Responses 1")))</f>
        <v>BAIK</v>
      </c>
      <c r="H318" s="68" t="str">
        <f ca="1" t="shared" si="1"/>
        <v>Gedung Perpustakaan Lt.1</v>
      </c>
      <c r="I318" s="68" t="str">
        <f ca="1" t="shared" si="2"/>
        <v>CLEANING SERVICE</v>
      </c>
      <c r="J318" s="68">
        <f ca="1" t="array" ref="J318">IFERROR(INDEX(MASTER!B:B,MATCH(G318,MASTER!A:A,0))/100," ")</f>
        <v>0.95</v>
      </c>
      <c r="K318" s="51">
        <f ca="1" t="shared" si="3"/>
        <v>16</v>
      </c>
      <c r="L318" s="51" t="str">
        <f ca="1" t="shared" si="4"/>
        <v>2023 - WEEK 16</v>
      </c>
      <c r="M318" s="51" t="str">
        <f ca="1" t="shared" si="5"/>
        <v>2023 - MONTH 04</v>
      </c>
      <c r="N318" s="68">
        <f ca="1" t="shared" ref="N318:O318" si="326">IFERROR(AVERAGEIF(L:L,L318,$J:$J)," ")</f>
        <v>0.997826086956522</v>
      </c>
      <c r="O318" s="68">
        <f ca="1" t="shared" si="326"/>
        <v>0.997826086956522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65">
        <f ca="1">INDIRECT(ADDRESS(2+QUOTIENT(ROW()-2,COUNTA('Form Responses 1'!$1:$1)-4),1,,TRUE,"Form Responses 1"))</f>
        <v>45034.5446193634</v>
      </c>
      <c r="B319" s="51" t="str">
        <f ca="1">INDIRECT(ADDRESS(2+QUOTIENT(ROW()-2,COUNTA('Form Responses 1'!$1:$1)-4),2,,TRUE,"Form Responses 1"))</f>
        <v>ecca.wahyunie@gmail.com</v>
      </c>
      <c r="C319" s="51" t="str">
        <f ca="1">INDIRECT(ADDRESS(2+QUOTIENT(ROW()-2,COUNTA('Form Responses 1'!$1:$1)-4),3,,TRUE,"Form Responses 1"))</f>
        <v>I Gusti Agung Ayu Eka Sri Wahyuni</v>
      </c>
      <c r="D319" s="66">
        <f ca="1">INDIRECT(ADDRESS(2+QUOTIENT(ROW()-2,COUNTA('Form Responses 1'!$1:$1)-4),4,,TRUE,"Form Responses 1"))</f>
        <v>45034</v>
      </c>
      <c r="E319" s="67">
        <f ca="1" t="shared" si="0"/>
        <v>2</v>
      </c>
      <c r="F319" s="51" t="str">
        <f ca="1">IF(ISBLANK(A319)," ",INDIRECT(ADDRESS(1,5+MOD(ROW()-2,COUNTA('Form Responses 1'!$1:$1)-4),,TRUE,"Form Responses 1")))</f>
        <v>Gedung Perpustakaan Lt.1 [Toilet Pria &amp; Wanita 2]</v>
      </c>
      <c r="G319" s="51" t="str">
        <f ca="1">IF(ISBLANK(A319)," ",INDIRECT(ADDRESS(MATCH(A319,'Form Responses 1'!A:A,0),5+MOD(ROW()-2,COUNTA('Form Responses 1'!$1:$1)-4),,TRUE,"Form Responses 1")))</f>
        <v>BAIK</v>
      </c>
      <c r="H319" s="68" t="str">
        <f ca="1" t="shared" si="1"/>
        <v>Gedung Perpustakaan Lt.1</v>
      </c>
      <c r="I319" s="68" t="str">
        <f ca="1" t="shared" si="2"/>
        <v>CLEANING SERVICE</v>
      </c>
      <c r="J319" s="68">
        <f ca="1" t="array" ref="J319">IFERROR(INDEX(MASTER!B:B,MATCH(G319,MASTER!A:A,0))/100," ")</f>
        <v>0.95</v>
      </c>
      <c r="K319" s="51">
        <f ca="1" t="shared" si="3"/>
        <v>16</v>
      </c>
      <c r="L319" s="51" t="str">
        <f ca="1" t="shared" si="4"/>
        <v>2023 - WEEK 16</v>
      </c>
      <c r="M319" s="51" t="str">
        <f ca="1" t="shared" si="5"/>
        <v>2023 - MONTH 04</v>
      </c>
      <c r="N319" s="68">
        <f ca="1" t="shared" ref="N319:O319" si="327">IFERROR(AVERAGEIF(L:L,L319,$J:$J)," ")</f>
        <v>0.997826086956522</v>
      </c>
      <c r="O319" s="68">
        <f ca="1" t="shared" si="327"/>
        <v>0.997826086956522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65">
        <f ca="1">INDIRECT(ADDRESS(2+QUOTIENT(ROW()-2,COUNTA('Form Responses 1'!$1:$1)-4),1,,TRUE,"Form Responses 1"))</f>
        <v>45034.5446193634</v>
      </c>
      <c r="B320" s="51" t="str">
        <f ca="1">INDIRECT(ADDRESS(2+QUOTIENT(ROW()-2,COUNTA('Form Responses 1'!$1:$1)-4),2,,TRUE,"Form Responses 1"))</f>
        <v>ecca.wahyunie@gmail.com</v>
      </c>
      <c r="C320" s="51" t="str">
        <f ca="1">INDIRECT(ADDRESS(2+QUOTIENT(ROW()-2,COUNTA('Form Responses 1'!$1:$1)-4),3,,TRUE,"Form Responses 1"))</f>
        <v>I Gusti Agung Ayu Eka Sri Wahyuni</v>
      </c>
      <c r="D320" s="66">
        <f ca="1">INDIRECT(ADDRESS(2+QUOTIENT(ROW()-2,COUNTA('Form Responses 1'!$1:$1)-4),4,,TRUE,"Form Responses 1"))</f>
        <v>45034</v>
      </c>
      <c r="E320" s="67">
        <f ca="1" t="shared" si="0"/>
        <v>2</v>
      </c>
      <c r="F320" s="51" t="str">
        <f ca="1">IF(ISBLANK(A320)," ",INDIRECT(ADDRESS(1,5+MOD(ROW()-2,COUNTA('Form Responses 1'!$1:$1)-4),,TRUE,"Form Responses 1")))</f>
        <v>Gedung Perpustakaan Lt.2 [Ruang Perpustakaan]</v>
      </c>
      <c r="G320" s="51" t="str">
        <f ca="1">IF(ISBLANK(A320)," ",INDIRECT(ADDRESS(MATCH(A320,'Form Responses 1'!A:A,0),5+MOD(ROW()-2,COUNTA('Form Responses 1'!$1:$1)-4),,TRUE,"Form Responses 1")))</f>
        <v>SANGATBAIK</v>
      </c>
      <c r="H320" s="68" t="str">
        <f ca="1" t="shared" si="1"/>
        <v>Gedung Perpustakaan Lt.2</v>
      </c>
      <c r="I320" s="68" t="str">
        <f ca="1" t="shared" si="2"/>
        <v>CLEANING SERVICE</v>
      </c>
      <c r="J320" s="68">
        <f ca="1" t="array" ref="J320">IFERROR(INDEX(MASTER!B:B,MATCH(G320,MASTER!A:A,0))/100," ")</f>
        <v>1</v>
      </c>
      <c r="K320" s="51">
        <f ca="1" t="shared" si="3"/>
        <v>16</v>
      </c>
      <c r="L320" s="51" t="str">
        <f ca="1" t="shared" si="4"/>
        <v>2023 - WEEK 16</v>
      </c>
      <c r="M320" s="51" t="str">
        <f ca="1" t="shared" si="5"/>
        <v>2023 - MONTH 04</v>
      </c>
      <c r="N320" s="68">
        <f ca="1" t="shared" ref="N320:O320" si="328">IFERROR(AVERAGEIF(L:L,L320,$J:$J)," ")</f>
        <v>0.997826086956522</v>
      </c>
      <c r="O320" s="68">
        <f ca="1" t="shared" si="328"/>
        <v>0.997826086956522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65">
        <f ca="1">INDIRECT(ADDRESS(2+QUOTIENT(ROW()-2,COUNTA('Form Responses 1'!$1:$1)-4),1,,TRUE,"Form Responses 1"))</f>
        <v>45034.5446193634</v>
      </c>
      <c r="B321" s="51" t="str">
        <f ca="1">INDIRECT(ADDRESS(2+QUOTIENT(ROW()-2,COUNTA('Form Responses 1'!$1:$1)-4),2,,TRUE,"Form Responses 1"))</f>
        <v>ecca.wahyunie@gmail.com</v>
      </c>
      <c r="C321" s="51" t="str">
        <f ca="1">INDIRECT(ADDRESS(2+QUOTIENT(ROW()-2,COUNTA('Form Responses 1'!$1:$1)-4),3,,TRUE,"Form Responses 1"))</f>
        <v>I Gusti Agung Ayu Eka Sri Wahyuni</v>
      </c>
      <c r="D321" s="66">
        <f ca="1">INDIRECT(ADDRESS(2+QUOTIENT(ROW()-2,COUNTA('Form Responses 1'!$1:$1)-4),4,,TRUE,"Form Responses 1"))</f>
        <v>45034</v>
      </c>
      <c r="E321" s="67">
        <f ca="1" t="shared" si="0"/>
        <v>2</v>
      </c>
      <c r="F321" s="51" t="str">
        <f ca="1">IF(ISBLANK(A321)," ",INDIRECT(ADDRESS(1,5+MOD(ROW()-2,COUNTA('Form Responses 1'!$1:$1)-4),,TRUE,"Form Responses 1")))</f>
        <v>Gedung Perpustakaan Lt.2 [Toilet Pria &amp; Wanita]</v>
      </c>
      <c r="G321" s="51" t="str">
        <f ca="1">IF(ISBLANK(A321)," ",INDIRECT(ADDRESS(MATCH(A321,'Form Responses 1'!A:A,0),5+MOD(ROW()-2,COUNTA('Form Responses 1'!$1:$1)-4),,TRUE,"Form Responses 1")))</f>
        <v>SANGATBAIK</v>
      </c>
      <c r="H321" s="68" t="str">
        <f ca="1" t="shared" si="1"/>
        <v>Gedung Perpustakaan Lt.2</v>
      </c>
      <c r="I321" s="68" t="str">
        <f ca="1" t="shared" si="2"/>
        <v>CLEANING SERVICE</v>
      </c>
      <c r="J321" s="68">
        <f ca="1" t="array" ref="J321">IFERROR(INDEX(MASTER!B:B,MATCH(G321,MASTER!A:A,0))/100," ")</f>
        <v>1</v>
      </c>
      <c r="K321" s="51">
        <f ca="1" t="shared" si="3"/>
        <v>16</v>
      </c>
      <c r="L321" s="51" t="str">
        <f ca="1" t="shared" si="4"/>
        <v>2023 - WEEK 16</v>
      </c>
      <c r="M321" s="51" t="str">
        <f ca="1" t="shared" si="5"/>
        <v>2023 - MONTH 04</v>
      </c>
      <c r="N321" s="68">
        <f ca="1" t="shared" ref="N321:O321" si="329">IFERROR(AVERAGEIF(L:L,L321,$J:$J)," ")</f>
        <v>0.997826086956522</v>
      </c>
      <c r="O321" s="68">
        <f ca="1" t="shared" si="329"/>
        <v>0.997826086956522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65">
        <f ca="1">INDIRECT(ADDRESS(2+QUOTIENT(ROW()-2,COUNTA('Form Responses 1'!$1:$1)-4),1,,TRUE,"Form Responses 1"))</f>
        <v>45034.5446193634</v>
      </c>
      <c r="B322" s="51" t="str">
        <f ca="1">INDIRECT(ADDRESS(2+QUOTIENT(ROW()-2,COUNTA('Form Responses 1'!$1:$1)-4),2,,TRUE,"Form Responses 1"))</f>
        <v>ecca.wahyunie@gmail.com</v>
      </c>
      <c r="C322" s="51" t="str">
        <f ca="1">INDIRECT(ADDRESS(2+QUOTIENT(ROW()-2,COUNTA('Form Responses 1'!$1:$1)-4),3,,TRUE,"Form Responses 1"))</f>
        <v>I Gusti Agung Ayu Eka Sri Wahyuni</v>
      </c>
      <c r="D322" s="66">
        <f ca="1">INDIRECT(ADDRESS(2+QUOTIENT(ROW()-2,COUNTA('Form Responses 1'!$1:$1)-4),4,,TRUE,"Form Responses 1"))</f>
        <v>45034</v>
      </c>
      <c r="E322" s="67">
        <f ca="1" t="shared" si="0"/>
        <v>2</v>
      </c>
      <c r="F322" s="51" t="str">
        <f ca="1">IF(ISBLANK(A322)," ",INDIRECT(ADDRESS(1,5+MOD(ROW()-2,COUNTA('Form Responses 1'!$1:$1)-4),,TRUE,"Form Responses 1")))</f>
        <v>Halaman [Taman]</v>
      </c>
      <c r="G322" s="51" t="str">
        <f ca="1">IF(ISBLANK(A322)," ",INDIRECT(ADDRESS(MATCH(A322,'Form Responses 1'!A:A,0),5+MOD(ROW()-2,COUNTA('Form Responses 1'!$1:$1)-4),,TRUE,"Form Responses 1")))</f>
        <v>SANGATBAIK</v>
      </c>
      <c r="H322" s="68" t="str">
        <f ca="1" t="shared" si="1"/>
        <v>Halaman</v>
      </c>
      <c r="I322" s="68" t="str">
        <f ca="1" t="shared" si="2"/>
        <v>CLEANING SERVICE</v>
      </c>
      <c r="J322" s="68">
        <f ca="1" t="array" ref="J322">IFERROR(INDEX(MASTER!B:B,MATCH(G322,MASTER!A:A,0))/100," ")</f>
        <v>1</v>
      </c>
      <c r="K322" s="51">
        <f ca="1" t="shared" si="3"/>
        <v>16</v>
      </c>
      <c r="L322" s="51" t="str">
        <f ca="1" t="shared" si="4"/>
        <v>2023 - WEEK 16</v>
      </c>
      <c r="M322" s="51" t="str">
        <f ca="1" t="shared" si="5"/>
        <v>2023 - MONTH 04</v>
      </c>
      <c r="N322" s="68">
        <f ca="1" t="shared" ref="N322:O322" si="330">IFERROR(AVERAGEIF(L:L,L322,$J:$J)," ")</f>
        <v>0.997826086956522</v>
      </c>
      <c r="O322" s="68">
        <f ca="1" t="shared" si="330"/>
        <v>0.997826086956522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65">
        <f ca="1">INDIRECT(ADDRESS(2+QUOTIENT(ROW()-2,COUNTA('Form Responses 1'!$1:$1)-4),1,,TRUE,"Form Responses 1"))</f>
        <v>45034.5446193634</v>
      </c>
      <c r="B323" s="51" t="str">
        <f ca="1">INDIRECT(ADDRESS(2+QUOTIENT(ROW()-2,COUNTA('Form Responses 1'!$1:$1)-4),2,,TRUE,"Form Responses 1"))</f>
        <v>ecca.wahyunie@gmail.com</v>
      </c>
      <c r="C323" s="51" t="str">
        <f ca="1">INDIRECT(ADDRESS(2+QUOTIENT(ROW()-2,COUNTA('Form Responses 1'!$1:$1)-4),3,,TRUE,"Form Responses 1"))</f>
        <v>I Gusti Agung Ayu Eka Sri Wahyuni</v>
      </c>
      <c r="D323" s="66">
        <f ca="1">INDIRECT(ADDRESS(2+QUOTIENT(ROW()-2,COUNTA('Form Responses 1'!$1:$1)-4),4,,TRUE,"Form Responses 1"))</f>
        <v>45034</v>
      </c>
      <c r="E323" s="67">
        <f ca="1" t="shared" si="0"/>
        <v>2</v>
      </c>
      <c r="F323" s="51" t="str">
        <f ca="1">IF(ISBLANK(A323)," ",INDIRECT(ADDRESS(1,5+MOD(ROW()-2,COUNTA('Form Responses 1'!$1:$1)-4),,TRUE,"Form Responses 1")))</f>
        <v>Halaman [Parkir Mobil]</v>
      </c>
      <c r="G323" s="51" t="str">
        <f ca="1">IF(ISBLANK(A323)," ",INDIRECT(ADDRESS(MATCH(A323,'Form Responses 1'!A:A,0),5+MOD(ROW()-2,COUNTA('Form Responses 1'!$1:$1)-4),,TRUE,"Form Responses 1")))</f>
        <v>SANGATBAIK</v>
      </c>
      <c r="H323" s="68" t="str">
        <f ca="1" t="shared" si="1"/>
        <v>Halaman</v>
      </c>
      <c r="I323" s="68" t="str">
        <f ca="1" t="shared" si="2"/>
        <v>CLEANING SERVICE</v>
      </c>
      <c r="J323" s="68">
        <f ca="1" t="array" ref="J323">IFERROR(INDEX(MASTER!B:B,MATCH(G323,MASTER!A:A,0))/100," ")</f>
        <v>1</v>
      </c>
      <c r="K323" s="51">
        <f ca="1" t="shared" si="3"/>
        <v>16</v>
      </c>
      <c r="L323" s="51" t="str">
        <f ca="1" t="shared" si="4"/>
        <v>2023 - WEEK 16</v>
      </c>
      <c r="M323" s="51" t="str">
        <f ca="1" t="shared" si="5"/>
        <v>2023 - MONTH 04</v>
      </c>
      <c r="N323" s="68">
        <f ca="1" t="shared" ref="N323:O323" si="331">IFERROR(AVERAGEIF(L:L,L323,$J:$J)," ")</f>
        <v>0.997826086956522</v>
      </c>
      <c r="O323" s="68">
        <f ca="1" t="shared" si="331"/>
        <v>0.997826086956522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65">
        <f ca="1">INDIRECT(ADDRESS(2+QUOTIENT(ROW()-2,COUNTA('Form Responses 1'!$1:$1)-4),1,,TRUE,"Form Responses 1"))</f>
        <v>45034.5745242824</v>
      </c>
      <c r="B324" s="51" t="str">
        <f ca="1">INDIRECT(ADDRESS(2+QUOTIENT(ROW()-2,COUNTA('Form Responses 1'!$1:$1)-4),2,,TRUE,"Form Responses 1"))</f>
        <v>ecca.wahyunie@gmail.com</v>
      </c>
      <c r="C324" s="51" t="str">
        <f ca="1">INDIRECT(ADDRESS(2+QUOTIENT(ROW()-2,COUNTA('Form Responses 1'!$1:$1)-4),3,,TRUE,"Form Responses 1"))</f>
        <v>i Gusti Agung AYu Eka Sri Wahyuni</v>
      </c>
      <c r="D324" s="66">
        <f ca="1">INDIRECT(ADDRESS(2+QUOTIENT(ROW()-2,COUNTA('Form Responses 1'!$1:$1)-4),4,,TRUE,"Form Responses 1"))</f>
        <v>44957</v>
      </c>
      <c r="E324" s="67">
        <f ca="1" t="shared" si="0"/>
        <v>2</v>
      </c>
      <c r="F324" s="51" t="str">
        <f ca="1">IF(ISBLANK(A324)," ",INDIRECT(ADDRESS(1,5+MOD(ROW()-2,COUNTA('Form Responses 1'!$1:$1)-4),,TRUE,"Form Responses 1")))</f>
        <v>Security [Security Functions]</v>
      </c>
      <c r="G324" s="51" t="str">
        <f ca="1">IF(ISBLANK(A324)," ",INDIRECT(ADDRESS(MATCH(A324,'Form Responses 1'!A:A,0),5+MOD(ROW()-2,COUNTA('Form Responses 1'!$1:$1)-4),,TRUE,"Form Responses 1")))</f>
        <v>SANGATBAIK</v>
      </c>
      <c r="H324" s="68" t="str">
        <f ca="1" t="shared" si="1"/>
        <v>Security</v>
      </c>
      <c r="I324" s="68" t="str">
        <f ca="1" t="shared" si="2"/>
        <v>SECURITY SERVICE</v>
      </c>
      <c r="J324" s="68">
        <f ca="1" t="array" ref="J324">IFERROR(INDEX(MASTER!B:B,MATCH(G324,MASTER!A:A,0))/100," ")</f>
        <v>1</v>
      </c>
      <c r="K324" s="51">
        <f ca="1" t="shared" si="3"/>
        <v>5</v>
      </c>
      <c r="L324" s="51" t="str">
        <f ca="1" t="shared" si="4"/>
        <v>2023 - WEEK 05</v>
      </c>
      <c r="M324" s="51" t="str">
        <f ca="1" t="shared" si="5"/>
        <v>2023 - MONTH 01</v>
      </c>
      <c r="N324" s="68">
        <f ca="1" t="shared" ref="N324:O324" si="332">IFERROR(AVERAGEIF(L:L,L324,$J:$J)," ")</f>
        <v>0.952500000000001</v>
      </c>
      <c r="O324" s="68">
        <f ca="1" t="shared" si="332"/>
        <v>0.953260869565218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65">
        <f ca="1">INDIRECT(ADDRESS(2+QUOTIENT(ROW()-2,COUNTA('Form Responses 1'!$1:$1)-4),1,,TRUE,"Form Responses 1"))</f>
        <v>45034.5745242824</v>
      </c>
      <c r="B325" s="51" t="str">
        <f ca="1">INDIRECT(ADDRESS(2+QUOTIENT(ROW()-2,COUNTA('Form Responses 1'!$1:$1)-4),2,,TRUE,"Form Responses 1"))</f>
        <v>ecca.wahyunie@gmail.com</v>
      </c>
      <c r="C325" s="51" t="str">
        <f ca="1">INDIRECT(ADDRESS(2+QUOTIENT(ROW()-2,COUNTA('Form Responses 1'!$1:$1)-4),3,,TRUE,"Form Responses 1"))</f>
        <v>i Gusti Agung AYu Eka Sri Wahyuni</v>
      </c>
      <c r="D325" s="66">
        <f ca="1">INDIRECT(ADDRESS(2+QUOTIENT(ROW()-2,COUNTA('Form Responses 1'!$1:$1)-4),4,,TRUE,"Form Responses 1"))</f>
        <v>44957</v>
      </c>
      <c r="E325" s="67">
        <f ca="1" t="shared" si="0"/>
        <v>2</v>
      </c>
      <c r="F325" s="51" t="str">
        <f ca="1">IF(ISBLANK(A325)," ",INDIRECT(ADDRESS(1,5+MOD(ROW()-2,COUNTA('Form Responses 1'!$1:$1)-4),,TRUE,"Form Responses 1")))</f>
        <v>Driver [Driving Safety]</v>
      </c>
      <c r="G325" s="51" t="str">
        <f ca="1">IF(ISBLANK(A325)," ",INDIRECT(ADDRESS(MATCH(A325,'Form Responses 1'!A:A,0),5+MOD(ROW()-2,COUNTA('Form Responses 1'!$1:$1)-4),,TRUE,"Form Responses 1")))</f>
        <v>SANGATBAIK</v>
      </c>
      <c r="H325" s="68" t="str">
        <f ca="1" t="shared" si="1"/>
        <v>Driver</v>
      </c>
      <c r="I325" s="68" t="str">
        <f ca="1" t="shared" si="2"/>
        <v>LABOR SERVICE</v>
      </c>
      <c r="J325" s="68">
        <f ca="1" t="array" ref="J325">IFERROR(INDEX(MASTER!B:B,MATCH(G325,MASTER!A:A,0))/100," ")</f>
        <v>1</v>
      </c>
      <c r="K325" s="51">
        <f ca="1" t="shared" si="3"/>
        <v>5</v>
      </c>
      <c r="L325" s="51" t="str">
        <f ca="1" t="shared" si="4"/>
        <v>2023 - WEEK 05</v>
      </c>
      <c r="M325" s="51" t="str">
        <f ca="1" t="shared" si="5"/>
        <v>2023 - MONTH 01</v>
      </c>
      <c r="N325" s="68">
        <f ca="1" t="shared" ref="N325:O325" si="333">IFERROR(AVERAGEIF(L:L,L325,$J:$J)," ")</f>
        <v>0.952500000000001</v>
      </c>
      <c r="O325" s="68">
        <f ca="1" t="shared" si="333"/>
        <v>0.953260869565218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65">
        <f ca="1">INDIRECT(ADDRESS(2+QUOTIENT(ROW()-2,COUNTA('Form Responses 1'!$1:$1)-4),1,,TRUE,"Form Responses 1"))</f>
        <v>45034.5745242824</v>
      </c>
      <c r="B326" s="51" t="str">
        <f ca="1">INDIRECT(ADDRESS(2+QUOTIENT(ROW()-2,COUNTA('Form Responses 1'!$1:$1)-4),2,,TRUE,"Form Responses 1"))</f>
        <v>ecca.wahyunie@gmail.com</v>
      </c>
      <c r="C326" s="51" t="str">
        <f ca="1">INDIRECT(ADDRESS(2+QUOTIENT(ROW()-2,COUNTA('Form Responses 1'!$1:$1)-4),3,,TRUE,"Form Responses 1"))</f>
        <v>i Gusti Agung AYu Eka Sri Wahyuni</v>
      </c>
      <c r="D326" s="66">
        <f ca="1">INDIRECT(ADDRESS(2+QUOTIENT(ROW()-2,COUNTA('Form Responses 1'!$1:$1)-4),4,,TRUE,"Form Responses 1"))</f>
        <v>44957</v>
      </c>
      <c r="E326" s="67">
        <f ca="1" t="shared" si="0"/>
        <v>2</v>
      </c>
      <c r="F326" s="51" t="str">
        <f ca="1">IF(ISBLANK(A326)," ",INDIRECT(ADDRESS(1,5+MOD(ROW()-2,COUNTA('Form Responses 1'!$1:$1)-4),,TRUE,"Form Responses 1")))</f>
        <v>Driver [ Attendance]</v>
      </c>
      <c r="G326" s="51" t="str">
        <f ca="1">IF(ISBLANK(A326)," ",INDIRECT(ADDRESS(MATCH(A326,'Form Responses 1'!A:A,0),5+MOD(ROW()-2,COUNTA('Form Responses 1'!$1:$1)-4),,TRUE,"Form Responses 1")))</f>
        <v>SANGATBAIK</v>
      </c>
      <c r="H326" s="68" t="str">
        <f ca="1" t="shared" si="1"/>
        <v>Driver</v>
      </c>
      <c r="I326" s="68" t="str">
        <f ca="1" t="shared" si="2"/>
        <v>LABOR SERVICE</v>
      </c>
      <c r="J326" s="68">
        <f ca="1" t="array" ref="J326">IFERROR(INDEX(MASTER!B:B,MATCH(G326,MASTER!A:A,0))/100," ")</f>
        <v>1</v>
      </c>
      <c r="K326" s="51">
        <f ca="1" t="shared" si="3"/>
        <v>5</v>
      </c>
      <c r="L326" s="51" t="str">
        <f ca="1" t="shared" si="4"/>
        <v>2023 - WEEK 05</v>
      </c>
      <c r="M326" s="51" t="str">
        <f ca="1" t="shared" si="5"/>
        <v>2023 - MONTH 01</v>
      </c>
      <c r="N326" s="68">
        <f ca="1" t="shared" ref="N326:O326" si="334">IFERROR(AVERAGEIF(L:L,L326,$J:$J)," ")</f>
        <v>0.952500000000001</v>
      </c>
      <c r="O326" s="68">
        <f ca="1" t="shared" si="334"/>
        <v>0.953260869565218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65">
        <f ca="1">INDIRECT(ADDRESS(2+QUOTIENT(ROW()-2,COUNTA('Form Responses 1'!$1:$1)-4),1,,TRUE,"Form Responses 1"))</f>
        <v>45034.5745242824</v>
      </c>
      <c r="B327" s="51" t="str">
        <f ca="1">INDIRECT(ADDRESS(2+QUOTIENT(ROW()-2,COUNTA('Form Responses 1'!$1:$1)-4),2,,TRUE,"Form Responses 1"))</f>
        <v>ecca.wahyunie@gmail.com</v>
      </c>
      <c r="C327" s="51" t="str">
        <f ca="1">INDIRECT(ADDRESS(2+QUOTIENT(ROW()-2,COUNTA('Form Responses 1'!$1:$1)-4),3,,TRUE,"Form Responses 1"))</f>
        <v>i Gusti Agung AYu Eka Sri Wahyuni</v>
      </c>
      <c r="D327" s="66">
        <f ca="1">INDIRECT(ADDRESS(2+QUOTIENT(ROW()-2,COUNTA('Form Responses 1'!$1:$1)-4),4,,TRUE,"Form Responses 1"))</f>
        <v>44957</v>
      </c>
      <c r="E327" s="67">
        <f ca="1" t="shared" si="0"/>
        <v>2</v>
      </c>
      <c r="F327" s="51" t="str">
        <f ca="1">IF(ISBLANK(A327)," ",INDIRECT(ADDRESS(1,5+MOD(ROW()-2,COUNTA('Form Responses 1'!$1:$1)-4),,TRUE,"Form Responses 1")))</f>
        <v>Gedung Utama Lt.1 [Lobby]</v>
      </c>
      <c r="G327" s="51" t="str">
        <f ca="1">IF(ISBLANK(A327)," ",INDIRECT(ADDRESS(MATCH(A327,'Form Responses 1'!A:A,0),5+MOD(ROW()-2,COUNTA('Form Responses 1'!$1:$1)-4),,TRUE,"Form Responses 1")))</f>
        <v>BAIK</v>
      </c>
      <c r="H327" s="68" t="str">
        <f ca="1" t="shared" si="1"/>
        <v>Gedung Utama Lt.1</v>
      </c>
      <c r="I327" s="68" t="str">
        <f ca="1" t="shared" si="2"/>
        <v>CLEANING SERVICE</v>
      </c>
      <c r="J327" s="68">
        <f ca="1" t="array" ref="J327">IFERROR(INDEX(MASTER!B:B,MATCH(G327,MASTER!A:A,0))/100," ")</f>
        <v>0.95</v>
      </c>
      <c r="K327" s="51">
        <f ca="1" t="shared" si="3"/>
        <v>5</v>
      </c>
      <c r="L327" s="51" t="str">
        <f ca="1" t="shared" si="4"/>
        <v>2023 - WEEK 05</v>
      </c>
      <c r="M327" s="51" t="str">
        <f ca="1" t="shared" si="5"/>
        <v>2023 - MONTH 01</v>
      </c>
      <c r="N327" s="68">
        <f ca="1" t="shared" ref="N327:O327" si="335">IFERROR(AVERAGEIF(L:L,L327,$J:$J)," ")</f>
        <v>0.952500000000001</v>
      </c>
      <c r="O327" s="68">
        <f ca="1" t="shared" si="335"/>
        <v>0.953260869565218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65">
        <f ca="1">INDIRECT(ADDRESS(2+QUOTIENT(ROW()-2,COUNTA('Form Responses 1'!$1:$1)-4),1,,TRUE,"Form Responses 1"))</f>
        <v>45034.5745242824</v>
      </c>
      <c r="B328" s="51" t="str">
        <f ca="1">INDIRECT(ADDRESS(2+QUOTIENT(ROW()-2,COUNTA('Form Responses 1'!$1:$1)-4),2,,TRUE,"Form Responses 1"))</f>
        <v>ecca.wahyunie@gmail.com</v>
      </c>
      <c r="C328" s="51" t="str">
        <f ca="1">INDIRECT(ADDRESS(2+QUOTIENT(ROW()-2,COUNTA('Form Responses 1'!$1:$1)-4),3,,TRUE,"Form Responses 1"))</f>
        <v>i Gusti Agung AYu Eka Sri Wahyuni</v>
      </c>
      <c r="D328" s="66">
        <f ca="1">INDIRECT(ADDRESS(2+QUOTIENT(ROW()-2,COUNTA('Form Responses 1'!$1:$1)-4),4,,TRUE,"Form Responses 1"))</f>
        <v>44957</v>
      </c>
      <c r="E328" s="67">
        <f ca="1" t="shared" si="0"/>
        <v>2</v>
      </c>
      <c r="F328" s="51" t="str">
        <f ca="1">IF(ISBLANK(A328)," ",INDIRECT(ADDRESS(1,5+MOD(ROW()-2,COUNTA('Form Responses 1'!$1:$1)-4),,TRUE,"Form Responses 1")))</f>
        <v>Gedung Utama Lt.1 [R Kasubag]</v>
      </c>
      <c r="G328" s="51" t="str">
        <f ca="1">IF(ISBLANK(A328)," ",INDIRECT(ADDRESS(MATCH(A328,'Form Responses 1'!A:A,0),5+MOD(ROW()-2,COUNTA('Form Responses 1'!$1:$1)-4),,TRUE,"Form Responses 1")))</f>
        <v>BAIK</v>
      </c>
      <c r="H328" s="68" t="str">
        <f ca="1" t="shared" si="1"/>
        <v>Gedung Utama Lt.1</v>
      </c>
      <c r="I328" s="68" t="str">
        <f ca="1" t="shared" si="2"/>
        <v>CLEANING SERVICE</v>
      </c>
      <c r="J328" s="68">
        <f ca="1" t="array" ref="J328">IFERROR(INDEX(MASTER!B:B,MATCH(G328,MASTER!A:A,0))/100," ")</f>
        <v>0.95</v>
      </c>
      <c r="K328" s="51">
        <f ca="1" t="shared" si="3"/>
        <v>5</v>
      </c>
      <c r="L328" s="51" t="str">
        <f ca="1" t="shared" si="4"/>
        <v>2023 - WEEK 05</v>
      </c>
      <c r="M328" s="51" t="str">
        <f ca="1" t="shared" si="5"/>
        <v>2023 - MONTH 01</v>
      </c>
      <c r="N328" s="68">
        <f ca="1" t="shared" ref="N328:O328" si="336">IFERROR(AVERAGEIF(L:L,L328,$J:$J)," ")</f>
        <v>0.952500000000001</v>
      </c>
      <c r="O328" s="68">
        <f ca="1" t="shared" si="336"/>
        <v>0.953260869565218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65">
        <f ca="1">INDIRECT(ADDRESS(2+QUOTIENT(ROW()-2,COUNTA('Form Responses 1'!$1:$1)-4),1,,TRUE,"Form Responses 1"))</f>
        <v>45034.5745242824</v>
      </c>
      <c r="B329" s="51" t="str">
        <f ca="1">INDIRECT(ADDRESS(2+QUOTIENT(ROW()-2,COUNTA('Form Responses 1'!$1:$1)-4),2,,TRUE,"Form Responses 1"))</f>
        <v>ecca.wahyunie@gmail.com</v>
      </c>
      <c r="C329" s="51" t="str">
        <f ca="1">INDIRECT(ADDRESS(2+QUOTIENT(ROW()-2,COUNTA('Form Responses 1'!$1:$1)-4),3,,TRUE,"Form Responses 1"))</f>
        <v>i Gusti Agung AYu Eka Sri Wahyuni</v>
      </c>
      <c r="D329" s="66">
        <f ca="1">INDIRECT(ADDRESS(2+QUOTIENT(ROW()-2,COUNTA('Form Responses 1'!$1:$1)-4),4,,TRUE,"Form Responses 1"))</f>
        <v>44957</v>
      </c>
      <c r="E329" s="67">
        <f ca="1" t="shared" si="0"/>
        <v>2</v>
      </c>
      <c r="F329" s="51" t="str">
        <f ca="1">IF(ISBLANK(A329)," ",INDIRECT(ADDRESS(1,5+MOD(ROW()-2,COUNTA('Form Responses 1'!$1:$1)-4),,TRUE,"Form Responses 1")))</f>
        <v>Gedung Utama Lt.1 [R Tata Usaha]</v>
      </c>
      <c r="G329" s="51" t="str">
        <f ca="1">IF(ISBLANK(A329)," ",INDIRECT(ADDRESS(MATCH(A329,'Form Responses 1'!A:A,0),5+MOD(ROW()-2,COUNTA('Form Responses 1'!$1:$1)-4),,TRUE,"Form Responses 1")))</f>
        <v>BAIK</v>
      </c>
      <c r="H329" s="68" t="str">
        <f ca="1" t="shared" si="1"/>
        <v>Gedung Utama Lt.1</v>
      </c>
      <c r="I329" s="68" t="str">
        <f ca="1" t="shared" si="2"/>
        <v>CLEANING SERVICE</v>
      </c>
      <c r="J329" s="68">
        <f ca="1" t="array" ref="J329">IFERROR(INDEX(MASTER!B:B,MATCH(G329,MASTER!A:A,0))/100," ")</f>
        <v>0.95</v>
      </c>
      <c r="K329" s="51">
        <f ca="1" t="shared" si="3"/>
        <v>5</v>
      </c>
      <c r="L329" s="51" t="str">
        <f ca="1" t="shared" si="4"/>
        <v>2023 - WEEK 05</v>
      </c>
      <c r="M329" s="51" t="str">
        <f ca="1" t="shared" si="5"/>
        <v>2023 - MONTH 01</v>
      </c>
      <c r="N329" s="68">
        <f ca="1" t="shared" ref="N329:O329" si="337">IFERROR(AVERAGEIF(L:L,L329,$J:$J)," ")</f>
        <v>0.952500000000001</v>
      </c>
      <c r="O329" s="68">
        <f ca="1" t="shared" si="337"/>
        <v>0.953260869565218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65">
        <f ca="1">INDIRECT(ADDRESS(2+QUOTIENT(ROW()-2,COUNTA('Form Responses 1'!$1:$1)-4),1,,TRUE,"Form Responses 1"))</f>
        <v>45034.5745242824</v>
      </c>
      <c r="B330" s="51" t="str">
        <f ca="1">INDIRECT(ADDRESS(2+QUOTIENT(ROW()-2,COUNTA('Form Responses 1'!$1:$1)-4),2,,TRUE,"Form Responses 1"))</f>
        <v>ecca.wahyunie@gmail.com</v>
      </c>
      <c r="C330" s="51" t="str">
        <f ca="1">INDIRECT(ADDRESS(2+QUOTIENT(ROW()-2,COUNTA('Form Responses 1'!$1:$1)-4),3,,TRUE,"Form Responses 1"))</f>
        <v>i Gusti Agung AYu Eka Sri Wahyuni</v>
      </c>
      <c r="D330" s="66">
        <f ca="1">INDIRECT(ADDRESS(2+QUOTIENT(ROW()-2,COUNTA('Form Responses 1'!$1:$1)-4),4,,TRUE,"Form Responses 1"))</f>
        <v>44957</v>
      </c>
      <c r="E330" s="67">
        <f ca="1" t="shared" si="0"/>
        <v>2</v>
      </c>
      <c r="F330" s="51" t="str">
        <f ca="1">IF(ISBLANK(A330)," ",INDIRECT(ADDRESS(1,5+MOD(ROW()-2,COUNTA('Form Responses 1'!$1:$1)-4),,TRUE,"Form Responses 1")))</f>
        <v>Gedung Utama Lt.1 [R Keuangan]</v>
      </c>
      <c r="G330" s="51" t="str">
        <f ca="1">IF(ISBLANK(A330)," ",INDIRECT(ADDRESS(MATCH(A330,'Form Responses 1'!A:A,0),5+MOD(ROW()-2,COUNTA('Form Responses 1'!$1:$1)-4),,TRUE,"Form Responses 1")))</f>
        <v>BAIK</v>
      </c>
      <c r="H330" s="68" t="str">
        <f ca="1" t="shared" si="1"/>
        <v>Gedung Utama Lt.1</v>
      </c>
      <c r="I330" s="68" t="str">
        <f ca="1" t="shared" si="2"/>
        <v>CLEANING SERVICE</v>
      </c>
      <c r="J330" s="68">
        <f ca="1" t="array" ref="J330">IFERROR(INDEX(MASTER!B:B,MATCH(G330,MASTER!A:A,0))/100," ")</f>
        <v>0.95</v>
      </c>
      <c r="K330" s="51">
        <f ca="1" t="shared" si="3"/>
        <v>5</v>
      </c>
      <c r="L330" s="51" t="str">
        <f ca="1" t="shared" si="4"/>
        <v>2023 - WEEK 05</v>
      </c>
      <c r="M330" s="51" t="str">
        <f ca="1" t="shared" si="5"/>
        <v>2023 - MONTH 01</v>
      </c>
      <c r="N330" s="68">
        <f ca="1" t="shared" ref="N330:O330" si="338">IFERROR(AVERAGEIF(L:L,L330,$J:$J)," ")</f>
        <v>0.952500000000001</v>
      </c>
      <c r="O330" s="68">
        <f ca="1" t="shared" si="338"/>
        <v>0.953260869565218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65">
        <f ca="1">INDIRECT(ADDRESS(2+QUOTIENT(ROW()-2,COUNTA('Form Responses 1'!$1:$1)-4),1,,TRUE,"Form Responses 1"))</f>
        <v>45034.5745242824</v>
      </c>
      <c r="B331" s="51" t="str">
        <f ca="1">INDIRECT(ADDRESS(2+QUOTIENT(ROW()-2,COUNTA('Form Responses 1'!$1:$1)-4),2,,TRUE,"Form Responses 1"))</f>
        <v>ecca.wahyunie@gmail.com</v>
      </c>
      <c r="C331" s="51" t="str">
        <f ca="1">INDIRECT(ADDRESS(2+QUOTIENT(ROW()-2,COUNTA('Form Responses 1'!$1:$1)-4),3,,TRUE,"Form Responses 1"))</f>
        <v>i Gusti Agung AYu Eka Sri Wahyuni</v>
      </c>
      <c r="D331" s="66">
        <f ca="1">INDIRECT(ADDRESS(2+QUOTIENT(ROW()-2,COUNTA('Form Responses 1'!$1:$1)-4),4,,TRUE,"Form Responses 1"))</f>
        <v>44957</v>
      </c>
      <c r="E331" s="67">
        <f ca="1" t="shared" si="0"/>
        <v>2</v>
      </c>
      <c r="F331" s="51" t="str">
        <f ca="1">IF(ISBLANK(A331)," ",INDIRECT(ADDRESS(1,5+MOD(ROW()-2,COUNTA('Form Responses 1'!$1:$1)-4),,TRUE,"Form Responses 1")))</f>
        <v>Gedung Utama Lt.1 [Pantry]</v>
      </c>
      <c r="G331" s="51" t="str">
        <f ca="1">IF(ISBLANK(A331)," ",INDIRECT(ADDRESS(MATCH(A331,'Form Responses 1'!A:A,0),5+MOD(ROW()-2,COUNTA('Form Responses 1'!$1:$1)-4),,TRUE,"Form Responses 1")))</f>
        <v>BAIK</v>
      </c>
      <c r="H331" s="68" t="str">
        <f ca="1" t="shared" si="1"/>
        <v>Gedung Utama Lt.1</v>
      </c>
      <c r="I331" s="68" t="str">
        <f ca="1" t="shared" si="2"/>
        <v>CLEANING SERVICE</v>
      </c>
      <c r="J331" s="68">
        <f ca="1" t="array" ref="J331">IFERROR(INDEX(MASTER!B:B,MATCH(G331,MASTER!A:A,0))/100," ")</f>
        <v>0.95</v>
      </c>
      <c r="K331" s="51">
        <f ca="1" t="shared" si="3"/>
        <v>5</v>
      </c>
      <c r="L331" s="51" t="str">
        <f ca="1" t="shared" si="4"/>
        <v>2023 - WEEK 05</v>
      </c>
      <c r="M331" s="51" t="str">
        <f ca="1" t="shared" si="5"/>
        <v>2023 - MONTH 01</v>
      </c>
      <c r="N331" s="68">
        <f ca="1" t="shared" ref="N331:O331" si="339">IFERROR(AVERAGEIF(L:L,L331,$J:$J)," ")</f>
        <v>0.952500000000001</v>
      </c>
      <c r="O331" s="68">
        <f ca="1" t="shared" si="339"/>
        <v>0.953260869565218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65">
        <f ca="1">INDIRECT(ADDRESS(2+QUOTIENT(ROW()-2,COUNTA('Form Responses 1'!$1:$1)-4),1,,TRUE,"Form Responses 1"))</f>
        <v>45034.5745242824</v>
      </c>
      <c r="B332" s="51" t="str">
        <f ca="1">INDIRECT(ADDRESS(2+QUOTIENT(ROW()-2,COUNTA('Form Responses 1'!$1:$1)-4),2,,TRUE,"Form Responses 1"))</f>
        <v>ecca.wahyunie@gmail.com</v>
      </c>
      <c r="C332" s="51" t="str">
        <f ca="1">INDIRECT(ADDRESS(2+QUOTIENT(ROW()-2,COUNTA('Form Responses 1'!$1:$1)-4),3,,TRUE,"Form Responses 1"))</f>
        <v>i Gusti Agung AYu Eka Sri Wahyuni</v>
      </c>
      <c r="D332" s="66">
        <f ca="1">INDIRECT(ADDRESS(2+QUOTIENT(ROW()-2,COUNTA('Form Responses 1'!$1:$1)-4),4,,TRUE,"Form Responses 1"))</f>
        <v>44957</v>
      </c>
      <c r="E332" s="67">
        <f ca="1" t="shared" si="0"/>
        <v>2</v>
      </c>
      <c r="F332" s="51" t="str">
        <f ca="1">IF(ISBLANK(A332)," ",INDIRECT(ADDRESS(1,5+MOD(ROW()-2,COUNTA('Form Responses 1'!$1:$1)-4),,TRUE,"Form Responses 1")))</f>
        <v>Gedung Utama Lt.1 [Toilet Pria &amp; Wanita 1]</v>
      </c>
      <c r="G332" s="51" t="str">
        <f ca="1">IF(ISBLANK(A332)," ",INDIRECT(ADDRESS(MATCH(A332,'Form Responses 1'!A:A,0),5+MOD(ROW()-2,COUNTA('Form Responses 1'!$1:$1)-4),,TRUE,"Form Responses 1")))</f>
        <v>BAIK</v>
      </c>
      <c r="H332" s="68" t="str">
        <f ca="1" t="shared" si="1"/>
        <v>Gedung Utama Lt.1</v>
      </c>
      <c r="I332" s="68" t="str">
        <f ca="1" t="shared" si="2"/>
        <v>CLEANING SERVICE</v>
      </c>
      <c r="J332" s="68">
        <f ca="1" t="array" ref="J332">IFERROR(INDEX(MASTER!B:B,MATCH(G332,MASTER!A:A,0))/100," ")</f>
        <v>0.95</v>
      </c>
      <c r="K332" s="51">
        <f ca="1" t="shared" si="3"/>
        <v>5</v>
      </c>
      <c r="L332" s="51" t="str">
        <f ca="1" t="shared" si="4"/>
        <v>2023 - WEEK 05</v>
      </c>
      <c r="M332" s="51" t="str">
        <f ca="1" t="shared" si="5"/>
        <v>2023 - MONTH 01</v>
      </c>
      <c r="N332" s="68">
        <f ca="1" t="shared" ref="N332:O332" si="340">IFERROR(AVERAGEIF(L:L,L332,$J:$J)," ")</f>
        <v>0.952500000000001</v>
      </c>
      <c r="O332" s="68">
        <f ca="1" t="shared" si="340"/>
        <v>0.953260869565218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65">
        <f ca="1">INDIRECT(ADDRESS(2+QUOTIENT(ROW()-2,COUNTA('Form Responses 1'!$1:$1)-4),1,,TRUE,"Form Responses 1"))</f>
        <v>45034.5745242824</v>
      </c>
      <c r="B333" s="51" t="str">
        <f ca="1">INDIRECT(ADDRESS(2+QUOTIENT(ROW()-2,COUNTA('Form Responses 1'!$1:$1)-4),2,,TRUE,"Form Responses 1"))</f>
        <v>ecca.wahyunie@gmail.com</v>
      </c>
      <c r="C333" s="51" t="str">
        <f ca="1">INDIRECT(ADDRESS(2+QUOTIENT(ROW()-2,COUNTA('Form Responses 1'!$1:$1)-4),3,,TRUE,"Form Responses 1"))</f>
        <v>i Gusti Agung AYu Eka Sri Wahyuni</v>
      </c>
      <c r="D333" s="66">
        <f ca="1">INDIRECT(ADDRESS(2+QUOTIENT(ROW()-2,COUNTA('Form Responses 1'!$1:$1)-4),4,,TRUE,"Form Responses 1"))</f>
        <v>44957</v>
      </c>
      <c r="E333" s="67">
        <f ca="1" t="shared" si="0"/>
        <v>2</v>
      </c>
      <c r="F333" s="51" t="str">
        <f ca="1">IF(ISBLANK(A333)," ",INDIRECT(ADDRESS(1,5+MOD(ROW()-2,COUNTA('Form Responses 1'!$1:$1)-4),,TRUE,"Form Responses 1")))</f>
        <v>Gedung Utama Lt.1 [Toilet Pria &amp; Wanita 2]</v>
      </c>
      <c r="G333" s="51" t="str">
        <f ca="1">IF(ISBLANK(A333)," ",INDIRECT(ADDRESS(MATCH(A333,'Form Responses 1'!A:A,0),5+MOD(ROW()-2,COUNTA('Form Responses 1'!$1:$1)-4),,TRUE,"Form Responses 1")))</f>
        <v>BAIK</v>
      </c>
      <c r="H333" s="68" t="str">
        <f ca="1" t="shared" si="1"/>
        <v>Gedung Utama Lt.1</v>
      </c>
      <c r="I333" s="68" t="str">
        <f ca="1" t="shared" si="2"/>
        <v>CLEANING SERVICE</v>
      </c>
      <c r="J333" s="68">
        <f ca="1" t="array" ref="J333">IFERROR(INDEX(MASTER!B:B,MATCH(G333,MASTER!A:A,0))/100," ")</f>
        <v>0.95</v>
      </c>
      <c r="K333" s="51">
        <f ca="1" t="shared" si="3"/>
        <v>5</v>
      </c>
      <c r="L333" s="51" t="str">
        <f ca="1" t="shared" si="4"/>
        <v>2023 - WEEK 05</v>
      </c>
      <c r="M333" s="51" t="str">
        <f ca="1" t="shared" si="5"/>
        <v>2023 - MONTH 01</v>
      </c>
      <c r="N333" s="68">
        <f ca="1" t="shared" ref="N333:O333" si="341">IFERROR(AVERAGEIF(L:L,L333,$J:$J)," ")</f>
        <v>0.952500000000001</v>
      </c>
      <c r="O333" s="68">
        <f ca="1" t="shared" si="341"/>
        <v>0.953260869565218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65">
        <f ca="1">INDIRECT(ADDRESS(2+QUOTIENT(ROW()-2,COUNTA('Form Responses 1'!$1:$1)-4),1,,TRUE,"Form Responses 1"))</f>
        <v>45034.5745242824</v>
      </c>
      <c r="B334" s="51" t="str">
        <f ca="1">INDIRECT(ADDRESS(2+QUOTIENT(ROW()-2,COUNTA('Form Responses 1'!$1:$1)-4),2,,TRUE,"Form Responses 1"))</f>
        <v>ecca.wahyunie@gmail.com</v>
      </c>
      <c r="C334" s="51" t="str">
        <f ca="1">INDIRECT(ADDRESS(2+QUOTIENT(ROW()-2,COUNTA('Form Responses 1'!$1:$1)-4),3,,TRUE,"Form Responses 1"))</f>
        <v>i Gusti Agung AYu Eka Sri Wahyuni</v>
      </c>
      <c r="D334" s="66">
        <f ca="1">INDIRECT(ADDRESS(2+QUOTIENT(ROW()-2,COUNTA('Form Responses 1'!$1:$1)-4),4,,TRUE,"Form Responses 1"))</f>
        <v>44957</v>
      </c>
      <c r="E334" s="67">
        <f ca="1" t="shared" si="0"/>
        <v>2</v>
      </c>
      <c r="F334" s="51" t="str">
        <f ca="1">IF(ISBLANK(A334)," ",INDIRECT(ADDRESS(1,5+MOD(ROW()-2,COUNTA('Form Responses 1'!$1:$1)-4),,TRUE,"Form Responses 1")))</f>
        <v>Gedung Utama Lt.2 [R Kepala]</v>
      </c>
      <c r="G334" s="51" t="str">
        <f ca="1">IF(ISBLANK(A334)," ",INDIRECT(ADDRESS(MATCH(A334,'Form Responses 1'!A:A,0),5+MOD(ROW()-2,COUNTA('Form Responses 1'!$1:$1)-4),,TRUE,"Form Responses 1")))</f>
        <v>BAIK</v>
      </c>
      <c r="H334" s="68" t="str">
        <f ca="1" t="shared" si="1"/>
        <v>Gedung Utama Lt.2</v>
      </c>
      <c r="I334" s="68" t="str">
        <f ca="1" t="shared" si="2"/>
        <v>CLEANING SERVICE</v>
      </c>
      <c r="J334" s="68">
        <f ca="1" t="array" ref="J334">IFERROR(INDEX(MASTER!B:B,MATCH(G334,MASTER!A:A,0))/100," ")</f>
        <v>0.95</v>
      </c>
      <c r="K334" s="51">
        <f ca="1" t="shared" si="3"/>
        <v>5</v>
      </c>
      <c r="L334" s="51" t="str">
        <f ca="1" t="shared" si="4"/>
        <v>2023 - WEEK 05</v>
      </c>
      <c r="M334" s="51" t="str">
        <f ca="1" t="shared" si="5"/>
        <v>2023 - MONTH 01</v>
      </c>
      <c r="N334" s="68">
        <f ca="1" t="shared" ref="N334:O334" si="342">IFERROR(AVERAGEIF(L:L,L334,$J:$J)," ")</f>
        <v>0.952500000000001</v>
      </c>
      <c r="O334" s="68">
        <f ca="1" t="shared" si="342"/>
        <v>0.953260869565218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65">
        <f ca="1">INDIRECT(ADDRESS(2+QUOTIENT(ROW()-2,COUNTA('Form Responses 1'!$1:$1)-4),1,,TRUE,"Form Responses 1"))</f>
        <v>45034.5745242824</v>
      </c>
      <c r="B335" s="51" t="str">
        <f ca="1">INDIRECT(ADDRESS(2+QUOTIENT(ROW()-2,COUNTA('Form Responses 1'!$1:$1)-4),2,,TRUE,"Form Responses 1"))</f>
        <v>ecca.wahyunie@gmail.com</v>
      </c>
      <c r="C335" s="51" t="str">
        <f ca="1">INDIRECT(ADDRESS(2+QUOTIENT(ROW()-2,COUNTA('Form Responses 1'!$1:$1)-4),3,,TRUE,"Form Responses 1"))</f>
        <v>i Gusti Agung AYu Eka Sri Wahyuni</v>
      </c>
      <c r="D335" s="66">
        <f ca="1">INDIRECT(ADDRESS(2+QUOTIENT(ROW()-2,COUNTA('Form Responses 1'!$1:$1)-4),4,,TRUE,"Form Responses 1"))</f>
        <v>44957</v>
      </c>
      <c r="E335" s="67">
        <f ca="1" t="shared" si="0"/>
        <v>2</v>
      </c>
      <c r="F335" s="51" t="str">
        <f ca="1">IF(ISBLANK(A335)," ",INDIRECT(ADDRESS(1,5+MOD(ROW()-2,COUNTA('Form Responses 1'!$1:$1)-4),,TRUE,"Form Responses 1")))</f>
        <v>Gedung Utama Lt.2 [R Peneliti 1 ]</v>
      </c>
      <c r="G335" s="51" t="str">
        <f ca="1">IF(ISBLANK(A335)," ",INDIRECT(ADDRESS(MATCH(A335,'Form Responses 1'!A:A,0),5+MOD(ROW()-2,COUNTA('Form Responses 1'!$1:$1)-4),,TRUE,"Form Responses 1")))</f>
        <v>BAIK</v>
      </c>
      <c r="H335" s="68" t="str">
        <f ca="1" t="shared" si="1"/>
        <v>Gedung Utama Lt.2</v>
      </c>
      <c r="I335" s="68" t="str">
        <f ca="1" t="shared" si="2"/>
        <v>CLEANING SERVICE</v>
      </c>
      <c r="J335" s="68">
        <f ca="1" t="array" ref="J335">IFERROR(INDEX(MASTER!B:B,MATCH(G335,MASTER!A:A,0))/100," ")</f>
        <v>0.95</v>
      </c>
      <c r="K335" s="51">
        <f ca="1" t="shared" si="3"/>
        <v>5</v>
      </c>
      <c r="L335" s="51" t="str">
        <f ca="1" t="shared" si="4"/>
        <v>2023 - WEEK 05</v>
      </c>
      <c r="M335" s="51" t="str">
        <f ca="1" t="shared" si="5"/>
        <v>2023 - MONTH 01</v>
      </c>
      <c r="N335" s="68">
        <f ca="1" t="shared" ref="N335:O335" si="343">IFERROR(AVERAGEIF(L:L,L335,$J:$J)," ")</f>
        <v>0.952500000000001</v>
      </c>
      <c r="O335" s="68">
        <f ca="1" t="shared" si="343"/>
        <v>0.953260869565218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65">
        <f ca="1">INDIRECT(ADDRESS(2+QUOTIENT(ROW()-2,COUNTA('Form Responses 1'!$1:$1)-4),1,,TRUE,"Form Responses 1"))</f>
        <v>45034.5745242824</v>
      </c>
      <c r="B336" s="51" t="str">
        <f ca="1">INDIRECT(ADDRESS(2+QUOTIENT(ROW()-2,COUNTA('Form Responses 1'!$1:$1)-4),2,,TRUE,"Form Responses 1"))</f>
        <v>ecca.wahyunie@gmail.com</v>
      </c>
      <c r="C336" s="51" t="str">
        <f ca="1">INDIRECT(ADDRESS(2+QUOTIENT(ROW()-2,COUNTA('Form Responses 1'!$1:$1)-4),3,,TRUE,"Form Responses 1"))</f>
        <v>i Gusti Agung AYu Eka Sri Wahyuni</v>
      </c>
      <c r="D336" s="66">
        <f ca="1">INDIRECT(ADDRESS(2+QUOTIENT(ROW()-2,COUNTA('Form Responses 1'!$1:$1)-4),4,,TRUE,"Form Responses 1"))</f>
        <v>44957</v>
      </c>
      <c r="E336" s="67">
        <f ca="1" t="shared" si="0"/>
        <v>2</v>
      </c>
      <c r="F336" s="51" t="str">
        <f ca="1">IF(ISBLANK(A336)," ",INDIRECT(ADDRESS(1,5+MOD(ROW()-2,COUNTA('Form Responses 1'!$1:$1)-4),,TRUE,"Form Responses 1")))</f>
        <v>Gedung Utama Lt.2 [R Peneliti 2]</v>
      </c>
      <c r="G336" s="51" t="str">
        <f ca="1">IF(ISBLANK(A336)," ",INDIRECT(ADDRESS(MATCH(A336,'Form Responses 1'!A:A,0),5+MOD(ROW()-2,COUNTA('Form Responses 1'!$1:$1)-4),,TRUE,"Form Responses 1")))</f>
        <v>BAIK</v>
      </c>
      <c r="H336" s="68" t="str">
        <f ca="1" t="shared" si="1"/>
        <v>Gedung Utama Lt.2</v>
      </c>
      <c r="I336" s="68" t="str">
        <f ca="1" t="shared" si="2"/>
        <v>CLEANING SERVICE</v>
      </c>
      <c r="J336" s="68">
        <f ca="1" t="array" ref="J336">IFERROR(INDEX(MASTER!B:B,MATCH(G336,MASTER!A:A,0))/100," ")</f>
        <v>0.95</v>
      </c>
      <c r="K336" s="51">
        <f ca="1" t="shared" si="3"/>
        <v>5</v>
      </c>
      <c r="L336" s="51" t="str">
        <f ca="1" t="shared" si="4"/>
        <v>2023 - WEEK 05</v>
      </c>
      <c r="M336" s="51" t="str">
        <f ca="1" t="shared" si="5"/>
        <v>2023 - MONTH 01</v>
      </c>
      <c r="N336" s="68">
        <f ca="1" t="shared" ref="N336:O336" si="344">IFERROR(AVERAGEIF(L:L,L336,$J:$J)," ")</f>
        <v>0.952500000000001</v>
      </c>
      <c r="O336" s="68">
        <f ca="1" t="shared" si="344"/>
        <v>0.953260869565218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65">
        <f ca="1">INDIRECT(ADDRESS(2+QUOTIENT(ROW()-2,COUNTA('Form Responses 1'!$1:$1)-4),1,,TRUE,"Form Responses 1"))</f>
        <v>45034.5745242824</v>
      </c>
      <c r="B337" s="51" t="str">
        <f ca="1">INDIRECT(ADDRESS(2+QUOTIENT(ROW()-2,COUNTA('Form Responses 1'!$1:$1)-4),2,,TRUE,"Form Responses 1"))</f>
        <v>ecca.wahyunie@gmail.com</v>
      </c>
      <c r="C337" s="51" t="str">
        <f ca="1">INDIRECT(ADDRESS(2+QUOTIENT(ROW()-2,COUNTA('Form Responses 1'!$1:$1)-4),3,,TRUE,"Form Responses 1"))</f>
        <v>i Gusti Agung AYu Eka Sri Wahyuni</v>
      </c>
      <c r="D337" s="66">
        <f ca="1">INDIRECT(ADDRESS(2+QUOTIENT(ROW()-2,COUNTA('Form Responses 1'!$1:$1)-4),4,,TRUE,"Form Responses 1"))</f>
        <v>44957</v>
      </c>
      <c r="E337" s="67">
        <f ca="1" t="shared" si="0"/>
        <v>2</v>
      </c>
      <c r="F337" s="51" t="str">
        <f ca="1">IF(ISBLANK(A337)," ",INDIRECT(ADDRESS(1,5+MOD(ROW()-2,COUNTA('Form Responses 1'!$1:$1)-4),,TRUE,"Form Responses 1")))</f>
        <v>Gedung Utama Lt.2 [R Peneliti 3]</v>
      </c>
      <c r="G337" s="51" t="str">
        <f ca="1">IF(ISBLANK(A337)," ",INDIRECT(ADDRESS(MATCH(A337,'Form Responses 1'!A:A,0),5+MOD(ROW()-2,COUNTA('Form Responses 1'!$1:$1)-4),,TRUE,"Form Responses 1")))</f>
        <v>BAIK</v>
      </c>
      <c r="H337" s="68" t="str">
        <f ca="1" t="shared" si="1"/>
        <v>Gedung Utama Lt.2</v>
      </c>
      <c r="I337" s="68" t="str">
        <f ca="1" t="shared" si="2"/>
        <v>CLEANING SERVICE</v>
      </c>
      <c r="J337" s="68">
        <f ca="1" t="array" ref="J337">IFERROR(INDEX(MASTER!B:B,MATCH(G337,MASTER!A:A,0))/100," ")</f>
        <v>0.95</v>
      </c>
      <c r="K337" s="51">
        <f ca="1" t="shared" si="3"/>
        <v>5</v>
      </c>
      <c r="L337" s="51" t="str">
        <f ca="1" t="shared" si="4"/>
        <v>2023 - WEEK 05</v>
      </c>
      <c r="M337" s="51" t="str">
        <f ca="1" t="shared" si="5"/>
        <v>2023 - MONTH 01</v>
      </c>
      <c r="N337" s="68">
        <f ca="1" t="shared" ref="N337:O337" si="345">IFERROR(AVERAGEIF(L:L,L337,$J:$J)," ")</f>
        <v>0.952500000000001</v>
      </c>
      <c r="O337" s="68">
        <f ca="1" t="shared" si="345"/>
        <v>0.953260869565218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65">
        <f ca="1">INDIRECT(ADDRESS(2+QUOTIENT(ROW()-2,COUNTA('Form Responses 1'!$1:$1)-4),1,,TRUE,"Form Responses 1"))</f>
        <v>45034.5745242824</v>
      </c>
      <c r="B338" s="51" t="str">
        <f ca="1">INDIRECT(ADDRESS(2+QUOTIENT(ROW()-2,COUNTA('Form Responses 1'!$1:$1)-4),2,,TRUE,"Form Responses 1"))</f>
        <v>ecca.wahyunie@gmail.com</v>
      </c>
      <c r="C338" s="51" t="str">
        <f ca="1">INDIRECT(ADDRESS(2+QUOTIENT(ROW()-2,COUNTA('Form Responses 1'!$1:$1)-4),3,,TRUE,"Form Responses 1"))</f>
        <v>i Gusti Agung AYu Eka Sri Wahyuni</v>
      </c>
      <c r="D338" s="66">
        <f ca="1">INDIRECT(ADDRESS(2+QUOTIENT(ROW()-2,COUNTA('Form Responses 1'!$1:$1)-4),4,,TRUE,"Form Responses 1"))</f>
        <v>44957</v>
      </c>
      <c r="E338" s="67">
        <f ca="1" t="shared" si="0"/>
        <v>2</v>
      </c>
      <c r="F338" s="51" t="str">
        <f ca="1">IF(ISBLANK(A338)," ",INDIRECT(ADDRESS(1,5+MOD(ROW()-2,COUNTA('Form Responses 1'!$1:$1)-4),,TRUE,"Form Responses 1")))</f>
        <v>Gedung Utama Lt.2 [R Peneliti 4]</v>
      </c>
      <c r="G338" s="51" t="str">
        <f ca="1">IF(ISBLANK(A338)," ",INDIRECT(ADDRESS(MATCH(A338,'Form Responses 1'!A:A,0),5+MOD(ROW()-2,COUNTA('Form Responses 1'!$1:$1)-4),,TRUE,"Form Responses 1")))</f>
        <v>BAIK</v>
      </c>
      <c r="H338" s="68" t="str">
        <f ca="1" t="shared" si="1"/>
        <v>Gedung Utama Lt.2</v>
      </c>
      <c r="I338" s="68" t="str">
        <f ca="1" t="shared" si="2"/>
        <v>CLEANING SERVICE</v>
      </c>
      <c r="J338" s="68">
        <f ca="1" t="array" ref="J338">IFERROR(INDEX(MASTER!B:B,MATCH(G338,MASTER!A:A,0))/100," ")</f>
        <v>0.95</v>
      </c>
      <c r="K338" s="51">
        <f ca="1" t="shared" si="3"/>
        <v>5</v>
      </c>
      <c r="L338" s="51" t="str">
        <f ca="1" t="shared" si="4"/>
        <v>2023 - WEEK 05</v>
      </c>
      <c r="M338" s="51" t="str">
        <f ca="1" t="shared" si="5"/>
        <v>2023 - MONTH 01</v>
      </c>
      <c r="N338" s="68">
        <f ca="1" t="shared" ref="N338:O338" si="346">IFERROR(AVERAGEIF(L:L,L338,$J:$J)," ")</f>
        <v>0.952500000000001</v>
      </c>
      <c r="O338" s="68">
        <f ca="1" t="shared" si="346"/>
        <v>0.953260869565218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65">
        <f ca="1">INDIRECT(ADDRESS(2+QUOTIENT(ROW()-2,COUNTA('Form Responses 1'!$1:$1)-4),1,,TRUE,"Form Responses 1"))</f>
        <v>45034.5745242824</v>
      </c>
      <c r="B339" s="51" t="str">
        <f ca="1">INDIRECT(ADDRESS(2+QUOTIENT(ROW()-2,COUNTA('Form Responses 1'!$1:$1)-4),2,,TRUE,"Form Responses 1"))</f>
        <v>ecca.wahyunie@gmail.com</v>
      </c>
      <c r="C339" s="51" t="str">
        <f ca="1">INDIRECT(ADDRESS(2+QUOTIENT(ROW()-2,COUNTA('Form Responses 1'!$1:$1)-4),3,,TRUE,"Form Responses 1"))</f>
        <v>i Gusti Agung AYu Eka Sri Wahyuni</v>
      </c>
      <c r="D339" s="66">
        <f ca="1">INDIRECT(ADDRESS(2+QUOTIENT(ROW()-2,COUNTA('Form Responses 1'!$1:$1)-4),4,,TRUE,"Form Responses 1"))</f>
        <v>44957</v>
      </c>
      <c r="E339" s="67">
        <f ca="1" t="shared" si="0"/>
        <v>2</v>
      </c>
      <c r="F339" s="51" t="str">
        <f ca="1">IF(ISBLANK(A339)," ",INDIRECT(ADDRESS(1,5+MOD(ROW()-2,COUNTA('Form Responses 1'!$1:$1)-4),,TRUE,"Form Responses 1")))</f>
        <v>Gedung Utama Lt.2 [Pantry]</v>
      </c>
      <c r="G339" s="51" t="str">
        <f ca="1">IF(ISBLANK(A339)," ",INDIRECT(ADDRESS(MATCH(A339,'Form Responses 1'!A:A,0),5+MOD(ROW()-2,COUNTA('Form Responses 1'!$1:$1)-4),,TRUE,"Form Responses 1")))</f>
        <v>BAIK</v>
      </c>
      <c r="H339" s="68" t="str">
        <f ca="1" t="shared" si="1"/>
        <v>Gedung Utama Lt.2</v>
      </c>
      <c r="I339" s="68" t="str">
        <f ca="1" t="shared" si="2"/>
        <v>CLEANING SERVICE</v>
      </c>
      <c r="J339" s="68">
        <f ca="1" t="array" ref="J339">IFERROR(INDEX(MASTER!B:B,MATCH(G339,MASTER!A:A,0))/100," ")</f>
        <v>0.95</v>
      </c>
      <c r="K339" s="51">
        <f ca="1" t="shared" si="3"/>
        <v>5</v>
      </c>
      <c r="L339" s="51" t="str">
        <f ca="1" t="shared" si="4"/>
        <v>2023 - WEEK 05</v>
      </c>
      <c r="M339" s="51" t="str">
        <f ca="1" t="shared" si="5"/>
        <v>2023 - MONTH 01</v>
      </c>
      <c r="N339" s="68">
        <f ca="1" t="shared" ref="N339:O339" si="347">IFERROR(AVERAGEIF(L:L,L339,$J:$J)," ")</f>
        <v>0.952500000000001</v>
      </c>
      <c r="O339" s="68">
        <f ca="1" t="shared" si="347"/>
        <v>0.953260869565218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65">
        <f ca="1">INDIRECT(ADDRESS(2+QUOTIENT(ROW()-2,COUNTA('Form Responses 1'!$1:$1)-4),1,,TRUE,"Form Responses 1"))</f>
        <v>45034.5745242824</v>
      </c>
      <c r="B340" s="51" t="str">
        <f ca="1">INDIRECT(ADDRESS(2+QUOTIENT(ROW()-2,COUNTA('Form Responses 1'!$1:$1)-4),2,,TRUE,"Form Responses 1"))</f>
        <v>ecca.wahyunie@gmail.com</v>
      </c>
      <c r="C340" s="51" t="str">
        <f ca="1">INDIRECT(ADDRESS(2+QUOTIENT(ROW()-2,COUNTA('Form Responses 1'!$1:$1)-4),3,,TRUE,"Form Responses 1"))</f>
        <v>i Gusti Agung AYu Eka Sri Wahyuni</v>
      </c>
      <c r="D340" s="66">
        <f ca="1">INDIRECT(ADDRESS(2+QUOTIENT(ROW()-2,COUNTA('Form Responses 1'!$1:$1)-4),4,,TRUE,"Form Responses 1"))</f>
        <v>44957</v>
      </c>
      <c r="E340" s="67">
        <f ca="1" t="shared" si="0"/>
        <v>2</v>
      </c>
      <c r="F340" s="51" t="str">
        <f ca="1">IF(ISBLANK(A340)," ",INDIRECT(ADDRESS(1,5+MOD(ROW()-2,COUNTA('Form Responses 1'!$1:$1)-4),,TRUE,"Form Responses 1")))</f>
        <v>Gedung Utama Lt.2 [R Rapat Kecil 1]</v>
      </c>
      <c r="G340" s="51" t="str">
        <f ca="1">IF(ISBLANK(A340)," ",INDIRECT(ADDRESS(MATCH(A340,'Form Responses 1'!A:A,0),5+MOD(ROW()-2,COUNTA('Form Responses 1'!$1:$1)-4),,TRUE,"Form Responses 1")))</f>
        <v>BAIK</v>
      </c>
      <c r="H340" s="68" t="str">
        <f ca="1" t="shared" si="1"/>
        <v>Gedung Utama Lt.2</v>
      </c>
      <c r="I340" s="68" t="str">
        <f ca="1" t="shared" si="2"/>
        <v>CLEANING SERVICE</v>
      </c>
      <c r="J340" s="68">
        <f ca="1" t="array" ref="J340">IFERROR(INDEX(MASTER!B:B,MATCH(G340,MASTER!A:A,0))/100," ")</f>
        <v>0.95</v>
      </c>
      <c r="K340" s="51">
        <f ca="1" t="shared" si="3"/>
        <v>5</v>
      </c>
      <c r="L340" s="51" t="str">
        <f ca="1" t="shared" si="4"/>
        <v>2023 - WEEK 05</v>
      </c>
      <c r="M340" s="51" t="str">
        <f ca="1" t="shared" si="5"/>
        <v>2023 - MONTH 01</v>
      </c>
      <c r="N340" s="68">
        <f ca="1" t="shared" ref="N340:O340" si="348">IFERROR(AVERAGEIF(L:L,L340,$J:$J)," ")</f>
        <v>0.952500000000001</v>
      </c>
      <c r="O340" s="68">
        <f ca="1" t="shared" si="348"/>
        <v>0.953260869565218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65">
        <f ca="1">INDIRECT(ADDRESS(2+QUOTIENT(ROW()-2,COUNTA('Form Responses 1'!$1:$1)-4),1,,TRUE,"Form Responses 1"))</f>
        <v>45034.5745242824</v>
      </c>
      <c r="B341" s="51" t="str">
        <f ca="1">INDIRECT(ADDRESS(2+QUOTIENT(ROW()-2,COUNTA('Form Responses 1'!$1:$1)-4),2,,TRUE,"Form Responses 1"))</f>
        <v>ecca.wahyunie@gmail.com</v>
      </c>
      <c r="C341" s="51" t="str">
        <f ca="1">INDIRECT(ADDRESS(2+QUOTIENT(ROW()-2,COUNTA('Form Responses 1'!$1:$1)-4),3,,TRUE,"Form Responses 1"))</f>
        <v>i Gusti Agung AYu Eka Sri Wahyuni</v>
      </c>
      <c r="D341" s="66">
        <f ca="1">INDIRECT(ADDRESS(2+QUOTIENT(ROW()-2,COUNTA('Form Responses 1'!$1:$1)-4),4,,TRUE,"Form Responses 1"))</f>
        <v>44957</v>
      </c>
      <c r="E341" s="67">
        <f ca="1" t="shared" si="0"/>
        <v>2</v>
      </c>
      <c r="F341" s="51" t="str">
        <f ca="1">IF(ISBLANK(A341)," ",INDIRECT(ADDRESS(1,5+MOD(ROW()-2,COUNTA('Form Responses 1'!$1:$1)-4),,TRUE,"Form Responses 1")))</f>
        <v>Gedung Utama Lt.2 [R Rapat Kecil  2]</v>
      </c>
      <c r="G341" s="51" t="str">
        <f ca="1">IF(ISBLANK(A341)," ",INDIRECT(ADDRESS(MATCH(A341,'Form Responses 1'!A:A,0),5+MOD(ROW()-2,COUNTA('Form Responses 1'!$1:$1)-4),,TRUE,"Form Responses 1")))</f>
        <v>BAIK</v>
      </c>
      <c r="H341" s="68" t="str">
        <f ca="1" t="shared" si="1"/>
        <v>Gedung Utama Lt.2</v>
      </c>
      <c r="I341" s="68" t="str">
        <f ca="1" t="shared" si="2"/>
        <v>CLEANING SERVICE</v>
      </c>
      <c r="J341" s="68">
        <f ca="1" t="array" ref="J341">IFERROR(INDEX(MASTER!B:B,MATCH(G341,MASTER!A:A,0))/100," ")</f>
        <v>0.95</v>
      </c>
      <c r="K341" s="51">
        <f ca="1" t="shared" si="3"/>
        <v>5</v>
      </c>
      <c r="L341" s="51" t="str">
        <f ca="1" t="shared" si="4"/>
        <v>2023 - WEEK 05</v>
      </c>
      <c r="M341" s="51" t="str">
        <f ca="1" t="shared" si="5"/>
        <v>2023 - MONTH 01</v>
      </c>
      <c r="N341" s="68">
        <f ca="1" t="shared" ref="N341:O341" si="349">IFERROR(AVERAGEIF(L:L,L341,$J:$J)," ")</f>
        <v>0.952500000000001</v>
      </c>
      <c r="O341" s="68">
        <f ca="1" t="shared" si="349"/>
        <v>0.953260869565218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65">
        <f ca="1">INDIRECT(ADDRESS(2+QUOTIENT(ROW()-2,COUNTA('Form Responses 1'!$1:$1)-4),1,,TRUE,"Form Responses 1"))</f>
        <v>45034.5745242824</v>
      </c>
      <c r="B342" s="51" t="str">
        <f ca="1">INDIRECT(ADDRESS(2+QUOTIENT(ROW()-2,COUNTA('Form Responses 1'!$1:$1)-4),2,,TRUE,"Form Responses 1"))</f>
        <v>ecca.wahyunie@gmail.com</v>
      </c>
      <c r="C342" s="51" t="str">
        <f ca="1">INDIRECT(ADDRESS(2+QUOTIENT(ROW()-2,COUNTA('Form Responses 1'!$1:$1)-4),3,,TRUE,"Form Responses 1"))</f>
        <v>i Gusti Agung AYu Eka Sri Wahyuni</v>
      </c>
      <c r="D342" s="66">
        <f ca="1">INDIRECT(ADDRESS(2+QUOTIENT(ROW()-2,COUNTA('Form Responses 1'!$1:$1)-4),4,,TRUE,"Form Responses 1"))</f>
        <v>44957</v>
      </c>
      <c r="E342" s="67">
        <f ca="1" t="shared" si="0"/>
        <v>2</v>
      </c>
      <c r="F342" s="51" t="str">
        <f ca="1">IF(ISBLANK(A342)," ",INDIRECT(ADDRESS(1,5+MOD(ROW()-2,COUNTA('Form Responses 1'!$1:$1)-4),,TRUE,"Form Responses 1")))</f>
        <v>Gedung Utama Lt.2 [Co Working Space]</v>
      </c>
      <c r="G342" s="51" t="str">
        <f ca="1">IF(ISBLANK(A342)," ",INDIRECT(ADDRESS(MATCH(A342,'Form Responses 1'!A:A,0),5+MOD(ROW()-2,COUNTA('Form Responses 1'!$1:$1)-4),,TRUE,"Form Responses 1")))</f>
        <v>BAIK</v>
      </c>
      <c r="H342" s="68" t="str">
        <f ca="1" t="shared" si="1"/>
        <v>Gedung Utama Lt.2</v>
      </c>
      <c r="I342" s="68" t="str">
        <f ca="1" t="shared" si="2"/>
        <v>CLEANING SERVICE</v>
      </c>
      <c r="J342" s="68">
        <f ca="1" t="array" ref="J342">IFERROR(INDEX(MASTER!B:B,MATCH(G342,MASTER!A:A,0))/100," ")</f>
        <v>0.95</v>
      </c>
      <c r="K342" s="51">
        <f ca="1" t="shared" si="3"/>
        <v>5</v>
      </c>
      <c r="L342" s="51" t="str">
        <f ca="1" t="shared" si="4"/>
        <v>2023 - WEEK 05</v>
      </c>
      <c r="M342" s="51" t="str">
        <f ca="1" t="shared" si="5"/>
        <v>2023 - MONTH 01</v>
      </c>
      <c r="N342" s="68">
        <f ca="1" t="shared" ref="N342:O342" si="350">IFERROR(AVERAGEIF(L:L,L342,$J:$J)," ")</f>
        <v>0.952500000000001</v>
      </c>
      <c r="O342" s="68">
        <f ca="1" t="shared" si="350"/>
        <v>0.953260869565218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65">
        <f ca="1">INDIRECT(ADDRESS(2+QUOTIENT(ROW()-2,COUNTA('Form Responses 1'!$1:$1)-4),1,,TRUE,"Form Responses 1"))</f>
        <v>45034.5745242824</v>
      </c>
      <c r="B343" s="51" t="str">
        <f ca="1">INDIRECT(ADDRESS(2+QUOTIENT(ROW()-2,COUNTA('Form Responses 1'!$1:$1)-4),2,,TRUE,"Form Responses 1"))</f>
        <v>ecca.wahyunie@gmail.com</v>
      </c>
      <c r="C343" s="51" t="str">
        <f ca="1">INDIRECT(ADDRESS(2+QUOTIENT(ROW()-2,COUNTA('Form Responses 1'!$1:$1)-4),3,,TRUE,"Form Responses 1"))</f>
        <v>i Gusti Agung AYu Eka Sri Wahyuni</v>
      </c>
      <c r="D343" s="66">
        <f ca="1">INDIRECT(ADDRESS(2+QUOTIENT(ROW()-2,COUNTA('Form Responses 1'!$1:$1)-4),4,,TRUE,"Form Responses 1"))</f>
        <v>44957</v>
      </c>
      <c r="E343" s="67">
        <f ca="1" t="shared" si="0"/>
        <v>2</v>
      </c>
      <c r="F343" s="51" t="str">
        <f ca="1">IF(ISBLANK(A343)," ",INDIRECT(ADDRESS(1,5+MOD(ROW()-2,COUNTA('Form Responses 1'!$1:$1)-4),,TRUE,"Form Responses 1")))</f>
        <v>Gedung Utama Lt.2 [Toilet Pria &amp; Wanita 1]</v>
      </c>
      <c r="G343" s="51" t="str">
        <f ca="1">IF(ISBLANK(A343)," ",INDIRECT(ADDRESS(MATCH(A343,'Form Responses 1'!A:A,0),5+MOD(ROW()-2,COUNTA('Form Responses 1'!$1:$1)-4),,TRUE,"Form Responses 1")))</f>
        <v>BAIK</v>
      </c>
      <c r="H343" s="68" t="str">
        <f ca="1" t="shared" si="1"/>
        <v>Gedung Utama Lt.2</v>
      </c>
      <c r="I343" s="68" t="str">
        <f ca="1" t="shared" si="2"/>
        <v>CLEANING SERVICE</v>
      </c>
      <c r="J343" s="68">
        <f ca="1" t="array" ref="J343">IFERROR(INDEX(MASTER!B:B,MATCH(G343,MASTER!A:A,0))/100," ")</f>
        <v>0.95</v>
      </c>
      <c r="K343" s="51">
        <f ca="1" t="shared" si="3"/>
        <v>5</v>
      </c>
      <c r="L343" s="51" t="str">
        <f ca="1" t="shared" si="4"/>
        <v>2023 - WEEK 05</v>
      </c>
      <c r="M343" s="51" t="str">
        <f ca="1" t="shared" si="5"/>
        <v>2023 - MONTH 01</v>
      </c>
      <c r="N343" s="68">
        <f ca="1" t="shared" ref="N343:O343" si="351">IFERROR(AVERAGEIF(L:L,L343,$J:$J)," ")</f>
        <v>0.952500000000001</v>
      </c>
      <c r="O343" s="68">
        <f ca="1" t="shared" si="351"/>
        <v>0.953260869565218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65">
        <f ca="1">INDIRECT(ADDRESS(2+QUOTIENT(ROW()-2,COUNTA('Form Responses 1'!$1:$1)-4),1,,TRUE,"Form Responses 1"))</f>
        <v>45034.5745242824</v>
      </c>
      <c r="B344" s="51" t="str">
        <f ca="1">INDIRECT(ADDRESS(2+QUOTIENT(ROW()-2,COUNTA('Form Responses 1'!$1:$1)-4),2,,TRUE,"Form Responses 1"))</f>
        <v>ecca.wahyunie@gmail.com</v>
      </c>
      <c r="C344" s="51" t="str">
        <f ca="1">INDIRECT(ADDRESS(2+QUOTIENT(ROW()-2,COUNTA('Form Responses 1'!$1:$1)-4),3,,TRUE,"Form Responses 1"))</f>
        <v>i Gusti Agung AYu Eka Sri Wahyuni</v>
      </c>
      <c r="D344" s="66">
        <f ca="1">INDIRECT(ADDRESS(2+QUOTIENT(ROW()-2,COUNTA('Form Responses 1'!$1:$1)-4),4,,TRUE,"Form Responses 1"))</f>
        <v>44957</v>
      </c>
      <c r="E344" s="67">
        <f ca="1" t="shared" si="0"/>
        <v>2</v>
      </c>
      <c r="F344" s="51" t="str">
        <f ca="1">IF(ISBLANK(A344)," ",INDIRECT(ADDRESS(1,5+MOD(ROW()-2,COUNTA('Form Responses 1'!$1:$1)-4),,TRUE,"Form Responses 1")))</f>
        <v>Gedung Utama Lt.2 [Toilet Pria &amp; Wanita 2]</v>
      </c>
      <c r="G344" s="51" t="str">
        <f ca="1">IF(ISBLANK(A344)," ",INDIRECT(ADDRESS(MATCH(A344,'Form Responses 1'!A:A,0),5+MOD(ROW()-2,COUNTA('Form Responses 1'!$1:$1)-4),,TRUE,"Form Responses 1")))</f>
        <v>BAIK</v>
      </c>
      <c r="H344" s="68" t="str">
        <f ca="1" t="shared" si="1"/>
        <v>Gedung Utama Lt.2</v>
      </c>
      <c r="I344" s="68" t="str">
        <f ca="1" t="shared" si="2"/>
        <v>CLEANING SERVICE</v>
      </c>
      <c r="J344" s="68">
        <f ca="1" t="array" ref="J344">IFERROR(INDEX(MASTER!B:B,MATCH(G344,MASTER!A:A,0))/100," ")</f>
        <v>0.95</v>
      </c>
      <c r="K344" s="51">
        <f ca="1" t="shared" si="3"/>
        <v>5</v>
      </c>
      <c r="L344" s="51" t="str">
        <f ca="1" t="shared" si="4"/>
        <v>2023 - WEEK 05</v>
      </c>
      <c r="M344" s="51" t="str">
        <f ca="1" t="shared" si="5"/>
        <v>2023 - MONTH 01</v>
      </c>
      <c r="N344" s="68">
        <f ca="1" t="shared" ref="N344:O344" si="352">IFERROR(AVERAGEIF(L:L,L344,$J:$J)," ")</f>
        <v>0.952500000000001</v>
      </c>
      <c r="O344" s="68">
        <f ca="1" t="shared" si="352"/>
        <v>0.953260869565218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65">
        <f ca="1">INDIRECT(ADDRESS(2+QUOTIENT(ROW()-2,COUNTA('Form Responses 1'!$1:$1)-4),1,,TRUE,"Form Responses 1"))</f>
        <v>45034.5745242824</v>
      </c>
      <c r="B345" s="51" t="str">
        <f ca="1">INDIRECT(ADDRESS(2+QUOTIENT(ROW()-2,COUNTA('Form Responses 1'!$1:$1)-4),2,,TRUE,"Form Responses 1"))</f>
        <v>ecca.wahyunie@gmail.com</v>
      </c>
      <c r="C345" s="51" t="str">
        <f ca="1">INDIRECT(ADDRESS(2+QUOTIENT(ROW()-2,COUNTA('Form Responses 1'!$1:$1)-4),3,,TRUE,"Form Responses 1"))</f>
        <v>i Gusti Agung AYu Eka Sri Wahyuni</v>
      </c>
      <c r="D345" s="66">
        <f ca="1">INDIRECT(ADDRESS(2+QUOTIENT(ROW()-2,COUNTA('Form Responses 1'!$1:$1)-4),4,,TRUE,"Form Responses 1"))</f>
        <v>44957</v>
      </c>
      <c r="E345" s="67">
        <f ca="1" t="shared" si="0"/>
        <v>2</v>
      </c>
      <c r="F345" s="51" t="str">
        <f ca="1">IF(ISBLANK(A345)," ",INDIRECT(ADDRESS(1,5+MOD(ROW()-2,COUNTA('Form Responses 1'!$1:$1)-4),,TRUE,"Form Responses 1")))</f>
        <v>Gedung Blok Barat Lt.1 [Ruang perlengkapan]</v>
      </c>
      <c r="G345" s="51" t="str">
        <f ca="1">IF(ISBLANK(A345)," ",INDIRECT(ADDRESS(MATCH(A345,'Form Responses 1'!A:A,0),5+MOD(ROW()-2,COUNTA('Form Responses 1'!$1:$1)-4),,TRUE,"Form Responses 1")))</f>
        <v>BAIK</v>
      </c>
      <c r="H345" s="68" t="str">
        <f ca="1" t="shared" si="1"/>
        <v>Gedung Blok Barat Lt.1</v>
      </c>
      <c r="I345" s="68" t="str">
        <f ca="1" t="shared" si="2"/>
        <v>CLEANING SERVICE</v>
      </c>
      <c r="J345" s="68">
        <f ca="1" t="array" ref="J345">IFERROR(INDEX(MASTER!B:B,MATCH(G345,MASTER!A:A,0))/100," ")</f>
        <v>0.95</v>
      </c>
      <c r="K345" s="51">
        <f ca="1" t="shared" si="3"/>
        <v>5</v>
      </c>
      <c r="L345" s="51" t="str">
        <f ca="1" t="shared" si="4"/>
        <v>2023 - WEEK 05</v>
      </c>
      <c r="M345" s="51" t="str">
        <f ca="1" t="shared" si="5"/>
        <v>2023 - MONTH 01</v>
      </c>
      <c r="N345" s="68">
        <f ca="1" t="shared" ref="N345:O345" si="353">IFERROR(AVERAGEIF(L:L,L345,$J:$J)," ")</f>
        <v>0.952500000000001</v>
      </c>
      <c r="O345" s="68">
        <f ca="1" t="shared" si="353"/>
        <v>0.953260869565218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65">
        <f ca="1">INDIRECT(ADDRESS(2+QUOTIENT(ROW()-2,COUNTA('Form Responses 1'!$1:$1)-4),1,,TRUE,"Form Responses 1"))</f>
        <v>45034.5745242824</v>
      </c>
      <c r="B346" s="51" t="str">
        <f ca="1">INDIRECT(ADDRESS(2+QUOTIENT(ROW()-2,COUNTA('Form Responses 1'!$1:$1)-4),2,,TRUE,"Form Responses 1"))</f>
        <v>ecca.wahyunie@gmail.com</v>
      </c>
      <c r="C346" s="51" t="str">
        <f ca="1">INDIRECT(ADDRESS(2+QUOTIENT(ROW()-2,COUNTA('Form Responses 1'!$1:$1)-4),3,,TRUE,"Form Responses 1"))</f>
        <v>i Gusti Agung AYu Eka Sri Wahyuni</v>
      </c>
      <c r="D346" s="66">
        <f ca="1">INDIRECT(ADDRESS(2+QUOTIENT(ROW()-2,COUNTA('Form Responses 1'!$1:$1)-4),4,,TRUE,"Form Responses 1"))</f>
        <v>44957</v>
      </c>
      <c r="E346" s="67">
        <f ca="1" t="shared" si="0"/>
        <v>2</v>
      </c>
      <c r="F346" s="51" t="str">
        <f ca="1">IF(ISBLANK(A346)," ",INDIRECT(ADDRESS(1,5+MOD(ROW()-2,COUNTA('Form Responses 1'!$1:$1)-4),,TRUE,"Form Responses 1")))</f>
        <v>Gedung Blok Barat Lt.1 [R Dokumentasi]</v>
      </c>
      <c r="G346" s="51" t="str">
        <f ca="1">IF(ISBLANK(A346)," ",INDIRECT(ADDRESS(MATCH(A346,'Form Responses 1'!A:A,0),5+MOD(ROW()-2,COUNTA('Form Responses 1'!$1:$1)-4),,TRUE,"Form Responses 1")))</f>
        <v>BAIK</v>
      </c>
      <c r="H346" s="68" t="str">
        <f ca="1" t="shared" si="1"/>
        <v>Gedung Blok Barat Lt.1</v>
      </c>
      <c r="I346" s="68" t="str">
        <f ca="1" t="shared" si="2"/>
        <v>CLEANING SERVICE</v>
      </c>
      <c r="J346" s="68">
        <f ca="1" t="array" ref="J346">IFERROR(INDEX(MASTER!B:B,MATCH(G346,MASTER!A:A,0))/100," ")</f>
        <v>0.95</v>
      </c>
      <c r="K346" s="51">
        <f ca="1" t="shared" si="3"/>
        <v>5</v>
      </c>
      <c r="L346" s="51" t="str">
        <f ca="1" t="shared" si="4"/>
        <v>2023 - WEEK 05</v>
      </c>
      <c r="M346" s="51" t="str">
        <f ca="1" t="shared" si="5"/>
        <v>2023 - MONTH 01</v>
      </c>
      <c r="N346" s="68">
        <f ca="1" t="shared" ref="N346:O346" si="354">IFERROR(AVERAGEIF(L:L,L346,$J:$J)," ")</f>
        <v>0.952500000000001</v>
      </c>
      <c r="O346" s="68">
        <f ca="1" t="shared" si="354"/>
        <v>0.953260869565218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65">
        <f ca="1">INDIRECT(ADDRESS(2+QUOTIENT(ROW()-2,COUNTA('Form Responses 1'!$1:$1)-4),1,,TRUE,"Form Responses 1"))</f>
        <v>45034.5745242824</v>
      </c>
      <c r="B347" s="51" t="str">
        <f ca="1">INDIRECT(ADDRESS(2+QUOTIENT(ROW()-2,COUNTA('Form Responses 1'!$1:$1)-4),2,,TRUE,"Form Responses 1"))</f>
        <v>ecca.wahyunie@gmail.com</v>
      </c>
      <c r="C347" s="51" t="str">
        <f ca="1">INDIRECT(ADDRESS(2+QUOTIENT(ROW()-2,COUNTA('Form Responses 1'!$1:$1)-4),3,,TRUE,"Form Responses 1"))</f>
        <v>i Gusti Agung AYu Eka Sri Wahyuni</v>
      </c>
      <c r="D347" s="66">
        <f ca="1">INDIRECT(ADDRESS(2+QUOTIENT(ROW()-2,COUNTA('Form Responses 1'!$1:$1)-4),4,,TRUE,"Form Responses 1"))</f>
        <v>44957</v>
      </c>
      <c r="E347" s="67">
        <f ca="1" t="shared" si="0"/>
        <v>2</v>
      </c>
      <c r="F347" s="51" t="str">
        <f ca="1">IF(ISBLANK(A347)," ",INDIRECT(ADDRESS(1,5+MOD(ROW()-2,COUNTA('Form Responses 1'!$1:$1)-4),,TRUE,"Form Responses 1")))</f>
        <v>Gedung Blok Barat Lt.1 [R Penggambaran]</v>
      </c>
      <c r="G347" s="51" t="str">
        <f ca="1">IF(ISBLANK(A347)," ",INDIRECT(ADDRESS(MATCH(A347,'Form Responses 1'!A:A,0),5+MOD(ROW()-2,COUNTA('Form Responses 1'!$1:$1)-4),,TRUE,"Form Responses 1")))</f>
        <v>BAIK</v>
      </c>
      <c r="H347" s="68" t="str">
        <f ca="1" t="shared" si="1"/>
        <v>Gedung Blok Barat Lt.1</v>
      </c>
      <c r="I347" s="68" t="str">
        <f ca="1" t="shared" si="2"/>
        <v>CLEANING SERVICE</v>
      </c>
      <c r="J347" s="68">
        <f ca="1" t="array" ref="J347">IFERROR(INDEX(MASTER!B:B,MATCH(G347,MASTER!A:A,0))/100," ")</f>
        <v>0.95</v>
      </c>
      <c r="K347" s="51">
        <f ca="1" t="shared" si="3"/>
        <v>5</v>
      </c>
      <c r="L347" s="51" t="str">
        <f ca="1" t="shared" si="4"/>
        <v>2023 - WEEK 05</v>
      </c>
      <c r="M347" s="51" t="str">
        <f ca="1" t="shared" si="5"/>
        <v>2023 - MONTH 01</v>
      </c>
      <c r="N347" s="68">
        <f ca="1" t="shared" ref="N347:O347" si="355">IFERROR(AVERAGEIF(L:L,L347,$J:$J)," ")</f>
        <v>0.952500000000001</v>
      </c>
      <c r="O347" s="68">
        <f ca="1" t="shared" si="355"/>
        <v>0.953260869565218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65">
        <f ca="1">INDIRECT(ADDRESS(2+QUOTIENT(ROW()-2,COUNTA('Form Responses 1'!$1:$1)-4),1,,TRUE,"Form Responses 1"))</f>
        <v>45034.5745242824</v>
      </c>
      <c r="B348" s="51" t="str">
        <f ca="1">INDIRECT(ADDRESS(2+QUOTIENT(ROW()-2,COUNTA('Form Responses 1'!$1:$1)-4),2,,TRUE,"Form Responses 1"))</f>
        <v>ecca.wahyunie@gmail.com</v>
      </c>
      <c r="C348" s="51" t="str">
        <f ca="1">INDIRECT(ADDRESS(2+QUOTIENT(ROW()-2,COUNTA('Form Responses 1'!$1:$1)-4),3,,TRUE,"Form Responses 1"))</f>
        <v>i Gusti Agung AYu Eka Sri Wahyuni</v>
      </c>
      <c r="D348" s="66">
        <f ca="1">INDIRECT(ADDRESS(2+QUOTIENT(ROW()-2,COUNTA('Form Responses 1'!$1:$1)-4),4,,TRUE,"Form Responses 1"))</f>
        <v>44957</v>
      </c>
      <c r="E348" s="67">
        <f ca="1" t="shared" si="0"/>
        <v>2</v>
      </c>
      <c r="F348" s="51" t="str">
        <f ca="1">IF(ISBLANK(A348)," ",INDIRECT(ADDRESS(1,5+MOD(ROW()-2,COUNTA('Form Responses 1'!$1:$1)-4),,TRUE,"Form Responses 1")))</f>
        <v>Gedung Blok Barat Lt.1 [Gudang 1]</v>
      </c>
      <c r="G348" s="51" t="str">
        <f ca="1">IF(ISBLANK(A348)," ",INDIRECT(ADDRESS(MATCH(A348,'Form Responses 1'!A:A,0),5+MOD(ROW()-2,COUNTA('Form Responses 1'!$1:$1)-4),,TRUE,"Form Responses 1")))</f>
        <v>BAIK</v>
      </c>
      <c r="H348" s="68" t="str">
        <f ca="1" t="shared" si="1"/>
        <v>Gedung Blok Barat Lt.1</v>
      </c>
      <c r="I348" s="68" t="str">
        <f ca="1" t="shared" si="2"/>
        <v>CLEANING SERVICE</v>
      </c>
      <c r="J348" s="68">
        <f ca="1" t="array" ref="J348">IFERROR(INDEX(MASTER!B:B,MATCH(G348,MASTER!A:A,0))/100," ")</f>
        <v>0.95</v>
      </c>
      <c r="K348" s="51">
        <f ca="1" t="shared" si="3"/>
        <v>5</v>
      </c>
      <c r="L348" s="51" t="str">
        <f ca="1" t="shared" si="4"/>
        <v>2023 - WEEK 05</v>
      </c>
      <c r="M348" s="51" t="str">
        <f ca="1" t="shared" si="5"/>
        <v>2023 - MONTH 01</v>
      </c>
      <c r="N348" s="68">
        <f ca="1" t="shared" ref="N348:O348" si="356">IFERROR(AVERAGEIF(L:L,L348,$J:$J)," ")</f>
        <v>0.952500000000001</v>
      </c>
      <c r="O348" s="68">
        <f ca="1" t="shared" si="356"/>
        <v>0.953260869565218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65">
        <f ca="1">INDIRECT(ADDRESS(2+QUOTIENT(ROW()-2,COUNTA('Form Responses 1'!$1:$1)-4),1,,TRUE,"Form Responses 1"))</f>
        <v>45034.5745242824</v>
      </c>
      <c r="B349" s="51" t="str">
        <f ca="1">INDIRECT(ADDRESS(2+QUOTIENT(ROW()-2,COUNTA('Form Responses 1'!$1:$1)-4),2,,TRUE,"Form Responses 1"))</f>
        <v>ecca.wahyunie@gmail.com</v>
      </c>
      <c r="C349" s="51" t="str">
        <f ca="1">INDIRECT(ADDRESS(2+QUOTIENT(ROW()-2,COUNTA('Form Responses 1'!$1:$1)-4),3,,TRUE,"Form Responses 1"))</f>
        <v>i Gusti Agung AYu Eka Sri Wahyuni</v>
      </c>
      <c r="D349" s="66">
        <f ca="1">INDIRECT(ADDRESS(2+QUOTIENT(ROW()-2,COUNTA('Form Responses 1'!$1:$1)-4),4,,TRUE,"Form Responses 1"))</f>
        <v>44957</v>
      </c>
      <c r="E349" s="67">
        <f ca="1" t="shared" si="0"/>
        <v>2</v>
      </c>
      <c r="F349" s="51" t="str">
        <f ca="1">IF(ISBLANK(A349)," ",INDIRECT(ADDRESS(1,5+MOD(ROW()-2,COUNTA('Form Responses 1'!$1:$1)-4),,TRUE,"Form Responses 1")))</f>
        <v>Gedung Blok Barat Lt.1 [Gudang 2]</v>
      </c>
      <c r="G349" s="51" t="str">
        <f ca="1">IF(ISBLANK(A349)," ",INDIRECT(ADDRESS(MATCH(A349,'Form Responses 1'!A:A,0),5+MOD(ROW()-2,COUNTA('Form Responses 1'!$1:$1)-4),,TRUE,"Form Responses 1")))</f>
        <v>BAIK</v>
      </c>
      <c r="H349" s="68" t="str">
        <f ca="1" t="shared" si="1"/>
        <v>Gedung Blok Barat Lt.1</v>
      </c>
      <c r="I349" s="68" t="str">
        <f ca="1" t="shared" si="2"/>
        <v>CLEANING SERVICE</v>
      </c>
      <c r="J349" s="68">
        <f ca="1" t="array" ref="J349">IFERROR(INDEX(MASTER!B:B,MATCH(G349,MASTER!A:A,0))/100," ")</f>
        <v>0.95</v>
      </c>
      <c r="K349" s="51">
        <f ca="1" t="shared" si="3"/>
        <v>5</v>
      </c>
      <c r="L349" s="51" t="str">
        <f ca="1" t="shared" si="4"/>
        <v>2023 - WEEK 05</v>
      </c>
      <c r="M349" s="51" t="str">
        <f ca="1" t="shared" si="5"/>
        <v>2023 - MONTH 01</v>
      </c>
      <c r="N349" s="68">
        <f ca="1" t="shared" ref="N349:O349" si="357">IFERROR(AVERAGEIF(L:L,L349,$J:$J)," ")</f>
        <v>0.952500000000001</v>
      </c>
      <c r="O349" s="68">
        <f ca="1" t="shared" si="357"/>
        <v>0.953260869565218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65">
        <f ca="1">INDIRECT(ADDRESS(2+QUOTIENT(ROW()-2,COUNTA('Form Responses 1'!$1:$1)-4),1,,TRUE,"Form Responses 1"))</f>
        <v>45034.5745242824</v>
      </c>
      <c r="B350" s="51" t="str">
        <f ca="1">INDIRECT(ADDRESS(2+QUOTIENT(ROW()-2,COUNTA('Form Responses 1'!$1:$1)-4),2,,TRUE,"Form Responses 1"))</f>
        <v>ecca.wahyunie@gmail.com</v>
      </c>
      <c r="C350" s="51" t="str">
        <f ca="1">INDIRECT(ADDRESS(2+QUOTIENT(ROW()-2,COUNTA('Form Responses 1'!$1:$1)-4),3,,TRUE,"Form Responses 1"))</f>
        <v>i Gusti Agung AYu Eka Sri Wahyuni</v>
      </c>
      <c r="D350" s="66">
        <f ca="1">INDIRECT(ADDRESS(2+QUOTIENT(ROW()-2,COUNTA('Form Responses 1'!$1:$1)-4),4,,TRUE,"Form Responses 1"))</f>
        <v>44957</v>
      </c>
      <c r="E350" s="67">
        <f ca="1" t="shared" si="0"/>
        <v>2</v>
      </c>
      <c r="F350" s="51" t="str">
        <f ca="1">IF(ISBLANK(A350)," ",INDIRECT(ADDRESS(1,5+MOD(ROW()-2,COUNTA('Form Responses 1'!$1:$1)-4),,TRUE,"Form Responses 1")))</f>
        <v>Gedung Blok Barat Lt.1 [Co Working Space]</v>
      </c>
      <c r="G350" s="51" t="str">
        <f ca="1">IF(ISBLANK(A350)," ",INDIRECT(ADDRESS(MATCH(A350,'Form Responses 1'!A:A,0),5+MOD(ROW()-2,COUNTA('Form Responses 1'!$1:$1)-4),,TRUE,"Form Responses 1")))</f>
        <v>BAIK</v>
      </c>
      <c r="H350" s="68" t="str">
        <f ca="1" t="shared" si="1"/>
        <v>Gedung Blok Barat Lt.1</v>
      </c>
      <c r="I350" s="68" t="str">
        <f ca="1" t="shared" si="2"/>
        <v>CLEANING SERVICE</v>
      </c>
      <c r="J350" s="68">
        <f ca="1" t="array" ref="J350">IFERROR(INDEX(MASTER!B:B,MATCH(G350,MASTER!A:A,0))/100," ")</f>
        <v>0.95</v>
      </c>
      <c r="K350" s="51">
        <f ca="1" t="shared" si="3"/>
        <v>5</v>
      </c>
      <c r="L350" s="51" t="str">
        <f ca="1" t="shared" si="4"/>
        <v>2023 - WEEK 05</v>
      </c>
      <c r="M350" s="51" t="str">
        <f ca="1" t="shared" si="5"/>
        <v>2023 - MONTH 01</v>
      </c>
      <c r="N350" s="68">
        <f ca="1" t="shared" ref="N350:O350" si="358">IFERROR(AVERAGEIF(L:L,L350,$J:$J)," ")</f>
        <v>0.952500000000001</v>
      </c>
      <c r="O350" s="68">
        <f ca="1" t="shared" si="358"/>
        <v>0.953260869565218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65">
        <f ca="1">INDIRECT(ADDRESS(2+QUOTIENT(ROW()-2,COUNTA('Form Responses 1'!$1:$1)-4),1,,TRUE,"Form Responses 1"))</f>
        <v>45034.5745242824</v>
      </c>
      <c r="B351" s="51" t="str">
        <f ca="1">INDIRECT(ADDRESS(2+QUOTIENT(ROW()-2,COUNTA('Form Responses 1'!$1:$1)-4),2,,TRUE,"Form Responses 1"))</f>
        <v>ecca.wahyunie@gmail.com</v>
      </c>
      <c r="C351" s="51" t="str">
        <f ca="1">INDIRECT(ADDRESS(2+QUOTIENT(ROW()-2,COUNTA('Form Responses 1'!$1:$1)-4),3,,TRUE,"Form Responses 1"))</f>
        <v>i Gusti Agung AYu Eka Sri Wahyuni</v>
      </c>
      <c r="D351" s="66">
        <f ca="1">INDIRECT(ADDRESS(2+QUOTIENT(ROW()-2,COUNTA('Form Responses 1'!$1:$1)-4),4,,TRUE,"Form Responses 1"))</f>
        <v>44957</v>
      </c>
      <c r="E351" s="67">
        <f ca="1" t="shared" si="0"/>
        <v>2</v>
      </c>
      <c r="F351" s="51" t="str">
        <f ca="1">IF(ISBLANK(A351)," ",INDIRECT(ADDRESS(1,5+MOD(ROW()-2,COUNTA('Form Responses 1'!$1:$1)-4),,TRUE,"Form Responses 1")))</f>
        <v>Gedung Blok Barat Lt.1 [Toilet Pria &amp; Wanita 1]</v>
      </c>
      <c r="G351" s="51" t="str">
        <f ca="1">IF(ISBLANK(A351)," ",INDIRECT(ADDRESS(MATCH(A351,'Form Responses 1'!A:A,0),5+MOD(ROW()-2,COUNTA('Form Responses 1'!$1:$1)-4),,TRUE,"Form Responses 1")))</f>
        <v>BAIK</v>
      </c>
      <c r="H351" s="68" t="str">
        <f ca="1" t="shared" si="1"/>
        <v>Gedung Blok Barat Lt.1</v>
      </c>
      <c r="I351" s="68" t="str">
        <f ca="1" t="shared" si="2"/>
        <v>CLEANING SERVICE</v>
      </c>
      <c r="J351" s="68">
        <f ca="1" t="array" ref="J351">IFERROR(INDEX(MASTER!B:B,MATCH(G351,MASTER!A:A,0))/100," ")</f>
        <v>0.95</v>
      </c>
      <c r="K351" s="51">
        <f ca="1" t="shared" si="3"/>
        <v>5</v>
      </c>
      <c r="L351" s="51" t="str">
        <f ca="1" t="shared" si="4"/>
        <v>2023 - WEEK 05</v>
      </c>
      <c r="M351" s="51" t="str">
        <f ca="1" t="shared" si="5"/>
        <v>2023 - MONTH 01</v>
      </c>
      <c r="N351" s="68">
        <f ca="1" t="shared" ref="N351:O351" si="359">IFERROR(AVERAGEIF(L:L,L351,$J:$J)," ")</f>
        <v>0.952500000000001</v>
      </c>
      <c r="O351" s="68">
        <f ca="1" t="shared" si="359"/>
        <v>0.953260869565218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65">
        <f ca="1">INDIRECT(ADDRESS(2+QUOTIENT(ROW()-2,COUNTA('Form Responses 1'!$1:$1)-4),1,,TRUE,"Form Responses 1"))</f>
        <v>45034.5745242824</v>
      </c>
      <c r="B352" s="51" t="str">
        <f ca="1">INDIRECT(ADDRESS(2+QUOTIENT(ROW()-2,COUNTA('Form Responses 1'!$1:$1)-4),2,,TRUE,"Form Responses 1"))</f>
        <v>ecca.wahyunie@gmail.com</v>
      </c>
      <c r="C352" s="51" t="str">
        <f ca="1">INDIRECT(ADDRESS(2+QUOTIENT(ROW()-2,COUNTA('Form Responses 1'!$1:$1)-4),3,,TRUE,"Form Responses 1"))</f>
        <v>i Gusti Agung AYu Eka Sri Wahyuni</v>
      </c>
      <c r="D352" s="66">
        <f ca="1">INDIRECT(ADDRESS(2+QUOTIENT(ROW()-2,COUNTA('Form Responses 1'!$1:$1)-4),4,,TRUE,"Form Responses 1"))</f>
        <v>44957</v>
      </c>
      <c r="E352" s="67">
        <f ca="1" t="shared" si="0"/>
        <v>2</v>
      </c>
      <c r="F352" s="51" t="str">
        <f ca="1">IF(ISBLANK(A352)," ",INDIRECT(ADDRESS(1,5+MOD(ROW()-2,COUNTA('Form Responses 1'!$1:$1)-4),,TRUE,"Form Responses 1")))</f>
        <v>Gedung Blok Barat Lt.1 [Toilet Pria &amp; Wanita 2]</v>
      </c>
      <c r="G352" s="51" t="str">
        <f ca="1">IF(ISBLANK(A352)," ",INDIRECT(ADDRESS(MATCH(A352,'Form Responses 1'!A:A,0),5+MOD(ROW()-2,COUNTA('Form Responses 1'!$1:$1)-4),,TRUE,"Form Responses 1")))</f>
        <v>BAIK</v>
      </c>
      <c r="H352" s="68" t="str">
        <f ca="1" t="shared" si="1"/>
        <v>Gedung Blok Barat Lt.1</v>
      </c>
      <c r="I352" s="68" t="str">
        <f ca="1" t="shared" si="2"/>
        <v>CLEANING SERVICE</v>
      </c>
      <c r="J352" s="68">
        <f ca="1" t="array" ref="J352">IFERROR(INDEX(MASTER!B:B,MATCH(G352,MASTER!A:A,0))/100," ")</f>
        <v>0.95</v>
      </c>
      <c r="K352" s="51">
        <f ca="1" t="shared" si="3"/>
        <v>5</v>
      </c>
      <c r="L352" s="51" t="str">
        <f ca="1" t="shared" si="4"/>
        <v>2023 - WEEK 05</v>
      </c>
      <c r="M352" s="51" t="str">
        <f ca="1" t="shared" si="5"/>
        <v>2023 - MONTH 01</v>
      </c>
      <c r="N352" s="68">
        <f ca="1" t="shared" ref="N352:O352" si="360">IFERROR(AVERAGEIF(L:L,L352,$J:$J)," ")</f>
        <v>0.952500000000001</v>
      </c>
      <c r="O352" s="68">
        <f ca="1" t="shared" si="360"/>
        <v>0.953260869565218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65">
        <f ca="1">INDIRECT(ADDRESS(2+QUOTIENT(ROW()-2,COUNTA('Form Responses 1'!$1:$1)-4),1,,TRUE,"Form Responses 1"))</f>
        <v>45034.5745242824</v>
      </c>
      <c r="B353" s="51" t="str">
        <f ca="1">INDIRECT(ADDRESS(2+QUOTIENT(ROW()-2,COUNTA('Form Responses 1'!$1:$1)-4),2,,TRUE,"Form Responses 1"))</f>
        <v>ecca.wahyunie@gmail.com</v>
      </c>
      <c r="C353" s="51" t="str">
        <f ca="1">INDIRECT(ADDRESS(2+QUOTIENT(ROW()-2,COUNTA('Form Responses 1'!$1:$1)-4),3,,TRUE,"Form Responses 1"))</f>
        <v>i Gusti Agung AYu Eka Sri Wahyuni</v>
      </c>
      <c r="D353" s="66">
        <f ca="1">INDIRECT(ADDRESS(2+QUOTIENT(ROW()-2,COUNTA('Form Responses 1'!$1:$1)-4),4,,TRUE,"Form Responses 1"))</f>
        <v>44957</v>
      </c>
      <c r="E353" s="67">
        <f ca="1" t="shared" si="0"/>
        <v>2</v>
      </c>
      <c r="F353" s="51" t="str">
        <f ca="1">IF(ISBLANK(A353)," ",INDIRECT(ADDRESS(1,5+MOD(ROW()-2,COUNTA('Form Responses 1'!$1:$1)-4),,TRUE,"Form Responses 1")))</f>
        <v>Gedung Blok Barat Lt.2 [Ruang Rapat Besar]</v>
      </c>
      <c r="G353" s="51" t="str">
        <f ca="1">IF(ISBLANK(A353)," ",INDIRECT(ADDRESS(MATCH(A353,'Form Responses 1'!A:A,0),5+MOD(ROW()-2,COUNTA('Form Responses 1'!$1:$1)-4),,TRUE,"Form Responses 1")))</f>
        <v>BAIK</v>
      </c>
      <c r="H353" s="68" t="str">
        <f ca="1" t="shared" si="1"/>
        <v>Gedung Blok Barat Lt.2</v>
      </c>
      <c r="I353" s="68" t="str">
        <f ca="1" t="shared" si="2"/>
        <v>CLEANING SERVICE</v>
      </c>
      <c r="J353" s="68">
        <f ca="1" t="array" ref="J353">IFERROR(INDEX(MASTER!B:B,MATCH(G353,MASTER!A:A,0))/100," ")</f>
        <v>0.95</v>
      </c>
      <c r="K353" s="51">
        <f ca="1" t="shared" si="3"/>
        <v>5</v>
      </c>
      <c r="L353" s="51" t="str">
        <f ca="1" t="shared" si="4"/>
        <v>2023 - WEEK 05</v>
      </c>
      <c r="M353" s="51" t="str">
        <f ca="1" t="shared" si="5"/>
        <v>2023 - MONTH 01</v>
      </c>
      <c r="N353" s="68">
        <f ca="1" t="shared" ref="N353:O353" si="361">IFERROR(AVERAGEIF(L:L,L353,$J:$J)," ")</f>
        <v>0.952500000000001</v>
      </c>
      <c r="O353" s="68">
        <f ca="1" t="shared" si="361"/>
        <v>0.953260869565218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65">
        <f ca="1">INDIRECT(ADDRESS(2+QUOTIENT(ROW()-2,COUNTA('Form Responses 1'!$1:$1)-4),1,,TRUE,"Form Responses 1"))</f>
        <v>45034.5745242824</v>
      </c>
      <c r="B354" s="51" t="str">
        <f ca="1">INDIRECT(ADDRESS(2+QUOTIENT(ROW()-2,COUNTA('Form Responses 1'!$1:$1)-4),2,,TRUE,"Form Responses 1"))</f>
        <v>ecca.wahyunie@gmail.com</v>
      </c>
      <c r="C354" s="51" t="str">
        <f ca="1">INDIRECT(ADDRESS(2+QUOTIENT(ROW()-2,COUNTA('Form Responses 1'!$1:$1)-4),3,,TRUE,"Form Responses 1"))</f>
        <v>i Gusti Agung AYu Eka Sri Wahyuni</v>
      </c>
      <c r="D354" s="66">
        <f ca="1">INDIRECT(ADDRESS(2+QUOTIENT(ROW()-2,COUNTA('Form Responses 1'!$1:$1)-4),4,,TRUE,"Form Responses 1"))</f>
        <v>44957</v>
      </c>
      <c r="E354" s="67">
        <f ca="1" t="shared" si="0"/>
        <v>2</v>
      </c>
      <c r="F354" s="51" t="str">
        <f ca="1">IF(ISBLANK(A354)," ",INDIRECT(ADDRESS(1,5+MOD(ROW()-2,COUNTA('Form Responses 1'!$1:$1)-4),,TRUE,"Form Responses 1")))</f>
        <v>Gedung Blok Barat Lt.2 [Ruang Redaksi]</v>
      </c>
      <c r="G354" s="51" t="str">
        <f ca="1">IF(ISBLANK(A354)," ",INDIRECT(ADDRESS(MATCH(A354,'Form Responses 1'!A:A,0),5+MOD(ROW()-2,COUNTA('Form Responses 1'!$1:$1)-4),,TRUE,"Form Responses 1")))</f>
        <v>BAIK</v>
      </c>
      <c r="H354" s="68" t="str">
        <f ca="1" t="shared" si="1"/>
        <v>Gedung Blok Barat Lt.2</v>
      </c>
      <c r="I354" s="68" t="str">
        <f ca="1" t="shared" si="2"/>
        <v>CLEANING SERVICE</v>
      </c>
      <c r="J354" s="68">
        <f ca="1" t="array" ref="J354">IFERROR(INDEX(MASTER!B:B,MATCH(G354,MASTER!A:A,0))/100," ")</f>
        <v>0.95</v>
      </c>
      <c r="K354" s="51">
        <f ca="1" t="shared" si="3"/>
        <v>5</v>
      </c>
      <c r="L354" s="51" t="str">
        <f ca="1" t="shared" si="4"/>
        <v>2023 - WEEK 05</v>
      </c>
      <c r="M354" s="51" t="str">
        <f ca="1" t="shared" si="5"/>
        <v>2023 - MONTH 01</v>
      </c>
      <c r="N354" s="68">
        <f ca="1" t="shared" ref="N354:O354" si="362">IFERROR(AVERAGEIF(L:L,L354,$J:$J)," ")</f>
        <v>0.952500000000001</v>
      </c>
      <c r="O354" s="68">
        <f ca="1" t="shared" si="362"/>
        <v>0.953260869565218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65">
        <f ca="1">INDIRECT(ADDRESS(2+QUOTIENT(ROW()-2,COUNTA('Form Responses 1'!$1:$1)-4),1,,TRUE,"Form Responses 1"))</f>
        <v>45034.5745242824</v>
      </c>
      <c r="B355" s="51" t="str">
        <f ca="1">INDIRECT(ADDRESS(2+QUOTIENT(ROW()-2,COUNTA('Form Responses 1'!$1:$1)-4),2,,TRUE,"Form Responses 1"))</f>
        <v>ecca.wahyunie@gmail.com</v>
      </c>
      <c r="C355" s="51" t="str">
        <f ca="1">INDIRECT(ADDRESS(2+QUOTIENT(ROW()-2,COUNTA('Form Responses 1'!$1:$1)-4),3,,TRUE,"Form Responses 1"))</f>
        <v>i Gusti Agung AYu Eka Sri Wahyuni</v>
      </c>
      <c r="D355" s="66">
        <f ca="1">INDIRECT(ADDRESS(2+QUOTIENT(ROW()-2,COUNTA('Form Responses 1'!$1:$1)-4),4,,TRUE,"Form Responses 1"))</f>
        <v>44957</v>
      </c>
      <c r="E355" s="67">
        <f ca="1" t="shared" si="0"/>
        <v>2</v>
      </c>
      <c r="F355" s="51" t="str">
        <f ca="1">IF(ISBLANK(A355)," ",INDIRECT(ADDRESS(1,5+MOD(ROW()-2,COUNTA('Form Responses 1'!$1:$1)-4),,TRUE,"Form Responses 1")))</f>
        <v>Gedung Blok Barat Lt.2 [Ruang Peneliti 1]</v>
      </c>
      <c r="G355" s="51" t="str">
        <f ca="1">IF(ISBLANK(A355)," ",INDIRECT(ADDRESS(MATCH(A355,'Form Responses 1'!A:A,0),5+MOD(ROW()-2,COUNTA('Form Responses 1'!$1:$1)-4),,TRUE,"Form Responses 1")))</f>
        <v>BAIK</v>
      </c>
      <c r="H355" s="68" t="str">
        <f ca="1" t="shared" si="1"/>
        <v>Gedung Blok Barat Lt.2</v>
      </c>
      <c r="I355" s="68" t="str">
        <f ca="1" t="shared" si="2"/>
        <v>CLEANING SERVICE</v>
      </c>
      <c r="J355" s="68">
        <f ca="1" t="array" ref="J355">IFERROR(INDEX(MASTER!B:B,MATCH(G355,MASTER!A:A,0))/100," ")</f>
        <v>0.95</v>
      </c>
      <c r="K355" s="51">
        <f ca="1" t="shared" si="3"/>
        <v>5</v>
      </c>
      <c r="L355" s="51" t="str">
        <f ca="1" t="shared" si="4"/>
        <v>2023 - WEEK 05</v>
      </c>
      <c r="M355" s="51" t="str">
        <f ca="1" t="shared" si="5"/>
        <v>2023 - MONTH 01</v>
      </c>
      <c r="N355" s="68">
        <f ca="1" t="shared" ref="N355:O355" si="363">IFERROR(AVERAGEIF(L:L,L355,$J:$J)," ")</f>
        <v>0.952500000000001</v>
      </c>
      <c r="O355" s="68">
        <f ca="1" t="shared" si="363"/>
        <v>0.953260869565218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65">
        <f ca="1">INDIRECT(ADDRESS(2+QUOTIENT(ROW()-2,COUNTA('Form Responses 1'!$1:$1)-4),1,,TRUE,"Form Responses 1"))</f>
        <v>45034.5745242824</v>
      </c>
      <c r="B356" s="51" t="str">
        <f ca="1">INDIRECT(ADDRESS(2+QUOTIENT(ROW()-2,COUNTA('Form Responses 1'!$1:$1)-4),2,,TRUE,"Form Responses 1"))</f>
        <v>ecca.wahyunie@gmail.com</v>
      </c>
      <c r="C356" s="51" t="str">
        <f ca="1">INDIRECT(ADDRESS(2+QUOTIENT(ROW()-2,COUNTA('Form Responses 1'!$1:$1)-4),3,,TRUE,"Form Responses 1"))</f>
        <v>i Gusti Agung AYu Eka Sri Wahyuni</v>
      </c>
      <c r="D356" s="66">
        <f ca="1">INDIRECT(ADDRESS(2+QUOTIENT(ROW()-2,COUNTA('Form Responses 1'!$1:$1)-4),4,,TRUE,"Form Responses 1"))</f>
        <v>44957</v>
      </c>
      <c r="E356" s="67">
        <f ca="1" t="shared" si="0"/>
        <v>2</v>
      </c>
      <c r="F356" s="51" t="str">
        <f ca="1">IF(ISBLANK(A356)," ",INDIRECT(ADDRESS(1,5+MOD(ROW()-2,COUNTA('Form Responses 1'!$1:$1)-4),,TRUE,"Form Responses 1")))</f>
        <v>Gedung Blok Barat Lt.2 [Ruang Peneliti 2]</v>
      </c>
      <c r="G356" s="51" t="str">
        <f ca="1">IF(ISBLANK(A356)," ",INDIRECT(ADDRESS(MATCH(A356,'Form Responses 1'!A:A,0),5+MOD(ROW()-2,COUNTA('Form Responses 1'!$1:$1)-4),,TRUE,"Form Responses 1")))</f>
        <v>BAIK</v>
      </c>
      <c r="H356" s="68" t="str">
        <f ca="1" t="shared" si="1"/>
        <v>Gedung Blok Barat Lt.2</v>
      </c>
      <c r="I356" s="68" t="str">
        <f ca="1" t="shared" si="2"/>
        <v>CLEANING SERVICE</v>
      </c>
      <c r="J356" s="68">
        <f ca="1" t="array" ref="J356">IFERROR(INDEX(MASTER!B:B,MATCH(G356,MASTER!A:A,0))/100," ")</f>
        <v>0.95</v>
      </c>
      <c r="K356" s="51">
        <f ca="1" t="shared" si="3"/>
        <v>5</v>
      </c>
      <c r="L356" s="51" t="str">
        <f ca="1" t="shared" si="4"/>
        <v>2023 - WEEK 05</v>
      </c>
      <c r="M356" s="51" t="str">
        <f ca="1" t="shared" si="5"/>
        <v>2023 - MONTH 01</v>
      </c>
      <c r="N356" s="68">
        <f ca="1" t="shared" ref="N356:O356" si="364">IFERROR(AVERAGEIF(L:L,L356,$J:$J)," ")</f>
        <v>0.952500000000001</v>
      </c>
      <c r="O356" s="68">
        <f ca="1" t="shared" si="364"/>
        <v>0.953260869565218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65">
        <f ca="1">INDIRECT(ADDRESS(2+QUOTIENT(ROW()-2,COUNTA('Form Responses 1'!$1:$1)-4),1,,TRUE,"Form Responses 1"))</f>
        <v>45034.5745242824</v>
      </c>
      <c r="B357" s="51" t="str">
        <f ca="1">INDIRECT(ADDRESS(2+QUOTIENT(ROW()-2,COUNTA('Form Responses 1'!$1:$1)-4),2,,TRUE,"Form Responses 1"))</f>
        <v>ecca.wahyunie@gmail.com</v>
      </c>
      <c r="C357" s="51" t="str">
        <f ca="1">INDIRECT(ADDRESS(2+QUOTIENT(ROW()-2,COUNTA('Form Responses 1'!$1:$1)-4),3,,TRUE,"Form Responses 1"))</f>
        <v>i Gusti Agung AYu Eka Sri Wahyuni</v>
      </c>
      <c r="D357" s="66">
        <f ca="1">INDIRECT(ADDRESS(2+QUOTIENT(ROW()-2,COUNTA('Form Responses 1'!$1:$1)-4),4,,TRUE,"Form Responses 1"))</f>
        <v>44957</v>
      </c>
      <c r="E357" s="67">
        <f ca="1" t="shared" si="0"/>
        <v>2</v>
      </c>
      <c r="F357" s="51" t="str">
        <f ca="1">IF(ISBLANK(A357)," ",INDIRECT(ADDRESS(1,5+MOD(ROW()-2,COUNTA('Form Responses 1'!$1:$1)-4),,TRUE,"Form Responses 1")))</f>
        <v>Gedung Blok Barat Lt.2 [Ruang Peneliti 3]</v>
      </c>
      <c r="G357" s="51" t="str">
        <f ca="1">IF(ISBLANK(A357)," ",INDIRECT(ADDRESS(MATCH(A357,'Form Responses 1'!A:A,0),5+MOD(ROW()-2,COUNTA('Form Responses 1'!$1:$1)-4),,TRUE,"Form Responses 1")))</f>
        <v>BAIK</v>
      </c>
      <c r="H357" s="68" t="str">
        <f ca="1" t="shared" si="1"/>
        <v>Gedung Blok Barat Lt.2</v>
      </c>
      <c r="I357" s="68" t="str">
        <f ca="1" t="shared" si="2"/>
        <v>CLEANING SERVICE</v>
      </c>
      <c r="J357" s="68">
        <f ca="1" t="array" ref="J357">IFERROR(INDEX(MASTER!B:B,MATCH(G357,MASTER!A:A,0))/100," ")</f>
        <v>0.95</v>
      </c>
      <c r="K357" s="51">
        <f ca="1" t="shared" si="3"/>
        <v>5</v>
      </c>
      <c r="L357" s="51" t="str">
        <f ca="1" t="shared" si="4"/>
        <v>2023 - WEEK 05</v>
      </c>
      <c r="M357" s="51" t="str">
        <f ca="1" t="shared" si="5"/>
        <v>2023 - MONTH 01</v>
      </c>
      <c r="N357" s="68">
        <f ca="1" t="shared" ref="N357:O357" si="365">IFERROR(AVERAGEIF(L:L,L357,$J:$J)," ")</f>
        <v>0.952500000000001</v>
      </c>
      <c r="O357" s="68">
        <f ca="1" t="shared" si="365"/>
        <v>0.953260869565218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65">
        <f ca="1">INDIRECT(ADDRESS(2+QUOTIENT(ROW()-2,COUNTA('Form Responses 1'!$1:$1)-4),1,,TRUE,"Form Responses 1"))</f>
        <v>45034.5745242824</v>
      </c>
      <c r="B358" s="51" t="str">
        <f ca="1">INDIRECT(ADDRESS(2+QUOTIENT(ROW()-2,COUNTA('Form Responses 1'!$1:$1)-4),2,,TRUE,"Form Responses 1"))</f>
        <v>ecca.wahyunie@gmail.com</v>
      </c>
      <c r="C358" s="51" t="str">
        <f ca="1">INDIRECT(ADDRESS(2+QUOTIENT(ROW()-2,COUNTA('Form Responses 1'!$1:$1)-4),3,,TRUE,"Form Responses 1"))</f>
        <v>i Gusti Agung AYu Eka Sri Wahyuni</v>
      </c>
      <c r="D358" s="66">
        <f ca="1">INDIRECT(ADDRESS(2+QUOTIENT(ROW()-2,COUNTA('Form Responses 1'!$1:$1)-4),4,,TRUE,"Form Responses 1"))</f>
        <v>44957</v>
      </c>
      <c r="E358" s="67">
        <f ca="1" t="shared" si="0"/>
        <v>2</v>
      </c>
      <c r="F358" s="51" t="str">
        <f ca="1">IF(ISBLANK(A358)," ",INDIRECT(ADDRESS(1,5+MOD(ROW()-2,COUNTA('Form Responses 1'!$1:$1)-4),,TRUE,"Form Responses 1")))</f>
        <v>Gedung Blok Barat Lt.2 [Toilet Pria &amp; Wanita]</v>
      </c>
      <c r="G358" s="51" t="str">
        <f ca="1">IF(ISBLANK(A358)," ",INDIRECT(ADDRESS(MATCH(A358,'Form Responses 1'!A:A,0),5+MOD(ROW()-2,COUNTA('Form Responses 1'!$1:$1)-4),,TRUE,"Form Responses 1")))</f>
        <v>BAIK</v>
      </c>
      <c r="H358" s="68" t="str">
        <f ca="1" t="shared" si="1"/>
        <v>Gedung Blok Barat Lt.2</v>
      </c>
      <c r="I358" s="68" t="str">
        <f ca="1" t="shared" si="2"/>
        <v>CLEANING SERVICE</v>
      </c>
      <c r="J358" s="68">
        <f ca="1" t="array" ref="J358">IFERROR(INDEX(MASTER!B:B,MATCH(G358,MASTER!A:A,0))/100," ")</f>
        <v>0.95</v>
      </c>
      <c r="K358" s="51">
        <f ca="1" t="shared" si="3"/>
        <v>5</v>
      </c>
      <c r="L358" s="51" t="str">
        <f ca="1" t="shared" si="4"/>
        <v>2023 - WEEK 05</v>
      </c>
      <c r="M358" s="51" t="str">
        <f ca="1" t="shared" si="5"/>
        <v>2023 - MONTH 01</v>
      </c>
      <c r="N358" s="68">
        <f ca="1" t="shared" ref="N358:O358" si="366">IFERROR(AVERAGEIF(L:L,L358,$J:$J)," ")</f>
        <v>0.952500000000001</v>
      </c>
      <c r="O358" s="68">
        <f ca="1" t="shared" si="366"/>
        <v>0.953260869565218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65">
        <f ca="1">INDIRECT(ADDRESS(2+QUOTIENT(ROW()-2,COUNTA('Form Responses 1'!$1:$1)-4),1,,TRUE,"Form Responses 1"))</f>
        <v>45034.5745242824</v>
      </c>
      <c r="B359" s="51" t="str">
        <f ca="1">INDIRECT(ADDRESS(2+QUOTIENT(ROW()-2,COUNTA('Form Responses 1'!$1:$1)-4),2,,TRUE,"Form Responses 1"))</f>
        <v>ecca.wahyunie@gmail.com</v>
      </c>
      <c r="C359" s="51" t="str">
        <f ca="1">INDIRECT(ADDRESS(2+QUOTIENT(ROW()-2,COUNTA('Form Responses 1'!$1:$1)-4),3,,TRUE,"Form Responses 1"))</f>
        <v>i Gusti Agung AYu Eka Sri Wahyuni</v>
      </c>
      <c r="D359" s="66">
        <f ca="1">INDIRECT(ADDRESS(2+QUOTIENT(ROW()-2,COUNTA('Form Responses 1'!$1:$1)-4),4,,TRUE,"Form Responses 1"))</f>
        <v>44957</v>
      </c>
      <c r="E359" s="67">
        <f ca="1" t="shared" si="0"/>
        <v>2</v>
      </c>
      <c r="F359" s="51" t="str">
        <f ca="1">IF(ISBLANK(A359)," ",INDIRECT(ADDRESS(1,5+MOD(ROW()-2,COUNTA('Form Responses 1'!$1:$1)-4),,TRUE,"Form Responses 1")))</f>
        <v>Gedung Blok Barat Lt.2 [Toilet Pria &amp; Wanita 2]</v>
      </c>
      <c r="G359" s="51" t="str">
        <f ca="1">IF(ISBLANK(A359)," ",INDIRECT(ADDRESS(MATCH(A359,'Form Responses 1'!A:A,0),5+MOD(ROW()-2,COUNTA('Form Responses 1'!$1:$1)-4),,TRUE,"Form Responses 1")))</f>
        <v>BAIK</v>
      </c>
      <c r="H359" s="68" t="str">
        <f ca="1" t="shared" si="1"/>
        <v>Gedung Blok Barat Lt.2</v>
      </c>
      <c r="I359" s="68" t="str">
        <f ca="1" t="shared" si="2"/>
        <v>CLEANING SERVICE</v>
      </c>
      <c r="J359" s="68">
        <f ca="1" t="array" ref="J359">IFERROR(INDEX(MASTER!B:B,MATCH(G359,MASTER!A:A,0))/100," ")</f>
        <v>0.95</v>
      </c>
      <c r="K359" s="51">
        <f ca="1" t="shared" si="3"/>
        <v>5</v>
      </c>
      <c r="L359" s="51" t="str">
        <f ca="1" t="shared" si="4"/>
        <v>2023 - WEEK 05</v>
      </c>
      <c r="M359" s="51" t="str">
        <f ca="1" t="shared" si="5"/>
        <v>2023 - MONTH 01</v>
      </c>
      <c r="N359" s="68">
        <f ca="1" t="shared" ref="N359:O359" si="367">IFERROR(AVERAGEIF(L:L,L359,$J:$J)," ")</f>
        <v>0.952500000000001</v>
      </c>
      <c r="O359" s="68">
        <f ca="1" t="shared" si="367"/>
        <v>0.953260869565218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65">
        <f ca="1">INDIRECT(ADDRESS(2+QUOTIENT(ROW()-2,COUNTA('Form Responses 1'!$1:$1)-4),1,,TRUE,"Form Responses 1"))</f>
        <v>45034.5745242824</v>
      </c>
      <c r="B360" s="51" t="str">
        <f ca="1">INDIRECT(ADDRESS(2+QUOTIENT(ROW()-2,COUNTA('Form Responses 1'!$1:$1)-4),2,,TRUE,"Form Responses 1"))</f>
        <v>ecca.wahyunie@gmail.com</v>
      </c>
      <c r="C360" s="51" t="str">
        <f ca="1">INDIRECT(ADDRESS(2+QUOTIENT(ROW()-2,COUNTA('Form Responses 1'!$1:$1)-4),3,,TRUE,"Form Responses 1"))</f>
        <v>i Gusti Agung AYu Eka Sri Wahyuni</v>
      </c>
      <c r="D360" s="66">
        <f ca="1">INDIRECT(ADDRESS(2+QUOTIENT(ROW()-2,COUNTA('Form Responses 1'!$1:$1)-4),4,,TRUE,"Form Responses 1"))</f>
        <v>44957</v>
      </c>
      <c r="E360" s="67">
        <f ca="1" t="shared" si="0"/>
        <v>2</v>
      </c>
      <c r="F360" s="51" t="str">
        <f ca="1">IF(ISBLANK(A360)," ",INDIRECT(ADDRESS(1,5+MOD(ROW()-2,COUNTA('Form Responses 1'!$1:$1)-4),,TRUE,"Form Responses 1")))</f>
        <v>Gedung Pameran [Ruang Pameran]</v>
      </c>
      <c r="G360" s="51" t="str">
        <f ca="1">IF(ISBLANK(A360)," ",INDIRECT(ADDRESS(MATCH(A360,'Form Responses 1'!A:A,0),5+MOD(ROW()-2,COUNTA('Form Responses 1'!$1:$1)-4),,TRUE,"Form Responses 1")))</f>
        <v>BAIK</v>
      </c>
      <c r="H360" s="68" t="str">
        <f ca="1" t="shared" si="1"/>
        <v>Gedung Pameran</v>
      </c>
      <c r="I360" s="68" t="str">
        <f ca="1" t="shared" si="2"/>
        <v>CLEANING SERVICE</v>
      </c>
      <c r="J360" s="68">
        <f ca="1" t="array" ref="J360">IFERROR(INDEX(MASTER!B:B,MATCH(G360,MASTER!A:A,0))/100," ")</f>
        <v>0.95</v>
      </c>
      <c r="K360" s="51">
        <f ca="1" t="shared" si="3"/>
        <v>5</v>
      </c>
      <c r="L360" s="51" t="str">
        <f ca="1" t="shared" si="4"/>
        <v>2023 - WEEK 05</v>
      </c>
      <c r="M360" s="51" t="str">
        <f ca="1" t="shared" si="5"/>
        <v>2023 - MONTH 01</v>
      </c>
      <c r="N360" s="68">
        <f ca="1" t="shared" ref="N360:O360" si="368">IFERROR(AVERAGEIF(L:L,L360,$J:$J)," ")</f>
        <v>0.952500000000001</v>
      </c>
      <c r="O360" s="68">
        <f ca="1" t="shared" si="368"/>
        <v>0.953260869565218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65">
        <f ca="1">INDIRECT(ADDRESS(2+QUOTIENT(ROW()-2,COUNTA('Form Responses 1'!$1:$1)-4),1,,TRUE,"Form Responses 1"))</f>
        <v>45034.5745242824</v>
      </c>
      <c r="B361" s="51" t="str">
        <f ca="1">INDIRECT(ADDRESS(2+QUOTIENT(ROW()-2,COUNTA('Form Responses 1'!$1:$1)-4),2,,TRUE,"Form Responses 1"))</f>
        <v>ecca.wahyunie@gmail.com</v>
      </c>
      <c r="C361" s="51" t="str">
        <f ca="1">INDIRECT(ADDRESS(2+QUOTIENT(ROW()-2,COUNTA('Form Responses 1'!$1:$1)-4),3,,TRUE,"Form Responses 1"))</f>
        <v>i Gusti Agung AYu Eka Sri Wahyuni</v>
      </c>
      <c r="D361" s="66">
        <f ca="1">INDIRECT(ADDRESS(2+QUOTIENT(ROW()-2,COUNTA('Form Responses 1'!$1:$1)-4),4,,TRUE,"Form Responses 1"))</f>
        <v>44957</v>
      </c>
      <c r="E361" s="67">
        <f ca="1" t="shared" si="0"/>
        <v>2</v>
      </c>
      <c r="F361" s="51" t="str">
        <f ca="1">IF(ISBLANK(A361)," ",INDIRECT(ADDRESS(1,5+MOD(ROW()-2,COUNTA('Form Responses 1'!$1:$1)-4),,TRUE,"Form Responses 1")))</f>
        <v>Gedung Pameran [Ruang Mess]</v>
      </c>
      <c r="G361" s="51" t="str">
        <f ca="1">IF(ISBLANK(A361)," ",INDIRECT(ADDRESS(MATCH(A361,'Form Responses 1'!A:A,0),5+MOD(ROW()-2,COUNTA('Form Responses 1'!$1:$1)-4),,TRUE,"Form Responses 1")))</f>
        <v>BAIK</v>
      </c>
      <c r="H361" s="68" t="str">
        <f ca="1" t="shared" si="1"/>
        <v>Gedung Pameran</v>
      </c>
      <c r="I361" s="68" t="str">
        <f ca="1" t="shared" si="2"/>
        <v>CLEANING SERVICE</v>
      </c>
      <c r="J361" s="68">
        <f ca="1" t="array" ref="J361">IFERROR(INDEX(MASTER!B:B,MATCH(G361,MASTER!A:A,0))/100," ")</f>
        <v>0.95</v>
      </c>
      <c r="K361" s="51">
        <f ca="1" t="shared" si="3"/>
        <v>5</v>
      </c>
      <c r="L361" s="51" t="str">
        <f ca="1" t="shared" si="4"/>
        <v>2023 - WEEK 05</v>
      </c>
      <c r="M361" s="51" t="str">
        <f ca="1" t="shared" si="5"/>
        <v>2023 - MONTH 01</v>
      </c>
      <c r="N361" s="68">
        <f ca="1" t="shared" ref="N361:O361" si="369">IFERROR(AVERAGEIF(L:L,L361,$J:$J)," ")</f>
        <v>0.952500000000001</v>
      </c>
      <c r="O361" s="68">
        <f ca="1" t="shared" si="369"/>
        <v>0.953260869565218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65">
        <f ca="1">INDIRECT(ADDRESS(2+QUOTIENT(ROW()-2,COUNTA('Form Responses 1'!$1:$1)-4),1,,TRUE,"Form Responses 1"))</f>
        <v>45034.5745242824</v>
      </c>
      <c r="B362" s="51" t="str">
        <f ca="1">INDIRECT(ADDRESS(2+QUOTIENT(ROW()-2,COUNTA('Form Responses 1'!$1:$1)-4),2,,TRUE,"Form Responses 1"))</f>
        <v>ecca.wahyunie@gmail.com</v>
      </c>
      <c r="C362" s="51" t="str">
        <f ca="1">INDIRECT(ADDRESS(2+QUOTIENT(ROW()-2,COUNTA('Form Responses 1'!$1:$1)-4),3,,TRUE,"Form Responses 1"))</f>
        <v>i Gusti Agung AYu Eka Sri Wahyuni</v>
      </c>
      <c r="D362" s="66">
        <f ca="1">INDIRECT(ADDRESS(2+QUOTIENT(ROW()-2,COUNTA('Form Responses 1'!$1:$1)-4),4,,TRUE,"Form Responses 1"))</f>
        <v>44957</v>
      </c>
      <c r="E362" s="67">
        <f ca="1" t="shared" si="0"/>
        <v>2</v>
      </c>
      <c r="F362" s="51" t="str">
        <f ca="1">IF(ISBLANK(A362)," ",INDIRECT(ADDRESS(1,5+MOD(ROW()-2,COUNTA('Form Responses 1'!$1:$1)-4),,TRUE,"Form Responses 1")))</f>
        <v>Gedung Pameran [Toilet Pria / Wanita]</v>
      </c>
      <c r="G362" s="51" t="str">
        <f ca="1">IF(ISBLANK(A362)," ",INDIRECT(ADDRESS(MATCH(A362,'Form Responses 1'!A:A,0),5+MOD(ROW()-2,COUNTA('Form Responses 1'!$1:$1)-4),,TRUE,"Form Responses 1")))</f>
        <v>BAIK</v>
      </c>
      <c r="H362" s="68" t="str">
        <f ca="1" t="shared" si="1"/>
        <v>Gedung Pameran</v>
      </c>
      <c r="I362" s="68" t="str">
        <f ca="1" t="shared" si="2"/>
        <v>CLEANING SERVICE</v>
      </c>
      <c r="J362" s="68">
        <f ca="1" t="array" ref="J362">IFERROR(INDEX(MASTER!B:B,MATCH(G362,MASTER!A:A,0))/100," ")</f>
        <v>0.95</v>
      </c>
      <c r="K362" s="51">
        <f ca="1" t="shared" si="3"/>
        <v>5</v>
      </c>
      <c r="L362" s="51" t="str">
        <f ca="1" t="shared" si="4"/>
        <v>2023 - WEEK 05</v>
      </c>
      <c r="M362" s="51" t="str">
        <f ca="1" t="shared" si="5"/>
        <v>2023 - MONTH 01</v>
      </c>
      <c r="N362" s="68">
        <f ca="1" t="shared" ref="N362:O362" si="370">IFERROR(AVERAGEIF(L:L,L362,$J:$J)," ")</f>
        <v>0.952500000000001</v>
      </c>
      <c r="O362" s="68">
        <f ca="1" t="shared" si="370"/>
        <v>0.953260869565218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65">
        <f ca="1">INDIRECT(ADDRESS(2+QUOTIENT(ROW()-2,COUNTA('Form Responses 1'!$1:$1)-4),1,,TRUE,"Form Responses 1"))</f>
        <v>45034.5745242824</v>
      </c>
      <c r="B363" s="51" t="str">
        <f ca="1">INDIRECT(ADDRESS(2+QUOTIENT(ROW()-2,COUNTA('Form Responses 1'!$1:$1)-4),2,,TRUE,"Form Responses 1"))</f>
        <v>ecca.wahyunie@gmail.com</v>
      </c>
      <c r="C363" s="51" t="str">
        <f ca="1">INDIRECT(ADDRESS(2+QUOTIENT(ROW()-2,COUNTA('Form Responses 1'!$1:$1)-4),3,,TRUE,"Form Responses 1"))</f>
        <v>i Gusti Agung AYu Eka Sri Wahyuni</v>
      </c>
      <c r="D363" s="66">
        <f ca="1">INDIRECT(ADDRESS(2+QUOTIENT(ROW()-2,COUNTA('Form Responses 1'!$1:$1)-4),4,,TRUE,"Form Responses 1"))</f>
        <v>44957</v>
      </c>
      <c r="E363" s="67">
        <f ca="1" t="shared" si="0"/>
        <v>2</v>
      </c>
      <c r="F363" s="51" t="str">
        <f ca="1">IF(ISBLANK(A363)," ",INDIRECT(ADDRESS(1,5+MOD(ROW()-2,COUNTA('Form Responses 1'!$1:$1)-4),,TRUE,"Form Responses 1")))</f>
        <v>Gedung Perpustakaan Lt.1 [Ruang Laboratorium]</v>
      </c>
      <c r="G363" s="51" t="str">
        <f ca="1">IF(ISBLANK(A363)," ",INDIRECT(ADDRESS(MATCH(A363,'Form Responses 1'!A:A,0),5+MOD(ROW()-2,COUNTA('Form Responses 1'!$1:$1)-4),,TRUE,"Form Responses 1")))</f>
        <v>BAIK</v>
      </c>
      <c r="H363" s="68" t="str">
        <f ca="1" t="shared" si="1"/>
        <v>Gedung Perpustakaan Lt.1</v>
      </c>
      <c r="I363" s="68" t="str">
        <f ca="1" t="shared" si="2"/>
        <v>CLEANING SERVICE</v>
      </c>
      <c r="J363" s="68">
        <f ca="1" t="array" ref="J363">IFERROR(INDEX(MASTER!B:B,MATCH(G363,MASTER!A:A,0))/100," ")</f>
        <v>0.95</v>
      </c>
      <c r="K363" s="51">
        <f ca="1" t="shared" si="3"/>
        <v>5</v>
      </c>
      <c r="L363" s="51" t="str">
        <f ca="1" t="shared" si="4"/>
        <v>2023 - WEEK 05</v>
      </c>
      <c r="M363" s="51" t="str">
        <f ca="1" t="shared" si="5"/>
        <v>2023 - MONTH 01</v>
      </c>
      <c r="N363" s="68">
        <f ca="1" t="shared" ref="N363:O363" si="371">IFERROR(AVERAGEIF(L:L,L363,$J:$J)," ")</f>
        <v>0.952500000000001</v>
      </c>
      <c r="O363" s="68">
        <f ca="1" t="shared" si="371"/>
        <v>0.953260869565218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65">
        <f ca="1">INDIRECT(ADDRESS(2+QUOTIENT(ROW()-2,COUNTA('Form Responses 1'!$1:$1)-4),1,,TRUE,"Form Responses 1"))</f>
        <v>45034.5745242824</v>
      </c>
      <c r="B364" s="51" t="str">
        <f ca="1">INDIRECT(ADDRESS(2+QUOTIENT(ROW()-2,COUNTA('Form Responses 1'!$1:$1)-4),2,,TRUE,"Form Responses 1"))</f>
        <v>ecca.wahyunie@gmail.com</v>
      </c>
      <c r="C364" s="51" t="str">
        <f ca="1">INDIRECT(ADDRESS(2+QUOTIENT(ROW()-2,COUNTA('Form Responses 1'!$1:$1)-4),3,,TRUE,"Form Responses 1"))</f>
        <v>i Gusti Agung AYu Eka Sri Wahyuni</v>
      </c>
      <c r="D364" s="66">
        <f ca="1">INDIRECT(ADDRESS(2+QUOTIENT(ROW()-2,COUNTA('Form Responses 1'!$1:$1)-4),4,,TRUE,"Form Responses 1"))</f>
        <v>44957</v>
      </c>
      <c r="E364" s="67">
        <f ca="1" t="shared" si="0"/>
        <v>2</v>
      </c>
      <c r="F364" s="51" t="str">
        <f ca="1">IF(ISBLANK(A364)," ",INDIRECT(ADDRESS(1,5+MOD(ROW()-2,COUNTA('Form Responses 1'!$1:$1)-4),,TRUE,"Form Responses 1")))</f>
        <v>Gedung Perpustakaan Lt.1 [Toilet Pria &amp; Wanita 1]</v>
      </c>
      <c r="G364" s="51" t="str">
        <f ca="1">IF(ISBLANK(A364)," ",INDIRECT(ADDRESS(MATCH(A364,'Form Responses 1'!A:A,0),5+MOD(ROW()-2,COUNTA('Form Responses 1'!$1:$1)-4),,TRUE,"Form Responses 1")))</f>
        <v>BAIK</v>
      </c>
      <c r="H364" s="68" t="str">
        <f ca="1" t="shared" si="1"/>
        <v>Gedung Perpustakaan Lt.1</v>
      </c>
      <c r="I364" s="68" t="str">
        <f ca="1" t="shared" si="2"/>
        <v>CLEANING SERVICE</v>
      </c>
      <c r="J364" s="68">
        <f ca="1" t="array" ref="J364">IFERROR(INDEX(MASTER!B:B,MATCH(G364,MASTER!A:A,0))/100," ")</f>
        <v>0.95</v>
      </c>
      <c r="K364" s="51">
        <f ca="1" t="shared" si="3"/>
        <v>5</v>
      </c>
      <c r="L364" s="51" t="str">
        <f ca="1" t="shared" si="4"/>
        <v>2023 - WEEK 05</v>
      </c>
      <c r="M364" s="51" t="str">
        <f ca="1" t="shared" si="5"/>
        <v>2023 - MONTH 01</v>
      </c>
      <c r="N364" s="68">
        <f ca="1" t="shared" ref="N364:O364" si="372">IFERROR(AVERAGEIF(L:L,L364,$J:$J)," ")</f>
        <v>0.952500000000001</v>
      </c>
      <c r="O364" s="68">
        <f ca="1" t="shared" si="372"/>
        <v>0.953260869565218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65">
        <f ca="1">INDIRECT(ADDRESS(2+QUOTIENT(ROW()-2,COUNTA('Form Responses 1'!$1:$1)-4),1,,TRUE,"Form Responses 1"))</f>
        <v>45034.5745242824</v>
      </c>
      <c r="B365" s="51" t="str">
        <f ca="1">INDIRECT(ADDRESS(2+QUOTIENT(ROW()-2,COUNTA('Form Responses 1'!$1:$1)-4),2,,TRUE,"Form Responses 1"))</f>
        <v>ecca.wahyunie@gmail.com</v>
      </c>
      <c r="C365" s="51" t="str">
        <f ca="1">INDIRECT(ADDRESS(2+QUOTIENT(ROW()-2,COUNTA('Form Responses 1'!$1:$1)-4),3,,TRUE,"Form Responses 1"))</f>
        <v>i Gusti Agung AYu Eka Sri Wahyuni</v>
      </c>
      <c r="D365" s="66">
        <f ca="1">INDIRECT(ADDRESS(2+QUOTIENT(ROW()-2,COUNTA('Form Responses 1'!$1:$1)-4),4,,TRUE,"Form Responses 1"))</f>
        <v>44957</v>
      </c>
      <c r="E365" s="67">
        <f ca="1" t="shared" si="0"/>
        <v>2</v>
      </c>
      <c r="F365" s="51" t="str">
        <f ca="1">IF(ISBLANK(A365)," ",INDIRECT(ADDRESS(1,5+MOD(ROW()-2,COUNTA('Form Responses 1'!$1:$1)-4),,TRUE,"Form Responses 1")))</f>
        <v>Gedung Perpustakaan Lt.1 [Toilet Pria &amp; Wanita 2]</v>
      </c>
      <c r="G365" s="51" t="str">
        <f ca="1">IF(ISBLANK(A365)," ",INDIRECT(ADDRESS(MATCH(A365,'Form Responses 1'!A:A,0),5+MOD(ROW()-2,COUNTA('Form Responses 1'!$1:$1)-4),,TRUE,"Form Responses 1")))</f>
        <v>BAIK</v>
      </c>
      <c r="H365" s="68" t="str">
        <f ca="1" t="shared" si="1"/>
        <v>Gedung Perpustakaan Lt.1</v>
      </c>
      <c r="I365" s="68" t="str">
        <f ca="1" t="shared" si="2"/>
        <v>CLEANING SERVICE</v>
      </c>
      <c r="J365" s="68">
        <f ca="1" t="array" ref="J365">IFERROR(INDEX(MASTER!B:B,MATCH(G365,MASTER!A:A,0))/100," ")</f>
        <v>0.95</v>
      </c>
      <c r="K365" s="51">
        <f ca="1" t="shared" si="3"/>
        <v>5</v>
      </c>
      <c r="L365" s="51" t="str">
        <f ca="1" t="shared" si="4"/>
        <v>2023 - WEEK 05</v>
      </c>
      <c r="M365" s="51" t="str">
        <f ca="1" t="shared" si="5"/>
        <v>2023 - MONTH 01</v>
      </c>
      <c r="N365" s="68">
        <f ca="1" t="shared" ref="N365:O365" si="373">IFERROR(AVERAGEIF(L:L,L365,$J:$J)," ")</f>
        <v>0.952500000000001</v>
      </c>
      <c r="O365" s="68">
        <f ca="1" t="shared" si="373"/>
        <v>0.953260869565218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65">
        <f ca="1">INDIRECT(ADDRESS(2+QUOTIENT(ROW()-2,COUNTA('Form Responses 1'!$1:$1)-4),1,,TRUE,"Form Responses 1"))</f>
        <v>45034.5745242824</v>
      </c>
      <c r="B366" s="51" t="str">
        <f ca="1">INDIRECT(ADDRESS(2+QUOTIENT(ROW()-2,COUNTA('Form Responses 1'!$1:$1)-4),2,,TRUE,"Form Responses 1"))</f>
        <v>ecca.wahyunie@gmail.com</v>
      </c>
      <c r="C366" s="51" t="str">
        <f ca="1">INDIRECT(ADDRESS(2+QUOTIENT(ROW()-2,COUNTA('Form Responses 1'!$1:$1)-4),3,,TRUE,"Form Responses 1"))</f>
        <v>i Gusti Agung AYu Eka Sri Wahyuni</v>
      </c>
      <c r="D366" s="66">
        <f ca="1">INDIRECT(ADDRESS(2+QUOTIENT(ROW()-2,COUNTA('Form Responses 1'!$1:$1)-4),4,,TRUE,"Form Responses 1"))</f>
        <v>44957</v>
      </c>
      <c r="E366" s="67">
        <f ca="1" t="shared" si="0"/>
        <v>2</v>
      </c>
      <c r="F366" s="51" t="str">
        <f ca="1">IF(ISBLANK(A366)," ",INDIRECT(ADDRESS(1,5+MOD(ROW()-2,COUNTA('Form Responses 1'!$1:$1)-4),,TRUE,"Form Responses 1")))</f>
        <v>Gedung Perpustakaan Lt.2 [Ruang Perpustakaan]</v>
      </c>
      <c r="G366" s="51" t="str">
        <f ca="1">IF(ISBLANK(A366)," ",INDIRECT(ADDRESS(MATCH(A366,'Form Responses 1'!A:A,0),5+MOD(ROW()-2,COUNTA('Form Responses 1'!$1:$1)-4),,TRUE,"Form Responses 1")))</f>
        <v>BAIK</v>
      </c>
      <c r="H366" s="68" t="str">
        <f ca="1" t="shared" si="1"/>
        <v>Gedung Perpustakaan Lt.2</v>
      </c>
      <c r="I366" s="68" t="str">
        <f ca="1" t="shared" si="2"/>
        <v>CLEANING SERVICE</v>
      </c>
      <c r="J366" s="68">
        <f ca="1" t="array" ref="J366">IFERROR(INDEX(MASTER!B:B,MATCH(G366,MASTER!A:A,0))/100," ")</f>
        <v>0.95</v>
      </c>
      <c r="K366" s="51">
        <f ca="1" t="shared" si="3"/>
        <v>5</v>
      </c>
      <c r="L366" s="51" t="str">
        <f ca="1" t="shared" si="4"/>
        <v>2023 - WEEK 05</v>
      </c>
      <c r="M366" s="51" t="str">
        <f ca="1" t="shared" si="5"/>
        <v>2023 - MONTH 01</v>
      </c>
      <c r="N366" s="68">
        <f ca="1" t="shared" ref="N366:O366" si="374">IFERROR(AVERAGEIF(L:L,L366,$J:$J)," ")</f>
        <v>0.952500000000001</v>
      </c>
      <c r="O366" s="68">
        <f ca="1" t="shared" si="374"/>
        <v>0.953260869565218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65">
        <f ca="1">INDIRECT(ADDRESS(2+QUOTIENT(ROW()-2,COUNTA('Form Responses 1'!$1:$1)-4),1,,TRUE,"Form Responses 1"))</f>
        <v>45034.5745242824</v>
      </c>
      <c r="B367" s="51" t="str">
        <f ca="1">INDIRECT(ADDRESS(2+QUOTIENT(ROW()-2,COUNTA('Form Responses 1'!$1:$1)-4),2,,TRUE,"Form Responses 1"))</f>
        <v>ecca.wahyunie@gmail.com</v>
      </c>
      <c r="C367" s="51" t="str">
        <f ca="1">INDIRECT(ADDRESS(2+QUOTIENT(ROW()-2,COUNTA('Form Responses 1'!$1:$1)-4),3,,TRUE,"Form Responses 1"))</f>
        <v>i Gusti Agung AYu Eka Sri Wahyuni</v>
      </c>
      <c r="D367" s="66">
        <f ca="1">INDIRECT(ADDRESS(2+QUOTIENT(ROW()-2,COUNTA('Form Responses 1'!$1:$1)-4),4,,TRUE,"Form Responses 1"))</f>
        <v>44957</v>
      </c>
      <c r="E367" s="67">
        <f ca="1" t="shared" si="0"/>
        <v>2</v>
      </c>
      <c r="F367" s="51" t="str">
        <f ca="1">IF(ISBLANK(A367)," ",INDIRECT(ADDRESS(1,5+MOD(ROW()-2,COUNTA('Form Responses 1'!$1:$1)-4),,TRUE,"Form Responses 1")))</f>
        <v>Gedung Perpustakaan Lt.2 [Toilet Pria &amp; Wanita]</v>
      </c>
      <c r="G367" s="51" t="str">
        <f ca="1">IF(ISBLANK(A367)," ",INDIRECT(ADDRESS(MATCH(A367,'Form Responses 1'!A:A,0),5+MOD(ROW()-2,COUNTA('Form Responses 1'!$1:$1)-4),,TRUE,"Form Responses 1")))</f>
        <v>BAIK</v>
      </c>
      <c r="H367" s="68" t="str">
        <f ca="1" t="shared" si="1"/>
        <v>Gedung Perpustakaan Lt.2</v>
      </c>
      <c r="I367" s="68" t="str">
        <f ca="1" t="shared" si="2"/>
        <v>CLEANING SERVICE</v>
      </c>
      <c r="J367" s="68">
        <f ca="1" t="array" ref="J367">IFERROR(INDEX(MASTER!B:B,MATCH(G367,MASTER!A:A,0))/100," ")</f>
        <v>0.95</v>
      </c>
      <c r="K367" s="51">
        <f ca="1" t="shared" si="3"/>
        <v>5</v>
      </c>
      <c r="L367" s="51" t="str">
        <f ca="1" t="shared" si="4"/>
        <v>2023 - WEEK 05</v>
      </c>
      <c r="M367" s="51" t="str">
        <f ca="1" t="shared" si="5"/>
        <v>2023 - MONTH 01</v>
      </c>
      <c r="N367" s="68">
        <f ca="1" t="shared" ref="N367:O367" si="375">IFERROR(AVERAGEIF(L:L,L367,$J:$J)," ")</f>
        <v>0.952500000000001</v>
      </c>
      <c r="O367" s="68">
        <f ca="1" t="shared" si="375"/>
        <v>0.953260869565218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65">
        <f ca="1">INDIRECT(ADDRESS(2+QUOTIENT(ROW()-2,COUNTA('Form Responses 1'!$1:$1)-4),1,,TRUE,"Form Responses 1"))</f>
        <v>45034.5745242824</v>
      </c>
      <c r="B368" s="51" t="str">
        <f ca="1">INDIRECT(ADDRESS(2+QUOTIENT(ROW()-2,COUNTA('Form Responses 1'!$1:$1)-4),2,,TRUE,"Form Responses 1"))</f>
        <v>ecca.wahyunie@gmail.com</v>
      </c>
      <c r="C368" s="51" t="str">
        <f ca="1">INDIRECT(ADDRESS(2+QUOTIENT(ROW()-2,COUNTA('Form Responses 1'!$1:$1)-4),3,,TRUE,"Form Responses 1"))</f>
        <v>i Gusti Agung AYu Eka Sri Wahyuni</v>
      </c>
      <c r="D368" s="66">
        <f ca="1">INDIRECT(ADDRESS(2+QUOTIENT(ROW()-2,COUNTA('Form Responses 1'!$1:$1)-4),4,,TRUE,"Form Responses 1"))</f>
        <v>44957</v>
      </c>
      <c r="E368" s="67">
        <f ca="1" t="shared" si="0"/>
        <v>2</v>
      </c>
      <c r="F368" s="51" t="str">
        <f ca="1">IF(ISBLANK(A368)," ",INDIRECT(ADDRESS(1,5+MOD(ROW()-2,COUNTA('Form Responses 1'!$1:$1)-4),,TRUE,"Form Responses 1")))</f>
        <v>Halaman [Taman]</v>
      </c>
      <c r="G368" s="51" t="str">
        <f ca="1">IF(ISBLANK(A368)," ",INDIRECT(ADDRESS(MATCH(A368,'Form Responses 1'!A:A,0),5+MOD(ROW()-2,COUNTA('Form Responses 1'!$1:$1)-4),,TRUE,"Form Responses 1")))</f>
        <v>BAIK</v>
      </c>
      <c r="H368" s="68" t="str">
        <f ca="1" t="shared" si="1"/>
        <v>Halaman</v>
      </c>
      <c r="I368" s="68" t="str">
        <f ca="1" t="shared" si="2"/>
        <v>CLEANING SERVICE</v>
      </c>
      <c r="J368" s="68">
        <f ca="1" t="array" ref="J368">IFERROR(INDEX(MASTER!B:B,MATCH(G368,MASTER!A:A,0))/100," ")</f>
        <v>0.95</v>
      </c>
      <c r="K368" s="51">
        <f ca="1" t="shared" si="3"/>
        <v>5</v>
      </c>
      <c r="L368" s="51" t="str">
        <f ca="1" t="shared" si="4"/>
        <v>2023 - WEEK 05</v>
      </c>
      <c r="M368" s="51" t="str">
        <f ca="1" t="shared" si="5"/>
        <v>2023 - MONTH 01</v>
      </c>
      <c r="N368" s="68">
        <f ca="1" t="shared" ref="N368:O368" si="376">IFERROR(AVERAGEIF(L:L,L368,$J:$J)," ")</f>
        <v>0.952500000000001</v>
      </c>
      <c r="O368" s="68">
        <f ca="1" t="shared" si="376"/>
        <v>0.953260869565218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65">
        <f ca="1">INDIRECT(ADDRESS(2+QUOTIENT(ROW()-2,COUNTA('Form Responses 1'!$1:$1)-4),1,,TRUE,"Form Responses 1"))</f>
        <v>45034.5745242824</v>
      </c>
      <c r="B369" s="51" t="str">
        <f ca="1">INDIRECT(ADDRESS(2+QUOTIENT(ROW()-2,COUNTA('Form Responses 1'!$1:$1)-4),2,,TRUE,"Form Responses 1"))</f>
        <v>ecca.wahyunie@gmail.com</v>
      </c>
      <c r="C369" s="51" t="str">
        <f ca="1">INDIRECT(ADDRESS(2+QUOTIENT(ROW()-2,COUNTA('Form Responses 1'!$1:$1)-4),3,,TRUE,"Form Responses 1"))</f>
        <v>i Gusti Agung AYu Eka Sri Wahyuni</v>
      </c>
      <c r="D369" s="66">
        <f ca="1">INDIRECT(ADDRESS(2+QUOTIENT(ROW()-2,COUNTA('Form Responses 1'!$1:$1)-4),4,,TRUE,"Form Responses 1"))</f>
        <v>44957</v>
      </c>
      <c r="E369" s="67">
        <f ca="1" t="shared" si="0"/>
        <v>2</v>
      </c>
      <c r="F369" s="51" t="str">
        <f ca="1">IF(ISBLANK(A369)," ",INDIRECT(ADDRESS(1,5+MOD(ROW()-2,COUNTA('Form Responses 1'!$1:$1)-4),,TRUE,"Form Responses 1")))</f>
        <v>Halaman [Parkir Mobil]</v>
      </c>
      <c r="G369" s="51" t="str">
        <f ca="1">IF(ISBLANK(A369)," ",INDIRECT(ADDRESS(MATCH(A369,'Form Responses 1'!A:A,0),5+MOD(ROW()-2,COUNTA('Form Responses 1'!$1:$1)-4),,TRUE,"Form Responses 1")))</f>
        <v>BAIK</v>
      </c>
      <c r="H369" s="68" t="str">
        <f ca="1" t="shared" si="1"/>
        <v>Halaman</v>
      </c>
      <c r="I369" s="68" t="str">
        <f ca="1" t="shared" si="2"/>
        <v>CLEANING SERVICE</v>
      </c>
      <c r="J369" s="68">
        <f ca="1" t="array" ref="J369">IFERROR(INDEX(MASTER!B:B,MATCH(G369,MASTER!A:A,0))/100," ")</f>
        <v>0.95</v>
      </c>
      <c r="K369" s="51">
        <f ca="1" t="shared" si="3"/>
        <v>5</v>
      </c>
      <c r="L369" s="51" t="str">
        <f ca="1" t="shared" si="4"/>
        <v>2023 - WEEK 05</v>
      </c>
      <c r="M369" s="51" t="str">
        <f ca="1" t="shared" si="5"/>
        <v>2023 - MONTH 01</v>
      </c>
      <c r="N369" s="68">
        <f ca="1" t="shared" ref="N369:O369" si="377">IFERROR(AVERAGEIF(L:L,L369,$J:$J)," ")</f>
        <v>0.952500000000001</v>
      </c>
      <c r="O369" s="68">
        <f ca="1" t="shared" si="377"/>
        <v>0.953260869565218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7">
        <f ca="1" t="shared" si="0"/>
        <v>6</v>
      </c>
      <c r="F370" s="51" t="str">
        <f ca="1">IF(ISBLANK(A370)," ",INDIRECT(ADDRESS(1,5+MOD(ROW()-2,COUNTA('Form Responses 1'!$1:$1)-4),,TRUE,"Form Responses 1")))</f>
        <v>Security [Security Functions]</v>
      </c>
      <c r="G370" s="51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Security</v>
      </c>
      <c r="I370" s="68" t="str">
        <f ca="1" t="shared" si="2"/>
        <v>SECURITY SERVICE</v>
      </c>
      <c r="J370" s="68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7">
        <f ca="1" t="shared" si="0"/>
        <v>6</v>
      </c>
      <c r="F371" s="51" t="str">
        <f ca="1">IF(ISBLANK(A371)," ",INDIRECT(ADDRESS(1,5+MOD(ROW()-2,COUNTA('Form Responses 1'!$1:$1)-4),,TRUE,"Form Responses 1")))</f>
        <v>Driver [Driving Safety]</v>
      </c>
      <c r="G371" s="51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Driver</v>
      </c>
      <c r="I371" s="68" t="str">
        <f ca="1" t="shared" si="2"/>
        <v>LABOR SERVICE</v>
      </c>
      <c r="J371" s="68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7">
        <f ca="1" t="shared" si="0"/>
        <v>6</v>
      </c>
      <c r="F372" s="51" t="str">
        <f ca="1">IF(ISBLANK(A372)," ",INDIRECT(ADDRESS(1,5+MOD(ROW()-2,COUNTA('Form Responses 1'!$1:$1)-4),,TRUE,"Form Responses 1")))</f>
        <v>Driver [ Attendance]</v>
      </c>
      <c r="G372" s="51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Driver</v>
      </c>
      <c r="I372" s="68" t="str">
        <f ca="1" t="shared" si="2"/>
        <v>LABOR SERVICE</v>
      </c>
      <c r="J372" s="68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7">
        <f ca="1" t="shared" si="0"/>
        <v>6</v>
      </c>
      <c r="F373" s="51" t="str">
        <f ca="1">IF(ISBLANK(A373)," ",INDIRECT(ADDRESS(1,5+MOD(ROW()-2,COUNTA('Form Responses 1'!$1:$1)-4),,TRUE,"Form Responses 1")))</f>
        <v>Gedung Utama Lt.1 [Lobby]</v>
      </c>
      <c r="G373" s="51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 Utama Lt.1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7">
        <f ca="1" t="shared" si="0"/>
        <v>6</v>
      </c>
      <c r="F374" s="51" t="str">
        <f ca="1">IF(ISBLANK(A374)," ",INDIRECT(ADDRESS(1,5+MOD(ROW()-2,COUNTA('Form Responses 1'!$1:$1)-4),,TRUE,"Form Responses 1")))</f>
        <v>Gedung Utama Lt.1 [R Kasubag]</v>
      </c>
      <c r="G374" s="51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 Utama Lt.1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7">
        <f ca="1" t="shared" si="0"/>
        <v>6</v>
      </c>
      <c r="F375" s="51" t="str">
        <f ca="1">IF(ISBLANK(A375)," ",INDIRECT(ADDRESS(1,5+MOD(ROW()-2,COUNTA('Form Responses 1'!$1:$1)-4),,TRUE,"Form Responses 1")))</f>
        <v>Gedung Utama Lt.1 [R Tata Usaha]</v>
      </c>
      <c r="G375" s="51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 Utama Lt.1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7">
        <f ca="1" t="shared" si="0"/>
        <v>6</v>
      </c>
      <c r="F376" s="51" t="str">
        <f ca="1">IF(ISBLANK(A376)," ",INDIRECT(ADDRESS(1,5+MOD(ROW()-2,COUNTA('Form Responses 1'!$1:$1)-4),,TRUE,"Form Responses 1")))</f>
        <v>Gedung Utama Lt.1 [R Keuangan]</v>
      </c>
      <c r="G376" s="51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Gedung Utama Lt.1</v>
      </c>
      <c r="I376" s="68" t="str">
        <f ca="1" t="shared" si="2"/>
        <v>CLEANING SERVICE</v>
      </c>
      <c r="J376" s="68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7">
        <f ca="1" t="shared" si="0"/>
        <v>6</v>
      </c>
      <c r="F377" s="51" t="str">
        <f ca="1">IF(ISBLANK(A377)," ",INDIRECT(ADDRESS(1,5+MOD(ROW()-2,COUNTA('Form Responses 1'!$1:$1)-4),,TRUE,"Form Responses 1")))</f>
        <v>Gedung Utama Lt.1 [Pantry]</v>
      </c>
      <c r="G377" s="51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Gedung Utama Lt.1</v>
      </c>
      <c r="I377" s="68" t="str">
        <f ca="1" t="shared" si="2"/>
        <v>CLEANING SERVICE</v>
      </c>
      <c r="J377" s="68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7">
        <f ca="1" t="shared" si="0"/>
        <v>6</v>
      </c>
      <c r="F378" s="51" t="str">
        <f ca="1">IF(ISBLANK(A378)," ",INDIRECT(ADDRESS(1,5+MOD(ROW()-2,COUNTA('Form Responses 1'!$1:$1)-4),,TRUE,"Form Responses 1")))</f>
        <v>Gedung Utama Lt.1 [Toilet Pria &amp; Wanita 1]</v>
      </c>
      <c r="G378" s="51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Gedung Utama Lt.1</v>
      </c>
      <c r="I378" s="68" t="str">
        <f ca="1" t="shared" si="2"/>
        <v>CLEANING SERVICE</v>
      </c>
      <c r="J378" s="68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7">
        <f ca="1" t="shared" si="0"/>
        <v>6</v>
      </c>
      <c r="F379" s="51" t="str">
        <f ca="1">IF(ISBLANK(A379)," ",INDIRECT(ADDRESS(1,5+MOD(ROW()-2,COUNTA('Form Responses 1'!$1:$1)-4),,TRUE,"Form Responses 1")))</f>
        <v>Gedung Utama Lt.1 [Toilet Pria &amp; Wanita 2]</v>
      </c>
      <c r="G379" s="51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Gedung Utama Lt.1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7">
        <f ca="1" t="shared" si="0"/>
        <v>6</v>
      </c>
      <c r="F380" s="51" t="str">
        <f ca="1">IF(ISBLANK(A380)," ",INDIRECT(ADDRESS(1,5+MOD(ROW()-2,COUNTA('Form Responses 1'!$1:$1)-4),,TRUE,"Form Responses 1")))</f>
        <v>Gedung Utama Lt.2 [R Kepala]</v>
      </c>
      <c r="G380" s="51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Gedung Utama Lt.2</v>
      </c>
      <c r="I380" s="68" t="str">
        <f ca="1" t="shared" si="2"/>
        <v>CLEANING SERVICE</v>
      </c>
      <c r="J380" s="68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7">
        <f ca="1" t="shared" si="0"/>
        <v>6</v>
      </c>
      <c r="F381" s="51" t="str">
        <f ca="1">IF(ISBLANK(A381)," ",INDIRECT(ADDRESS(1,5+MOD(ROW()-2,COUNTA('Form Responses 1'!$1:$1)-4),,TRUE,"Form Responses 1")))</f>
        <v>Gedung Utama Lt.2 [R Peneliti 1 ]</v>
      </c>
      <c r="G381" s="51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 Utama Lt.2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7">
        <f ca="1" t="shared" si="0"/>
        <v>6</v>
      </c>
      <c r="F382" s="51" t="str">
        <f ca="1">IF(ISBLANK(A382)," ",INDIRECT(ADDRESS(1,5+MOD(ROW()-2,COUNTA('Form Responses 1'!$1:$1)-4),,TRUE,"Form Responses 1")))</f>
        <v>Gedung Utama Lt.2 [R Peneliti 2]</v>
      </c>
      <c r="G382" s="51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 Utama Lt.2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7">
        <f ca="1" t="shared" si="0"/>
        <v>6</v>
      </c>
      <c r="F383" s="51" t="str">
        <f ca="1">IF(ISBLANK(A383)," ",INDIRECT(ADDRESS(1,5+MOD(ROW()-2,COUNTA('Form Responses 1'!$1:$1)-4),,TRUE,"Form Responses 1")))</f>
        <v>Gedung Utama Lt.2 [R Peneliti 3]</v>
      </c>
      <c r="G383" s="51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 Utama Lt.2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7">
        <f ca="1" t="shared" si="0"/>
        <v>6</v>
      </c>
      <c r="F384" s="51" t="str">
        <f ca="1">IF(ISBLANK(A384)," ",INDIRECT(ADDRESS(1,5+MOD(ROW()-2,COUNTA('Form Responses 1'!$1:$1)-4),,TRUE,"Form Responses 1")))</f>
        <v>Gedung Utama Lt.2 [R Peneliti 4]</v>
      </c>
      <c r="G384" s="51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 Utama Lt.2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7">
        <f ca="1" t="shared" si="0"/>
        <v>6</v>
      </c>
      <c r="F385" s="51" t="str">
        <f ca="1">IF(ISBLANK(A385)," ",INDIRECT(ADDRESS(1,5+MOD(ROW()-2,COUNTA('Form Responses 1'!$1:$1)-4),,TRUE,"Form Responses 1")))</f>
        <v>Gedung Utama Lt.2 [Pantry]</v>
      </c>
      <c r="G385" s="51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Gedung Utama Lt.2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7">
        <f ca="1" t="shared" si="0"/>
        <v>6</v>
      </c>
      <c r="F386" s="51" t="str">
        <f ca="1">IF(ISBLANK(A386)," ",INDIRECT(ADDRESS(1,5+MOD(ROW()-2,COUNTA('Form Responses 1'!$1:$1)-4),,TRUE,"Form Responses 1")))</f>
        <v>Gedung Utama Lt.2 [R Rapat Kecil 1]</v>
      </c>
      <c r="G386" s="51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Gedung Utama Lt.2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7">
        <f ca="1" t="shared" si="0"/>
        <v>6</v>
      </c>
      <c r="F387" s="51" t="str">
        <f ca="1">IF(ISBLANK(A387)," ",INDIRECT(ADDRESS(1,5+MOD(ROW()-2,COUNTA('Form Responses 1'!$1:$1)-4),,TRUE,"Form Responses 1")))</f>
        <v>Gedung Utama Lt.2 [R Rapat Kecil  2]</v>
      </c>
      <c r="G387" s="51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Gedung Utama Lt.2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7">
        <f ca="1" t="shared" si="0"/>
        <v>6</v>
      </c>
      <c r="F388" s="51" t="str">
        <f ca="1">IF(ISBLANK(A388)," ",INDIRECT(ADDRESS(1,5+MOD(ROW()-2,COUNTA('Form Responses 1'!$1:$1)-4),,TRUE,"Form Responses 1")))</f>
        <v>Gedung Utama Lt.2 [Co Working Space]</v>
      </c>
      <c r="G388" s="51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Gedung Utama Lt.2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7">
        <f ca="1" t="shared" si="0"/>
        <v>6</v>
      </c>
      <c r="F389" s="51" t="str">
        <f ca="1">IF(ISBLANK(A389)," ",INDIRECT(ADDRESS(1,5+MOD(ROW()-2,COUNTA('Form Responses 1'!$1:$1)-4),,TRUE,"Form Responses 1")))</f>
        <v>Gedung Utama Lt.2 [Toilet Pria &amp; Wanita 1]</v>
      </c>
      <c r="G389" s="51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Gedung Utama Lt.2</v>
      </c>
      <c r="I389" s="68" t="str">
        <f ca="1" t="shared" si="2"/>
        <v>CLEANING SERVICE</v>
      </c>
      <c r="J389" s="68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7">
        <f ca="1" t="shared" si="0"/>
        <v>6</v>
      </c>
      <c r="F390" s="51" t="str">
        <f ca="1">IF(ISBLANK(A390)," ",INDIRECT(ADDRESS(1,5+MOD(ROW()-2,COUNTA('Form Responses 1'!$1:$1)-4),,TRUE,"Form Responses 1")))</f>
        <v>Gedung Utama Lt.2 [Toilet Pria &amp; Wanita 2]</v>
      </c>
      <c r="G390" s="51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 Utama Lt.2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7">
        <f ca="1" t="shared" si="0"/>
        <v>6</v>
      </c>
      <c r="F391" s="51" t="str">
        <f ca="1">IF(ISBLANK(A391)," ",INDIRECT(ADDRESS(1,5+MOD(ROW()-2,COUNTA('Form Responses 1'!$1:$1)-4),,TRUE,"Form Responses 1")))</f>
        <v>Gedung Blok Barat Lt.1 [Ruang perlengkapan]</v>
      </c>
      <c r="G391" s="51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 Blok Barat Lt.1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7">
        <f ca="1" t="shared" si="0"/>
        <v>6</v>
      </c>
      <c r="F392" s="51" t="str">
        <f ca="1">IF(ISBLANK(A392)," ",INDIRECT(ADDRESS(1,5+MOD(ROW()-2,COUNTA('Form Responses 1'!$1:$1)-4),,TRUE,"Form Responses 1")))</f>
        <v>Gedung Blok Barat Lt.1 [R Dokumentasi]</v>
      </c>
      <c r="G392" s="51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 Blok Barat Lt.1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7">
        <f ca="1" t="shared" si="0"/>
        <v>6</v>
      </c>
      <c r="F393" s="51" t="str">
        <f ca="1">IF(ISBLANK(A393)," ",INDIRECT(ADDRESS(1,5+MOD(ROW()-2,COUNTA('Form Responses 1'!$1:$1)-4),,TRUE,"Form Responses 1")))</f>
        <v>Gedung Blok Barat Lt.1 [R Penggambaran]</v>
      </c>
      <c r="G393" s="51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Gedung Blok Barat Lt.1</v>
      </c>
      <c r="I393" s="68" t="str">
        <f ca="1" t="shared" si="2"/>
        <v>CLEANING SERVICE</v>
      </c>
      <c r="J393" s="68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7">
        <f ca="1" t="shared" si="0"/>
        <v>6</v>
      </c>
      <c r="F394" s="51" t="str">
        <f ca="1">IF(ISBLANK(A394)," ",INDIRECT(ADDRESS(1,5+MOD(ROW()-2,COUNTA('Form Responses 1'!$1:$1)-4),,TRUE,"Form Responses 1")))</f>
        <v>Gedung Blok Barat Lt.1 [Gudang 1]</v>
      </c>
      <c r="G394" s="51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Gedung Blok Barat Lt.1</v>
      </c>
      <c r="I394" s="68" t="str">
        <f ca="1" t="shared" si="2"/>
        <v>CLEANING SERVICE</v>
      </c>
      <c r="J394" s="68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7">
        <f ca="1" t="shared" si="0"/>
        <v>6</v>
      </c>
      <c r="F395" s="51" t="str">
        <f ca="1">IF(ISBLANK(A395)," ",INDIRECT(ADDRESS(1,5+MOD(ROW()-2,COUNTA('Form Responses 1'!$1:$1)-4),,TRUE,"Form Responses 1")))</f>
        <v>Gedung Blok Barat Lt.1 [Gudang 2]</v>
      </c>
      <c r="G395" s="51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Gedung Blok Barat Lt.1</v>
      </c>
      <c r="I395" s="68" t="str">
        <f ca="1" t="shared" si="2"/>
        <v>CLEANING SERVICE</v>
      </c>
      <c r="J395" s="68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7">
        <f ca="1" t="shared" si="0"/>
        <v>6</v>
      </c>
      <c r="F396" s="51" t="str">
        <f ca="1">IF(ISBLANK(A396)," ",INDIRECT(ADDRESS(1,5+MOD(ROW()-2,COUNTA('Form Responses 1'!$1:$1)-4),,TRUE,"Form Responses 1")))</f>
        <v>Gedung Blok Barat Lt.1 [Co Working Space]</v>
      </c>
      <c r="G396" s="51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Gedung Blok Barat Lt.1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7">
        <f ca="1" t="shared" si="0"/>
        <v>6</v>
      </c>
      <c r="F397" s="51" t="str">
        <f ca="1">IF(ISBLANK(A397)," ",INDIRECT(ADDRESS(1,5+MOD(ROW()-2,COUNTA('Form Responses 1'!$1:$1)-4),,TRUE,"Form Responses 1")))</f>
        <v>Gedung Blok Barat Lt.1 [Toilet Pria &amp; Wanita 1]</v>
      </c>
      <c r="G397" s="51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Gedung Blok Barat Lt.1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7">
        <f ca="1" t="shared" si="0"/>
        <v>6</v>
      </c>
      <c r="F398" s="51" t="str">
        <f ca="1">IF(ISBLANK(A398)," ",INDIRECT(ADDRESS(1,5+MOD(ROW()-2,COUNTA('Form Responses 1'!$1:$1)-4),,TRUE,"Form Responses 1")))</f>
        <v>Gedung Blok Barat Lt.1 [Toilet Pria &amp; Wanita 2]</v>
      </c>
      <c r="G398" s="51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Gedung Blok Barat Lt.1</v>
      </c>
      <c r="I398" s="68" t="str">
        <f ca="1" t="shared" si="2"/>
        <v>CLEANING SERVICE</v>
      </c>
      <c r="J398" s="68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7">
        <f ca="1" t="shared" si="0"/>
        <v>6</v>
      </c>
      <c r="F399" s="51" t="str">
        <f ca="1">IF(ISBLANK(A399)," ",INDIRECT(ADDRESS(1,5+MOD(ROW()-2,COUNTA('Form Responses 1'!$1:$1)-4),,TRUE,"Form Responses 1")))</f>
        <v>Gedung Blok Barat Lt.2 [Ruang Rapat Besar]</v>
      </c>
      <c r="G399" s="51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 Blok Barat Lt.2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7">
        <f ca="1" t="shared" si="0"/>
        <v>6</v>
      </c>
      <c r="F400" s="51" t="str">
        <f ca="1">IF(ISBLANK(A400)," ",INDIRECT(ADDRESS(1,5+MOD(ROW()-2,COUNTA('Form Responses 1'!$1:$1)-4),,TRUE,"Form Responses 1")))</f>
        <v>Gedung Blok Barat Lt.2 [Ruang Redaksi]</v>
      </c>
      <c r="G400" s="51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 Blok Barat Lt.2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7">
        <f ca="1" t="shared" si="0"/>
        <v>6</v>
      </c>
      <c r="F401" s="51" t="str">
        <f ca="1">IF(ISBLANK(A401)," ",INDIRECT(ADDRESS(1,5+MOD(ROW()-2,COUNTA('Form Responses 1'!$1:$1)-4),,TRUE,"Form Responses 1")))</f>
        <v>Gedung Blok Barat Lt.2 [Ruang Peneliti 1]</v>
      </c>
      <c r="G401" s="51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 Blok Barat Lt.2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7">
        <f ca="1" t="shared" si="0"/>
        <v>6</v>
      </c>
      <c r="F402" s="51" t="str">
        <f ca="1">IF(ISBLANK(A402)," ",INDIRECT(ADDRESS(1,5+MOD(ROW()-2,COUNTA('Form Responses 1'!$1:$1)-4),,TRUE,"Form Responses 1")))</f>
        <v>Gedung Blok Barat Lt.2 [Ruang Peneliti 2]</v>
      </c>
      <c r="G402" s="51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 Blok Barat Lt.2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7">
        <f ca="1" t="shared" si="0"/>
        <v>6</v>
      </c>
      <c r="F403" s="51" t="str">
        <f ca="1">IF(ISBLANK(A403)," ",INDIRECT(ADDRESS(1,5+MOD(ROW()-2,COUNTA('Form Responses 1'!$1:$1)-4),,TRUE,"Form Responses 1")))</f>
        <v>Gedung Blok Barat Lt.2 [Ruang Peneliti 3]</v>
      </c>
      <c r="G403" s="51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Gedung Blok Barat Lt.2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7">
        <f ca="1" t="shared" si="0"/>
        <v>6</v>
      </c>
      <c r="F404" s="51" t="str">
        <f ca="1">IF(ISBLANK(A404)," ",INDIRECT(ADDRESS(1,5+MOD(ROW()-2,COUNTA('Form Responses 1'!$1:$1)-4),,TRUE,"Form Responses 1")))</f>
        <v>Gedung Blok Barat Lt.2 [Toilet Pria &amp; Wanita]</v>
      </c>
      <c r="G404" s="51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Gedung Blok Barat Lt.2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7">
        <f ca="1" t="shared" si="0"/>
        <v>6</v>
      </c>
      <c r="F405" s="51" t="str">
        <f ca="1">IF(ISBLANK(A405)," ",INDIRECT(ADDRESS(1,5+MOD(ROW()-2,COUNTA('Form Responses 1'!$1:$1)-4),,TRUE,"Form Responses 1")))</f>
        <v>Gedung Blok Barat Lt.2 [Toilet Pria &amp; Wanita 2]</v>
      </c>
      <c r="G405" s="51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Gedung Blok Barat Lt.2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7">
        <f ca="1" t="shared" si="0"/>
        <v>6</v>
      </c>
      <c r="F406" s="51" t="str">
        <f ca="1">IF(ISBLANK(A406)," ",INDIRECT(ADDRESS(1,5+MOD(ROW()-2,COUNTA('Form Responses 1'!$1:$1)-4),,TRUE,"Form Responses 1")))</f>
        <v>Gedung Pameran [Ruang Pameran]</v>
      </c>
      <c r="G406" s="51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Gedung Pameran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7">
        <f ca="1" t="shared" si="0"/>
        <v>6</v>
      </c>
      <c r="F407" s="51" t="str">
        <f ca="1">IF(ISBLANK(A407)," ",INDIRECT(ADDRESS(1,5+MOD(ROW()-2,COUNTA('Form Responses 1'!$1:$1)-4),,TRUE,"Form Responses 1")))</f>
        <v>Gedung Pameran [Ruang Mess]</v>
      </c>
      <c r="G407" s="51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Gedung Pameran</v>
      </c>
      <c r="I407" s="68" t="str">
        <f ca="1" t="shared" si="2"/>
        <v>CLEANING SERVICE</v>
      </c>
      <c r="J407" s="68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7">
        <f ca="1" t="shared" si="0"/>
        <v>6</v>
      </c>
      <c r="F408" s="51" t="str">
        <f ca="1">IF(ISBLANK(A408)," ",INDIRECT(ADDRESS(1,5+MOD(ROW()-2,COUNTA('Form Responses 1'!$1:$1)-4),,TRUE,"Form Responses 1")))</f>
        <v>Gedung Pameran [Toilet Pria / Wanita]</v>
      </c>
      <c r="G408" s="51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Gedung Pameran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7">
        <f ca="1" t="shared" si="0"/>
        <v>6</v>
      </c>
      <c r="F409" s="51" t="str">
        <f ca="1">IF(ISBLANK(A409)," ",INDIRECT(ADDRESS(1,5+MOD(ROW()-2,COUNTA('Form Responses 1'!$1:$1)-4),,TRUE,"Form Responses 1")))</f>
        <v>Gedung Perpustakaan Lt.1 [Ruang Laboratorium]</v>
      </c>
      <c r="G409" s="51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 Perpustakaan Lt.1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7">
        <f ca="1" t="shared" si="0"/>
        <v>6</v>
      </c>
      <c r="F410" s="51" t="str">
        <f ca="1">IF(ISBLANK(A410)," ",INDIRECT(ADDRESS(1,5+MOD(ROW()-2,COUNTA('Form Responses 1'!$1:$1)-4),,TRUE,"Form Responses 1")))</f>
        <v>Gedung Perpustakaan Lt.1 [Toilet Pria &amp; Wanita 1]</v>
      </c>
      <c r="G410" s="51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Gedung Perpustakaan Lt.1</v>
      </c>
      <c r="I410" s="68" t="str">
        <f ca="1" t="shared" si="2"/>
        <v>CLEANING SERVICE</v>
      </c>
      <c r="J410" s="68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7">
        <f ca="1" t="shared" si="0"/>
        <v>6</v>
      </c>
      <c r="F411" s="51" t="str">
        <f ca="1">IF(ISBLANK(A411)," ",INDIRECT(ADDRESS(1,5+MOD(ROW()-2,COUNTA('Form Responses 1'!$1:$1)-4),,TRUE,"Form Responses 1")))</f>
        <v>Gedung Perpustakaan Lt.1 [Toilet Pria &amp; Wanita 2]</v>
      </c>
      <c r="G411" s="51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Gedung Perpustakaan Lt.1</v>
      </c>
      <c r="I411" s="68" t="str">
        <f ca="1" t="shared" si="2"/>
        <v>CLEANING SERVICE</v>
      </c>
      <c r="J411" s="68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7">
        <f ca="1" t="shared" si="0"/>
        <v>6</v>
      </c>
      <c r="F412" s="51" t="str">
        <f ca="1">IF(ISBLANK(A412)," ",INDIRECT(ADDRESS(1,5+MOD(ROW()-2,COUNTA('Form Responses 1'!$1:$1)-4),,TRUE,"Form Responses 1")))</f>
        <v>Gedung Perpustakaan Lt.2 [Ruang Perpustakaan]</v>
      </c>
      <c r="G412" s="51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Gedung Perpustakaan Lt.2</v>
      </c>
      <c r="I412" s="68" t="str">
        <f ca="1" t="shared" si="2"/>
        <v>CLEANING SERVICE</v>
      </c>
      <c r="J412" s="68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7">
        <f ca="1" t="shared" si="0"/>
        <v>6</v>
      </c>
      <c r="F413" s="51" t="str">
        <f ca="1">IF(ISBLANK(A413)," ",INDIRECT(ADDRESS(1,5+MOD(ROW()-2,COUNTA('Form Responses 1'!$1:$1)-4),,TRUE,"Form Responses 1")))</f>
        <v>Gedung Perpustakaan Lt.2 [Toilet Pria &amp; Wanita]</v>
      </c>
      <c r="G413" s="51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Gedung Perpustakaan Lt.2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7">
        <f ca="1" t="shared" si="0"/>
        <v>6</v>
      </c>
      <c r="F414" s="51" t="str">
        <f ca="1">IF(ISBLANK(A414)," ",INDIRECT(ADDRESS(1,5+MOD(ROW()-2,COUNTA('Form Responses 1'!$1:$1)-4),,TRUE,"Form Responses 1")))</f>
        <v>Halaman [Taman]</v>
      </c>
      <c r="G414" s="51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Halaman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7">
        <f ca="1" t="shared" si="0"/>
        <v>6</v>
      </c>
      <c r="F415" s="51" t="str">
        <f ca="1">IF(ISBLANK(A415)," ",INDIRECT(ADDRESS(1,5+MOD(ROW()-2,COUNTA('Form Responses 1'!$1:$1)-4),,TRUE,"Form Responses 1")))</f>
        <v>Halaman [Parkir Mobil]</v>
      </c>
      <c r="G415" s="51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Halaman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7">
        <f ca="1" t="shared" si="0"/>
        <v>6</v>
      </c>
      <c r="F416" s="51" t="str">
        <f ca="1">IF(ISBLANK(A416)," ",INDIRECT(ADDRESS(1,5+MOD(ROW()-2,COUNTA('Form Responses 1'!$1:$1)-4),,TRUE,"Form Responses 1")))</f>
        <v>Security [Security Functions]</v>
      </c>
      <c r="G416" s="51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Security</v>
      </c>
      <c r="I416" s="68" t="str">
        <f ca="1" t="shared" si="2"/>
        <v>SECURITY SERVICE</v>
      </c>
      <c r="J416" s="68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7">
        <f ca="1" t="shared" si="0"/>
        <v>6</v>
      </c>
      <c r="F417" s="51" t="str">
        <f ca="1">IF(ISBLANK(A417)," ",INDIRECT(ADDRESS(1,5+MOD(ROW()-2,COUNTA('Form Responses 1'!$1:$1)-4),,TRUE,"Form Responses 1")))</f>
        <v>Driver [Driving Safety]</v>
      </c>
      <c r="G417" s="51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Driver</v>
      </c>
      <c r="I417" s="68" t="str">
        <f ca="1" t="shared" si="2"/>
        <v>LABOR SERVICE</v>
      </c>
      <c r="J417" s="68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7">
        <f ca="1" t="shared" si="0"/>
        <v>6</v>
      </c>
      <c r="F418" s="51" t="str">
        <f ca="1">IF(ISBLANK(A418)," ",INDIRECT(ADDRESS(1,5+MOD(ROW()-2,COUNTA('Form Responses 1'!$1:$1)-4),,TRUE,"Form Responses 1")))</f>
        <v>Driver [ Attendance]</v>
      </c>
      <c r="G418" s="51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Driver</v>
      </c>
      <c r="I418" s="68" t="str">
        <f ca="1" t="shared" si="2"/>
        <v>LABOR SERVICE</v>
      </c>
      <c r="J418" s="68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7">
        <f ca="1" t="shared" si="0"/>
        <v>6</v>
      </c>
      <c r="F419" s="51" t="str">
        <f ca="1">IF(ISBLANK(A419)," ",INDIRECT(ADDRESS(1,5+MOD(ROW()-2,COUNTA('Form Responses 1'!$1:$1)-4),,TRUE,"Form Responses 1")))</f>
        <v>Gedung Utama Lt.1 [Lobby]</v>
      </c>
      <c r="G419" s="51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 Utama Lt.1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7">
        <f ca="1" t="shared" si="0"/>
        <v>6</v>
      </c>
      <c r="F420" s="51" t="str">
        <f ca="1">IF(ISBLANK(A420)," ",INDIRECT(ADDRESS(1,5+MOD(ROW()-2,COUNTA('Form Responses 1'!$1:$1)-4),,TRUE,"Form Responses 1")))</f>
        <v>Gedung Utama Lt.1 [R Kasubag]</v>
      </c>
      <c r="G420" s="51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 Utama Lt.1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7">
        <f ca="1" t="shared" si="0"/>
        <v>6</v>
      </c>
      <c r="F421" s="51" t="str">
        <f ca="1">IF(ISBLANK(A421)," ",INDIRECT(ADDRESS(1,5+MOD(ROW()-2,COUNTA('Form Responses 1'!$1:$1)-4),,TRUE,"Form Responses 1")))</f>
        <v>Gedung Utama Lt.1 [R Tata Usaha]</v>
      </c>
      <c r="G421" s="51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Gedung Utama Lt.1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7">
        <f ca="1" t="shared" si="0"/>
        <v>6</v>
      </c>
      <c r="F422" s="51" t="str">
        <f ca="1">IF(ISBLANK(A422)," ",INDIRECT(ADDRESS(1,5+MOD(ROW()-2,COUNTA('Form Responses 1'!$1:$1)-4),,TRUE,"Form Responses 1")))</f>
        <v>Gedung Utama Lt.1 [R Keuangan]</v>
      </c>
      <c r="G422" s="51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Gedung Utama Lt.1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7">
        <f ca="1" t="shared" si="0"/>
        <v>6</v>
      </c>
      <c r="F423" s="51" t="str">
        <f ca="1">IF(ISBLANK(A423)," ",INDIRECT(ADDRESS(1,5+MOD(ROW()-2,COUNTA('Form Responses 1'!$1:$1)-4),,TRUE,"Form Responses 1")))</f>
        <v>Gedung Utama Lt.1 [Pantry]</v>
      </c>
      <c r="G423" s="51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Gedung Utama Lt.1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7">
        <f ca="1" t="shared" si="0"/>
        <v>6</v>
      </c>
      <c r="F424" s="51" t="str">
        <f ca="1">IF(ISBLANK(A424)," ",INDIRECT(ADDRESS(1,5+MOD(ROW()-2,COUNTA('Form Responses 1'!$1:$1)-4),,TRUE,"Form Responses 1")))</f>
        <v>Gedung Utama Lt.1 [Toilet Pria &amp; Wanita 1]</v>
      </c>
      <c r="G424" s="51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Gedung Utama Lt.1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7">
        <f ca="1" t="shared" si="0"/>
        <v>6</v>
      </c>
      <c r="F425" s="51" t="str">
        <f ca="1">IF(ISBLANK(A425)," ",INDIRECT(ADDRESS(1,5+MOD(ROW()-2,COUNTA('Form Responses 1'!$1:$1)-4),,TRUE,"Form Responses 1")))</f>
        <v>Gedung Utama Lt.1 [Toilet Pria &amp; Wanita 2]</v>
      </c>
      <c r="G425" s="51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Gedung Utama Lt.1</v>
      </c>
      <c r="I425" s="68" t="str">
        <f ca="1" t="shared" si="2"/>
        <v>CLEANING SERVICE</v>
      </c>
      <c r="J425" s="68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7">
        <f ca="1" t="shared" si="0"/>
        <v>6</v>
      </c>
      <c r="F426" s="51" t="str">
        <f ca="1">IF(ISBLANK(A426)," ",INDIRECT(ADDRESS(1,5+MOD(ROW()-2,COUNTA('Form Responses 1'!$1:$1)-4),,TRUE,"Form Responses 1")))</f>
        <v>Gedung Utama Lt.2 [R Kepala]</v>
      </c>
      <c r="G426" s="51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 Utama Lt.2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7">
        <f ca="1" t="shared" si="0"/>
        <v>6</v>
      </c>
      <c r="F427" s="51" t="str">
        <f ca="1">IF(ISBLANK(A427)," ",INDIRECT(ADDRESS(1,5+MOD(ROW()-2,COUNTA('Form Responses 1'!$1:$1)-4),,TRUE,"Form Responses 1")))</f>
        <v>Gedung Utama Lt.2 [R Peneliti 1 ]</v>
      </c>
      <c r="G427" s="51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Gedung Utama Lt.2</v>
      </c>
      <c r="I427" s="68" t="str">
        <f ca="1" t="shared" si="2"/>
        <v>CLEANING SERVICE</v>
      </c>
      <c r="J427" s="68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7">
        <f ca="1" t="shared" si="0"/>
        <v>6</v>
      </c>
      <c r="F428" s="51" t="str">
        <f ca="1">IF(ISBLANK(A428)," ",INDIRECT(ADDRESS(1,5+MOD(ROW()-2,COUNTA('Form Responses 1'!$1:$1)-4),,TRUE,"Form Responses 1")))</f>
        <v>Gedung Utama Lt.2 [R Peneliti 2]</v>
      </c>
      <c r="G428" s="51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Gedung Utama Lt.2</v>
      </c>
      <c r="I428" s="68" t="str">
        <f ca="1" t="shared" si="2"/>
        <v>CLEANING SERVICE</v>
      </c>
      <c r="J428" s="68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7">
        <f ca="1" t="shared" si="0"/>
        <v>6</v>
      </c>
      <c r="F429" s="51" t="str">
        <f ca="1">IF(ISBLANK(A429)," ",INDIRECT(ADDRESS(1,5+MOD(ROW()-2,COUNTA('Form Responses 1'!$1:$1)-4),,TRUE,"Form Responses 1")))</f>
        <v>Gedung Utama Lt.2 [R Peneliti 3]</v>
      </c>
      <c r="G429" s="51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Gedung Utama Lt.2</v>
      </c>
      <c r="I429" s="68" t="str">
        <f ca="1" t="shared" si="2"/>
        <v>CLEANING SERVICE</v>
      </c>
      <c r="J429" s="68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7">
        <f ca="1" t="shared" si="0"/>
        <v>6</v>
      </c>
      <c r="F430" s="51" t="str">
        <f ca="1">IF(ISBLANK(A430)," ",INDIRECT(ADDRESS(1,5+MOD(ROW()-2,COUNTA('Form Responses 1'!$1:$1)-4),,TRUE,"Form Responses 1")))</f>
        <v>Gedung Utama Lt.2 [R Peneliti 4]</v>
      </c>
      <c r="G430" s="51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Gedung Utama Lt.2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7">
        <f ca="1" t="shared" si="0"/>
        <v>6</v>
      </c>
      <c r="F431" s="51" t="str">
        <f ca="1">IF(ISBLANK(A431)," ",INDIRECT(ADDRESS(1,5+MOD(ROW()-2,COUNTA('Form Responses 1'!$1:$1)-4),,TRUE,"Form Responses 1")))</f>
        <v>Gedung Utama Lt.2 [Pantry]</v>
      </c>
      <c r="G431" s="51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Gedung Utama Lt.2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7">
        <f ca="1" t="shared" si="0"/>
        <v>6</v>
      </c>
      <c r="F432" s="51" t="str">
        <f ca="1">IF(ISBLANK(A432)," ",INDIRECT(ADDRESS(1,5+MOD(ROW()-2,COUNTA('Form Responses 1'!$1:$1)-4),,TRUE,"Form Responses 1")))</f>
        <v>Gedung Utama Lt.2 [R Rapat Kecil 1]</v>
      </c>
      <c r="G432" s="51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Gedung Utama Lt.2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7">
        <f ca="1" t="shared" si="0"/>
        <v>6</v>
      </c>
      <c r="F433" s="51" t="str">
        <f ca="1">IF(ISBLANK(A433)," ",INDIRECT(ADDRESS(1,5+MOD(ROW()-2,COUNTA('Form Responses 1'!$1:$1)-4),,TRUE,"Form Responses 1")))</f>
        <v>Gedung Utama Lt.2 [R Rapat Kecil  2]</v>
      </c>
      <c r="G433" s="51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Gedung Utama Lt.2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7">
        <f ca="1" t="shared" si="0"/>
        <v>6</v>
      </c>
      <c r="F434" s="51" t="str">
        <f ca="1">IF(ISBLANK(A434)," ",INDIRECT(ADDRESS(1,5+MOD(ROW()-2,COUNTA('Form Responses 1'!$1:$1)-4),,TRUE,"Form Responses 1")))</f>
        <v>Gedung Utama Lt.2 [Co Working Space]</v>
      </c>
      <c r="G434" s="51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Gedung Utama Lt.2</v>
      </c>
      <c r="I434" s="68" t="str">
        <f ca="1" t="shared" si="2"/>
        <v>CLEANING SERVICE</v>
      </c>
      <c r="J434" s="68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7">
        <f ca="1" t="shared" si="0"/>
        <v>6</v>
      </c>
      <c r="F435" s="51" t="str">
        <f ca="1">IF(ISBLANK(A435)," ",INDIRECT(ADDRESS(1,5+MOD(ROW()-2,COUNTA('Form Responses 1'!$1:$1)-4),,TRUE,"Form Responses 1")))</f>
        <v>Gedung Utama Lt.2 [Toilet Pria &amp; Wanita 1]</v>
      </c>
      <c r="G435" s="51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 Utama Lt.2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7">
        <f ca="1" t="shared" si="0"/>
        <v>6</v>
      </c>
      <c r="F436" s="51" t="str">
        <f ca="1">IF(ISBLANK(A436)," ",INDIRECT(ADDRESS(1,5+MOD(ROW()-2,COUNTA('Form Responses 1'!$1:$1)-4),,TRUE,"Form Responses 1")))</f>
        <v>Gedung Utama Lt.2 [Toilet Pria &amp; Wanita 2]</v>
      </c>
      <c r="G436" s="51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Gedung Utama Lt.2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7">
        <f ca="1" t="shared" si="0"/>
        <v>6</v>
      </c>
      <c r="F437" s="51" t="str">
        <f ca="1">IF(ISBLANK(A437)," ",INDIRECT(ADDRESS(1,5+MOD(ROW()-2,COUNTA('Form Responses 1'!$1:$1)-4),,TRUE,"Form Responses 1")))</f>
        <v>Gedung Blok Barat Lt.1 [Ruang perlengkapan]</v>
      </c>
      <c r="G437" s="51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 Blok Barat Lt.1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7">
        <f ca="1" t="shared" si="0"/>
        <v>6</v>
      </c>
      <c r="F438" s="51" t="str">
        <f ca="1">IF(ISBLANK(A438)," ",INDIRECT(ADDRESS(1,5+MOD(ROW()-2,COUNTA('Form Responses 1'!$1:$1)-4),,TRUE,"Form Responses 1")))</f>
        <v>Gedung Blok Barat Lt.1 [R Dokumentasi]</v>
      </c>
      <c r="G438" s="51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 Blok Barat Lt.1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7">
        <f ca="1" t="shared" si="0"/>
        <v>6</v>
      </c>
      <c r="F439" s="51" t="str">
        <f ca="1">IF(ISBLANK(A439)," ",INDIRECT(ADDRESS(1,5+MOD(ROW()-2,COUNTA('Form Responses 1'!$1:$1)-4),,TRUE,"Form Responses 1")))</f>
        <v>Gedung Blok Barat Lt.1 [R Penggambaran]</v>
      </c>
      <c r="G439" s="51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Gedung Blok Barat Lt.1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7">
        <f ca="1" t="shared" si="0"/>
        <v>6</v>
      </c>
      <c r="F440" s="51" t="str">
        <f ca="1">IF(ISBLANK(A440)," ",INDIRECT(ADDRESS(1,5+MOD(ROW()-2,COUNTA('Form Responses 1'!$1:$1)-4),,TRUE,"Form Responses 1")))</f>
        <v>Gedung Blok Barat Lt.1 [Gudang 1]</v>
      </c>
      <c r="G440" s="51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Gedung Blok Barat Lt.1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7">
        <f ca="1" t="shared" si="0"/>
        <v>6</v>
      </c>
      <c r="F441" s="51" t="str">
        <f ca="1">IF(ISBLANK(A441)," ",INDIRECT(ADDRESS(1,5+MOD(ROW()-2,COUNTA('Form Responses 1'!$1:$1)-4),,TRUE,"Form Responses 1")))</f>
        <v>Gedung Blok Barat Lt.1 [Gudang 2]</v>
      </c>
      <c r="G441" s="51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Gedung Blok Barat Lt.1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7">
        <f ca="1" t="shared" si="0"/>
        <v>6</v>
      </c>
      <c r="F442" s="51" t="str">
        <f ca="1">IF(ISBLANK(A442)," ",INDIRECT(ADDRESS(1,5+MOD(ROW()-2,COUNTA('Form Responses 1'!$1:$1)-4),,TRUE,"Form Responses 1")))</f>
        <v>Gedung Blok Barat Lt.1 [Co Working Space]</v>
      </c>
      <c r="G442" s="51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Gedung Blok Barat Lt.1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7">
        <f ca="1" t="shared" si="0"/>
        <v>6</v>
      </c>
      <c r="F443" s="51" t="str">
        <f ca="1">IF(ISBLANK(A443)," ",INDIRECT(ADDRESS(1,5+MOD(ROW()-2,COUNTA('Form Responses 1'!$1:$1)-4),,TRUE,"Form Responses 1")))</f>
        <v>Gedung Blok Barat Lt.1 [Toilet Pria &amp; Wanita 1]</v>
      </c>
      <c r="G443" s="51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Gedung Blok Barat Lt.1</v>
      </c>
      <c r="I443" s="68" t="str">
        <f ca="1" t="shared" si="2"/>
        <v>CLEANING SERVICE</v>
      </c>
      <c r="J443" s="68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7">
        <f ca="1" t="shared" si="0"/>
        <v>6</v>
      </c>
      <c r="F444" s="51" t="str">
        <f ca="1">IF(ISBLANK(A444)," ",INDIRECT(ADDRESS(1,5+MOD(ROW()-2,COUNTA('Form Responses 1'!$1:$1)-4),,TRUE,"Form Responses 1")))</f>
        <v>Gedung Blok Barat Lt.1 [Toilet Pria &amp; Wanita 2]</v>
      </c>
      <c r="G444" s="51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Gedung Blok Barat Lt.1</v>
      </c>
      <c r="I444" s="68" t="str">
        <f ca="1" t="shared" si="2"/>
        <v>CLEANING SERVICE</v>
      </c>
      <c r="J444" s="68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7">
        <f ca="1" t="shared" si="0"/>
        <v>6</v>
      </c>
      <c r="F445" s="51" t="str">
        <f ca="1">IF(ISBLANK(A445)," ",INDIRECT(ADDRESS(1,5+MOD(ROW()-2,COUNTA('Form Responses 1'!$1:$1)-4),,TRUE,"Form Responses 1")))</f>
        <v>Gedung Blok Barat Lt.2 [Ruang Rapat Besar]</v>
      </c>
      <c r="G445" s="51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Gedung Blok Barat Lt.2</v>
      </c>
      <c r="I445" s="68" t="str">
        <f ca="1" t="shared" si="2"/>
        <v>CLEANING SERVICE</v>
      </c>
      <c r="J445" s="68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7">
        <f ca="1" t="shared" si="0"/>
        <v>6</v>
      </c>
      <c r="F446" s="51" t="str">
        <f ca="1">IF(ISBLANK(A446)," ",INDIRECT(ADDRESS(1,5+MOD(ROW()-2,COUNTA('Form Responses 1'!$1:$1)-4),,TRUE,"Form Responses 1")))</f>
        <v>Gedung Blok Barat Lt.2 [Ruang Redaksi]</v>
      </c>
      <c r="G446" s="51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Gedung Blok Barat Lt.2</v>
      </c>
      <c r="I446" s="68" t="str">
        <f ca="1" t="shared" si="2"/>
        <v>CLEANING SERVICE</v>
      </c>
      <c r="J446" s="68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7">
        <f ca="1" t="shared" si="0"/>
        <v>6</v>
      </c>
      <c r="F447" s="51" t="str">
        <f ca="1">IF(ISBLANK(A447)," ",INDIRECT(ADDRESS(1,5+MOD(ROW()-2,COUNTA('Form Responses 1'!$1:$1)-4),,TRUE,"Form Responses 1")))</f>
        <v>Gedung Blok Barat Lt.2 [Ruang Peneliti 1]</v>
      </c>
      <c r="G447" s="51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 Blok Barat Lt.2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7">
        <f ca="1" t="shared" si="0"/>
        <v>6</v>
      </c>
      <c r="F448" s="51" t="str">
        <f ca="1">IF(ISBLANK(A448)," ",INDIRECT(ADDRESS(1,5+MOD(ROW()-2,COUNTA('Form Responses 1'!$1:$1)-4),,TRUE,"Form Responses 1")))</f>
        <v>Gedung Blok Barat Lt.2 [Ruang Peneliti 2]</v>
      </c>
      <c r="G448" s="51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Gedung Blok Barat Lt.2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7">
        <f ca="1" t="shared" si="0"/>
        <v>6</v>
      </c>
      <c r="F449" s="51" t="str">
        <f ca="1">IF(ISBLANK(A449)," ",INDIRECT(ADDRESS(1,5+MOD(ROW()-2,COUNTA('Form Responses 1'!$1:$1)-4),,TRUE,"Form Responses 1")))</f>
        <v>Gedung Blok Barat Lt.2 [Ruang Peneliti 3]</v>
      </c>
      <c r="G449" s="51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Gedung Blok Barat Lt.2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7">
        <f ca="1" t="shared" si="0"/>
        <v>6</v>
      </c>
      <c r="F450" s="51" t="str">
        <f ca="1">IF(ISBLANK(A450)," ",INDIRECT(ADDRESS(1,5+MOD(ROW()-2,COUNTA('Form Responses 1'!$1:$1)-4),,TRUE,"Form Responses 1")))</f>
        <v>Gedung Blok Barat Lt.2 [Toilet Pria &amp; Wanita]</v>
      </c>
      <c r="G450" s="51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Gedung Blok Barat Lt.2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7">
        <f ca="1" t="shared" si="0"/>
        <v>6</v>
      </c>
      <c r="F451" s="51" t="str">
        <f ca="1">IF(ISBLANK(A451)," ",INDIRECT(ADDRESS(1,5+MOD(ROW()-2,COUNTA('Form Responses 1'!$1:$1)-4),,TRUE,"Form Responses 1")))</f>
        <v>Gedung Blok Barat Lt.2 [Toilet Pria &amp; Wanita 2]</v>
      </c>
      <c r="G451" s="51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Gedung Blok Barat Lt.2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7">
        <f ca="1" t="shared" si="0"/>
        <v>6</v>
      </c>
      <c r="F452" s="51" t="str">
        <f ca="1">IF(ISBLANK(A452)," ",INDIRECT(ADDRESS(1,5+MOD(ROW()-2,COUNTA('Form Responses 1'!$1:$1)-4),,TRUE,"Form Responses 1")))</f>
        <v>Gedung Pameran [Ruang Pameran]</v>
      </c>
      <c r="G452" s="51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Gedung Pameran</v>
      </c>
      <c r="I452" s="68" t="str">
        <f ca="1" t="shared" si="2"/>
        <v>CLEANING SERVICE</v>
      </c>
      <c r="J452" s="68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7">
        <f ca="1" t="shared" si="0"/>
        <v>6</v>
      </c>
      <c r="F453" s="51" t="str">
        <f ca="1">IF(ISBLANK(A453)," ",INDIRECT(ADDRESS(1,5+MOD(ROW()-2,COUNTA('Form Responses 1'!$1:$1)-4),,TRUE,"Form Responses 1")))</f>
        <v>Gedung Pameran [Ruang Mess]</v>
      </c>
      <c r="G453" s="51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 Pameran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7">
        <f ca="1" t="shared" si="0"/>
        <v>6</v>
      </c>
      <c r="F454" s="51" t="str">
        <f ca="1">IF(ISBLANK(A454)," ",INDIRECT(ADDRESS(1,5+MOD(ROW()-2,COUNTA('Form Responses 1'!$1:$1)-4),,TRUE,"Form Responses 1")))</f>
        <v>Gedung Pameran [Toilet Pria / Wanita]</v>
      </c>
      <c r="G454" s="51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 Pameran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7">
        <f ca="1" t="shared" si="0"/>
        <v>6</v>
      </c>
      <c r="F455" s="51" t="str">
        <f ca="1">IF(ISBLANK(A455)," ",INDIRECT(ADDRESS(1,5+MOD(ROW()-2,COUNTA('Form Responses 1'!$1:$1)-4),,TRUE,"Form Responses 1")))</f>
        <v>Gedung Perpustakaan Lt.1 [Ruang Laboratorium]</v>
      </c>
      <c r="G455" s="51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 Perpustakaan Lt.1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7">
        <f ca="1" t="shared" si="0"/>
        <v>6</v>
      </c>
      <c r="F456" s="51" t="str">
        <f ca="1">IF(ISBLANK(A456)," ",INDIRECT(ADDRESS(1,5+MOD(ROW()-2,COUNTA('Form Responses 1'!$1:$1)-4),,TRUE,"Form Responses 1")))</f>
        <v>Gedung Perpustakaan Lt.1 [Toilet Pria &amp; Wanita 1]</v>
      </c>
      <c r="G456" s="51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 Perpustakaan Lt.1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7">
        <f ca="1" t="shared" si="0"/>
        <v>6</v>
      </c>
      <c r="F457" s="51" t="str">
        <f ca="1">IF(ISBLANK(A457)," ",INDIRECT(ADDRESS(1,5+MOD(ROW()-2,COUNTA('Form Responses 1'!$1:$1)-4),,TRUE,"Form Responses 1")))</f>
        <v>Gedung Perpustakaan Lt.1 [Toilet Pria &amp; Wanita 2]</v>
      </c>
      <c r="G457" s="51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Gedung Perpustakaan Lt.1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7">
        <f ca="1" t="shared" si="0"/>
        <v>6</v>
      </c>
      <c r="F458" s="51" t="str">
        <f ca="1">IF(ISBLANK(A458)," ",INDIRECT(ADDRESS(1,5+MOD(ROW()-2,COUNTA('Form Responses 1'!$1:$1)-4),,TRUE,"Form Responses 1")))</f>
        <v>Gedung Perpustakaan Lt.2 [Ruang Perpustakaan]</v>
      </c>
      <c r="G458" s="51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Gedung Perpustakaan Lt.2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7">
        <f ca="1" t="shared" si="0"/>
        <v>6</v>
      </c>
      <c r="F459" s="51" t="str">
        <f ca="1">IF(ISBLANK(A459)," ",INDIRECT(ADDRESS(1,5+MOD(ROW()-2,COUNTA('Form Responses 1'!$1:$1)-4),,TRUE,"Form Responses 1")))</f>
        <v>Gedung Perpustakaan Lt.2 [Toilet Pria &amp; Wanita]</v>
      </c>
      <c r="G459" s="51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Gedung Perpustakaan Lt.2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7">
        <f ca="1" t="shared" si="0"/>
        <v>6</v>
      </c>
      <c r="F460" s="51" t="str">
        <f ca="1">IF(ISBLANK(A460)," ",INDIRECT(ADDRESS(1,5+MOD(ROW()-2,COUNTA('Form Responses 1'!$1:$1)-4),,TRUE,"Form Responses 1")))</f>
        <v>Halaman [Taman]</v>
      </c>
      <c r="G460" s="51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Halaman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7">
        <f ca="1" t="shared" si="0"/>
        <v>6</v>
      </c>
      <c r="F461" s="51" t="str">
        <f ca="1">IF(ISBLANK(A461)," ",INDIRECT(ADDRESS(1,5+MOD(ROW()-2,COUNTA('Form Responses 1'!$1:$1)-4),,TRUE,"Form Responses 1")))</f>
        <v>Halaman [Parkir Mobil]</v>
      </c>
      <c r="G461" s="51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Halaman</v>
      </c>
      <c r="I461" s="68" t="str">
        <f ca="1" t="shared" si="2"/>
        <v>CLEANING SERVICE</v>
      </c>
      <c r="J461" s="68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7">
        <f ca="1" t="shared" si="0"/>
        <v>6</v>
      </c>
      <c r="F462" s="51" t="str">
        <f ca="1">IF(ISBLANK(A462)," ",INDIRECT(ADDRESS(1,5+MOD(ROW()-2,COUNTA('Form Responses 1'!$1:$1)-4),,TRUE,"Form Responses 1")))</f>
        <v>Security [Security Functions]</v>
      </c>
      <c r="G462" s="51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Security</v>
      </c>
      <c r="I462" s="68" t="str">
        <f ca="1" t="shared" si="2"/>
        <v>SECURITY SERVICE</v>
      </c>
      <c r="J462" s="68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7">
        <f ca="1" t="shared" si="0"/>
        <v>6</v>
      </c>
      <c r="F463" s="51" t="str">
        <f ca="1">IF(ISBLANK(A463)," ",INDIRECT(ADDRESS(1,5+MOD(ROW()-2,COUNTA('Form Responses 1'!$1:$1)-4),,TRUE,"Form Responses 1")))</f>
        <v>Driver [Driving Safety]</v>
      </c>
      <c r="G463" s="51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Driver</v>
      </c>
      <c r="I463" s="68" t="str">
        <f ca="1" t="shared" si="2"/>
        <v>LABOR SERVICE</v>
      </c>
      <c r="J463" s="68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7">
        <f ca="1" t="shared" si="0"/>
        <v>6</v>
      </c>
      <c r="F464" s="51" t="str">
        <f ca="1">IF(ISBLANK(A464)," ",INDIRECT(ADDRESS(1,5+MOD(ROW()-2,COUNTA('Form Responses 1'!$1:$1)-4),,TRUE,"Form Responses 1")))</f>
        <v>Driver [ Attendance]</v>
      </c>
      <c r="G464" s="51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Driver</v>
      </c>
      <c r="I464" s="68" t="str">
        <f ca="1" t="shared" si="2"/>
        <v>LABOR SERVICE</v>
      </c>
      <c r="J464" s="68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7">
        <f ca="1" t="shared" si="0"/>
        <v>6</v>
      </c>
      <c r="F465" s="51" t="str">
        <f ca="1">IF(ISBLANK(A465)," ",INDIRECT(ADDRESS(1,5+MOD(ROW()-2,COUNTA('Form Responses 1'!$1:$1)-4),,TRUE,"Form Responses 1")))</f>
        <v>Gedung Utama Lt.1 [Lobby]</v>
      </c>
      <c r="G465" s="51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 Utama Lt.1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7">
        <f ca="1" t="shared" si="0"/>
        <v>6</v>
      </c>
      <c r="F466" s="51" t="str">
        <f ca="1">IF(ISBLANK(A466)," ",INDIRECT(ADDRESS(1,5+MOD(ROW()-2,COUNTA('Form Responses 1'!$1:$1)-4),,TRUE,"Form Responses 1")))</f>
        <v>Gedung Utama Lt.1 [R Kasubag]</v>
      </c>
      <c r="G466" s="51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Gedung Utama Lt.1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7">
        <f ca="1" t="shared" si="0"/>
        <v>6</v>
      </c>
      <c r="F467" s="51" t="str">
        <f ca="1">IF(ISBLANK(A467)," ",INDIRECT(ADDRESS(1,5+MOD(ROW()-2,COUNTA('Form Responses 1'!$1:$1)-4),,TRUE,"Form Responses 1")))</f>
        <v>Gedung Utama Lt.1 [R Tata Usaha]</v>
      </c>
      <c r="G467" s="51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Gedung Utama Lt.1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7">
        <f ca="1" t="shared" si="0"/>
        <v>6</v>
      </c>
      <c r="F468" s="51" t="str">
        <f ca="1">IF(ISBLANK(A468)," ",INDIRECT(ADDRESS(1,5+MOD(ROW()-2,COUNTA('Form Responses 1'!$1:$1)-4),,TRUE,"Form Responses 1")))</f>
        <v>Gedung Utama Lt.1 [R Keuangan]</v>
      </c>
      <c r="G468" s="51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Gedung Utama Lt.1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7">
        <f ca="1" t="shared" si="0"/>
        <v>6</v>
      </c>
      <c r="F469" s="51" t="str">
        <f ca="1">IF(ISBLANK(A469)," ",INDIRECT(ADDRESS(1,5+MOD(ROW()-2,COUNTA('Form Responses 1'!$1:$1)-4),,TRUE,"Form Responses 1")))</f>
        <v>Gedung Utama Lt.1 [Pantry]</v>
      </c>
      <c r="G469" s="51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Gedung Utama Lt.1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7">
        <f ca="1" t="shared" si="0"/>
        <v>6</v>
      </c>
      <c r="F470" s="51" t="str">
        <f ca="1">IF(ISBLANK(A470)," ",INDIRECT(ADDRESS(1,5+MOD(ROW()-2,COUNTA('Form Responses 1'!$1:$1)-4),,TRUE,"Form Responses 1")))</f>
        <v>Gedung Utama Lt.1 [Toilet Pria &amp; Wanita 1]</v>
      </c>
      <c r="G470" s="51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Gedung Utama Lt.1</v>
      </c>
      <c r="I470" s="68" t="str">
        <f ca="1" t="shared" si="2"/>
        <v>CLEANING SERVICE</v>
      </c>
      <c r="J470" s="68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7">
        <f ca="1" t="shared" si="0"/>
        <v>6</v>
      </c>
      <c r="F471" s="51" t="str">
        <f ca="1">IF(ISBLANK(A471)," ",INDIRECT(ADDRESS(1,5+MOD(ROW()-2,COUNTA('Form Responses 1'!$1:$1)-4),,TRUE,"Form Responses 1")))</f>
        <v>Gedung Utama Lt.1 [Toilet Pria &amp; Wanita 2]</v>
      </c>
      <c r="G471" s="51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 Utama Lt.1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7">
        <f ca="1" t="shared" si="0"/>
        <v>6</v>
      </c>
      <c r="F472" s="51" t="str">
        <f ca="1">IF(ISBLANK(A472)," ",INDIRECT(ADDRESS(1,5+MOD(ROW()-2,COUNTA('Form Responses 1'!$1:$1)-4),,TRUE,"Form Responses 1")))</f>
        <v>Gedung Utama Lt.2 [R Kepala]</v>
      </c>
      <c r="G472" s="51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 Utama Lt.2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7">
        <f ca="1" t="shared" si="0"/>
        <v>6</v>
      </c>
      <c r="F473" s="51" t="str">
        <f ca="1">IF(ISBLANK(A473)," ",INDIRECT(ADDRESS(1,5+MOD(ROW()-2,COUNTA('Form Responses 1'!$1:$1)-4),,TRUE,"Form Responses 1")))</f>
        <v>Gedung Utama Lt.2 [R Peneliti 1 ]</v>
      </c>
      <c r="G473" s="51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 Utama Lt.2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7">
        <f ca="1" t="shared" si="0"/>
        <v>6</v>
      </c>
      <c r="F474" s="51" t="str">
        <f ca="1">IF(ISBLANK(A474)," ",INDIRECT(ADDRESS(1,5+MOD(ROW()-2,COUNTA('Form Responses 1'!$1:$1)-4),,TRUE,"Form Responses 1")))</f>
        <v>Gedung Utama Lt.2 [R Peneliti 2]</v>
      </c>
      <c r="G474" s="51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 Utama Lt.2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7">
        <f ca="1" t="shared" si="0"/>
        <v>6</v>
      </c>
      <c r="F475" s="51" t="str">
        <f ca="1">IF(ISBLANK(A475)," ",INDIRECT(ADDRESS(1,5+MOD(ROW()-2,COUNTA('Form Responses 1'!$1:$1)-4),,TRUE,"Form Responses 1")))</f>
        <v>Gedung Utama Lt.2 [R Peneliti 3]</v>
      </c>
      <c r="G475" s="51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Gedung Utama Lt.2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7">
        <f ca="1" t="shared" si="0"/>
        <v>6</v>
      </c>
      <c r="F476" s="51" t="str">
        <f ca="1">IF(ISBLANK(A476)," ",INDIRECT(ADDRESS(1,5+MOD(ROW()-2,COUNTA('Form Responses 1'!$1:$1)-4),,TRUE,"Form Responses 1")))</f>
        <v>Gedung Utama Lt.2 [R Peneliti 4]</v>
      </c>
      <c r="G476" s="51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Gedung Utama Lt.2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7">
        <f ca="1" t="shared" si="0"/>
        <v>6</v>
      </c>
      <c r="F477" s="51" t="str">
        <f ca="1">IF(ISBLANK(A477)," ",INDIRECT(ADDRESS(1,5+MOD(ROW()-2,COUNTA('Form Responses 1'!$1:$1)-4),,TRUE,"Form Responses 1")))</f>
        <v>Gedung Utama Lt.2 [Pantry]</v>
      </c>
      <c r="G477" s="51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Gedung Utama Lt.2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7">
        <f ca="1" t="shared" si="0"/>
        <v>6</v>
      </c>
      <c r="F478" s="51" t="str">
        <f ca="1">IF(ISBLANK(A478)," ",INDIRECT(ADDRESS(1,5+MOD(ROW()-2,COUNTA('Form Responses 1'!$1:$1)-4),,TRUE,"Form Responses 1")))</f>
        <v>Gedung Utama Lt.2 [R Rapat Kecil 1]</v>
      </c>
      <c r="G478" s="51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Gedung Utama Lt.2</v>
      </c>
      <c r="I478" s="68" t="str">
        <f ca="1" t="shared" si="2"/>
        <v>CLEANING SERVICE</v>
      </c>
      <c r="J478" s="68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7">
        <f ca="1" t="shared" si="0"/>
        <v>6</v>
      </c>
      <c r="F479" s="51" t="str">
        <f ca="1">IF(ISBLANK(A479)," ",INDIRECT(ADDRESS(1,5+MOD(ROW()-2,COUNTA('Form Responses 1'!$1:$1)-4),,TRUE,"Form Responses 1")))</f>
        <v>Gedung Utama Lt.2 [R Rapat Kecil  2]</v>
      </c>
      <c r="G479" s="51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Gedung Utama Lt.2</v>
      </c>
      <c r="I479" s="68" t="str">
        <f ca="1" t="shared" si="2"/>
        <v>CLEANING SERVICE</v>
      </c>
      <c r="J479" s="68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7">
        <f ca="1" t="shared" si="0"/>
        <v>6</v>
      </c>
      <c r="F480" s="51" t="str">
        <f ca="1">IF(ISBLANK(A480)," ",INDIRECT(ADDRESS(1,5+MOD(ROW()-2,COUNTA('Form Responses 1'!$1:$1)-4),,TRUE,"Form Responses 1")))</f>
        <v>Gedung Utama Lt.2 [Co Working Space]</v>
      </c>
      <c r="G480" s="51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Gedung Utama Lt.2</v>
      </c>
      <c r="I480" s="68" t="str">
        <f ca="1" t="shared" si="2"/>
        <v>CLEANING SERVICE</v>
      </c>
      <c r="J480" s="68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7">
        <f ca="1" t="shared" si="0"/>
        <v>6</v>
      </c>
      <c r="F481" s="51" t="str">
        <f ca="1">IF(ISBLANK(A481)," ",INDIRECT(ADDRESS(1,5+MOD(ROW()-2,COUNTA('Form Responses 1'!$1:$1)-4),,TRUE,"Form Responses 1")))</f>
        <v>Gedung Utama Lt.2 [Toilet Pria &amp; Wanita 1]</v>
      </c>
      <c r="G481" s="51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 Utama Lt.2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7">
        <f ca="1" t="shared" si="0"/>
        <v>6</v>
      </c>
      <c r="F482" s="51" t="str">
        <f ca="1">IF(ISBLANK(A482)," ",INDIRECT(ADDRESS(1,5+MOD(ROW()-2,COUNTA('Form Responses 1'!$1:$1)-4),,TRUE,"Form Responses 1")))</f>
        <v>Gedung Utama Lt.2 [Toilet Pria &amp; Wanita 2]</v>
      </c>
      <c r="G482" s="51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 Utama Lt.2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7">
        <f ca="1" t="shared" si="0"/>
        <v>6</v>
      </c>
      <c r="F483" s="51" t="str">
        <f ca="1">IF(ISBLANK(A483)," ",INDIRECT(ADDRESS(1,5+MOD(ROW()-2,COUNTA('Form Responses 1'!$1:$1)-4),,TRUE,"Form Responses 1")))</f>
        <v>Gedung Blok Barat Lt.1 [Ruang perlengkapan]</v>
      </c>
      <c r="G483" s="51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 Blok Barat Lt.1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7">
        <f ca="1" t="shared" si="0"/>
        <v>6</v>
      </c>
      <c r="F484" s="51" t="str">
        <f ca="1">IF(ISBLANK(A484)," ",INDIRECT(ADDRESS(1,5+MOD(ROW()-2,COUNTA('Form Responses 1'!$1:$1)-4),,TRUE,"Form Responses 1")))</f>
        <v>Gedung Blok Barat Lt.1 [R Dokumentasi]</v>
      </c>
      <c r="G484" s="51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Gedung Blok Barat Lt.1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7">
        <f ca="1" t="shared" si="0"/>
        <v>6</v>
      </c>
      <c r="F485" s="51" t="str">
        <f ca="1">IF(ISBLANK(A485)," ",INDIRECT(ADDRESS(1,5+MOD(ROW()-2,COUNTA('Form Responses 1'!$1:$1)-4),,TRUE,"Form Responses 1")))</f>
        <v>Gedung Blok Barat Lt.1 [R Penggambaran]</v>
      </c>
      <c r="G485" s="51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Gedung Blok Barat Lt.1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7">
        <f ca="1" t="shared" si="0"/>
        <v>6</v>
      </c>
      <c r="F486" s="51" t="str">
        <f ca="1">IF(ISBLANK(A486)," ",INDIRECT(ADDRESS(1,5+MOD(ROW()-2,COUNTA('Form Responses 1'!$1:$1)-4),,TRUE,"Form Responses 1")))</f>
        <v>Gedung Blok Barat Lt.1 [Gudang 1]</v>
      </c>
      <c r="G486" s="51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Gedung Blok Barat Lt.1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7">
        <f ca="1" t="shared" si="0"/>
        <v>6</v>
      </c>
      <c r="F487" s="51" t="str">
        <f ca="1">IF(ISBLANK(A487)," ",INDIRECT(ADDRESS(1,5+MOD(ROW()-2,COUNTA('Form Responses 1'!$1:$1)-4),,TRUE,"Form Responses 1")))</f>
        <v>Gedung Blok Barat Lt.1 [Gudang 2]</v>
      </c>
      <c r="G487" s="51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Gedung Blok Barat Lt.1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7">
        <f ca="1" t="shared" si="0"/>
        <v>6</v>
      </c>
      <c r="F488" s="51" t="str">
        <f ca="1">IF(ISBLANK(A488)," ",INDIRECT(ADDRESS(1,5+MOD(ROW()-2,COUNTA('Form Responses 1'!$1:$1)-4),,TRUE,"Form Responses 1")))</f>
        <v>Gedung Blok Barat Lt.1 [Co Working Space]</v>
      </c>
      <c r="G488" s="51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Gedung Blok Barat Lt.1</v>
      </c>
      <c r="I488" s="68" t="str">
        <f ca="1" t="shared" si="2"/>
        <v>CLEANING SERVICE</v>
      </c>
      <c r="J488" s="68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7">
        <f ca="1" t="shared" si="0"/>
        <v>6</v>
      </c>
      <c r="F489" s="51" t="str">
        <f ca="1">IF(ISBLANK(A489)," ",INDIRECT(ADDRESS(1,5+MOD(ROW()-2,COUNTA('Form Responses 1'!$1:$1)-4),,TRUE,"Form Responses 1")))</f>
        <v>Gedung Blok Barat Lt.1 [Toilet Pria &amp; Wanita 1]</v>
      </c>
      <c r="G489" s="51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 Blok Barat Lt.1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7">
        <f ca="1" t="shared" si="0"/>
        <v>6</v>
      </c>
      <c r="F490" s="51" t="str">
        <f ca="1">IF(ISBLANK(A490)," ",INDIRECT(ADDRESS(1,5+MOD(ROW()-2,COUNTA('Form Responses 1'!$1:$1)-4),,TRUE,"Form Responses 1")))</f>
        <v>Gedung Blok Barat Lt.1 [Toilet Pria &amp; Wanita 2]</v>
      </c>
      <c r="G490" s="51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 Blok Barat Lt.1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7">
        <f ca="1" t="shared" si="0"/>
        <v>6</v>
      </c>
      <c r="F491" s="51" t="str">
        <f ca="1">IF(ISBLANK(A491)," ",INDIRECT(ADDRESS(1,5+MOD(ROW()-2,COUNTA('Form Responses 1'!$1:$1)-4),,TRUE,"Form Responses 1")))</f>
        <v>Gedung Blok Barat Lt.2 [Ruang Rapat Besar]</v>
      </c>
      <c r="G491" s="51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 Blok Barat Lt.2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7">
        <f ca="1" t="shared" si="0"/>
        <v>6</v>
      </c>
      <c r="F492" s="51" t="str">
        <f ca="1">IF(ISBLANK(A492)," ",INDIRECT(ADDRESS(1,5+MOD(ROW()-2,COUNTA('Form Responses 1'!$1:$1)-4),,TRUE,"Form Responses 1")))</f>
        <v>Gedung Blok Barat Lt.2 [Ruang Redaksi]</v>
      </c>
      <c r="G492" s="51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Gedung Blok Barat Lt.2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7">
        <f ca="1" t="shared" si="0"/>
        <v>6</v>
      </c>
      <c r="F493" s="51" t="str">
        <f ca="1">IF(ISBLANK(A493)," ",INDIRECT(ADDRESS(1,5+MOD(ROW()-2,COUNTA('Form Responses 1'!$1:$1)-4),,TRUE,"Form Responses 1")))</f>
        <v>Gedung Blok Barat Lt.2 [Ruang Peneliti 1]</v>
      </c>
      <c r="G493" s="51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Gedung Blok Barat Lt.2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7">
        <f ca="1" t="shared" si="0"/>
        <v>6</v>
      </c>
      <c r="F494" s="51" t="str">
        <f ca="1">IF(ISBLANK(A494)," ",INDIRECT(ADDRESS(1,5+MOD(ROW()-2,COUNTA('Form Responses 1'!$1:$1)-4),,TRUE,"Form Responses 1")))</f>
        <v>Gedung Blok Barat Lt.2 [Ruang Peneliti 2]</v>
      </c>
      <c r="G494" s="51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Gedung Blok Barat Lt.2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7">
        <f ca="1" t="shared" si="0"/>
        <v>6</v>
      </c>
      <c r="F495" s="51" t="str">
        <f ca="1">IF(ISBLANK(A495)," ",INDIRECT(ADDRESS(1,5+MOD(ROW()-2,COUNTA('Form Responses 1'!$1:$1)-4),,TRUE,"Form Responses 1")))</f>
        <v>Gedung Blok Barat Lt.2 [Ruang Peneliti 3]</v>
      </c>
      <c r="G495" s="51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Gedung Blok Barat Lt.2</v>
      </c>
      <c r="I495" s="68" t="str">
        <f ca="1" t="shared" si="2"/>
        <v>CLEANING SERVICE</v>
      </c>
      <c r="J495" s="68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7">
        <f ca="1" t="shared" si="0"/>
        <v>6</v>
      </c>
      <c r="F496" s="51" t="str">
        <f ca="1">IF(ISBLANK(A496)," ",INDIRECT(ADDRESS(1,5+MOD(ROW()-2,COUNTA('Form Responses 1'!$1:$1)-4),,TRUE,"Form Responses 1")))</f>
        <v>Gedung Blok Barat Lt.2 [Toilet Pria &amp; Wanita]</v>
      </c>
      <c r="G496" s="51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Gedung Blok Barat Lt.2</v>
      </c>
      <c r="I496" s="68" t="str">
        <f ca="1" t="shared" si="2"/>
        <v>CLEANING SERVICE</v>
      </c>
      <c r="J496" s="68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7">
        <f ca="1" t="shared" si="0"/>
        <v>6</v>
      </c>
      <c r="F497" s="51" t="str">
        <f ca="1">IF(ISBLANK(A497)," ",INDIRECT(ADDRESS(1,5+MOD(ROW()-2,COUNTA('Form Responses 1'!$1:$1)-4),,TRUE,"Form Responses 1")))</f>
        <v>Gedung Blok Barat Lt.2 [Toilet Pria &amp; Wanita 2]</v>
      </c>
      <c r="G497" s="51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Gedung Blok Barat Lt.2</v>
      </c>
      <c r="I497" s="68" t="str">
        <f ca="1" t="shared" si="2"/>
        <v>CLEANING SERVICE</v>
      </c>
      <c r="J497" s="68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7">
        <f ca="1" t="shared" si="0"/>
        <v>6</v>
      </c>
      <c r="F498" s="51" t="str">
        <f ca="1">IF(ISBLANK(A498)," ",INDIRECT(ADDRESS(1,5+MOD(ROW()-2,COUNTA('Form Responses 1'!$1:$1)-4),,TRUE,"Form Responses 1")))</f>
        <v>Gedung Pameran [Ruang Pameran]</v>
      </c>
      <c r="G498" s="51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 Pameran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7">
        <f ca="1" t="shared" si="0"/>
        <v>6</v>
      </c>
      <c r="F499" s="51" t="str">
        <f ca="1">IF(ISBLANK(A499)," ",INDIRECT(ADDRESS(1,5+MOD(ROW()-2,COUNTA('Form Responses 1'!$1:$1)-4),,TRUE,"Form Responses 1")))</f>
        <v>Gedung Pameran [Ruang Mess]</v>
      </c>
      <c r="G499" s="51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 Pameran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7">
        <f ca="1" t="shared" si="0"/>
        <v>6</v>
      </c>
      <c r="F500" s="51" t="str">
        <f ca="1">IF(ISBLANK(A500)," ",INDIRECT(ADDRESS(1,5+MOD(ROW()-2,COUNTA('Form Responses 1'!$1:$1)-4),,TRUE,"Form Responses 1")))</f>
        <v>Gedung Pameran [Toilet Pria / Wanita]</v>
      </c>
      <c r="G500" s="51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 Pameran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7">
        <f ca="1" t="shared" si="0"/>
        <v>6</v>
      </c>
      <c r="F501" s="51" t="str">
        <f ca="1">IF(ISBLANK(A501)," ",INDIRECT(ADDRESS(1,5+MOD(ROW()-2,COUNTA('Form Responses 1'!$1:$1)-4),,TRUE,"Form Responses 1")))</f>
        <v>Gedung Perpustakaan Lt.1 [Ruang Laboratorium]</v>
      </c>
      <c r="G501" s="51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 Perpustakaan Lt.1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7">
        <f ca="1" t="shared" si="0"/>
        <v>6</v>
      </c>
      <c r="F502" s="51" t="str">
        <f ca="1">IF(ISBLANK(A502)," ",INDIRECT(ADDRESS(1,5+MOD(ROW()-2,COUNTA('Form Responses 1'!$1:$1)-4),,TRUE,"Form Responses 1")))</f>
        <v>Gedung Perpustakaan Lt.1 [Toilet Pria &amp; Wanita 1]</v>
      </c>
      <c r="G502" s="51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Gedung Perpustakaan Lt.1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7">
        <f ca="1" t="shared" si="0"/>
        <v>6</v>
      </c>
      <c r="F503" s="51" t="str">
        <f ca="1">IF(ISBLANK(A503)," ",INDIRECT(ADDRESS(1,5+MOD(ROW()-2,COUNTA('Form Responses 1'!$1:$1)-4),,TRUE,"Form Responses 1")))</f>
        <v>Gedung Perpustakaan Lt.1 [Toilet Pria &amp; Wanita 2]</v>
      </c>
      <c r="G503" s="51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Gedung Perpustakaan Lt.1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7">
        <f ca="1" t="shared" si="0"/>
        <v>6</v>
      </c>
      <c r="F504" s="51" t="str">
        <f ca="1">IF(ISBLANK(A504)," ",INDIRECT(ADDRESS(1,5+MOD(ROW()-2,COUNTA('Form Responses 1'!$1:$1)-4),,TRUE,"Form Responses 1")))</f>
        <v>Gedung Perpustakaan Lt.2 [Ruang Perpustakaan]</v>
      </c>
      <c r="G504" s="51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Gedung Perpustakaan Lt.2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7">
        <f ca="1" t="shared" si="0"/>
        <v>6</v>
      </c>
      <c r="F505" s="51" t="str">
        <f ca="1">IF(ISBLANK(A505)," ",INDIRECT(ADDRESS(1,5+MOD(ROW()-2,COUNTA('Form Responses 1'!$1:$1)-4),,TRUE,"Form Responses 1")))</f>
        <v>Gedung Perpustakaan Lt.2 [Toilet Pria &amp; Wanita]</v>
      </c>
      <c r="G505" s="51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Gedung Perpustakaan Lt.2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7">
        <f ca="1" t="shared" si="0"/>
        <v>6</v>
      </c>
      <c r="F506" s="51" t="str">
        <f ca="1">IF(ISBLANK(A506)," ",INDIRECT(ADDRESS(1,5+MOD(ROW()-2,COUNTA('Form Responses 1'!$1:$1)-4),,TRUE,"Form Responses 1")))</f>
        <v>Halaman [Taman]</v>
      </c>
      <c r="G506" s="51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Halaman</v>
      </c>
      <c r="I506" s="68" t="str">
        <f ca="1" t="shared" si="2"/>
        <v>CLEANING SERVICE</v>
      </c>
      <c r="J506" s="68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7">
        <f ca="1" t="shared" si="0"/>
        <v>6</v>
      </c>
      <c r="F507" s="51" t="str">
        <f ca="1">IF(ISBLANK(A507)," ",INDIRECT(ADDRESS(1,5+MOD(ROW()-2,COUNTA('Form Responses 1'!$1:$1)-4),,TRUE,"Form Responses 1")))</f>
        <v>Halaman [Parkir Mobil]</v>
      </c>
      <c r="G507" s="51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Halaman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7">
        <f ca="1" t="shared" si="0"/>
        <v>6</v>
      </c>
      <c r="F508" s="51" t="str">
        <f ca="1">IF(ISBLANK(A508)," ",INDIRECT(ADDRESS(1,5+MOD(ROW()-2,COUNTA('Form Responses 1'!$1:$1)-4),,TRUE,"Form Responses 1")))</f>
        <v>Security [Security Functions]</v>
      </c>
      <c r="G508" s="51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Security</v>
      </c>
      <c r="I508" s="68" t="str">
        <f ca="1" t="shared" si="2"/>
        <v>SECURITY SERVICE</v>
      </c>
      <c r="J508" s="68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7">
        <f ca="1" t="shared" si="0"/>
        <v>6</v>
      </c>
      <c r="F509" s="51" t="str">
        <f ca="1">IF(ISBLANK(A509)," ",INDIRECT(ADDRESS(1,5+MOD(ROW()-2,COUNTA('Form Responses 1'!$1:$1)-4),,TRUE,"Form Responses 1")))</f>
        <v>Driver [Driving Safety]</v>
      </c>
      <c r="G509" s="51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Driver</v>
      </c>
      <c r="I509" s="68" t="str">
        <f ca="1" t="shared" si="2"/>
        <v>LABOR SERVICE</v>
      </c>
      <c r="J509" s="68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7">
        <f ca="1" t="shared" si="0"/>
        <v>6</v>
      </c>
      <c r="F510" s="51" t="str">
        <f ca="1">IF(ISBLANK(A510)," ",INDIRECT(ADDRESS(1,5+MOD(ROW()-2,COUNTA('Form Responses 1'!$1:$1)-4),,TRUE,"Form Responses 1")))</f>
        <v>Driver [ Attendance]</v>
      </c>
      <c r="G510" s="51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Driver</v>
      </c>
      <c r="I510" s="68" t="str">
        <f ca="1" t="shared" si="2"/>
        <v>LABOR SERVICE</v>
      </c>
      <c r="J510" s="68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7">
        <f ca="1" t="shared" si="0"/>
        <v>6</v>
      </c>
      <c r="F511" s="51" t="str">
        <f ca="1">IF(ISBLANK(A511)," ",INDIRECT(ADDRESS(1,5+MOD(ROW()-2,COUNTA('Form Responses 1'!$1:$1)-4),,TRUE,"Form Responses 1")))</f>
        <v>Gedung Utama Lt.1 [Lobby]</v>
      </c>
      <c r="G511" s="51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Gedung Utama Lt.1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7">
        <f ca="1" t="shared" si="0"/>
        <v>6</v>
      </c>
      <c r="F512" s="51" t="str">
        <f ca="1">IF(ISBLANK(A512)," ",INDIRECT(ADDRESS(1,5+MOD(ROW()-2,COUNTA('Form Responses 1'!$1:$1)-4),,TRUE,"Form Responses 1")))</f>
        <v>Gedung Utama Lt.1 [R Kasubag]</v>
      </c>
      <c r="G512" s="51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Gedung Utama Lt.1</v>
      </c>
      <c r="I512" s="68" t="str">
        <f ca="1" t="shared" si="2"/>
        <v>CLEANING SERVICE</v>
      </c>
      <c r="J512" s="68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7">
        <f ca="1" t="shared" si="0"/>
        <v>6</v>
      </c>
      <c r="F513" s="51" t="str">
        <f ca="1">IF(ISBLANK(A513)," ",INDIRECT(ADDRESS(1,5+MOD(ROW()-2,COUNTA('Form Responses 1'!$1:$1)-4),,TRUE,"Form Responses 1")))</f>
        <v>Gedung Utama Lt.1 [R Tata Usaha]</v>
      </c>
      <c r="G513" s="51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Gedung Utama Lt.1</v>
      </c>
      <c r="I513" s="68" t="str">
        <f ca="1" t="shared" si="2"/>
        <v>CLEANING SERVICE</v>
      </c>
      <c r="J513" s="68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7">
        <f ca="1" t="shared" si="0"/>
        <v>6</v>
      </c>
      <c r="F514" s="51" t="str">
        <f ca="1">IF(ISBLANK(A514)," ",INDIRECT(ADDRESS(1,5+MOD(ROW()-2,COUNTA('Form Responses 1'!$1:$1)-4),,TRUE,"Form Responses 1")))</f>
        <v>Gedung Utama Lt.1 [R Keuangan]</v>
      </c>
      <c r="G514" s="51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Gedung Utama Lt.1</v>
      </c>
      <c r="I514" s="68" t="str">
        <f ca="1" t="shared" si="2"/>
        <v>CLEANING SERVICE</v>
      </c>
      <c r="J514" s="68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7">
        <f ca="1" t="shared" si="0"/>
        <v>6</v>
      </c>
      <c r="F515" s="51" t="str">
        <f ca="1">IF(ISBLANK(A515)," ",INDIRECT(ADDRESS(1,5+MOD(ROW()-2,COUNTA('Form Responses 1'!$1:$1)-4),,TRUE,"Form Responses 1")))</f>
        <v>Gedung Utama Lt.1 [Pantry]</v>
      </c>
      <c r="G515" s="51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Gedung Utama Lt.1</v>
      </c>
      <c r="I515" s="68" t="str">
        <f ca="1" t="shared" si="2"/>
        <v>CLEANING SERVICE</v>
      </c>
      <c r="J515" s="68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7">
        <f ca="1" t="shared" si="0"/>
        <v>6</v>
      </c>
      <c r="F516" s="51" t="str">
        <f ca="1">IF(ISBLANK(A516)," ",INDIRECT(ADDRESS(1,5+MOD(ROW()-2,COUNTA('Form Responses 1'!$1:$1)-4),,TRUE,"Form Responses 1")))</f>
        <v>Gedung Utama Lt.1 [Toilet Pria &amp; Wanita 1]</v>
      </c>
      <c r="G516" s="51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 Utama Lt.1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7">
        <f ca="1" t="shared" si="0"/>
        <v>6</v>
      </c>
      <c r="F517" s="51" t="str">
        <f ca="1">IF(ISBLANK(A517)," ",INDIRECT(ADDRESS(1,5+MOD(ROW()-2,COUNTA('Form Responses 1'!$1:$1)-4),,TRUE,"Form Responses 1")))</f>
        <v>Gedung Utama Lt.1 [Toilet Pria &amp; Wanita 2]</v>
      </c>
      <c r="G517" s="51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 Utama Lt.1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7">
        <f ca="1" t="shared" si="0"/>
        <v>6</v>
      </c>
      <c r="F518" s="51" t="str">
        <f ca="1">IF(ISBLANK(A518)," ",INDIRECT(ADDRESS(1,5+MOD(ROW()-2,COUNTA('Form Responses 1'!$1:$1)-4),,TRUE,"Form Responses 1")))</f>
        <v>Gedung Utama Lt.2 [R Kepala]</v>
      </c>
      <c r="G518" s="51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 Utama Lt.2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7">
        <f ca="1" t="shared" si="0"/>
        <v>6</v>
      </c>
      <c r="F519" s="51" t="str">
        <f ca="1">IF(ISBLANK(A519)," ",INDIRECT(ADDRESS(1,5+MOD(ROW()-2,COUNTA('Form Responses 1'!$1:$1)-4),,TRUE,"Form Responses 1")))</f>
        <v>Gedung Utama Lt.2 [R Peneliti 1 ]</v>
      </c>
      <c r="G519" s="51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 Utama Lt.2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7">
        <f ca="1" t="shared" si="0"/>
        <v>6</v>
      </c>
      <c r="F520" s="51" t="str">
        <f ca="1">IF(ISBLANK(A520)," ",INDIRECT(ADDRESS(1,5+MOD(ROW()-2,COUNTA('Form Responses 1'!$1:$1)-4),,TRUE,"Form Responses 1")))</f>
        <v>Gedung Utama Lt.2 [R Peneliti 2]</v>
      </c>
      <c r="G520" s="51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Gedung Utama Lt.2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7">
        <f ca="1" t="shared" si="0"/>
        <v>6</v>
      </c>
      <c r="F521" s="51" t="str">
        <f ca="1">IF(ISBLANK(A521)," ",INDIRECT(ADDRESS(1,5+MOD(ROW()-2,COUNTA('Form Responses 1'!$1:$1)-4),,TRUE,"Form Responses 1")))</f>
        <v>Gedung Utama Lt.2 [R Peneliti 3]</v>
      </c>
      <c r="G521" s="51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Gedung Utama Lt.2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7">
        <f ca="1" t="shared" si="0"/>
        <v>6</v>
      </c>
      <c r="F522" s="51" t="str">
        <f ca="1">IF(ISBLANK(A522)," ",INDIRECT(ADDRESS(1,5+MOD(ROW()-2,COUNTA('Form Responses 1'!$1:$1)-4),,TRUE,"Form Responses 1")))</f>
        <v>Gedung Utama Lt.2 [R Peneliti 4]</v>
      </c>
      <c r="G522" s="51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Gedung Utama Lt.2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7">
        <f ca="1" t="shared" si="0"/>
        <v>6</v>
      </c>
      <c r="F523" s="51" t="str">
        <f ca="1">IF(ISBLANK(A523)," ",INDIRECT(ADDRESS(1,5+MOD(ROW()-2,COUNTA('Form Responses 1'!$1:$1)-4),,TRUE,"Form Responses 1")))</f>
        <v>Gedung Utama Lt.2 [Pantry]</v>
      </c>
      <c r="G523" s="51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Gedung Utama Lt.2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7">
        <f ca="1" t="shared" si="0"/>
        <v>6</v>
      </c>
      <c r="F524" s="51" t="str">
        <f ca="1">IF(ISBLANK(A524)," ",INDIRECT(ADDRESS(1,5+MOD(ROW()-2,COUNTA('Form Responses 1'!$1:$1)-4),,TRUE,"Form Responses 1")))</f>
        <v>Gedung Utama Lt.2 [R Rapat Kecil 1]</v>
      </c>
      <c r="G524" s="51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Gedung Utama Lt.2</v>
      </c>
      <c r="I524" s="68" t="str">
        <f ca="1" t="shared" si="2"/>
        <v>CLEANING SERVICE</v>
      </c>
      <c r="J524" s="68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7">
        <f ca="1" t="shared" si="0"/>
        <v>6</v>
      </c>
      <c r="F525" s="51" t="str">
        <f ca="1">IF(ISBLANK(A525)," ",INDIRECT(ADDRESS(1,5+MOD(ROW()-2,COUNTA('Form Responses 1'!$1:$1)-4),,TRUE,"Form Responses 1")))</f>
        <v>Gedung Utama Lt.2 [R Rapat Kecil  2]</v>
      </c>
      <c r="G525" s="51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 Utama Lt.2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7">
        <f ca="1" t="shared" si="0"/>
        <v>6</v>
      </c>
      <c r="F526" s="51" t="str">
        <f ca="1">IF(ISBLANK(A526)," ",INDIRECT(ADDRESS(1,5+MOD(ROW()-2,COUNTA('Form Responses 1'!$1:$1)-4),,TRUE,"Form Responses 1")))</f>
        <v>Gedung Utama Lt.2 [Co Working Space]</v>
      </c>
      <c r="G526" s="51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 Utama Lt.2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7">
        <f ca="1" t="shared" si="0"/>
        <v>6</v>
      </c>
      <c r="F527" s="51" t="str">
        <f ca="1">IF(ISBLANK(A527)," ",INDIRECT(ADDRESS(1,5+MOD(ROW()-2,COUNTA('Form Responses 1'!$1:$1)-4),,TRUE,"Form Responses 1")))</f>
        <v>Gedung Utama Lt.2 [Toilet Pria &amp; Wanita 1]</v>
      </c>
      <c r="G527" s="51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 Utama Lt.2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7">
        <f ca="1" t="shared" si="0"/>
        <v>6</v>
      </c>
      <c r="F528" s="51" t="str">
        <f ca="1">IF(ISBLANK(A528)," ",INDIRECT(ADDRESS(1,5+MOD(ROW()-2,COUNTA('Form Responses 1'!$1:$1)-4),,TRUE,"Form Responses 1")))</f>
        <v>Gedung Utama Lt.2 [Toilet Pria &amp; Wanita 2]</v>
      </c>
      <c r="G528" s="51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 Utama Lt.2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7">
        <f ca="1" t="shared" si="0"/>
        <v>6</v>
      </c>
      <c r="F529" s="51" t="str">
        <f ca="1">IF(ISBLANK(A529)," ",INDIRECT(ADDRESS(1,5+MOD(ROW()-2,COUNTA('Form Responses 1'!$1:$1)-4),,TRUE,"Form Responses 1")))</f>
        <v>Gedung Blok Barat Lt.1 [Ruang perlengkapan]</v>
      </c>
      <c r="G529" s="51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Gedung Blok Barat Lt.1</v>
      </c>
      <c r="I529" s="68" t="str">
        <f ca="1" t="shared" si="2"/>
        <v>CLEANING SERVICE</v>
      </c>
      <c r="J529" s="68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7">
        <f ca="1" t="shared" si="0"/>
        <v>6</v>
      </c>
      <c r="F530" s="51" t="str">
        <f ca="1">IF(ISBLANK(A530)," ",INDIRECT(ADDRESS(1,5+MOD(ROW()-2,COUNTA('Form Responses 1'!$1:$1)-4),,TRUE,"Form Responses 1")))</f>
        <v>Gedung Blok Barat Lt.1 [R Dokumentasi]</v>
      </c>
      <c r="G530" s="51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Gedung Blok Barat Lt.1</v>
      </c>
      <c r="I530" s="68" t="str">
        <f ca="1" t="shared" si="2"/>
        <v>CLEANING SERVICE</v>
      </c>
      <c r="J530" s="68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7">
        <f ca="1" t="shared" si="0"/>
        <v>6</v>
      </c>
      <c r="F531" s="51" t="str">
        <f ca="1">IF(ISBLANK(A531)," ",INDIRECT(ADDRESS(1,5+MOD(ROW()-2,COUNTA('Form Responses 1'!$1:$1)-4),,TRUE,"Form Responses 1")))</f>
        <v>Gedung Blok Barat Lt.1 [R Penggambaran]</v>
      </c>
      <c r="G531" s="51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Gedung Blok Barat Lt.1</v>
      </c>
      <c r="I531" s="68" t="str">
        <f ca="1" t="shared" si="2"/>
        <v>CLEANING SERVICE</v>
      </c>
      <c r="J531" s="68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7">
        <f ca="1" t="shared" si="0"/>
        <v>6</v>
      </c>
      <c r="F532" s="51" t="str">
        <f ca="1">IF(ISBLANK(A532)," ",INDIRECT(ADDRESS(1,5+MOD(ROW()-2,COUNTA('Form Responses 1'!$1:$1)-4),,TRUE,"Form Responses 1")))</f>
        <v>Gedung Blok Barat Lt.1 [Gudang 1]</v>
      </c>
      <c r="G532" s="51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Gedung Blok Barat Lt.1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7">
        <f ca="1" t="shared" si="0"/>
        <v>6</v>
      </c>
      <c r="F533" s="51" t="str">
        <f ca="1">IF(ISBLANK(A533)," ",INDIRECT(ADDRESS(1,5+MOD(ROW()-2,COUNTA('Form Responses 1'!$1:$1)-4),,TRUE,"Form Responses 1")))</f>
        <v>Gedung Blok Barat Lt.1 [Gudang 2]</v>
      </c>
      <c r="G533" s="51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Gedung Blok Barat Lt.1</v>
      </c>
      <c r="I533" s="68" t="str">
        <f ca="1" t="shared" si="2"/>
        <v>CLEANING SERVICE</v>
      </c>
      <c r="J533" s="68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7">
        <f ca="1" t="shared" si="0"/>
        <v>6</v>
      </c>
      <c r="F534" s="51" t="str">
        <f ca="1">IF(ISBLANK(A534)," ",INDIRECT(ADDRESS(1,5+MOD(ROW()-2,COUNTA('Form Responses 1'!$1:$1)-4),,TRUE,"Form Responses 1")))</f>
        <v>Gedung Blok Barat Lt.1 [Co Working Space]</v>
      </c>
      <c r="G534" s="51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Gedung Blok Barat Lt.1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7">
        <f ca="1" t="shared" si="0"/>
        <v>6</v>
      </c>
      <c r="F535" s="51" t="str">
        <f ca="1">IF(ISBLANK(A535)," ",INDIRECT(ADDRESS(1,5+MOD(ROW()-2,COUNTA('Form Responses 1'!$1:$1)-4),,TRUE,"Form Responses 1")))</f>
        <v>Gedung Blok Barat Lt.1 [Toilet Pria &amp; Wanita 1]</v>
      </c>
      <c r="G535" s="51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 Blok Barat Lt.1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7">
        <f ca="1" t="shared" si="0"/>
        <v>6</v>
      </c>
      <c r="F536" s="51" t="str">
        <f ca="1">IF(ISBLANK(A536)," ",INDIRECT(ADDRESS(1,5+MOD(ROW()-2,COUNTA('Form Responses 1'!$1:$1)-4),,TRUE,"Form Responses 1")))</f>
        <v>Gedung Blok Barat Lt.1 [Toilet Pria &amp; Wanita 2]</v>
      </c>
      <c r="G536" s="51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 Blok Barat Lt.1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7">
        <f ca="1" t="shared" si="0"/>
        <v>6</v>
      </c>
      <c r="F537" s="51" t="str">
        <f ca="1">IF(ISBLANK(A537)," ",INDIRECT(ADDRESS(1,5+MOD(ROW()-2,COUNTA('Form Responses 1'!$1:$1)-4),,TRUE,"Form Responses 1")))</f>
        <v>Gedung Blok Barat Lt.2 [Ruang Rapat Besar]</v>
      </c>
      <c r="G537" s="51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 Blok Barat Lt.2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7">
        <f ca="1" t="shared" si="0"/>
        <v>6</v>
      </c>
      <c r="F538" s="51" t="str">
        <f ca="1">IF(ISBLANK(A538)," ",INDIRECT(ADDRESS(1,5+MOD(ROW()-2,COUNTA('Form Responses 1'!$1:$1)-4),,TRUE,"Form Responses 1")))</f>
        <v>Gedung Blok Barat Lt.2 [Ruang Redaksi]</v>
      </c>
      <c r="G538" s="51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Gedung Blok Barat Lt.2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7">
        <f ca="1" t="shared" si="0"/>
        <v>6</v>
      </c>
      <c r="F539" s="51" t="str">
        <f ca="1">IF(ISBLANK(A539)," ",INDIRECT(ADDRESS(1,5+MOD(ROW()-2,COUNTA('Form Responses 1'!$1:$1)-4),,TRUE,"Form Responses 1")))</f>
        <v>Gedung Blok Barat Lt.2 [Ruang Peneliti 1]</v>
      </c>
      <c r="G539" s="51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Gedung Blok Barat Lt.2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7">
        <f ca="1" t="shared" si="0"/>
        <v>6</v>
      </c>
      <c r="F540" s="51" t="str">
        <f ca="1">IF(ISBLANK(A540)," ",INDIRECT(ADDRESS(1,5+MOD(ROW()-2,COUNTA('Form Responses 1'!$1:$1)-4),,TRUE,"Form Responses 1")))</f>
        <v>Gedung Blok Barat Lt.2 [Ruang Peneliti 2]</v>
      </c>
      <c r="G540" s="51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Gedung Blok Barat Lt.2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7">
        <f ca="1" t="shared" si="0"/>
        <v>6</v>
      </c>
      <c r="F541" s="51" t="str">
        <f ca="1">IF(ISBLANK(A541)," ",INDIRECT(ADDRESS(1,5+MOD(ROW()-2,COUNTA('Form Responses 1'!$1:$1)-4),,TRUE,"Form Responses 1")))</f>
        <v>Gedung Blok Barat Lt.2 [Ruang Peneliti 3]</v>
      </c>
      <c r="G541" s="51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Gedung Blok Barat Lt.2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7">
        <f ca="1" t="shared" si="0"/>
        <v>6</v>
      </c>
      <c r="F542" s="51" t="str">
        <f ca="1">IF(ISBLANK(A542)," ",INDIRECT(ADDRESS(1,5+MOD(ROW()-2,COUNTA('Form Responses 1'!$1:$1)-4),,TRUE,"Form Responses 1")))</f>
        <v>Gedung Blok Barat Lt.2 [Toilet Pria &amp; Wanita]</v>
      </c>
      <c r="G542" s="51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Gedung Blok Barat Lt.2</v>
      </c>
      <c r="I542" s="68" t="str">
        <f ca="1" t="shared" si="2"/>
        <v>CLEANING SERVICE</v>
      </c>
      <c r="J542" s="68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7">
        <f ca="1" t="shared" si="0"/>
        <v>6</v>
      </c>
      <c r="F543" s="51" t="str">
        <f ca="1">IF(ISBLANK(A543)," ",INDIRECT(ADDRESS(1,5+MOD(ROW()-2,COUNTA('Form Responses 1'!$1:$1)-4),,TRUE,"Form Responses 1")))</f>
        <v>Gedung Blok Barat Lt.2 [Toilet Pria &amp; Wanita 2]</v>
      </c>
      <c r="G543" s="51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 Blok Barat Lt.2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7">
        <f ca="1" t="shared" si="0"/>
        <v>6</v>
      </c>
      <c r="F544" s="51" t="str">
        <f ca="1">IF(ISBLANK(A544)," ",INDIRECT(ADDRESS(1,5+MOD(ROW()-2,COUNTA('Form Responses 1'!$1:$1)-4),,TRUE,"Form Responses 1")))</f>
        <v>Gedung Pameran [Ruang Pameran]</v>
      </c>
      <c r="G544" s="51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 Pameran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7">
        <f ca="1" t="shared" si="0"/>
        <v>6</v>
      </c>
      <c r="F545" s="51" t="str">
        <f ca="1">IF(ISBLANK(A545)," ",INDIRECT(ADDRESS(1,5+MOD(ROW()-2,COUNTA('Form Responses 1'!$1:$1)-4),,TRUE,"Form Responses 1")))</f>
        <v>Gedung Pameran [Ruang Mess]</v>
      </c>
      <c r="G545" s="51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 Pameran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7">
        <f ca="1" t="shared" si="0"/>
        <v>6</v>
      </c>
      <c r="F546" s="51" t="str">
        <f ca="1">IF(ISBLANK(A546)," ",INDIRECT(ADDRESS(1,5+MOD(ROW()-2,COUNTA('Form Responses 1'!$1:$1)-4),,TRUE,"Form Responses 1")))</f>
        <v>Gedung Pameran [Toilet Pria / Wanita]</v>
      </c>
      <c r="G546" s="51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Gedung Pameran</v>
      </c>
      <c r="I546" s="68" t="str">
        <f ca="1" t="shared" si="2"/>
        <v>CLEANING SERVICE</v>
      </c>
      <c r="J546" s="68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7">
        <f ca="1" t="shared" si="0"/>
        <v>6</v>
      </c>
      <c r="F547" s="51" t="str">
        <f ca="1">IF(ISBLANK(A547)," ",INDIRECT(ADDRESS(1,5+MOD(ROW()-2,COUNTA('Form Responses 1'!$1:$1)-4),,TRUE,"Form Responses 1")))</f>
        <v>Gedung Perpustakaan Lt.1 [Ruang Laboratorium]</v>
      </c>
      <c r="G547" s="51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Gedung Perpustakaan Lt.1</v>
      </c>
      <c r="I547" s="68" t="str">
        <f ca="1" t="shared" si="2"/>
        <v>CLEANING SERVICE</v>
      </c>
      <c r="J547" s="68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7">
        <f ca="1" t="shared" si="0"/>
        <v>6</v>
      </c>
      <c r="F548" s="51" t="str">
        <f ca="1">IF(ISBLANK(A548)," ",INDIRECT(ADDRESS(1,5+MOD(ROW()-2,COUNTA('Form Responses 1'!$1:$1)-4),,TRUE,"Form Responses 1")))</f>
        <v>Gedung Perpustakaan Lt.1 [Toilet Pria &amp; Wanita 1]</v>
      </c>
      <c r="G548" s="51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Gedung Perpustakaan Lt.1</v>
      </c>
      <c r="I548" s="68" t="str">
        <f ca="1" t="shared" si="2"/>
        <v>CLEANING SERVICE</v>
      </c>
      <c r="J548" s="68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7">
        <f ca="1" t="shared" si="0"/>
        <v>6</v>
      </c>
      <c r="F549" s="51" t="str">
        <f ca="1">IF(ISBLANK(A549)," ",INDIRECT(ADDRESS(1,5+MOD(ROW()-2,COUNTA('Form Responses 1'!$1:$1)-4),,TRUE,"Form Responses 1")))</f>
        <v>Gedung Perpustakaan Lt.1 [Toilet Pria &amp; Wanita 2]</v>
      </c>
      <c r="G549" s="51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Gedung Perpustakaan Lt.1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7">
        <f ca="1" t="shared" si="0"/>
        <v>6</v>
      </c>
      <c r="F550" s="51" t="str">
        <f ca="1">IF(ISBLANK(A550)," ",INDIRECT(ADDRESS(1,5+MOD(ROW()-2,COUNTA('Form Responses 1'!$1:$1)-4),,TRUE,"Form Responses 1")))</f>
        <v>Gedung Perpustakaan Lt.2 [Ruang Perpustakaan]</v>
      </c>
      <c r="G550" s="51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Gedung Perpustakaan Lt.2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7">
        <f ca="1" t="shared" si="0"/>
        <v>6</v>
      </c>
      <c r="F551" s="51" t="str">
        <f ca="1">IF(ISBLANK(A551)," ",INDIRECT(ADDRESS(1,5+MOD(ROW()-2,COUNTA('Form Responses 1'!$1:$1)-4),,TRUE,"Form Responses 1")))</f>
        <v>Gedung Perpustakaan Lt.2 [Toilet Pria &amp; Wanita]</v>
      </c>
      <c r="G551" s="51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Gedung Perpustakaan Lt.2</v>
      </c>
      <c r="I551" s="68" t="str">
        <f ca="1" t="shared" si="2"/>
        <v>CLEANING SERVICE</v>
      </c>
      <c r="J551" s="68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7">
        <f ca="1" t="shared" si="0"/>
        <v>6</v>
      </c>
      <c r="F552" s="51" t="str">
        <f ca="1">IF(ISBLANK(A552)," ",INDIRECT(ADDRESS(1,5+MOD(ROW()-2,COUNTA('Form Responses 1'!$1:$1)-4),,TRUE,"Form Responses 1")))</f>
        <v>Halaman [Taman]</v>
      </c>
      <c r="G552" s="51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Halaman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7">
        <f ca="1" t="shared" si="0"/>
        <v>6</v>
      </c>
      <c r="F553" s="51" t="str">
        <f ca="1">IF(ISBLANK(A553)," ",INDIRECT(ADDRESS(1,5+MOD(ROW()-2,COUNTA('Form Responses 1'!$1:$1)-4),,TRUE,"Form Responses 1")))</f>
        <v>Halaman [Parkir Mobil]</v>
      </c>
      <c r="G553" s="51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Halaman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7">
        <f ca="1" t="shared" si="0"/>
        <v>6</v>
      </c>
      <c r="F554" s="51" t="str">
        <f ca="1">IF(ISBLANK(A554)," ",INDIRECT(ADDRESS(1,5+MOD(ROW()-2,COUNTA('Form Responses 1'!$1:$1)-4),,TRUE,"Form Responses 1")))</f>
        <v>Security [Security Functions]</v>
      </c>
      <c r="G554" s="51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Security</v>
      </c>
      <c r="I554" s="68" t="str">
        <f ca="1" t="shared" si="2"/>
        <v>SECURITY SERVICE</v>
      </c>
      <c r="J554" s="68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7">
        <f ca="1" t="shared" si="0"/>
        <v>6</v>
      </c>
      <c r="F555" s="51" t="str">
        <f ca="1">IF(ISBLANK(A555)," ",INDIRECT(ADDRESS(1,5+MOD(ROW()-2,COUNTA('Form Responses 1'!$1:$1)-4),,TRUE,"Form Responses 1")))</f>
        <v>Driver [Driving Safety]</v>
      </c>
      <c r="G555" s="51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Driver</v>
      </c>
      <c r="I555" s="68" t="str">
        <f ca="1" t="shared" si="2"/>
        <v>LABOR SERVICE</v>
      </c>
      <c r="J555" s="68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7">
        <f ca="1" t="shared" si="0"/>
        <v>6</v>
      </c>
      <c r="F556" s="51" t="str">
        <f ca="1">IF(ISBLANK(A556)," ",INDIRECT(ADDRESS(1,5+MOD(ROW()-2,COUNTA('Form Responses 1'!$1:$1)-4),,TRUE,"Form Responses 1")))</f>
        <v>Driver [ Attendance]</v>
      </c>
      <c r="G556" s="51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Driver</v>
      </c>
      <c r="I556" s="68" t="str">
        <f ca="1" t="shared" si="2"/>
        <v>LABOR SERVICE</v>
      </c>
      <c r="J556" s="68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7">
        <f ca="1" t="shared" si="0"/>
        <v>6</v>
      </c>
      <c r="F557" s="51" t="str">
        <f ca="1">IF(ISBLANK(A557)," ",INDIRECT(ADDRESS(1,5+MOD(ROW()-2,COUNTA('Form Responses 1'!$1:$1)-4),,TRUE,"Form Responses 1")))</f>
        <v>Gedung Utama Lt.1 [Lobby]</v>
      </c>
      <c r="G557" s="51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Gedung Utama Lt.1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7">
        <f ca="1" t="shared" si="0"/>
        <v>6</v>
      </c>
      <c r="F558" s="51" t="str">
        <f ca="1">IF(ISBLANK(A558)," ",INDIRECT(ADDRESS(1,5+MOD(ROW()-2,COUNTA('Form Responses 1'!$1:$1)-4),,TRUE,"Form Responses 1")))</f>
        <v>Gedung Utama Lt.1 [R Kasubag]</v>
      </c>
      <c r="G558" s="51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Gedung Utama Lt.1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7">
        <f ca="1" t="shared" si="0"/>
        <v>6</v>
      </c>
      <c r="F559" s="51" t="str">
        <f ca="1">IF(ISBLANK(A559)," ",INDIRECT(ADDRESS(1,5+MOD(ROW()-2,COUNTA('Form Responses 1'!$1:$1)-4),,TRUE,"Form Responses 1")))</f>
        <v>Gedung Utama Lt.1 [R Tata Usaha]</v>
      </c>
      <c r="G559" s="51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Gedung Utama Lt.1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7">
        <f ca="1" t="shared" si="0"/>
        <v>6</v>
      </c>
      <c r="F560" s="51" t="str">
        <f ca="1">IF(ISBLANK(A560)," ",INDIRECT(ADDRESS(1,5+MOD(ROW()-2,COUNTA('Form Responses 1'!$1:$1)-4),,TRUE,"Form Responses 1")))</f>
        <v>Gedung Utama Lt.1 [R Keuangan]</v>
      </c>
      <c r="G560" s="51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Gedung Utama Lt.1</v>
      </c>
      <c r="I560" s="68" t="str">
        <f ca="1" t="shared" si="2"/>
        <v>CLEANING SERVICE</v>
      </c>
      <c r="J560" s="68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7">
        <f ca="1" t="shared" si="0"/>
        <v>6</v>
      </c>
      <c r="F561" s="51" t="str">
        <f ca="1">IF(ISBLANK(A561)," ",INDIRECT(ADDRESS(1,5+MOD(ROW()-2,COUNTA('Form Responses 1'!$1:$1)-4),,TRUE,"Form Responses 1")))</f>
        <v>Gedung Utama Lt.1 [Pantry]</v>
      </c>
      <c r="G561" s="51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 Utama Lt.1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7">
        <f ca="1" t="shared" si="0"/>
        <v>6</v>
      </c>
      <c r="F562" s="51" t="str">
        <f ca="1">IF(ISBLANK(A562)," ",INDIRECT(ADDRESS(1,5+MOD(ROW()-2,COUNTA('Form Responses 1'!$1:$1)-4),,TRUE,"Form Responses 1")))</f>
        <v>Gedung Utama Lt.1 [Toilet Pria &amp; Wanita 1]</v>
      </c>
      <c r="G562" s="51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Gedung Utama Lt.1</v>
      </c>
      <c r="I562" s="68" t="str">
        <f ca="1" t="shared" si="2"/>
        <v>CLEANING SERVICE</v>
      </c>
      <c r="J562" s="68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7">
        <f ca="1" t="shared" si="0"/>
        <v>6</v>
      </c>
      <c r="F563" s="51" t="str">
        <f ca="1">IF(ISBLANK(A563)," ",INDIRECT(ADDRESS(1,5+MOD(ROW()-2,COUNTA('Form Responses 1'!$1:$1)-4),,TRUE,"Form Responses 1")))</f>
        <v>Gedung Utama Lt.1 [Toilet Pria &amp; Wanita 2]</v>
      </c>
      <c r="G563" s="51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Gedung Utama Lt.1</v>
      </c>
      <c r="I563" s="68" t="str">
        <f ca="1" t="shared" si="2"/>
        <v>CLEANING SERVICE</v>
      </c>
      <c r="J563" s="68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7">
        <f ca="1" t="shared" si="0"/>
        <v>6</v>
      </c>
      <c r="F564" s="51" t="str">
        <f ca="1">IF(ISBLANK(A564)," ",INDIRECT(ADDRESS(1,5+MOD(ROW()-2,COUNTA('Form Responses 1'!$1:$1)-4),,TRUE,"Form Responses 1")))</f>
        <v>Gedung Utama Lt.2 [R Kepala]</v>
      </c>
      <c r="G564" s="51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Gedung Utama Lt.2</v>
      </c>
      <c r="I564" s="68" t="str">
        <f ca="1" t="shared" si="2"/>
        <v>CLEANING SERVICE</v>
      </c>
      <c r="J564" s="68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7">
        <f ca="1" t="shared" si="0"/>
        <v>6</v>
      </c>
      <c r="F565" s="51" t="str">
        <f ca="1">IF(ISBLANK(A565)," ",INDIRECT(ADDRESS(1,5+MOD(ROW()-2,COUNTA('Form Responses 1'!$1:$1)-4),,TRUE,"Form Responses 1")))</f>
        <v>Gedung Utama Lt.2 [R Peneliti 1 ]</v>
      </c>
      <c r="G565" s="51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Gedung Utama Lt.2</v>
      </c>
      <c r="I565" s="68" t="str">
        <f ca="1" t="shared" si="2"/>
        <v>CLEANING SERVICE</v>
      </c>
      <c r="J565" s="68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7">
        <f ca="1" t="shared" si="0"/>
        <v>6</v>
      </c>
      <c r="F566" s="51" t="str">
        <f ca="1">IF(ISBLANK(A566)," ",INDIRECT(ADDRESS(1,5+MOD(ROW()-2,COUNTA('Form Responses 1'!$1:$1)-4),,TRUE,"Form Responses 1")))</f>
        <v>Gedung Utama Lt.2 [R Peneliti 2]</v>
      </c>
      <c r="G566" s="51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Gedung Utama Lt.2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7">
        <f ca="1" t="shared" si="0"/>
        <v>6</v>
      </c>
      <c r="F567" s="51" t="str">
        <f ca="1">IF(ISBLANK(A567)," ",INDIRECT(ADDRESS(1,5+MOD(ROW()-2,COUNTA('Form Responses 1'!$1:$1)-4),,TRUE,"Form Responses 1")))</f>
        <v>Gedung Utama Lt.2 [R Peneliti 3]</v>
      </c>
      <c r="G567" s="51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Gedung Utama Lt.2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7">
        <f ca="1" t="shared" si="0"/>
        <v>6</v>
      </c>
      <c r="F568" s="51" t="str">
        <f ca="1">IF(ISBLANK(A568)," ",INDIRECT(ADDRESS(1,5+MOD(ROW()-2,COUNTA('Form Responses 1'!$1:$1)-4),,TRUE,"Form Responses 1")))</f>
        <v>Gedung Utama Lt.2 [R Peneliti 4]</v>
      </c>
      <c r="G568" s="51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Gedung Utama Lt.2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7">
        <f ca="1" t="shared" si="0"/>
        <v>6</v>
      </c>
      <c r="F569" s="51" t="str">
        <f ca="1">IF(ISBLANK(A569)," ",INDIRECT(ADDRESS(1,5+MOD(ROW()-2,COUNTA('Form Responses 1'!$1:$1)-4),,TRUE,"Form Responses 1")))</f>
        <v>Gedung Utama Lt.2 [Pantry]</v>
      </c>
      <c r="G569" s="51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Gedung Utama Lt.2</v>
      </c>
      <c r="I569" s="68" t="str">
        <f ca="1" t="shared" si="2"/>
        <v>CLEANING SERVICE</v>
      </c>
      <c r="J569" s="68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7">
        <f ca="1" t="shared" si="0"/>
        <v>6</v>
      </c>
      <c r="F570" s="51" t="str">
        <f ca="1">IF(ISBLANK(A570)," ",INDIRECT(ADDRESS(1,5+MOD(ROW()-2,COUNTA('Form Responses 1'!$1:$1)-4),,TRUE,"Form Responses 1")))</f>
        <v>Gedung Utama Lt.2 [R Rapat Kecil 1]</v>
      </c>
      <c r="G570" s="51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 Utama Lt.2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7">
        <f ca="1" t="shared" si="0"/>
        <v>6</v>
      </c>
      <c r="F571" s="51" t="str">
        <f ca="1">IF(ISBLANK(A571)," ",INDIRECT(ADDRESS(1,5+MOD(ROW()-2,COUNTA('Form Responses 1'!$1:$1)-4),,TRUE,"Form Responses 1")))</f>
        <v>Gedung Utama Lt.2 [R Rapat Kecil  2]</v>
      </c>
      <c r="G571" s="51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 Utama Lt.2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7">
        <f ca="1" t="shared" si="0"/>
        <v>6</v>
      </c>
      <c r="F572" s="51" t="str">
        <f ca="1">IF(ISBLANK(A572)," ",INDIRECT(ADDRESS(1,5+MOD(ROW()-2,COUNTA('Form Responses 1'!$1:$1)-4),,TRUE,"Form Responses 1")))</f>
        <v>Gedung Utama Lt.2 [Co Working Space]</v>
      </c>
      <c r="G572" s="51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 Utama Lt.2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7">
        <f ca="1" t="shared" si="0"/>
        <v>6</v>
      </c>
      <c r="F573" s="51" t="str">
        <f ca="1">IF(ISBLANK(A573)," ",INDIRECT(ADDRESS(1,5+MOD(ROW()-2,COUNTA('Form Responses 1'!$1:$1)-4),,TRUE,"Form Responses 1")))</f>
        <v>Gedung Utama Lt.2 [Toilet Pria &amp; Wanita 1]</v>
      </c>
      <c r="G573" s="51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 Utama Lt.2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7">
        <f ca="1" t="shared" si="0"/>
        <v>6</v>
      </c>
      <c r="F574" s="51" t="str">
        <f ca="1">IF(ISBLANK(A574)," ",INDIRECT(ADDRESS(1,5+MOD(ROW()-2,COUNTA('Form Responses 1'!$1:$1)-4),,TRUE,"Form Responses 1")))</f>
        <v>Gedung Utama Lt.2 [Toilet Pria &amp; Wanita 2]</v>
      </c>
      <c r="G574" s="51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Gedung Utama Lt.2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7">
        <f ca="1" t="shared" si="0"/>
        <v>6</v>
      </c>
      <c r="F575" s="51" t="str">
        <f ca="1">IF(ISBLANK(A575)," ",INDIRECT(ADDRESS(1,5+MOD(ROW()-2,COUNTA('Form Responses 1'!$1:$1)-4),,TRUE,"Form Responses 1")))</f>
        <v>Gedung Blok Barat Lt.1 [Ruang perlengkapan]</v>
      </c>
      <c r="G575" s="51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Gedung Blok Barat Lt.1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7">
        <f ca="1" t="shared" si="0"/>
        <v>6</v>
      </c>
      <c r="F576" s="51" t="str">
        <f ca="1">IF(ISBLANK(A576)," ",INDIRECT(ADDRESS(1,5+MOD(ROW()-2,COUNTA('Form Responses 1'!$1:$1)-4),,TRUE,"Form Responses 1")))</f>
        <v>Gedung Blok Barat Lt.1 [R Dokumentasi]</v>
      </c>
      <c r="G576" s="51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Gedung Blok Barat Lt.1</v>
      </c>
      <c r="I576" s="68" t="str">
        <f ca="1" t="shared" si="2"/>
        <v>CLEANING SERVICE</v>
      </c>
      <c r="J576" s="68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7">
        <f ca="1" t="shared" si="0"/>
        <v>6</v>
      </c>
      <c r="F577" s="51" t="str">
        <f ca="1">IF(ISBLANK(A577)," ",INDIRECT(ADDRESS(1,5+MOD(ROW()-2,COUNTA('Form Responses 1'!$1:$1)-4),,TRUE,"Form Responses 1")))</f>
        <v>Gedung Blok Barat Lt.1 [R Penggambaran]</v>
      </c>
      <c r="G577" s="51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Gedung Blok Barat Lt.1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7">
        <f ca="1" t="shared" si="0"/>
        <v>6</v>
      </c>
      <c r="F578" s="51" t="str">
        <f ca="1">IF(ISBLANK(A578)," ",INDIRECT(ADDRESS(1,5+MOD(ROW()-2,COUNTA('Form Responses 1'!$1:$1)-4),,TRUE,"Form Responses 1")))</f>
        <v>Gedung Blok Barat Lt.1 [Gudang 1]</v>
      </c>
      <c r="G578" s="51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Gedung Blok Barat Lt.1</v>
      </c>
      <c r="I578" s="68" t="str">
        <f ca="1" t="shared" si="2"/>
        <v>CLEANING SERVICE</v>
      </c>
      <c r="J578" s="68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7">
        <f ca="1" t="shared" si="0"/>
        <v>6</v>
      </c>
      <c r="F579" s="51" t="str">
        <f ca="1">IF(ISBLANK(A579)," ",INDIRECT(ADDRESS(1,5+MOD(ROW()-2,COUNTA('Form Responses 1'!$1:$1)-4),,TRUE,"Form Responses 1")))</f>
        <v>Gedung Blok Barat Lt.1 [Gudang 2]</v>
      </c>
      <c r="G579" s="51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 Blok Barat Lt.1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7">
        <f ca="1" t="shared" si="0"/>
        <v>6</v>
      </c>
      <c r="F580" s="51" t="str">
        <f ca="1">IF(ISBLANK(A580)," ",INDIRECT(ADDRESS(1,5+MOD(ROW()-2,COUNTA('Form Responses 1'!$1:$1)-4),,TRUE,"Form Responses 1")))</f>
        <v>Gedung Blok Barat Lt.1 [Co Working Space]</v>
      </c>
      <c r="G580" s="51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Gedung Blok Barat Lt.1</v>
      </c>
      <c r="I580" s="68" t="str">
        <f ca="1" t="shared" si="2"/>
        <v>CLEANING SERVICE</v>
      </c>
      <c r="J580" s="68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7">
        <f ca="1" t="shared" si="0"/>
        <v>6</v>
      </c>
      <c r="F581" s="51" t="str">
        <f ca="1">IF(ISBLANK(A581)," ",INDIRECT(ADDRESS(1,5+MOD(ROW()-2,COUNTA('Form Responses 1'!$1:$1)-4),,TRUE,"Form Responses 1")))</f>
        <v>Gedung Blok Barat Lt.1 [Toilet Pria &amp; Wanita 1]</v>
      </c>
      <c r="G581" s="51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Gedung Blok Barat Lt.1</v>
      </c>
      <c r="I581" s="68" t="str">
        <f ca="1" t="shared" si="2"/>
        <v>CLEANING SERVICE</v>
      </c>
      <c r="J581" s="68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7">
        <f ca="1" t="shared" si="0"/>
        <v>6</v>
      </c>
      <c r="F582" s="51" t="str">
        <f ca="1">IF(ISBLANK(A582)," ",INDIRECT(ADDRESS(1,5+MOD(ROW()-2,COUNTA('Form Responses 1'!$1:$1)-4),,TRUE,"Form Responses 1")))</f>
        <v>Gedung Blok Barat Lt.1 [Toilet Pria &amp; Wanita 2]</v>
      </c>
      <c r="G582" s="51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Gedung Blok Barat Lt.1</v>
      </c>
      <c r="I582" s="68" t="str">
        <f ca="1" t="shared" si="2"/>
        <v>CLEANING SERVICE</v>
      </c>
      <c r="J582" s="68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7">
        <f ca="1" t="shared" si="0"/>
        <v>6</v>
      </c>
      <c r="F583" s="51" t="str">
        <f ca="1">IF(ISBLANK(A583)," ",INDIRECT(ADDRESS(1,5+MOD(ROW()-2,COUNTA('Form Responses 1'!$1:$1)-4),,TRUE,"Form Responses 1")))</f>
        <v>Gedung Blok Barat Lt.2 [Ruang Rapat Besar]</v>
      </c>
      <c r="G583" s="51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Gedung Blok Barat Lt.2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7">
        <f ca="1" t="shared" si="0"/>
        <v>6</v>
      </c>
      <c r="F584" s="51" t="str">
        <f ca="1">IF(ISBLANK(A584)," ",INDIRECT(ADDRESS(1,5+MOD(ROW()-2,COUNTA('Form Responses 1'!$1:$1)-4),,TRUE,"Form Responses 1")))</f>
        <v>Gedung Blok Barat Lt.2 [Ruang Redaksi]</v>
      </c>
      <c r="G584" s="51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Gedung Blok Barat Lt.2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7">
        <f ca="1" t="shared" si="0"/>
        <v>6</v>
      </c>
      <c r="F585" s="51" t="str">
        <f ca="1">IF(ISBLANK(A585)," ",INDIRECT(ADDRESS(1,5+MOD(ROW()-2,COUNTA('Form Responses 1'!$1:$1)-4),,TRUE,"Form Responses 1")))</f>
        <v>Gedung Blok Barat Lt.2 [Ruang Peneliti 1]</v>
      </c>
      <c r="G585" s="51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Gedung Blok Barat Lt.2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7">
        <f ca="1" t="shared" si="0"/>
        <v>6</v>
      </c>
      <c r="F586" s="51" t="str">
        <f ca="1">IF(ISBLANK(A586)," ",INDIRECT(ADDRESS(1,5+MOD(ROW()-2,COUNTA('Form Responses 1'!$1:$1)-4),,TRUE,"Form Responses 1")))</f>
        <v>Gedung Blok Barat Lt.2 [Ruang Peneliti 2]</v>
      </c>
      <c r="G586" s="51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Gedung Blok Barat Lt.2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Gedung Blok Barat Lt.2 [Ruang Peneliti 3]</v>
      </c>
      <c r="G587" s="51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Gedung Blok Barat Lt.2</v>
      </c>
      <c r="I587" s="68" t="str">
        <f ca="1" t="shared" si="2"/>
        <v>CLEANING SERVICE</v>
      </c>
      <c r="J587" s="68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Gedung Blok Barat Lt.2 [Toilet Pria &amp; Wanita]</v>
      </c>
      <c r="G588" s="51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 Blok Barat Lt.2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Gedung Blok Barat Lt.2 [Toilet Pria &amp; Wanita 2]</v>
      </c>
      <c r="G589" s="51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 Blok Barat Lt.2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Gedung Pameran [Ruang Pameran]</v>
      </c>
      <c r="G590" s="51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Gedung Pameran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Gedung Pameran [Ruang Mess]</v>
      </c>
      <c r="G591" s="51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 Pameran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Gedung Pameran [Toilet Pria / Wanita]</v>
      </c>
      <c r="G592" s="51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Gedung Pameran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Gedung Perpustakaan Lt.1 [Ruang Laboratorium]</v>
      </c>
      <c r="G593" s="51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Gedung Perpustakaan Lt.1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Gedung Perpustakaan Lt.1 [Toilet Pria &amp; Wanita 1]</v>
      </c>
      <c r="G594" s="51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Gedung Perpustakaan Lt.1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Gedung Perpustakaan Lt.1 [Toilet Pria &amp; Wanita 2]</v>
      </c>
      <c r="G595" s="51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Gedung Perpustakaan Lt.1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Gedung Perpustakaan Lt.2 [Ruang Perpustakaan]</v>
      </c>
      <c r="G596" s="51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Gedung Perpustakaan Lt.2</v>
      </c>
      <c r="I596" s="68" t="str">
        <f ca="1" t="shared" si="2"/>
        <v>CLEANING SERVICE</v>
      </c>
      <c r="J596" s="68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Gedung Perpustakaan Lt.2 [Toilet Pria &amp; Wanita]</v>
      </c>
      <c r="G597" s="51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Gedung Perpustakaan Lt.2</v>
      </c>
      <c r="I597" s="68" t="str">
        <f ca="1" t="shared" si="2"/>
        <v>CLEANING SERVICE</v>
      </c>
      <c r="J597" s="68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Halaman [Taman]</v>
      </c>
      <c r="G598" s="51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Halaman</v>
      </c>
      <c r="I598" s="68" t="str">
        <f ca="1" t="shared" si="2"/>
        <v>CLEANING SERVICE</v>
      </c>
      <c r="J598" s="68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Halaman [Parkir Mobil]</v>
      </c>
      <c r="G599" s="51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Halaman</v>
      </c>
      <c r="I599" s="68" t="str">
        <f ca="1" t="shared" si="2"/>
        <v>CLEANING SERVICE</v>
      </c>
      <c r="J599" s="68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Security [Security Functions]</v>
      </c>
      <c r="G600" s="51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Security</v>
      </c>
      <c r="I600" s="68" t="str">
        <f ca="1" t="shared" si="2"/>
        <v>SECURITY SERVICE</v>
      </c>
      <c r="J600" s="68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Driver [Driving Safety]</v>
      </c>
      <c r="G601" s="51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Driver</v>
      </c>
      <c r="I601" s="68" t="str">
        <f ca="1" t="shared" si="2"/>
        <v>LABOR SERVICE</v>
      </c>
      <c r="J601" s="68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Driver [ Attendance]</v>
      </c>
      <c r="G602" s="51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Driver</v>
      </c>
      <c r="I602" s="68" t="str">
        <f ca="1" t="shared" si="2"/>
        <v>LABOR SERVICE</v>
      </c>
      <c r="J602" s="68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Gedung Utama Lt.1 [Lobby]</v>
      </c>
      <c r="G603" s="51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Gedung Utama Lt.1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Gedung Utama Lt.1 [R Kasubag]</v>
      </c>
      <c r="G604" s="51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Gedung Utama Lt.1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Gedung Utama Lt.1 [R Tata Usaha]</v>
      </c>
      <c r="G605" s="51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Gedung Utama Lt.1</v>
      </c>
      <c r="I605" s="68" t="str">
        <f ca="1" t="shared" si="2"/>
        <v>CLEANING SERVICE</v>
      </c>
      <c r="J605" s="68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Utama Lt.1 [R Keuangan]</v>
      </c>
      <c r="G606" s="51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 Utama Lt.1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Utama Lt.1 [Pantry]</v>
      </c>
      <c r="G607" s="51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 Utama Lt.1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Utama Lt.1 [Toilet Pria &amp; Wanita 1]</v>
      </c>
      <c r="G608" s="51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 Utama Lt.1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Utama Lt.1 [Toilet Pria &amp; Wanita 2]</v>
      </c>
      <c r="G609" s="51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 Utama Lt.1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Gedung Utama Lt.2 [R Kepala]</v>
      </c>
      <c r="G610" s="51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Gedung Utama Lt.2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Gedung Utama Lt.2 [R Peneliti 1 ]</v>
      </c>
      <c r="G611" s="51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Gedung Utama Lt.2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Gedung Utama Lt.2 [R Peneliti 2]</v>
      </c>
      <c r="G612" s="51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Gedung Utama Lt.2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Gedung Utama Lt.2 [R Peneliti 3]</v>
      </c>
      <c r="G613" s="51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Gedung Utama Lt.2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Gedung Utama Lt.2 [R Peneliti 4]</v>
      </c>
      <c r="G614" s="51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Gedung Utama Lt.2</v>
      </c>
      <c r="I614" s="68" t="str">
        <f ca="1" t="shared" si="2"/>
        <v>CLEANING SERVICE</v>
      </c>
      <c r="J614" s="68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Gedung Utama Lt.2 [Pantry]</v>
      </c>
      <c r="G615" s="51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Gedung Utama Lt.2</v>
      </c>
      <c r="I615" s="68" t="str">
        <f ca="1" t="shared" si="2"/>
        <v>CLEANING SERVICE</v>
      </c>
      <c r="J615" s="68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Gedung Utama Lt.2 [R Rapat Kecil 1]</v>
      </c>
      <c r="G616" s="51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Gedung Utama Lt.2</v>
      </c>
      <c r="I616" s="68" t="str">
        <f ca="1" t="shared" si="2"/>
        <v>CLEANING SERVICE</v>
      </c>
      <c r="J616" s="68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Utama Lt.2 [R Rapat Kecil  2]</v>
      </c>
      <c r="G617" s="51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 Utama Lt.2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Gedung Utama Lt.2 [Co Working Space]</v>
      </c>
      <c r="G618" s="51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Gedung Utama Lt.2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Gedung Utama Lt.2 [Toilet Pria &amp; Wanita 1]</v>
      </c>
      <c r="G619" s="51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Gedung Utama Lt.2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Gedung Utama Lt.2 [Toilet Pria &amp; Wanita 2]</v>
      </c>
      <c r="G620" s="51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Gedung Utama Lt.2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Gedung Blok Barat Lt.1 [Ruang perlengkapan]</v>
      </c>
      <c r="G621" s="51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Gedung Blok Barat Lt.1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Gedung Blok Barat Lt.1 [R Dokumentasi]</v>
      </c>
      <c r="G622" s="51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Gedung Blok Barat Lt.1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Gedung Blok Barat Lt.1 [R Penggambaran]</v>
      </c>
      <c r="G623" s="51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Gedung Blok Barat Lt.1</v>
      </c>
      <c r="I623" s="68" t="str">
        <f ca="1" t="shared" si="2"/>
        <v>CLEANING SERVICE</v>
      </c>
      <c r="J623" s="68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Blok Barat Lt.1 [Gudang 1]</v>
      </c>
      <c r="G624" s="51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 Blok Barat Lt.1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Blok Barat Lt.1 [Gudang 2]</v>
      </c>
      <c r="G625" s="51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 Blok Barat Lt.1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Blok Barat Lt.1 [Co Working Space]</v>
      </c>
      <c r="G626" s="51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 Blok Barat Lt.1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Blok Barat Lt.1 [Toilet Pria &amp; Wanita 1]</v>
      </c>
      <c r="G627" s="51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 Blok Barat Lt.1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Gedung Blok Barat Lt.1 [Toilet Pria &amp; Wanita 2]</v>
      </c>
      <c r="G628" s="51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Gedung Blok Barat Lt.1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Gedung Blok Barat Lt.2 [Ruang Rapat Besar]</v>
      </c>
      <c r="G629" s="51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Gedung Blok Barat Lt.2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Gedung Blok Barat Lt.2 [Ruang Redaksi]</v>
      </c>
      <c r="G630" s="51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Gedung Blok Barat Lt.2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Gedung Blok Barat Lt.2 [Ruang Peneliti 1]</v>
      </c>
      <c r="G631" s="51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Gedung Blok Barat Lt.2</v>
      </c>
      <c r="I631" s="68" t="str">
        <f ca="1" t="shared" si="2"/>
        <v>CLEANING SERVICE</v>
      </c>
      <c r="J631" s="68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Gedung Blok Barat Lt.2 [Ruang Peneliti 2]</v>
      </c>
      <c r="G632" s="51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Gedung Blok Barat Lt.2</v>
      </c>
      <c r="I632" s="68" t="str">
        <f ca="1" t="shared" si="2"/>
        <v>CLEANING SERVICE</v>
      </c>
      <c r="J632" s="68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Gedung Blok Barat Lt.2 [Ruang Peneliti 3]</v>
      </c>
      <c r="G633" s="51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Gedung Blok Barat Lt.2</v>
      </c>
      <c r="I633" s="68" t="str">
        <f ca="1" t="shared" si="2"/>
        <v>CLEANING SERVICE</v>
      </c>
      <c r="J633" s="68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Blok Barat Lt.2 [Toilet Pria &amp; Wanita]</v>
      </c>
      <c r="G634" s="51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 Blok Barat Lt.2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Blok Barat Lt.2 [Toilet Pria &amp; Wanita 2]</v>
      </c>
      <c r="G635" s="51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 Blok Barat Lt.2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Pameran [Ruang Pameran]</v>
      </c>
      <c r="G636" s="51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 Pameran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Gedung Pameran [Ruang Mess]</v>
      </c>
      <c r="G637" s="51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Gedung Pameran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Gedung Pameran [Toilet Pria / Wanita]</v>
      </c>
      <c r="G638" s="51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Gedung Pameran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Gedung Perpustakaan Lt.1 [Ruang Laboratorium]</v>
      </c>
      <c r="G639" s="51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Gedung Perpustakaan Lt.1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Gedung Perpustakaan Lt.1 [Toilet Pria &amp; Wanita 1]</v>
      </c>
      <c r="G640" s="51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Gedung Perpustakaan Lt.1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Gedung Perpustakaan Lt.1 [Toilet Pria &amp; Wanita 2]</v>
      </c>
      <c r="G641" s="51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Gedung Perpustakaan Lt.1</v>
      </c>
      <c r="I641" s="68" t="str">
        <f ca="1" t="shared" si="2"/>
        <v>CLEANING SERVICE</v>
      </c>
      <c r="J641" s="68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Perpustakaan Lt.2 [Ruang Perpustakaan]</v>
      </c>
      <c r="G642" s="51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 Perpustakaan Lt.2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Perpustakaan Lt.2 [Toilet Pria &amp; Wanita]</v>
      </c>
      <c r="G643" s="51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 Perpustakaan Lt.2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Halaman [Taman]</v>
      </c>
      <c r="G644" s="51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Halaman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Halaman [Parkir Mobil]</v>
      </c>
      <c r="G645" s="51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Halaman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Security [Security Functions]</v>
      </c>
      <c r="G646" s="51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Security</v>
      </c>
      <c r="I646" s="68" t="str">
        <f ca="1" t="shared" si="2"/>
        <v>SECURITY SERVICE</v>
      </c>
      <c r="J646" s="68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Driver [Driving Safety]</v>
      </c>
      <c r="G647" s="51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Driver</v>
      </c>
      <c r="I647" s="68" t="str">
        <f ca="1" t="shared" si="2"/>
        <v>LABOR SERVICE</v>
      </c>
      <c r="J647" s="68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Driver [ Attendance]</v>
      </c>
      <c r="G648" s="51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Driver</v>
      </c>
      <c r="I648" s="68" t="str">
        <f ca="1" t="shared" si="2"/>
        <v>LABOR SERVICE</v>
      </c>
      <c r="J648" s="68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Gedung Utama Lt.1 [Lobby]</v>
      </c>
      <c r="G649" s="51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Gedung Utama Lt.1</v>
      </c>
      <c r="I649" s="68" t="str">
        <f ca="1" t="shared" si="2"/>
        <v>CLEANING SERVICE</v>
      </c>
      <c r="J649" s="68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Gedung Utama Lt.1 [R Kasubag]</v>
      </c>
      <c r="G650" s="51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Gedung Utama Lt.1</v>
      </c>
      <c r="I650" s="68" t="str">
        <f ca="1" t="shared" si="2"/>
        <v>CLEANING SERVICE</v>
      </c>
      <c r="J650" s="68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Utama Lt.1 [R Tata Usaha]</v>
      </c>
      <c r="G651" s="51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 Utama Lt.1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Gedung Utama Lt.1 [R Keuangan]</v>
      </c>
      <c r="G652" s="51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 Utama Lt.1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Gedung Utama Lt.1 [Pantry]</v>
      </c>
      <c r="G653" s="51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 Utama Lt.1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Gedung Utama Lt.1 [Toilet Pria &amp; Wanita 1]</v>
      </c>
      <c r="G654" s="51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 Utama Lt.1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Gedung Utama Lt.1 [Toilet Pria &amp; Wanita 2]</v>
      </c>
      <c r="G655" s="51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Gedung Utama Lt.1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Gedung Utama Lt.2 [R Kepala]</v>
      </c>
      <c r="G656" s="51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Gedung Utama Lt.2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Gedung Utama Lt.2 [R Peneliti 1 ]</v>
      </c>
      <c r="G657" s="51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Gedung Utama Lt.2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Gedung Utama Lt.2 [R Peneliti 2]</v>
      </c>
      <c r="G658" s="51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Gedung Utama Lt.2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Gedung Utama Lt.2 [R Peneliti 3]</v>
      </c>
      <c r="G659" s="51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Gedung Utama Lt.2</v>
      </c>
      <c r="I659" s="68" t="str">
        <f ca="1" t="shared" si="2"/>
        <v>CLEANING SERVICE</v>
      </c>
      <c r="J659" s="68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Gedung Utama Lt.2 [R Peneliti 4]</v>
      </c>
      <c r="G660" s="51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Gedung Utama Lt.2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Utama Lt.2 [Pantry]</v>
      </c>
      <c r="G661" s="51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 Utama Lt.2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Utama Lt.2 [R Rapat Kecil 1]</v>
      </c>
      <c r="G662" s="51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 Utama Lt.2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Utama Lt.2 [R Rapat Kecil  2]</v>
      </c>
      <c r="G663" s="51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 Utama Lt.2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Gedung Utama Lt.2 [Co Working Space]</v>
      </c>
      <c r="G664" s="51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Gedung Utama Lt.2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Gedung Utama Lt.2 [Toilet Pria &amp; Wanita 1]</v>
      </c>
      <c r="G665" s="51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Gedung Utama Lt.2</v>
      </c>
      <c r="I665" s="68" t="str">
        <f ca="1" t="shared" si="2"/>
        <v>CLEANING SERVICE</v>
      </c>
      <c r="J665" s="68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Gedung Utama Lt.2 [Toilet Pria &amp; Wanita 2]</v>
      </c>
      <c r="G666" s="51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Gedung Utama Lt.2</v>
      </c>
      <c r="I666" s="68" t="str">
        <f ca="1" t="shared" si="2"/>
        <v>CLEANING SERVICE</v>
      </c>
      <c r="J666" s="68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Gedung Blok Barat Lt.1 [Ruang perlengkapan]</v>
      </c>
      <c r="G667" s="51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Gedung Blok Barat Lt.1</v>
      </c>
      <c r="I667" s="68" t="str">
        <f ca="1" t="shared" si="2"/>
        <v>CLEANING SERVICE</v>
      </c>
      <c r="J667" s="68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Gedung Blok Barat Lt.1 [R Dokumentasi]</v>
      </c>
      <c r="G668" s="51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Gedung Blok Barat Lt.1</v>
      </c>
      <c r="I668" s="68" t="str">
        <f ca="1" t="shared" si="2"/>
        <v>CLEANING SERVICE</v>
      </c>
      <c r="J668" s="68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Blok Barat Lt.1 [R Penggambaran]</v>
      </c>
      <c r="G669" s="51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 Blok Barat Lt.1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Blok Barat Lt.1 [Gudang 1]</v>
      </c>
      <c r="G670" s="51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 Blok Barat Lt.1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Blok Barat Lt.1 [Gudang 2]</v>
      </c>
      <c r="G671" s="51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 Blok Barat Lt.1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Blok Barat Lt.1 [Co Working Space]</v>
      </c>
      <c r="G672" s="51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 Blok Barat Lt.1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Gedung Blok Barat Lt.1 [Toilet Pria &amp; Wanita 1]</v>
      </c>
      <c r="G673" s="51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Gedung Blok Barat Lt.1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Gedung Blok Barat Lt.1 [Toilet Pria &amp; Wanita 2]</v>
      </c>
      <c r="G674" s="51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Gedung Blok Barat Lt.1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Gedung Blok Barat Lt.2 [Ruang Rapat Besar]</v>
      </c>
      <c r="G675" s="51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Gedung Blok Barat Lt.2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Gedung Blok Barat Lt.2 [Ruang Redaksi]</v>
      </c>
      <c r="G676" s="51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Gedung Blok Barat Lt.2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Gedung Blok Barat Lt.2 [Ruang Peneliti 1]</v>
      </c>
      <c r="G677" s="51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Gedung Blok Barat Lt.2</v>
      </c>
      <c r="I677" s="68" t="str">
        <f ca="1" t="shared" si="2"/>
        <v>CLEANING SERVICE</v>
      </c>
      <c r="J677" s="68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Blok Barat Lt.2 [Ruang Peneliti 2]</v>
      </c>
      <c r="G678" s="51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 Blok Barat Lt.2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Blok Barat Lt.2 [Ruang Peneliti 3]</v>
      </c>
      <c r="G679" s="51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 Blok Barat Lt.2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Blok Barat Lt.2 [Toilet Pria &amp; Wanita]</v>
      </c>
      <c r="G680" s="51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 Blok Barat Lt.2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Blok Barat Lt.2 [Toilet Pria &amp; Wanita 2]</v>
      </c>
      <c r="G681" s="51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 Blok Barat Lt.2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Gedung Pameran [Ruang Pameran]</v>
      </c>
      <c r="G682" s="51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Gedung Pameran</v>
      </c>
      <c r="I682" s="68" t="str">
        <f ca="1" t="shared" si="2"/>
        <v>CLEANING SERVICE</v>
      </c>
      <c r="J682" s="68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Gedung Pameran [Ruang Mess]</v>
      </c>
      <c r="G683" s="51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Gedung Pameran</v>
      </c>
      <c r="I683" s="68" t="str">
        <f ca="1" t="shared" si="2"/>
        <v>CLEANING SERVICE</v>
      </c>
      <c r="J683" s="68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Gedung Pameran [Toilet Pria / Wanita]</v>
      </c>
      <c r="G684" s="51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Gedung Pameran</v>
      </c>
      <c r="I684" s="68" t="str">
        <f ca="1" t="shared" si="2"/>
        <v>CLEANING SERVICE</v>
      </c>
      <c r="J684" s="68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Gedung Perpustakaan Lt.1 [Ruang Laboratorium]</v>
      </c>
      <c r="G685" s="51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Gedung Perpustakaan Lt.1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Gedung Perpustakaan Lt.1 [Toilet Pria &amp; Wanita 1]</v>
      </c>
      <c r="G686" s="51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Gedung Perpustakaan Lt.1</v>
      </c>
      <c r="I686" s="68" t="str">
        <f ca="1" t="shared" si="2"/>
        <v>CLEANING SERVICE</v>
      </c>
      <c r="J686" s="68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Perpustakaan Lt.1 [Toilet Pria &amp; Wanita 2]</v>
      </c>
      <c r="G687" s="51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 Perpustakaan Lt.1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Gedung Perpustakaan Lt.2 [Ruang Perpustakaan]</v>
      </c>
      <c r="G688" s="51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Gedung Perpustakaan Lt.2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Perpustakaan Lt.2 [Toilet Pria &amp; Wanita]</v>
      </c>
      <c r="G689" s="51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 Perpustakaan Lt.2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Halaman [Taman]</v>
      </c>
      <c r="G690" s="51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Halaman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Halaman [Parkir Mobil]</v>
      </c>
      <c r="G691" s="51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Halaman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Security [Security Functions]</v>
      </c>
      <c r="G692" s="51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Security</v>
      </c>
      <c r="I692" s="68" t="str">
        <f ca="1" t="shared" si="2"/>
        <v>SECURITY SERVICE</v>
      </c>
      <c r="J692" s="68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Driver [Driving Safety]</v>
      </c>
      <c r="G693" s="51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Driver</v>
      </c>
      <c r="I693" s="68" t="str">
        <f ca="1" t="shared" si="2"/>
        <v>LABOR SERVICE</v>
      </c>
      <c r="J693" s="68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Driver [ Attendance]</v>
      </c>
      <c r="G694" s="51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Driver</v>
      </c>
      <c r="I694" s="68" t="str">
        <f ca="1" t="shared" si="2"/>
        <v>LABOR SERVICE</v>
      </c>
      <c r="J694" s="68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Gedung Utama Lt.1 [Lobby]</v>
      </c>
      <c r="G695" s="51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Gedung Utama Lt.1</v>
      </c>
      <c r="I695" s="68" t="str">
        <f ca="1" t="shared" si="2"/>
        <v>CLEANING SERVICE</v>
      </c>
      <c r="J695" s="68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Utama Lt.1 [R Kasubag]</v>
      </c>
      <c r="G696" s="51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 Utama Lt.1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Utama Lt.1 [R Tata Usaha]</v>
      </c>
      <c r="G697" s="51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 Utama Lt.1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Utama Lt.1 [R Keuangan]</v>
      </c>
      <c r="G698" s="51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 Utama Lt.1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Gedung Utama Lt.1 [Pantry]</v>
      </c>
      <c r="G699" s="51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Gedung Utama Lt.1</v>
      </c>
      <c r="I699" s="68" t="str">
        <f ca="1" t="shared" si="2"/>
        <v>CLEANING SERVICE</v>
      </c>
      <c r="J699" s="68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Gedung Utama Lt.1 [Toilet Pria &amp; Wanita 1]</v>
      </c>
      <c r="G700" s="51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Gedung Utama Lt.1</v>
      </c>
      <c r="I700" s="68" t="str">
        <f ca="1" t="shared" si="2"/>
        <v>CLEANING SERVICE</v>
      </c>
      <c r="J700" s="68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Gedung Utama Lt.1 [Toilet Pria &amp; Wanita 2]</v>
      </c>
      <c r="G701" s="51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Gedung Utama Lt.1</v>
      </c>
      <c r="I701" s="68" t="str">
        <f ca="1" t="shared" si="2"/>
        <v>CLEANING SERVICE</v>
      </c>
      <c r="J701" s="68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Gedung Utama Lt.2 [R Kepala]</v>
      </c>
      <c r="G702" s="51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Gedung Utama Lt.2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Gedung Utama Lt.2 [R Peneliti 1 ]</v>
      </c>
      <c r="G703" s="51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Gedung Utama Lt.2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Gedung Utama Lt.2 [R Peneliti 2]</v>
      </c>
      <c r="G704" s="51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Gedung Utama Lt.2</v>
      </c>
      <c r="I704" s="68" t="str">
        <f ca="1" t="shared" si="2"/>
        <v>CLEANING SERVICE</v>
      </c>
      <c r="J704" s="68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Utama Lt.2 [R Peneliti 3]</v>
      </c>
      <c r="G705" s="51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 Utama Lt.2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Utama Lt.2 [R Peneliti 4]</v>
      </c>
      <c r="G706" s="51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 Utama Lt.2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Utama Lt.2 [Pantry]</v>
      </c>
      <c r="G707" s="51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 Utama Lt.2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Utama Lt.2 [R Rapat Kecil 1]</v>
      </c>
      <c r="G708" s="51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 Utama Lt.2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Gedung Utama Lt.2 [R Rapat Kecil  2]</v>
      </c>
      <c r="G709" s="51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Gedung Utama Lt.2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Gedung Utama Lt.2 [Co Working Space]</v>
      </c>
      <c r="G710" s="51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Gedung Utama Lt.2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Gedung Utama Lt.2 [Toilet Pria &amp; Wanita 1]</v>
      </c>
      <c r="G711" s="51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Gedung Utama Lt.2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Gedung Utama Lt.2 [Toilet Pria &amp; Wanita 2]</v>
      </c>
      <c r="G712" s="51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Gedung Utama Lt.2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Gedung Blok Barat Lt.1 [Ruang perlengkapan]</v>
      </c>
      <c r="G713" s="51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Gedung Blok Barat Lt.1</v>
      </c>
      <c r="I713" s="68" t="str">
        <f ca="1" t="shared" si="2"/>
        <v>CLEANING SERVICE</v>
      </c>
      <c r="J713" s="68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Blok Barat Lt.1 [R Dokumentasi]</v>
      </c>
      <c r="G714" s="51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 Blok Barat Lt.1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Blok Barat Lt.1 [R Penggambaran]</v>
      </c>
      <c r="G715" s="51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 Blok Barat Lt.1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Gedung Blok Barat Lt.1 [Gudang 1]</v>
      </c>
      <c r="G716" s="51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Gedung Blok Barat Lt.1</v>
      </c>
      <c r="I716" s="68" t="str">
        <f ca="1" t="shared" si="2"/>
        <v>CLEANING SERVICE</v>
      </c>
      <c r="J716" s="68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7">
        <f ca="1" t="shared" si="0"/>
        <v>6</v>
      </c>
      <c r="F717" s="51" t="str">
        <f ca="1">IF(ISBLANK(A717)," ",INDIRECT(ADDRESS(1,5+MOD(ROW()-2,COUNTA('Form Responses 1'!$1:$1)-4),,TRUE,"Form Responses 1")))</f>
        <v>Gedung Blok Barat Lt.1 [Gudang 2]</v>
      </c>
      <c r="G717" s="51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Gedung Blok Barat Lt.1</v>
      </c>
      <c r="I717" s="68" t="str">
        <f ca="1" t="shared" si="2"/>
        <v>CLEANING SERVICE</v>
      </c>
      <c r="J717" s="68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7">
        <f ca="1" t="shared" si="0"/>
        <v>6</v>
      </c>
      <c r="F718" s="51" t="str">
        <f ca="1">IF(ISBLANK(A718)," ",INDIRECT(ADDRESS(1,5+MOD(ROW()-2,COUNTA('Form Responses 1'!$1:$1)-4),,TRUE,"Form Responses 1")))</f>
        <v>Gedung Blok Barat Lt.1 [Co Working Space]</v>
      </c>
      <c r="G718" s="51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Gedung Blok Barat Lt.1</v>
      </c>
      <c r="I718" s="68" t="str">
        <f ca="1" t="shared" si="2"/>
        <v>CLEANING SERVICE</v>
      </c>
      <c r="J718" s="68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7">
        <f ca="1" t="shared" si="0"/>
        <v>6</v>
      </c>
      <c r="F719" s="51" t="str">
        <f ca="1">IF(ISBLANK(A719)," ",INDIRECT(ADDRESS(1,5+MOD(ROW()-2,COUNTA('Form Responses 1'!$1:$1)-4),,TRUE,"Form Responses 1")))</f>
        <v>Gedung Blok Barat Lt.1 [Toilet Pria &amp; Wanita 1]</v>
      </c>
      <c r="G719" s="51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Gedung Blok Barat Lt.1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7">
        <f ca="1" t="shared" si="0"/>
        <v>6</v>
      </c>
      <c r="F720" s="51" t="str">
        <f ca="1">IF(ISBLANK(A720)," ",INDIRECT(ADDRESS(1,5+MOD(ROW()-2,COUNTA('Form Responses 1'!$1:$1)-4),,TRUE,"Form Responses 1")))</f>
        <v>Gedung Blok Barat Lt.1 [Toilet Pria &amp; Wanita 2]</v>
      </c>
      <c r="G720" s="51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Gedung Blok Barat Lt.1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7">
        <f ca="1" t="shared" si="0"/>
        <v>6</v>
      </c>
      <c r="F721" s="51" t="str">
        <f ca="1">IF(ISBLANK(A721)," ",INDIRECT(ADDRESS(1,5+MOD(ROW()-2,COUNTA('Form Responses 1'!$1:$1)-4),,TRUE,"Form Responses 1")))</f>
        <v>Gedung Blok Barat Lt.2 [Ruang Rapat Besar]</v>
      </c>
      <c r="G721" s="51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Gedung Blok Barat Lt.2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7">
        <f ca="1" t="shared" si="0"/>
        <v>6</v>
      </c>
      <c r="F722" s="51" t="str">
        <f ca="1">IF(ISBLANK(A722)," ",INDIRECT(ADDRESS(1,5+MOD(ROW()-2,COUNTA('Form Responses 1'!$1:$1)-4),,TRUE,"Form Responses 1")))</f>
        <v>Gedung Blok Barat Lt.2 [Ruang Redaksi]</v>
      </c>
      <c r="G722" s="51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Gedung Blok Barat Lt.2</v>
      </c>
      <c r="I722" s="68" t="str">
        <f ca="1" t="shared" si="2"/>
        <v>CLEANING SERVICE</v>
      </c>
      <c r="J722" s="68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7">
        <f ca="1" t="shared" si="0"/>
        <v>6</v>
      </c>
      <c r="F723" s="51" t="str">
        <f ca="1">IF(ISBLANK(A723)," ",INDIRECT(ADDRESS(1,5+MOD(ROW()-2,COUNTA('Form Responses 1'!$1:$1)-4),,TRUE,"Form Responses 1")))</f>
        <v>Gedung Blok Barat Lt.2 [Ruang Peneliti 1]</v>
      </c>
      <c r="G723" s="51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 Blok Barat Lt.2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7">
        <f ca="1" t="shared" si="0"/>
        <v>6</v>
      </c>
      <c r="F724" s="51" t="str">
        <f ca="1">IF(ISBLANK(A724)," ",INDIRECT(ADDRESS(1,5+MOD(ROW()-2,COUNTA('Form Responses 1'!$1:$1)-4),,TRUE,"Form Responses 1")))</f>
        <v>Gedung Blok Barat Lt.2 [Ruang Peneliti 2]</v>
      </c>
      <c r="G724" s="51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 Blok Barat Lt.2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7">
        <f ca="1" t="shared" si="0"/>
        <v>6</v>
      </c>
      <c r="F725" s="51" t="str">
        <f ca="1">IF(ISBLANK(A725)," ",INDIRECT(ADDRESS(1,5+MOD(ROW()-2,COUNTA('Form Responses 1'!$1:$1)-4),,TRUE,"Form Responses 1")))</f>
        <v>Gedung Blok Barat Lt.2 [Ruang Peneliti 3]</v>
      </c>
      <c r="G725" s="51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 Blok Barat Lt.2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7">
        <f ca="1" t="shared" si="0"/>
        <v>6</v>
      </c>
      <c r="F726" s="51" t="str">
        <f ca="1">IF(ISBLANK(A726)," ",INDIRECT(ADDRESS(1,5+MOD(ROW()-2,COUNTA('Form Responses 1'!$1:$1)-4),,TRUE,"Form Responses 1")))</f>
        <v>Gedung Blok Barat Lt.2 [Toilet Pria &amp; Wanita]</v>
      </c>
      <c r="G726" s="51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 Blok Barat Lt.2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7">
        <f ca="1" t="shared" si="0"/>
        <v>6</v>
      </c>
      <c r="F727" s="51" t="str">
        <f ca="1">IF(ISBLANK(A727)," ",INDIRECT(ADDRESS(1,5+MOD(ROW()-2,COUNTA('Form Responses 1'!$1:$1)-4),,TRUE,"Form Responses 1")))</f>
        <v>Gedung Blok Barat Lt.2 [Toilet Pria &amp; Wanita 2]</v>
      </c>
      <c r="G727" s="51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Gedung Blok Barat Lt.2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7">
        <f ca="1" t="shared" si="0"/>
        <v>6</v>
      </c>
      <c r="F728" s="51" t="str">
        <f ca="1">IF(ISBLANK(A728)," ",INDIRECT(ADDRESS(1,5+MOD(ROW()-2,COUNTA('Form Responses 1'!$1:$1)-4),,TRUE,"Form Responses 1")))</f>
        <v>Gedung Pameran [Ruang Pameran]</v>
      </c>
      <c r="G728" s="51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Gedung Pameran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7">
        <f ca="1" t="shared" si="0"/>
        <v>6</v>
      </c>
      <c r="F729" s="51" t="str">
        <f ca="1">IF(ISBLANK(A729)," ",INDIRECT(ADDRESS(1,5+MOD(ROW()-2,COUNTA('Form Responses 1'!$1:$1)-4),,TRUE,"Form Responses 1")))</f>
        <v>Gedung Pameran [Ruang Mess]</v>
      </c>
      <c r="G729" s="51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Gedung Pameran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7">
        <f ca="1" t="shared" si="0"/>
        <v>6</v>
      </c>
      <c r="F730" s="51" t="str">
        <f ca="1">IF(ISBLANK(A730)," ",INDIRECT(ADDRESS(1,5+MOD(ROW()-2,COUNTA('Form Responses 1'!$1:$1)-4),,TRUE,"Form Responses 1")))</f>
        <v>Gedung Pameran [Toilet Pria / Wanita]</v>
      </c>
      <c r="G730" s="51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Gedung Pameran</v>
      </c>
      <c r="I730" s="68" t="str">
        <f ca="1" t="shared" si="2"/>
        <v>CLEANING SERVICE</v>
      </c>
      <c r="J730" s="68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7">
        <f ca="1" t="shared" si="0"/>
        <v>6</v>
      </c>
      <c r="F731" s="51" t="str">
        <f ca="1">IF(ISBLANK(A731)," ",INDIRECT(ADDRESS(1,5+MOD(ROW()-2,COUNTA('Form Responses 1'!$1:$1)-4),,TRUE,"Form Responses 1")))</f>
        <v>Gedung Perpustakaan Lt.1 [Ruang Laboratorium]</v>
      </c>
      <c r="G731" s="51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Gedung Perpustakaan Lt.1</v>
      </c>
      <c r="I731" s="68" t="str">
        <f ca="1" t="shared" si="2"/>
        <v>CLEANING SERVICE</v>
      </c>
      <c r="J731" s="68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7">
        <f ca="1" t="shared" si="0"/>
        <v>6</v>
      </c>
      <c r="F732" s="51" t="str">
        <f ca="1">IF(ISBLANK(A732)," ",INDIRECT(ADDRESS(1,5+MOD(ROW()-2,COUNTA('Form Responses 1'!$1:$1)-4),,TRUE,"Form Responses 1")))</f>
        <v>Gedung Perpustakaan Lt.1 [Toilet Pria &amp; Wanita 1]</v>
      </c>
      <c r="G732" s="51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 Perpustakaan Lt.1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7">
        <f ca="1" t="shared" si="0"/>
        <v>6</v>
      </c>
      <c r="F733" s="51" t="str">
        <f ca="1">IF(ISBLANK(A733)," ",INDIRECT(ADDRESS(1,5+MOD(ROW()-2,COUNTA('Form Responses 1'!$1:$1)-4),,TRUE,"Form Responses 1")))</f>
        <v>Gedung Perpustakaan Lt.1 [Toilet Pria &amp; Wanita 2]</v>
      </c>
      <c r="G733" s="51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Gedung Perpustakaan Lt.1</v>
      </c>
      <c r="I733" s="68" t="str">
        <f ca="1" t="shared" si="2"/>
        <v>CLEANING SERVICE</v>
      </c>
      <c r="J733" s="68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7">
        <f ca="1" t="shared" si="0"/>
        <v>6</v>
      </c>
      <c r="F734" s="51" t="str">
        <f ca="1">IF(ISBLANK(A734)," ",INDIRECT(ADDRESS(1,5+MOD(ROW()-2,COUNTA('Form Responses 1'!$1:$1)-4),,TRUE,"Form Responses 1")))</f>
        <v>Gedung Perpustakaan Lt.2 [Ruang Perpustakaan]</v>
      </c>
      <c r="G734" s="51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Gedung Perpustakaan Lt.2</v>
      </c>
      <c r="I734" s="68" t="str">
        <f ca="1" t="shared" si="2"/>
        <v>CLEANING SERVICE</v>
      </c>
      <c r="J734" s="68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7">
        <f ca="1" t="shared" si="0"/>
        <v>6</v>
      </c>
      <c r="F735" s="51" t="str">
        <f ca="1">IF(ISBLANK(A735)," ",INDIRECT(ADDRESS(1,5+MOD(ROW()-2,COUNTA('Form Responses 1'!$1:$1)-4),,TRUE,"Form Responses 1")))</f>
        <v>Gedung Perpustakaan Lt.2 [Toilet Pria &amp; Wanita]</v>
      </c>
      <c r="G735" s="51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Gedung Perpustakaan Lt.2</v>
      </c>
      <c r="I735" s="68" t="str">
        <f ca="1" t="shared" si="2"/>
        <v>CLEANING SERVICE</v>
      </c>
      <c r="J735" s="68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7">
        <f ca="1" t="shared" si="0"/>
        <v>6</v>
      </c>
      <c r="F736" s="51" t="str">
        <f ca="1">IF(ISBLANK(A736)," ",INDIRECT(ADDRESS(1,5+MOD(ROW()-2,COUNTA('Form Responses 1'!$1:$1)-4),,TRUE,"Form Responses 1")))</f>
        <v>Halaman [Taman]</v>
      </c>
      <c r="G736" s="51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Halaman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7">
        <f ca="1" t="shared" si="0"/>
        <v>6</v>
      </c>
      <c r="F737" s="51" t="str">
        <f ca="1">IF(ISBLANK(A737)," ",INDIRECT(ADDRESS(1,5+MOD(ROW()-2,COUNTA('Form Responses 1'!$1:$1)-4),,TRUE,"Form Responses 1")))</f>
        <v>Halaman [Parkir Mobil]</v>
      </c>
      <c r="G737" s="51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Halaman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7">
        <f ca="1" t="shared" si="0"/>
        <v>6</v>
      </c>
      <c r="F738" s="51" t="str">
        <f ca="1">IF(ISBLANK(A738)," ",INDIRECT(ADDRESS(1,5+MOD(ROW()-2,COUNTA('Form Responses 1'!$1:$1)-4),,TRUE,"Form Responses 1")))</f>
        <v>Security [Security Functions]</v>
      </c>
      <c r="G738" s="51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Security</v>
      </c>
      <c r="I738" s="68" t="str">
        <f ca="1" t="shared" si="2"/>
        <v>SECURITY SERVICE</v>
      </c>
      <c r="J738" s="68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7">
        <f ca="1" t="shared" si="0"/>
        <v>6</v>
      </c>
      <c r="F739" s="51" t="str">
        <f ca="1">IF(ISBLANK(A739)," ",INDIRECT(ADDRESS(1,5+MOD(ROW()-2,COUNTA('Form Responses 1'!$1:$1)-4),,TRUE,"Form Responses 1")))</f>
        <v>Driver [Driving Safety]</v>
      </c>
      <c r="G739" s="51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Driver</v>
      </c>
      <c r="I739" s="68" t="str">
        <f ca="1" t="shared" si="2"/>
        <v>LABOR SERVICE</v>
      </c>
      <c r="J739" s="68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7">
        <f ca="1" t="shared" si="0"/>
        <v>6</v>
      </c>
      <c r="F740" s="51" t="str">
        <f ca="1">IF(ISBLANK(A740)," ",INDIRECT(ADDRESS(1,5+MOD(ROW()-2,COUNTA('Form Responses 1'!$1:$1)-4),,TRUE,"Form Responses 1")))</f>
        <v>Driver [ Attendance]</v>
      </c>
      <c r="G740" s="51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Driver</v>
      </c>
      <c r="I740" s="68" t="str">
        <f ca="1" t="shared" si="2"/>
        <v>LABOR SERVICE</v>
      </c>
      <c r="J740" s="68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7">
        <f ca="1" t="shared" si="0"/>
        <v>6</v>
      </c>
      <c r="F741" s="51" t="str">
        <f ca="1">IF(ISBLANK(A741)," ",INDIRECT(ADDRESS(1,5+MOD(ROW()-2,COUNTA('Form Responses 1'!$1:$1)-4),,TRUE,"Form Responses 1")))</f>
        <v>Gedung Utama Lt.1 [Lobby]</v>
      </c>
      <c r="G741" s="51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 Utama Lt.1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7">
        <f ca="1" t="shared" si="0"/>
        <v>6</v>
      </c>
      <c r="F742" s="51" t="str">
        <f ca="1">IF(ISBLANK(A742)," ",INDIRECT(ADDRESS(1,5+MOD(ROW()-2,COUNTA('Form Responses 1'!$1:$1)-4),,TRUE,"Form Responses 1")))</f>
        <v>Gedung Utama Lt.1 [R Kasubag]</v>
      </c>
      <c r="G742" s="51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 Utama Lt.1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7">
        <f ca="1" t="shared" si="0"/>
        <v>6</v>
      </c>
      <c r="F743" s="51" t="str">
        <f ca="1">IF(ISBLANK(A743)," ",INDIRECT(ADDRESS(1,5+MOD(ROW()-2,COUNTA('Form Responses 1'!$1:$1)-4),,TRUE,"Form Responses 1")))</f>
        <v>Gedung Utama Lt.1 [R Tata Usaha]</v>
      </c>
      <c r="G743" s="51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 Utama Lt.1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7">
        <f ca="1" t="shared" si="0"/>
        <v>6</v>
      </c>
      <c r="F744" s="51" t="str">
        <f ca="1">IF(ISBLANK(A744)," ",INDIRECT(ADDRESS(1,5+MOD(ROW()-2,COUNTA('Form Responses 1'!$1:$1)-4),,TRUE,"Form Responses 1")))</f>
        <v>Gedung Utama Lt.1 [R Keuangan]</v>
      </c>
      <c r="G744" s="51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Gedung Utama Lt.1</v>
      </c>
      <c r="I744" s="68" t="str">
        <f ca="1" t="shared" si="2"/>
        <v>CLEANING SERVICE</v>
      </c>
      <c r="J744" s="68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7">
        <f ca="1" t="shared" si="0"/>
        <v>6</v>
      </c>
      <c r="F745" s="51" t="str">
        <f ca="1">IF(ISBLANK(A745)," ",INDIRECT(ADDRESS(1,5+MOD(ROW()-2,COUNTA('Form Responses 1'!$1:$1)-4),,TRUE,"Form Responses 1")))</f>
        <v>Gedung Utama Lt.1 [Pantry]</v>
      </c>
      <c r="G745" s="51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Gedung Utama Lt.1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7">
        <f ca="1" t="shared" si="0"/>
        <v>6</v>
      </c>
      <c r="F746" s="51" t="str">
        <f ca="1">IF(ISBLANK(A746)," ",INDIRECT(ADDRESS(1,5+MOD(ROW()-2,COUNTA('Form Responses 1'!$1:$1)-4),,TRUE,"Form Responses 1")))</f>
        <v>Gedung Utama Lt.1 [Toilet Pria &amp; Wanita 1]</v>
      </c>
      <c r="G746" s="51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Gedung Utama Lt.1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7">
        <f ca="1" t="shared" si="0"/>
        <v>6</v>
      </c>
      <c r="F747" s="51" t="str">
        <f ca="1">IF(ISBLANK(A747)," ",INDIRECT(ADDRESS(1,5+MOD(ROW()-2,COUNTA('Form Responses 1'!$1:$1)-4),,TRUE,"Form Responses 1")))</f>
        <v>Gedung Utama Lt.1 [Toilet Pria &amp; Wanita 2]</v>
      </c>
      <c r="G747" s="51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Gedung Utama Lt.1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7">
        <f ca="1" t="shared" si="0"/>
        <v>6</v>
      </c>
      <c r="F748" s="51" t="str">
        <f ca="1">IF(ISBLANK(A748)," ",INDIRECT(ADDRESS(1,5+MOD(ROW()-2,COUNTA('Form Responses 1'!$1:$1)-4),,TRUE,"Form Responses 1")))</f>
        <v>Gedung Utama Lt.2 [R Kepala]</v>
      </c>
      <c r="G748" s="51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Gedung Utama Lt.2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7">
        <f ca="1" t="shared" si="0"/>
        <v>6</v>
      </c>
      <c r="F749" s="51" t="str">
        <f ca="1">IF(ISBLANK(A749)," ",INDIRECT(ADDRESS(1,5+MOD(ROW()-2,COUNTA('Form Responses 1'!$1:$1)-4),,TRUE,"Form Responses 1")))</f>
        <v>Gedung Utama Lt.2 [R Peneliti 1 ]</v>
      </c>
      <c r="G749" s="51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Gedung Utama Lt.2</v>
      </c>
      <c r="I749" s="68" t="str">
        <f ca="1" t="shared" si="2"/>
        <v>CLEANING SERVICE</v>
      </c>
      <c r="J749" s="68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7">
        <f ca="1" t="shared" si="0"/>
        <v>6</v>
      </c>
      <c r="F750" s="51" t="str">
        <f ca="1">IF(ISBLANK(A750)," ",INDIRECT(ADDRESS(1,5+MOD(ROW()-2,COUNTA('Form Responses 1'!$1:$1)-4),,TRUE,"Form Responses 1")))</f>
        <v>Gedung Utama Lt.2 [R Peneliti 2]</v>
      </c>
      <c r="G750" s="51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Gedung Utama Lt.2</v>
      </c>
      <c r="I750" s="68" t="str">
        <f ca="1" t="shared" si="2"/>
        <v>CLEANING SERVICE</v>
      </c>
      <c r="J750" s="68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7">
        <f ca="1" t="shared" si="0"/>
        <v>6</v>
      </c>
      <c r="F751" s="51" t="str">
        <f ca="1">IF(ISBLANK(A751)," ",INDIRECT(ADDRESS(1,5+MOD(ROW()-2,COUNTA('Form Responses 1'!$1:$1)-4),,TRUE,"Form Responses 1")))</f>
        <v>Gedung Utama Lt.2 [R Peneliti 3]</v>
      </c>
      <c r="G751" s="51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Gedung Utama Lt.2</v>
      </c>
      <c r="I751" s="68" t="str">
        <f ca="1" t="shared" si="2"/>
        <v>CLEANING SERVICE</v>
      </c>
      <c r="J751" s="68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7">
        <f ca="1" t="shared" si="0"/>
        <v>6</v>
      </c>
      <c r="F752" s="51" t="str">
        <f ca="1">IF(ISBLANK(A752)," ",INDIRECT(ADDRESS(1,5+MOD(ROW()-2,COUNTA('Form Responses 1'!$1:$1)-4),,TRUE,"Form Responses 1")))</f>
        <v>Gedung Utama Lt.2 [R Peneliti 4]</v>
      </c>
      <c r="G752" s="51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Gedung Utama Lt.2</v>
      </c>
      <c r="I752" s="68" t="str">
        <f ca="1" t="shared" si="2"/>
        <v>CLEANING SERVICE</v>
      </c>
      <c r="J752" s="68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7">
        <f ca="1" t="shared" si="0"/>
        <v>6</v>
      </c>
      <c r="F753" s="51" t="str">
        <f ca="1">IF(ISBLANK(A753)," ",INDIRECT(ADDRESS(1,5+MOD(ROW()-2,COUNTA('Form Responses 1'!$1:$1)-4),,TRUE,"Form Responses 1")))</f>
        <v>Gedung Utama Lt.2 [Pantry]</v>
      </c>
      <c r="G753" s="51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 Utama Lt.2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7">
        <f ca="1" t="shared" si="0"/>
        <v>6</v>
      </c>
      <c r="F754" s="51" t="str">
        <f ca="1">IF(ISBLANK(A754)," ",INDIRECT(ADDRESS(1,5+MOD(ROW()-2,COUNTA('Form Responses 1'!$1:$1)-4),,TRUE,"Form Responses 1")))</f>
        <v>Gedung Utama Lt.2 [R Rapat Kecil 1]</v>
      </c>
      <c r="G754" s="51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Gedung Utama Lt.2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7">
        <f ca="1" t="shared" si="0"/>
        <v>6</v>
      </c>
      <c r="F755" s="51" t="str">
        <f ca="1">IF(ISBLANK(A755)," ",INDIRECT(ADDRESS(1,5+MOD(ROW()-2,COUNTA('Form Responses 1'!$1:$1)-4),,TRUE,"Form Responses 1")))</f>
        <v>Gedung Utama Lt.2 [R Rapat Kecil  2]</v>
      </c>
      <c r="G755" s="51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Gedung Utama Lt.2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7">
        <f ca="1" t="shared" si="0"/>
        <v>6</v>
      </c>
      <c r="F756" s="51" t="str">
        <f ca="1">IF(ISBLANK(A756)," ",INDIRECT(ADDRESS(1,5+MOD(ROW()-2,COUNTA('Form Responses 1'!$1:$1)-4),,TRUE,"Form Responses 1")))</f>
        <v>Gedung Utama Lt.2 [Co Working Space]</v>
      </c>
      <c r="G756" s="51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Gedung Utama Lt.2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7">
        <f ca="1" t="shared" si="0"/>
        <v>6</v>
      </c>
      <c r="F757" s="51" t="str">
        <f ca="1">IF(ISBLANK(A757)," ",INDIRECT(ADDRESS(1,5+MOD(ROW()-2,COUNTA('Form Responses 1'!$1:$1)-4),,TRUE,"Form Responses 1")))</f>
        <v>Gedung Utama Lt.2 [Toilet Pria &amp; Wanita 1]</v>
      </c>
      <c r="G757" s="51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Gedung Utama Lt.2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7">
        <f ca="1" t="shared" si="0"/>
        <v>6</v>
      </c>
      <c r="F758" s="51" t="str">
        <f ca="1">IF(ISBLANK(A758)," ",INDIRECT(ADDRESS(1,5+MOD(ROW()-2,COUNTA('Form Responses 1'!$1:$1)-4),,TRUE,"Form Responses 1")))</f>
        <v>Gedung Utama Lt.2 [Toilet Pria &amp; Wanita 2]</v>
      </c>
      <c r="G758" s="51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Gedung Utama Lt.2</v>
      </c>
      <c r="I758" s="68" t="str">
        <f ca="1" t="shared" si="2"/>
        <v>CLEANING SERVICE</v>
      </c>
      <c r="J758" s="68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7">
        <f ca="1" t="shared" si="0"/>
        <v>6</v>
      </c>
      <c r="F759" s="51" t="str">
        <f ca="1">IF(ISBLANK(A759)," ",INDIRECT(ADDRESS(1,5+MOD(ROW()-2,COUNTA('Form Responses 1'!$1:$1)-4),,TRUE,"Form Responses 1")))</f>
        <v>Gedung Blok Barat Lt.1 [Ruang perlengkapan]</v>
      </c>
      <c r="G759" s="51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 Blok Barat Lt.1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7">
        <f ca="1" t="shared" si="0"/>
        <v>6</v>
      </c>
      <c r="F760" s="51" t="str">
        <f ca="1">IF(ISBLANK(A760)," ",INDIRECT(ADDRESS(1,5+MOD(ROW()-2,COUNTA('Form Responses 1'!$1:$1)-4),,TRUE,"Form Responses 1")))</f>
        <v>Gedung Blok Barat Lt.1 [R Dokumentasi]</v>
      </c>
      <c r="G760" s="51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 Blok Barat Lt.1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7">
        <f ca="1" t="shared" si="0"/>
        <v>6</v>
      </c>
      <c r="F761" s="51" t="str">
        <f ca="1">IF(ISBLANK(A761)," ",INDIRECT(ADDRESS(1,5+MOD(ROW()-2,COUNTA('Form Responses 1'!$1:$1)-4),,TRUE,"Form Responses 1")))</f>
        <v>Gedung Blok Barat Lt.1 [R Penggambaran]</v>
      </c>
      <c r="G761" s="51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 Blok Barat Lt.1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7">
        <f ca="1" t="shared" si="0"/>
        <v>6</v>
      </c>
      <c r="F762" s="51" t="str">
        <f ca="1">IF(ISBLANK(A762)," ",INDIRECT(ADDRESS(1,5+MOD(ROW()-2,COUNTA('Form Responses 1'!$1:$1)-4),,TRUE,"Form Responses 1")))</f>
        <v>Gedung Blok Barat Lt.1 [Gudang 1]</v>
      </c>
      <c r="G762" s="51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 Blok Barat Lt.1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7">
        <f ca="1" t="shared" si="0"/>
        <v>6</v>
      </c>
      <c r="F763" s="51" t="str">
        <f ca="1">IF(ISBLANK(A763)," ",INDIRECT(ADDRESS(1,5+MOD(ROW()-2,COUNTA('Form Responses 1'!$1:$1)-4),,TRUE,"Form Responses 1")))</f>
        <v>Gedung Blok Barat Lt.1 [Gudang 2]</v>
      </c>
      <c r="G763" s="51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Gedung Blok Barat Lt.1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7">
        <f ca="1" t="shared" si="0"/>
        <v>6</v>
      </c>
      <c r="F764" s="51" t="str">
        <f ca="1">IF(ISBLANK(A764)," ",INDIRECT(ADDRESS(1,5+MOD(ROW()-2,COUNTA('Form Responses 1'!$1:$1)-4),,TRUE,"Form Responses 1")))</f>
        <v>Gedung Blok Barat Lt.1 [Co Working Space]</v>
      </c>
      <c r="G764" s="51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Gedung Blok Barat Lt.1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7">
        <f ca="1" t="shared" si="0"/>
        <v>6</v>
      </c>
      <c r="F765" s="51" t="str">
        <f ca="1">IF(ISBLANK(A765)," ",INDIRECT(ADDRESS(1,5+MOD(ROW()-2,COUNTA('Form Responses 1'!$1:$1)-4),,TRUE,"Form Responses 1")))</f>
        <v>Gedung Blok Barat Lt.1 [Toilet Pria &amp; Wanita 1]</v>
      </c>
      <c r="G765" s="51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Gedung Blok Barat Lt.1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7">
        <f ca="1" t="shared" si="0"/>
        <v>6</v>
      </c>
      <c r="F766" s="51" t="str">
        <f ca="1">IF(ISBLANK(A766)," ",INDIRECT(ADDRESS(1,5+MOD(ROW()-2,COUNTA('Form Responses 1'!$1:$1)-4),,TRUE,"Form Responses 1")))</f>
        <v>Gedung Blok Barat Lt.1 [Toilet Pria &amp; Wanita 2]</v>
      </c>
      <c r="G766" s="51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Gedung Blok Barat Lt.1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7">
        <f ca="1" t="shared" si="0"/>
        <v>6</v>
      </c>
      <c r="F767" s="51" t="str">
        <f ca="1">IF(ISBLANK(A767)," ",INDIRECT(ADDRESS(1,5+MOD(ROW()-2,COUNTA('Form Responses 1'!$1:$1)-4),,TRUE,"Form Responses 1")))</f>
        <v>Gedung Blok Barat Lt.2 [Ruang Rapat Besar]</v>
      </c>
      <c r="G767" s="51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Gedung Blok Barat Lt.2</v>
      </c>
      <c r="I767" s="68" t="str">
        <f ca="1" t="shared" si="2"/>
        <v>CLEANING SERVICE</v>
      </c>
      <c r="J767" s="68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7">
        <f ca="1" t="shared" si="0"/>
        <v>6</v>
      </c>
      <c r="F768" s="51" t="str">
        <f ca="1">IF(ISBLANK(A768)," ",INDIRECT(ADDRESS(1,5+MOD(ROW()-2,COUNTA('Form Responses 1'!$1:$1)-4),,TRUE,"Form Responses 1")))</f>
        <v>Gedung Blok Barat Lt.2 [Ruang Redaksi]</v>
      </c>
      <c r="G768" s="51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Gedung Blok Barat Lt.2</v>
      </c>
      <c r="I768" s="68" t="str">
        <f ca="1" t="shared" si="2"/>
        <v>CLEANING SERVICE</v>
      </c>
      <c r="J768" s="68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7">
        <f ca="1" t="shared" si="0"/>
        <v>6</v>
      </c>
      <c r="F769" s="51" t="str">
        <f ca="1">IF(ISBLANK(A769)," ",INDIRECT(ADDRESS(1,5+MOD(ROW()-2,COUNTA('Form Responses 1'!$1:$1)-4),,TRUE,"Form Responses 1")))</f>
        <v>Gedung Blok Barat Lt.2 [Ruang Peneliti 1]</v>
      </c>
      <c r="G769" s="51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Gedung Blok Barat Lt.2</v>
      </c>
      <c r="I769" s="68" t="str">
        <f ca="1" t="shared" si="2"/>
        <v>CLEANING SERVICE</v>
      </c>
      <c r="J769" s="68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7">
        <f ca="1" t="shared" si="0"/>
        <v>6</v>
      </c>
      <c r="F770" s="51" t="str">
        <f ca="1">IF(ISBLANK(A770)," ",INDIRECT(ADDRESS(1,5+MOD(ROW()-2,COUNTA('Form Responses 1'!$1:$1)-4),,TRUE,"Form Responses 1")))</f>
        <v>Gedung Blok Barat Lt.2 [Ruang Peneliti 2]</v>
      </c>
      <c r="G770" s="51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 Blok Barat Lt.2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7">
        <f ca="1" t="shared" si="0"/>
        <v>6</v>
      </c>
      <c r="F771" s="51" t="str">
        <f ca="1">IF(ISBLANK(A771)," ",INDIRECT(ADDRESS(1,5+MOD(ROW()-2,COUNTA('Form Responses 1'!$1:$1)-4),,TRUE,"Form Responses 1")))</f>
        <v>Gedung Blok Barat Lt.2 [Ruang Peneliti 3]</v>
      </c>
      <c r="G771" s="51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 Blok Barat Lt.2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7">
        <f ca="1" t="shared" si="0"/>
        <v>6</v>
      </c>
      <c r="F772" s="51" t="str">
        <f ca="1">IF(ISBLANK(A772)," ",INDIRECT(ADDRESS(1,5+MOD(ROW()-2,COUNTA('Form Responses 1'!$1:$1)-4),,TRUE,"Form Responses 1")))</f>
        <v>Gedung Blok Barat Lt.2 [Toilet Pria &amp; Wanita]</v>
      </c>
      <c r="G772" s="51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Gedung Blok Barat Lt.2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7">
        <f ca="1" t="shared" si="0"/>
        <v>6</v>
      </c>
      <c r="F773" s="51" t="str">
        <f ca="1">IF(ISBLANK(A773)," ",INDIRECT(ADDRESS(1,5+MOD(ROW()-2,COUNTA('Form Responses 1'!$1:$1)-4),,TRUE,"Form Responses 1")))</f>
        <v>Gedung Blok Barat Lt.2 [Toilet Pria &amp; Wanita 2]</v>
      </c>
      <c r="G773" s="51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Gedung Blok Barat Lt.2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7">
        <f ca="1" t="shared" si="0"/>
        <v>6</v>
      </c>
      <c r="F774" s="51" t="str">
        <f ca="1">IF(ISBLANK(A774)," ",INDIRECT(ADDRESS(1,5+MOD(ROW()-2,COUNTA('Form Responses 1'!$1:$1)-4),,TRUE,"Form Responses 1")))</f>
        <v>Gedung Pameran [Ruang Pameran]</v>
      </c>
      <c r="G774" s="51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Gedung Pameran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7">
        <f ca="1" t="shared" si="0"/>
        <v>6</v>
      </c>
      <c r="F775" s="51" t="str">
        <f ca="1">IF(ISBLANK(A775)," ",INDIRECT(ADDRESS(1,5+MOD(ROW()-2,COUNTA('Form Responses 1'!$1:$1)-4),,TRUE,"Form Responses 1")))</f>
        <v>Gedung Pameran [Ruang Mess]</v>
      </c>
      <c r="G775" s="51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Gedung Pameran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7">
        <f ca="1" t="shared" si="0"/>
        <v>6</v>
      </c>
      <c r="F776" s="51" t="str">
        <f ca="1">IF(ISBLANK(A776)," ",INDIRECT(ADDRESS(1,5+MOD(ROW()-2,COUNTA('Form Responses 1'!$1:$1)-4),,TRUE,"Form Responses 1")))</f>
        <v>Gedung Pameran [Toilet Pria / Wanita]</v>
      </c>
      <c r="G776" s="51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Gedung Pameran</v>
      </c>
      <c r="I776" s="68" t="str">
        <f ca="1" t="shared" si="2"/>
        <v>CLEANING SERVICE</v>
      </c>
      <c r="J776" s="68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7">
        <f ca="1" t="shared" si="0"/>
        <v>6</v>
      </c>
      <c r="F777" s="51" t="str">
        <f ca="1">IF(ISBLANK(A777)," ",INDIRECT(ADDRESS(1,5+MOD(ROW()-2,COUNTA('Form Responses 1'!$1:$1)-4),,TRUE,"Form Responses 1")))</f>
        <v>Gedung Perpustakaan Lt.1 [Ruang Laboratorium]</v>
      </c>
      <c r="G777" s="51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 Perpustakaan Lt.1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7">
        <f ca="1" t="shared" si="0"/>
        <v>6</v>
      </c>
      <c r="F778" s="51" t="str">
        <f ca="1">IF(ISBLANK(A778)," ",INDIRECT(ADDRESS(1,5+MOD(ROW()-2,COUNTA('Form Responses 1'!$1:$1)-4),,TRUE,"Form Responses 1")))</f>
        <v>Gedung Perpustakaan Lt.1 [Toilet Pria &amp; Wanita 1]</v>
      </c>
      <c r="G778" s="51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 Perpustakaan Lt.1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7">
        <f ca="1" t="shared" si="0"/>
        <v>6</v>
      </c>
      <c r="F779" s="51" t="str">
        <f ca="1">IF(ISBLANK(A779)," ",INDIRECT(ADDRESS(1,5+MOD(ROW()-2,COUNTA('Form Responses 1'!$1:$1)-4),,TRUE,"Form Responses 1")))</f>
        <v>Gedung Perpustakaan Lt.1 [Toilet Pria &amp; Wanita 2]</v>
      </c>
      <c r="G779" s="51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 Perpustakaan Lt.1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7">
        <f ca="1" t="shared" si="0"/>
        <v>6</v>
      </c>
      <c r="F780" s="51" t="str">
        <f ca="1">IF(ISBLANK(A780)," ",INDIRECT(ADDRESS(1,5+MOD(ROW()-2,COUNTA('Form Responses 1'!$1:$1)-4),,TRUE,"Form Responses 1")))</f>
        <v>Gedung Perpustakaan Lt.2 [Ruang Perpustakaan]</v>
      </c>
      <c r="G780" s="51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 Perpustakaan Lt.2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7">
        <f ca="1" t="shared" si="0"/>
        <v>6</v>
      </c>
      <c r="F781" s="51" t="str">
        <f ca="1">IF(ISBLANK(A781)," ",INDIRECT(ADDRESS(1,5+MOD(ROW()-2,COUNTA('Form Responses 1'!$1:$1)-4),,TRUE,"Form Responses 1")))</f>
        <v>Gedung Perpustakaan Lt.2 [Toilet Pria &amp; Wanita]</v>
      </c>
      <c r="G781" s="51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Gedung Perpustakaan Lt.2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7">
        <f ca="1" t="shared" si="0"/>
        <v>6</v>
      </c>
      <c r="F782" s="51" t="str">
        <f ca="1">IF(ISBLANK(A782)," ",INDIRECT(ADDRESS(1,5+MOD(ROW()-2,COUNTA('Form Responses 1'!$1:$1)-4),,TRUE,"Form Responses 1")))</f>
        <v>Halaman [Taman]</v>
      </c>
      <c r="G782" s="51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Halaman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7">
        <f ca="1" t="shared" si="0"/>
        <v>6</v>
      </c>
      <c r="F783" s="51" t="str">
        <f ca="1">IF(ISBLANK(A783)," ",INDIRECT(ADDRESS(1,5+MOD(ROW()-2,COUNTA('Form Responses 1'!$1:$1)-4),,TRUE,"Form Responses 1")))</f>
        <v>Halaman [Parkir Mobil]</v>
      </c>
      <c r="G783" s="51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Halaman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7">
        <f ca="1" t="shared" si="0"/>
        <v>6</v>
      </c>
      <c r="F784" s="51" t="str">
        <f ca="1">IF(ISBLANK(A784)," ",INDIRECT(ADDRESS(1,5+MOD(ROW()-2,COUNTA('Form Responses 1'!$1:$1)-4),,TRUE,"Form Responses 1")))</f>
        <v>Security [Security Functions]</v>
      </c>
      <c r="G784" s="51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Security</v>
      </c>
      <c r="I784" s="68" t="str">
        <f ca="1" t="shared" si="2"/>
        <v>SECURITY SERVICE</v>
      </c>
      <c r="J784" s="68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7">
        <f ca="1" t="shared" si="0"/>
        <v>6</v>
      </c>
      <c r="F785" s="51" t="str">
        <f ca="1">IF(ISBLANK(A785)," ",INDIRECT(ADDRESS(1,5+MOD(ROW()-2,COUNTA('Form Responses 1'!$1:$1)-4),,TRUE,"Form Responses 1")))</f>
        <v>Driver [Driving Safety]</v>
      </c>
      <c r="G785" s="51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Driver</v>
      </c>
      <c r="I785" s="68" t="str">
        <f ca="1" t="shared" si="2"/>
        <v>LABOR SERVICE</v>
      </c>
      <c r="J785" s="68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7">
        <f ca="1" t="shared" si="0"/>
        <v>6</v>
      </c>
      <c r="F786" s="51" t="str">
        <f ca="1">IF(ISBLANK(A786)," ",INDIRECT(ADDRESS(1,5+MOD(ROW()-2,COUNTA('Form Responses 1'!$1:$1)-4),,TRUE,"Form Responses 1")))</f>
        <v>Driver [ Attendance]</v>
      </c>
      <c r="G786" s="51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Driver</v>
      </c>
      <c r="I786" s="68" t="str">
        <f ca="1" t="shared" si="2"/>
        <v>LABOR SERVICE</v>
      </c>
      <c r="J786" s="68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7">
        <f ca="1" t="shared" si="0"/>
        <v>6</v>
      </c>
      <c r="F787" s="51" t="str">
        <f ca="1">IF(ISBLANK(A787)," ",INDIRECT(ADDRESS(1,5+MOD(ROW()-2,COUNTA('Form Responses 1'!$1:$1)-4),,TRUE,"Form Responses 1")))</f>
        <v>Gedung Utama Lt.1 [Lobby]</v>
      </c>
      <c r="G787" s="51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 Utama Lt.1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7">
        <f ca="1" t="shared" si="0"/>
        <v>6</v>
      </c>
      <c r="F788" s="51" t="str">
        <f ca="1">IF(ISBLANK(A788)," ",INDIRECT(ADDRESS(1,5+MOD(ROW()-2,COUNTA('Form Responses 1'!$1:$1)-4),,TRUE,"Form Responses 1")))</f>
        <v>Gedung Utama Lt.1 [R Kasubag]</v>
      </c>
      <c r="G788" s="51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 Utama Lt.1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7">
        <f ca="1" t="shared" si="0"/>
        <v>6</v>
      </c>
      <c r="F789" s="51" t="str">
        <f ca="1">IF(ISBLANK(A789)," ",INDIRECT(ADDRESS(1,5+MOD(ROW()-2,COUNTA('Form Responses 1'!$1:$1)-4),,TRUE,"Form Responses 1")))</f>
        <v>Gedung Utama Lt.1 [R Tata Usaha]</v>
      </c>
      <c r="G789" s="51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 Utama Lt.1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7">
        <f ca="1" t="shared" si="0"/>
        <v>6</v>
      </c>
      <c r="F790" s="51" t="str">
        <f ca="1">IF(ISBLANK(A790)," ",INDIRECT(ADDRESS(1,5+MOD(ROW()-2,COUNTA('Form Responses 1'!$1:$1)-4),,TRUE,"Form Responses 1")))</f>
        <v>Gedung Utama Lt.1 [R Keuangan]</v>
      </c>
      <c r="G790" s="51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Gedung Utama Lt.1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7">
        <f ca="1" t="shared" si="0"/>
        <v>6</v>
      </c>
      <c r="F791" s="51" t="str">
        <f ca="1">IF(ISBLANK(A791)," ",INDIRECT(ADDRESS(1,5+MOD(ROW()-2,COUNTA('Form Responses 1'!$1:$1)-4),,TRUE,"Form Responses 1")))</f>
        <v>Gedung Utama Lt.1 [Pantry]</v>
      </c>
      <c r="G791" s="51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Gedung Utama Lt.1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7">
        <f ca="1" t="shared" si="0"/>
        <v>6</v>
      </c>
      <c r="F792" s="51" t="str">
        <f ca="1">IF(ISBLANK(A792)," ",INDIRECT(ADDRESS(1,5+MOD(ROW()-2,COUNTA('Form Responses 1'!$1:$1)-4),,TRUE,"Form Responses 1")))</f>
        <v>Gedung Utama Lt.1 [Toilet Pria &amp; Wanita 1]</v>
      </c>
      <c r="G792" s="51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Gedung Utama Lt.1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7">
        <f ca="1" t="shared" si="0"/>
        <v>6</v>
      </c>
      <c r="F793" s="51" t="str">
        <f ca="1">IF(ISBLANK(A793)," ",INDIRECT(ADDRESS(1,5+MOD(ROW()-2,COUNTA('Form Responses 1'!$1:$1)-4),,TRUE,"Form Responses 1")))</f>
        <v>Gedung Utama Lt.1 [Toilet Pria &amp; Wanita 2]</v>
      </c>
      <c r="G793" s="51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Gedung Utama Lt.1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7">
        <f ca="1" t="shared" si="0"/>
        <v>6</v>
      </c>
      <c r="F794" s="51" t="str">
        <f ca="1">IF(ISBLANK(A794)," ",INDIRECT(ADDRESS(1,5+MOD(ROW()-2,COUNTA('Form Responses 1'!$1:$1)-4),,TRUE,"Form Responses 1")))</f>
        <v>Gedung Utama Lt.2 [R Kepala]</v>
      </c>
      <c r="G794" s="51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Gedung Utama Lt.2</v>
      </c>
      <c r="I794" s="68" t="str">
        <f ca="1" t="shared" si="2"/>
        <v>CLEANING SERVICE</v>
      </c>
      <c r="J794" s="68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7">
        <f ca="1" t="shared" si="0"/>
        <v>6</v>
      </c>
      <c r="F795" s="51" t="str">
        <f ca="1">IF(ISBLANK(A795)," ",INDIRECT(ADDRESS(1,5+MOD(ROW()-2,COUNTA('Form Responses 1'!$1:$1)-4),,TRUE,"Form Responses 1")))</f>
        <v>Gedung Utama Lt.2 [R Peneliti 1 ]</v>
      </c>
      <c r="G795" s="51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 Utama Lt.2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7">
        <f ca="1" t="shared" si="0"/>
        <v>6</v>
      </c>
      <c r="F796" s="51" t="str">
        <f ca="1">IF(ISBLANK(A796)," ",INDIRECT(ADDRESS(1,5+MOD(ROW()-2,COUNTA('Form Responses 1'!$1:$1)-4),,TRUE,"Form Responses 1")))</f>
        <v>Gedung Utama Lt.2 [R Peneliti 2]</v>
      </c>
      <c r="G796" s="51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 Utama Lt.2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7">
        <f ca="1" t="shared" si="0"/>
        <v>6</v>
      </c>
      <c r="F797" s="51" t="str">
        <f ca="1">IF(ISBLANK(A797)," ",INDIRECT(ADDRESS(1,5+MOD(ROW()-2,COUNTA('Form Responses 1'!$1:$1)-4),,TRUE,"Form Responses 1")))</f>
        <v>Gedung Utama Lt.2 [R Peneliti 3]</v>
      </c>
      <c r="G797" s="51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 Utama Lt.2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7">
        <f ca="1" t="shared" si="0"/>
        <v>6</v>
      </c>
      <c r="F798" s="51" t="str">
        <f ca="1">IF(ISBLANK(A798)," ",INDIRECT(ADDRESS(1,5+MOD(ROW()-2,COUNTA('Form Responses 1'!$1:$1)-4),,TRUE,"Form Responses 1")))</f>
        <v>Gedung Utama Lt.2 [R Peneliti 4]</v>
      </c>
      <c r="G798" s="51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 Utama Lt.2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7">
        <f ca="1" t="shared" si="0"/>
        <v>6</v>
      </c>
      <c r="F799" s="51" t="str">
        <f ca="1">IF(ISBLANK(A799)," ",INDIRECT(ADDRESS(1,5+MOD(ROW()-2,COUNTA('Form Responses 1'!$1:$1)-4),,TRUE,"Form Responses 1")))</f>
        <v>Gedung Utama Lt.2 [Pantry]</v>
      </c>
      <c r="G799" s="51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Gedung Utama Lt.2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7">
        <f ca="1" t="shared" si="0"/>
        <v>6</v>
      </c>
      <c r="F800" s="51" t="str">
        <f ca="1">IF(ISBLANK(A800)," ",INDIRECT(ADDRESS(1,5+MOD(ROW()-2,COUNTA('Form Responses 1'!$1:$1)-4),,TRUE,"Form Responses 1")))</f>
        <v>Gedung Utama Lt.2 [R Rapat Kecil 1]</v>
      </c>
      <c r="G800" s="51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Gedung Utama Lt.2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7">
        <f ca="1" t="shared" si="0"/>
        <v>6</v>
      </c>
      <c r="F801" s="51" t="str">
        <f ca="1">IF(ISBLANK(A801)," ",INDIRECT(ADDRESS(1,5+MOD(ROW()-2,COUNTA('Form Responses 1'!$1:$1)-4),,TRUE,"Form Responses 1")))</f>
        <v>Gedung Utama Lt.2 [R Rapat Kecil  2]</v>
      </c>
      <c r="G801" s="51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Gedung Utama Lt.2</v>
      </c>
      <c r="I801" s="68" t="str">
        <f ca="1" t="shared" si="2"/>
        <v>CLEANING SERVICE</v>
      </c>
      <c r="J801" s="68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7">
        <f ca="1" t="shared" si="0"/>
        <v>6</v>
      </c>
      <c r="F802" s="51" t="str">
        <f ca="1">IF(ISBLANK(A802)," ",INDIRECT(ADDRESS(1,5+MOD(ROW()-2,COUNTA('Form Responses 1'!$1:$1)-4),,TRUE,"Form Responses 1")))</f>
        <v>Gedung Utama Lt.2 [Co Working Space]</v>
      </c>
      <c r="G802" s="51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Gedung Utama Lt.2</v>
      </c>
      <c r="I802" s="68" t="str">
        <f ca="1" t="shared" si="2"/>
        <v>CLEANING SERVICE</v>
      </c>
      <c r="J802" s="68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7">
        <f ca="1" t="shared" si="0"/>
        <v>6</v>
      </c>
      <c r="F803" s="51" t="str">
        <f ca="1">IF(ISBLANK(A803)," ",INDIRECT(ADDRESS(1,5+MOD(ROW()-2,COUNTA('Form Responses 1'!$1:$1)-4),,TRUE,"Form Responses 1")))</f>
        <v>Gedung Utama Lt.2 [Toilet Pria &amp; Wanita 1]</v>
      </c>
      <c r="G803" s="51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Gedung Utama Lt.2</v>
      </c>
      <c r="I803" s="68" t="str">
        <f ca="1" t="shared" si="2"/>
        <v>CLEANING SERVICE</v>
      </c>
      <c r="J803" s="68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7">
        <f ca="1" t="shared" si="0"/>
        <v>6</v>
      </c>
      <c r="F804" s="51" t="str">
        <f ca="1">IF(ISBLANK(A804)," ",INDIRECT(ADDRESS(1,5+MOD(ROW()-2,COUNTA('Form Responses 1'!$1:$1)-4),,TRUE,"Form Responses 1")))</f>
        <v>Gedung Utama Lt.2 [Toilet Pria &amp; Wanita 2]</v>
      </c>
      <c r="G804" s="51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 Utama Lt.2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7">
        <f ca="1" t="shared" si="0"/>
        <v>6</v>
      </c>
      <c r="F805" s="51" t="str">
        <f ca="1">IF(ISBLANK(A805)," ",INDIRECT(ADDRESS(1,5+MOD(ROW()-2,COUNTA('Form Responses 1'!$1:$1)-4),,TRUE,"Form Responses 1")))</f>
        <v>Gedung Blok Barat Lt.1 [Ruang perlengkapan]</v>
      </c>
      <c r="G805" s="51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 Blok Barat Lt.1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7">
        <f ca="1" t="shared" si="0"/>
        <v>6</v>
      </c>
      <c r="F806" s="51" t="str">
        <f ca="1">IF(ISBLANK(A806)," ",INDIRECT(ADDRESS(1,5+MOD(ROW()-2,COUNTA('Form Responses 1'!$1:$1)-4),,TRUE,"Form Responses 1")))</f>
        <v>Gedung Blok Barat Lt.1 [R Dokumentasi]</v>
      </c>
      <c r="G806" s="51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 Blok Barat Lt.1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7">
        <f ca="1" t="shared" si="0"/>
        <v>6</v>
      </c>
      <c r="F807" s="51" t="str">
        <f ca="1">IF(ISBLANK(A807)," ",INDIRECT(ADDRESS(1,5+MOD(ROW()-2,COUNTA('Form Responses 1'!$1:$1)-4),,TRUE,"Form Responses 1")))</f>
        <v>Gedung Blok Barat Lt.1 [R Penggambaran]</v>
      </c>
      <c r="G807" s="51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 Blok Barat Lt.1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7">
        <f ca="1" t="shared" si="0"/>
        <v>6</v>
      </c>
      <c r="F808" s="51" t="str">
        <f ca="1">IF(ISBLANK(A808)," ",INDIRECT(ADDRESS(1,5+MOD(ROW()-2,COUNTA('Form Responses 1'!$1:$1)-4),,TRUE,"Form Responses 1")))</f>
        <v>Gedung Blok Barat Lt.1 [Gudang 1]</v>
      </c>
      <c r="G808" s="51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Gedung Blok Barat Lt.1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7">
        <f ca="1" t="shared" si="0"/>
        <v>6</v>
      </c>
      <c r="F809" s="51" t="str">
        <f ca="1">IF(ISBLANK(A809)," ",INDIRECT(ADDRESS(1,5+MOD(ROW()-2,COUNTA('Form Responses 1'!$1:$1)-4),,TRUE,"Form Responses 1")))</f>
        <v>Gedung Blok Barat Lt.1 [Gudang 2]</v>
      </c>
      <c r="G809" s="51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Gedung Blok Barat Lt.1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7">
        <f ca="1" t="shared" si="0"/>
        <v>6</v>
      </c>
      <c r="F810" s="51" t="str">
        <f ca="1">IF(ISBLANK(A810)," ",INDIRECT(ADDRESS(1,5+MOD(ROW()-2,COUNTA('Form Responses 1'!$1:$1)-4),,TRUE,"Form Responses 1")))</f>
        <v>Gedung Blok Barat Lt.1 [Co Working Space]</v>
      </c>
      <c r="G810" s="51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Gedung Blok Barat Lt.1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7">
        <f ca="1" t="shared" si="0"/>
        <v>6</v>
      </c>
      <c r="F811" s="51" t="str">
        <f ca="1">IF(ISBLANK(A811)," ",INDIRECT(ADDRESS(1,5+MOD(ROW()-2,COUNTA('Form Responses 1'!$1:$1)-4),,TRUE,"Form Responses 1")))</f>
        <v>Gedung Blok Barat Lt.1 [Toilet Pria &amp; Wanita 1]</v>
      </c>
      <c r="G811" s="51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Gedung Blok Barat Lt.1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7">
        <f ca="1" t="shared" si="0"/>
        <v>6</v>
      </c>
      <c r="F812" s="51" t="str">
        <f ca="1">IF(ISBLANK(A812)," ",INDIRECT(ADDRESS(1,5+MOD(ROW()-2,COUNTA('Form Responses 1'!$1:$1)-4),,TRUE,"Form Responses 1")))</f>
        <v>Gedung Blok Barat Lt.1 [Toilet Pria &amp; Wanita 2]</v>
      </c>
      <c r="G812" s="51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Gedung Blok Barat Lt.1</v>
      </c>
      <c r="I812" s="68" t="str">
        <f ca="1" t="shared" si="2"/>
        <v>CLEANING SERVICE</v>
      </c>
      <c r="J812" s="68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7">
        <f ca="1" t="shared" si="0"/>
        <v>6</v>
      </c>
      <c r="F813" s="51" t="str">
        <f ca="1">IF(ISBLANK(A813)," ",INDIRECT(ADDRESS(1,5+MOD(ROW()-2,COUNTA('Form Responses 1'!$1:$1)-4),,TRUE,"Form Responses 1")))</f>
        <v>Gedung Blok Barat Lt.2 [Ruang Rapat Besar]</v>
      </c>
      <c r="G813" s="51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 Blok Barat Lt.2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7">
        <f ca="1" t="shared" si="0"/>
        <v>6</v>
      </c>
      <c r="F814" s="51" t="str">
        <f ca="1">IF(ISBLANK(A814)," ",INDIRECT(ADDRESS(1,5+MOD(ROW()-2,COUNTA('Form Responses 1'!$1:$1)-4),,TRUE,"Form Responses 1")))</f>
        <v>Gedung Blok Barat Lt.2 [Ruang Redaksi]</v>
      </c>
      <c r="G814" s="51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Gedung Blok Barat Lt.2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7">
        <f ca="1" t="shared" si="0"/>
        <v>6</v>
      </c>
      <c r="F815" s="51" t="str">
        <f ca="1">IF(ISBLANK(A815)," ",INDIRECT(ADDRESS(1,5+MOD(ROW()-2,COUNTA('Form Responses 1'!$1:$1)-4),,TRUE,"Form Responses 1")))</f>
        <v>Gedung Blok Barat Lt.2 [Ruang Peneliti 1]</v>
      </c>
      <c r="G815" s="51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 Blok Barat Lt.2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7">
        <f ca="1" t="shared" si="0"/>
        <v>6</v>
      </c>
      <c r="F816" s="51" t="str">
        <f ca="1">IF(ISBLANK(A816)," ",INDIRECT(ADDRESS(1,5+MOD(ROW()-2,COUNTA('Form Responses 1'!$1:$1)-4),,TRUE,"Form Responses 1")))</f>
        <v>Gedung Blok Barat Lt.2 [Ruang Peneliti 2]</v>
      </c>
      <c r="G816" s="51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 Blok Barat Lt.2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7">
        <f ca="1" t="shared" si="0"/>
        <v>6</v>
      </c>
      <c r="F817" s="51" t="str">
        <f ca="1">IF(ISBLANK(A817)," ",INDIRECT(ADDRESS(1,5+MOD(ROW()-2,COUNTA('Form Responses 1'!$1:$1)-4),,TRUE,"Form Responses 1")))</f>
        <v>Gedung Blok Barat Lt.2 [Ruang Peneliti 3]</v>
      </c>
      <c r="G817" s="51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Gedung Blok Barat Lt.2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7">
        <f ca="1" t="shared" si="0"/>
        <v>6</v>
      </c>
      <c r="F818" s="51" t="str">
        <f ca="1">IF(ISBLANK(A818)," ",INDIRECT(ADDRESS(1,5+MOD(ROW()-2,COUNTA('Form Responses 1'!$1:$1)-4),,TRUE,"Form Responses 1")))</f>
        <v>Gedung Blok Barat Lt.2 [Toilet Pria &amp; Wanita]</v>
      </c>
      <c r="G818" s="51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Gedung Blok Barat Lt.2</v>
      </c>
      <c r="I818" s="68" t="str">
        <f ca="1" t="shared" si="2"/>
        <v>CLEANING SERVICE</v>
      </c>
      <c r="J818" s="68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7">
        <f ca="1" t="shared" si="0"/>
        <v>6</v>
      </c>
      <c r="F819" s="51" t="str">
        <f ca="1">IF(ISBLANK(A819)," ",INDIRECT(ADDRESS(1,5+MOD(ROW()-2,COUNTA('Form Responses 1'!$1:$1)-4),,TRUE,"Form Responses 1")))</f>
        <v>Gedung Blok Barat Lt.2 [Toilet Pria &amp; Wanita 2]</v>
      </c>
      <c r="G819" s="51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Gedung Blok Barat Lt.2</v>
      </c>
      <c r="I819" s="68" t="str">
        <f ca="1" t="shared" si="2"/>
        <v>CLEANING SERVICE</v>
      </c>
      <c r="J819" s="68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7">
        <f ca="1" t="shared" si="0"/>
        <v>6</v>
      </c>
      <c r="F820" s="51" t="str">
        <f ca="1">IF(ISBLANK(A820)," ",INDIRECT(ADDRESS(1,5+MOD(ROW()-2,COUNTA('Form Responses 1'!$1:$1)-4),,TRUE,"Form Responses 1")))</f>
        <v>Gedung Pameran [Ruang Pameran]</v>
      </c>
      <c r="G820" s="51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Gedung Pameran</v>
      </c>
      <c r="I820" s="68" t="str">
        <f ca="1" t="shared" si="2"/>
        <v>CLEANING SERVICE</v>
      </c>
      <c r="J820" s="68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7">
        <f ca="1" t="shared" si="0"/>
        <v>6</v>
      </c>
      <c r="F821" s="51" t="str">
        <f ca="1">IF(ISBLANK(A821)," ",INDIRECT(ADDRESS(1,5+MOD(ROW()-2,COUNTA('Form Responses 1'!$1:$1)-4),,TRUE,"Form Responses 1")))</f>
        <v>Gedung Pameran [Ruang Mess]</v>
      </c>
      <c r="G821" s="51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Gedung Pameran</v>
      </c>
      <c r="I821" s="68" t="str">
        <f ca="1" t="shared" si="2"/>
        <v>CLEANING SERVICE</v>
      </c>
      <c r="J821" s="68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7">
        <f ca="1" t="shared" si="0"/>
        <v>6</v>
      </c>
      <c r="F822" s="51" t="str">
        <f ca="1">IF(ISBLANK(A822)," ",INDIRECT(ADDRESS(1,5+MOD(ROW()-2,COUNTA('Form Responses 1'!$1:$1)-4),,TRUE,"Form Responses 1")))</f>
        <v>Gedung Pameran [Toilet Pria / Wanita]</v>
      </c>
      <c r="G822" s="51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 Pameran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7">
        <f ca="1" t="shared" si="0"/>
        <v>6</v>
      </c>
      <c r="F823" s="51" t="str">
        <f ca="1">IF(ISBLANK(A823)," ",INDIRECT(ADDRESS(1,5+MOD(ROW()-2,COUNTA('Form Responses 1'!$1:$1)-4),,TRUE,"Form Responses 1")))</f>
        <v>Gedung Perpustakaan Lt.1 [Ruang Laboratorium]</v>
      </c>
      <c r="G823" s="51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 Perpustakaan Lt.1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7">
        <f ca="1" t="shared" si="0"/>
        <v>6</v>
      </c>
      <c r="F824" s="51" t="str">
        <f ca="1">IF(ISBLANK(A824)," ",INDIRECT(ADDRESS(1,5+MOD(ROW()-2,COUNTA('Form Responses 1'!$1:$1)-4),,TRUE,"Form Responses 1")))</f>
        <v>Gedung Perpustakaan Lt.1 [Toilet Pria &amp; Wanita 1]</v>
      </c>
      <c r="G824" s="51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 Perpustakaan Lt.1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7">
        <f ca="1" t="shared" si="0"/>
        <v>6</v>
      </c>
      <c r="F825" s="51" t="str">
        <f ca="1">IF(ISBLANK(A825)," ",INDIRECT(ADDRESS(1,5+MOD(ROW()-2,COUNTA('Form Responses 1'!$1:$1)-4),,TRUE,"Form Responses 1")))</f>
        <v>Gedung Perpustakaan Lt.1 [Toilet Pria &amp; Wanita 2]</v>
      </c>
      <c r="G825" s="51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 Perpustakaan Lt.1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7">
        <f ca="1" t="shared" si="0"/>
        <v>6</v>
      </c>
      <c r="F826" s="51" t="str">
        <f ca="1">IF(ISBLANK(A826)," ",INDIRECT(ADDRESS(1,5+MOD(ROW()-2,COUNTA('Form Responses 1'!$1:$1)-4),,TRUE,"Form Responses 1")))</f>
        <v>Gedung Perpustakaan Lt.2 [Ruang Perpustakaan]</v>
      </c>
      <c r="G826" s="51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Gedung Perpustakaan Lt.2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7">
        <f ca="1" t="shared" si="0"/>
        <v>6</v>
      </c>
      <c r="F827" s="51" t="str">
        <f ca="1">IF(ISBLANK(A827)," ",INDIRECT(ADDRESS(1,5+MOD(ROW()-2,COUNTA('Form Responses 1'!$1:$1)-4),,TRUE,"Form Responses 1")))</f>
        <v>Gedung Perpustakaan Lt.2 [Toilet Pria &amp; Wanita]</v>
      </c>
      <c r="G827" s="51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Gedung Perpustakaan Lt.2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7">
        <f ca="1" t="shared" si="0"/>
        <v>6</v>
      </c>
      <c r="F828" s="51" t="str">
        <f ca="1">IF(ISBLANK(A828)," ",INDIRECT(ADDRESS(1,5+MOD(ROW()-2,COUNTA('Form Responses 1'!$1:$1)-4),,TRUE,"Form Responses 1")))</f>
        <v>Halaman [Taman]</v>
      </c>
      <c r="G828" s="51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Halaman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7">
        <f ca="1" t="shared" si="0"/>
        <v>6</v>
      </c>
      <c r="F829" s="51" t="str">
        <f ca="1">IF(ISBLANK(A829)," ",INDIRECT(ADDRESS(1,5+MOD(ROW()-2,COUNTA('Form Responses 1'!$1:$1)-4),,TRUE,"Form Responses 1")))</f>
        <v>Halaman [Parkir Mobil]</v>
      </c>
      <c r="G829" s="51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Halaman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7">
        <f ca="1" t="shared" si="0"/>
        <v>6</v>
      </c>
      <c r="F830" s="51" t="str">
        <f ca="1">IF(ISBLANK(A830)," ",INDIRECT(ADDRESS(1,5+MOD(ROW()-2,COUNTA('Form Responses 1'!$1:$1)-4),,TRUE,"Form Responses 1")))</f>
        <v>Security [Security Functions]</v>
      </c>
      <c r="G830" s="51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Security</v>
      </c>
      <c r="I830" s="68" t="str">
        <f ca="1" t="shared" si="2"/>
        <v>SECURITY SERVICE</v>
      </c>
      <c r="J830" s="68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7">
        <f ca="1" t="shared" si="0"/>
        <v>6</v>
      </c>
      <c r="F831" s="51" t="str">
        <f ca="1">IF(ISBLANK(A831)," ",INDIRECT(ADDRESS(1,5+MOD(ROW()-2,COUNTA('Form Responses 1'!$1:$1)-4),,TRUE,"Form Responses 1")))</f>
        <v>Driver [Driving Safety]</v>
      </c>
      <c r="G831" s="51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Driver</v>
      </c>
      <c r="I831" s="68" t="str">
        <f ca="1" t="shared" si="2"/>
        <v>LABOR SERVICE</v>
      </c>
      <c r="J831" s="68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7">
        <f ca="1" t="shared" si="0"/>
        <v>6</v>
      </c>
      <c r="F832" s="51" t="str">
        <f ca="1">IF(ISBLANK(A832)," ",INDIRECT(ADDRESS(1,5+MOD(ROW()-2,COUNTA('Form Responses 1'!$1:$1)-4),,TRUE,"Form Responses 1")))</f>
        <v>Driver [ Attendance]</v>
      </c>
      <c r="G832" s="51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Driver</v>
      </c>
      <c r="I832" s="68" t="str">
        <f ca="1" t="shared" si="2"/>
        <v>LABOR SERVICE</v>
      </c>
      <c r="J832" s="68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7">
        <f ca="1" t="shared" si="0"/>
        <v>6</v>
      </c>
      <c r="F833" s="51" t="str">
        <f ca="1">IF(ISBLANK(A833)," ",INDIRECT(ADDRESS(1,5+MOD(ROW()-2,COUNTA('Form Responses 1'!$1:$1)-4),,TRUE,"Form Responses 1")))</f>
        <v>Gedung Utama Lt.1 [Lobby]</v>
      </c>
      <c r="G833" s="51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 Utama Lt.1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7">
        <f ca="1" t="shared" si="0"/>
        <v>6</v>
      </c>
      <c r="F834" s="51" t="str">
        <f ca="1">IF(ISBLANK(A834)," ",INDIRECT(ADDRESS(1,5+MOD(ROW()-2,COUNTA('Form Responses 1'!$1:$1)-4),,TRUE,"Form Responses 1")))</f>
        <v>Gedung Utama Lt.1 [R Kasubag]</v>
      </c>
      <c r="G834" s="51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 Utama Lt.1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7">
        <f ca="1" t="shared" si="0"/>
        <v>6</v>
      </c>
      <c r="F835" s="51" t="str">
        <f ca="1">IF(ISBLANK(A835)," ",INDIRECT(ADDRESS(1,5+MOD(ROW()-2,COUNTA('Form Responses 1'!$1:$1)-4),,TRUE,"Form Responses 1")))</f>
        <v>Gedung Utama Lt.1 [R Tata Usaha]</v>
      </c>
      <c r="G835" s="51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Gedung Utama Lt.1</v>
      </c>
      <c r="I835" s="68" t="str">
        <f ca="1" t="shared" si="2"/>
        <v>CLEANING SERVICE</v>
      </c>
      <c r="J835" s="68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7">
        <f ca="1" t="shared" si="0"/>
        <v>6</v>
      </c>
      <c r="F836" s="51" t="str">
        <f ca="1">IF(ISBLANK(A836)," ",INDIRECT(ADDRESS(1,5+MOD(ROW()-2,COUNTA('Form Responses 1'!$1:$1)-4),,TRUE,"Form Responses 1")))</f>
        <v>Gedung Utama Lt.1 [R Keuangan]</v>
      </c>
      <c r="G836" s="51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Gedung Utama Lt.1</v>
      </c>
      <c r="I836" s="68" t="str">
        <f ca="1" t="shared" si="2"/>
        <v>CLEANING SERVICE</v>
      </c>
      <c r="J836" s="68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7">
        <f ca="1" t="shared" si="0"/>
        <v>6</v>
      </c>
      <c r="F837" s="51" t="str">
        <f ca="1">IF(ISBLANK(A837)," ",INDIRECT(ADDRESS(1,5+MOD(ROW()-2,COUNTA('Form Responses 1'!$1:$1)-4),,TRUE,"Form Responses 1")))</f>
        <v>Gedung Utama Lt.1 [Pantry]</v>
      </c>
      <c r="G837" s="51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Gedung Utama Lt.1</v>
      </c>
      <c r="I837" s="68" t="str">
        <f ca="1" t="shared" si="2"/>
        <v>CLEANING SERVICE</v>
      </c>
      <c r="J837" s="68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7">
        <f ca="1" t="shared" si="0"/>
        <v>6</v>
      </c>
      <c r="F838" s="51" t="str">
        <f ca="1">IF(ISBLANK(A838)," ",INDIRECT(ADDRESS(1,5+MOD(ROW()-2,COUNTA('Form Responses 1'!$1:$1)-4),,TRUE,"Form Responses 1")))</f>
        <v>Gedung Utama Lt.1 [Toilet Pria &amp; Wanita 1]</v>
      </c>
      <c r="G838" s="51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Gedung Utama Lt.1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7">
        <f ca="1" t="shared" si="0"/>
        <v>6</v>
      </c>
      <c r="F839" s="51" t="str">
        <f ca="1">IF(ISBLANK(A839)," ",INDIRECT(ADDRESS(1,5+MOD(ROW()-2,COUNTA('Form Responses 1'!$1:$1)-4),,TRUE,"Form Responses 1")))</f>
        <v>Gedung Utama Lt.1 [Toilet Pria &amp; Wanita 2]</v>
      </c>
      <c r="G839" s="51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Gedung Utama Lt.1</v>
      </c>
      <c r="I839" s="68" t="str">
        <f ca="1" t="shared" si="2"/>
        <v>CLEANING SERVICE</v>
      </c>
      <c r="J839" s="68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7">
        <f ca="1" t="shared" si="0"/>
        <v>6</v>
      </c>
      <c r="F840" s="51" t="str">
        <f ca="1">IF(ISBLANK(A840)," ",INDIRECT(ADDRESS(1,5+MOD(ROW()-2,COUNTA('Form Responses 1'!$1:$1)-4),,TRUE,"Form Responses 1")))</f>
        <v>Gedung Utama Lt.2 [R Kepala]</v>
      </c>
      <c r="G840" s="51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 Utama Lt.2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7">
        <f ca="1" t="shared" si="0"/>
        <v>6</v>
      </c>
      <c r="F841" s="51" t="str">
        <f ca="1">IF(ISBLANK(A841)," ",INDIRECT(ADDRESS(1,5+MOD(ROW()-2,COUNTA('Form Responses 1'!$1:$1)-4),,TRUE,"Form Responses 1")))</f>
        <v>Gedung Utama Lt.2 [R Peneliti 1 ]</v>
      </c>
      <c r="G841" s="51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 Utama Lt.2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7">
        <f ca="1" t="shared" si="0"/>
        <v>6</v>
      </c>
      <c r="F842" s="51" t="str">
        <f ca="1">IF(ISBLANK(A842)," ",INDIRECT(ADDRESS(1,5+MOD(ROW()-2,COUNTA('Form Responses 1'!$1:$1)-4),,TRUE,"Form Responses 1")))</f>
        <v>Gedung Utama Lt.2 [R Peneliti 2]</v>
      </c>
      <c r="G842" s="51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Gedung Utama Lt.2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7">
        <f ca="1" t="shared" si="0"/>
        <v>6</v>
      </c>
      <c r="F843" s="51" t="str">
        <f ca="1">IF(ISBLANK(A843)," ",INDIRECT(ADDRESS(1,5+MOD(ROW()-2,COUNTA('Form Responses 1'!$1:$1)-4),,TRUE,"Form Responses 1")))</f>
        <v>Gedung Utama Lt.2 [R Peneliti 3]</v>
      </c>
      <c r="G843" s="51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 Utama Lt.2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7">
        <f ca="1" t="shared" si="0"/>
        <v>6</v>
      </c>
      <c r="F844" s="51" t="str">
        <f ca="1">IF(ISBLANK(A844)," ",INDIRECT(ADDRESS(1,5+MOD(ROW()-2,COUNTA('Form Responses 1'!$1:$1)-4),,TRUE,"Form Responses 1")))</f>
        <v>Gedung Utama Lt.2 [R Peneliti 4]</v>
      </c>
      <c r="G844" s="51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Gedung Utama Lt.2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7">
        <f ca="1" t="shared" si="0"/>
        <v>6</v>
      </c>
      <c r="F845" s="51" t="str">
        <f ca="1">IF(ISBLANK(A845)," ",INDIRECT(ADDRESS(1,5+MOD(ROW()-2,COUNTA('Form Responses 1'!$1:$1)-4),,TRUE,"Form Responses 1")))</f>
        <v>Gedung Utama Lt.2 [Pantry]</v>
      </c>
      <c r="G845" s="51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Gedung Utama Lt.2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7">
        <f ca="1" t="shared" si="0"/>
        <v>6</v>
      </c>
      <c r="F846" s="51" t="str">
        <f ca="1">IF(ISBLANK(A846)," ",INDIRECT(ADDRESS(1,5+MOD(ROW()-2,COUNTA('Form Responses 1'!$1:$1)-4),,TRUE,"Form Responses 1")))</f>
        <v>Gedung Utama Lt.2 [R Rapat Kecil 1]</v>
      </c>
      <c r="G846" s="51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Gedung Utama Lt.2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Gedung Utama Lt.2 [R Rapat Kecil  2]</v>
      </c>
      <c r="G847" s="51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Gedung Utama Lt.2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Gedung Utama Lt.2 [Co Working Space]</v>
      </c>
      <c r="G848" s="51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Gedung Utama Lt.2</v>
      </c>
      <c r="I848" s="68" t="str">
        <f ca="1" t="shared" si="2"/>
        <v>CLEANING SERVICE</v>
      </c>
      <c r="J848" s="68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Gedung Utama Lt.2 [Toilet Pria &amp; Wanita 1]</v>
      </c>
      <c r="G849" s="51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 Utama Lt.2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Gedung Utama Lt.2 [Toilet Pria &amp; Wanita 2]</v>
      </c>
      <c r="G850" s="51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 Utama Lt.2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Gedung Blok Barat Lt.1 [Ruang perlengkapan]</v>
      </c>
      <c r="G851" s="51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 Blok Barat Lt.1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Gedung Blok Barat Lt.1 [R Dokumentasi]</v>
      </c>
      <c r="G852" s="51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Gedung Blok Barat Lt.1</v>
      </c>
      <c r="I852" s="68" t="str">
        <f ca="1" t="shared" si="2"/>
        <v>CLEANING SERVICE</v>
      </c>
      <c r="J852" s="68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Gedung Blok Barat Lt.1 [R Penggambaran]</v>
      </c>
      <c r="G853" s="51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Gedung Blok Barat Lt.1</v>
      </c>
      <c r="I853" s="68" t="str">
        <f ca="1" t="shared" si="2"/>
        <v>CLEANING SERVICE</v>
      </c>
      <c r="J853" s="68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Gedung Blok Barat Lt.1 [Gudang 1]</v>
      </c>
      <c r="G854" s="51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Gedung Blok Barat Lt.1</v>
      </c>
      <c r="I854" s="68" t="str">
        <f ca="1" t="shared" si="2"/>
        <v>CLEANING SERVICE</v>
      </c>
      <c r="J854" s="68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Gedung Blok Barat Lt.1 [Gudang 2]</v>
      </c>
      <c r="G855" s="51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Gedung Blok Barat Lt.1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Gedung Blok Barat Lt.1 [Co Working Space]</v>
      </c>
      <c r="G856" s="51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Gedung Blok Barat Lt.1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Gedung Blok Barat Lt.1 [Toilet Pria &amp; Wanita 1]</v>
      </c>
      <c r="G857" s="51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Gedung Blok Barat Lt.1</v>
      </c>
      <c r="I857" s="68" t="str">
        <f ca="1" t="shared" si="2"/>
        <v>CLEANING SERVICE</v>
      </c>
      <c r="J857" s="68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Blok Barat Lt.1 [Toilet Pria &amp; Wanita 2]</v>
      </c>
      <c r="G858" s="51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 Blok Barat Lt.1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Blok Barat Lt.2 [Ruang Rapat Besar]</v>
      </c>
      <c r="G859" s="51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 Blok Barat Lt.2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Blok Barat Lt.2 [Ruang Redaksi]</v>
      </c>
      <c r="G860" s="51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 Blok Barat Lt.2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Blok Barat Lt.2 [Ruang Peneliti 1]</v>
      </c>
      <c r="G861" s="51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 Blok Barat Lt.2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Gedung Blok Barat Lt.2 [Ruang Peneliti 2]</v>
      </c>
      <c r="G862" s="51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Gedung Blok Barat Lt.2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Gedung Blok Barat Lt.2 [Ruang Peneliti 3]</v>
      </c>
      <c r="G863" s="51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Gedung Blok Barat Lt.2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Gedung Blok Barat Lt.2 [Toilet Pria &amp; Wanita]</v>
      </c>
      <c r="G864" s="51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Gedung Blok Barat Lt.2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Gedung Blok Barat Lt.2 [Toilet Pria &amp; Wanita 2]</v>
      </c>
      <c r="G865" s="51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Gedung Blok Barat Lt.2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Gedung Pameran [Ruang Pameran]</v>
      </c>
      <c r="G866" s="51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Gedung Pameran</v>
      </c>
      <c r="I866" s="68" t="str">
        <f ca="1" t="shared" si="2"/>
        <v>CLEANING SERVICE</v>
      </c>
      <c r="J866" s="68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Pameran [Ruang Mess]</v>
      </c>
      <c r="G867" s="51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 Pameran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Pameran [Toilet Pria / Wanita]</v>
      </c>
      <c r="G868" s="51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 Pameran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Gedung Perpustakaan Lt.1 [Ruang Laboratorium]</v>
      </c>
      <c r="G869" s="51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Gedung Perpustakaan Lt.1</v>
      </c>
      <c r="I869" s="68" t="str">
        <f ca="1" t="shared" si="2"/>
        <v>CLEANING SERVICE</v>
      </c>
      <c r="J869" s="68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Gedung Perpustakaan Lt.1 [Toilet Pria &amp; Wanita 1]</v>
      </c>
      <c r="G870" s="51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Gedung Perpustakaan Lt.1</v>
      </c>
      <c r="I870" s="68" t="str">
        <f ca="1" t="shared" si="2"/>
        <v>CLEANING SERVICE</v>
      </c>
      <c r="J870" s="68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Gedung Perpustakaan Lt.1 [Toilet Pria &amp; Wanita 2]</v>
      </c>
      <c r="G871" s="51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Gedung Perpustakaan Lt.1</v>
      </c>
      <c r="I871" s="68" t="str">
        <f ca="1" t="shared" si="2"/>
        <v>CLEANING SERVICE</v>
      </c>
      <c r="J871" s="68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Gedung Perpustakaan Lt.2 [Ruang Perpustakaan]</v>
      </c>
      <c r="G872" s="51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Gedung Perpustakaan Lt.2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Gedung Perpustakaan Lt.2 [Toilet Pria &amp; Wanita]</v>
      </c>
      <c r="G873" s="51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Gedung Perpustakaan Lt.2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Halaman [Taman]</v>
      </c>
      <c r="G874" s="51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Halaman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Halaman [Parkir Mobil]</v>
      </c>
      <c r="G875" s="51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Halaman</v>
      </c>
      <c r="I875" s="68" t="str">
        <f ca="1" t="shared" si="2"/>
        <v>CLEANING SERVICE</v>
      </c>
      <c r="J875" s="68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Security [Security Functions]</v>
      </c>
      <c r="G876" s="51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Security</v>
      </c>
      <c r="I876" s="68" t="str">
        <f ca="1" t="shared" si="2"/>
        <v>SECURITY SERVICE</v>
      </c>
      <c r="J876" s="68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Driver [Driving Safety]</v>
      </c>
      <c r="G877" s="51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Driver</v>
      </c>
      <c r="I877" s="68" t="str">
        <f ca="1" t="shared" si="2"/>
        <v>LABOR SERVICE</v>
      </c>
      <c r="J877" s="68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Driver [ Attendance]</v>
      </c>
      <c r="G878" s="51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Driver</v>
      </c>
      <c r="I878" s="68" t="str">
        <f ca="1" t="shared" si="2"/>
        <v>LABOR SERVICE</v>
      </c>
      <c r="J878" s="68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Utama Lt.1 [Lobby]</v>
      </c>
      <c r="G879" s="51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 Utama Lt.1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Gedung Utama Lt.1 [R Kasubag]</v>
      </c>
      <c r="G880" s="51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Gedung Utama Lt.1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Gedung Utama Lt.1 [R Tata Usaha]</v>
      </c>
      <c r="G881" s="51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Gedung Utama Lt.1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Gedung Utama Lt.1 [R Keuangan]</v>
      </c>
      <c r="G882" s="51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Gedung Utama Lt.1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Gedung Utama Lt.1 [Pantry]</v>
      </c>
      <c r="G883" s="51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Gedung Utama Lt.1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Gedung Utama Lt.1 [Toilet Pria &amp; Wanita 1]</v>
      </c>
      <c r="G884" s="51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Gedung Utama Lt.1</v>
      </c>
      <c r="I884" s="68" t="str">
        <f ca="1" t="shared" si="2"/>
        <v>CLEANING SERVICE</v>
      </c>
      <c r="J884" s="68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Utama Lt.1 [Toilet Pria &amp; Wanita 2]</v>
      </c>
      <c r="G885" s="51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 Utama Lt.1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Gedung Utama Lt.2 [R Kepala]</v>
      </c>
      <c r="G886" s="51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Gedung Utama Lt.2</v>
      </c>
      <c r="I886" s="68" t="str">
        <f ca="1" t="shared" si="2"/>
        <v>CLEANING SERVICE</v>
      </c>
      <c r="J886" s="68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Gedung Utama Lt.2 [R Peneliti 1 ]</v>
      </c>
      <c r="G887" s="51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Gedung Utama Lt.2</v>
      </c>
      <c r="I887" s="68" t="str">
        <f ca="1" t="shared" si="2"/>
        <v>CLEANING SERVICE</v>
      </c>
      <c r="J887" s="68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Gedung Utama Lt.2 [R Peneliti 2]</v>
      </c>
      <c r="G888" s="51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Gedung Utama Lt.2</v>
      </c>
      <c r="I888" s="68" t="str">
        <f ca="1" t="shared" si="2"/>
        <v>CLEANING SERVICE</v>
      </c>
      <c r="J888" s="68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Gedung Utama Lt.2 [R Peneliti 3]</v>
      </c>
      <c r="G889" s="51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Gedung Utama Lt.2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Gedung Utama Lt.2 [R Peneliti 4]</v>
      </c>
      <c r="G890" s="51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Gedung Utama Lt.2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Gedung Utama Lt.2 [Pantry]</v>
      </c>
      <c r="G891" s="51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Gedung Utama Lt.2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Gedung Utama Lt.2 [R Rapat Kecil 1]</v>
      </c>
      <c r="G892" s="51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Gedung Utama Lt.2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Gedung Utama Lt.2 [R Rapat Kecil  2]</v>
      </c>
      <c r="G893" s="51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Gedung Utama Lt.2</v>
      </c>
      <c r="I893" s="68" t="str">
        <f ca="1" t="shared" si="2"/>
        <v>CLEANING SERVICE</v>
      </c>
      <c r="J893" s="68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Utama Lt.2 [Co Working Space]</v>
      </c>
      <c r="G894" s="51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 Utama Lt.2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Utama Lt.2 [Toilet Pria &amp; Wanita 1]</v>
      </c>
      <c r="G895" s="51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 Utama Lt.2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Utama Lt.2 [Toilet Pria &amp; Wanita 2]</v>
      </c>
      <c r="G896" s="51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 Utama Lt.2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Blok Barat Lt.1 [Ruang perlengkapan]</v>
      </c>
      <c r="G897" s="51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 Blok Barat Lt.1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Gedung Blok Barat Lt.1 [R Dokumentasi]</v>
      </c>
      <c r="G898" s="51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Gedung Blok Barat Lt.1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Gedung Blok Barat Lt.1 [R Penggambaran]</v>
      </c>
      <c r="G899" s="51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Gedung Blok Barat Lt.1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Gedung Blok Barat Lt.1 [Gudang 1]</v>
      </c>
      <c r="G900" s="51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Gedung Blok Barat Lt.1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Gedung Blok Barat Lt.1 [Gudang 2]</v>
      </c>
      <c r="G901" s="51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Gedung Blok Barat Lt.1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Gedung Blok Barat Lt.1 [Co Working Space]</v>
      </c>
      <c r="G902" s="51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Gedung Blok Barat Lt.1</v>
      </c>
      <c r="I902" s="68" t="str">
        <f ca="1" t="shared" si="2"/>
        <v>CLEANING SERVICE</v>
      </c>
      <c r="J902" s="68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Gedung Blok Barat Lt.1 [Toilet Pria &amp; Wanita 1]</v>
      </c>
      <c r="G903" s="51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Gedung Blok Barat Lt.1</v>
      </c>
      <c r="I903" s="68" t="str">
        <f ca="1" t="shared" si="2"/>
        <v>CLEANING SERVICE</v>
      </c>
      <c r="J903" s="68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Gedung Blok Barat Lt.1 [Toilet Pria &amp; Wanita 2]</v>
      </c>
      <c r="G904" s="51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Gedung Blok Barat Lt.1</v>
      </c>
      <c r="I904" s="68" t="str">
        <f ca="1" t="shared" si="2"/>
        <v>CLEANING SERVICE</v>
      </c>
      <c r="J904" s="68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Gedung Blok Barat Lt.2 [Ruang Rapat Besar]</v>
      </c>
      <c r="G905" s="51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Gedung Blok Barat Lt.2</v>
      </c>
      <c r="I905" s="68" t="str">
        <f ca="1" t="shared" si="2"/>
        <v>CLEANING SERVICE</v>
      </c>
      <c r="J905" s="68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Blok Barat Lt.2 [Ruang Redaksi]</v>
      </c>
      <c r="G906" s="51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 Blok Barat Lt.2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Gedung Blok Barat Lt.2 [Ruang Peneliti 1]</v>
      </c>
      <c r="G907" s="51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Gedung Blok Barat Lt.2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Gedung Blok Barat Lt.2 [Ruang Peneliti 2]</v>
      </c>
      <c r="G908" s="51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Gedung Blok Barat Lt.2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Gedung Blok Barat Lt.2 [Ruang Peneliti 3]</v>
      </c>
      <c r="G909" s="51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Gedung Blok Barat Lt.2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Gedung Blok Barat Lt.2 [Toilet Pria &amp; Wanita]</v>
      </c>
      <c r="G910" s="51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Gedung Blok Barat Lt.2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Gedung Blok Barat Lt.2 [Toilet Pria &amp; Wanita 2]</v>
      </c>
      <c r="G911" s="51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Gedung Blok Barat Lt.2</v>
      </c>
      <c r="I911" s="68" t="str">
        <f ca="1" t="shared" si="2"/>
        <v>CLEANING SERVICE</v>
      </c>
      <c r="J911" s="68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Gedung Pameran [Ruang Pameran]</v>
      </c>
      <c r="G912" s="51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Gedung Pameran</v>
      </c>
      <c r="I912" s="68" t="str">
        <f ca="1" t="shared" si="2"/>
        <v>CLEANING SERVICE</v>
      </c>
      <c r="J912" s="68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Gedung Pameran [Ruang Mess]</v>
      </c>
      <c r="G913" s="51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 Pameran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Gedung Pameran [Toilet Pria / Wanita]</v>
      </c>
      <c r="G914" s="51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 Pameran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Gedung Perpustakaan Lt.1 [Ruang Laboratorium]</v>
      </c>
      <c r="G915" s="51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 Perpustakaan Lt.1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Gedung Perpustakaan Lt.1 [Toilet Pria &amp; Wanita 1]</v>
      </c>
      <c r="G916" s="51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Gedung Perpustakaan Lt.1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Gedung Perpustakaan Lt.1 [Toilet Pria &amp; Wanita 2]</v>
      </c>
      <c r="G917" s="51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Gedung Perpustakaan Lt.1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Gedung Perpustakaan Lt.2 [Ruang Perpustakaan]</v>
      </c>
      <c r="G918" s="51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Gedung Perpustakaan Lt.2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Gedung Perpustakaan Lt.2 [Toilet Pria &amp; Wanita]</v>
      </c>
      <c r="G919" s="51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Gedung Perpustakaan Lt.2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Halaman [Taman]</v>
      </c>
      <c r="G920" s="51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Halaman</v>
      </c>
      <c r="I920" s="68" t="str">
        <f ca="1" t="shared" si="2"/>
        <v>CLEANING SERVICE</v>
      </c>
      <c r="J920" s="68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Halaman [Parkir Mobil]</v>
      </c>
      <c r="G921" s="51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Halaman</v>
      </c>
      <c r="I921" s="68" t="str">
        <f ca="1" t="shared" si="2"/>
        <v>CLEANING SERVICE</v>
      </c>
      <c r="J921" s="68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Security [Security Functions]</v>
      </c>
      <c r="G922" s="51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Security</v>
      </c>
      <c r="I922" s="68" t="str">
        <f ca="1" t="shared" si="2"/>
        <v>SECURITY SERVICE</v>
      </c>
      <c r="J922" s="68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Driver [Driving Safety]</v>
      </c>
      <c r="G923" s="51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Driver</v>
      </c>
      <c r="I923" s="68" t="str">
        <f ca="1" t="shared" si="2"/>
        <v>LABOR SERVICE</v>
      </c>
      <c r="J923" s="68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Driver [ Attendance]</v>
      </c>
      <c r="G924" s="51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Driver</v>
      </c>
      <c r="I924" s="68" t="str">
        <f ca="1" t="shared" si="2"/>
        <v>LABOR SERVICE</v>
      </c>
      <c r="J924" s="68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Gedung Utama Lt.1 [Lobby]</v>
      </c>
      <c r="G925" s="51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Gedung Utama Lt.1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Gedung Utama Lt.1 [R Kasubag]</v>
      </c>
      <c r="G926" s="51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Gedung Utama Lt.1</v>
      </c>
      <c r="I926" s="68" t="str">
        <f ca="1" t="shared" si="2"/>
        <v>CLEANING SERVICE</v>
      </c>
      <c r="J926" s="68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Gedung Utama Lt.1 [R Tata Usaha]</v>
      </c>
      <c r="G927" s="51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Gedung Utama Lt.1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Gedung Utama Lt.1 [R Keuangan]</v>
      </c>
      <c r="G928" s="51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Gedung Utama Lt.1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Gedung Utama Lt.1 [Pantry]</v>
      </c>
      <c r="G929" s="51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Gedung Utama Lt.1</v>
      </c>
      <c r="I929" s="68" t="str">
        <f ca="1" t="shared" si="2"/>
        <v>CLEANING SERVICE</v>
      </c>
      <c r="J929" s="68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Utama Lt.1 [Toilet Pria &amp; Wanita 1]</v>
      </c>
      <c r="G930" s="51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 Utama Lt.1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Utama Lt.1 [Toilet Pria &amp; Wanita 2]</v>
      </c>
      <c r="G931" s="51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 Utama Lt.1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Utama Lt.2 [R Kepala]</v>
      </c>
      <c r="G932" s="51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 Utama Lt.2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Utama Lt.2 [R Peneliti 1 ]</v>
      </c>
      <c r="G933" s="51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 Utama Lt.2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Gedung Utama Lt.2 [R Peneliti 2]</v>
      </c>
      <c r="G934" s="51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Gedung Utama Lt.2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Gedung Utama Lt.2 [R Peneliti 3]</v>
      </c>
      <c r="G935" s="51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Gedung Utama Lt.2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Gedung Utama Lt.2 [R Peneliti 4]</v>
      </c>
      <c r="G936" s="51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Gedung Utama Lt.2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Gedung Utama Lt.2 [Pantry]</v>
      </c>
      <c r="G937" s="51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Gedung Utama Lt.2</v>
      </c>
      <c r="I937" s="68" t="str">
        <f ca="1" t="shared" si="2"/>
        <v>CLEANING SERVICE</v>
      </c>
      <c r="J937" s="68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Gedung Utama Lt.2 [R Rapat Kecil 1]</v>
      </c>
      <c r="G938" s="51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Gedung Utama Lt.2</v>
      </c>
      <c r="I938" s="68" t="str">
        <f ca="1" t="shared" si="2"/>
        <v>CLEANING SERVICE</v>
      </c>
      <c r="J938" s="68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Gedung Utama Lt.2 [R Rapat Kecil  2]</v>
      </c>
      <c r="G939" s="51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Gedung Utama Lt.2</v>
      </c>
      <c r="I939" s="68" t="str">
        <f ca="1" t="shared" si="2"/>
        <v>CLEANING SERVICE</v>
      </c>
      <c r="J939" s="68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Gedung Utama Lt.2 [Co Working Space]</v>
      </c>
      <c r="G940" s="51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Gedung Utama Lt.2</v>
      </c>
      <c r="I940" s="68" t="str">
        <f ca="1" t="shared" si="2"/>
        <v>CLEANING SERVICE</v>
      </c>
      <c r="J940" s="68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Utama Lt.2 [Toilet Pria &amp; Wanita 1]</v>
      </c>
      <c r="G941" s="51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 Utama Lt.2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Utama Lt.2 [Toilet Pria &amp; Wanita 2]</v>
      </c>
      <c r="G942" s="51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 Utama Lt.2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Gedung Blok Barat Lt.1 [Ruang perlengkapan]</v>
      </c>
      <c r="G943" s="51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Gedung Blok Barat Lt.1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Gedung Blok Barat Lt.1 [R Dokumentasi]</v>
      </c>
      <c r="G944" s="51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Gedung Blok Barat Lt.1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Gedung Blok Barat Lt.1 [R Penggambaran]</v>
      </c>
      <c r="G945" s="51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Gedung Blok Barat Lt.1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Gedung Blok Barat Lt.1 [Gudang 1]</v>
      </c>
      <c r="G946" s="51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Gedung Blok Barat Lt.1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Gedung Blok Barat Lt.1 [Gudang 2]</v>
      </c>
      <c r="G947" s="51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Gedung Blok Barat Lt.1</v>
      </c>
      <c r="I947" s="68" t="str">
        <f ca="1" t="shared" si="2"/>
        <v>CLEANING SERVICE</v>
      </c>
      <c r="J947" s="68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Blok Barat Lt.1 [Co Working Space]</v>
      </c>
      <c r="G948" s="51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 Blok Barat Lt.1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Blok Barat Lt.1 [Toilet Pria &amp; Wanita 1]</v>
      </c>
      <c r="G949" s="51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 Blok Barat Lt.1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Blok Barat Lt.1 [Toilet Pria &amp; Wanita 2]</v>
      </c>
      <c r="G950" s="51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 Blok Barat Lt.1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Blok Barat Lt.2 [Ruang Rapat Besar]</v>
      </c>
      <c r="G951" s="51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 Blok Barat Lt.2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Gedung Blok Barat Lt.2 [Ruang Redaksi]</v>
      </c>
      <c r="G952" s="51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Gedung Blok Barat Lt.2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Gedung Blok Barat Lt.2 [Ruang Peneliti 1]</v>
      </c>
      <c r="G953" s="51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Gedung Blok Barat Lt.2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Gedung Blok Barat Lt.2 [Ruang Peneliti 2]</v>
      </c>
      <c r="G954" s="51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Gedung Blok Barat Lt.2</v>
      </c>
      <c r="I954" s="68" t="str">
        <f ca="1" t="shared" si="2"/>
        <v>CLEANING SERVICE</v>
      </c>
      <c r="J954" s="68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Gedung Blok Barat Lt.2 [Ruang Peneliti 3]</v>
      </c>
      <c r="G955" s="51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Gedung Blok Barat Lt.2</v>
      </c>
      <c r="I955" s="68" t="str">
        <f ca="1" t="shared" si="2"/>
        <v>CLEANING SERVICE</v>
      </c>
      <c r="J955" s="68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Gedung Blok Barat Lt.2 [Toilet Pria &amp; Wanita]</v>
      </c>
      <c r="G956" s="51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Gedung Blok Barat Lt.2</v>
      </c>
      <c r="I956" s="68" t="str">
        <f ca="1" t="shared" si="2"/>
        <v>CLEANING SERVICE</v>
      </c>
      <c r="J956" s="68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Blok Barat Lt.2 [Toilet Pria &amp; Wanita 2]</v>
      </c>
      <c r="G957" s="51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 Blok Barat Lt.2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Pameran [Ruang Pameran]</v>
      </c>
      <c r="G958" s="51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 Pameran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Pameran [Ruang Mess]</v>
      </c>
      <c r="G959" s="51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 Pameran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Pameran [Toilet Pria / Wanita]</v>
      </c>
      <c r="G960" s="51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 Pameran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Gedung Perpustakaan Lt.1 [Ruang Laboratorium]</v>
      </c>
      <c r="G961" s="51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Gedung Perpustakaan Lt.1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Gedung Perpustakaan Lt.1 [Toilet Pria &amp; Wanita 1]</v>
      </c>
      <c r="G962" s="51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Gedung Perpustakaan Lt.1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Gedung Perpustakaan Lt.1 [Toilet Pria &amp; Wanita 2]</v>
      </c>
      <c r="G963" s="51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Gedung Perpustakaan Lt.1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Gedung Perpustakaan Lt.2 [Ruang Perpustakaan]</v>
      </c>
      <c r="G964" s="51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Gedung Perpustakaan Lt.2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Gedung Perpustakaan Lt.2 [Toilet Pria &amp; Wanita]</v>
      </c>
      <c r="G965" s="51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Gedung Perpustakaan Lt.2</v>
      </c>
      <c r="I965" s="68" t="str">
        <f ca="1" t="shared" si="2"/>
        <v>CLEANING SERVICE</v>
      </c>
      <c r="J965" s="68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Halaman [Taman]</v>
      </c>
      <c r="G966" s="51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Halaman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Halaman [Parkir Mobil]</v>
      </c>
      <c r="G967" s="51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Halaman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Security [Security Functions]</v>
      </c>
      <c r="G968" s="51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Security</v>
      </c>
      <c r="I968" s="68" t="str">
        <f ca="1" t="shared" si="2"/>
        <v>SECURITY SERVICE</v>
      </c>
      <c r="J968" s="68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Driver [Driving Safety]</v>
      </c>
      <c r="G969" s="51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Driver</v>
      </c>
      <c r="I969" s="68" t="str">
        <f ca="1" t="shared" si="2"/>
        <v>LABOR SERVICE</v>
      </c>
      <c r="J969" s="68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Driver [ Attendance]</v>
      </c>
      <c r="G970" s="51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Driver</v>
      </c>
      <c r="I970" s="68" t="str">
        <f ca="1" t="shared" si="2"/>
        <v>LABOR SERVICE</v>
      </c>
      <c r="J970" s="68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Gedung Utama Lt.1 [Lobby]</v>
      </c>
      <c r="G971" s="51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Gedung Utama Lt.1</v>
      </c>
      <c r="I971" s="68" t="str">
        <f ca="1" t="shared" si="2"/>
        <v>CLEANING SERVICE</v>
      </c>
      <c r="J971" s="68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Gedung Utama Lt.1 [R Kasubag]</v>
      </c>
      <c r="G972" s="51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Gedung Utama Lt.1</v>
      </c>
      <c r="I972" s="68" t="str">
        <f ca="1" t="shared" si="2"/>
        <v>CLEANING SERVICE</v>
      </c>
      <c r="J972" s="68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Gedung Utama Lt.1 [R Tata Usaha]</v>
      </c>
      <c r="G973" s="51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Gedung Utama Lt.1</v>
      </c>
      <c r="I973" s="68" t="str">
        <f ca="1" t="shared" si="2"/>
        <v>CLEANING SERVICE</v>
      </c>
      <c r="J973" s="68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Gedung Utama Lt.1 [R Keuangan]</v>
      </c>
      <c r="G974" s="51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Gedung Utama Lt.1</v>
      </c>
      <c r="I974" s="68" t="str">
        <f ca="1" t="shared" si="2"/>
        <v>CLEANING SERVICE</v>
      </c>
      <c r="J974" s="68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Utama Lt.1 [Pantry]</v>
      </c>
      <c r="G975" s="51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 Utama Lt.1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Utama Lt.1 [Toilet Pria &amp; Wanita 1]</v>
      </c>
      <c r="G976" s="51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 Utama Lt.1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7">
        <f ca="1" t="shared" si="0"/>
        <v>6</v>
      </c>
      <c r="F977" s="51" t="str">
        <f ca="1">IF(ISBLANK(A977)," ",INDIRECT(ADDRESS(1,5+MOD(ROW()-2,COUNTA('Form Responses 1'!$1:$1)-4),,TRUE,"Form Responses 1")))</f>
        <v>Gedung Utama Lt.1 [Toilet Pria &amp; Wanita 2]</v>
      </c>
      <c r="G977" s="51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 Utama Lt.1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7">
        <f ca="1" t="shared" si="0"/>
        <v>6</v>
      </c>
      <c r="F978" s="51" t="str">
        <f ca="1">IF(ISBLANK(A978)," ",INDIRECT(ADDRESS(1,5+MOD(ROW()-2,COUNTA('Form Responses 1'!$1:$1)-4),,TRUE,"Form Responses 1")))</f>
        <v>Gedung Utama Lt.2 [R Kepala]</v>
      </c>
      <c r="G978" s="51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 Utama Lt.2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7">
        <f ca="1" t="shared" si="0"/>
        <v>6</v>
      </c>
      <c r="F979" s="51" t="str">
        <f ca="1">IF(ISBLANK(A979)," ",INDIRECT(ADDRESS(1,5+MOD(ROW()-2,COUNTA('Form Responses 1'!$1:$1)-4),,TRUE,"Form Responses 1")))</f>
        <v>Gedung Utama Lt.2 [R Peneliti 1 ]</v>
      </c>
      <c r="G979" s="51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Gedung Utama Lt.2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7">
        <f ca="1" t="shared" si="0"/>
        <v>6</v>
      </c>
      <c r="F980" s="51" t="str">
        <f ca="1">IF(ISBLANK(A980)," ",INDIRECT(ADDRESS(1,5+MOD(ROW()-2,COUNTA('Form Responses 1'!$1:$1)-4),,TRUE,"Form Responses 1")))</f>
        <v>Gedung Utama Lt.2 [R Peneliti 2]</v>
      </c>
      <c r="G980" s="51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Gedung Utama Lt.2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7">
        <f ca="1" t="shared" si="0"/>
        <v>6</v>
      </c>
      <c r="F981" s="51" t="str">
        <f ca="1">IF(ISBLANK(A981)," ",INDIRECT(ADDRESS(1,5+MOD(ROW()-2,COUNTA('Form Responses 1'!$1:$1)-4),,TRUE,"Form Responses 1")))</f>
        <v>Gedung Utama Lt.2 [R Peneliti 3]</v>
      </c>
      <c r="G981" s="51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Gedung Utama Lt.2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7">
        <f ca="1" t="shared" si="0"/>
        <v>6</v>
      </c>
      <c r="F982" s="51" t="str">
        <f ca="1">IF(ISBLANK(A982)," ",INDIRECT(ADDRESS(1,5+MOD(ROW()-2,COUNTA('Form Responses 1'!$1:$1)-4),,TRUE,"Form Responses 1")))</f>
        <v>Gedung Utama Lt.2 [R Peneliti 4]</v>
      </c>
      <c r="G982" s="51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Gedung Utama Lt.2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7">
        <f ca="1" t="shared" si="0"/>
        <v>6</v>
      </c>
      <c r="F983" s="51" t="str">
        <f ca="1">IF(ISBLANK(A983)," ",INDIRECT(ADDRESS(1,5+MOD(ROW()-2,COUNTA('Form Responses 1'!$1:$1)-4),,TRUE,"Form Responses 1")))</f>
        <v>Gedung Utama Lt.2 [Pantry]</v>
      </c>
      <c r="G983" s="51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Gedung Utama Lt.2</v>
      </c>
      <c r="I983" s="68" t="str">
        <f ca="1" t="shared" si="2"/>
        <v>CLEANING SERVICE</v>
      </c>
      <c r="J983" s="68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7">
        <f ca="1" t="shared" si="0"/>
        <v>6</v>
      </c>
      <c r="F984" s="51" t="str">
        <f ca="1">IF(ISBLANK(A984)," ",INDIRECT(ADDRESS(1,5+MOD(ROW()-2,COUNTA('Form Responses 1'!$1:$1)-4),,TRUE,"Form Responses 1")))</f>
        <v>Gedung Utama Lt.2 [R Rapat Kecil 1]</v>
      </c>
      <c r="G984" s="51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 Utama Lt.2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7">
        <f ca="1" t="shared" si="0"/>
        <v>6</v>
      </c>
      <c r="F985" s="51" t="str">
        <f ca="1">IF(ISBLANK(A985)," ",INDIRECT(ADDRESS(1,5+MOD(ROW()-2,COUNTA('Form Responses 1'!$1:$1)-4),,TRUE,"Form Responses 1")))</f>
        <v>Gedung Utama Lt.2 [R Rapat Kecil  2]</v>
      </c>
      <c r="G985" s="51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 Utama Lt.2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7">
        <f ca="1" t="shared" si="0"/>
        <v>6</v>
      </c>
      <c r="F986" s="51" t="str">
        <f ca="1">IF(ISBLANK(A986)," ",INDIRECT(ADDRESS(1,5+MOD(ROW()-2,COUNTA('Form Responses 1'!$1:$1)-4),,TRUE,"Form Responses 1")))</f>
        <v>Gedung Utama Lt.2 [Co Working Space]</v>
      </c>
      <c r="G986" s="51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 Utama Lt.2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7">
        <f ca="1" t="shared" si="0"/>
        <v>6</v>
      </c>
      <c r="F987" s="51" t="str">
        <f ca="1">IF(ISBLANK(A987)," ",INDIRECT(ADDRESS(1,5+MOD(ROW()-2,COUNTA('Form Responses 1'!$1:$1)-4),,TRUE,"Form Responses 1")))</f>
        <v>Gedung Utama Lt.2 [Toilet Pria &amp; Wanita 1]</v>
      </c>
      <c r="G987" s="51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 Utama Lt.2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7">
        <f ca="1" t="shared" si="0"/>
        <v>6</v>
      </c>
      <c r="F988" s="51" t="str">
        <f ca="1">IF(ISBLANK(A988)," ",INDIRECT(ADDRESS(1,5+MOD(ROW()-2,COUNTA('Form Responses 1'!$1:$1)-4),,TRUE,"Form Responses 1")))</f>
        <v>Gedung Utama Lt.2 [Toilet Pria &amp; Wanita 2]</v>
      </c>
      <c r="G988" s="51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Gedung Utama Lt.2</v>
      </c>
      <c r="I988" s="68" t="str">
        <f ca="1" t="shared" si="2"/>
        <v>CLEANING SERVICE</v>
      </c>
      <c r="J988" s="68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7">
        <f ca="1" t="shared" si="0"/>
        <v>6</v>
      </c>
      <c r="F989" s="51" t="str">
        <f ca="1">IF(ISBLANK(A989)," ",INDIRECT(ADDRESS(1,5+MOD(ROW()-2,COUNTA('Form Responses 1'!$1:$1)-4),,TRUE,"Form Responses 1")))</f>
        <v>Gedung Blok Barat Lt.1 [Ruang perlengkapan]</v>
      </c>
      <c r="G989" s="51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Gedung Blok Barat Lt.1</v>
      </c>
      <c r="I989" s="68" t="str">
        <f ca="1" t="shared" si="2"/>
        <v>CLEANING SERVICE</v>
      </c>
      <c r="J989" s="68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7">
        <f ca="1" t="shared" si="0"/>
        <v>6</v>
      </c>
      <c r="F990" s="51" t="str">
        <f ca="1">IF(ISBLANK(A990)," ",INDIRECT(ADDRESS(1,5+MOD(ROW()-2,COUNTA('Form Responses 1'!$1:$1)-4),,TRUE,"Form Responses 1")))</f>
        <v>Gedung Blok Barat Lt.1 [R Dokumentasi]</v>
      </c>
      <c r="G990" s="51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Gedung Blok Barat Lt.1</v>
      </c>
      <c r="I990" s="68" t="str">
        <f ca="1" t="shared" si="2"/>
        <v>CLEANING SERVICE</v>
      </c>
      <c r="J990" s="68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7">
        <f ca="1" t="shared" si="0"/>
        <v>6</v>
      </c>
      <c r="F991" s="51" t="str">
        <f ca="1">IF(ISBLANK(A991)," ",INDIRECT(ADDRESS(1,5+MOD(ROW()-2,COUNTA('Form Responses 1'!$1:$1)-4),,TRUE,"Form Responses 1")))</f>
        <v>Gedung Blok Barat Lt.1 [R Penggambaran]</v>
      </c>
      <c r="G991" s="51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Gedung Blok Barat Lt.1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7">
        <f ca="1" t="shared" si="0"/>
        <v>6</v>
      </c>
      <c r="F992" s="51" t="str">
        <f ca="1">IF(ISBLANK(A992)," ",INDIRECT(ADDRESS(1,5+MOD(ROW()-2,COUNTA('Form Responses 1'!$1:$1)-4),,TRUE,"Form Responses 1")))</f>
        <v>Gedung Blok Barat Lt.1 [Gudang 1]</v>
      </c>
      <c r="G992" s="51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Gedung Blok Barat Lt.1</v>
      </c>
      <c r="I992" s="68" t="str">
        <f ca="1" t="shared" si="2"/>
        <v>CLEANING SERVICE</v>
      </c>
      <c r="J992" s="68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7">
        <f ca="1" t="shared" si="0"/>
        <v>6</v>
      </c>
      <c r="F993" s="51" t="str">
        <f ca="1">IF(ISBLANK(A993)," ",INDIRECT(ADDRESS(1,5+MOD(ROW()-2,COUNTA('Form Responses 1'!$1:$1)-4),,TRUE,"Form Responses 1")))</f>
        <v>Gedung Blok Barat Lt.1 [Gudang 2]</v>
      </c>
      <c r="G993" s="51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 Blok Barat Lt.1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7">
        <f ca="1" t="shared" si="0"/>
        <v>6</v>
      </c>
      <c r="F994" s="51" t="str">
        <f ca="1">IF(ISBLANK(A994)," ",INDIRECT(ADDRESS(1,5+MOD(ROW()-2,COUNTA('Form Responses 1'!$1:$1)-4),,TRUE,"Form Responses 1")))</f>
        <v>Gedung Blok Barat Lt.1 [Co Working Space]</v>
      </c>
      <c r="G994" s="51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 Blok Barat Lt.1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7">
        <f ca="1" t="shared" si="0"/>
        <v>6</v>
      </c>
      <c r="F995" s="51" t="str">
        <f ca="1">IF(ISBLANK(A995)," ",INDIRECT(ADDRESS(1,5+MOD(ROW()-2,COUNTA('Form Responses 1'!$1:$1)-4),,TRUE,"Form Responses 1")))</f>
        <v>Gedung Blok Barat Lt.1 [Toilet Pria &amp; Wanita 1]</v>
      </c>
      <c r="G995" s="51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 Blok Barat Lt.1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7">
        <f ca="1" t="shared" si="0"/>
        <v>6</v>
      </c>
      <c r="F996" s="51" t="str">
        <f ca="1">IF(ISBLANK(A996)," ",INDIRECT(ADDRESS(1,5+MOD(ROW()-2,COUNTA('Form Responses 1'!$1:$1)-4),,TRUE,"Form Responses 1")))</f>
        <v>Gedung Blok Barat Lt.1 [Toilet Pria &amp; Wanita 2]</v>
      </c>
      <c r="G996" s="51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Gedung Blok Barat Lt.1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7">
        <f ca="1" t="shared" si="0"/>
        <v>6</v>
      </c>
      <c r="F997" s="51" t="str">
        <f ca="1">IF(ISBLANK(A997)," ",INDIRECT(ADDRESS(1,5+MOD(ROW()-2,COUNTA('Form Responses 1'!$1:$1)-4),,TRUE,"Form Responses 1")))</f>
        <v>Gedung Blok Barat Lt.2 [Ruang Rapat Besar]</v>
      </c>
      <c r="G997" s="51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Gedung Blok Barat Lt.2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7">
        <f ca="1" t="shared" si="0"/>
        <v>6</v>
      </c>
      <c r="F998" s="51" t="str">
        <f ca="1">IF(ISBLANK(A998)," ",INDIRECT(ADDRESS(1,5+MOD(ROW()-2,COUNTA('Form Responses 1'!$1:$1)-4),,TRUE,"Form Responses 1")))</f>
        <v>Gedung Blok Barat Lt.2 [Ruang Redaksi]</v>
      </c>
      <c r="G998" s="51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Gedung Blok Barat Lt.2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7">
        <f ca="1" t="shared" si="0"/>
        <v>6</v>
      </c>
      <c r="F999" s="51" t="str">
        <f ca="1">IF(ISBLANK(A999)," ",INDIRECT(ADDRESS(1,5+MOD(ROW()-2,COUNTA('Form Responses 1'!$1:$1)-4),,TRUE,"Form Responses 1")))</f>
        <v>Gedung Blok Barat Lt.2 [Ruang Peneliti 1]</v>
      </c>
      <c r="G999" s="51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Gedung Blok Barat Lt.2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7">
        <f ca="1" t="shared" si="0"/>
        <v>6</v>
      </c>
      <c r="F1000" s="51" t="str">
        <f ca="1">IF(ISBLANK(A1000)," ",INDIRECT(ADDRESS(1,5+MOD(ROW()-2,COUNTA('Form Responses 1'!$1:$1)-4),,TRUE,"Form Responses 1")))</f>
        <v>Gedung Blok Barat Lt.2 [Ruang Peneliti 2]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Gedung Blok Barat Lt.2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1" max="51" width="12.8571428571429"/>
  </cols>
  <sheetData>
    <row r="1" customHeight="1" spans="1:2">
      <c r="A1" s="40" t="s">
        <v>159</v>
      </c>
      <c r="B1" s="40" t="s">
        <v>164</v>
      </c>
    </row>
    <row r="3" customHeight="1" spans="1:51">
      <c r="A3" s="35" t="s">
        <v>165</v>
      </c>
      <c r="B3" s="52"/>
      <c r="C3" s="52"/>
      <c r="D3" s="52"/>
      <c r="E3" s="35" t="s">
        <v>152</v>
      </c>
      <c r="F3" s="35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9"/>
    </row>
    <row r="4" customHeight="1" spans="1:51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3" t="s">
        <v>5</v>
      </c>
      <c r="G4" s="53" t="s">
        <v>30</v>
      </c>
      <c r="H4" s="53" t="s">
        <v>28</v>
      </c>
      <c r="I4" s="53" t="s">
        <v>29</v>
      </c>
      <c r="J4" s="53" t="s">
        <v>26</v>
      </c>
      <c r="K4" s="53" t="s">
        <v>27</v>
      </c>
      <c r="L4" s="53" t="s">
        <v>25</v>
      </c>
      <c r="M4" s="53" t="s">
        <v>31</v>
      </c>
      <c r="N4" s="53" t="s">
        <v>32</v>
      </c>
      <c r="O4" s="53" t="s">
        <v>35</v>
      </c>
      <c r="P4" s="53" t="s">
        <v>36</v>
      </c>
      <c r="Q4" s="53" t="s">
        <v>37</v>
      </c>
      <c r="R4" s="53" t="s">
        <v>33</v>
      </c>
      <c r="S4" s="53" t="s">
        <v>34</v>
      </c>
      <c r="T4" s="53" t="s">
        <v>39</v>
      </c>
      <c r="U4" s="53" t="s">
        <v>38</v>
      </c>
      <c r="V4" s="53" t="s">
        <v>41</v>
      </c>
      <c r="W4" s="53" t="s">
        <v>40</v>
      </c>
      <c r="X4" s="53" t="s">
        <v>42</v>
      </c>
      <c r="Y4" s="53" t="s">
        <v>43</v>
      </c>
      <c r="Z4" s="53" t="s">
        <v>44</v>
      </c>
      <c r="AA4" s="53" t="s">
        <v>45</v>
      </c>
      <c r="AB4" s="53" t="s">
        <v>46</v>
      </c>
      <c r="AC4" s="53" t="s">
        <v>47</v>
      </c>
      <c r="AD4" s="53" t="s">
        <v>7</v>
      </c>
      <c r="AE4" s="53" t="s">
        <v>11</v>
      </c>
      <c r="AF4" s="53" t="s">
        <v>8</v>
      </c>
      <c r="AG4" s="53" t="s">
        <v>10</v>
      </c>
      <c r="AH4" s="53" t="s">
        <v>9</v>
      </c>
      <c r="AI4" s="53" t="s">
        <v>12</v>
      </c>
      <c r="AJ4" s="53" t="s">
        <v>13</v>
      </c>
      <c r="AK4" s="53" t="s">
        <v>22</v>
      </c>
      <c r="AL4" s="53" t="s">
        <v>19</v>
      </c>
      <c r="AM4" s="53" t="s">
        <v>14</v>
      </c>
      <c r="AN4" s="53" t="s">
        <v>15</v>
      </c>
      <c r="AO4" s="53" t="s">
        <v>16</v>
      </c>
      <c r="AP4" s="53" t="s">
        <v>17</v>
      </c>
      <c r="AQ4" s="53" t="s">
        <v>18</v>
      </c>
      <c r="AR4" s="53" t="s">
        <v>21</v>
      </c>
      <c r="AS4" s="53" t="s">
        <v>20</v>
      </c>
      <c r="AT4" s="53" t="s">
        <v>23</v>
      </c>
      <c r="AU4" s="53" t="s">
        <v>24</v>
      </c>
      <c r="AV4" s="53" t="s">
        <v>49</v>
      </c>
      <c r="AW4" s="53" t="s">
        <v>48</v>
      </c>
      <c r="AX4" s="53" t="s">
        <v>4</v>
      </c>
      <c r="AY4" s="36" t="s">
        <v>166</v>
      </c>
    </row>
    <row r="5" customHeight="1" spans="1:51">
      <c r="A5" s="61">
        <v>0</v>
      </c>
      <c r="B5" s="35">
        <v>0</v>
      </c>
      <c r="C5" s="35">
        <v>0</v>
      </c>
      <c r="D5" s="37">
        <v>0</v>
      </c>
      <c r="E5" s="35" t="e">
        <v>#DIV/0!</v>
      </c>
      <c r="F5" s="53" t="e">
        <v>#DIV/0!</v>
      </c>
      <c r="G5" s="53" t="e">
        <v>#DIV/0!</v>
      </c>
      <c r="H5" s="53" t="e">
        <v>#DIV/0!</v>
      </c>
      <c r="I5" s="53" t="e">
        <v>#DIV/0!</v>
      </c>
      <c r="J5" s="53" t="e">
        <v>#DIV/0!</v>
      </c>
      <c r="K5" s="53" t="e">
        <v>#DIV/0!</v>
      </c>
      <c r="L5" s="53" t="e">
        <v>#DIV/0!</v>
      </c>
      <c r="M5" s="53" t="e">
        <v>#DIV/0!</v>
      </c>
      <c r="N5" s="53" t="e">
        <v>#DIV/0!</v>
      </c>
      <c r="O5" s="53" t="e">
        <v>#DIV/0!</v>
      </c>
      <c r="P5" s="53" t="e">
        <v>#DIV/0!</v>
      </c>
      <c r="Q5" s="53" t="e">
        <v>#DIV/0!</v>
      </c>
      <c r="R5" s="53" t="e">
        <v>#DIV/0!</v>
      </c>
      <c r="S5" s="53" t="e">
        <v>#DIV/0!</v>
      </c>
      <c r="T5" s="53" t="e">
        <v>#DIV/0!</v>
      </c>
      <c r="U5" s="53" t="e">
        <v>#DIV/0!</v>
      </c>
      <c r="V5" s="53" t="e">
        <v>#DIV/0!</v>
      </c>
      <c r="W5" s="53" t="e">
        <v>#DIV/0!</v>
      </c>
      <c r="X5" s="53" t="e">
        <v>#DIV/0!</v>
      </c>
      <c r="Y5" s="53" t="e">
        <v>#DIV/0!</v>
      </c>
      <c r="Z5" s="53" t="e">
        <v>#DIV/0!</v>
      </c>
      <c r="AA5" s="53" t="e">
        <v>#DIV/0!</v>
      </c>
      <c r="AB5" s="53" t="e">
        <v>#DIV/0!</v>
      </c>
      <c r="AC5" s="53" t="e">
        <v>#DIV/0!</v>
      </c>
      <c r="AD5" s="53" t="e">
        <v>#DIV/0!</v>
      </c>
      <c r="AE5" s="53" t="e">
        <v>#DIV/0!</v>
      </c>
      <c r="AF5" s="53" t="e">
        <v>#DIV/0!</v>
      </c>
      <c r="AG5" s="53" t="e">
        <v>#DIV/0!</v>
      </c>
      <c r="AH5" s="53" t="e">
        <v>#DIV/0!</v>
      </c>
      <c r="AI5" s="53" t="e">
        <v>#DIV/0!</v>
      </c>
      <c r="AJ5" s="53" t="e">
        <v>#DIV/0!</v>
      </c>
      <c r="AK5" s="53" t="e">
        <v>#DIV/0!</v>
      </c>
      <c r="AL5" s="53" t="e">
        <v>#DIV/0!</v>
      </c>
      <c r="AM5" s="53" t="e">
        <v>#DIV/0!</v>
      </c>
      <c r="AN5" s="53" t="e">
        <v>#DIV/0!</v>
      </c>
      <c r="AO5" s="53" t="e">
        <v>#DIV/0!</v>
      </c>
      <c r="AP5" s="53" t="e">
        <v>#DIV/0!</v>
      </c>
      <c r="AQ5" s="53" t="e">
        <v>#DIV/0!</v>
      </c>
      <c r="AR5" s="53" t="e">
        <v>#DIV/0!</v>
      </c>
      <c r="AS5" s="53" t="e">
        <v>#DIV/0!</v>
      </c>
      <c r="AT5" s="53" t="e">
        <v>#DIV/0!</v>
      </c>
      <c r="AU5" s="53" t="e">
        <v>#DIV/0!</v>
      </c>
      <c r="AV5" s="53" t="e">
        <v>#DIV/0!</v>
      </c>
      <c r="AW5" s="53" t="e">
        <v>#DIV/0!</v>
      </c>
      <c r="AX5" s="53" t="e">
        <v>#DIV/0!</v>
      </c>
      <c r="AY5" s="36" t="e">
        <v>#DIV/0!</v>
      </c>
    </row>
    <row r="6" customHeight="1" spans="1:51">
      <c r="A6" s="61">
        <v>0</v>
      </c>
      <c r="B6" s="35">
        <v>0</v>
      </c>
      <c r="C6" s="35">
        <v>0</v>
      </c>
      <c r="D6" s="37">
        <v>0</v>
      </c>
      <c r="E6" s="35" t="e">
        <v>#DIV/0!</v>
      </c>
      <c r="F6" s="53" t="e">
        <v>#DIV/0!</v>
      </c>
      <c r="G6" s="53" t="e">
        <v>#DIV/0!</v>
      </c>
      <c r="H6" s="53" t="e">
        <v>#DIV/0!</v>
      </c>
      <c r="I6" s="53" t="e">
        <v>#DIV/0!</v>
      </c>
      <c r="J6" s="53" t="e">
        <v>#DIV/0!</v>
      </c>
      <c r="K6" s="53" t="e">
        <v>#DIV/0!</v>
      </c>
      <c r="L6" s="53" t="e">
        <v>#DIV/0!</v>
      </c>
      <c r="M6" s="53" t="e">
        <v>#DIV/0!</v>
      </c>
      <c r="N6" s="53" t="e">
        <v>#DIV/0!</v>
      </c>
      <c r="O6" s="53" t="e">
        <v>#DIV/0!</v>
      </c>
      <c r="P6" s="53" t="e">
        <v>#DIV/0!</v>
      </c>
      <c r="Q6" s="53" t="e">
        <v>#DIV/0!</v>
      </c>
      <c r="R6" s="53" t="e">
        <v>#DIV/0!</v>
      </c>
      <c r="S6" s="53" t="e">
        <v>#DIV/0!</v>
      </c>
      <c r="T6" s="53" t="e">
        <v>#DIV/0!</v>
      </c>
      <c r="U6" s="53" t="e">
        <v>#DIV/0!</v>
      </c>
      <c r="V6" s="53" t="e">
        <v>#DIV/0!</v>
      </c>
      <c r="W6" s="53" t="e">
        <v>#DIV/0!</v>
      </c>
      <c r="X6" s="53" t="e">
        <v>#DIV/0!</v>
      </c>
      <c r="Y6" s="53" t="e">
        <v>#DIV/0!</v>
      </c>
      <c r="Z6" s="53" t="e">
        <v>#DIV/0!</v>
      </c>
      <c r="AA6" s="53" t="e">
        <v>#DIV/0!</v>
      </c>
      <c r="AB6" s="53" t="e">
        <v>#DIV/0!</v>
      </c>
      <c r="AC6" s="53" t="e">
        <v>#DIV/0!</v>
      </c>
      <c r="AD6" s="53" t="e">
        <v>#DIV/0!</v>
      </c>
      <c r="AE6" s="53" t="e">
        <v>#DIV/0!</v>
      </c>
      <c r="AF6" s="53" t="e">
        <v>#DIV/0!</v>
      </c>
      <c r="AG6" s="53" t="e">
        <v>#DIV/0!</v>
      </c>
      <c r="AH6" s="53" t="e">
        <v>#DIV/0!</v>
      </c>
      <c r="AI6" s="53" t="e">
        <v>#DIV/0!</v>
      </c>
      <c r="AJ6" s="53" t="e">
        <v>#DIV/0!</v>
      </c>
      <c r="AK6" s="53" t="e">
        <v>#DIV/0!</v>
      </c>
      <c r="AL6" s="53" t="e">
        <v>#DIV/0!</v>
      </c>
      <c r="AM6" s="53" t="e">
        <v>#DIV/0!</v>
      </c>
      <c r="AN6" s="53" t="e">
        <v>#DIV/0!</v>
      </c>
      <c r="AO6" s="53" t="e">
        <v>#DIV/0!</v>
      </c>
      <c r="AP6" s="53" t="e">
        <v>#DIV/0!</v>
      </c>
      <c r="AQ6" s="53" t="e">
        <v>#DIV/0!</v>
      </c>
      <c r="AR6" s="53" t="e">
        <v>#DIV/0!</v>
      </c>
      <c r="AS6" s="53" t="e">
        <v>#DIV/0!</v>
      </c>
      <c r="AT6" s="53" t="e">
        <v>#DIV/0!</v>
      </c>
      <c r="AU6" s="53" t="e">
        <v>#DIV/0!</v>
      </c>
      <c r="AV6" s="53" t="e">
        <v>#DIV/0!</v>
      </c>
      <c r="AW6" s="53" t="e">
        <v>#DIV/0!</v>
      </c>
      <c r="AX6" s="53" t="e">
        <v>#DIV/0!</v>
      </c>
      <c r="AY6" s="36" t="e">
        <v>#DIV/0!</v>
      </c>
    </row>
    <row r="7" customHeight="1" spans="1:51">
      <c r="A7" s="61">
        <v>45005.6311689815</v>
      </c>
      <c r="B7" s="35" t="s">
        <v>50</v>
      </c>
      <c r="C7" s="35" t="s">
        <v>51</v>
      </c>
      <c r="D7" s="37">
        <v>44959</v>
      </c>
      <c r="E7" s="35">
        <v>1</v>
      </c>
      <c r="F7" s="53">
        <v>1</v>
      </c>
      <c r="G7" s="53">
        <v>0.95</v>
      </c>
      <c r="H7" s="53">
        <v>0.95</v>
      </c>
      <c r="I7" s="53">
        <v>0.95</v>
      </c>
      <c r="J7" s="53">
        <v>0.95</v>
      </c>
      <c r="K7" s="53">
        <v>0.95</v>
      </c>
      <c r="L7" s="53">
        <v>0.95</v>
      </c>
      <c r="M7" s="53">
        <v>0.95</v>
      </c>
      <c r="N7" s="53">
        <v>0.95</v>
      </c>
      <c r="O7" s="53">
        <v>0.89</v>
      </c>
      <c r="P7" s="53">
        <v>0.89</v>
      </c>
      <c r="Q7" s="53">
        <v>0.89</v>
      </c>
      <c r="R7" s="53">
        <v>0.89</v>
      </c>
      <c r="S7" s="53">
        <v>0.89</v>
      </c>
      <c r="T7" s="53">
        <v>0.89</v>
      </c>
      <c r="U7" s="53">
        <v>0.89</v>
      </c>
      <c r="V7" s="53">
        <v>1</v>
      </c>
      <c r="W7" s="53">
        <v>1</v>
      </c>
      <c r="X7" s="53">
        <v>1</v>
      </c>
      <c r="Y7" s="53">
        <v>0.89</v>
      </c>
      <c r="Z7" s="53">
        <v>0.89</v>
      </c>
      <c r="AA7" s="53">
        <v>0.89</v>
      </c>
      <c r="AB7" s="53">
        <v>1</v>
      </c>
      <c r="AC7" s="53">
        <v>1</v>
      </c>
      <c r="AD7" s="53">
        <v>0.95</v>
      </c>
      <c r="AE7" s="53">
        <v>0.95</v>
      </c>
      <c r="AF7" s="53">
        <v>0.95</v>
      </c>
      <c r="AG7" s="53">
        <v>0.95</v>
      </c>
      <c r="AH7" s="53">
        <v>0.95</v>
      </c>
      <c r="AI7" s="53">
        <v>0.95</v>
      </c>
      <c r="AJ7" s="53">
        <v>0.95</v>
      </c>
      <c r="AK7" s="53">
        <v>1</v>
      </c>
      <c r="AL7" s="53">
        <v>1</v>
      </c>
      <c r="AM7" s="53">
        <v>1</v>
      </c>
      <c r="AN7" s="53">
        <v>1</v>
      </c>
      <c r="AO7" s="53">
        <v>1</v>
      </c>
      <c r="AP7" s="53">
        <v>1</v>
      </c>
      <c r="AQ7" s="53">
        <v>1</v>
      </c>
      <c r="AR7" s="53">
        <v>1</v>
      </c>
      <c r="AS7" s="53">
        <v>1</v>
      </c>
      <c r="AT7" s="53">
        <v>0.95</v>
      </c>
      <c r="AU7" s="53">
        <v>0.95</v>
      </c>
      <c r="AV7" s="53">
        <v>0.89</v>
      </c>
      <c r="AW7" s="53">
        <v>0.89</v>
      </c>
      <c r="AX7" s="53">
        <v>0.95</v>
      </c>
      <c r="AY7" s="36">
        <v>0.951739130434783</v>
      </c>
    </row>
    <row r="8" customHeight="1" spans="1:51">
      <c r="A8" s="61">
        <v>45005.6317476852</v>
      </c>
      <c r="B8" s="35" t="s">
        <v>55</v>
      </c>
      <c r="C8" s="35" t="s">
        <v>51</v>
      </c>
      <c r="D8" s="37">
        <v>44972</v>
      </c>
      <c r="E8" s="35">
        <v>0.95</v>
      </c>
      <c r="F8" s="53">
        <v>0.95</v>
      </c>
      <c r="G8" s="53">
        <v>1</v>
      </c>
      <c r="H8" s="53">
        <v>1</v>
      </c>
      <c r="I8" s="53">
        <v>1</v>
      </c>
      <c r="J8" s="53">
        <v>1</v>
      </c>
      <c r="K8" s="53">
        <v>1</v>
      </c>
      <c r="L8" s="53">
        <v>1</v>
      </c>
      <c r="M8" s="53">
        <v>1</v>
      </c>
      <c r="N8" s="53">
        <v>1</v>
      </c>
      <c r="O8" s="53">
        <v>0.89</v>
      </c>
      <c r="P8" s="53">
        <v>0.89</v>
      </c>
      <c r="Q8" s="53">
        <v>0.89</v>
      </c>
      <c r="R8" s="53">
        <v>0.89</v>
      </c>
      <c r="S8" s="53">
        <v>0.89</v>
      </c>
      <c r="T8" s="53">
        <v>0.89</v>
      </c>
      <c r="U8" s="53">
        <v>0.89</v>
      </c>
      <c r="V8" s="53">
        <v>1</v>
      </c>
      <c r="W8" s="53">
        <v>1</v>
      </c>
      <c r="X8" s="53">
        <v>1</v>
      </c>
      <c r="Y8" s="53">
        <v>1</v>
      </c>
      <c r="Z8" s="53">
        <v>1</v>
      </c>
      <c r="AA8" s="53">
        <v>1</v>
      </c>
      <c r="AB8" s="53">
        <v>0.95</v>
      </c>
      <c r="AC8" s="53">
        <v>0.95</v>
      </c>
      <c r="AD8" s="53">
        <v>1</v>
      </c>
      <c r="AE8" s="53">
        <v>1</v>
      </c>
      <c r="AF8" s="53">
        <v>1</v>
      </c>
      <c r="AG8" s="53">
        <v>1</v>
      </c>
      <c r="AH8" s="53">
        <v>1</v>
      </c>
      <c r="AI8" s="53">
        <v>1</v>
      </c>
      <c r="AJ8" s="53">
        <v>1</v>
      </c>
      <c r="AK8" s="53">
        <v>0.95</v>
      </c>
      <c r="AL8" s="53">
        <v>0.95</v>
      </c>
      <c r="AM8" s="53">
        <v>0.95</v>
      </c>
      <c r="AN8" s="53">
        <v>0.95</v>
      </c>
      <c r="AO8" s="53">
        <v>0.95</v>
      </c>
      <c r="AP8" s="53">
        <v>0.95</v>
      </c>
      <c r="AQ8" s="53">
        <v>0.95</v>
      </c>
      <c r="AR8" s="53">
        <v>0.95</v>
      </c>
      <c r="AS8" s="53">
        <v>0.95</v>
      </c>
      <c r="AT8" s="53">
        <v>0.95</v>
      </c>
      <c r="AU8" s="53">
        <v>0.95</v>
      </c>
      <c r="AV8" s="53">
        <v>0.89</v>
      </c>
      <c r="AW8" s="53">
        <v>0.89</v>
      </c>
      <c r="AX8" s="53">
        <v>1</v>
      </c>
      <c r="AY8" s="36">
        <v>0.962173913043479</v>
      </c>
    </row>
    <row r="9" customHeight="1" spans="1:51">
      <c r="A9" s="61">
        <v>45005.6324884259</v>
      </c>
      <c r="B9" s="35" t="s">
        <v>56</v>
      </c>
      <c r="C9" s="35" t="s">
        <v>51</v>
      </c>
      <c r="D9" s="37">
        <v>44974</v>
      </c>
      <c r="E9" s="35">
        <v>0.95</v>
      </c>
      <c r="F9" s="53">
        <v>0.95</v>
      </c>
      <c r="G9" s="53">
        <v>0.95</v>
      </c>
      <c r="H9" s="53">
        <v>0.95</v>
      </c>
      <c r="I9" s="53">
        <v>0.95</v>
      </c>
      <c r="J9" s="53">
        <v>0.95</v>
      </c>
      <c r="K9" s="53">
        <v>0.95</v>
      </c>
      <c r="L9" s="53">
        <v>0.95</v>
      </c>
      <c r="M9" s="53">
        <v>0.95</v>
      </c>
      <c r="N9" s="53">
        <v>0.89</v>
      </c>
      <c r="O9" s="53">
        <v>0.95</v>
      </c>
      <c r="P9" s="53">
        <v>0.89</v>
      </c>
      <c r="Q9" s="53">
        <v>0.95</v>
      </c>
      <c r="R9" s="53">
        <v>0.95</v>
      </c>
      <c r="S9" s="53">
        <v>1</v>
      </c>
      <c r="T9" s="53">
        <v>0.95</v>
      </c>
      <c r="U9" s="53">
        <v>1</v>
      </c>
      <c r="V9" s="53">
        <v>0.95</v>
      </c>
      <c r="W9" s="53">
        <v>0.95</v>
      </c>
      <c r="X9" s="53">
        <v>0.95</v>
      </c>
      <c r="Y9" s="53">
        <v>1</v>
      </c>
      <c r="Z9" s="53">
        <v>1</v>
      </c>
      <c r="AA9" s="53">
        <v>1</v>
      </c>
      <c r="AB9" s="53">
        <v>1</v>
      </c>
      <c r="AC9" s="53">
        <v>1</v>
      </c>
      <c r="AD9" s="53">
        <v>0.89</v>
      </c>
      <c r="AE9" s="53">
        <v>1</v>
      </c>
      <c r="AF9" s="53">
        <v>0.89</v>
      </c>
      <c r="AG9" s="53">
        <v>0.95</v>
      </c>
      <c r="AH9" s="53">
        <v>0.95</v>
      </c>
      <c r="AI9" s="53">
        <v>1</v>
      </c>
      <c r="AJ9" s="53">
        <v>0.95</v>
      </c>
      <c r="AK9" s="53">
        <v>0.89</v>
      </c>
      <c r="AL9" s="53">
        <v>0.95</v>
      </c>
      <c r="AM9" s="53">
        <v>0.89</v>
      </c>
      <c r="AN9" s="53">
        <v>0.95</v>
      </c>
      <c r="AO9" s="53">
        <v>1</v>
      </c>
      <c r="AP9" s="53">
        <v>0.95</v>
      </c>
      <c r="AQ9" s="53">
        <v>0.89</v>
      </c>
      <c r="AR9" s="53">
        <v>0.95</v>
      </c>
      <c r="AS9" s="53">
        <v>1</v>
      </c>
      <c r="AT9" s="53">
        <v>0.95</v>
      </c>
      <c r="AU9" s="53">
        <v>1</v>
      </c>
      <c r="AV9" s="53">
        <v>0.95</v>
      </c>
      <c r="AW9" s="53">
        <v>1</v>
      </c>
      <c r="AX9" s="53">
        <v>0.95</v>
      </c>
      <c r="AY9" s="36">
        <v>0.955</v>
      </c>
    </row>
    <row r="10" customHeight="1" spans="1:51">
      <c r="A10" s="61">
        <v>45005.634224537</v>
      </c>
      <c r="B10" s="35" t="s">
        <v>57</v>
      </c>
      <c r="C10" s="35" t="s">
        <v>51</v>
      </c>
      <c r="D10" s="37">
        <v>44980</v>
      </c>
      <c r="E10" s="35">
        <v>1</v>
      </c>
      <c r="F10" s="53">
        <v>1</v>
      </c>
      <c r="G10" s="53">
        <v>1</v>
      </c>
      <c r="H10" s="53">
        <v>0.95</v>
      </c>
      <c r="I10" s="53">
        <v>1</v>
      </c>
      <c r="J10" s="53">
        <v>0.95</v>
      </c>
      <c r="K10" s="53">
        <v>0.95</v>
      </c>
      <c r="L10" s="53">
        <v>0.95</v>
      </c>
      <c r="M10" s="53">
        <v>1</v>
      </c>
      <c r="N10" s="53">
        <v>1</v>
      </c>
      <c r="O10" s="53">
        <v>0.95</v>
      </c>
      <c r="P10" s="53">
        <v>0.95</v>
      </c>
      <c r="Q10" s="53">
        <v>1</v>
      </c>
      <c r="R10" s="53">
        <v>0.95</v>
      </c>
      <c r="S10" s="53">
        <v>0.95</v>
      </c>
      <c r="T10" s="53">
        <v>0.89</v>
      </c>
      <c r="U10" s="53">
        <v>0.89</v>
      </c>
      <c r="V10" s="53">
        <v>1</v>
      </c>
      <c r="W10" s="53">
        <v>1</v>
      </c>
      <c r="X10" s="53">
        <v>1</v>
      </c>
      <c r="Y10" s="53">
        <v>0.95</v>
      </c>
      <c r="Z10" s="53">
        <v>0.95</v>
      </c>
      <c r="AA10" s="53">
        <v>0.95</v>
      </c>
      <c r="AB10" s="53">
        <v>0.89</v>
      </c>
      <c r="AC10" s="53">
        <v>0.95</v>
      </c>
      <c r="AD10" s="53">
        <v>0.95</v>
      </c>
      <c r="AE10" s="53">
        <v>1</v>
      </c>
      <c r="AF10" s="53">
        <v>0.95</v>
      </c>
      <c r="AG10" s="53">
        <v>1</v>
      </c>
      <c r="AH10" s="53">
        <v>0.95</v>
      </c>
      <c r="AI10" s="53">
        <v>1</v>
      </c>
      <c r="AJ10" s="53">
        <v>0.95</v>
      </c>
      <c r="AK10" s="53">
        <v>1</v>
      </c>
      <c r="AL10" s="53">
        <v>0.95</v>
      </c>
      <c r="AM10" s="53">
        <v>1</v>
      </c>
      <c r="AN10" s="53">
        <v>1</v>
      </c>
      <c r="AO10" s="53">
        <v>1</v>
      </c>
      <c r="AP10" s="53">
        <v>1</v>
      </c>
      <c r="AQ10" s="53">
        <v>0.95</v>
      </c>
      <c r="AR10" s="53">
        <v>0.95</v>
      </c>
      <c r="AS10" s="53">
        <v>0.95</v>
      </c>
      <c r="AT10" s="53">
        <v>1</v>
      </c>
      <c r="AU10" s="53">
        <v>1</v>
      </c>
      <c r="AV10" s="53">
        <v>0.95</v>
      </c>
      <c r="AW10" s="53">
        <v>1</v>
      </c>
      <c r="AX10" s="53">
        <v>0.95</v>
      </c>
      <c r="AY10" s="36">
        <v>0.968913043478261</v>
      </c>
    </row>
    <row r="11" customHeight="1" spans="1:51">
      <c r="A11" s="61">
        <v>45005.6358796296</v>
      </c>
      <c r="B11" s="35" t="s">
        <v>58</v>
      </c>
      <c r="C11" s="35" t="s">
        <v>51</v>
      </c>
      <c r="D11" s="37">
        <v>45000</v>
      </c>
      <c r="E11" s="35">
        <v>0.89</v>
      </c>
      <c r="F11" s="53">
        <v>0.89</v>
      </c>
      <c r="G11" s="53">
        <v>1</v>
      </c>
      <c r="H11" s="53">
        <v>0.95</v>
      </c>
      <c r="I11" s="53">
        <v>1</v>
      </c>
      <c r="J11" s="53">
        <v>0.95</v>
      </c>
      <c r="K11" s="53">
        <v>0.95</v>
      </c>
      <c r="L11" s="53">
        <v>0.95</v>
      </c>
      <c r="M11" s="53">
        <v>1</v>
      </c>
      <c r="N11" s="53">
        <v>1</v>
      </c>
      <c r="O11" s="53">
        <v>0.95</v>
      </c>
      <c r="P11" s="53">
        <v>0.95</v>
      </c>
      <c r="Q11" s="53">
        <v>0.95</v>
      </c>
      <c r="R11" s="53">
        <v>0.95</v>
      </c>
      <c r="S11" s="53">
        <v>0.95</v>
      </c>
      <c r="T11" s="53">
        <v>1</v>
      </c>
      <c r="U11" s="53">
        <v>1</v>
      </c>
      <c r="V11" s="53">
        <v>1</v>
      </c>
      <c r="W11" s="53">
        <v>1</v>
      </c>
      <c r="X11" s="53">
        <v>1</v>
      </c>
      <c r="Y11" s="53">
        <v>0.89</v>
      </c>
      <c r="Z11" s="53">
        <v>0.95</v>
      </c>
      <c r="AA11" s="53">
        <v>1</v>
      </c>
      <c r="AB11" s="53">
        <v>0.95</v>
      </c>
      <c r="AC11" s="53">
        <v>0.95</v>
      </c>
      <c r="AD11" s="53">
        <v>1</v>
      </c>
      <c r="AE11" s="53">
        <v>0.89</v>
      </c>
      <c r="AF11" s="53">
        <v>1</v>
      </c>
      <c r="AG11" s="53">
        <v>0.95</v>
      </c>
      <c r="AH11" s="53">
        <v>0.95</v>
      </c>
      <c r="AI11" s="53">
        <v>0.89</v>
      </c>
      <c r="AJ11" s="53">
        <v>0.95</v>
      </c>
      <c r="AK11" s="53">
        <v>1</v>
      </c>
      <c r="AL11" s="53">
        <v>0.89</v>
      </c>
      <c r="AM11" s="53">
        <v>1</v>
      </c>
      <c r="AN11" s="53">
        <v>0.95</v>
      </c>
      <c r="AO11" s="53">
        <v>0.95</v>
      </c>
      <c r="AP11" s="53">
        <v>0.95</v>
      </c>
      <c r="AQ11" s="53">
        <v>0.89</v>
      </c>
      <c r="AR11" s="53">
        <v>0.95</v>
      </c>
      <c r="AS11" s="53">
        <v>0.95</v>
      </c>
      <c r="AT11" s="53">
        <v>1</v>
      </c>
      <c r="AU11" s="53">
        <v>1</v>
      </c>
      <c r="AV11" s="53">
        <v>0.95</v>
      </c>
      <c r="AW11" s="53">
        <v>0.89</v>
      </c>
      <c r="AX11" s="53">
        <v>0.95</v>
      </c>
      <c r="AY11" s="36">
        <v>0.956956521739131</v>
      </c>
    </row>
    <row r="12" customHeight="1" spans="1:51">
      <c r="A12" s="61">
        <v>45034.5446180556</v>
      </c>
      <c r="B12" s="35" t="s">
        <v>59</v>
      </c>
      <c r="C12" s="35" t="s">
        <v>60</v>
      </c>
      <c r="D12" s="37">
        <v>45034</v>
      </c>
      <c r="E12" s="35">
        <v>1</v>
      </c>
      <c r="F12" s="53">
        <v>1</v>
      </c>
      <c r="G12" s="53">
        <v>1</v>
      </c>
      <c r="H12" s="53">
        <v>1</v>
      </c>
      <c r="I12" s="53">
        <v>1</v>
      </c>
      <c r="J12" s="53">
        <v>1</v>
      </c>
      <c r="K12" s="53">
        <v>1</v>
      </c>
      <c r="L12" s="53">
        <v>1</v>
      </c>
      <c r="M12" s="53">
        <v>1</v>
      </c>
      <c r="N12" s="53">
        <v>1</v>
      </c>
      <c r="O12" s="53">
        <v>1</v>
      </c>
      <c r="P12" s="53">
        <v>1</v>
      </c>
      <c r="Q12" s="53">
        <v>1</v>
      </c>
      <c r="R12" s="53">
        <v>1</v>
      </c>
      <c r="S12" s="53">
        <v>1</v>
      </c>
      <c r="T12" s="53">
        <v>1</v>
      </c>
      <c r="U12" s="53">
        <v>1</v>
      </c>
      <c r="V12" s="53">
        <v>1</v>
      </c>
      <c r="W12" s="53">
        <v>1</v>
      </c>
      <c r="X12" s="53">
        <v>1</v>
      </c>
      <c r="Y12" s="53">
        <v>1</v>
      </c>
      <c r="Z12" s="53">
        <v>0.95</v>
      </c>
      <c r="AA12" s="53">
        <v>0.95</v>
      </c>
      <c r="AB12" s="53">
        <v>1</v>
      </c>
      <c r="AC12" s="53">
        <v>1</v>
      </c>
      <c r="AD12" s="53">
        <v>1</v>
      </c>
      <c r="AE12" s="53">
        <v>1</v>
      </c>
      <c r="AF12" s="53">
        <v>1</v>
      </c>
      <c r="AG12" s="53">
        <v>1</v>
      </c>
      <c r="AH12" s="53">
        <v>1</v>
      </c>
      <c r="AI12" s="53">
        <v>1</v>
      </c>
      <c r="AJ12" s="53">
        <v>1</v>
      </c>
      <c r="AK12" s="53">
        <v>1</v>
      </c>
      <c r="AL12" s="53">
        <v>1</v>
      </c>
      <c r="AM12" s="53">
        <v>1</v>
      </c>
      <c r="AN12" s="53">
        <v>1</v>
      </c>
      <c r="AO12" s="53">
        <v>1</v>
      </c>
      <c r="AP12" s="53">
        <v>1</v>
      </c>
      <c r="AQ12" s="53">
        <v>1</v>
      </c>
      <c r="AR12" s="53">
        <v>1</v>
      </c>
      <c r="AS12" s="53">
        <v>1</v>
      </c>
      <c r="AT12" s="53">
        <v>1</v>
      </c>
      <c r="AU12" s="53">
        <v>1</v>
      </c>
      <c r="AV12" s="53">
        <v>1</v>
      </c>
      <c r="AW12" s="53">
        <v>1</v>
      </c>
      <c r="AX12" s="53">
        <v>1</v>
      </c>
      <c r="AY12" s="36">
        <v>0.997826086956522</v>
      </c>
    </row>
    <row r="13" customHeight="1" spans="1:51">
      <c r="A13" s="62">
        <v>45034.574525463</v>
      </c>
      <c r="B13" s="39" t="s">
        <v>59</v>
      </c>
      <c r="C13" s="39" t="s">
        <v>60</v>
      </c>
      <c r="D13" s="38">
        <v>44957</v>
      </c>
      <c r="E13" s="39">
        <v>1</v>
      </c>
      <c r="F13" s="58">
        <v>1</v>
      </c>
      <c r="G13" s="58">
        <v>0.95</v>
      </c>
      <c r="H13" s="58">
        <v>0.95</v>
      </c>
      <c r="I13" s="58">
        <v>0.95</v>
      </c>
      <c r="J13" s="58">
        <v>0.95</v>
      </c>
      <c r="K13" s="58">
        <v>0.95</v>
      </c>
      <c r="L13" s="58">
        <v>0.95</v>
      </c>
      <c r="M13" s="58">
        <v>0.95</v>
      </c>
      <c r="N13" s="58">
        <v>0.95</v>
      </c>
      <c r="O13" s="58">
        <v>0.95</v>
      </c>
      <c r="P13" s="58">
        <v>0.95</v>
      </c>
      <c r="Q13" s="58">
        <v>0.95</v>
      </c>
      <c r="R13" s="58">
        <v>0.95</v>
      </c>
      <c r="S13" s="58">
        <v>0.95</v>
      </c>
      <c r="T13" s="58">
        <v>0.95</v>
      </c>
      <c r="U13" s="58">
        <v>0.95</v>
      </c>
      <c r="V13" s="58">
        <v>0.95</v>
      </c>
      <c r="W13" s="58">
        <v>0.95</v>
      </c>
      <c r="X13" s="58">
        <v>0.95</v>
      </c>
      <c r="Y13" s="58">
        <v>0.95</v>
      </c>
      <c r="Z13" s="58">
        <v>0.95</v>
      </c>
      <c r="AA13" s="58">
        <v>0.95</v>
      </c>
      <c r="AB13" s="58">
        <v>0.95</v>
      </c>
      <c r="AC13" s="58">
        <v>0.95</v>
      </c>
      <c r="AD13" s="58">
        <v>0.95</v>
      </c>
      <c r="AE13" s="58">
        <v>0.95</v>
      </c>
      <c r="AF13" s="58">
        <v>0.95</v>
      </c>
      <c r="AG13" s="58">
        <v>0.95</v>
      </c>
      <c r="AH13" s="58">
        <v>0.95</v>
      </c>
      <c r="AI13" s="58">
        <v>0.95</v>
      </c>
      <c r="AJ13" s="58">
        <v>0.95</v>
      </c>
      <c r="AK13" s="58">
        <v>0.95</v>
      </c>
      <c r="AL13" s="58">
        <v>0.95</v>
      </c>
      <c r="AM13" s="58">
        <v>0.95</v>
      </c>
      <c r="AN13" s="58">
        <v>0.95</v>
      </c>
      <c r="AO13" s="58">
        <v>0.95</v>
      </c>
      <c r="AP13" s="58">
        <v>0.95</v>
      </c>
      <c r="AQ13" s="58">
        <v>0.95</v>
      </c>
      <c r="AR13" s="58">
        <v>0.95</v>
      </c>
      <c r="AS13" s="58">
        <v>0.95</v>
      </c>
      <c r="AT13" s="58">
        <v>0.95</v>
      </c>
      <c r="AU13" s="58">
        <v>0.95</v>
      </c>
      <c r="AV13" s="58">
        <v>0.95</v>
      </c>
      <c r="AW13" s="58">
        <v>0.95</v>
      </c>
      <c r="AX13" s="58">
        <v>1</v>
      </c>
      <c r="AY13" s="40">
        <v>0.953260869565218</v>
      </c>
    </row>
    <row r="14" customHeight="1" spans="1:11">
      <c r="A14" s="56"/>
      <c r="B14" s="63"/>
      <c r="C14" s="63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40" t="s">
        <v>159</v>
      </c>
      <c r="B1" s="40" t="s">
        <v>164</v>
      </c>
      <c r="H1" s="51"/>
      <c r="I1" s="51"/>
      <c r="J1" s="51"/>
      <c r="K1" s="51"/>
    </row>
    <row r="2" customHeight="1" spans="8:11">
      <c r="H2" s="51"/>
      <c r="I2" s="51"/>
      <c r="J2" s="51"/>
      <c r="K2" s="51"/>
    </row>
    <row r="3" customHeight="1" spans="1:11">
      <c r="A3" s="35" t="s">
        <v>165</v>
      </c>
      <c r="B3" s="52"/>
      <c r="C3" s="35" t="s">
        <v>158</v>
      </c>
      <c r="D3" s="35"/>
      <c r="E3" s="52"/>
      <c r="F3" s="52"/>
      <c r="G3" s="52"/>
      <c r="H3" s="52"/>
      <c r="I3" s="59"/>
      <c r="J3" s="51"/>
      <c r="K3" s="51"/>
    </row>
    <row r="4" customHeight="1" spans="1:11">
      <c r="A4" s="35" t="s">
        <v>155</v>
      </c>
      <c r="B4" s="35" t="s">
        <v>152</v>
      </c>
      <c r="C4" s="35" t="s">
        <v>167</v>
      </c>
      <c r="D4" s="53" t="s">
        <v>88</v>
      </c>
      <c r="E4" s="53" t="s">
        <v>94</v>
      </c>
      <c r="F4" s="53" t="s">
        <v>97</v>
      </c>
      <c r="G4" s="53" t="s">
        <v>106</v>
      </c>
      <c r="H4" s="53" t="s">
        <v>113</v>
      </c>
      <c r="I4" s="36" t="s">
        <v>166</v>
      </c>
      <c r="J4" s="51"/>
      <c r="K4" s="51"/>
    </row>
    <row r="5" customHeight="1" spans="1:11">
      <c r="A5" s="35" t="s">
        <v>168</v>
      </c>
      <c r="B5" s="35" t="s">
        <v>30</v>
      </c>
      <c r="C5" s="35" t="e">
        <v>#DIV/0!</v>
      </c>
      <c r="D5" s="53">
        <v>0.95</v>
      </c>
      <c r="E5" s="53">
        <v>0.975</v>
      </c>
      <c r="F5" s="53">
        <v>1</v>
      </c>
      <c r="G5" s="53">
        <v>1</v>
      </c>
      <c r="H5" s="53">
        <v>1</v>
      </c>
      <c r="I5" s="36">
        <v>0.978571428571429</v>
      </c>
      <c r="J5" s="51"/>
      <c r="K5" s="51"/>
    </row>
    <row r="6" customHeight="1" spans="1:11">
      <c r="A6" s="54"/>
      <c r="B6" s="55" t="s">
        <v>28</v>
      </c>
      <c r="C6" s="56" t="e">
        <v>#DIV/0!</v>
      </c>
      <c r="D6">
        <v>0.95</v>
      </c>
      <c r="E6">
        <v>0.975</v>
      </c>
      <c r="F6">
        <v>0.95</v>
      </c>
      <c r="G6">
        <v>0.95</v>
      </c>
      <c r="H6">
        <v>1</v>
      </c>
      <c r="I6" s="60">
        <v>0.964285714285714</v>
      </c>
      <c r="J6" s="51"/>
      <c r="K6" s="51"/>
    </row>
    <row r="7" customHeight="1" spans="1:11">
      <c r="A7" s="54"/>
      <c r="B7" s="55" t="s">
        <v>29</v>
      </c>
      <c r="C7" s="56" t="e">
        <v>#DIV/0!</v>
      </c>
      <c r="D7">
        <v>0.95</v>
      </c>
      <c r="E7">
        <v>0.975</v>
      </c>
      <c r="F7">
        <v>1</v>
      </c>
      <c r="G7">
        <v>1</v>
      </c>
      <c r="H7">
        <v>1</v>
      </c>
      <c r="I7" s="60">
        <v>0.978571428571429</v>
      </c>
      <c r="J7" s="51"/>
      <c r="K7" s="51"/>
    </row>
    <row r="8" customHeight="1" spans="1:11">
      <c r="A8" s="54"/>
      <c r="B8" s="55" t="s">
        <v>26</v>
      </c>
      <c r="C8" s="56" t="e">
        <v>#DIV/0!</v>
      </c>
      <c r="D8">
        <v>0.95</v>
      </c>
      <c r="E8">
        <v>0.975</v>
      </c>
      <c r="F8">
        <v>0.95</v>
      </c>
      <c r="G8">
        <v>0.95</v>
      </c>
      <c r="H8">
        <v>1</v>
      </c>
      <c r="I8" s="60">
        <v>0.964285714285714</v>
      </c>
      <c r="J8" s="51"/>
      <c r="K8" s="51"/>
    </row>
    <row r="9" customHeight="1" spans="1:11">
      <c r="A9" s="54"/>
      <c r="B9" s="55" t="s">
        <v>27</v>
      </c>
      <c r="C9" s="56" t="e">
        <v>#DIV/0!</v>
      </c>
      <c r="D9">
        <v>0.95</v>
      </c>
      <c r="E9">
        <v>0.975</v>
      </c>
      <c r="F9">
        <v>0.95</v>
      </c>
      <c r="G9">
        <v>0.95</v>
      </c>
      <c r="H9">
        <v>1</v>
      </c>
      <c r="I9" s="60">
        <v>0.964285714285714</v>
      </c>
      <c r="J9" s="51"/>
      <c r="K9" s="51"/>
    </row>
    <row r="10" customHeight="1" spans="1:11">
      <c r="A10" s="54"/>
      <c r="B10" s="55" t="s">
        <v>25</v>
      </c>
      <c r="C10" s="56" t="e">
        <v>#DIV/0!</v>
      </c>
      <c r="D10">
        <v>0.95</v>
      </c>
      <c r="E10">
        <v>0.975</v>
      </c>
      <c r="F10">
        <v>0.95</v>
      </c>
      <c r="G10">
        <v>0.95</v>
      </c>
      <c r="H10">
        <v>1</v>
      </c>
      <c r="I10" s="60">
        <v>0.964285714285714</v>
      </c>
      <c r="J10" s="51"/>
      <c r="K10" s="51"/>
    </row>
    <row r="11" customHeight="1" spans="1:11">
      <c r="A11" s="54"/>
      <c r="B11" s="55" t="s">
        <v>31</v>
      </c>
      <c r="C11" s="56" t="e">
        <v>#DIV/0!</v>
      </c>
      <c r="D11">
        <v>0.95</v>
      </c>
      <c r="E11">
        <v>0.975</v>
      </c>
      <c r="F11">
        <v>1</v>
      </c>
      <c r="G11">
        <v>1</v>
      </c>
      <c r="H11">
        <v>1</v>
      </c>
      <c r="I11" s="60">
        <v>0.978571428571429</v>
      </c>
      <c r="J11" s="51"/>
      <c r="K11" s="51"/>
    </row>
    <row r="12" customHeight="1" spans="1:11">
      <c r="A12" s="54"/>
      <c r="B12" s="55" t="s">
        <v>32</v>
      </c>
      <c r="C12" s="56" t="e">
        <v>#DIV/0!</v>
      </c>
      <c r="D12">
        <v>0.95</v>
      </c>
      <c r="E12">
        <v>0.945</v>
      </c>
      <c r="F12">
        <v>1</v>
      </c>
      <c r="G12">
        <v>1</v>
      </c>
      <c r="H12">
        <v>1</v>
      </c>
      <c r="I12" s="60">
        <v>0.97</v>
      </c>
      <c r="J12" s="51"/>
      <c r="K12" s="51"/>
    </row>
    <row r="13" customHeight="1" spans="1:11">
      <c r="A13" s="54"/>
      <c r="B13" s="55" t="s">
        <v>35</v>
      </c>
      <c r="C13" s="56" t="e">
        <v>#DIV/0!</v>
      </c>
      <c r="D13">
        <v>0.92</v>
      </c>
      <c r="E13">
        <v>0.92</v>
      </c>
      <c r="F13">
        <v>0.95</v>
      </c>
      <c r="G13">
        <v>0.95</v>
      </c>
      <c r="H13">
        <v>1</v>
      </c>
      <c r="I13" s="60">
        <v>0.94</v>
      </c>
      <c r="J13" s="51"/>
      <c r="K13" s="51"/>
    </row>
    <row r="14" customHeight="1" spans="1:11">
      <c r="A14" s="54"/>
      <c r="B14" s="55" t="s">
        <v>36</v>
      </c>
      <c r="C14" s="56" t="e">
        <v>#DIV/0!</v>
      </c>
      <c r="D14">
        <v>0.92</v>
      </c>
      <c r="E14">
        <v>0.89</v>
      </c>
      <c r="F14">
        <v>0.95</v>
      </c>
      <c r="G14">
        <v>0.95</v>
      </c>
      <c r="H14">
        <v>1</v>
      </c>
      <c r="I14" s="60">
        <v>0.931428571428572</v>
      </c>
      <c r="J14" s="51"/>
      <c r="K14" s="51"/>
    </row>
    <row r="15" customHeight="1" spans="1:11">
      <c r="A15" s="54"/>
      <c r="B15" s="55" t="s">
        <v>37</v>
      </c>
      <c r="C15" s="56" t="e">
        <v>#DIV/0!</v>
      </c>
      <c r="D15">
        <v>0.92</v>
      </c>
      <c r="E15">
        <v>0.92</v>
      </c>
      <c r="F15">
        <v>1</v>
      </c>
      <c r="G15">
        <v>0.95</v>
      </c>
      <c r="H15">
        <v>1</v>
      </c>
      <c r="I15" s="60">
        <v>0.947142857142857</v>
      </c>
      <c r="J15" s="51"/>
      <c r="K15" s="51"/>
    </row>
    <row r="16" customHeight="1" spans="1:11">
      <c r="A16" s="54"/>
      <c r="B16" s="55" t="s">
        <v>33</v>
      </c>
      <c r="C16" s="56" t="e">
        <v>#DIV/0!</v>
      </c>
      <c r="D16">
        <v>0.92</v>
      </c>
      <c r="E16">
        <v>0.92</v>
      </c>
      <c r="F16">
        <v>0.95</v>
      </c>
      <c r="G16">
        <v>0.95</v>
      </c>
      <c r="H16">
        <v>1</v>
      </c>
      <c r="I16" s="60">
        <v>0.94</v>
      </c>
      <c r="J16" s="51"/>
      <c r="K16" s="51"/>
    </row>
    <row r="17" customHeight="1" spans="1:11">
      <c r="A17" s="54"/>
      <c r="B17" s="55" t="s">
        <v>34</v>
      </c>
      <c r="C17" s="56" t="e">
        <v>#DIV/0!</v>
      </c>
      <c r="D17">
        <v>0.92</v>
      </c>
      <c r="E17">
        <v>0.945</v>
      </c>
      <c r="F17">
        <v>0.95</v>
      </c>
      <c r="G17">
        <v>0.95</v>
      </c>
      <c r="H17">
        <v>1</v>
      </c>
      <c r="I17" s="60">
        <v>0.947142857142857</v>
      </c>
      <c r="J17" s="51"/>
      <c r="K17" s="51"/>
    </row>
    <row r="18" customHeight="1" spans="1:11">
      <c r="A18" s="54"/>
      <c r="B18" s="55" t="s">
        <v>39</v>
      </c>
      <c r="C18" s="56" t="e">
        <v>#DIV/0!</v>
      </c>
      <c r="D18">
        <v>0.92</v>
      </c>
      <c r="E18">
        <v>0.92</v>
      </c>
      <c r="F18">
        <v>0.89</v>
      </c>
      <c r="G18">
        <v>1</v>
      </c>
      <c r="H18">
        <v>1</v>
      </c>
      <c r="I18" s="60">
        <v>0.938571428571429</v>
      </c>
      <c r="J18" s="51"/>
      <c r="K18" s="51"/>
    </row>
    <row r="19" customHeight="1" spans="1:11">
      <c r="A19" s="54"/>
      <c r="B19" s="55" t="s">
        <v>38</v>
      </c>
      <c r="C19" s="56" t="e">
        <v>#DIV/0!</v>
      </c>
      <c r="D19">
        <v>0.92</v>
      </c>
      <c r="E19">
        <v>0.945</v>
      </c>
      <c r="F19">
        <v>0.89</v>
      </c>
      <c r="G19">
        <v>1</v>
      </c>
      <c r="H19">
        <v>1</v>
      </c>
      <c r="I19" s="60">
        <v>0.945714285714286</v>
      </c>
      <c r="J19" s="51"/>
      <c r="K19" s="51"/>
    </row>
    <row r="20" customHeight="1" spans="1:11">
      <c r="A20" s="54"/>
      <c r="B20" s="55" t="s">
        <v>41</v>
      </c>
      <c r="C20" s="56" t="e">
        <v>#DIV/0!</v>
      </c>
      <c r="D20">
        <v>0.975</v>
      </c>
      <c r="E20">
        <v>0.975</v>
      </c>
      <c r="F20">
        <v>1</v>
      </c>
      <c r="G20">
        <v>1</v>
      </c>
      <c r="H20">
        <v>1</v>
      </c>
      <c r="I20" s="60">
        <v>0.985714285714286</v>
      </c>
      <c r="J20" s="51"/>
      <c r="K20" s="51"/>
    </row>
    <row r="21" customHeight="1" spans="1:11">
      <c r="A21" s="54"/>
      <c r="B21" s="55" t="s">
        <v>40</v>
      </c>
      <c r="C21" s="56" t="e">
        <v>#DIV/0!</v>
      </c>
      <c r="D21">
        <v>0.975</v>
      </c>
      <c r="E21">
        <v>0.975</v>
      </c>
      <c r="F21">
        <v>1</v>
      </c>
      <c r="G21">
        <v>1</v>
      </c>
      <c r="H21">
        <v>1</v>
      </c>
      <c r="I21" s="60">
        <v>0.985714285714286</v>
      </c>
      <c r="J21" s="51"/>
      <c r="K21" s="51"/>
    </row>
    <row r="22" customHeight="1" spans="1:11">
      <c r="A22" s="54"/>
      <c r="B22" s="55" t="s">
        <v>42</v>
      </c>
      <c r="C22" s="56" t="e">
        <v>#DIV/0!</v>
      </c>
      <c r="D22">
        <v>0.975</v>
      </c>
      <c r="E22">
        <v>0.975</v>
      </c>
      <c r="F22">
        <v>1</v>
      </c>
      <c r="G22">
        <v>1</v>
      </c>
      <c r="H22">
        <v>1</v>
      </c>
      <c r="I22" s="60">
        <v>0.985714285714286</v>
      </c>
      <c r="J22" s="51"/>
      <c r="K22" s="51"/>
    </row>
    <row r="23" customHeight="1" spans="1:11">
      <c r="A23" s="54"/>
      <c r="B23" s="55" t="s">
        <v>43</v>
      </c>
      <c r="C23" s="56" t="e">
        <v>#DIV/0!</v>
      </c>
      <c r="D23">
        <v>0.92</v>
      </c>
      <c r="E23">
        <v>1</v>
      </c>
      <c r="F23">
        <v>0.95</v>
      </c>
      <c r="G23">
        <v>0.89</v>
      </c>
      <c r="H23">
        <v>1</v>
      </c>
      <c r="I23" s="60">
        <v>0.954285714285714</v>
      </c>
      <c r="J23" s="51"/>
      <c r="K23" s="51"/>
    </row>
    <row r="24" customHeight="1" spans="1:11">
      <c r="A24" s="54"/>
      <c r="B24" s="55" t="s">
        <v>44</v>
      </c>
      <c r="C24" s="56" t="e">
        <v>#DIV/0!</v>
      </c>
      <c r="D24">
        <v>0.92</v>
      </c>
      <c r="E24">
        <v>1</v>
      </c>
      <c r="F24">
        <v>0.95</v>
      </c>
      <c r="G24">
        <v>0.95</v>
      </c>
      <c r="H24">
        <v>0.95</v>
      </c>
      <c r="I24" s="60">
        <v>0.955714285714286</v>
      </c>
      <c r="J24" s="51"/>
      <c r="K24" s="51"/>
    </row>
    <row r="25" customHeight="1" spans="1:11">
      <c r="A25" s="54"/>
      <c r="B25" s="55" t="s">
        <v>45</v>
      </c>
      <c r="C25" s="56" t="e">
        <v>#DIV/0!</v>
      </c>
      <c r="D25">
        <v>0.92</v>
      </c>
      <c r="E25">
        <v>1</v>
      </c>
      <c r="F25">
        <v>0.95</v>
      </c>
      <c r="G25">
        <v>1</v>
      </c>
      <c r="H25">
        <v>0.95</v>
      </c>
      <c r="I25" s="60">
        <v>0.962857142857143</v>
      </c>
      <c r="J25" s="51"/>
      <c r="K25" s="51"/>
    </row>
    <row r="26" customHeight="1" spans="1:11">
      <c r="A26" s="54"/>
      <c r="B26" s="55" t="s">
        <v>46</v>
      </c>
      <c r="C26" s="56" t="e">
        <v>#DIV/0!</v>
      </c>
      <c r="D26">
        <v>0.975</v>
      </c>
      <c r="E26">
        <v>0.975</v>
      </c>
      <c r="F26">
        <v>0.89</v>
      </c>
      <c r="G26">
        <v>0.95</v>
      </c>
      <c r="H26">
        <v>1</v>
      </c>
      <c r="I26" s="60">
        <v>0.962857142857143</v>
      </c>
      <c r="J26" s="51"/>
      <c r="K26" s="51"/>
    </row>
    <row r="27" customHeight="1" spans="1:11">
      <c r="A27" s="54"/>
      <c r="B27" s="55" t="s">
        <v>47</v>
      </c>
      <c r="C27" s="56" t="e">
        <v>#DIV/0!</v>
      </c>
      <c r="D27">
        <v>0.975</v>
      </c>
      <c r="E27">
        <v>0.975</v>
      </c>
      <c r="F27">
        <v>0.95</v>
      </c>
      <c r="G27">
        <v>0.95</v>
      </c>
      <c r="H27">
        <v>1</v>
      </c>
      <c r="I27" s="60">
        <v>0.971428571428571</v>
      </c>
      <c r="J27" s="51"/>
      <c r="K27" s="51"/>
    </row>
    <row r="28" customHeight="1" spans="1:11">
      <c r="A28" s="54"/>
      <c r="B28" s="55" t="s">
        <v>7</v>
      </c>
      <c r="C28" s="56" t="e">
        <v>#DIV/0!</v>
      </c>
      <c r="D28">
        <v>0.95</v>
      </c>
      <c r="E28">
        <v>0.945</v>
      </c>
      <c r="F28">
        <v>0.95</v>
      </c>
      <c r="G28">
        <v>1</v>
      </c>
      <c r="H28">
        <v>1</v>
      </c>
      <c r="I28" s="60">
        <v>0.962857142857143</v>
      </c>
      <c r="J28" s="51"/>
      <c r="K28" s="51"/>
    </row>
    <row r="29" customHeight="1" spans="1:11">
      <c r="A29" s="54"/>
      <c r="B29" s="55" t="s">
        <v>11</v>
      </c>
      <c r="C29" s="56" t="e">
        <v>#DIV/0!</v>
      </c>
      <c r="D29">
        <v>0.95</v>
      </c>
      <c r="E29">
        <v>1</v>
      </c>
      <c r="F29">
        <v>1</v>
      </c>
      <c r="G29">
        <v>0.89</v>
      </c>
      <c r="H29">
        <v>1</v>
      </c>
      <c r="I29" s="60">
        <v>0.97</v>
      </c>
      <c r="J29" s="51"/>
      <c r="K29" s="51"/>
    </row>
    <row r="30" customHeight="1" spans="1:11">
      <c r="A30" s="54"/>
      <c r="B30" s="55" t="s">
        <v>8</v>
      </c>
      <c r="C30" s="56" t="e">
        <v>#DIV/0!</v>
      </c>
      <c r="D30">
        <v>0.95</v>
      </c>
      <c r="E30">
        <v>0.945</v>
      </c>
      <c r="F30">
        <v>0.95</v>
      </c>
      <c r="G30">
        <v>1</v>
      </c>
      <c r="H30">
        <v>1</v>
      </c>
      <c r="I30" s="60">
        <v>0.962857142857143</v>
      </c>
      <c r="J30" s="51"/>
      <c r="K30" s="51"/>
    </row>
    <row r="31" customHeight="1" spans="1:11">
      <c r="A31" s="54"/>
      <c r="B31" s="55" t="s">
        <v>10</v>
      </c>
      <c r="C31" s="56" t="e">
        <v>#DIV/0!</v>
      </c>
      <c r="D31">
        <v>0.95</v>
      </c>
      <c r="E31">
        <v>0.975</v>
      </c>
      <c r="F31">
        <v>1</v>
      </c>
      <c r="G31">
        <v>0.95</v>
      </c>
      <c r="H31">
        <v>1</v>
      </c>
      <c r="I31" s="60">
        <v>0.971428571428571</v>
      </c>
      <c r="J31" s="51"/>
      <c r="K31" s="51"/>
    </row>
    <row r="32" customHeight="1" spans="1:11">
      <c r="A32" s="54"/>
      <c r="B32" s="55" t="s">
        <v>9</v>
      </c>
      <c r="C32" s="56" t="e">
        <v>#DIV/0!</v>
      </c>
      <c r="D32">
        <v>0.95</v>
      </c>
      <c r="E32">
        <v>0.975</v>
      </c>
      <c r="F32">
        <v>0.95</v>
      </c>
      <c r="G32">
        <v>0.95</v>
      </c>
      <c r="H32">
        <v>1</v>
      </c>
      <c r="I32" s="60">
        <v>0.964285714285714</v>
      </c>
      <c r="J32" s="51"/>
      <c r="K32" s="51"/>
    </row>
    <row r="33" customHeight="1" spans="1:11">
      <c r="A33" s="54"/>
      <c r="B33" s="55" t="s">
        <v>12</v>
      </c>
      <c r="C33" s="56" t="e">
        <v>#DIV/0!</v>
      </c>
      <c r="D33">
        <v>0.95</v>
      </c>
      <c r="E33">
        <v>1</v>
      </c>
      <c r="F33">
        <v>1</v>
      </c>
      <c r="G33">
        <v>0.89</v>
      </c>
      <c r="H33">
        <v>1</v>
      </c>
      <c r="I33" s="60">
        <v>0.97</v>
      </c>
      <c r="J33" s="51"/>
      <c r="K33" s="51"/>
    </row>
    <row r="34" customHeight="1" spans="1:11">
      <c r="A34" s="54"/>
      <c r="B34" s="55" t="s">
        <v>13</v>
      </c>
      <c r="C34" s="56" t="e">
        <v>#DIV/0!</v>
      </c>
      <c r="D34">
        <v>0.95</v>
      </c>
      <c r="E34">
        <v>0.975</v>
      </c>
      <c r="F34">
        <v>0.95</v>
      </c>
      <c r="G34">
        <v>0.95</v>
      </c>
      <c r="H34">
        <v>1</v>
      </c>
      <c r="I34" s="60">
        <v>0.964285714285714</v>
      </c>
      <c r="J34" s="51"/>
      <c r="K34" s="51"/>
    </row>
    <row r="35" customHeight="1" spans="1:11">
      <c r="A35" s="54"/>
      <c r="B35" s="55" t="s">
        <v>22</v>
      </c>
      <c r="C35" s="56" t="e">
        <v>#DIV/0!</v>
      </c>
      <c r="D35">
        <v>0.975</v>
      </c>
      <c r="E35">
        <v>0.92</v>
      </c>
      <c r="F35">
        <v>1</v>
      </c>
      <c r="G35">
        <v>1</v>
      </c>
      <c r="H35">
        <v>1</v>
      </c>
      <c r="I35" s="60">
        <v>0.97</v>
      </c>
      <c r="J35" s="51"/>
      <c r="K35" s="51"/>
    </row>
    <row r="36" customHeight="1" spans="1:11">
      <c r="A36" s="54"/>
      <c r="B36" s="55" t="s">
        <v>19</v>
      </c>
      <c r="C36" s="56" t="e">
        <v>#DIV/0!</v>
      </c>
      <c r="D36">
        <v>0.975</v>
      </c>
      <c r="E36">
        <v>0.95</v>
      </c>
      <c r="F36">
        <v>0.95</v>
      </c>
      <c r="G36">
        <v>0.89</v>
      </c>
      <c r="H36">
        <v>1</v>
      </c>
      <c r="I36" s="60">
        <v>0.955714285714286</v>
      </c>
      <c r="J36" s="51"/>
      <c r="K36" s="51"/>
    </row>
    <row r="37" customHeight="1" spans="1:11">
      <c r="A37" s="54"/>
      <c r="B37" s="55" t="s">
        <v>14</v>
      </c>
      <c r="C37" s="56" t="e">
        <v>#DIV/0!</v>
      </c>
      <c r="D37">
        <v>0.975</v>
      </c>
      <c r="E37">
        <v>0.92</v>
      </c>
      <c r="F37">
        <v>1</v>
      </c>
      <c r="G37">
        <v>1</v>
      </c>
      <c r="H37">
        <v>1</v>
      </c>
      <c r="I37" s="60">
        <v>0.97</v>
      </c>
      <c r="J37" s="51"/>
      <c r="K37" s="51"/>
    </row>
    <row r="38" customHeight="1" spans="1:11">
      <c r="A38" s="54"/>
      <c r="B38" s="55" t="s">
        <v>15</v>
      </c>
      <c r="C38" s="56" t="e">
        <v>#DIV/0!</v>
      </c>
      <c r="D38">
        <v>0.975</v>
      </c>
      <c r="E38">
        <v>0.95</v>
      </c>
      <c r="F38">
        <v>1</v>
      </c>
      <c r="G38">
        <v>0.95</v>
      </c>
      <c r="H38">
        <v>1</v>
      </c>
      <c r="I38" s="60">
        <v>0.971428571428571</v>
      </c>
      <c r="J38" s="51"/>
      <c r="K38" s="51"/>
    </row>
    <row r="39" customHeight="1" spans="1:11">
      <c r="A39" s="54"/>
      <c r="B39" s="55" t="s">
        <v>16</v>
      </c>
      <c r="C39" s="56" t="e">
        <v>#DIV/0!</v>
      </c>
      <c r="D39">
        <v>0.975</v>
      </c>
      <c r="E39">
        <v>0.975</v>
      </c>
      <c r="F39">
        <v>1</v>
      </c>
      <c r="G39">
        <v>0.95</v>
      </c>
      <c r="H39">
        <v>1</v>
      </c>
      <c r="I39" s="60">
        <v>0.978571428571429</v>
      </c>
      <c r="J39" s="51"/>
      <c r="K39" s="51"/>
    </row>
    <row r="40" customHeight="1" spans="1:11">
      <c r="A40" s="54"/>
      <c r="B40" s="55" t="s">
        <v>17</v>
      </c>
      <c r="C40" s="56" t="e">
        <v>#DIV/0!</v>
      </c>
      <c r="D40">
        <v>0.975</v>
      </c>
      <c r="E40">
        <v>0.95</v>
      </c>
      <c r="F40">
        <v>1</v>
      </c>
      <c r="G40">
        <v>0.95</v>
      </c>
      <c r="H40">
        <v>1</v>
      </c>
      <c r="I40" s="60">
        <v>0.971428571428571</v>
      </c>
      <c r="J40" s="51"/>
      <c r="K40" s="51"/>
    </row>
    <row r="41" customHeight="1" spans="1:11">
      <c r="A41" s="54"/>
      <c r="B41" s="55" t="s">
        <v>18</v>
      </c>
      <c r="C41" s="56" t="e">
        <v>#DIV/0!</v>
      </c>
      <c r="D41">
        <v>0.975</v>
      </c>
      <c r="E41">
        <v>0.92</v>
      </c>
      <c r="F41">
        <v>0.95</v>
      </c>
      <c r="G41">
        <v>0.89</v>
      </c>
      <c r="H41">
        <v>1</v>
      </c>
      <c r="I41" s="60">
        <v>0.947142857142857</v>
      </c>
      <c r="J41" s="51"/>
      <c r="K41" s="51"/>
    </row>
    <row r="42" customHeight="1" spans="1:11">
      <c r="A42" s="54"/>
      <c r="B42" s="55" t="s">
        <v>21</v>
      </c>
      <c r="C42" s="56" t="e">
        <v>#DIV/0!</v>
      </c>
      <c r="D42">
        <v>0.975</v>
      </c>
      <c r="E42">
        <v>0.95</v>
      </c>
      <c r="F42">
        <v>0.95</v>
      </c>
      <c r="G42">
        <v>0.95</v>
      </c>
      <c r="H42">
        <v>1</v>
      </c>
      <c r="I42" s="60">
        <v>0.964285714285714</v>
      </c>
      <c r="J42" s="51"/>
      <c r="K42" s="51"/>
    </row>
    <row r="43" customHeight="1" spans="1:11">
      <c r="A43" s="54"/>
      <c r="B43" s="55" t="s">
        <v>20</v>
      </c>
      <c r="C43" s="56" t="e">
        <v>#DIV/0!</v>
      </c>
      <c r="D43">
        <v>0.975</v>
      </c>
      <c r="E43">
        <v>0.975</v>
      </c>
      <c r="F43">
        <v>0.95</v>
      </c>
      <c r="G43">
        <v>0.95</v>
      </c>
      <c r="H43">
        <v>1</v>
      </c>
      <c r="I43" s="60">
        <v>0.971428571428571</v>
      </c>
      <c r="J43" s="51"/>
      <c r="K43" s="51"/>
    </row>
    <row r="44" customHeight="1" spans="1:11">
      <c r="A44" s="54"/>
      <c r="B44" s="55" t="s">
        <v>23</v>
      </c>
      <c r="C44" s="56" t="e">
        <v>#DIV/0!</v>
      </c>
      <c r="D44">
        <v>0.95</v>
      </c>
      <c r="E44">
        <v>0.95</v>
      </c>
      <c r="F44">
        <v>1</v>
      </c>
      <c r="G44">
        <v>1</v>
      </c>
      <c r="H44">
        <v>1</v>
      </c>
      <c r="I44" s="60">
        <v>0.971428571428571</v>
      </c>
      <c r="J44" s="51"/>
      <c r="K44" s="51"/>
    </row>
    <row r="45" customHeight="1" spans="1:11">
      <c r="A45" s="54"/>
      <c r="B45" s="55" t="s">
        <v>24</v>
      </c>
      <c r="C45" s="56" t="e">
        <v>#DIV/0!</v>
      </c>
      <c r="D45">
        <v>0.95</v>
      </c>
      <c r="E45">
        <v>0.975</v>
      </c>
      <c r="F45">
        <v>1</v>
      </c>
      <c r="G45">
        <v>1</v>
      </c>
      <c r="H45">
        <v>1</v>
      </c>
      <c r="I45" s="60">
        <v>0.978571428571429</v>
      </c>
      <c r="J45" s="51"/>
      <c r="K45" s="51"/>
    </row>
    <row r="46" customHeight="1" spans="1:11">
      <c r="A46" s="54"/>
      <c r="B46" s="55" t="s">
        <v>49</v>
      </c>
      <c r="C46" s="56" t="e">
        <v>#DIV/0!</v>
      </c>
      <c r="D46">
        <v>0.92</v>
      </c>
      <c r="E46">
        <v>0.92</v>
      </c>
      <c r="F46">
        <v>0.95</v>
      </c>
      <c r="G46">
        <v>0.95</v>
      </c>
      <c r="H46">
        <v>1</v>
      </c>
      <c r="I46" s="60">
        <v>0.94</v>
      </c>
      <c r="J46" s="51"/>
      <c r="K46" s="51"/>
    </row>
    <row r="47" customHeight="1" spans="1:11">
      <c r="A47" s="54"/>
      <c r="B47" s="55" t="s">
        <v>48</v>
      </c>
      <c r="C47" s="56" t="e">
        <v>#DIV/0!</v>
      </c>
      <c r="D47">
        <v>0.92</v>
      </c>
      <c r="E47">
        <v>0.945</v>
      </c>
      <c r="F47">
        <v>1</v>
      </c>
      <c r="G47">
        <v>0.89</v>
      </c>
      <c r="H47">
        <v>1</v>
      </c>
      <c r="I47" s="60">
        <v>0.945714285714286</v>
      </c>
      <c r="J47" s="51"/>
      <c r="K47" s="51"/>
    </row>
    <row r="48" customHeight="1" spans="1:11">
      <c r="A48" s="35" t="s">
        <v>169</v>
      </c>
      <c r="B48" s="52"/>
      <c r="C48" s="35" t="e">
        <v>#DIV/0!</v>
      </c>
      <c r="D48" s="53">
        <v>0.949767441860466</v>
      </c>
      <c r="E48" s="53">
        <v>0.958604651162791</v>
      </c>
      <c r="F48" s="53">
        <v>0.967906976744186</v>
      </c>
      <c r="G48" s="53">
        <v>0.960232558139535</v>
      </c>
      <c r="H48" s="53">
        <v>0.997674418604651</v>
      </c>
      <c r="I48" s="36">
        <v>0.963222591362127</v>
      </c>
      <c r="J48" s="51"/>
      <c r="K48" s="51"/>
    </row>
    <row r="49" customHeight="1" spans="1:11">
      <c r="A49" s="35" t="s">
        <v>170</v>
      </c>
      <c r="B49" s="35" t="s">
        <v>6</v>
      </c>
      <c r="C49" s="35" t="e">
        <v>#DIV/0!</v>
      </c>
      <c r="D49" s="53">
        <v>1</v>
      </c>
      <c r="E49" s="53">
        <v>0.95</v>
      </c>
      <c r="F49" s="53">
        <v>1</v>
      </c>
      <c r="G49" s="53">
        <v>0.89</v>
      </c>
      <c r="H49" s="53">
        <v>1</v>
      </c>
      <c r="I49" s="36">
        <v>0.97</v>
      </c>
      <c r="J49" s="51"/>
      <c r="K49" s="51"/>
    </row>
    <row r="50" customHeight="1" spans="1:11">
      <c r="A50" s="54"/>
      <c r="B50" s="55" t="s">
        <v>5</v>
      </c>
      <c r="C50" s="56" t="e">
        <v>#DIV/0!</v>
      </c>
      <c r="D50">
        <v>1</v>
      </c>
      <c r="E50">
        <v>0.95</v>
      </c>
      <c r="F50">
        <v>1</v>
      </c>
      <c r="G50">
        <v>0.89</v>
      </c>
      <c r="H50">
        <v>1</v>
      </c>
      <c r="I50" s="60">
        <v>0.97</v>
      </c>
      <c r="J50" s="51"/>
      <c r="K50" s="51"/>
    </row>
    <row r="51" customHeight="1" spans="1:11">
      <c r="A51" s="35" t="s">
        <v>171</v>
      </c>
      <c r="B51" s="52"/>
      <c r="C51" s="35" t="e">
        <v>#DIV/0!</v>
      </c>
      <c r="D51" s="53">
        <v>1</v>
      </c>
      <c r="E51" s="53">
        <v>0.95</v>
      </c>
      <c r="F51" s="53">
        <v>1</v>
      </c>
      <c r="G51" s="53">
        <v>0.89</v>
      </c>
      <c r="H51" s="53">
        <v>1</v>
      </c>
      <c r="I51" s="36">
        <v>0.97</v>
      </c>
      <c r="J51" s="51"/>
      <c r="K51" s="51"/>
    </row>
    <row r="52" customHeight="1" spans="1:11">
      <c r="A52" s="35" t="s">
        <v>172</v>
      </c>
      <c r="B52" s="35" t="s">
        <v>4</v>
      </c>
      <c r="C52" s="35" t="e">
        <v>#DIV/0!</v>
      </c>
      <c r="D52" s="53">
        <v>0.975</v>
      </c>
      <c r="E52" s="53">
        <v>0.975</v>
      </c>
      <c r="F52" s="53">
        <v>0.95</v>
      </c>
      <c r="G52" s="53">
        <v>0.95</v>
      </c>
      <c r="H52" s="53">
        <v>1</v>
      </c>
      <c r="I52" s="36">
        <v>0.971428571428571</v>
      </c>
      <c r="J52" s="51"/>
      <c r="K52" s="51"/>
    </row>
    <row r="53" customHeight="1" spans="1:11">
      <c r="A53" s="35" t="s">
        <v>173</v>
      </c>
      <c r="B53" s="52"/>
      <c r="C53" s="35" t="e">
        <v>#DIV/0!</v>
      </c>
      <c r="D53" s="53">
        <v>0.975</v>
      </c>
      <c r="E53" s="53">
        <v>0.975</v>
      </c>
      <c r="F53" s="53">
        <v>0.95</v>
      </c>
      <c r="G53" s="53">
        <v>0.95</v>
      </c>
      <c r="H53" s="53">
        <v>1</v>
      </c>
      <c r="I53" s="36">
        <v>0.971428571428571</v>
      </c>
      <c r="J53" s="51"/>
      <c r="K53" s="51"/>
    </row>
    <row r="54" customHeight="1" spans="1:11">
      <c r="A54" s="39" t="s">
        <v>166</v>
      </c>
      <c r="B54" s="57"/>
      <c r="C54" s="39" t="e">
        <v>#DIV/0!</v>
      </c>
      <c r="D54" s="58">
        <v>0.952500000000001</v>
      </c>
      <c r="E54" s="58">
        <v>0.95858695652174</v>
      </c>
      <c r="F54" s="58">
        <v>0.968913043478261</v>
      </c>
      <c r="G54" s="58">
        <v>0.956956521739131</v>
      </c>
      <c r="H54" s="58">
        <v>0.997826086956522</v>
      </c>
      <c r="I54" s="40">
        <v>0.963695652173913</v>
      </c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174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175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176</v>
      </c>
      <c r="E3" s="3"/>
      <c r="F3" s="4">
        <v>2023</v>
      </c>
      <c r="G3" s="5"/>
      <c r="H3" s="3" t="s">
        <v>65</v>
      </c>
      <c r="I3" s="3"/>
      <c r="J3" s="4" t="s">
        <v>79</v>
      </c>
      <c r="K3" s="29"/>
      <c r="L3" s="29"/>
      <c r="N3" s="45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151</v>
      </c>
      <c r="AL3" s="35" t="s">
        <v>157</v>
      </c>
      <c r="AM3" s="36" t="s">
        <v>159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177</v>
      </c>
      <c r="E4" s="3"/>
      <c r="F4" s="6">
        <f t="array" ref="F4">DATE(F3,INDEX(MASTER!G:G,MATCH(J3,MASTER!F:F,0)),1)</f>
        <v>44986</v>
      </c>
      <c r="G4" s="7"/>
      <c r="H4" s="3" t="s">
        <v>178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179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180</v>
      </c>
      <c r="E5" s="3"/>
      <c r="F5" s="6">
        <f>EOMONTH(F4,0)</f>
        <v>45016</v>
      </c>
      <c r="G5" s="7"/>
      <c r="H5" s="3" t="s">
        <v>181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0</v>
      </c>
      <c r="AK5" s="35">
        <v>6</v>
      </c>
      <c r="AL5" s="35">
        <v>0</v>
      </c>
      <c r="AM5" s="36" t="s">
        <v>179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182</v>
      </c>
      <c r="E6" s="3"/>
      <c r="F6" s="8">
        <f>NETWORKDAYS(F4,F5)</f>
        <v>23</v>
      </c>
      <c r="G6" s="5"/>
      <c r="H6" s="3" t="s">
        <v>183</v>
      </c>
      <c r="I6" s="3"/>
      <c r="J6" s="8">
        <f>COUNTIFS($AK:$AK,"&lt;=7",$AL:$AL,"&gt;="&amp;$J$4,$AL:$AL,"&lt;="&amp;$J$5,$AM:$AM,$L$1)</f>
        <v>5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44957</v>
      </c>
      <c r="AK6" s="35">
        <v>2</v>
      </c>
      <c r="AL6" s="35">
        <v>5</v>
      </c>
      <c r="AM6" s="36" t="s">
        <v>70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6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44959</v>
      </c>
      <c r="AK7" s="35">
        <v>4</v>
      </c>
      <c r="AL7" s="35">
        <v>5</v>
      </c>
      <c r="AM7" s="36" t="s">
        <v>74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44972</v>
      </c>
      <c r="AK8" s="35">
        <v>3</v>
      </c>
      <c r="AL8" s="35">
        <v>7</v>
      </c>
      <c r="AM8" s="36" t="s">
        <v>74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4" t="s">
        <v>172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44974</v>
      </c>
      <c r="AK9" s="35">
        <v>5</v>
      </c>
      <c r="AL9" s="35">
        <v>7</v>
      </c>
      <c r="AM9" s="36" t="s">
        <v>74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44980</v>
      </c>
      <c r="AK10" s="35">
        <v>4</v>
      </c>
      <c r="AL10" s="35">
        <v>8</v>
      </c>
      <c r="AM10" s="36" t="s">
        <v>74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184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45000</v>
      </c>
      <c r="AK11" s="35">
        <v>3</v>
      </c>
      <c r="AL11" s="35">
        <v>11</v>
      </c>
      <c r="AM11" s="36" t="s">
        <v>78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45034</v>
      </c>
      <c r="AK12" s="39">
        <v>2</v>
      </c>
      <c r="AL12" s="39">
        <v>16</v>
      </c>
      <c r="AM12" s="40" t="s">
        <v>83</v>
      </c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4" t="s">
        <v>168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184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2">
        <v>11</v>
      </c>
      <c r="AM18" s="42" t="s">
        <v>78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2">
        <v>12</v>
      </c>
      <c r="AM19" s="42" t="s">
        <v>78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>
        <f ca="1">IFERROR(AVERAGEIFS(DATA!$J:$J,DATA!$M:$M,$L$1,DATA!$I:$I,$B16,DATA!$E:$E,"&lt;=7")," ")</f>
        <v>0.960232558139535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4" t="s">
        <v>170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184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2">
        <v>11</v>
      </c>
      <c r="AM25" s="42" t="s">
        <v>78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2">
        <v>12</v>
      </c>
      <c r="AM26" s="42" t="s">
        <v>78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>
        <f ca="1">IFERROR(AVERAGEIFS(DATA!$J:$J,DATA!$M:$M,$L$1,DATA!$I:$I,$B23,DATA!$E:$E,"&lt;=7")," ")</f>
        <v>0.89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185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tabSelected="1" workbookViewId="0">
      <pane ySplit="9" topLeftCell="A10" activePane="bottomLeft" state="frozen"/>
      <selection/>
      <selection pane="bottomLeft" activeCell="P10" sqref="P10:Q6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176</v>
      </c>
      <c r="E3" s="3"/>
      <c r="F3" s="4">
        <f>DASHBOARD!F3</f>
        <v>2023</v>
      </c>
      <c r="G3" s="5"/>
      <c r="H3" s="3" t="s">
        <v>65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151</v>
      </c>
      <c r="AL3" s="35" t="s">
        <v>157</v>
      </c>
      <c r="AM3" s="36" t="s">
        <v>159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177</v>
      </c>
      <c r="E4" s="3"/>
      <c r="F4" s="6">
        <f t="array" ref="F4">DATE(F3,INDEX(MASTER!G:G,MATCH(J3,MASTER!F:F,0)),1)</f>
        <v>44986</v>
      </c>
      <c r="G4" s="7"/>
      <c r="H4" s="3" t="s">
        <v>178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179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180</v>
      </c>
      <c r="E5" s="3"/>
      <c r="F5" s="6">
        <f>EOMONTH(F4,0)</f>
        <v>45016</v>
      </c>
      <c r="G5" s="7"/>
      <c r="H5" s="3" t="s">
        <v>181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0</v>
      </c>
      <c r="AK5" s="35">
        <v>6</v>
      </c>
      <c r="AL5" s="35">
        <v>0</v>
      </c>
      <c r="AM5" s="36" t="s">
        <v>179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182</v>
      </c>
      <c r="E6" s="3"/>
      <c r="F6" s="8">
        <f>NETWORKDAYS(F4,F5)</f>
        <v>23</v>
      </c>
      <c r="G6" s="5"/>
      <c r="H6" s="3" t="s">
        <v>183</v>
      </c>
      <c r="I6" s="3"/>
      <c r="J6" s="8">
        <f>COUNTIFS($AK:$AK,"&lt;=7",$AL:$AL,"&gt;="&amp;$J$4,$AL:$AL,"&lt;="&amp;$J$5,$AM:$AM,$L$1)</f>
        <v>1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44957</v>
      </c>
      <c r="AK6" s="35">
        <v>2</v>
      </c>
      <c r="AL6" s="35">
        <v>5</v>
      </c>
      <c r="AM6" s="36" t="s">
        <v>70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0.95695652173913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44959</v>
      </c>
      <c r="AK7" s="35">
        <v>4</v>
      </c>
      <c r="AL7" s="35">
        <v>5</v>
      </c>
      <c r="AM7" s="36" t="s">
        <v>74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44972</v>
      </c>
      <c r="AK8" s="35">
        <v>3</v>
      </c>
      <c r="AL8" s="35">
        <v>7</v>
      </c>
      <c r="AM8" s="36" t="s">
        <v>74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 t="s">
        <v>154</v>
      </c>
      <c r="Q9" s="1" t="s">
        <v>152</v>
      </c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44974</v>
      </c>
      <c r="AK9" s="35">
        <v>5</v>
      </c>
      <c r="AL9" s="35">
        <v>7</v>
      </c>
      <c r="AM9" s="36" t="s">
        <v>74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172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44980</v>
      </c>
      <c r="AK10" s="35">
        <v>4</v>
      </c>
      <c r="AL10" s="35">
        <v>8</v>
      </c>
      <c r="AM10" s="36" t="s">
        <v>74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33" t="str">
        <f t="shared" ref="P11:P60" si="1">IFERROR(TRIM(LEFT(B11,FIND("[",B11)-1))," ")</f>
        <v>Security</v>
      </c>
      <c r="Q11" s="33" t="str">
        <f t="shared" ref="Q11:Q60" si="2"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45000</v>
      </c>
      <c r="AK11" s="35">
        <v>3</v>
      </c>
      <c r="AL11" s="35">
        <v>11</v>
      </c>
      <c r="AM11" s="36" t="s">
        <v>78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33" t="str">
        <f t="shared" si="1"/>
        <v> </v>
      </c>
      <c r="Q12" s="33" t="str">
        <f t="shared" si="2"/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45034</v>
      </c>
      <c r="AK12" s="39">
        <v>2</v>
      </c>
      <c r="AL12" s="39">
        <v>16</v>
      </c>
      <c r="AM12" s="40" t="s">
        <v>83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170</v>
      </c>
      <c r="C13" s="17"/>
      <c r="D13" s="18"/>
      <c r="O13" s="1"/>
      <c r="P13" s="33" t="str">
        <f t="shared" si="1"/>
        <v> </v>
      </c>
      <c r="Q13" s="33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/>
      <c r="AK13" s="41"/>
      <c r="AL13" s="4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33" t="str">
        <f t="shared" si="1"/>
        <v>Driver</v>
      </c>
      <c r="Q14" s="33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2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33" t="str">
        <f t="shared" si="1"/>
        <v>Driver</v>
      </c>
      <c r="Q15" s="33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33" t="str">
        <f t="shared" si="1"/>
        <v> </v>
      </c>
      <c r="Q16" s="33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168</v>
      </c>
      <c r="C17" s="25"/>
      <c r="O17" s="1"/>
      <c r="P17" s="33" t="str">
        <f t="shared" si="1"/>
        <v> </v>
      </c>
      <c r="Q17" s="33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30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33" t="str">
        <f t="shared" si="1"/>
        <v>Gedung Blok Barat Lt.1</v>
      </c>
      <c r="Q18" s="33" t="str">
        <f t="shared" si="2"/>
        <v>Co Working Space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28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33" t="str">
        <f t="shared" si="1"/>
        <v>Gedung Blok Barat Lt.1</v>
      </c>
      <c r="Q19" s="33" t="str">
        <f t="shared" si="2"/>
        <v>Gudang 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29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33" t="str">
        <f t="shared" si="1"/>
        <v>Gedung Blok Barat Lt.1</v>
      </c>
      <c r="Q20" s="33" t="str">
        <f t="shared" si="2"/>
        <v>Gudang 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26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33" t="str">
        <f t="shared" si="1"/>
        <v>Gedung Blok Barat Lt.1</v>
      </c>
      <c r="Q21" s="33" t="str">
        <f t="shared" si="2"/>
        <v>R Dokumentasi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27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33" t="str">
        <f t="shared" si="1"/>
        <v>Gedung Blok Barat Lt.1</v>
      </c>
      <c r="Q22" s="33" t="str">
        <f t="shared" si="2"/>
        <v>R Penggambaran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25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33" t="str">
        <f t="shared" si="1"/>
        <v>Gedung Blok Barat Lt.1</v>
      </c>
      <c r="Q23" s="33" t="str">
        <f t="shared" si="2"/>
        <v>Ruang perlengkapan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31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33" t="str">
        <f t="shared" si="1"/>
        <v>Gedung Blok Barat Lt.1</v>
      </c>
      <c r="Q24" s="33" t="str">
        <f t="shared" si="2"/>
        <v>Toilet Pria &amp; Wanita 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32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33" t="str">
        <f t="shared" si="1"/>
        <v>Gedung Blok Barat Lt.1</v>
      </c>
      <c r="Q25" s="33" t="str">
        <f t="shared" si="2"/>
        <v>Toilet Pria &amp; Wanita 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35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33" t="str">
        <f t="shared" si="1"/>
        <v>Gedung Blok Barat Lt.2</v>
      </c>
      <c r="Q26" s="33" t="str">
        <f t="shared" si="2"/>
        <v>Ruang Peneliti 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36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33" t="str">
        <f t="shared" si="1"/>
        <v>Gedung Blok Barat Lt.2</v>
      </c>
      <c r="Q27" s="33" t="str">
        <f t="shared" si="2"/>
        <v>Ruang Peneliti 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37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33" t="str">
        <f t="shared" si="1"/>
        <v>Gedung Blok Barat Lt.2</v>
      </c>
      <c r="Q28" s="33" t="str">
        <f t="shared" si="2"/>
        <v>Ruang Peneliti 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33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33" t="str">
        <f t="shared" si="1"/>
        <v>Gedung Blok Barat Lt.2</v>
      </c>
      <c r="Q29" s="33" t="str">
        <f t="shared" si="2"/>
        <v>Ruang Rapat Besar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34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2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33" t="str">
        <f t="shared" si="1"/>
        <v>Gedung Blok Barat Lt.2</v>
      </c>
      <c r="Q30" s="33" t="str">
        <f t="shared" si="2"/>
        <v>Ruang Redaksi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39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2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33" t="str">
        <f t="shared" si="1"/>
        <v>Gedung Blok Barat Lt.2</v>
      </c>
      <c r="Q31" s="33" t="str">
        <f t="shared" si="2"/>
        <v>Toilet Pria &amp; Wanita 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38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2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33" t="str">
        <f t="shared" si="1"/>
        <v>Gedung Blok Barat Lt.2</v>
      </c>
      <c r="Q32" s="33" t="str">
        <f t="shared" si="2"/>
        <v>Toilet Pria &amp; Wanita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41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2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33" t="str">
        <f t="shared" si="1"/>
        <v>Gedung Pameran</v>
      </c>
      <c r="Q33" s="33" t="str">
        <f t="shared" si="2"/>
        <v>Ruang Mess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40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2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33" t="str">
        <f t="shared" si="1"/>
        <v>Gedung Pameran</v>
      </c>
      <c r="Q34" s="33" t="str">
        <f t="shared" si="2"/>
        <v>Ruang Pameran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42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2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33" t="str">
        <f t="shared" si="1"/>
        <v>Gedung Pameran</v>
      </c>
      <c r="Q35" s="33" t="str">
        <f t="shared" si="2"/>
        <v>Toilet Pria / Wanita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43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2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33" t="str">
        <f t="shared" si="1"/>
        <v>Gedung Perpustakaan Lt.1</v>
      </c>
      <c r="Q36" s="33" t="str">
        <f t="shared" si="2"/>
        <v>Ruang Laboratorium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44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2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33" t="str">
        <f t="shared" si="1"/>
        <v>Gedung Perpustakaan Lt.1</v>
      </c>
      <c r="Q37" s="33" t="str">
        <f t="shared" si="2"/>
        <v>Toilet Pria &amp; Wanita 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45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2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33" t="str">
        <f t="shared" si="1"/>
        <v>Gedung Perpustakaan Lt.1</v>
      </c>
      <c r="Q38" s="33" t="str">
        <f t="shared" si="2"/>
        <v>Toilet Pria &amp; Wanita 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46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2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33" t="str">
        <f t="shared" si="1"/>
        <v>Gedung Perpustakaan Lt.2</v>
      </c>
      <c r="Q39" s="33" t="str">
        <f t="shared" si="2"/>
        <v>Ruang Perpustakaan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47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2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33" t="str">
        <f t="shared" si="1"/>
        <v>Gedung Perpustakaan Lt.2</v>
      </c>
      <c r="Q40" s="33" t="str">
        <f t="shared" si="2"/>
        <v>Toilet Pria &amp; Wanita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7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2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33" t="str">
        <f t="shared" si="1"/>
        <v>Gedung Utama Lt.1</v>
      </c>
      <c r="Q41" s="33" t="str">
        <f t="shared" si="2"/>
        <v>Lobby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11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2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33" t="str">
        <f t="shared" si="1"/>
        <v>Gedung Utama Lt.1</v>
      </c>
      <c r="Q42" s="33" t="str">
        <f t="shared" si="2"/>
        <v>Pantry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8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2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33" t="str">
        <f t="shared" si="1"/>
        <v>Gedung Utama Lt.1</v>
      </c>
      <c r="Q43" s="33" t="str">
        <f t="shared" si="2"/>
        <v>R Kasubag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10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2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33" t="str">
        <f t="shared" si="1"/>
        <v>Gedung Utama Lt.1</v>
      </c>
      <c r="Q44" s="33" t="str">
        <f t="shared" si="2"/>
        <v>R Keuangan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9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2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33" t="str">
        <f t="shared" si="1"/>
        <v>Gedung Utama Lt.1</v>
      </c>
      <c r="Q45" s="33" t="str">
        <f t="shared" si="2"/>
        <v>R Tata Usaha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12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2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33" t="str">
        <f t="shared" si="1"/>
        <v>Gedung Utama Lt.1</v>
      </c>
      <c r="Q46" s="33" t="str">
        <f t="shared" si="2"/>
        <v>Toilet Pria &amp; Wanita 1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13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2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33" t="str">
        <f t="shared" si="1"/>
        <v>Gedung Utama Lt.1</v>
      </c>
      <c r="Q47" s="33" t="str">
        <f t="shared" si="2"/>
        <v>Toilet Pria &amp; Wanita 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22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2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33" t="str">
        <f t="shared" si="1"/>
        <v>Gedung Utama Lt.2</v>
      </c>
      <c r="Q48" s="33" t="str">
        <f t="shared" si="2"/>
        <v>Co Working Space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19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2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33" t="str">
        <f t="shared" si="1"/>
        <v>Gedung Utama Lt.2</v>
      </c>
      <c r="Q49" s="33" t="str">
        <f t="shared" si="2"/>
        <v>Pantry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14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2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33" t="str">
        <f t="shared" si="1"/>
        <v>Gedung Utama Lt.2</v>
      </c>
      <c r="Q50" s="33" t="str">
        <f t="shared" si="2"/>
        <v>R Kepala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15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2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33" t="str">
        <f t="shared" si="1"/>
        <v>Gedung Utama Lt.2</v>
      </c>
      <c r="Q51" s="33" t="str">
        <f t="shared" si="2"/>
        <v>R Peneliti 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16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2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33" t="str">
        <f t="shared" si="1"/>
        <v>Gedung Utama Lt.2</v>
      </c>
      <c r="Q52" s="33" t="str">
        <f t="shared" si="2"/>
        <v>R Peneliti 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21"/>
      <c r="B53" s="23" t="s">
        <v>17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2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21"/>
      <c r="P53" s="33" t="str">
        <f t="shared" si="1"/>
        <v>Gedung Utama Lt.2</v>
      </c>
      <c r="Q53" s="33" t="str">
        <f t="shared" si="2"/>
        <v>R Peneliti 3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customHeight="1" spans="1:50">
      <c r="A54" s="1"/>
      <c r="B54" s="23" t="s">
        <v>18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2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33" t="str">
        <f t="shared" si="1"/>
        <v>Gedung Utama Lt.2</v>
      </c>
      <c r="Q54" s="33" t="str">
        <f t="shared" si="2"/>
        <v>R Peneliti 4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21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2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33" t="str">
        <f t="shared" si="1"/>
        <v>Gedung Utama Lt.2</v>
      </c>
      <c r="Q55" s="33" t="str">
        <f t="shared" si="2"/>
        <v>R Rapat Kecil 2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20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2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33" t="str">
        <f t="shared" si="1"/>
        <v>Gedung Utama Lt.2</v>
      </c>
      <c r="Q56" s="33" t="str">
        <f t="shared" si="2"/>
        <v>R Rapat Kecil 1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23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2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33" t="str">
        <f t="shared" si="1"/>
        <v>Gedung Utama Lt.2</v>
      </c>
      <c r="Q57" s="33" t="str">
        <f t="shared" si="2"/>
        <v>Toilet Pria &amp; Wanita 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24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2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33" t="str">
        <f t="shared" si="1"/>
        <v>Gedung Utama Lt.2</v>
      </c>
      <c r="Q58" s="33" t="str">
        <f t="shared" si="2"/>
        <v>Toilet Pria &amp; Wanita 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49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2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33" t="str">
        <f t="shared" si="1"/>
        <v>Halaman</v>
      </c>
      <c r="Q59" s="33" t="str">
        <f t="shared" si="2"/>
        <v>Parkir Mobil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48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2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33" t="str">
        <f t="shared" si="1"/>
        <v>Halaman</v>
      </c>
      <c r="Q60" s="33" t="str">
        <f t="shared" si="2"/>
        <v>Taman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1"/>
      <c r="C61" s="1"/>
      <c r="D61" s="21"/>
      <c r="E61" s="1"/>
      <c r="F61" s="21"/>
      <c r="G61" s="1"/>
      <c r="H61" s="21"/>
      <c r="I61" s="1"/>
      <c r="J61" s="21"/>
      <c r="K61" s="1"/>
      <c r="L61" s="21"/>
      <c r="M61" s="1"/>
      <c r="N61" s="2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6"/>
      <c r="C62" s="1"/>
      <c r="D62" s="26"/>
      <c r="E62" s="1"/>
      <c r="F62" s="26"/>
      <c r="G62" s="1"/>
      <c r="H62" s="26"/>
      <c r="I62" s="1"/>
      <c r="J62" s="26"/>
      <c r="K62" s="1"/>
      <c r="L62" s="26"/>
      <c r="M62" s="1"/>
      <c r="N62" s="3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21"/>
      <c r="B63" s="27"/>
      <c r="C63" s="21"/>
      <c r="D63" s="27"/>
      <c r="E63" s="21"/>
      <c r="F63" s="27"/>
      <c r="G63" s="21"/>
      <c r="H63" s="27"/>
      <c r="I63" s="21"/>
      <c r="J63" s="27"/>
      <c r="K63" s="21"/>
      <c r="L63" s="27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43" t="s">
        <v>187</v>
      </c>
      <c r="C66" s="1"/>
      <c r="E66" s="1"/>
      <c r="F66" s="43" t="s">
        <v>188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 t="s">
        <v>189</v>
      </c>
      <c r="C75" s="1"/>
      <c r="D75" s="1"/>
      <c r="E75" s="1"/>
      <c r="F75" s="1" t="s">
        <v>189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 t="s">
        <v>190</v>
      </c>
      <c r="C76" s="1"/>
      <c r="D76" s="1"/>
      <c r="E76" s="1"/>
      <c r="F76" s="1" t="s">
        <v>190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2023-05-29T09:19:54Z</dcterms:created>
  <dcterms:modified xsi:type="dcterms:W3CDTF">2023-05-29T09:29:37Z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F209D52DF6414EAEB04FD481F4CF6201</vt:lpwstr>
  </property>
  <property fmtid="{D5CDD505-2E9C-101B-9397-08002B2CF9AE}" pid="3" name="KSOProductBuildVer">
    <vt:lpwstr>2057-11.2.0.11537</vt:lpwstr>
  </property>
</Properties>
</file>