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<sst xmlns="http://schemas.openxmlformats.org/spreadsheetml/2006/main" count="871" uniqueCount="179">
  <si>
    <t>Timestamp</t>
  </si>
  <si>
    <t>Email Address</t>
  </si>
  <si>
    <t>Full Name</t>
  </si>
  <si>
    <t>Penilaian untuk pekerjaan tanggal</t>
  </si>
  <si>
    <t>Security [CIKINI - Security Functions]</t>
  </si>
  <si>
    <t>Security [ RADEN SALEH - Security Functions]</t>
  </si>
  <si>
    <t>CIKINI - Lantai 1 [Lobby Utama]</t>
  </si>
  <si>
    <t>CIKINI - Lantai 1 [Musholla]</t>
  </si>
  <si>
    <t>CIKINI - Lantai 1 [R. PPID]</t>
  </si>
  <si>
    <t>CIKINI - Lantai 1 [Ruang Kerja]</t>
  </si>
  <si>
    <t>CIKINI - Lantai 1 [Taman Tengah]</t>
  </si>
  <si>
    <t>CIKINI - Lantai 1 [Toilet Pria / Wanita]</t>
  </si>
  <si>
    <t>CIKINI - Lantai 2 [Tangga Exit]</t>
  </si>
  <si>
    <t>CIKINI - Lantai 2 [Ruang Kerja]</t>
  </si>
  <si>
    <t>CIKINI - Lantai 2 [Pantry ]</t>
  </si>
  <si>
    <t>CIKINI - Lantai 2 [Ruang Rapat 1]</t>
  </si>
  <si>
    <t>CIKINI - Lantai 2 [Koridor ]</t>
  </si>
  <si>
    <t>CIKINI - Lantai 2 [Toilet Pria / Wanita]</t>
  </si>
  <si>
    <t>CIKINI - Halaman [Taman ]</t>
  </si>
  <si>
    <t>CIKINI - Halaman [Parkir Motor ]</t>
  </si>
  <si>
    <t>CIKINI - Halaman [Parkir Mobil]</t>
  </si>
  <si>
    <t>CIKINI - Halaman [Pos Security]</t>
  </si>
  <si>
    <t>CIKINI - Halaman [Halaman depan dan samping ]</t>
  </si>
  <si>
    <t>CIKINI - Halaman [TPS]</t>
  </si>
  <si>
    <t>RADEN SALEH - Lantai 1 [Lobby Utama]</t>
  </si>
  <si>
    <t>RADEN SALEH - Lantai 1 [Lobby Luar]</t>
  </si>
  <si>
    <t>RADEN SALEH - Lantai 1 [Ruang Meeting]</t>
  </si>
  <si>
    <t>RADEN SALEH - Lantai 1 [Ruang Kerja]</t>
  </si>
  <si>
    <t>RADEN SALEH - Lantai 1 [Tangga Exit]</t>
  </si>
  <si>
    <t>RADEN SALEH - Lantai 1 [Toilet Pria / Wanita]</t>
  </si>
  <si>
    <t>RADEN SALEH - Halaman [Taman ]</t>
  </si>
  <si>
    <t>RADEN SALEH - Halaman [Parkir Motor ]</t>
  </si>
  <si>
    <t>RADEN SALEH - Halaman [Parkir Mobil]</t>
  </si>
  <si>
    <t>RADEN SALEH - Halaman [Pos Security]</t>
  </si>
  <si>
    <t>RADEN SALEH - Halaman [Halaman depan samping dan belakang]</t>
  </si>
  <si>
    <t>RADEN SALEH - Halaman [TPS]</t>
  </si>
  <si>
    <t>barn002@brin.go.id</t>
  </si>
  <si>
    <t>Barnas</t>
  </si>
  <si>
    <t>BAIK</t>
  </si>
  <si>
    <t>edy.kyd@gmail.com</t>
  </si>
  <si>
    <t>Edi Karyadi</t>
  </si>
  <si>
    <t>CUKUP BAIK</t>
  </si>
  <si>
    <t>edisetiawan140@gmail.com</t>
  </si>
  <si>
    <t>Edi Setiawan</t>
  </si>
  <si>
    <t>SANGATBAIK</t>
  </si>
  <si>
    <t>edi setiawan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</si>
  <si>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</si>
  <si>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</si>
  <si>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</si>
  <si>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</si>
  <si>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</si>
  <si>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</si>
  <si>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</si>
  <si>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</si>
  <si>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</si>
  <si>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</si>
  <si>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</si>
  <si>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</si>
  <si>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</si>
  <si>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</si>
  <si>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</si>
  <si>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</si>
  <si>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</si>
  <si>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</si>
  <si>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</si>
  <si>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</si>
  <si>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</si>
  <si>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</si>
  <si>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</si>
  <si>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</si>
  <si>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</si>
  <si>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</si>
  <si>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</si>
  <si>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</si>
  <si>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</si>
  <si>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</si>
  <si>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</si>
  <si>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</si>
  <si>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</si>
  <si>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</si>
  <si>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</si>
  <si>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</si>
  <si>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</si>
  <si>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</si>
  <si>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</si>
  <si>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</si>
  <si>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</si>
  <si>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</si>
  <si>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</si>
  <si>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</si>
  <si>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</si>
  <si>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</si>
  <si>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</si>
  <si>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</si>
  <si>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</si>
  <si>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</si>
  <si>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</si>
  <si>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</si>
  <si>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</si>
  <si>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</si>
  <si>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</si>
  <si>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</si>
  <si>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</si>
  <si>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</si>
  <si>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</si>
  <si>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</si>
  <si>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</si>
  <si>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</si>
  <si>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</si>
  <si>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</si>
  <si>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</si>
  <si>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</si>
  <si>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</si>
  <si>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</si>
  <si>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</si>
  <si>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</si>
  <si>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</si>
  <si>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</si>
  <si>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</si>
  <si>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</si>
  <si>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</si>
  <si>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</si>
  <si>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</si>
  <si>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</si>
  <si>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</si>
  <si>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</si>
  <si>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</si>
  <si>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</si>
  <si>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</si>
  <si>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</si>
  <si>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</si>
  <si>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</si>
  <si>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</si>
  <si>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</si>
  <si>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</si>
  <si>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</si>
  <si>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</si>
  <si>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</si>
  <si>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</si>
  <si>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</si>
  <si>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</si>
  <si>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</si>
  <si>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</si>
  <si>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</si>
  <si>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</si>
  <si>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</si>
  <si>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</si>
  <si>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</si>
  <si>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</si>
  <si>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</si>
  <si>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</si>
  <si>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</si>
  <si>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</si>
  <si>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</si>
  <si>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</si>
  <si>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</si>
  <si>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</si>
  <si>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</si>
  <si>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</si>
  <si>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</si>
  <si>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</si>
  <si>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</si>
  <si>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</si>
  <si>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</si>
  <si>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</si>
  <si>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</si>
  <si>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</si>
  <si>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</si>
  <si>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</si>
  <si>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</si>
  <si>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</si>
  <si>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</si>
  <si>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</si>
  <si>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</si>
  <si>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CIKINI + RADEN SALEH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</si>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</sst>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9" fillId="19" borderId="2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54733796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4">
        <d v="2023-04-17T15:02:00"/>
        <d v="2023-04-17T16:17:32"/>
        <d v="2023-04-17T18:40:24"/>
        <d v="2023-04-17T18:52:33"/>
        <d v="2023-04-18T16:58:39"/>
        <d v="2023-04-18T17:01:29"/>
        <d v="2023-04-18T19:04:25"/>
        <d v="2023-04-18T19:06:52"/>
        <d v="2023-04-19T10:40:56"/>
        <d v="2023-04-19T10:42:25"/>
        <d v="2023-04-19T10:43:40"/>
        <d v="2023-04-19T10:46:17"/>
        <d v="2023-05-05T10:30:09"/>
        <n v="0"/>
      </sharedItems>
    </cacheField>
    <cacheField name="Email Address" numFmtId="0">
      <sharedItems containsNumber="1" containsInteger="1" containsMixedTypes="1" count="4">
        <s v="barn002@brin.go.id"/>
        <s v="edy.kyd@gmail.com"/>
        <s v="edisetiawan140@gmail.com"/>
        <n v="0"/>
      </sharedItems>
    </cacheField>
    <cacheField name="Full Name" numFmtId="0">
      <sharedItems containsNumber="1" containsInteger="1" containsMixedTypes="1" count="4">
        <s v="Barnas"/>
        <s v="Edi Karyadi"/>
        <s v="Edi Setiawan"/>
        <n v="0"/>
      </sharedItems>
    </cacheField>
    <cacheField name="Penilaian untuk pekerjaan tanggal" numFmtId="0">
      <sharedItems containsSemiMixedTypes="0" containsString="0" containsDate="1" containsMixedTypes="1" count="10">
        <d v="2023-04-17T00:00:00"/>
        <n v="0"/>
        <d v="2023-04-18T00:00:00"/>
        <d v="2023-01-17T00:00:00"/>
        <d v="2023-02-17T00:00:00"/>
        <d v="2023-01-31T00:00:00"/>
        <d v="2023-02-28T00:00:00"/>
        <d v="2023-03-19T00:00:00"/>
        <d v="2023-04-19T00:00:00"/>
        <d v="2023-04-30T00:00:00"/>
      </sharedItems>
    </cacheField>
    <cacheField name="weekday" numFmtId="49">
      <sharedItems containsSemiMixedTypes="0" containsString="0" containsNumber="1" containsInteger="1" minValue="1" maxValue="7" count="6">
        <n v="1"/>
        <n v="6"/>
        <n v="2"/>
        <n v="5"/>
        <n v="7"/>
        <n v="3"/>
      </sharedItems>
    </cacheField>
    <cacheField name="Sub Area" numFmtId="0">
      <sharedItems count="32">
        <s v="Security [CIKINI - Security Functions]"/>
        <s v="Security [ RADEN SALEH - Security Functions]"/>
        <s v="CIKINI - Lantai 1 [Lobby Utama]"/>
        <s v="CIKINI - Lantai 1 [Musholla]"/>
        <s v="CIKINI - Lantai 1 [R. PPID]"/>
        <s v="CIKINI - Lantai 1 [Ruang Kerja]"/>
        <s v="CIKINI - Lantai 1 [Taman Tengah]"/>
        <s v="CIKINI - Lantai 1 [Toilet Pria / Wanita]"/>
        <s v="CIKINI - Lantai 2 [Tangga Exit]"/>
        <s v="CIKINI - Lantai 2 [Ruang Kerja]"/>
        <s v="CIKINI - Lantai 2 [Pantry ]"/>
        <s v="CIKINI - Lantai 2 [Ruang Rapat 1]"/>
        <s v="CIKINI - Lantai 2 [Koridor ]"/>
        <s v="CIKINI - Lantai 2 [Toilet Pria / Wanita]"/>
        <s v="CIKINI - Halaman [Taman ]"/>
        <s v="CIKINI - Halaman [Parkir Motor ]"/>
        <s v="CIKINI - Halaman [Parkir Mobil]"/>
        <s v="CIKINI - Halaman [Pos Security]"/>
        <s v="CIKINI - Halaman [Halaman depan dan samping ]"/>
        <s v="CIKINI - Halaman [TPS]"/>
        <s v="RADEN SALEH - Lantai 1 [Lobby Utama]"/>
        <s v="RADEN SALEH - Lantai 1 [Lobby Luar]"/>
        <s v="RADEN SALEH - Lantai 1 [Ruang Meeting]"/>
        <s v="RADEN SALEH - Lantai 1 [Ruang Kerja]"/>
        <s v="RADEN SALEH - Lantai 1 [Tangga Exit]"/>
        <s v="RADEN SALEH - Lantai 1 [Toilet Pria / Wanita]"/>
        <s v="RADEN SALEH - Halaman [Taman ]"/>
        <s v="RADEN SALEH - Halaman [Parkir Motor ]"/>
        <s v="RADEN SALEH - Halaman [Parkir Mobil]"/>
        <s v="RADEN SALEH - Halaman [Pos Security]"/>
        <s v="RADEN SALEH - Halaman [Halaman depan samping dan belakang]"/>
        <s v="RADEN SALEH - 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6">
        <s v="Security"/>
        <s v="CIKINI - Lantai 1"/>
        <s v="CIKINI - Lantai 2"/>
        <s v="CIKINI - Halaman"/>
        <s v="RADEN SALEH - Lantai 1"/>
        <s v="RADEN SALEH - 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8" count="8">
        <n v="16"/>
        <n v="0"/>
        <n v="3"/>
        <n v="7"/>
        <n v="5"/>
        <n v="9"/>
        <n v="12"/>
        <n v="18"/>
      </sharedItems>
    </cacheField>
    <cacheField name="Week" numFmtId="0">
      <sharedItems count="8">
        <s v="2023 - WEEK 16"/>
        <s v="1900 - WEEK 00"/>
        <s v="2023 - WEEK 03"/>
        <s v="2023 - WEEK 07"/>
        <s v="2023 - WEEK 05"/>
        <s v="2023 - WEEK 09"/>
        <s v="2023 - WEEK 12"/>
        <s v="2023 - WEEK 18"/>
      </sharedItems>
    </cacheField>
    <cacheField name="Month" numFmtId="0">
      <sharedItems count="5">
        <s v="2023 - MONTH 04"/>
        <s v="1900 - MONTH 01"/>
        <s v="2023 - MONTH 01"/>
        <s v="2023 - MONTH 02"/>
        <s v="2023 - MONTH 03"/>
      </sharedItems>
    </cacheField>
    <cacheField name="Average Week" numFmtId="10">
      <sharedItems containsSemiMixedTypes="0" containsString="0" containsNumber="1" minValue="0.8009375" maxValue="0.93875" count="7">
        <n v="0.924374999999997"/>
        <n v="0.925625"/>
        <n v="0.9275"/>
        <n v="0.93875"/>
        <n v="0.93125"/>
        <n v="0.933125"/>
        <n v="0.8009375"/>
      </sharedItems>
    </cacheField>
    <cacheField name="Average Value Month" numFmtId="10">
      <sharedItems containsSemiMixedTypes="0" containsString="0" containsNumber="1" minValue="0.906741071428569" maxValue="0.933125" count="5">
        <n v="0.906741071428569"/>
        <n v="0.925625"/>
        <n v="0.929375000000001"/>
        <n v="0.932187500000001"/>
        <n v="0.933125"/>
      </sharedItems>
    </cacheField>
    <cacheField name="Value Week" numFmtId="0">
      <sharedItems count="2">
        <s v="B"/>
        <s v="C"/>
      </sharedItems>
    </cacheField>
    <cacheField name="Value Month" numFmtId="0">
      <sharedItems count="1"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0"/>
    <x v="3"/>
    <x v="1"/>
    <x v="0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3"/>
    <x v="1"/>
    <x v="0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0"/>
    <x v="4"/>
    <x v="1"/>
    <x v="0"/>
    <x v="0"/>
    <x v="0"/>
    <x v="0"/>
    <x v="0"/>
    <x v="0"/>
    <x v="0"/>
    <x v="0"/>
  </r>
  <r>
    <x v="0"/>
    <x v="0"/>
    <x v="0"/>
    <x v="0"/>
    <x v="0"/>
    <x v="23"/>
    <x v="0"/>
    <x v="4"/>
    <x v="1"/>
    <x v="0"/>
    <x v="0"/>
    <x v="0"/>
    <x v="0"/>
    <x v="0"/>
    <x v="0"/>
    <x v="0"/>
    <x v="0"/>
  </r>
  <r>
    <x v="0"/>
    <x v="0"/>
    <x v="0"/>
    <x v="0"/>
    <x v="0"/>
    <x v="24"/>
    <x v="0"/>
    <x v="4"/>
    <x v="1"/>
    <x v="0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6"/>
    <x v="0"/>
    <x v="5"/>
    <x v="1"/>
    <x v="0"/>
    <x v="0"/>
    <x v="0"/>
    <x v="0"/>
    <x v="0"/>
    <x v="0"/>
    <x v="0"/>
    <x v="0"/>
  </r>
  <r>
    <x v="0"/>
    <x v="0"/>
    <x v="0"/>
    <x v="0"/>
    <x v="0"/>
    <x v="27"/>
    <x v="0"/>
    <x v="5"/>
    <x v="1"/>
    <x v="0"/>
    <x v="0"/>
    <x v="0"/>
    <x v="0"/>
    <x v="0"/>
    <x v="0"/>
    <x v="0"/>
    <x v="0"/>
  </r>
  <r>
    <x v="0"/>
    <x v="0"/>
    <x v="0"/>
    <x v="0"/>
    <x v="0"/>
    <x v="28"/>
    <x v="0"/>
    <x v="5"/>
    <x v="1"/>
    <x v="0"/>
    <x v="0"/>
    <x v="0"/>
    <x v="0"/>
    <x v="0"/>
    <x v="0"/>
    <x v="0"/>
    <x v="0"/>
  </r>
  <r>
    <x v="0"/>
    <x v="0"/>
    <x v="0"/>
    <x v="0"/>
    <x v="0"/>
    <x v="29"/>
    <x v="0"/>
    <x v="5"/>
    <x v="1"/>
    <x v="0"/>
    <x v="0"/>
    <x v="0"/>
    <x v="0"/>
    <x v="0"/>
    <x v="0"/>
    <x v="0"/>
    <x v="0"/>
  </r>
  <r>
    <x v="0"/>
    <x v="0"/>
    <x v="0"/>
    <x v="0"/>
    <x v="0"/>
    <x v="30"/>
    <x v="0"/>
    <x v="5"/>
    <x v="1"/>
    <x v="0"/>
    <x v="0"/>
    <x v="0"/>
    <x v="0"/>
    <x v="0"/>
    <x v="0"/>
    <x v="0"/>
    <x v="0"/>
  </r>
  <r>
    <x v="0"/>
    <x v="0"/>
    <x v="0"/>
    <x v="0"/>
    <x v="0"/>
    <x v="31"/>
    <x v="0"/>
    <x v="5"/>
    <x v="1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0"/>
  </r>
  <r>
    <x v="1"/>
    <x v="1"/>
    <x v="1"/>
    <x v="1"/>
    <x v="1"/>
    <x v="1"/>
    <x v="0"/>
    <x v="0"/>
    <x v="0"/>
    <x v="0"/>
    <x v="1"/>
    <x v="1"/>
    <x v="1"/>
    <x v="1"/>
    <x v="1"/>
    <x v="0"/>
    <x v="0"/>
  </r>
  <r>
    <x v="1"/>
    <x v="1"/>
    <x v="1"/>
    <x v="1"/>
    <x v="1"/>
    <x v="2"/>
    <x v="0"/>
    <x v="1"/>
    <x v="1"/>
    <x v="0"/>
    <x v="1"/>
    <x v="1"/>
    <x v="1"/>
    <x v="1"/>
    <x v="1"/>
    <x v="0"/>
    <x v="0"/>
  </r>
  <r>
    <x v="1"/>
    <x v="1"/>
    <x v="1"/>
    <x v="1"/>
    <x v="1"/>
    <x v="3"/>
    <x v="0"/>
    <x v="1"/>
    <x v="1"/>
    <x v="0"/>
    <x v="1"/>
    <x v="1"/>
    <x v="1"/>
    <x v="1"/>
    <x v="1"/>
    <x v="0"/>
    <x v="0"/>
  </r>
  <r>
    <x v="1"/>
    <x v="1"/>
    <x v="1"/>
    <x v="1"/>
    <x v="1"/>
    <x v="4"/>
    <x v="0"/>
    <x v="1"/>
    <x v="1"/>
    <x v="0"/>
    <x v="1"/>
    <x v="1"/>
    <x v="1"/>
    <x v="1"/>
    <x v="1"/>
    <x v="0"/>
    <x v="0"/>
  </r>
  <r>
    <x v="1"/>
    <x v="1"/>
    <x v="1"/>
    <x v="1"/>
    <x v="1"/>
    <x v="5"/>
    <x v="0"/>
    <x v="1"/>
    <x v="1"/>
    <x v="0"/>
    <x v="1"/>
    <x v="1"/>
    <x v="1"/>
    <x v="1"/>
    <x v="1"/>
    <x v="0"/>
    <x v="0"/>
  </r>
  <r>
    <x v="1"/>
    <x v="1"/>
    <x v="1"/>
    <x v="1"/>
    <x v="1"/>
    <x v="6"/>
    <x v="1"/>
    <x v="1"/>
    <x v="1"/>
    <x v="1"/>
    <x v="1"/>
    <x v="1"/>
    <x v="1"/>
    <x v="1"/>
    <x v="1"/>
    <x v="0"/>
    <x v="0"/>
  </r>
  <r>
    <x v="1"/>
    <x v="1"/>
    <x v="1"/>
    <x v="1"/>
    <x v="1"/>
    <x v="7"/>
    <x v="1"/>
    <x v="1"/>
    <x v="1"/>
    <x v="1"/>
    <x v="1"/>
    <x v="1"/>
    <x v="1"/>
    <x v="1"/>
    <x v="1"/>
    <x v="0"/>
    <x v="0"/>
  </r>
  <r>
    <x v="1"/>
    <x v="1"/>
    <x v="1"/>
    <x v="1"/>
    <x v="1"/>
    <x v="8"/>
    <x v="1"/>
    <x v="2"/>
    <x v="1"/>
    <x v="1"/>
    <x v="1"/>
    <x v="1"/>
    <x v="1"/>
    <x v="1"/>
    <x v="1"/>
    <x v="0"/>
    <x v="0"/>
  </r>
  <r>
    <x v="1"/>
    <x v="1"/>
    <x v="1"/>
    <x v="1"/>
    <x v="1"/>
    <x v="9"/>
    <x v="1"/>
    <x v="2"/>
    <x v="1"/>
    <x v="1"/>
    <x v="1"/>
    <x v="1"/>
    <x v="1"/>
    <x v="1"/>
    <x v="1"/>
    <x v="0"/>
    <x v="0"/>
  </r>
  <r>
    <x v="1"/>
    <x v="1"/>
    <x v="1"/>
    <x v="1"/>
    <x v="1"/>
    <x v="10"/>
    <x v="1"/>
    <x v="2"/>
    <x v="1"/>
    <x v="1"/>
    <x v="1"/>
    <x v="1"/>
    <x v="1"/>
    <x v="1"/>
    <x v="1"/>
    <x v="0"/>
    <x v="0"/>
  </r>
  <r>
    <x v="1"/>
    <x v="1"/>
    <x v="1"/>
    <x v="1"/>
    <x v="1"/>
    <x v="11"/>
    <x v="1"/>
    <x v="2"/>
    <x v="1"/>
    <x v="1"/>
    <x v="1"/>
    <x v="1"/>
    <x v="1"/>
    <x v="1"/>
    <x v="1"/>
    <x v="0"/>
    <x v="0"/>
  </r>
  <r>
    <x v="1"/>
    <x v="1"/>
    <x v="1"/>
    <x v="1"/>
    <x v="1"/>
    <x v="12"/>
    <x v="1"/>
    <x v="2"/>
    <x v="1"/>
    <x v="1"/>
    <x v="1"/>
    <x v="1"/>
    <x v="1"/>
    <x v="1"/>
    <x v="1"/>
    <x v="0"/>
    <x v="0"/>
  </r>
  <r>
    <x v="1"/>
    <x v="1"/>
    <x v="1"/>
    <x v="1"/>
    <x v="1"/>
    <x v="13"/>
    <x v="1"/>
    <x v="2"/>
    <x v="1"/>
    <x v="1"/>
    <x v="1"/>
    <x v="1"/>
    <x v="1"/>
    <x v="1"/>
    <x v="1"/>
    <x v="0"/>
    <x v="0"/>
  </r>
  <r>
    <x v="1"/>
    <x v="1"/>
    <x v="1"/>
    <x v="1"/>
    <x v="1"/>
    <x v="14"/>
    <x v="0"/>
    <x v="3"/>
    <x v="1"/>
    <x v="0"/>
    <x v="1"/>
    <x v="1"/>
    <x v="1"/>
    <x v="1"/>
    <x v="1"/>
    <x v="0"/>
    <x v="0"/>
  </r>
  <r>
    <x v="1"/>
    <x v="1"/>
    <x v="1"/>
    <x v="1"/>
    <x v="1"/>
    <x v="15"/>
    <x v="0"/>
    <x v="3"/>
    <x v="1"/>
    <x v="0"/>
    <x v="1"/>
    <x v="1"/>
    <x v="1"/>
    <x v="1"/>
    <x v="1"/>
    <x v="0"/>
    <x v="0"/>
  </r>
  <r>
    <x v="1"/>
    <x v="1"/>
    <x v="1"/>
    <x v="1"/>
    <x v="1"/>
    <x v="16"/>
    <x v="0"/>
    <x v="3"/>
    <x v="1"/>
    <x v="0"/>
    <x v="1"/>
    <x v="1"/>
    <x v="1"/>
    <x v="1"/>
    <x v="1"/>
    <x v="0"/>
    <x v="0"/>
  </r>
  <r>
    <x v="1"/>
    <x v="1"/>
    <x v="1"/>
    <x v="1"/>
    <x v="1"/>
    <x v="17"/>
    <x v="0"/>
    <x v="3"/>
    <x v="1"/>
    <x v="0"/>
    <x v="1"/>
    <x v="1"/>
    <x v="1"/>
    <x v="1"/>
    <x v="1"/>
    <x v="0"/>
    <x v="0"/>
  </r>
  <r>
    <x v="1"/>
    <x v="1"/>
    <x v="1"/>
    <x v="1"/>
    <x v="1"/>
    <x v="18"/>
    <x v="0"/>
    <x v="3"/>
    <x v="1"/>
    <x v="0"/>
    <x v="1"/>
    <x v="1"/>
    <x v="1"/>
    <x v="1"/>
    <x v="1"/>
    <x v="0"/>
    <x v="0"/>
  </r>
  <r>
    <x v="1"/>
    <x v="1"/>
    <x v="1"/>
    <x v="1"/>
    <x v="1"/>
    <x v="19"/>
    <x v="0"/>
    <x v="3"/>
    <x v="1"/>
    <x v="0"/>
    <x v="1"/>
    <x v="1"/>
    <x v="1"/>
    <x v="1"/>
    <x v="1"/>
    <x v="0"/>
    <x v="0"/>
  </r>
  <r>
    <x v="1"/>
    <x v="1"/>
    <x v="1"/>
    <x v="1"/>
    <x v="1"/>
    <x v="20"/>
    <x v="0"/>
    <x v="4"/>
    <x v="1"/>
    <x v="0"/>
    <x v="1"/>
    <x v="1"/>
    <x v="1"/>
    <x v="1"/>
    <x v="1"/>
    <x v="0"/>
    <x v="0"/>
  </r>
  <r>
    <x v="1"/>
    <x v="1"/>
    <x v="1"/>
    <x v="1"/>
    <x v="1"/>
    <x v="21"/>
    <x v="1"/>
    <x v="4"/>
    <x v="1"/>
    <x v="1"/>
    <x v="1"/>
    <x v="1"/>
    <x v="1"/>
    <x v="1"/>
    <x v="1"/>
    <x v="0"/>
    <x v="0"/>
  </r>
  <r>
    <x v="1"/>
    <x v="1"/>
    <x v="1"/>
    <x v="1"/>
    <x v="1"/>
    <x v="22"/>
    <x v="0"/>
    <x v="4"/>
    <x v="1"/>
    <x v="0"/>
    <x v="1"/>
    <x v="1"/>
    <x v="1"/>
    <x v="1"/>
    <x v="1"/>
    <x v="0"/>
    <x v="0"/>
  </r>
  <r>
    <x v="1"/>
    <x v="1"/>
    <x v="1"/>
    <x v="1"/>
    <x v="1"/>
    <x v="23"/>
    <x v="0"/>
    <x v="4"/>
    <x v="1"/>
    <x v="0"/>
    <x v="1"/>
    <x v="1"/>
    <x v="1"/>
    <x v="1"/>
    <x v="1"/>
    <x v="0"/>
    <x v="0"/>
  </r>
  <r>
    <x v="1"/>
    <x v="1"/>
    <x v="1"/>
    <x v="1"/>
    <x v="1"/>
    <x v="24"/>
    <x v="0"/>
    <x v="4"/>
    <x v="1"/>
    <x v="0"/>
    <x v="1"/>
    <x v="1"/>
    <x v="1"/>
    <x v="1"/>
    <x v="1"/>
    <x v="0"/>
    <x v="0"/>
  </r>
  <r>
    <x v="1"/>
    <x v="1"/>
    <x v="1"/>
    <x v="1"/>
    <x v="1"/>
    <x v="25"/>
    <x v="1"/>
    <x v="4"/>
    <x v="1"/>
    <x v="1"/>
    <x v="1"/>
    <x v="1"/>
    <x v="1"/>
    <x v="1"/>
    <x v="1"/>
    <x v="0"/>
    <x v="0"/>
  </r>
  <r>
    <x v="1"/>
    <x v="1"/>
    <x v="1"/>
    <x v="1"/>
    <x v="1"/>
    <x v="26"/>
    <x v="1"/>
    <x v="5"/>
    <x v="1"/>
    <x v="1"/>
    <x v="1"/>
    <x v="1"/>
    <x v="1"/>
    <x v="1"/>
    <x v="1"/>
    <x v="0"/>
    <x v="0"/>
  </r>
  <r>
    <x v="1"/>
    <x v="1"/>
    <x v="1"/>
    <x v="1"/>
    <x v="1"/>
    <x v="27"/>
    <x v="1"/>
    <x v="5"/>
    <x v="1"/>
    <x v="1"/>
    <x v="1"/>
    <x v="1"/>
    <x v="1"/>
    <x v="1"/>
    <x v="1"/>
    <x v="0"/>
    <x v="0"/>
  </r>
  <r>
    <x v="1"/>
    <x v="1"/>
    <x v="1"/>
    <x v="1"/>
    <x v="1"/>
    <x v="28"/>
    <x v="1"/>
    <x v="5"/>
    <x v="1"/>
    <x v="1"/>
    <x v="1"/>
    <x v="1"/>
    <x v="1"/>
    <x v="1"/>
    <x v="1"/>
    <x v="0"/>
    <x v="0"/>
  </r>
  <r>
    <x v="1"/>
    <x v="1"/>
    <x v="1"/>
    <x v="1"/>
    <x v="1"/>
    <x v="29"/>
    <x v="0"/>
    <x v="5"/>
    <x v="1"/>
    <x v="0"/>
    <x v="1"/>
    <x v="1"/>
    <x v="1"/>
    <x v="1"/>
    <x v="1"/>
    <x v="0"/>
    <x v="0"/>
  </r>
  <r>
    <x v="1"/>
    <x v="1"/>
    <x v="1"/>
    <x v="1"/>
    <x v="1"/>
    <x v="30"/>
    <x v="0"/>
    <x v="5"/>
    <x v="1"/>
    <x v="0"/>
    <x v="1"/>
    <x v="1"/>
    <x v="1"/>
    <x v="1"/>
    <x v="1"/>
    <x v="0"/>
    <x v="0"/>
  </r>
  <r>
    <x v="1"/>
    <x v="1"/>
    <x v="1"/>
    <x v="1"/>
    <x v="1"/>
    <x v="31"/>
    <x v="0"/>
    <x v="5"/>
    <x v="1"/>
    <x v="0"/>
    <x v="1"/>
    <x v="1"/>
    <x v="1"/>
    <x v="1"/>
    <x v="1"/>
    <x v="0"/>
    <x v="0"/>
  </r>
  <r>
    <x v="2"/>
    <x v="2"/>
    <x v="2"/>
    <x v="0"/>
    <x v="0"/>
    <x v="0"/>
    <x v="0"/>
    <x v="0"/>
    <x v="0"/>
    <x v="0"/>
    <x v="0"/>
    <x v="0"/>
    <x v="0"/>
    <x v="0"/>
    <x v="0"/>
    <x v="0"/>
    <x v="0"/>
  </r>
  <r>
    <x v="2"/>
    <x v="2"/>
    <x v="2"/>
    <x v="0"/>
    <x v="0"/>
    <x v="1"/>
    <x v="0"/>
    <x v="0"/>
    <x v="0"/>
    <x v="0"/>
    <x v="0"/>
    <x v="0"/>
    <x v="0"/>
    <x v="0"/>
    <x v="0"/>
    <x v="0"/>
    <x v="0"/>
  </r>
  <r>
    <x v="2"/>
    <x v="2"/>
    <x v="2"/>
    <x v="0"/>
    <x v="0"/>
    <x v="2"/>
    <x v="0"/>
    <x v="1"/>
    <x v="1"/>
    <x v="0"/>
    <x v="0"/>
    <x v="0"/>
    <x v="0"/>
    <x v="0"/>
    <x v="0"/>
    <x v="0"/>
    <x v="0"/>
  </r>
  <r>
    <x v="2"/>
    <x v="2"/>
    <x v="2"/>
    <x v="0"/>
    <x v="0"/>
    <x v="3"/>
    <x v="0"/>
    <x v="1"/>
    <x v="1"/>
    <x v="0"/>
    <x v="0"/>
    <x v="0"/>
    <x v="0"/>
    <x v="0"/>
    <x v="0"/>
    <x v="0"/>
    <x v="0"/>
  </r>
  <r>
    <x v="2"/>
    <x v="2"/>
    <x v="2"/>
    <x v="0"/>
    <x v="0"/>
    <x v="4"/>
    <x v="0"/>
    <x v="1"/>
    <x v="1"/>
    <x v="0"/>
    <x v="0"/>
    <x v="0"/>
    <x v="0"/>
    <x v="0"/>
    <x v="0"/>
    <x v="0"/>
    <x v="0"/>
  </r>
  <r>
    <x v="2"/>
    <x v="2"/>
    <x v="2"/>
    <x v="0"/>
    <x v="0"/>
    <x v="5"/>
    <x v="0"/>
    <x v="1"/>
    <x v="1"/>
    <x v="0"/>
    <x v="0"/>
    <x v="0"/>
    <x v="0"/>
    <x v="0"/>
    <x v="0"/>
    <x v="0"/>
    <x v="0"/>
  </r>
  <r>
    <x v="2"/>
    <x v="2"/>
    <x v="2"/>
    <x v="0"/>
    <x v="0"/>
    <x v="6"/>
    <x v="0"/>
    <x v="1"/>
    <x v="1"/>
    <x v="0"/>
    <x v="0"/>
    <x v="0"/>
    <x v="0"/>
    <x v="0"/>
    <x v="0"/>
    <x v="0"/>
    <x v="0"/>
  </r>
  <r>
    <x v="2"/>
    <x v="2"/>
    <x v="2"/>
    <x v="0"/>
    <x v="0"/>
    <x v="7"/>
    <x v="0"/>
    <x v="1"/>
    <x v="1"/>
    <x v="0"/>
    <x v="0"/>
    <x v="0"/>
    <x v="0"/>
    <x v="0"/>
    <x v="0"/>
    <x v="0"/>
    <x v="0"/>
  </r>
  <r>
    <x v="2"/>
    <x v="2"/>
    <x v="2"/>
    <x v="0"/>
    <x v="0"/>
    <x v="8"/>
    <x v="0"/>
    <x v="2"/>
    <x v="1"/>
    <x v="0"/>
    <x v="0"/>
    <x v="0"/>
    <x v="0"/>
    <x v="0"/>
    <x v="0"/>
    <x v="0"/>
    <x v="0"/>
  </r>
  <r>
    <x v="2"/>
    <x v="2"/>
    <x v="2"/>
    <x v="0"/>
    <x v="0"/>
    <x v="9"/>
    <x v="0"/>
    <x v="2"/>
    <x v="1"/>
    <x v="0"/>
    <x v="0"/>
    <x v="0"/>
    <x v="0"/>
    <x v="0"/>
    <x v="0"/>
    <x v="0"/>
    <x v="0"/>
  </r>
  <r>
    <x v="2"/>
    <x v="2"/>
    <x v="2"/>
    <x v="0"/>
    <x v="0"/>
    <x v="10"/>
    <x v="0"/>
    <x v="2"/>
    <x v="1"/>
    <x v="0"/>
    <x v="0"/>
    <x v="0"/>
    <x v="0"/>
    <x v="0"/>
    <x v="0"/>
    <x v="0"/>
    <x v="0"/>
  </r>
  <r>
    <x v="2"/>
    <x v="2"/>
    <x v="2"/>
    <x v="0"/>
    <x v="0"/>
    <x v="11"/>
    <x v="0"/>
    <x v="2"/>
    <x v="1"/>
    <x v="0"/>
    <x v="0"/>
    <x v="0"/>
    <x v="0"/>
    <x v="0"/>
    <x v="0"/>
    <x v="0"/>
    <x v="0"/>
  </r>
  <r>
    <x v="2"/>
    <x v="2"/>
    <x v="2"/>
    <x v="0"/>
    <x v="0"/>
    <x v="12"/>
    <x v="0"/>
    <x v="2"/>
    <x v="1"/>
    <x v="0"/>
    <x v="0"/>
    <x v="0"/>
    <x v="0"/>
    <x v="0"/>
    <x v="0"/>
    <x v="0"/>
    <x v="0"/>
  </r>
  <r>
    <x v="2"/>
    <x v="2"/>
    <x v="2"/>
    <x v="0"/>
    <x v="0"/>
    <x v="13"/>
    <x v="0"/>
    <x v="2"/>
    <x v="1"/>
    <x v="0"/>
    <x v="0"/>
    <x v="0"/>
    <x v="0"/>
    <x v="0"/>
    <x v="0"/>
    <x v="0"/>
    <x v="0"/>
  </r>
  <r>
    <x v="2"/>
    <x v="2"/>
    <x v="2"/>
    <x v="0"/>
    <x v="0"/>
    <x v="14"/>
    <x v="0"/>
    <x v="3"/>
    <x v="1"/>
    <x v="0"/>
    <x v="0"/>
    <x v="0"/>
    <x v="0"/>
    <x v="0"/>
    <x v="0"/>
    <x v="0"/>
    <x v="0"/>
  </r>
  <r>
    <x v="2"/>
    <x v="2"/>
    <x v="2"/>
    <x v="0"/>
    <x v="0"/>
    <x v="15"/>
    <x v="0"/>
    <x v="3"/>
    <x v="1"/>
    <x v="0"/>
    <x v="0"/>
    <x v="0"/>
    <x v="0"/>
    <x v="0"/>
    <x v="0"/>
    <x v="0"/>
    <x v="0"/>
  </r>
  <r>
    <x v="2"/>
    <x v="2"/>
    <x v="2"/>
    <x v="0"/>
    <x v="0"/>
    <x v="16"/>
    <x v="0"/>
    <x v="3"/>
    <x v="1"/>
    <x v="0"/>
    <x v="0"/>
    <x v="0"/>
    <x v="0"/>
    <x v="0"/>
    <x v="0"/>
    <x v="0"/>
    <x v="0"/>
  </r>
  <r>
    <x v="2"/>
    <x v="2"/>
    <x v="2"/>
    <x v="0"/>
    <x v="0"/>
    <x v="17"/>
    <x v="0"/>
    <x v="3"/>
    <x v="1"/>
    <x v="0"/>
    <x v="0"/>
    <x v="0"/>
    <x v="0"/>
    <x v="0"/>
    <x v="0"/>
    <x v="0"/>
    <x v="0"/>
  </r>
  <r>
    <x v="2"/>
    <x v="2"/>
    <x v="2"/>
    <x v="0"/>
    <x v="0"/>
    <x v="18"/>
    <x v="0"/>
    <x v="3"/>
    <x v="1"/>
    <x v="0"/>
    <x v="0"/>
    <x v="0"/>
    <x v="0"/>
    <x v="0"/>
    <x v="0"/>
    <x v="0"/>
    <x v="0"/>
  </r>
  <r>
    <x v="2"/>
    <x v="2"/>
    <x v="2"/>
    <x v="0"/>
    <x v="0"/>
    <x v="19"/>
    <x v="0"/>
    <x v="3"/>
    <x v="1"/>
    <x v="0"/>
    <x v="0"/>
    <x v="0"/>
    <x v="0"/>
    <x v="0"/>
    <x v="0"/>
    <x v="0"/>
    <x v="0"/>
  </r>
  <r>
    <x v="2"/>
    <x v="2"/>
    <x v="2"/>
    <x v="0"/>
    <x v="0"/>
    <x v="20"/>
    <x v="2"/>
    <x v="4"/>
    <x v="1"/>
    <x v="2"/>
    <x v="0"/>
    <x v="0"/>
    <x v="0"/>
    <x v="0"/>
    <x v="0"/>
    <x v="0"/>
    <x v="0"/>
  </r>
  <r>
    <x v="2"/>
    <x v="2"/>
    <x v="2"/>
    <x v="0"/>
    <x v="0"/>
    <x v="21"/>
    <x v="2"/>
    <x v="4"/>
    <x v="1"/>
    <x v="2"/>
    <x v="0"/>
    <x v="0"/>
    <x v="0"/>
    <x v="0"/>
    <x v="0"/>
    <x v="0"/>
    <x v="0"/>
  </r>
  <r>
    <x v="2"/>
    <x v="2"/>
    <x v="2"/>
    <x v="0"/>
    <x v="0"/>
    <x v="22"/>
    <x v="2"/>
    <x v="4"/>
    <x v="1"/>
    <x v="2"/>
    <x v="0"/>
    <x v="0"/>
    <x v="0"/>
    <x v="0"/>
    <x v="0"/>
    <x v="0"/>
    <x v="0"/>
  </r>
  <r>
    <x v="2"/>
    <x v="2"/>
    <x v="2"/>
    <x v="0"/>
    <x v="0"/>
    <x v="23"/>
    <x v="2"/>
    <x v="4"/>
    <x v="1"/>
    <x v="2"/>
    <x v="0"/>
    <x v="0"/>
    <x v="0"/>
    <x v="0"/>
    <x v="0"/>
    <x v="0"/>
    <x v="0"/>
  </r>
  <r>
    <x v="2"/>
    <x v="2"/>
    <x v="2"/>
    <x v="0"/>
    <x v="0"/>
    <x v="24"/>
    <x v="2"/>
    <x v="4"/>
    <x v="1"/>
    <x v="2"/>
    <x v="0"/>
    <x v="0"/>
    <x v="0"/>
    <x v="0"/>
    <x v="0"/>
    <x v="0"/>
    <x v="0"/>
  </r>
  <r>
    <x v="2"/>
    <x v="2"/>
    <x v="2"/>
    <x v="0"/>
    <x v="0"/>
    <x v="25"/>
    <x v="2"/>
    <x v="4"/>
    <x v="1"/>
    <x v="2"/>
    <x v="0"/>
    <x v="0"/>
    <x v="0"/>
    <x v="0"/>
    <x v="0"/>
    <x v="0"/>
    <x v="0"/>
  </r>
  <r>
    <x v="2"/>
    <x v="2"/>
    <x v="2"/>
    <x v="0"/>
    <x v="0"/>
    <x v="26"/>
    <x v="2"/>
    <x v="5"/>
    <x v="1"/>
    <x v="2"/>
    <x v="0"/>
    <x v="0"/>
    <x v="0"/>
    <x v="0"/>
    <x v="0"/>
    <x v="0"/>
    <x v="0"/>
  </r>
  <r>
    <x v="2"/>
    <x v="2"/>
    <x v="2"/>
    <x v="0"/>
    <x v="0"/>
    <x v="27"/>
    <x v="2"/>
    <x v="5"/>
    <x v="1"/>
    <x v="2"/>
    <x v="0"/>
    <x v="0"/>
    <x v="0"/>
    <x v="0"/>
    <x v="0"/>
    <x v="0"/>
    <x v="0"/>
  </r>
  <r>
    <x v="2"/>
    <x v="2"/>
    <x v="2"/>
    <x v="0"/>
    <x v="0"/>
    <x v="28"/>
    <x v="2"/>
    <x v="5"/>
    <x v="1"/>
    <x v="2"/>
    <x v="0"/>
    <x v="0"/>
    <x v="0"/>
    <x v="0"/>
    <x v="0"/>
    <x v="0"/>
    <x v="0"/>
  </r>
  <r>
    <x v="2"/>
    <x v="2"/>
    <x v="2"/>
    <x v="0"/>
    <x v="0"/>
    <x v="29"/>
    <x v="2"/>
    <x v="5"/>
    <x v="1"/>
    <x v="2"/>
    <x v="0"/>
    <x v="0"/>
    <x v="0"/>
    <x v="0"/>
    <x v="0"/>
    <x v="0"/>
    <x v="0"/>
  </r>
  <r>
    <x v="2"/>
    <x v="2"/>
    <x v="2"/>
    <x v="0"/>
    <x v="0"/>
    <x v="30"/>
    <x v="2"/>
    <x v="5"/>
    <x v="1"/>
    <x v="2"/>
    <x v="0"/>
    <x v="0"/>
    <x v="0"/>
    <x v="0"/>
    <x v="0"/>
    <x v="0"/>
    <x v="0"/>
  </r>
  <r>
    <x v="2"/>
    <x v="2"/>
    <x v="2"/>
    <x v="0"/>
    <x v="0"/>
    <x v="31"/>
    <x v="2"/>
    <x v="5"/>
    <x v="1"/>
    <x v="2"/>
    <x v="0"/>
    <x v="0"/>
    <x v="0"/>
    <x v="0"/>
    <x v="0"/>
    <x v="0"/>
    <x v="0"/>
  </r>
  <r>
    <x v="3"/>
    <x v="2"/>
    <x v="2"/>
    <x v="0"/>
    <x v="0"/>
    <x v="0"/>
    <x v="0"/>
    <x v="0"/>
    <x v="0"/>
    <x v="0"/>
    <x v="0"/>
    <x v="0"/>
    <x v="0"/>
    <x v="0"/>
    <x v="0"/>
    <x v="0"/>
    <x v="0"/>
  </r>
  <r>
    <x v="3"/>
    <x v="2"/>
    <x v="2"/>
    <x v="0"/>
    <x v="0"/>
    <x v="1"/>
    <x v="1"/>
    <x v="0"/>
    <x v="0"/>
    <x v="1"/>
    <x v="0"/>
    <x v="0"/>
    <x v="0"/>
    <x v="0"/>
    <x v="0"/>
    <x v="0"/>
    <x v="0"/>
  </r>
  <r>
    <x v="3"/>
    <x v="2"/>
    <x v="2"/>
    <x v="0"/>
    <x v="0"/>
    <x v="2"/>
    <x v="1"/>
    <x v="1"/>
    <x v="1"/>
    <x v="1"/>
    <x v="0"/>
    <x v="0"/>
    <x v="0"/>
    <x v="0"/>
    <x v="0"/>
    <x v="0"/>
    <x v="0"/>
  </r>
  <r>
    <x v="3"/>
    <x v="2"/>
    <x v="2"/>
    <x v="0"/>
    <x v="0"/>
    <x v="3"/>
    <x v="3"/>
    <x v="1"/>
    <x v="1"/>
    <x v="3"/>
    <x v="0"/>
    <x v="0"/>
    <x v="0"/>
    <x v="0"/>
    <x v="0"/>
    <x v="0"/>
    <x v="0"/>
  </r>
  <r>
    <x v="3"/>
    <x v="2"/>
    <x v="2"/>
    <x v="0"/>
    <x v="0"/>
    <x v="4"/>
    <x v="1"/>
    <x v="1"/>
    <x v="1"/>
    <x v="1"/>
    <x v="0"/>
    <x v="0"/>
    <x v="0"/>
    <x v="0"/>
    <x v="0"/>
    <x v="0"/>
    <x v="0"/>
  </r>
  <r>
    <x v="3"/>
    <x v="2"/>
    <x v="2"/>
    <x v="0"/>
    <x v="0"/>
    <x v="5"/>
    <x v="0"/>
    <x v="1"/>
    <x v="1"/>
    <x v="0"/>
    <x v="0"/>
    <x v="0"/>
    <x v="0"/>
    <x v="0"/>
    <x v="0"/>
    <x v="0"/>
    <x v="0"/>
  </r>
  <r>
    <x v="3"/>
    <x v="2"/>
    <x v="2"/>
    <x v="0"/>
    <x v="0"/>
    <x v="6"/>
    <x v="0"/>
    <x v="1"/>
    <x v="1"/>
    <x v="0"/>
    <x v="0"/>
    <x v="0"/>
    <x v="0"/>
    <x v="0"/>
    <x v="0"/>
    <x v="0"/>
    <x v="0"/>
  </r>
  <r>
    <x v="3"/>
    <x v="2"/>
    <x v="2"/>
    <x v="0"/>
    <x v="0"/>
    <x v="7"/>
    <x v="1"/>
    <x v="1"/>
    <x v="1"/>
    <x v="1"/>
    <x v="0"/>
    <x v="0"/>
    <x v="0"/>
    <x v="0"/>
    <x v="0"/>
    <x v="0"/>
    <x v="0"/>
  </r>
  <r>
    <x v="3"/>
    <x v="2"/>
    <x v="2"/>
    <x v="0"/>
    <x v="0"/>
    <x v="8"/>
    <x v="3"/>
    <x v="2"/>
    <x v="1"/>
    <x v="3"/>
    <x v="0"/>
    <x v="0"/>
    <x v="0"/>
    <x v="0"/>
    <x v="0"/>
    <x v="0"/>
    <x v="0"/>
  </r>
  <r>
    <x v="3"/>
    <x v="2"/>
    <x v="2"/>
    <x v="0"/>
    <x v="0"/>
    <x v="9"/>
    <x v="0"/>
    <x v="2"/>
    <x v="1"/>
    <x v="0"/>
    <x v="0"/>
    <x v="0"/>
    <x v="0"/>
    <x v="0"/>
    <x v="0"/>
    <x v="0"/>
    <x v="0"/>
  </r>
  <r>
    <x v="3"/>
    <x v="2"/>
    <x v="2"/>
    <x v="0"/>
    <x v="0"/>
    <x v="10"/>
    <x v="1"/>
    <x v="2"/>
    <x v="1"/>
    <x v="1"/>
    <x v="0"/>
    <x v="0"/>
    <x v="0"/>
    <x v="0"/>
    <x v="0"/>
    <x v="0"/>
    <x v="0"/>
  </r>
  <r>
    <x v="3"/>
    <x v="2"/>
    <x v="2"/>
    <x v="0"/>
    <x v="0"/>
    <x v="11"/>
    <x v="0"/>
    <x v="2"/>
    <x v="1"/>
    <x v="0"/>
    <x v="0"/>
    <x v="0"/>
    <x v="0"/>
    <x v="0"/>
    <x v="0"/>
    <x v="0"/>
    <x v="0"/>
  </r>
  <r>
    <x v="3"/>
    <x v="2"/>
    <x v="2"/>
    <x v="0"/>
    <x v="0"/>
    <x v="12"/>
    <x v="1"/>
    <x v="2"/>
    <x v="1"/>
    <x v="1"/>
    <x v="0"/>
    <x v="0"/>
    <x v="0"/>
    <x v="0"/>
    <x v="0"/>
    <x v="0"/>
    <x v="0"/>
  </r>
  <r>
    <x v="3"/>
    <x v="2"/>
    <x v="2"/>
    <x v="0"/>
    <x v="0"/>
    <x v="13"/>
    <x v="1"/>
    <x v="2"/>
    <x v="1"/>
    <x v="1"/>
    <x v="0"/>
    <x v="0"/>
    <x v="0"/>
    <x v="0"/>
    <x v="0"/>
    <x v="0"/>
    <x v="0"/>
  </r>
  <r>
    <x v="3"/>
    <x v="2"/>
    <x v="2"/>
    <x v="0"/>
    <x v="0"/>
    <x v="14"/>
    <x v="1"/>
    <x v="3"/>
    <x v="1"/>
    <x v="1"/>
    <x v="0"/>
    <x v="0"/>
    <x v="0"/>
    <x v="0"/>
    <x v="0"/>
    <x v="0"/>
    <x v="0"/>
  </r>
  <r>
    <x v="3"/>
    <x v="2"/>
    <x v="2"/>
    <x v="0"/>
    <x v="0"/>
    <x v="15"/>
    <x v="1"/>
    <x v="3"/>
    <x v="1"/>
    <x v="1"/>
    <x v="0"/>
    <x v="0"/>
    <x v="0"/>
    <x v="0"/>
    <x v="0"/>
    <x v="0"/>
    <x v="0"/>
  </r>
  <r>
    <x v="3"/>
    <x v="2"/>
    <x v="2"/>
    <x v="0"/>
    <x v="0"/>
    <x v="16"/>
    <x v="1"/>
    <x v="3"/>
    <x v="1"/>
    <x v="1"/>
    <x v="0"/>
    <x v="0"/>
    <x v="0"/>
    <x v="0"/>
    <x v="0"/>
    <x v="0"/>
    <x v="0"/>
  </r>
  <r>
    <x v="3"/>
    <x v="2"/>
    <x v="2"/>
    <x v="0"/>
    <x v="0"/>
    <x v="17"/>
    <x v="0"/>
    <x v="3"/>
    <x v="1"/>
    <x v="0"/>
    <x v="0"/>
    <x v="0"/>
    <x v="0"/>
    <x v="0"/>
    <x v="0"/>
    <x v="0"/>
    <x v="0"/>
  </r>
  <r>
    <x v="3"/>
    <x v="2"/>
    <x v="2"/>
    <x v="0"/>
    <x v="0"/>
    <x v="18"/>
    <x v="0"/>
    <x v="3"/>
    <x v="1"/>
    <x v="0"/>
    <x v="0"/>
    <x v="0"/>
    <x v="0"/>
    <x v="0"/>
    <x v="0"/>
    <x v="0"/>
    <x v="0"/>
  </r>
  <r>
    <x v="3"/>
    <x v="2"/>
    <x v="2"/>
    <x v="0"/>
    <x v="0"/>
    <x v="19"/>
    <x v="1"/>
    <x v="3"/>
    <x v="1"/>
    <x v="1"/>
    <x v="0"/>
    <x v="0"/>
    <x v="0"/>
    <x v="0"/>
    <x v="0"/>
    <x v="0"/>
    <x v="0"/>
  </r>
  <r>
    <x v="3"/>
    <x v="2"/>
    <x v="2"/>
    <x v="0"/>
    <x v="0"/>
    <x v="20"/>
    <x v="1"/>
    <x v="4"/>
    <x v="1"/>
    <x v="1"/>
    <x v="0"/>
    <x v="0"/>
    <x v="0"/>
    <x v="0"/>
    <x v="0"/>
    <x v="0"/>
    <x v="0"/>
  </r>
  <r>
    <x v="3"/>
    <x v="2"/>
    <x v="2"/>
    <x v="0"/>
    <x v="0"/>
    <x v="21"/>
    <x v="1"/>
    <x v="4"/>
    <x v="1"/>
    <x v="1"/>
    <x v="0"/>
    <x v="0"/>
    <x v="0"/>
    <x v="0"/>
    <x v="0"/>
    <x v="0"/>
    <x v="0"/>
  </r>
  <r>
    <x v="3"/>
    <x v="2"/>
    <x v="2"/>
    <x v="0"/>
    <x v="0"/>
    <x v="22"/>
    <x v="0"/>
    <x v="4"/>
    <x v="1"/>
    <x v="0"/>
    <x v="0"/>
    <x v="0"/>
    <x v="0"/>
    <x v="0"/>
    <x v="0"/>
    <x v="0"/>
    <x v="0"/>
  </r>
  <r>
    <x v="3"/>
    <x v="2"/>
    <x v="2"/>
    <x v="0"/>
    <x v="0"/>
    <x v="23"/>
    <x v="0"/>
    <x v="4"/>
    <x v="1"/>
    <x v="0"/>
    <x v="0"/>
    <x v="0"/>
    <x v="0"/>
    <x v="0"/>
    <x v="0"/>
    <x v="0"/>
    <x v="0"/>
  </r>
  <r>
    <x v="3"/>
    <x v="2"/>
    <x v="2"/>
    <x v="0"/>
    <x v="0"/>
    <x v="24"/>
    <x v="1"/>
    <x v="4"/>
    <x v="1"/>
    <x v="1"/>
    <x v="0"/>
    <x v="0"/>
    <x v="0"/>
    <x v="0"/>
    <x v="0"/>
    <x v="0"/>
    <x v="0"/>
  </r>
  <r>
    <x v="3"/>
    <x v="2"/>
    <x v="2"/>
    <x v="0"/>
    <x v="0"/>
    <x v="25"/>
    <x v="1"/>
    <x v="4"/>
    <x v="1"/>
    <x v="1"/>
    <x v="0"/>
    <x v="0"/>
    <x v="0"/>
    <x v="0"/>
    <x v="0"/>
    <x v="0"/>
    <x v="0"/>
  </r>
  <r>
    <x v="3"/>
    <x v="2"/>
    <x v="2"/>
    <x v="0"/>
    <x v="0"/>
    <x v="26"/>
    <x v="1"/>
    <x v="5"/>
    <x v="1"/>
    <x v="1"/>
    <x v="0"/>
    <x v="0"/>
    <x v="0"/>
    <x v="0"/>
    <x v="0"/>
    <x v="0"/>
    <x v="0"/>
  </r>
  <r>
    <x v="3"/>
    <x v="2"/>
    <x v="2"/>
    <x v="0"/>
    <x v="0"/>
    <x v="27"/>
    <x v="1"/>
    <x v="5"/>
    <x v="1"/>
    <x v="1"/>
    <x v="0"/>
    <x v="0"/>
    <x v="0"/>
    <x v="0"/>
    <x v="0"/>
    <x v="0"/>
    <x v="0"/>
  </r>
  <r>
    <x v="3"/>
    <x v="2"/>
    <x v="2"/>
    <x v="0"/>
    <x v="0"/>
    <x v="28"/>
    <x v="1"/>
    <x v="5"/>
    <x v="1"/>
    <x v="1"/>
    <x v="0"/>
    <x v="0"/>
    <x v="0"/>
    <x v="0"/>
    <x v="0"/>
    <x v="0"/>
    <x v="0"/>
  </r>
  <r>
    <x v="3"/>
    <x v="2"/>
    <x v="2"/>
    <x v="0"/>
    <x v="0"/>
    <x v="29"/>
    <x v="0"/>
    <x v="5"/>
    <x v="1"/>
    <x v="0"/>
    <x v="0"/>
    <x v="0"/>
    <x v="0"/>
    <x v="0"/>
    <x v="0"/>
    <x v="0"/>
    <x v="0"/>
  </r>
  <r>
    <x v="3"/>
    <x v="2"/>
    <x v="2"/>
    <x v="0"/>
    <x v="0"/>
    <x v="30"/>
    <x v="0"/>
    <x v="5"/>
    <x v="1"/>
    <x v="0"/>
    <x v="0"/>
    <x v="0"/>
    <x v="0"/>
    <x v="0"/>
    <x v="0"/>
    <x v="0"/>
    <x v="0"/>
  </r>
  <r>
    <x v="3"/>
    <x v="2"/>
    <x v="2"/>
    <x v="0"/>
    <x v="0"/>
    <x v="31"/>
    <x v="1"/>
    <x v="5"/>
    <x v="1"/>
    <x v="1"/>
    <x v="0"/>
    <x v="0"/>
    <x v="0"/>
    <x v="0"/>
    <x v="0"/>
    <x v="0"/>
    <x v="0"/>
  </r>
  <r>
    <x v="4"/>
    <x v="2"/>
    <x v="2"/>
    <x v="2"/>
    <x v="2"/>
    <x v="0"/>
    <x v="1"/>
    <x v="0"/>
    <x v="0"/>
    <x v="1"/>
    <x v="0"/>
    <x v="0"/>
    <x v="0"/>
    <x v="0"/>
    <x v="0"/>
    <x v="0"/>
    <x v="0"/>
  </r>
  <r>
    <x v="4"/>
    <x v="2"/>
    <x v="2"/>
    <x v="2"/>
    <x v="2"/>
    <x v="1"/>
    <x v="1"/>
    <x v="0"/>
    <x v="0"/>
    <x v="1"/>
    <x v="0"/>
    <x v="0"/>
    <x v="0"/>
    <x v="0"/>
    <x v="0"/>
    <x v="0"/>
    <x v="0"/>
  </r>
  <r>
    <x v="4"/>
    <x v="2"/>
    <x v="2"/>
    <x v="2"/>
    <x v="2"/>
    <x v="2"/>
    <x v="1"/>
    <x v="1"/>
    <x v="1"/>
    <x v="1"/>
    <x v="0"/>
    <x v="0"/>
    <x v="0"/>
    <x v="0"/>
    <x v="0"/>
    <x v="0"/>
    <x v="0"/>
  </r>
  <r>
    <x v="4"/>
    <x v="2"/>
    <x v="2"/>
    <x v="2"/>
    <x v="2"/>
    <x v="3"/>
    <x v="1"/>
    <x v="1"/>
    <x v="1"/>
    <x v="1"/>
    <x v="0"/>
    <x v="0"/>
    <x v="0"/>
    <x v="0"/>
    <x v="0"/>
    <x v="0"/>
    <x v="0"/>
  </r>
  <r>
    <x v="4"/>
    <x v="2"/>
    <x v="2"/>
    <x v="2"/>
    <x v="2"/>
    <x v="4"/>
    <x v="1"/>
    <x v="1"/>
    <x v="1"/>
    <x v="1"/>
    <x v="0"/>
    <x v="0"/>
    <x v="0"/>
    <x v="0"/>
    <x v="0"/>
    <x v="0"/>
    <x v="0"/>
  </r>
  <r>
    <x v="4"/>
    <x v="2"/>
    <x v="2"/>
    <x v="2"/>
    <x v="2"/>
    <x v="5"/>
    <x v="0"/>
    <x v="1"/>
    <x v="1"/>
    <x v="0"/>
    <x v="0"/>
    <x v="0"/>
    <x v="0"/>
    <x v="0"/>
    <x v="0"/>
    <x v="0"/>
    <x v="0"/>
  </r>
  <r>
    <x v="4"/>
    <x v="2"/>
    <x v="2"/>
    <x v="2"/>
    <x v="2"/>
    <x v="6"/>
    <x v="1"/>
    <x v="1"/>
    <x v="1"/>
    <x v="1"/>
    <x v="0"/>
    <x v="0"/>
    <x v="0"/>
    <x v="0"/>
    <x v="0"/>
    <x v="0"/>
    <x v="0"/>
  </r>
  <r>
    <x v="4"/>
    <x v="2"/>
    <x v="2"/>
    <x v="2"/>
    <x v="2"/>
    <x v="7"/>
    <x v="1"/>
    <x v="1"/>
    <x v="1"/>
    <x v="1"/>
    <x v="0"/>
    <x v="0"/>
    <x v="0"/>
    <x v="0"/>
    <x v="0"/>
    <x v="0"/>
    <x v="0"/>
  </r>
  <r>
    <x v="4"/>
    <x v="2"/>
    <x v="2"/>
    <x v="2"/>
    <x v="2"/>
    <x v="8"/>
    <x v="1"/>
    <x v="2"/>
    <x v="1"/>
    <x v="1"/>
    <x v="0"/>
    <x v="0"/>
    <x v="0"/>
    <x v="0"/>
    <x v="0"/>
    <x v="0"/>
    <x v="0"/>
  </r>
  <r>
    <x v="4"/>
    <x v="2"/>
    <x v="2"/>
    <x v="2"/>
    <x v="2"/>
    <x v="9"/>
    <x v="0"/>
    <x v="2"/>
    <x v="1"/>
    <x v="0"/>
    <x v="0"/>
    <x v="0"/>
    <x v="0"/>
    <x v="0"/>
    <x v="0"/>
    <x v="0"/>
    <x v="0"/>
  </r>
  <r>
    <x v="4"/>
    <x v="2"/>
    <x v="2"/>
    <x v="2"/>
    <x v="2"/>
    <x v="10"/>
    <x v="1"/>
    <x v="2"/>
    <x v="1"/>
    <x v="1"/>
    <x v="0"/>
    <x v="0"/>
    <x v="0"/>
    <x v="0"/>
    <x v="0"/>
    <x v="0"/>
    <x v="0"/>
  </r>
  <r>
    <x v="4"/>
    <x v="2"/>
    <x v="2"/>
    <x v="2"/>
    <x v="2"/>
    <x v="11"/>
    <x v="0"/>
    <x v="2"/>
    <x v="1"/>
    <x v="0"/>
    <x v="0"/>
    <x v="0"/>
    <x v="0"/>
    <x v="0"/>
    <x v="0"/>
    <x v="0"/>
    <x v="0"/>
  </r>
  <r>
    <x v="4"/>
    <x v="2"/>
    <x v="2"/>
    <x v="2"/>
    <x v="2"/>
    <x v="12"/>
    <x v="1"/>
    <x v="2"/>
    <x v="1"/>
    <x v="1"/>
    <x v="0"/>
    <x v="0"/>
    <x v="0"/>
    <x v="0"/>
    <x v="0"/>
    <x v="0"/>
    <x v="0"/>
  </r>
  <r>
    <x v="4"/>
    <x v="2"/>
    <x v="2"/>
    <x v="2"/>
    <x v="2"/>
    <x v="13"/>
    <x v="1"/>
    <x v="2"/>
    <x v="1"/>
    <x v="1"/>
    <x v="0"/>
    <x v="0"/>
    <x v="0"/>
    <x v="0"/>
    <x v="0"/>
    <x v="0"/>
    <x v="0"/>
  </r>
  <r>
    <x v="4"/>
    <x v="2"/>
    <x v="2"/>
    <x v="2"/>
    <x v="2"/>
    <x v="14"/>
    <x v="1"/>
    <x v="3"/>
    <x v="1"/>
    <x v="1"/>
    <x v="0"/>
    <x v="0"/>
    <x v="0"/>
    <x v="0"/>
    <x v="0"/>
    <x v="0"/>
    <x v="0"/>
  </r>
  <r>
    <x v="4"/>
    <x v="2"/>
    <x v="2"/>
    <x v="2"/>
    <x v="2"/>
    <x v="15"/>
    <x v="1"/>
    <x v="3"/>
    <x v="1"/>
    <x v="1"/>
    <x v="0"/>
    <x v="0"/>
    <x v="0"/>
    <x v="0"/>
    <x v="0"/>
    <x v="0"/>
    <x v="0"/>
  </r>
  <r>
    <x v="4"/>
    <x v="2"/>
    <x v="2"/>
    <x v="2"/>
    <x v="2"/>
    <x v="16"/>
    <x v="1"/>
    <x v="3"/>
    <x v="1"/>
    <x v="1"/>
    <x v="0"/>
    <x v="0"/>
    <x v="0"/>
    <x v="0"/>
    <x v="0"/>
    <x v="0"/>
    <x v="0"/>
  </r>
  <r>
    <x v="4"/>
    <x v="2"/>
    <x v="2"/>
    <x v="2"/>
    <x v="2"/>
    <x v="17"/>
    <x v="1"/>
    <x v="3"/>
    <x v="1"/>
    <x v="1"/>
    <x v="0"/>
    <x v="0"/>
    <x v="0"/>
    <x v="0"/>
    <x v="0"/>
    <x v="0"/>
    <x v="0"/>
  </r>
  <r>
    <x v="4"/>
    <x v="2"/>
    <x v="2"/>
    <x v="2"/>
    <x v="2"/>
    <x v="18"/>
    <x v="1"/>
    <x v="3"/>
    <x v="1"/>
    <x v="1"/>
    <x v="0"/>
    <x v="0"/>
    <x v="0"/>
    <x v="0"/>
    <x v="0"/>
    <x v="0"/>
    <x v="0"/>
  </r>
  <r>
    <x v="4"/>
    <x v="2"/>
    <x v="2"/>
    <x v="2"/>
    <x v="2"/>
    <x v="19"/>
    <x v="1"/>
    <x v="3"/>
    <x v="1"/>
    <x v="1"/>
    <x v="0"/>
    <x v="0"/>
    <x v="0"/>
    <x v="0"/>
    <x v="0"/>
    <x v="0"/>
    <x v="0"/>
  </r>
  <r>
    <x v="4"/>
    <x v="2"/>
    <x v="2"/>
    <x v="2"/>
    <x v="2"/>
    <x v="20"/>
    <x v="1"/>
    <x v="4"/>
    <x v="1"/>
    <x v="1"/>
    <x v="0"/>
    <x v="0"/>
    <x v="0"/>
    <x v="0"/>
    <x v="0"/>
    <x v="0"/>
    <x v="0"/>
  </r>
  <r>
    <x v="4"/>
    <x v="2"/>
    <x v="2"/>
    <x v="2"/>
    <x v="2"/>
    <x v="21"/>
    <x v="1"/>
    <x v="4"/>
    <x v="1"/>
    <x v="1"/>
    <x v="0"/>
    <x v="0"/>
    <x v="0"/>
    <x v="0"/>
    <x v="0"/>
    <x v="0"/>
    <x v="0"/>
  </r>
  <r>
    <x v="4"/>
    <x v="2"/>
    <x v="2"/>
    <x v="2"/>
    <x v="2"/>
    <x v="22"/>
    <x v="1"/>
    <x v="4"/>
    <x v="1"/>
    <x v="1"/>
    <x v="0"/>
    <x v="0"/>
    <x v="0"/>
    <x v="0"/>
    <x v="0"/>
    <x v="0"/>
    <x v="0"/>
  </r>
  <r>
    <x v="4"/>
    <x v="2"/>
    <x v="2"/>
    <x v="2"/>
    <x v="2"/>
    <x v="23"/>
    <x v="0"/>
    <x v="4"/>
    <x v="1"/>
    <x v="0"/>
    <x v="0"/>
    <x v="0"/>
    <x v="0"/>
    <x v="0"/>
    <x v="0"/>
    <x v="0"/>
    <x v="0"/>
  </r>
  <r>
    <x v="4"/>
    <x v="2"/>
    <x v="2"/>
    <x v="2"/>
    <x v="2"/>
    <x v="24"/>
    <x v="1"/>
    <x v="4"/>
    <x v="1"/>
    <x v="1"/>
    <x v="0"/>
    <x v="0"/>
    <x v="0"/>
    <x v="0"/>
    <x v="0"/>
    <x v="0"/>
    <x v="0"/>
  </r>
  <r>
    <x v="4"/>
    <x v="2"/>
    <x v="2"/>
    <x v="2"/>
    <x v="2"/>
    <x v="25"/>
    <x v="1"/>
    <x v="4"/>
    <x v="1"/>
    <x v="1"/>
    <x v="0"/>
    <x v="0"/>
    <x v="0"/>
    <x v="0"/>
    <x v="0"/>
    <x v="0"/>
    <x v="0"/>
  </r>
  <r>
    <x v="4"/>
    <x v="2"/>
    <x v="2"/>
    <x v="2"/>
    <x v="2"/>
    <x v="26"/>
    <x v="1"/>
    <x v="5"/>
    <x v="1"/>
    <x v="1"/>
    <x v="0"/>
    <x v="0"/>
    <x v="0"/>
    <x v="0"/>
    <x v="0"/>
    <x v="0"/>
    <x v="0"/>
  </r>
  <r>
    <x v="4"/>
    <x v="2"/>
    <x v="2"/>
    <x v="2"/>
    <x v="2"/>
    <x v="27"/>
    <x v="1"/>
    <x v="5"/>
    <x v="1"/>
    <x v="1"/>
    <x v="0"/>
    <x v="0"/>
    <x v="0"/>
    <x v="0"/>
    <x v="0"/>
    <x v="0"/>
    <x v="0"/>
  </r>
  <r>
    <x v="4"/>
    <x v="2"/>
    <x v="2"/>
    <x v="2"/>
    <x v="2"/>
    <x v="28"/>
    <x v="1"/>
    <x v="5"/>
    <x v="1"/>
    <x v="1"/>
    <x v="0"/>
    <x v="0"/>
    <x v="0"/>
    <x v="0"/>
    <x v="0"/>
    <x v="0"/>
    <x v="0"/>
  </r>
  <r>
    <x v="4"/>
    <x v="2"/>
    <x v="2"/>
    <x v="2"/>
    <x v="2"/>
    <x v="29"/>
    <x v="1"/>
    <x v="5"/>
    <x v="1"/>
    <x v="1"/>
    <x v="0"/>
    <x v="0"/>
    <x v="0"/>
    <x v="0"/>
    <x v="0"/>
    <x v="0"/>
    <x v="0"/>
  </r>
  <r>
    <x v="4"/>
    <x v="2"/>
    <x v="2"/>
    <x v="2"/>
    <x v="2"/>
    <x v="30"/>
    <x v="1"/>
    <x v="5"/>
    <x v="1"/>
    <x v="1"/>
    <x v="0"/>
    <x v="0"/>
    <x v="0"/>
    <x v="0"/>
    <x v="0"/>
    <x v="0"/>
    <x v="0"/>
  </r>
  <r>
    <x v="4"/>
    <x v="2"/>
    <x v="2"/>
    <x v="2"/>
    <x v="2"/>
    <x v="31"/>
    <x v="1"/>
    <x v="5"/>
    <x v="1"/>
    <x v="1"/>
    <x v="0"/>
    <x v="0"/>
    <x v="0"/>
    <x v="0"/>
    <x v="0"/>
    <x v="0"/>
    <x v="0"/>
  </r>
  <r>
    <x v="5"/>
    <x v="2"/>
    <x v="2"/>
    <x v="2"/>
    <x v="2"/>
    <x v="0"/>
    <x v="1"/>
    <x v="0"/>
    <x v="0"/>
    <x v="1"/>
    <x v="0"/>
    <x v="0"/>
    <x v="0"/>
    <x v="0"/>
    <x v="0"/>
    <x v="0"/>
    <x v="0"/>
  </r>
  <r>
    <x v="5"/>
    <x v="2"/>
    <x v="2"/>
    <x v="2"/>
    <x v="2"/>
    <x v="1"/>
    <x v="1"/>
    <x v="0"/>
    <x v="0"/>
    <x v="1"/>
    <x v="0"/>
    <x v="0"/>
    <x v="0"/>
    <x v="0"/>
    <x v="0"/>
    <x v="0"/>
    <x v="0"/>
  </r>
  <r>
    <x v="5"/>
    <x v="2"/>
    <x v="2"/>
    <x v="2"/>
    <x v="2"/>
    <x v="2"/>
    <x v="1"/>
    <x v="1"/>
    <x v="1"/>
    <x v="1"/>
    <x v="0"/>
    <x v="0"/>
    <x v="0"/>
    <x v="0"/>
    <x v="0"/>
    <x v="0"/>
    <x v="0"/>
  </r>
  <r>
    <x v="5"/>
    <x v="2"/>
    <x v="2"/>
    <x v="2"/>
    <x v="2"/>
    <x v="3"/>
    <x v="1"/>
    <x v="1"/>
    <x v="1"/>
    <x v="1"/>
    <x v="0"/>
    <x v="0"/>
    <x v="0"/>
    <x v="0"/>
    <x v="0"/>
    <x v="0"/>
    <x v="0"/>
  </r>
  <r>
    <x v="5"/>
    <x v="2"/>
    <x v="2"/>
    <x v="2"/>
    <x v="2"/>
    <x v="4"/>
    <x v="1"/>
    <x v="1"/>
    <x v="1"/>
    <x v="1"/>
    <x v="0"/>
    <x v="0"/>
    <x v="0"/>
    <x v="0"/>
    <x v="0"/>
    <x v="0"/>
    <x v="0"/>
  </r>
  <r>
    <x v="5"/>
    <x v="2"/>
    <x v="2"/>
    <x v="2"/>
    <x v="2"/>
    <x v="5"/>
    <x v="0"/>
    <x v="1"/>
    <x v="1"/>
    <x v="0"/>
    <x v="0"/>
    <x v="0"/>
    <x v="0"/>
    <x v="0"/>
    <x v="0"/>
    <x v="0"/>
    <x v="0"/>
  </r>
  <r>
    <x v="5"/>
    <x v="2"/>
    <x v="2"/>
    <x v="2"/>
    <x v="2"/>
    <x v="6"/>
    <x v="1"/>
    <x v="1"/>
    <x v="1"/>
    <x v="1"/>
    <x v="0"/>
    <x v="0"/>
    <x v="0"/>
    <x v="0"/>
    <x v="0"/>
    <x v="0"/>
    <x v="0"/>
  </r>
  <r>
    <x v="5"/>
    <x v="2"/>
    <x v="2"/>
    <x v="2"/>
    <x v="2"/>
    <x v="7"/>
    <x v="1"/>
    <x v="1"/>
    <x v="1"/>
    <x v="1"/>
    <x v="0"/>
    <x v="0"/>
    <x v="0"/>
    <x v="0"/>
    <x v="0"/>
    <x v="0"/>
    <x v="0"/>
  </r>
  <r>
    <x v="5"/>
    <x v="2"/>
    <x v="2"/>
    <x v="2"/>
    <x v="2"/>
    <x v="8"/>
    <x v="1"/>
    <x v="2"/>
    <x v="1"/>
    <x v="1"/>
    <x v="0"/>
    <x v="0"/>
    <x v="0"/>
    <x v="0"/>
    <x v="0"/>
    <x v="0"/>
    <x v="0"/>
  </r>
  <r>
    <x v="5"/>
    <x v="2"/>
    <x v="2"/>
    <x v="2"/>
    <x v="2"/>
    <x v="9"/>
    <x v="0"/>
    <x v="2"/>
    <x v="1"/>
    <x v="0"/>
    <x v="0"/>
    <x v="0"/>
    <x v="0"/>
    <x v="0"/>
    <x v="0"/>
    <x v="0"/>
    <x v="0"/>
  </r>
  <r>
    <x v="5"/>
    <x v="2"/>
    <x v="2"/>
    <x v="2"/>
    <x v="2"/>
    <x v="10"/>
    <x v="1"/>
    <x v="2"/>
    <x v="1"/>
    <x v="1"/>
    <x v="0"/>
    <x v="0"/>
    <x v="0"/>
    <x v="0"/>
    <x v="0"/>
    <x v="0"/>
    <x v="0"/>
  </r>
  <r>
    <x v="5"/>
    <x v="2"/>
    <x v="2"/>
    <x v="2"/>
    <x v="2"/>
    <x v="11"/>
    <x v="0"/>
    <x v="2"/>
    <x v="1"/>
    <x v="0"/>
    <x v="0"/>
    <x v="0"/>
    <x v="0"/>
    <x v="0"/>
    <x v="0"/>
    <x v="0"/>
    <x v="0"/>
  </r>
  <r>
    <x v="5"/>
    <x v="2"/>
    <x v="2"/>
    <x v="2"/>
    <x v="2"/>
    <x v="12"/>
    <x v="1"/>
    <x v="2"/>
    <x v="1"/>
    <x v="1"/>
    <x v="0"/>
    <x v="0"/>
    <x v="0"/>
    <x v="0"/>
    <x v="0"/>
    <x v="0"/>
    <x v="0"/>
  </r>
  <r>
    <x v="5"/>
    <x v="2"/>
    <x v="2"/>
    <x v="2"/>
    <x v="2"/>
    <x v="13"/>
    <x v="1"/>
    <x v="2"/>
    <x v="1"/>
    <x v="1"/>
    <x v="0"/>
    <x v="0"/>
    <x v="0"/>
    <x v="0"/>
    <x v="0"/>
    <x v="0"/>
    <x v="0"/>
  </r>
  <r>
    <x v="5"/>
    <x v="2"/>
    <x v="2"/>
    <x v="2"/>
    <x v="2"/>
    <x v="14"/>
    <x v="1"/>
    <x v="3"/>
    <x v="1"/>
    <x v="1"/>
    <x v="0"/>
    <x v="0"/>
    <x v="0"/>
    <x v="0"/>
    <x v="0"/>
    <x v="0"/>
    <x v="0"/>
  </r>
  <r>
    <x v="5"/>
    <x v="2"/>
    <x v="2"/>
    <x v="2"/>
    <x v="2"/>
    <x v="15"/>
    <x v="1"/>
    <x v="3"/>
    <x v="1"/>
    <x v="1"/>
    <x v="0"/>
    <x v="0"/>
    <x v="0"/>
    <x v="0"/>
    <x v="0"/>
    <x v="0"/>
    <x v="0"/>
  </r>
  <r>
    <x v="5"/>
    <x v="2"/>
    <x v="2"/>
    <x v="2"/>
    <x v="2"/>
    <x v="16"/>
    <x v="1"/>
    <x v="3"/>
    <x v="1"/>
    <x v="1"/>
    <x v="0"/>
    <x v="0"/>
    <x v="0"/>
    <x v="0"/>
    <x v="0"/>
    <x v="0"/>
    <x v="0"/>
  </r>
  <r>
    <x v="5"/>
    <x v="2"/>
    <x v="2"/>
    <x v="2"/>
    <x v="2"/>
    <x v="17"/>
    <x v="1"/>
    <x v="3"/>
    <x v="1"/>
    <x v="1"/>
    <x v="0"/>
    <x v="0"/>
    <x v="0"/>
    <x v="0"/>
    <x v="0"/>
    <x v="0"/>
    <x v="0"/>
  </r>
  <r>
    <x v="5"/>
    <x v="2"/>
    <x v="2"/>
    <x v="2"/>
    <x v="2"/>
    <x v="18"/>
    <x v="1"/>
    <x v="3"/>
    <x v="1"/>
    <x v="1"/>
    <x v="0"/>
    <x v="0"/>
    <x v="0"/>
    <x v="0"/>
    <x v="0"/>
    <x v="0"/>
    <x v="0"/>
  </r>
  <r>
    <x v="5"/>
    <x v="2"/>
    <x v="2"/>
    <x v="2"/>
    <x v="2"/>
    <x v="19"/>
    <x v="1"/>
    <x v="3"/>
    <x v="1"/>
    <x v="1"/>
    <x v="0"/>
    <x v="0"/>
    <x v="0"/>
    <x v="0"/>
    <x v="0"/>
    <x v="0"/>
    <x v="0"/>
  </r>
  <r>
    <x v="5"/>
    <x v="2"/>
    <x v="2"/>
    <x v="2"/>
    <x v="2"/>
    <x v="20"/>
    <x v="1"/>
    <x v="4"/>
    <x v="1"/>
    <x v="1"/>
    <x v="0"/>
    <x v="0"/>
    <x v="0"/>
    <x v="0"/>
    <x v="0"/>
    <x v="0"/>
    <x v="0"/>
  </r>
  <r>
    <x v="5"/>
    <x v="2"/>
    <x v="2"/>
    <x v="2"/>
    <x v="2"/>
    <x v="21"/>
    <x v="1"/>
    <x v="4"/>
    <x v="1"/>
    <x v="1"/>
    <x v="0"/>
    <x v="0"/>
    <x v="0"/>
    <x v="0"/>
    <x v="0"/>
    <x v="0"/>
    <x v="0"/>
  </r>
  <r>
    <x v="5"/>
    <x v="2"/>
    <x v="2"/>
    <x v="2"/>
    <x v="2"/>
    <x v="22"/>
    <x v="0"/>
    <x v="4"/>
    <x v="1"/>
    <x v="0"/>
    <x v="0"/>
    <x v="0"/>
    <x v="0"/>
    <x v="0"/>
    <x v="0"/>
    <x v="0"/>
    <x v="0"/>
  </r>
  <r>
    <x v="5"/>
    <x v="2"/>
    <x v="2"/>
    <x v="2"/>
    <x v="2"/>
    <x v="23"/>
    <x v="0"/>
    <x v="4"/>
    <x v="1"/>
    <x v="0"/>
    <x v="0"/>
    <x v="0"/>
    <x v="0"/>
    <x v="0"/>
    <x v="0"/>
    <x v="0"/>
    <x v="0"/>
  </r>
  <r>
    <x v="5"/>
    <x v="2"/>
    <x v="2"/>
    <x v="2"/>
    <x v="2"/>
    <x v="24"/>
    <x v="1"/>
    <x v="4"/>
    <x v="1"/>
    <x v="1"/>
    <x v="0"/>
    <x v="0"/>
    <x v="0"/>
    <x v="0"/>
    <x v="0"/>
    <x v="0"/>
    <x v="0"/>
  </r>
  <r>
    <x v="5"/>
    <x v="2"/>
    <x v="2"/>
    <x v="2"/>
    <x v="2"/>
    <x v="25"/>
    <x v="1"/>
    <x v="4"/>
    <x v="1"/>
    <x v="1"/>
    <x v="0"/>
    <x v="0"/>
    <x v="0"/>
    <x v="0"/>
    <x v="0"/>
    <x v="0"/>
    <x v="0"/>
  </r>
  <r>
    <x v="5"/>
    <x v="2"/>
    <x v="2"/>
    <x v="2"/>
    <x v="2"/>
    <x v="26"/>
    <x v="1"/>
    <x v="5"/>
    <x v="1"/>
    <x v="1"/>
    <x v="0"/>
    <x v="0"/>
    <x v="0"/>
    <x v="0"/>
    <x v="0"/>
    <x v="0"/>
    <x v="0"/>
  </r>
  <r>
    <x v="5"/>
    <x v="2"/>
    <x v="2"/>
    <x v="2"/>
    <x v="2"/>
    <x v="27"/>
    <x v="1"/>
    <x v="5"/>
    <x v="1"/>
    <x v="1"/>
    <x v="0"/>
    <x v="0"/>
    <x v="0"/>
    <x v="0"/>
    <x v="0"/>
    <x v="0"/>
    <x v="0"/>
  </r>
  <r>
    <x v="5"/>
    <x v="2"/>
    <x v="2"/>
    <x v="2"/>
    <x v="2"/>
    <x v="28"/>
    <x v="1"/>
    <x v="5"/>
    <x v="1"/>
    <x v="1"/>
    <x v="0"/>
    <x v="0"/>
    <x v="0"/>
    <x v="0"/>
    <x v="0"/>
    <x v="0"/>
    <x v="0"/>
  </r>
  <r>
    <x v="5"/>
    <x v="2"/>
    <x v="2"/>
    <x v="2"/>
    <x v="2"/>
    <x v="29"/>
    <x v="1"/>
    <x v="5"/>
    <x v="1"/>
    <x v="1"/>
    <x v="0"/>
    <x v="0"/>
    <x v="0"/>
    <x v="0"/>
    <x v="0"/>
    <x v="0"/>
    <x v="0"/>
  </r>
  <r>
    <x v="5"/>
    <x v="2"/>
    <x v="2"/>
    <x v="2"/>
    <x v="2"/>
    <x v="30"/>
    <x v="1"/>
    <x v="5"/>
    <x v="1"/>
    <x v="1"/>
    <x v="0"/>
    <x v="0"/>
    <x v="0"/>
    <x v="0"/>
    <x v="0"/>
    <x v="0"/>
    <x v="0"/>
  </r>
  <r>
    <x v="5"/>
    <x v="2"/>
    <x v="2"/>
    <x v="2"/>
    <x v="2"/>
    <x v="31"/>
    <x v="1"/>
    <x v="5"/>
    <x v="1"/>
    <x v="1"/>
    <x v="0"/>
    <x v="0"/>
    <x v="0"/>
    <x v="0"/>
    <x v="0"/>
    <x v="0"/>
    <x v="0"/>
  </r>
  <r>
    <x v="6"/>
    <x v="0"/>
    <x v="0"/>
    <x v="3"/>
    <x v="2"/>
    <x v="0"/>
    <x v="1"/>
    <x v="0"/>
    <x v="0"/>
    <x v="1"/>
    <x v="2"/>
    <x v="2"/>
    <x v="2"/>
    <x v="2"/>
    <x v="2"/>
    <x v="0"/>
    <x v="0"/>
  </r>
  <r>
    <x v="6"/>
    <x v="0"/>
    <x v="0"/>
    <x v="3"/>
    <x v="2"/>
    <x v="1"/>
    <x v="1"/>
    <x v="0"/>
    <x v="0"/>
    <x v="1"/>
    <x v="2"/>
    <x v="2"/>
    <x v="2"/>
    <x v="2"/>
    <x v="2"/>
    <x v="0"/>
    <x v="0"/>
  </r>
  <r>
    <x v="6"/>
    <x v="0"/>
    <x v="0"/>
    <x v="3"/>
    <x v="2"/>
    <x v="2"/>
    <x v="0"/>
    <x v="1"/>
    <x v="1"/>
    <x v="0"/>
    <x v="2"/>
    <x v="2"/>
    <x v="2"/>
    <x v="2"/>
    <x v="2"/>
    <x v="0"/>
    <x v="0"/>
  </r>
  <r>
    <x v="6"/>
    <x v="0"/>
    <x v="0"/>
    <x v="3"/>
    <x v="2"/>
    <x v="3"/>
    <x v="0"/>
    <x v="1"/>
    <x v="1"/>
    <x v="0"/>
    <x v="2"/>
    <x v="2"/>
    <x v="2"/>
    <x v="2"/>
    <x v="2"/>
    <x v="0"/>
    <x v="0"/>
  </r>
  <r>
    <x v="6"/>
    <x v="0"/>
    <x v="0"/>
    <x v="3"/>
    <x v="2"/>
    <x v="4"/>
    <x v="0"/>
    <x v="1"/>
    <x v="1"/>
    <x v="0"/>
    <x v="2"/>
    <x v="2"/>
    <x v="2"/>
    <x v="2"/>
    <x v="2"/>
    <x v="0"/>
    <x v="0"/>
  </r>
  <r>
    <x v="6"/>
    <x v="0"/>
    <x v="0"/>
    <x v="3"/>
    <x v="2"/>
    <x v="5"/>
    <x v="1"/>
    <x v="1"/>
    <x v="1"/>
    <x v="1"/>
    <x v="2"/>
    <x v="2"/>
    <x v="2"/>
    <x v="2"/>
    <x v="2"/>
    <x v="0"/>
    <x v="0"/>
  </r>
  <r>
    <x v="6"/>
    <x v="0"/>
    <x v="0"/>
    <x v="3"/>
    <x v="2"/>
    <x v="6"/>
    <x v="1"/>
    <x v="1"/>
    <x v="1"/>
    <x v="1"/>
    <x v="2"/>
    <x v="2"/>
    <x v="2"/>
    <x v="2"/>
    <x v="2"/>
    <x v="0"/>
    <x v="0"/>
  </r>
  <r>
    <x v="6"/>
    <x v="0"/>
    <x v="0"/>
    <x v="3"/>
    <x v="2"/>
    <x v="7"/>
    <x v="1"/>
    <x v="1"/>
    <x v="1"/>
    <x v="1"/>
    <x v="2"/>
    <x v="2"/>
    <x v="2"/>
    <x v="2"/>
    <x v="2"/>
    <x v="0"/>
    <x v="0"/>
  </r>
  <r>
    <x v="6"/>
    <x v="0"/>
    <x v="0"/>
    <x v="3"/>
    <x v="2"/>
    <x v="8"/>
    <x v="0"/>
    <x v="2"/>
    <x v="1"/>
    <x v="0"/>
    <x v="2"/>
    <x v="2"/>
    <x v="2"/>
    <x v="2"/>
    <x v="2"/>
    <x v="0"/>
    <x v="0"/>
  </r>
  <r>
    <x v="6"/>
    <x v="0"/>
    <x v="0"/>
    <x v="3"/>
    <x v="2"/>
    <x v="9"/>
    <x v="0"/>
    <x v="2"/>
    <x v="1"/>
    <x v="0"/>
    <x v="2"/>
    <x v="2"/>
    <x v="2"/>
    <x v="2"/>
    <x v="2"/>
    <x v="0"/>
    <x v="0"/>
  </r>
  <r>
    <x v="6"/>
    <x v="0"/>
    <x v="0"/>
    <x v="3"/>
    <x v="2"/>
    <x v="10"/>
    <x v="1"/>
    <x v="2"/>
    <x v="1"/>
    <x v="1"/>
    <x v="2"/>
    <x v="2"/>
    <x v="2"/>
    <x v="2"/>
    <x v="2"/>
    <x v="0"/>
    <x v="0"/>
  </r>
  <r>
    <x v="6"/>
    <x v="0"/>
    <x v="0"/>
    <x v="3"/>
    <x v="2"/>
    <x v="11"/>
    <x v="0"/>
    <x v="2"/>
    <x v="1"/>
    <x v="0"/>
    <x v="2"/>
    <x v="2"/>
    <x v="2"/>
    <x v="2"/>
    <x v="2"/>
    <x v="0"/>
    <x v="0"/>
  </r>
  <r>
    <x v="6"/>
    <x v="0"/>
    <x v="0"/>
    <x v="3"/>
    <x v="2"/>
    <x v="12"/>
    <x v="0"/>
    <x v="2"/>
    <x v="1"/>
    <x v="0"/>
    <x v="2"/>
    <x v="2"/>
    <x v="2"/>
    <x v="2"/>
    <x v="2"/>
    <x v="0"/>
    <x v="0"/>
  </r>
  <r>
    <x v="6"/>
    <x v="0"/>
    <x v="0"/>
    <x v="3"/>
    <x v="2"/>
    <x v="13"/>
    <x v="1"/>
    <x v="2"/>
    <x v="1"/>
    <x v="1"/>
    <x v="2"/>
    <x v="2"/>
    <x v="2"/>
    <x v="2"/>
    <x v="2"/>
    <x v="0"/>
    <x v="0"/>
  </r>
  <r>
    <x v="6"/>
    <x v="0"/>
    <x v="0"/>
    <x v="3"/>
    <x v="2"/>
    <x v="14"/>
    <x v="1"/>
    <x v="3"/>
    <x v="1"/>
    <x v="1"/>
    <x v="2"/>
    <x v="2"/>
    <x v="2"/>
    <x v="2"/>
    <x v="2"/>
    <x v="0"/>
    <x v="0"/>
  </r>
  <r>
    <x v="6"/>
    <x v="0"/>
    <x v="0"/>
    <x v="3"/>
    <x v="2"/>
    <x v="15"/>
    <x v="0"/>
    <x v="3"/>
    <x v="1"/>
    <x v="0"/>
    <x v="2"/>
    <x v="2"/>
    <x v="2"/>
    <x v="2"/>
    <x v="2"/>
    <x v="0"/>
    <x v="0"/>
  </r>
  <r>
    <x v="6"/>
    <x v="0"/>
    <x v="0"/>
    <x v="3"/>
    <x v="2"/>
    <x v="16"/>
    <x v="0"/>
    <x v="3"/>
    <x v="1"/>
    <x v="0"/>
    <x v="2"/>
    <x v="2"/>
    <x v="2"/>
    <x v="2"/>
    <x v="2"/>
    <x v="0"/>
    <x v="0"/>
  </r>
  <r>
    <x v="6"/>
    <x v="0"/>
    <x v="0"/>
    <x v="3"/>
    <x v="2"/>
    <x v="17"/>
    <x v="0"/>
    <x v="3"/>
    <x v="1"/>
    <x v="0"/>
    <x v="2"/>
    <x v="2"/>
    <x v="2"/>
    <x v="2"/>
    <x v="2"/>
    <x v="0"/>
    <x v="0"/>
  </r>
  <r>
    <x v="6"/>
    <x v="0"/>
    <x v="0"/>
    <x v="3"/>
    <x v="2"/>
    <x v="18"/>
    <x v="0"/>
    <x v="3"/>
    <x v="1"/>
    <x v="0"/>
    <x v="2"/>
    <x v="2"/>
    <x v="2"/>
    <x v="2"/>
    <x v="2"/>
    <x v="0"/>
    <x v="0"/>
  </r>
  <r>
    <x v="6"/>
    <x v="0"/>
    <x v="0"/>
    <x v="3"/>
    <x v="2"/>
    <x v="19"/>
    <x v="0"/>
    <x v="3"/>
    <x v="1"/>
    <x v="0"/>
    <x v="2"/>
    <x v="2"/>
    <x v="2"/>
    <x v="2"/>
    <x v="2"/>
    <x v="0"/>
    <x v="0"/>
  </r>
  <r>
    <x v="6"/>
    <x v="0"/>
    <x v="0"/>
    <x v="3"/>
    <x v="2"/>
    <x v="20"/>
    <x v="0"/>
    <x v="4"/>
    <x v="1"/>
    <x v="0"/>
    <x v="2"/>
    <x v="2"/>
    <x v="2"/>
    <x v="2"/>
    <x v="2"/>
    <x v="0"/>
    <x v="0"/>
  </r>
  <r>
    <x v="6"/>
    <x v="0"/>
    <x v="0"/>
    <x v="3"/>
    <x v="2"/>
    <x v="21"/>
    <x v="0"/>
    <x v="4"/>
    <x v="1"/>
    <x v="0"/>
    <x v="2"/>
    <x v="2"/>
    <x v="2"/>
    <x v="2"/>
    <x v="2"/>
    <x v="0"/>
    <x v="0"/>
  </r>
  <r>
    <x v="6"/>
    <x v="0"/>
    <x v="0"/>
    <x v="3"/>
    <x v="2"/>
    <x v="22"/>
    <x v="0"/>
    <x v="4"/>
    <x v="1"/>
    <x v="0"/>
    <x v="2"/>
    <x v="2"/>
    <x v="2"/>
    <x v="2"/>
    <x v="2"/>
    <x v="0"/>
    <x v="0"/>
  </r>
  <r>
    <x v="6"/>
    <x v="0"/>
    <x v="0"/>
    <x v="3"/>
    <x v="2"/>
    <x v="23"/>
    <x v="1"/>
    <x v="4"/>
    <x v="1"/>
    <x v="1"/>
    <x v="2"/>
    <x v="2"/>
    <x v="2"/>
    <x v="2"/>
    <x v="2"/>
    <x v="0"/>
    <x v="0"/>
  </r>
  <r>
    <x v="6"/>
    <x v="0"/>
    <x v="0"/>
    <x v="3"/>
    <x v="2"/>
    <x v="24"/>
    <x v="1"/>
    <x v="4"/>
    <x v="1"/>
    <x v="1"/>
    <x v="2"/>
    <x v="2"/>
    <x v="2"/>
    <x v="2"/>
    <x v="2"/>
    <x v="0"/>
    <x v="0"/>
  </r>
  <r>
    <x v="6"/>
    <x v="0"/>
    <x v="0"/>
    <x v="3"/>
    <x v="2"/>
    <x v="25"/>
    <x v="1"/>
    <x v="4"/>
    <x v="1"/>
    <x v="1"/>
    <x v="2"/>
    <x v="2"/>
    <x v="2"/>
    <x v="2"/>
    <x v="2"/>
    <x v="0"/>
    <x v="0"/>
  </r>
  <r>
    <x v="6"/>
    <x v="0"/>
    <x v="0"/>
    <x v="3"/>
    <x v="2"/>
    <x v="26"/>
    <x v="0"/>
    <x v="5"/>
    <x v="1"/>
    <x v="0"/>
    <x v="2"/>
    <x v="2"/>
    <x v="2"/>
    <x v="2"/>
    <x v="2"/>
    <x v="0"/>
    <x v="0"/>
  </r>
  <r>
    <x v="6"/>
    <x v="0"/>
    <x v="0"/>
    <x v="3"/>
    <x v="2"/>
    <x v="27"/>
    <x v="0"/>
    <x v="5"/>
    <x v="1"/>
    <x v="0"/>
    <x v="2"/>
    <x v="2"/>
    <x v="2"/>
    <x v="2"/>
    <x v="2"/>
    <x v="0"/>
    <x v="0"/>
  </r>
  <r>
    <x v="6"/>
    <x v="0"/>
    <x v="0"/>
    <x v="3"/>
    <x v="2"/>
    <x v="28"/>
    <x v="0"/>
    <x v="5"/>
    <x v="1"/>
    <x v="0"/>
    <x v="2"/>
    <x v="2"/>
    <x v="2"/>
    <x v="2"/>
    <x v="2"/>
    <x v="0"/>
    <x v="0"/>
  </r>
  <r>
    <x v="6"/>
    <x v="0"/>
    <x v="0"/>
    <x v="3"/>
    <x v="2"/>
    <x v="29"/>
    <x v="0"/>
    <x v="5"/>
    <x v="1"/>
    <x v="0"/>
    <x v="2"/>
    <x v="2"/>
    <x v="2"/>
    <x v="2"/>
    <x v="2"/>
    <x v="0"/>
    <x v="0"/>
  </r>
  <r>
    <x v="6"/>
    <x v="0"/>
    <x v="0"/>
    <x v="3"/>
    <x v="2"/>
    <x v="30"/>
    <x v="0"/>
    <x v="5"/>
    <x v="1"/>
    <x v="0"/>
    <x v="2"/>
    <x v="2"/>
    <x v="2"/>
    <x v="2"/>
    <x v="2"/>
    <x v="0"/>
    <x v="0"/>
  </r>
  <r>
    <x v="6"/>
    <x v="0"/>
    <x v="0"/>
    <x v="3"/>
    <x v="2"/>
    <x v="31"/>
    <x v="1"/>
    <x v="5"/>
    <x v="1"/>
    <x v="1"/>
    <x v="2"/>
    <x v="2"/>
    <x v="2"/>
    <x v="2"/>
    <x v="2"/>
    <x v="0"/>
    <x v="0"/>
  </r>
  <r>
    <x v="7"/>
    <x v="0"/>
    <x v="0"/>
    <x v="4"/>
    <x v="3"/>
    <x v="0"/>
    <x v="1"/>
    <x v="0"/>
    <x v="0"/>
    <x v="1"/>
    <x v="3"/>
    <x v="3"/>
    <x v="3"/>
    <x v="3"/>
    <x v="3"/>
    <x v="0"/>
    <x v="0"/>
  </r>
  <r>
    <x v="7"/>
    <x v="0"/>
    <x v="0"/>
    <x v="4"/>
    <x v="3"/>
    <x v="1"/>
    <x v="1"/>
    <x v="0"/>
    <x v="0"/>
    <x v="1"/>
    <x v="3"/>
    <x v="3"/>
    <x v="3"/>
    <x v="3"/>
    <x v="3"/>
    <x v="0"/>
    <x v="0"/>
  </r>
  <r>
    <x v="7"/>
    <x v="0"/>
    <x v="0"/>
    <x v="4"/>
    <x v="3"/>
    <x v="2"/>
    <x v="0"/>
    <x v="1"/>
    <x v="1"/>
    <x v="0"/>
    <x v="3"/>
    <x v="3"/>
    <x v="3"/>
    <x v="3"/>
    <x v="3"/>
    <x v="0"/>
    <x v="0"/>
  </r>
  <r>
    <x v="7"/>
    <x v="0"/>
    <x v="0"/>
    <x v="4"/>
    <x v="3"/>
    <x v="3"/>
    <x v="0"/>
    <x v="1"/>
    <x v="1"/>
    <x v="0"/>
    <x v="3"/>
    <x v="3"/>
    <x v="3"/>
    <x v="3"/>
    <x v="3"/>
    <x v="0"/>
    <x v="0"/>
  </r>
  <r>
    <x v="7"/>
    <x v="0"/>
    <x v="0"/>
    <x v="4"/>
    <x v="3"/>
    <x v="4"/>
    <x v="0"/>
    <x v="1"/>
    <x v="1"/>
    <x v="0"/>
    <x v="3"/>
    <x v="3"/>
    <x v="3"/>
    <x v="3"/>
    <x v="3"/>
    <x v="0"/>
    <x v="0"/>
  </r>
  <r>
    <x v="7"/>
    <x v="0"/>
    <x v="0"/>
    <x v="4"/>
    <x v="3"/>
    <x v="5"/>
    <x v="0"/>
    <x v="1"/>
    <x v="1"/>
    <x v="0"/>
    <x v="3"/>
    <x v="3"/>
    <x v="3"/>
    <x v="3"/>
    <x v="3"/>
    <x v="0"/>
    <x v="0"/>
  </r>
  <r>
    <x v="7"/>
    <x v="0"/>
    <x v="0"/>
    <x v="4"/>
    <x v="3"/>
    <x v="6"/>
    <x v="1"/>
    <x v="1"/>
    <x v="1"/>
    <x v="1"/>
    <x v="3"/>
    <x v="3"/>
    <x v="3"/>
    <x v="3"/>
    <x v="3"/>
    <x v="0"/>
    <x v="0"/>
  </r>
  <r>
    <x v="7"/>
    <x v="0"/>
    <x v="0"/>
    <x v="4"/>
    <x v="3"/>
    <x v="7"/>
    <x v="0"/>
    <x v="1"/>
    <x v="1"/>
    <x v="0"/>
    <x v="3"/>
    <x v="3"/>
    <x v="3"/>
    <x v="3"/>
    <x v="3"/>
    <x v="0"/>
    <x v="0"/>
  </r>
  <r>
    <x v="7"/>
    <x v="0"/>
    <x v="0"/>
    <x v="4"/>
    <x v="3"/>
    <x v="8"/>
    <x v="0"/>
    <x v="2"/>
    <x v="1"/>
    <x v="0"/>
    <x v="3"/>
    <x v="3"/>
    <x v="3"/>
    <x v="3"/>
    <x v="3"/>
    <x v="0"/>
    <x v="0"/>
  </r>
  <r>
    <x v="7"/>
    <x v="0"/>
    <x v="0"/>
    <x v="4"/>
    <x v="3"/>
    <x v="9"/>
    <x v="0"/>
    <x v="2"/>
    <x v="1"/>
    <x v="0"/>
    <x v="3"/>
    <x v="3"/>
    <x v="3"/>
    <x v="3"/>
    <x v="3"/>
    <x v="0"/>
    <x v="0"/>
  </r>
  <r>
    <x v="7"/>
    <x v="0"/>
    <x v="0"/>
    <x v="4"/>
    <x v="3"/>
    <x v="10"/>
    <x v="1"/>
    <x v="2"/>
    <x v="1"/>
    <x v="1"/>
    <x v="3"/>
    <x v="3"/>
    <x v="3"/>
    <x v="3"/>
    <x v="3"/>
    <x v="0"/>
    <x v="0"/>
  </r>
  <r>
    <x v="7"/>
    <x v="0"/>
    <x v="0"/>
    <x v="4"/>
    <x v="3"/>
    <x v="11"/>
    <x v="0"/>
    <x v="2"/>
    <x v="1"/>
    <x v="0"/>
    <x v="3"/>
    <x v="3"/>
    <x v="3"/>
    <x v="3"/>
    <x v="3"/>
    <x v="0"/>
    <x v="0"/>
  </r>
  <r>
    <x v="7"/>
    <x v="0"/>
    <x v="0"/>
    <x v="4"/>
    <x v="3"/>
    <x v="12"/>
    <x v="0"/>
    <x v="2"/>
    <x v="1"/>
    <x v="0"/>
    <x v="3"/>
    <x v="3"/>
    <x v="3"/>
    <x v="3"/>
    <x v="3"/>
    <x v="0"/>
    <x v="0"/>
  </r>
  <r>
    <x v="7"/>
    <x v="0"/>
    <x v="0"/>
    <x v="4"/>
    <x v="3"/>
    <x v="13"/>
    <x v="0"/>
    <x v="2"/>
    <x v="1"/>
    <x v="0"/>
    <x v="3"/>
    <x v="3"/>
    <x v="3"/>
    <x v="3"/>
    <x v="3"/>
    <x v="0"/>
    <x v="0"/>
  </r>
  <r>
    <x v="7"/>
    <x v="0"/>
    <x v="0"/>
    <x v="4"/>
    <x v="3"/>
    <x v="14"/>
    <x v="0"/>
    <x v="3"/>
    <x v="1"/>
    <x v="0"/>
    <x v="3"/>
    <x v="3"/>
    <x v="3"/>
    <x v="3"/>
    <x v="3"/>
    <x v="0"/>
    <x v="0"/>
  </r>
  <r>
    <x v="7"/>
    <x v="0"/>
    <x v="0"/>
    <x v="4"/>
    <x v="3"/>
    <x v="15"/>
    <x v="0"/>
    <x v="3"/>
    <x v="1"/>
    <x v="0"/>
    <x v="3"/>
    <x v="3"/>
    <x v="3"/>
    <x v="3"/>
    <x v="3"/>
    <x v="0"/>
    <x v="0"/>
  </r>
  <r>
    <x v="7"/>
    <x v="0"/>
    <x v="0"/>
    <x v="4"/>
    <x v="3"/>
    <x v="16"/>
    <x v="0"/>
    <x v="3"/>
    <x v="1"/>
    <x v="0"/>
    <x v="3"/>
    <x v="3"/>
    <x v="3"/>
    <x v="3"/>
    <x v="3"/>
    <x v="0"/>
    <x v="0"/>
  </r>
  <r>
    <x v="7"/>
    <x v="0"/>
    <x v="0"/>
    <x v="4"/>
    <x v="3"/>
    <x v="17"/>
    <x v="0"/>
    <x v="3"/>
    <x v="1"/>
    <x v="0"/>
    <x v="3"/>
    <x v="3"/>
    <x v="3"/>
    <x v="3"/>
    <x v="3"/>
    <x v="0"/>
    <x v="0"/>
  </r>
  <r>
    <x v="7"/>
    <x v="0"/>
    <x v="0"/>
    <x v="4"/>
    <x v="3"/>
    <x v="18"/>
    <x v="0"/>
    <x v="3"/>
    <x v="1"/>
    <x v="0"/>
    <x v="3"/>
    <x v="3"/>
    <x v="3"/>
    <x v="3"/>
    <x v="3"/>
    <x v="0"/>
    <x v="0"/>
  </r>
  <r>
    <x v="7"/>
    <x v="0"/>
    <x v="0"/>
    <x v="4"/>
    <x v="3"/>
    <x v="19"/>
    <x v="0"/>
    <x v="3"/>
    <x v="1"/>
    <x v="0"/>
    <x v="3"/>
    <x v="3"/>
    <x v="3"/>
    <x v="3"/>
    <x v="3"/>
    <x v="0"/>
    <x v="0"/>
  </r>
  <r>
    <x v="7"/>
    <x v="0"/>
    <x v="0"/>
    <x v="4"/>
    <x v="3"/>
    <x v="20"/>
    <x v="0"/>
    <x v="4"/>
    <x v="1"/>
    <x v="0"/>
    <x v="3"/>
    <x v="3"/>
    <x v="3"/>
    <x v="3"/>
    <x v="3"/>
    <x v="0"/>
    <x v="0"/>
  </r>
  <r>
    <x v="7"/>
    <x v="0"/>
    <x v="0"/>
    <x v="4"/>
    <x v="3"/>
    <x v="21"/>
    <x v="0"/>
    <x v="4"/>
    <x v="1"/>
    <x v="0"/>
    <x v="3"/>
    <x v="3"/>
    <x v="3"/>
    <x v="3"/>
    <x v="3"/>
    <x v="0"/>
    <x v="0"/>
  </r>
  <r>
    <x v="7"/>
    <x v="0"/>
    <x v="0"/>
    <x v="4"/>
    <x v="3"/>
    <x v="22"/>
    <x v="0"/>
    <x v="4"/>
    <x v="1"/>
    <x v="0"/>
    <x v="3"/>
    <x v="3"/>
    <x v="3"/>
    <x v="3"/>
    <x v="3"/>
    <x v="0"/>
    <x v="0"/>
  </r>
  <r>
    <x v="7"/>
    <x v="0"/>
    <x v="0"/>
    <x v="4"/>
    <x v="3"/>
    <x v="23"/>
    <x v="0"/>
    <x v="4"/>
    <x v="1"/>
    <x v="0"/>
    <x v="3"/>
    <x v="3"/>
    <x v="3"/>
    <x v="3"/>
    <x v="3"/>
    <x v="0"/>
    <x v="0"/>
  </r>
  <r>
    <x v="7"/>
    <x v="0"/>
    <x v="0"/>
    <x v="4"/>
    <x v="3"/>
    <x v="24"/>
    <x v="0"/>
    <x v="4"/>
    <x v="1"/>
    <x v="0"/>
    <x v="3"/>
    <x v="3"/>
    <x v="3"/>
    <x v="3"/>
    <x v="3"/>
    <x v="0"/>
    <x v="0"/>
  </r>
  <r>
    <x v="7"/>
    <x v="0"/>
    <x v="0"/>
    <x v="4"/>
    <x v="3"/>
    <x v="25"/>
    <x v="1"/>
    <x v="4"/>
    <x v="1"/>
    <x v="1"/>
    <x v="3"/>
    <x v="3"/>
    <x v="3"/>
    <x v="3"/>
    <x v="3"/>
    <x v="0"/>
    <x v="0"/>
  </r>
  <r>
    <x v="7"/>
    <x v="0"/>
    <x v="0"/>
    <x v="4"/>
    <x v="3"/>
    <x v="26"/>
    <x v="0"/>
    <x v="5"/>
    <x v="1"/>
    <x v="0"/>
    <x v="3"/>
    <x v="3"/>
    <x v="3"/>
    <x v="3"/>
    <x v="3"/>
    <x v="0"/>
    <x v="0"/>
  </r>
  <r>
    <x v="7"/>
    <x v="0"/>
    <x v="0"/>
    <x v="4"/>
    <x v="3"/>
    <x v="27"/>
    <x v="0"/>
    <x v="5"/>
    <x v="1"/>
    <x v="0"/>
    <x v="3"/>
    <x v="3"/>
    <x v="3"/>
    <x v="3"/>
    <x v="3"/>
    <x v="0"/>
    <x v="0"/>
  </r>
  <r>
    <x v="7"/>
    <x v="0"/>
    <x v="0"/>
    <x v="4"/>
    <x v="3"/>
    <x v="28"/>
    <x v="0"/>
    <x v="5"/>
    <x v="1"/>
    <x v="0"/>
    <x v="3"/>
    <x v="3"/>
    <x v="3"/>
    <x v="3"/>
    <x v="3"/>
    <x v="0"/>
    <x v="0"/>
  </r>
  <r>
    <x v="7"/>
    <x v="0"/>
    <x v="0"/>
    <x v="4"/>
    <x v="3"/>
    <x v="29"/>
    <x v="0"/>
    <x v="5"/>
    <x v="1"/>
    <x v="0"/>
    <x v="3"/>
    <x v="3"/>
    <x v="3"/>
    <x v="3"/>
    <x v="3"/>
    <x v="0"/>
    <x v="0"/>
  </r>
  <r>
    <x v="7"/>
    <x v="0"/>
    <x v="0"/>
    <x v="4"/>
    <x v="3"/>
    <x v="30"/>
    <x v="1"/>
    <x v="5"/>
    <x v="1"/>
    <x v="1"/>
    <x v="3"/>
    <x v="3"/>
    <x v="3"/>
    <x v="3"/>
    <x v="3"/>
    <x v="0"/>
    <x v="0"/>
  </r>
  <r>
    <x v="7"/>
    <x v="0"/>
    <x v="0"/>
    <x v="4"/>
    <x v="3"/>
    <x v="31"/>
    <x v="0"/>
    <x v="5"/>
    <x v="1"/>
    <x v="0"/>
    <x v="3"/>
    <x v="3"/>
    <x v="3"/>
    <x v="3"/>
    <x v="3"/>
    <x v="0"/>
    <x v="0"/>
  </r>
  <r>
    <x v="8"/>
    <x v="1"/>
    <x v="1"/>
    <x v="5"/>
    <x v="2"/>
    <x v="0"/>
    <x v="0"/>
    <x v="0"/>
    <x v="0"/>
    <x v="0"/>
    <x v="4"/>
    <x v="4"/>
    <x v="2"/>
    <x v="4"/>
    <x v="2"/>
    <x v="0"/>
    <x v="0"/>
  </r>
  <r>
    <x v="8"/>
    <x v="1"/>
    <x v="1"/>
    <x v="5"/>
    <x v="2"/>
    <x v="1"/>
    <x v="0"/>
    <x v="0"/>
    <x v="0"/>
    <x v="0"/>
    <x v="4"/>
    <x v="4"/>
    <x v="2"/>
    <x v="4"/>
    <x v="2"/>
    <x v="0"/>
    <x v="0"/>
  </r>
  <r>
    <x v="8"/>
    <x v="1"/>
    <x v="1"/>
    <x v="5"/>
    <x v="2"/>
    <x v="2"/>
    <x v="0"/>
    <x v="1"/>
    <x v="1"/>
    <x v="0"/>
    <x v="4"/>
    <x v="4"/>
    <x v="2"/>
    <x v="4"/>
    <x v="2"/>
    <x v="0"/>
    <x v="0"/>
  </r>
  <r>
    <x v="8"/>
    <x v="1"/>
    <x v="1"/>
    <x v="5"/>
    <x v="2"/>
    <x v="3"/>
    <x v="0"/>
    <x v="1"/>
    <x v="1"/>
    <x v="0"/>
    <x v="4"/>
    <x v="4"/>
    <x v="2"/>
    <x v="4"/>
    <x v="2"/>
    <x v="0"/>
    <x v="0"/>
  </r>
  <r>
    <x v="8"/>
    <x v="1"/>
    <x v="1"/>
    <x v="5"/>
    <x v="2"/>
    <x v="4"/>
    <x v="0"/>
    <x v="1"/>
    <x v="1"/>
    <x v="0"/>
    <x v="4"/>
    <x v="4"/>
    <x v="2"/>
    <x v="4"/>
    <x v="2"/>
    <x v="0"/>
    <x v="0"/>
  </r>
  <r>
    <x v="8"/>
    <x v="1"/>
    <x v="1"/>
    <x v="5"/>
    <x v="2"/>
    <x v="5"/>
    <x v="0"/>
    <x v="1"/>
    <x v="1"/>
    <x v="0"/>
    <x v="4"/>
    <x v="4"/>
    <x v="2"/>
    <x v="4"/>
    <x v="2"/>
    <x v="0"/>
    <x v="0"/>
  </r>
  <r>
    <x v="8"/>
    <x v="1"/>
    <x v="1"/>
    <x v="5"/>
    <x v="2"/>
    <x v="6"/>
    <x v="0"/>
    <x v="1"/>
    <x v="1"/>
    <x v="0"/>
    <x v="4"/>
    <x v="4"/>
    <x v="2"/>
    <x v="4"/>
    <x v="2"/>
    <x v="0"/>
    <x v="0"/>
  </r>
  <r>
    <x v="8"/>
    <x v="1"/>
    <x v="1"/>
    <x v="5"/>
    <x v="2"/>
    <x v="7"/>
    <x v="1"/>
    <x v="1"/>
    <x v="1"/>
    <x v="1"/>
    <x v="4"/>
    <x v="4"/>
    <x v="2"/>
    <x v="4"/>
    <x v="2"/>
    <x v="0"/>
    <x v="0"/>
  </r>
  <r>
    <x v="8"/>
    <x v="1"/>
    <x v="1"/>
    <x v="5"/>
    <x v="2"/>
    <x v="8"/>
    <x v="0"/>
    <x v="2"/>
    <x v="1"/>
    <x v="0"/>
    <x v="4"/>
    <x v="4"/>
    <x v="2"/>
    <x v="4"/>
    <x v="2"/>
    <x v="0"/>
    <x v="0"/>
  </r>
  <r>
    <x v="8"/>
    <x v="1"/>
    <x v="1"/>
    <x v="5"/>
    <x v="2"/>
    <x v="9"/>
    <x v="0"/>
    <x v="2"/>
    <x v="1"/>
    <x v="0"/>
    <x v="4"/>
    <x v="4"/>
    <x v="2"/>
    <x v="4"/>
    <x v="2"/>
    <x v="0"/>
    <x v="0"/>
  </r>
  <r>
    <x v="8"/>
    <x v="1"/>
    <x v="1"/>
    <x v="5"/>
    <x v="2"/>
    <x v="10"/>
    <x v="1"/>
    <x v="2"/>
    <x v="1"/>
    <x v="1"/>
    <x v="4"/>
    <x v="4"/>
    <x v="2"/>
    <x v="4"/>
    <x v="2"/>
    <x v="0"/>
    <x v="0"/>
  </r>
  <r>
    <x v="8"/>
    <x v="1"/>
    <x v="1"/>
    <x v="5"/>
    <x v="2"/>
    <x v="11"/>
    <x v="0"/>
    <x v="2"/>
    <x v="1"/>
    <x v="0"/>
    <x v="4"/>
    <x v="4"/>
    <x v="2"/>
    <x v="4"/>
    <x v="2"/>
    <x v="0"/>
    <x v="0"/>
  </r>
  <r>
    <x v="8"/>
    <x v="1"/>
    <x v="1"/>
    <x v="5"/>
    <x v="2"/>
    <x v="12"/>
    <x v="0"/>
    <x v="2"/>
    <x v="1"/>
    <x v="0"/>
    <x v="4"/>
    <x v="4"/>
    <x v="2"/>
    <x v="4"/>
    <x v="2"/>
    <x v="0"/>
    <x v="0"/>
  </r>
  <r>
    <x v="8"/>
    <x v="1"/>
    <x v="1"/>
    <x v="5"/>
    <x v="2"/>
    <x v="13"/>
    <x v="1"/>
    <x v="2"/>
    <x v="1"/>
    <x v="1"/>
    <x v="4"/>
    <x v="4"/>
    <x v="2"/>
    <x v="4"/>
    <x v="2"/>
    <x v="0"/>
    <x v="0"/>
  </r>
  <r>
    <x v="8"/>
    <x v="1"/>
    <x v="1"/>
    <x v="5"/>
    <x v="2"/>
    <x v="14"/>
    <x v="0"/>
    <x v="3"/>
    <x v="1"/>
    <x v="0"/>
    <x v="4"/>
    <x v="4"/>
    <x v="2"/>
    <x v="4"/>
    <x v="2"/>
    <x v="0"/>
    <x v="0"/>
  </r>
  <r>
    <x v="8"/>
    <x v="1"/>
    <x v="1"/>
    <x v="5"/>
    <x v="2"/>
    <x v="15"/>
    <x v="1"/>
    <x v="3"/>
    <x v="1"/>
    <x v="1"/>
    <x v="4"/>
    <x v="4"/>
    <x v="2"/>
    <x v="4"/>
    <x v="2"/>
    <x v="0"/>
    <x v="0"/>
  </r>
  <r>
    <x v="8"/>
    <x v="1"/>
    <x v="1"/>
    <x v="5"/>
    <x v="2"/>
    <x v="16"/>
    <x v="1"/>
    <x v="3"/>
    <x v="1"/>
    <x v="1"/>
    <x v="4"/>
    <x v="4"/>
    <x v="2"/>
    <x v="4"/>
    <x v="2"/>
    <x v="0"/>
    <x v="0"/>
  </r>
  <r>
    <x v="8"/>
    <x v="1"/>
    <x v="1"/>
    <x v="5"/>
    <x v="2"/>
    <x v="17"/>
    <x v="0"/>
    <x v="3"/>
    <x v="1"/>
    <x v="0"/>
    <x v="4"/>
    <x v="4"/>
    <x v="2"/>
    <x v="4"/>
    <x v="2"/>
    <x v="0"/>
    <x v="0"/>
  </r>
  <r>
    <x v="8"/>
    <x v="1"/>
    <x v="1"/>
    <x v="5"/>
    <x v="2"/>
    <x v="18"/>
    <x v="0"/>
    <x v="3"/>
    <x v="1"/>
    <x v="0"/>
    <x v="4"/>
    <x v="4"/>
    <x v="2"/>
    <x v="4"/>
    <x v="2"/>
    <x v="0"/>
    <x v="0"/>
  </r>
  <r>
    <x v="8"/>
    <x v="1"/>
    <x v="1"/>
    <x v="5"/>
    <x v="2"/>
    <x v="19"/>
    <x v="0"/>
    <x v="3"/>
    <x v="1"/>
    <x v="0"/>
    <x v="4"/>
    <x v="4"/>
    <x v="2"/>
    <x v="4"/>
    <x v="2"/>
    <x v="0"/>
    <x v="0"/>
  </r>
  <r>
    <x v="8"/>
    <x v="1"/>
    <x v="1"/>
    <x v="5"/>
    <x v="2"/>
    <x v="20"/>
    <x v="0"/>
    <x v="4"/>
    <x v="1"/>
    <x v="0"/>
    <x v="4"/>
    <x v="4"/>
    <x v="2"/>
    <x v="4"/>
    <x v="2"/>
    <x v="0"/>
    <x v="0"/>
  </r>
  <r>
    <x v="8"/>
    <x v="1"/>
    <x v="1"/>
    <x v="5"/>
    <x v="2"/>
    <x v="21"/>
    <x v="1"/>
    <x v="4"/>
    <x v="1"/>
    <x v="1"/>
    <x v="4"/>
    <x v="4"/>
    <x v="2"/>
    <x v="4"/>
    <x v="2"/>
    <x v="0"/>
    <x v="0"/>
  </r>
  <r>
    <x v="8"/>
    <x v="1"/>
    <x v="1"/>
    <x v="5"/>
    <x v="2"/>
    <x v="22"/>
    <x v="0"/>
    <x v="4"/>
    <x v="1"/>
    <x v="0"/>
    <x v="4"/>
    <x v="4"/>
    <x v="2"/>
    <x v="4"/>
    <x v="2"/>
    <x v="0"/>
    <x v="0"/>
  </r>
  <r>
    <x v="8"/>
    <x v="1"/>
    <x v="1"/>
    <x v="5"/>
    <x v="2"/>
    <x v="23"/>
    <x v="0"/>
    <x v="4"/>
    <x v="1"/>
    <x v="0"/>
    <x v="4"/>
    <x v="4"/>
    <x v="2"/>
    <x v="4"/>
    <x v="2"/>
    <x v="0"/>
    <x v="0"/>
  </r>
  <r>
    <x v="8"/>
    <x v="1"/>
    <x v="1"/>
    <x v="5"/>
    <x v="2"/>
    <x v="24"/>
    <x v="0"/>
    <x v="4"/>
    <x v="1"/>
    <x v="0"/>
    <x v="4"/>
    <x v="4"/>
    <x v="2"/>
    <x v="4"/>
    <x v="2"/>
    <x v="0"/>
    <x v="0"/>
  </r>
  <r>
    <x v="8"/>
    <x v="1"/>
    <x v="1"/>
    <x v="5"/>
    <x v="2"/>
    <x v="25"/>
    <x v="1"/>
    <x v="4"/>
    <x v="1"/>
    <x v="1"/>
    <x v="4"/>
    <x v="4"/>
    <x v="2"/>
    <x v="4"/>
    <x v="2"/>
    <x v="0"/>
    <x v="0"/>
  </r>
  <r>
    <x v="8"/>
    <x v="1"/>
    <x v="1"/>
    <x v="5"/>
    <x v="2"/>
    <x v="26"/>
    <x v="1"/>
    <x v="5"/>
    <x v="1"/>
    <x v="1"/>
    <x v="4"/>
    <x v="4"/>
    <x v="2"/>
    <x v="4"/>
    <x v="2"/>
    <x v="0"/>
    <x v="0"/>
  </r>
  <r>
    <x v="8"/>
    <x v="1"/>
    <x v="1"/>
    <x v="5"/>
    <x v="2"/>
    <x v="27"/>
    <x v="1"/>
    <x v="5"/>
    <x v="1"/>
    <x v="1"/>
    <x v="4"/>
    <x v="4"/>
    <x v="2"/>
    <x v="4"/>
    <x v="2"/>
    <x v="0"/>
    <x v="0"/>
  </r>
  <r>
    <x v="8"/>
    <x v="1"/>
    <x v="1"/>
    <x v="5"/>
    <x v="2"/>
    <x v="28"/>
    <x v="1"/>
    <x v="5"/>
    <x v="1"/>
    <x v="1"/>
    <x v="4"/>
    <x v="4"/>
    <x v="2"/>
    <x v="4"/>
    <x v="2"/>
    <x v="0"/>
    <x v="0"/>
  </r>
  <r>
    <x v="8"/>
    <x v="1"/>
    <x v="1"/>
    <x v="5"/>
    <x v="2"/>
    <x v="29"/>
    <x v="0"/>
    <x v="5"/>
    <x v="1"/>
    <x v="0"/>
    <x v="4"/>
    <x v="4"/>
    <x v="2"/>
    <x v="4"/>
    <x v="2"/>
    <x v="0"/>
    <x v="0"/>
  </r>
  <r>
    <x v="8"/>
    <x v="1"/>
    <x v="1"/>
    <x v="5"/>
    <x v="2"/>
    <x v="30"/>
    <x v="0"/>
    <x v="5"/>
    <x v="1"/>
    <x v="0"/>
    <x v="4"/>
    <x v="4"/>
    <x v="2"/>
    <x v="4"/>
    <x v="2"/>
    <x v="0"/>
    <x v="0"/>
  </r>
  <r>
    <x v="8"/>
    <x v="1"/>
    <x v="1"/>
    <x v="5"/>
    <x v="2"/>
    <x v="31"/>
    <x v="0"/>
    <x v="5"/>
    <x v="1"/>
    <x v="0"/>
    <x v="4"/>
    <x v="4"/>
    <x v="2"/>
    <x v="4"/>
    <x v="2"/>
    <x v="0"/>
    <x v="0"/>
  </r>
  <r>
    <x v="9"/>
    <x v="1"/>
    <x v="1"/>
    <x v="6"/>
    <x v="2"/>
    <x v="0"/>
    <x v="0"/>
    <x v="0"/>
    <x v="0"/>
    <x v="0"/>
    <x v="5"/>
    <x v="5"/>
    <x v="3"/>
    <x v="1"/>
    <x v="3"/>
    <x v="0"/>
    <x v="0"/>
  </r>
  <r>
    <x v="9"/>
    <x v="1"/>
    <x v="1"/>
    <x v="6"/>
    <x v="2"/>
    <x v="1"/>
    <x v="0"/>
    <x v="0"/>
    <x v="0"/>
    <x v="0"/>
    <x v="5"/>
    <x v="5"/>
    <x v="3"/>
    <x v="1"/>
    <x v="3"/>
    <x v="0"/>
    <x v="0"/>
  </r>
  <r>
    <x v="9"/>
    <x v="1"/>
    <x v="1"/>
    <x v="6"/>
    <x v="2"/>
    <x v="2"/>
    <x v="0"/>
    <x v="1"/>
    <x v="1"/>
    <x v="0"/>
    <x v="5"/>
    <x v="5"/>
    <x v="3"/>
    <x v="1"/>
    <x v="3"/>
    <x v="0"/>
    <x v="0"/>
  </r>
  <r>
    <x v="9"/>
    <x v="1"/>
    <x v="1"/>
    <x v="6"/>
    <x v="2"/>
    <x v="3"/>
    <x v="0"/>
    <x v="1"/>
    <x v="1"/>
    <x v="0"/>
    <x v="5"/>
    <x v="5"/>
    <x v="3"/>
    <x v="1"/>
    <x v="3"/>
    <x v="0"/>
    <x v="0"/>
  </r>
  <r>
    <x v="9"/>
    <x v="1"/>
    <x v="1"/>
    <x v="6"/>
    <x v="2"/>
    <x v="4"/>
    <x v="0"/>
    <x v="1"/>
    <x v="1"/>
    <x v="0"/>
    <x v="5"/>
    <x v="5"/>
    <x v="3"/>
    <x v="1"/>
    <x v="3"/>
    <x v="0"/>
    <x v="0"/>
  </r>
  <r>
    <x v="9"/>
    <x v="1"/>
    <x v="1"/>
    <x v="6"/>
    <x v="2"/>
    <x v="5"/>
    <x v="0"/>
    <x v="1"/>
    <x v="1"/>
    <x v="0"/>
    <x v="5"/>
    <x v="5"/>
    <x v="3"/>
    <x v="1"/>
    <x v="3"/>
    <x v="0"/>
    <x v="0"/>
  </r>
  <r>
    <x v="9"/>
    <x v="1"/>
    <x v="1"/>
    <x v="6"/>
    <x v="2"/>
    <x v="6"/>
    <x v="0"/>
    <x v="1"/>
    <x v="1"/>
    <x v="0"/>
    <x v="5"/>
    <x v="5"/>
    <x v="3"/>
    <x v="1"/>
    <x v="3"/>
    <x v="0"/>
    <x v="0"/>
  </r>
  <r>
    <x v="9"/>
    <x v="1"/>
    <x v="1"/>
    <x v="6"/>
    <x v="2"/>
    <x v="7"/>
    <x v="1"/>
    <x v="1"/>
    <x v="1"/>
    <x v="1"/>
    <x v="5"/>
    <x v="5"/>
    <x v="3"/>
    <x v="1"/>
    <x v="3"/>
    <x v="0"/>
    <x v="0"/>
  </r>
  <r>
    <x v="9"/>
    <x v="1"/>
    <x v="1"/>
    <x v="6"/>
    <x v="2"/>
    <x v="8"/>
    <x v="0"/>
    <x v="2"/>
    <x v="1"/>
    <x v="0"/>
    <x v="5"/>
    <x v="5"/>
    <x v="3"/>
    <x v="1"/>
    <x v="3"/>
    <x v="0"/>
    <x v="0"/>
  </r>
  <r>
    <x v="9"/>
    <x v="1"/>
    <x v="1"/>
    <x v="6"/>
    <x v="2"/>
    <x v="9"/>
    <x v="0"/>
    <x v="2"/>
    <x v="1"/>
    <x v="0"/>
    <x v="5"/>
    <x v="5"/>
    <x v="3"/>
    <x v="1"/>
    <x v="3"/>
    <x v="0"/>
    <x v="0"/>
  </r>
  <r>
    <x v="9"/>
    <x v="1"/>
    <x v="1"/>
    <x v="6"/>
    <x v="2"/>
    <x v="10"/>
    <x v="1"/>
    <x v="2"/>
    <x v="1"/>
    <x v="1"/>
    <x v="5"/>
    <x v="5"/>
    <x v="3"/>
    <x v="1"/>
    <x v="3"/>
    <x v="0"/>
    <x v="0"/>
  </r>
  <r>
    <x v="9"/>
    <x v="1"/>
    <x v="1"/>
    <x v="6"/>
    <x v="2"/>
    <x v="11"/>
    <x v="0"/>
    <x v="2"/>
    <x v="1"/>
    <x v="0"/>
    <x v="5"/>
    <x v="5"/>
    <x v="3"/>
    <x v="1"/>
    <x v="3"/>
    <x v="0"/>
    <x v="0"/>
  </r>
  <r>
    <x v="9"/>
    <x v="1"/>
    <x v="1"/>
    <x v="6"/>
    <x v="2"/>
    <x v="12"/>
    <x v="1"/>
    <x v="2"/>
    <x v="1"/>
    <x v="1"/>
    <x v="5"/>
    <x v="5"/>
    <x v="3"/>
    <x v="1"/>
    <x v="3"/>
    <x v="0"/>
    <x v="0"/>
  </r>
  <r>
    <x v="9"/>
    <x v="1"/>
    <x v="1"/>
    <x v="6"/>
    <x v="2"/>
    <x v="13"/>
    <x v="1"/>
    <x v="2"/>
    <x v="1"/>
    <x v="1"/>
    <x v="5"/>
    <x v="5"/>
    <x v="3"/>
    <x v="1"/>
    <x v="3"/>
    <x v="0"/>
    <x v="0"/>
  </r>
  <r>
    <x v="9"/>
    <x v="1"/>
    <x v="1"/>
    <x v="6"/>
    <x v="2"/>
    <x v="14"/>
    <x v="1"/>
    <x v="3"/>
    <x v="1"/>
    <x v="1"/>
    <x v="5"/>
    <x v="5"/>
    <x v="3"/>
    <x v="1"/>
    <x v="3"/>
    <x v="0"/>
    <x v="0"/>
  </r>
  <r>
    <x v="9"/>
    <x v="1"/>
    <x v="1"/>
    <x v="6"/>
    <x v="2"/>
    <x v="15"/>
    <x v="1"/>
    <x v="3"/>
    <x v="1"/>
    <x v="1"/>
    <x v="5"/>
    <x v="5"/>
    <x v="3"/>
    <x v="1"/>
    <x v="3"/>
    <x v="0"/>
    <x v="0"/>
  </r>
  <r>
    <x v="9"/>
    <x v="1"/>
    <x v="1"/>
    <x v="6"/>
    <x v="2"/>
    <x v="16"/>
    <x v="1"/>
    <x v="3"/>
    <x v="1"/>
    <x v="1"/>
    <x v="5"/>
    <x v="5"/>
    <x v="3"/>
    <x v="1"/>
    <x v="3"/>
    <x v="0"/>
    <x v="0"/>
  </r>
  <r>
    <x v="9"/>
    <x v="1"/>
    <x v="1"/>
    <x v="6"/>
    <x v="2"/>
    <x v="17"/>
    <x v="0"/>
    <x v="3"/>
    <x v="1"/>
    <x v="0"/>
    <x v="5"/>
    <x v="5"/>
    <x v="3"/>
    <x v="1"/>
    <x v="3"/>
    <x v="0"/>
    <x v="0"/>
  </r>
  <r>
    <x v="9"/>
    <x v="1"/>
    <x v="1"/>
    <x v="6"/>
    <x v="2"/>
    <x v="18"/>
    <x v="0"/>
    <x v="3"/>
    <x v="1"/>
    <x v="0"/>
    <x v="5"/>
    <x v="5"/>
    <x v="3"/>
    <x v="1"/>
    <x v="3"/>
    <x v="0"/>
    <x v="0"/>
  </r>
  <r>
    <x v="9"/>
    <x v="1"/>
    <x v="1"/>
    <x v="6"/>
    <x v="2"/>
    <x v="19"/>
    <x v="0"/>
    <x v="3"/>
    <x v="1"/>
    <x v="0"/>
    <x v="5"/>
    <x v="5"/>
    <x v="3"/>
    <x v="1"/>
    <x v="3"/>
    <x v="0"/>
    <x v="0"/>
  </r>
  <r>
    <x v="9"/>
    <x v="1"/>
    <x v="1"/>
    <x v="6"/>
    <x v="2"/>
    <x v="20"/>
    <x v="0"/>
    <x v="4"/>
    <x v="1"/>
    <x v="0"/>
    <x v="5"/>
    <x v="5"/>
    <x v="3"/>
    <x v="1"/>
    <x v="3"/>
    <x v="0"/>
    <x v="0"/>
  </r>
  <r>
    <x v="9"/>
    <x v="1"/>
    <x v="1"/>
    <x v="6"/>
    <x v="2"/>
    <x v="21"/>
    <x v="1"/>
    <x v="4"/>
    <x v="1"/>
    <x v="1"/>
    <x v="5"/>
    <x v="5"/>
    <x v="3"/>
    <x v="1"/>
    <x v="3"/>
    <x v="0"/>
    <x v="0"/>
  </r>
  <r>
    <x v="9"/>
    <x v="1"/>
    <x v="1"/>
    <x v="6"/>
    <x v="2"/>
    <x v="22"/>
    <x v="0"/>
    <x v="4"/>
    <x v="1"/>
    <x v="0"/>
    <x v="5"/>
    <x v="5"/>
    <x v="3"/>
    <x v="1"/>
    <x v="3"/>
    <x v="0"/>
    <x v="0"/>
  </r>
  <r>
    <x v="9"/>
    <x v="1"/>
    <x v="1"/>
    <x v="6"/>
    <x v="2"/>
    <x v="23"/>
    <x v="0"/>
    <x v="4"/>
    <x v="1"/>
    <x v="0"/>
    <x v="5"/>
    <x v="5"/>
    <x v="3"/>
    <x v="1"/>
    <x v="3"/>
    <x v="0"/>
    <x v="0"/>
  </r>
  <r>
    <x v="9"/>
    <x v="1"/>
    <x v="1"/>
    <x v="6"/>
    <x v="2"/>
    <x v="24"/>
    <x v="0"/>
    <x v="4"/>
    <x v="1"/>
    <x v="0"/>
    <x v="5"/>
    <x v="5"/>
    <x v="3"/>
    <x v="1"/>
    <x v="3"/>
    <x v="0"/>
    <x v="0"/>
  </r>
  <r>
    <x v="9"/>
    <x v="1"/>
    <x v="1"/>
    <x v="6"/>
    <x v="2"/>
    <x v="25"/>
    <x v="1"/>
    <x v="4"/>
    <x v="1"/>
    <x v="1"/>
    <x v="5"/>
    <x v="5"/>
    <x v="3"/>
    <x v="1"/>
    <x v="3"/>
    <x v="0"/>
    <x v="0"/>
  </r>
  <r>
    <x v="9"/>
    <x v="1"/>
    <x v="1"/>
    <x v="6"/>
    <x v="2"/>
    <x v="26"/>
    <x v="1"/>
    <x v="5"/>
    <x v="1"/>
    <x v="1"/>
    <x v="5"/>
    <x v="5"/>
    <x v="3"/>
    <x v="1"/>
    <x v="3"/>
    <x v="0"/>
    <x v="0"/>
  </r>
  <r>
    <x v="9"/>
    <x v="1"/>
    <x v="1"/>
    <x v="6"/>
    <x v="2"/>
    <x v="27"/>
    <x v="1"/>
    <x v="5"/>
    <x v="1"/>
    <x v="1"/>
    <x v="5"/>
    <x v="5"/>
    <x v="3"/>
    <x v="1"/>
    <x v="3"/>
    <x v="0"/>
    <x v="0"/>
  </r>
  <r>
    <x v="9"/>
    <x v="1"/>
    <x v="1"/>
    <x v="6"/>
    <x v="2"/>
    <x v="28"/>
    <x v="1"/>
    <x v="5"/>
    <x v="1"/>
    <x v="1"/>
    <x v="5"/>
    <x v="5"/>
    <x v="3"/>
    <x v="1"/>
    <x v="3"/>
    <x v="0"/>
    <x v="0"/>
  </r>
  <r>
    <x v="9"/>
    <x v="1"/>
    <x v="1"/>
    <x v="6"/>
    <x v="2"/>
    <x v="29"/>
    <x v="0"/>
    <x v="5"/>
    <x v="1"/>
    <x v="0"/>
    <x v="5"/>
    <x v="5"/>
    <x v="3"/>
    <x v="1"/>
    <x v="3"/>
    <x v="0"/>
    <x v="0"/>
  </r>
  <r>
    <x v="9"/>
    <x v="1"/>
    <x v="1"/>
    <x v="6"/>
    <x v="2"/>
    <x v="30"/>
    <x v="1"/>
    <x v="5"/>
    <x v="1"/>
    <x v="1"/>
    <x v="5"/>
    <x v="5"/>
    <x v="3"/>
    <x v="1"/>
    <x v="3"/>
    <x v="0"/>
    <x v="0"/>
  </r>
  <r>
    <x v="9"/>
    <x v="1"/>
    <x v="1"/>
    <x v="6"/>
    <x v="2"/>
    <x v="31"/>
    <x v="0"/>
    <x v="5"/>
    <x v="1"/>
    <x v="0"/>
    <x v="5"/>
    <x v="5"/>
    <x v="3"/>
    <x v="1"/>
    <x v="3"/>
    <x v="0"/>
    <x v="0"/>
  </r>
  <r>
    <x v="10"/>
    <x v="1"/>
    <x v="1"/>
    <x v="7"/>
    <x v="4"/>
    <x v="0"/>
    <x v="0"/>
    <x v="0"/>
    <x v="0"/>
    <x v="0"/>
    <x v="6"/>
    <x v="6"/>
    <x v="4"/>
    <x v="5"/>
    <x v="4"/>
    <x v="0"/>
    <x v="0"/>
  </r>
  <r>
    <x v="10"/>
    <x v="1"/>
    <x v="1"/>
    <x v="7"/>
    <x v="4"/>
    <x v="1"/>
    <x v="0"/>
    <x v="0"/>
    <x v="0"/>
    <x v="0"/>
    <x v="6"/>
    <x v="6"/>
    <x v="4"/>
    <x v="5"/>
    <x v="4"/>
    <x v="0"/>
    <x v="0"/>
  </r>
  <r>
    <x v="10"/>
    <x v="1"/>
    <x v="1"/>
    <x v="7"/>
    <x v="4"/>
    <x v="2"/>
    <x v="0"/>
    <x v="1"/>
    <x v="1"/>
    <x v="0"/>
    <x v="6"/>
    <x v="6"/>
    <x v="4"/>
    <x v="5"/>
    <x v="4"/>
    <x v="0"/>
    <x v="0"/>
  </r>
  <r>
    <x v="10"/>
    <x v="1"/>
    <x v="1"/>
    <x v="7"/>
    <x v="4"/>
    <x v="3"/>
    <x v="0"/>
    <x v="1"/>
    <x v="1"/>
    <x v="0"/>
    <x v="6"/>
    <x v="6"/>
    <x v="4"/>
    <x v="5"/>
    <x v="4"/>
    <x v="0"/>
    <x v="0"/>
  </r>
  <r>
    <x v="10"/>
    <x v="1"/>
    <x v="1"/>
    <x v="7"/>
    <x v="4"/>
    <x v="4"/>
    <x v="0"/>
    <x v="1"/>
    <x v="1"/>
    <x v="0"/>
    <x v="6"/>
    <x v="6"/>
    <x v="4"/>
    <x v="5"/>
    <x v="4"/>
    <x v="0"/>
    <x v="0"/>
  </r>
  <r>
    <x v="10"/>
    <x v="1"/>
    <x v="1"/>
    <x v="7"/>
    <x v="4"/>
    <x v="5"/>
    <x v="0"/>
    <x v="1"/>
    <x v="1"/>
    <x v="0"/>
    <x v="6"/>
    <x v="6"/>
    <x v="4"/>
    <x v="5"/>
    <x v="4"/>
    <x v="0"/>
    <x v="0"/>
  </r>
  <r>
    <x v="10"/>
    <x v="1"/>
    <x v="1"/>
    <x v="7"/>
    <x v="4"/>
    <x v="6"/>
    <x v="0"/>
    <x v="1"/>
    <x v="1"/>
    <x v="0"/>
    <x v="6"/>
    <x v="6"/>
    <x v="4"/>
    <x v="5"/>
    <x v="4"/>
    <x v="0"/>
    <x v="0"/>
  </r>
  <r>
    <x v="10"/>
    <x v="1"/>
    <x v="1"/>
    <x v="7"/>
    <x v="4"/>
    <x v="7"/>
    <x v="1"/>
    <x v="1"/>
    <x v="1"/>
    <x v="1"/>
    <x v="6"/>
    <x v="6"/>
    <x v="4"/>
    <x v="5"/>
    <x v="4"/>
    <x v="0"/>
    <x v="0"/>
  </r>
  <r>
    <x v="10"/>
    <x v="1"/>
    <x v="1"/>
    <x v="7"/>
    <x v="4"/>
    <x v="8"/>
    <x v="0"/>
    <x v="2"/>
    <x v="1"/>
    <x v="0"/>
    <x v="6"/>
    <x v="6"/>
    <x v="4"/>
    <x v="5"/>
    <x v="4"/>
    <x v="0"/>
    <x v="0"/>
  </r>
  <r>
    <x v="10"/>
    <x v="1"/>
    <x v="1"/>
    <x v="7"/>
    <x v="4"/>
    <x v="9"/>
    <x v="0"/>
    <x v="2"/>
    <x v="1"/>
    <x v="0"/>
    <x v="6"/>
    <x v="6"/>
    <x v="4"/>
    <x v="5"/>
    <x v="4"/>
    <x v="0"/>
    <x v="0"/>
  </r>
  <r>
    <x v="10"/>
    <x v="1"/>
    <x v="1"/>
    <x v="7"/>
    <x v="4"/>
    <x v="10"/>
    <x v="1"/>
    <x v="2"/>
    <x v="1"/>
    <x v="1"/>
    <x v="6"/>
    <x v="6"/>
    <x v="4"/>
    <x v="5"/>
    <x v="4"/>
    <x v="0"/>
    <x v="0"/>
  </r>
  <r>
    <x v="10"/>
    <x v="1"/>
    <x v="1"/>
    <x v="7"/>
    <x v="4"/>
    <x v="11"/>
    <x v="0"/>
    <x v="2"/>
    <x v="1"/>
    <x v="0"/>
    <x v="6"/>
    <x v="6"/>
    <x v="4"/>
    <x v="5"/>
    <x v="4"/>
    <x v="0"/>
    <x v="0"/>
  </r>
  <r>
    <x v="10"/>
    <x v="1"/>
    <x v="1"/>
    <x v="7"/>
    <x v="4"/>
    <x v="12"/>
    <x v="0"/>
    <x v="2"/>
    <x v="1"/>
    <x v="0"/>
    <x v="6"/>
    <x v="6"/>
    <x v="4"/>
    <x v="5"/>
    <x v="4"/>
    <x v="0"/>
    <x v="0"/>
  </r>
  <r>
    <x v="10"/>
    <x v="1"/>
    <x v="1"/>
    <x v="7"/>
    <x v="4"/>
    <x v="13"/>
    <x v="1"/>
    <x v="2"/>
    <x v="1"/>
    <x v="1"/>
    <x v="6"/>
    <x v="6"/>
    <x v="4"/>
    <x v="5"/>
    <x v="4"/>
    <x v="0"/>
    <x v="0"/>
  </r>
  <r>
    <x v="10"/>
    <x v="1"/>
    <x v="1"/>
    <x v="7"/>
    <x v="4"/>
    <x v="14"/>
    <x v="0"/>
    <x v="3"/>
    <x v="1"/>
    <x v="0"/>
    <x v="6"/>
    <x v="6"/>
    <x v="4"/>
    <x v="5"/>
    <x v="4"/>
    <x v="0"/>
    <x v="0"/>
  </r>
  <r>
    <x v="10"/>
    <x v="1"/>
    <x v="1"/>
    <x v="7"/>
    <x v="4"/>
    <x v="15"/>
    <x v="1"/>
    <x v="3"/>
    <x v="1"/>
    <x v="1"/>
    <x v="6"/>
    <x v="6"/>
    <x v="4"/>
    <x v="5"/>
    <x v="4"/>
    <x v="0"/>
    <x v="0"/>
  </r>
  <r>
    <x v="10"/>
    <x v="1"/>
    <x v="1"/>
    <x v="7"/>
    <x v="4"/>
    <x v="16"/>
    <x v="1"/>
    <x v="3"/>
    <x v="1"/>
    <x v="1"/>
    <x v="6"/>
    <x v="6"/>
    <x v="4"/>
    <x v="5"/>
    <x v="4"/>
    <x v="0"/>
    <x v="0"/>
  </r>
  <r>
    <x v="10"/>
    <x v="1"/>
    <x v="1"/>
    <x v="7"/>
    <x v="4"/>
    <x v="17"/>
    <x v="0"/>
    <x v="3"/>
    <x v="1"/>
    <x v="0"/>
    <x v="6"/>
    <x v="6"/>
    <x v="4"/>
    <x v="5"/>
    <x v="4"/>
    <x v="0"/>
    <x v="0"/>
  </r>
  <r>
    <x v="10"/>
    <x v="1"/>
    <x v="1"/>
    <x v="7"/>
    <x v="4"/>
    <x v="18"/>
    <x v="0"/>
    <x v="3"/>
    <x v="1"/>
    <x v="0"/>
    <x v="6"/>
    <x v="6"/>
    <x v="4"/>
    <x v="5"/>
    <x v="4"/>
    <x v="0"/>
    <x v="0"/>
  </r>
  <r>
    <x v="10"/>
    <x v="1"/>
    <x v="1"/>
    <x v="7"/>
    <x v="4"/>
    <x v="19"/>
    <x v="0"/>
    <x v="3"/>
    <x v="1"/>
    <x v="0"/>
    <x v="6"/>
    <x v="6"/>
    <x v="4"/>
    <x v="5"/>
    <x v="4"/>
    <x v="0"/>
    <x v="0"/>
  </r>
  <r>
    <x v="10"/>
    <x v="1"/>
    <x v="1"/>
    <x v="7"/>
    <x v="4"/>
    <x v="20"/>
    <x v="0"/>
    <x v="4"/>
    <x v="1"/>
    <x v="0"/>
    <x v="6"/>
    <x v="6"/>
    <x v="4"/>
    <x v="5"/>
    <x v="4"/>
    <x v="0"/>
    <x v="0"/>
  </r>
  <r>
    <x v="10"/>
    <x v="1"/>
    <x v="1"/>
    <x v="7"/>
    <x v="4"/>
    <x v="21"/>
    <x v="0"/>
    <x v="4"/>
    <x v="1"/>
    <x v="0"/>
    <x v="6"/>
    <x v="6"/>
    <x v="4"/>
    <x v="5"/>
    <x v="4"/>
    <x v="0"/>
    <x v="0"/>
  </r>
  <r>
    <x v="10"/>
    <x v="1"/>
    <x v="1"/>
    <x v="7"/>
    <x v="4"/>
    <x v="22"/>
    <x v="0"/>
    <x v="4"/>
    <x v="1"/>
    <x v="0"/>
    <x v="6"/>
    <x v="6"/>
    <x v="4"/>
    <x v="5"/>
    <x v="4"/>
    <x v="0"/>
    <x v="0"/>
  </r>
  <r>
    <x v="10"/>
    <x v="1"/>
    <x v="1"/>
    <x v="7"/>
    <x v="4"/>
    <x v="23"/>
    <x v="0"/>
    <x v="4"/>
    <x v="1"/>
    <x v="0"/>
    <x v="6"/>
    <x v="6"/>
    <x v="4"/>
    <x v="5"/>
    <x v="4"/>
    <x v="0"/>
    <x v="0"/>
  </r>
  <r>
    <x v="10"/>
    <x v="1"/>
    <x v="1"/>
    <x v="7"/>
    <x v="4"/>
    <x v="24"/>
    <x v="0"/>
    <x v="4"/>
    <x v="1"/>
    <x v="0"/>
    <x v="6"/>
    <x v="6"/>
    <x v="4"/>
    <x v="5"/>
    <x v="4"/>
    <x v="0"/>
    <x v="0"/>
  </r>
  <r>
    <x v="10"/>
    <x v="1"/>
    <x v="1"/>
    <x v="7"/>
    <x v="4"/>
    <x v="25"/>
    <x v="0"/>
    <x v="4"/>
    <x v="1"/>
    <x v="0"/>
    <x v="6"/>
    <x v="6"/>
    <x v="4"/>
    <x v="5"/>
    <x v="4"/>
    <x v="0"/>
    <x v="0"/>
  </r>
  <r>
    <x v="10"/>
    <x v="1"/>
    <x v="1"/>
    <x v="7"/>
    <x v="4"/>
    <x v="26"/>
    <x v="0"/>
    <x v="5"/>
    <x v="1"/>
    <x v="0"/>
    <x v="6"/>
    <x v="6"/>
    <x v="4"/>
    <x v="5"/>
    <x v="4"/>
    <x v="0"/>
    <x v="0"/>
  </r>
  <r>
    <x v="10"/>
    <x v="1"/>
    <x v="1"/>
    <x v="7"/>
    <x v="4"/>
    <x v="27"/>
    <x v="1"/>
    <x v="5"/>
    <x v="1"/>
    <x v="1"/>
    <x v="6"/>
    <x v="6"/>
    <x v="4"/>
    <x v="5"/>
    <x v="4"/>
    <x v="0"/>
    <x v="0"/>
  </r>
  <r>
    <x v="10"/>
    <x v="1"/>
    <x v="1"/>
    <x v="7"/>
    <x v="4"/>
    <x v="28"/>
    <x v="1"/>
    <x v="5"/>
    <x v="1"/>
    <x v="1"/>
    <x v="6"/>
    <x v="6"/>
    <x v="4"/>
    <x v="5"/>
    <x v="4"/>
    <x v="0"/>
    <x v="0"/>
  </r>
  <r>
    <x v="10"/>
    <x v="1"/>
    <x v="1"/>
    <x v="7"/>
    <x v="4"/>
    <x v="29"/>
    <x v="1"/>
    <x v="5"/>
    <x v="1"/>
    <x v="1"/>
    <x v="6"/>
    <x v="6"/>
    <x v="4"/>
    <x v="5"/>
    <x v="4"/>
    <x v="0"/>
    <x v="0"/>
  </r>
  <r>
    <x v="10"/>
    <x v="1"/>
    <x v="1"/>
    <x v="7"/>
    <x v="4"/>
    <x v="30"/>
    <x v="1"/>
    <x v="5"/>
    <x v="1"/>
    <x v="1"/>
    <x v="6"/>
    <x v="6"/>
    <x v="4"/>
    <x v="5"/>
    <x v="4"/>
    <x v="0"/>
    <x v="0"/>
  </r>
  <r>
    <x v="10"/>
    <x v="1"/>
    <x v="1"/>
    <x v="7"/>
    <x v="4"/>
    <x v="31"/>
    <x v="0"/>
    <x v="5"/>
    <x v="1"/>
    <x v="0"/>
    <x v="6"/>
    <x v="6"/>
    <x v="4"/>
    <x v="5"/>
    <x v="4"/>
    <x v="0"/>
    <x v="0"/>
  </r>
  <r>
    <x v="11"/>
    <x v="1"/>
    <x v="1"/>
    <x v="8"/>
    <x v="5"/>
    <x v="0"/>
    <x v="0"/>
    <x v="0"/>
    <x v="0"/>
    <x v="0"/>
    <x v="0"/>
    <x v="0"/>
    <x v="0"/>
    <x v="0"/>
    <x v="0"/>
    <x v="0"/>
    <x v="0"/>
  </r>
  <r>
    <x v="11"/>
    <x v="1"/>
    <x v="1"/>
    <x v="8"/>
    <x v="5"/>
    <x v="1"/>
    <x v="0"/>
    <x v="0"/>
    <x v="0"/>
    <x v="0"/>
    <x v="0"/>
    <x v="0"/>
    <x v="0"/>
    <x v="0"/>
    <x v="0"/>
    <x v="0"/>
    <x v="0"/>
  </r>
  <r>
    <x v="11"/>
    <x v="1"/>
    <x v="1"/>
    <x v="8"/>
    <x v="5"/>
    <x v="2"/>
    <x v="0"/>
    <x v="1"/>
    <x v="1"/>
    <x v="0"/>
    <x v="0"/>
    <x v="0"/>
    <x v="0"/>
    <x v="0"/>
    <x v="0"/>
    <x v="0"/>
    <x v="0"/>
  </r>
  <r>
    <x v="11"/>
    <x v="1"/>
    <x v="1"/>
    <x v="8"/>
    <x v="5"/>
    <x v="3"/>
    <x v="0"/>
    <x v="1"/>
    <x v="1"/>
    <x v="0"/>
    <x v="0"/>
    <x v="0"/>
    <x v="0"/>
    <x v="0"/>
    <x v="0"/>
    <x v="0"/>
    <x v="0"/>
  </r>
  <r>
    <x v="11"/>
    <x v="1"/>
    <x v="1"/>
    <x v="8"/>
    <x v="5"/>
    <x v="4"/>
    <x v="0"/>
    <x v="1"/>
    <x v="1"/>
    <x v="0"/>
    <x v="0"/>
    <x v="0"/>
    <x v="0"/>
    <x v="0"/>
    <x v="0"/>
    <x v="0"/>
    <x v="0"/>
  </r>
  <r>
    <x v="11"/>
    <x v="1"/>
    <x v="1"/>
    <x v="8"/>
    <x v="5"/>
    <x v="5"/>
    <x v="0"/>
    <x v="1"/>
    <x v="1"/>
    <x v="0"/>
    <x v="0"/>
    <x v="0"/>
    <x v="0"/>
    <x v="0"/>
    <x v="0"/>
    <x v="0"/>
    <x v="0"/>
  </r>
  <r>
    <x v="11"/>
    <x v="1"/>
    <x v="1"/>
    <x v="8"/>
    <x v="5"/>
    <x v="6"/>
    <x v="0"/>
    <x v="1"/>
    <x v="1"/>
    <x v="0"/>
    <x v="0"/>
    <x v="0"/>
    <x v="0"/>
    <x v="0"/>
    <x v="0"/>
    <x v="0"/>
    <x v="0"/>
  </r>
  <r>
    <x v="11"/>
    <x v="1"/>
    <x v="1"/>
    <x v="8"/>
    <x v="5"/>
    <x v="7"/>
    <x v="1"/>
    <x v="1"/>
    <x v="1"/>
    <x v="1"/>
    <x v="0"/>
    <x v="0"/>
    <x v="0"/>
    <x v="0"/>
    <x v="0"/>
    <x v="0"/>
    <x v="0"/>
  </r>
  <r>
    <x v="11"/>
    <x v="1"/>
    <x v="1"/>
    <x v="8"/>
    <x v="5"/>
    <x v="8"/>
    <x v="0"/>
    <x v="2"/>
    <x v="1"/>
    <x v="0"/>
    <x v="0"/>
    <x v="0"/>
    <x v="0"/>
    <x v="0"/>
    <x v="0"/>
    <x v="0"/>
    <x v="0"/>
  </r>
  <r>
    <x v="11"/>
    <x v="1"/>
    <x v="1"/>
    <x v="8"/>
    <x v="5"/>
    <x v="9"/>
    <x v="0"/>
    <x v="2"/>
    <x v="1"/>
    <x v="0"/>
    <x v="0"/>
    <x v="0"/>
    <x v="0"/>
    <x v="0"/>
    <x v="0"/>
    <x v="0"/>
    <x v="0"/>
  </r>
  <r>
    <x v="11"/>
    <x v="1"/>
    <x v="1"/>
    <x v="8"/>
    <x v="5"/>
    <x v="10"/>
    <x v="0"/>
    <x v="2"/>
    <x v="1"/>
    <x v="0"/>
    <x v="0"/>
    <x v="0"/>
    <x v="0"/>
    <x v="0"/>
    <x v="0"/>
    <x v="0"/>
    <x v="0"/>
  </r>
  <r>
    <x v="11"/>
    <x v="1"/>
    <x v="1"/>
    <x v="8"/>
    <x v="5"/>
    <x v="11"/>
    <x v="0"/>
    <x v="2"/>
    <x v="1"/>
    <x v="0"/>
    <x v="0"/>
    <x v="0"/>
    <x v="0"/>
    <x v="0"/>
    <x v="0"/>
    <x v="0"/>
    <x v="0"/>
  </r>
  <r>
    <x v="11"/>
    <x v="1"/>
    <x v="1"/>
    <x v="8"/>
    <x v="5"/>
    <x v="12"/>
    <x v="0"/>
    <x v="2"/>
    <x v="1"/>
    <x v="0"/>
    <x v="0"/>
    <x v="0"/>
    <x v="0"/>
    <x v="0"/>
    <x v="0"/>
    <x v="0"/>
    <x v="0"/>
  </r>
  <r>
    <x v="11"/>
    <x v="1"/>
    <x v="1"/>
    <x v="8"/>
    <x v="5"/>
    <x v="13"/>
    <x v="0"/>
    <x v="2"/>
    <x v="1"/>
    <x v="0"/>
    <x v="0"/>
    <x v="0"/>
    <x v="0"/>
    <x v="0"/>
    <x v="0"/>
    <x v="0"/>
    <x v="0"/>
  </r>
  <r>
    <x v="11"/>
    <x v="1"/>
    <x v="1"/>
    <x v="8"/>
    <x v="5"/>
    <x v="14"/>
    <x v="0"/>
    <x v="3"/>
    <x v="1"/>
    <x v="0"/>
    <x v="0"/>
    <x v="0"/>
    <x v="0"/>
    <x v="0"/>
    <x v="0"/>
    <x v="0"/>
    <x v="0"/>
  </r>
  <r>
    <x v="11"/>
    <x v="1"/>
    <x v="1"/>
    <x v="8"/>
    <x v="5"/>
    <x v="15"/>
    <x v="1"/>
    <x v="3"/>
    <x v="1"/>
    <x v="1"/>
    <x v="0"/>
    <x v="0"/>
    <x v="0"/>
    <x v="0"/>
    <x v="0"/>
    <x v="0"/>
    <x v="0"/>
  </r>
  <r>
    <x v="11"/>
    <x v="1"/>
    <x v="1"/>
    <x v="8"/>
    <x v="5"/>
    <x v="16"/>
    <x v="0"/>
    <x v="3"/>
    <x v="1"/>
    <x v="0"/>
    <x v="0"/>
    <x v="0"/>
    <x v="0"/>
    <x v="0"/>
    <x v="0"/>
    <x v="0"/>
    <x v="0"/>
  </r>
  <r>
    <x v="11"/>
    <x v="1"/>
    <x v="1"/>
    <x v="8"/>
    <x v="5"/>
    <x v="17"/>
    <x v="1"/>
    <x v="3"/>
    <x v="1"/>
    <x v="1"/>
    <x v="0"/>
    <x v="0"/>
    <x v="0"/>
    <x v="0"/>
    <x v="0"/>
    <x v="0"/>
    <x v="0"/>
  </r>
  <r>
    <x v="11"/>
    <x v="1"/>
    <x v="1"/>
    <x v="8"/>
    <x v="5"/>
    <x v="18"/>
    <x v="0"/>
    <x v="3"/>
    <x v="1"/>
    <x v="0"/>
    <x v="0"/>
    <x v="0"/>
    <x v="0"/>
    <x v="0"/>
    <x v="0"/>
    <x v="0"/>
    <x v="0"/>
  </r>
  <r>
    <x v="11"/>
    <x v="1"/>
    <x v="1"/>
    <x v="8"/>
    <x v="5"/>
    <x v="19"/>
    <x v="1"/>
    <x v="3"/>
    <x v="1"/>
    <x v="1"/>
    <x v="0"/>
    <x v="0"/>
    <x v="0"/>
    <x v="0"/>
    <x v="0"/>
    <x v="0"/>
    <x v="0"/>
  </r>
  <r>
    <x v="11"/>
    <x v="1"/>
    <x v="1"/>
    <x v="8"/>
    <x v="5"/>
    <x v="20"/>
    <x v="0"/>
    <x v="4"/>
    <x v="1"/>
    <x v="0"/>
    <x v="0"/>
    <x v="0"/>
    <x v="0"/>
    <x v="0"/>
    <x v="0"/>
    <x v="0"/>
    <x v="0"/>
  </r>
  <r>
    <x v="11"/>
    <x v="1"/>
    <x v="1"/>
    <x v="8"/>
    <x v="5"/>
    <x v="21"/>
    <x v="0"/>
    <x v="4"/>
    <x v="1"/>
    <x v="0"/>
    <x v="0"/>
    <x v="0"/>
    <x v="0"/>
    <x v="0"/>
    <x v="0"/>
    <x v="0"/>
    <x v="0"/>
  </r>
  <r>
    <x v="11"/>
    <x v="1"/>
    <x v="1"/>
    <x v="8"/>
    <x v="5"/>
    <x v="22"/>
    <x v="0"/>
    <x v="4"/>
    <x v="1"/>
    <x v="0"/>
    <x v="0"/>
    <x v="0"/>
    <x v="0"/>
    <x v="0"/>
    <x v="0"/>
    <x v="0"/>
    <x v="0"/>
  </r>
  <r>
    <x v="11"/>
    <x v="1"/>
    <x v="1"/>
    <x v="8"/>
    <x v="5"/>
    <x v="23"/>
    <x v="0"/>
    <x v="4"/>
    <x v="1"/>
    <x v="0"/>
    <x v="0"/>
    <x v="0"/>
    <x v="0"/>
    <x v="0"/>
    <x v="0"/>
    <x v="0"/>
    <x v="0"/>
  </r>
  <r>
    <x v="11"/>
    <x v="1"/>
    <x v="1"/>
    <x v="8"/>
    <x v="5"/>
    <x v="24"/>
    <x v="1"/>
    <x v="4"/>
    <x v="1"/>
    <x v="1"/>
    <x v="0"/>
    <x v="0"/>
    <x v="0"/>
    <x v="0"/>
    <x v="0"/>
    <x v="0"/>
    <x v="0"/>
  </r>
  <r>
    <x v="11"/>
    <x v="1"/>
    <x v="1"/>
    <x v="8"/>
    <x v="5"/>
    <x v="25"/>
    <x v="1"/>
    <x v="4"/>
    <x v="1"/>
    <x v="1"/>
    <x v="0"/>
    <x v="0"/>
    <x v="0"/>
    <x v="0"/>
    <x v="0"/>
    <x v="0"/>
    <x v="0"/>
  </r>
  <r>
    <x v="11"/>
    <x v="1"/>
    <x v="1"/>
    <x v="8"/>
    <x v="5"/>
    <x v="26"/>
    <x v="0"/>
    <x v="5"/>
    <x v="1"/>
    <x v="0"/>
    <x v="0"/>
    <x v="0"/>
    <x v="0"/>
    <x v="0"/>
    <x v="0"/>
    <x v="0"/>
    <x v="0"/>
  </r>
  <r>
    <x v="11"/>
    <x v="1"/>
    <x v="1"/>
    <x v="8"/>
    <x v="5"/>
    <x v="27"/>
    <x v="1"/>
    <x v="5"/>
    <x v="1"/>
    <x v="1"/>
    <x v="0"/>
    <x v="0"/>
    <x v="0"/>
    <x v="0"/>
    <x v="0"/>
    <x v="0"/>
    <x v="0"/>
  </r>
  <r>
    <x v="11"/>
    <x v="1"/>
    <x v="1"/>
    <x v="8"/>
    <x v="5"/>
    <x v="28"/>
    <x v="1"/>
    <x v="5"/>
    <x v="1"/>
    <x v="1"/>
    <x v="0"/>
    <x v="0"/>
    <x v="0"/>
    <x v="0"/>
    <x v="0"/>
    <x v="0"/>
    <x v="0"/>
  </r>
  <r>
    <x v="11"/>
    <x v="1"/>
    <x v="1"/>
    <x v="8"/>
    <x v="5"/>
    <x v="29"/>
    <x v="1"/>
    <x v="5"/>
    <x v="1"/>
    <x v="1"/>
    <x v="0"/>
    <x v="0"/>
    <x v="0"/>
    <x v="0"/>
    <x v="0"/>
    <x v="0"/>
    <x v="0"/>
  </r>
  <r>
    <x v="11"/>
    <x v="1"/>
    <x v="1"/>
    <x v="8"/>
    <x v="5"/>
    <x v="30"/>
    <x v="1"/>
    <x v="5"/>
    <x v="1"/>
    <x v="1"/>
    <x v="0"/>
    <x v="0"/>
    <x v="0"/>
    <x v="0"/>
    <x v="0"/>
    <x v="0"/>
    <x v="0"/>
  </r>
  <r>
    <x v="11"/>
    <x v="1"/>
    <x v="1"/>
    <x v="8"/>
    <x v="5"/>
    <x v="31"/>
    <x v="1"/>
    <x v="5"/>
    <x v="1"/>
    <x v="1"/>
    <x v="0"/>
    <x v="0"/>
    <x v="0"/>
    <x v="0"/>
    <x v="0"/>
    <x v="0"/>
    <x v="0"/>
  </r>
  <r>
    <x v="12"/>
    <x v="1"/>
    <x v="1"/>
    <x v="9"/>
    <x v="4"/>
    <x v="0"/>
    <x v="3"/>
    <x v="0"/>
    <x v="0"/>
    <x v="3"/>
    <x v="7"/>
    <x v="7"/>
    <x v="0"/>
    <x v="6"/>
    <x v="0"/>
    <x v="1"/>
    <x v="0"/>
  </r>
  <r>
    <x v="12"/>
    <x v="1"/>
    <x v="1"/>
    <x v="9"/>
    <x v="4"/>
    <x v="1"/>
    <x v="1"/>
    <x v="0"/>
    <x v="0"/>
    <x v="1"/>
    <x v="7"/>
    <x v="7"/>
    <x v="0"/>
    <x v="6"/>
    <x v="0"/>
    <x v="1"/>
    <x v="0"/>
  </r>
  <r>
    <x v="12"/>
    <x v="1"/>
    <x v="1"/>
    <x v="9"/>
    <x v="4"/>
    <x v="2"/>
    <x v="3"/>
    <x v="1"/>
    <x v="1"/>
    <x v="3"/>
    <x v="7"/>
    <x v="7"/>
    <x v="0"/>
    <x v="6"/>
    <x v="0"/>
    <x v="1"/>
    <x v="0"/>
  </r>
  <r>
    <x v="12"/>
    <x v="1"/>
    <x v="1"/>
    <x v="9"/>
    <x v="4"/>
    <x v="3"/>
    <x v="3"/>
    <x v="1"/>
    <x v="1"/>
    <x v="3"/>
    <x v="7"/>
    <x v="7"/>
    <x v="0"/>
    <x v="6"/>
    <x v="0"/>
    <x v="1"/>
    <x v="0"/>
  </r>
  <r>
    <x v="12"/>
    <x v="1"/>
    <x v="1"/>
    <x v="9"/>
    <x v="4"/>
    <x v="4"/>
    <x v="3"/>
    <x v="1"/>
    <x v="1"/>
    <x v="3"/>
    <x v="7"/>
    <x v="7"/>
    <x v="0"/>
    <x v="6"/>
    <x v="0"/>
    <x v="1"/>
    <x v="0"/>
  </r>
  <r>
    <x v="12"/>
    <x v="1"/>
    <x v="1"/>
    <x v="9"/>
    <x v="4"/>
    <x v="5"/>
    <x v="3"/>
    <x v="1"/>
    <x v="1"/>
    <x v="3"/>
    <x v="7"/>
    <x v="7"/>
    <x v="0"/>
    <x v="6"/>
    <x v="0"/>
    <x v="1"/>
    <x v="0"/>
  </r>
  <r>
    <x v="12"/>
    <x v="1"/>
    <x v="1"/>
    <x v="9"/>
    <x v="4"/>
    <x v="6"/>
    <x v="3"/>
    <x v="1"/>
    <x v="1"/>
    <x v="3"/>
    <x v="7"/>
    <x v="7"/>
    <x v="0"/>
    <x v="6"/>
    <x v="0"/>
    <x v="1"/>
    <x v="0"/>
  </r>
  <r>
    <x v="12"/>
    <x v="1"/>
    <x v="1"/>
    <x v="9"/>
    <x v="4"/>
    <x v="7"/>
    <x v="3"/>
    <x v="1"/>
    <x v="1"/>
    <x v="3"/>
    <x v="7"/>
    <x v="7"/>
    <x v="0"/>
    <x v="6"/>
    <x v="0"/>
    <x v="1"/>
    <x v="0"/>
  </r>
  <r>
    <x v="12"/>
    <x v="1"/>
    <x v="1"/>
    <x v="9"/>
    <x v="4"/>
    <x v="8"/>
    <x v="3"/>
    <x v="2"/>
    <x v="1"/>
    <x v="3"/>
    <x v="7"/>
    <x v="7"/>
    <x v="0"/>
    <x v="6"/>
    <x v="0"/>
    <x v="1"/>
    <x v="0"/>
  </r>
  <r>
    <x v="12"/>
    <x v="1"/>
    <x v="1"/>
    <x v="9"/>
    <x v="4"/>
    <x v="9"/>
    <x v="3"/>
    <x v="2"/>
    <x v="1"/>
    <x v="3"/>
    <x v="7"/>
    <x v="7"/>
    <x v="0"/>
    <x v="6"/>
    <x v="0"/>
    <x v="1"/>
    <x v="0"/>
  </r>
  <r>
    <x v="12"/>
    <x v="1"/>
    <x v="1"/>
    <x v="9"/>
    <x v="4"/>
    <x v="10"/>
    <x v="3"/>
    <x v="2"/>
    <x v="1"/>
    <x v="3"/>
    <x v="7"/>
    <x v="7"/>
    <x v="0"/>
    <x v="6"/>
    <x v="0"/>
    <x v="1"/>
    <x v="0"/>
  </r>
  <r>
    <x v="12"/>
    <x v="1"/>
    <x v="1"/>
    <x v="9"/>
    <x v="4"/>
    <x v="11"/>
    <x v="3"/>
    <x v="2"/>
    <x v="1"/>
    <x v="3"/>
    <x v="7"/>
    <x v="7"/>
    <x v="0"/>
    <x v="6"/>
    <x v="0"/>
    <x v="1"/>
    <x v="0"/>
  </r>
  <r>
    <x v="12"/>
    <x v="1"/>
    <x v="1"/>
    <x v="9"/>
    <x v="4"/>
    <x v="12"/>
    <x v="3"/>
    <x v="2"/>
    <x v="1"/>
    <x v="3"/>
    <x v="7"/>
    <x v="7"/>
    <x v="0"/>
    <x v="6"/>
    <x v="0"/>
    <x v="1"/>
    <x v="0"/>
  </r>
  <r>
    <x v="12"/>
    <x v="1"/>
    <x v="1"/>
    <x v="9"/>
    <x v="4"/>
    <x v="13"/>
    <x v="3"/>
    <x v="2"/>
    <x v="1"/>
    <x v="3"/>
    <x v="7"/>
    <x v="7"/>
    <x v="0"/>
    <x v="6"/>
    <x v="0"/>
    <x v="1"/>
    <x v="0"/>
  </r>
  <r>
    <x v="12"/>
    <x v="1"/>
    <x v="1"/>
    <x v="9"/>
    <x v="4"/>
    <x v="14"/>
    <x v="3"/>
    <x v="3"/>
    <x v="1"/>
    <x v="3"/>
    <x v="7"/>
    <x v="7"/>
    <x v="0"/>
    <x v="6"/>
    <x v="0"/>
    <x v="1"/>
    <x v="0"/>
  </r>
  <r>
    <x v="12"/>
    <x v="1"/>
    <x v="1"/>
    <x v="9"/>
    <x v="4"/>
    <x v="15"/>
    <x v="3"/>
    <x v="3"/>
    <x v="1"/>
    <x v="3"/>
    <x v="7"/>
    <x v="7"/>
    <x v="0"/>
    <x v="6"/>
    <x v="0"/>
    <x v="1"/>
    <x v="0"/>
  </r>
  <r>
    <x v="12"/>
    <x v="1"/>
    <x v="1"/>
    <x v="9"/>
    <x v="4"/>
    <x v="16"/>
    <x v="3"/>
    <x v="3"/>
    <x v="1"/>
    <x v="3"/>
    <x v="7"/>
    <x v="7"/>
    <x v="0"/>
    <x v="6"/>
    <x v="0"/>
    <x v="1"/>
    <x v="0"/>
  </r>
  <r>
    <x v="12"/>
    <x v="1"/>
    <x v="1"/>
    <x v="9"/>
    <x v="4"/>
    <x v="17"/>
    <x v="3"/>
    <x v="3"/>
    <x v="1"/>
    <x v="3"/>
    <x v="7"/>
    <x v="7"/>
    <x v="0"/>
    <x v="6"/>
    <x v="0"/>
    <x v="1"/>
    <x v="0"/>
  </r>
  <r>
    <x v="12"/>
    <x v="1"/>
    <x v="1"/>
    <x v="9"/>
    <x v="4"/>
    <x v="18"/>
    <x v="3"/>
    <x v="3"/>
    <x v="1"/>
    <x v="3"/>
    <x v="7"/>
    <x v="7"/>
    <x v="0"/>
    <x v="6"/>
    <x v="0"/>
    <x v="1"/>
    <x v="0"/>
  </r>
  <r>
    <x v="12"/>
    <x v="1"/>
    <x v="1"/>
    <x v="9"/>
    <x v="4"/>
    <x v="19"/>
    <x v="3"/>
    <x v="3"/>
    <x v="1"/>
    <x v="3"/>
    <x v="7"/>
    <x v="7"/>
    <x v="0"/>
    <x v="6"/>
    <x v="0"/>
    <x v="1"/>
    <x v="0"/>
  </r>
  <r>
    <x v="12"/>
    <x v="1"/>
    <x v="1"/>
    <x v="9"/>
    <x v="4"/>
    <x v="20"/>
    <x v="1"/>
    <x v="4"/>
    <x v="1"/>
    <x v="1"/>
    <x v="7"/>
    <x v="7"/>
    <x v="0"/>
    <x v="6"/>
    <x v="0"/>
    <x v="1"/>
    <x v="0"/>
  </r>
  <r>
    <x v="12"/>
    <x v="1"/>
    <x v="1"/>
    <x v="9"/>
    <x v="4"/>
    <x v="21"/>
    <x v="1"/>
    <x v="4"/>
    <x v="1"/>
    <x v="1"/>
    <x v="7"/>
    <x v="7"/>
    <x v="0"/>
    <x v="6"/>
    <x v="0"/>
    <x v="1"/>
    <x v="0"/>
  </r>
  <r>
    <x v="12"/>
    <x v="1"/>
    <x v="1"/>
    <x v="9"/>
    <x v="4"/>
    <x v="22"/>
    <x v="1"/>
    <x v="4"/>
    <x v="1"/>
    <x v="1"/>
    <x v="7"/>
    <x v="7"/>
    <x v="0"/>
    <x v="6"/>
    <x v="0"/>
    <x v="1"/>
    <x v="0"/>
  </r>
  <r>
    <x v="12"/>
    <x v="1"/>
    <x v="1"/>
    <x v="9"/>
    <x v="4"/>
    <x v="23"/>
    <x v="1"/>
    <x v="4"/>
    <x v="1"/>
    <x v="1"/>
    <x v="7"/>
    <x v="7"/>
    <x v="0"/>
    <x v="6"/>
    <x v="0"/>
    <x v="1"/>
    <x v="0"/>
  </r>
  <r>
    <x v="12"/>
    <x v="1"/>
    <x v="1"/>
    <x v="9"/>
    <x v="4"/>
    <x v="24"/>
    <x v="1"/>
    <x v="4"/>
    <x v="1"/>
    <x v="1"/>
    <x v="7"/>
    <x v="7"/>
    <x v="0"/>
    <x v="6"/>
    <x v="0"/>
    <x v="1"/>
    <x v="0"/>
  </r>
  <r>
    <x v="12"/>
    <x v="1"/>
    <x v="1"/>
    <x v="9"/>
    <x v="4"/>
    <x v="25"/>
    <x v="1"/>
    <x v="4"/>
    <x v="1"/>
    <x v="1"/>
    <x v="7"/>
    <x v="7"/>
    <x v="0"/>
    <x v="6"/>
    <x v="0"/>
    <x v="1"/>
    <x v="0"/>
  </r>
  <r>
    <x v="12"/>
    <x v="1"/>
    <x v="1"/>
    <x v="9"/>
    <x v="4"/>
    <x v="26"/>
    <x v="1"/>
    <x v="5"/>
    <x v="1"/>
    <x v="1"/>
    <x v="7"/>
    <x v="7"/>
    <x v="0"/>
    <x v="6"/>
    <x v="0"/>
    <x v="1"/>
    <x v="0"/>
  </r>
  <r>
    <x v="12"/>
    <x v="1"/>
    <x v="1"/>
    <x v="9"/>
    <x v="4"/>
    <x v="27"/>
    <x v="1"/>
    <x v="5"/>
    <x v="1"/>
    <x v="1"/>
    <x v="7"/>
    <x v="7"/>
    <x v="0"/>
    <x v="6"/>
    <x v="0"/>
    <x v="1"/>
    <x v="0"/>
  </r>
  <r>
    <x v="12"/>
    <x v="1"/>
    <x v="1"/>
    <x v="9"/>
    <x v="4"/>
    <x v="28"/>
    <x v="1"/>
    <x v="5"/>
    <x v="1"/>
    <x v="1"/>
    <x v="7"/>
    <x v="7"/>
    <x v="0"/>
    <x v="6"/>
    <x v="0"/>
    <x v="1"/>
    <x v="0"/>
  </r>
  <r>
    <x v="12"/>
    <x v="1"/>
    <x v="1"/>
    <x v="9"/>
    <x v="4"/>
    <x v="29"/>
    <x v="1"/>
    <x v="5"/>
    <x v="1"/>
    <x v="1"/>
    <x v="7"/>
    <x v="7"/>
    <x v="0"/>
    <x v="6"/>
    <x v="0"/>
    <x v="1"/>
    <x v="0"/>
  </r>
  <r>
    <x v="12"/>
    <x v="1"/>
    <x v="1"/>
    <x v="9"/>
    <x v="4"/>
    <x v="30"/>
    <x v="1"/>
    <x v="5"/>
    <x v="1"/>
    <x v="1"/>
    <x v="7"/>
    <x v="7"/>
    <x v="0"/>
    <x v="6"/>
    <x v="0"/>
    <x v="1"/>
    <x v="0"/>
  </r>
  <r>
    <x v="12"/>
    <x v="1"/>
    <x v="1"/>
    <x v="9"/>
    <x v="4"/>
    <x v="31"/>
    <x v="1"/>
    <x v="5"/>
    <x v="1"/>
    <x v="1"/>
    <x v="7"/>
    <x v="7"/>
    <x v="0"/>
    <x v="6"/>
    <x v="0"/>
    <x v="1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  <r>
    <x v="13"/>
    <x v="3"/>
    <x v="3"/>
    <x v="1"/>
    <x v="1"/>
    <x v="7"/>
    <x v="4"/>
    <x v="1"/>
    <x v="1"/>
    <x v="4"/>
    <x v="1"/>
    <x v="1"/>
    <x v="1"/>
    <x v="1"/>
    <x v="1"/>
    <x v="0"/>
    <x v="0"/>
  </r>
  <r>
    <x v="13"/>
    <x v="3"/>
    <x v="3"/>
    <x v="1"/>
    <x v="1"/>
    <x v="8"/>
    <x v="4"/>
    <x v="2"/>
    <x v="1"/>
    <x v="4"/>
    <x v="1"/>
    <x v="1"/>
    <x v="1"/>
    <x v="1"/>
    <x v="1"/>
    <x v="0"/>
    <x v="0"/>
  </r>
  <r>
    <x v="13"/>
    <x v="3"/>
    <x v="3"/>
    <x v="1"/>
    <x v="1"/>
    <x v="9"/>
    <x v="4"/>
    <x v="2"/>
    <x v="1"/>
    <x v="4"/>
    <x v="1"/>
    <x v="1"/>
    <x v="1"/>
    <x v="1"/>
    <x v="1"/>
    <x v="0"/>
    <x v="0"/>
  </r>
  <r>
    <x v="13"/>
    <x v="3"/>
    <x v="3"/>
    <x v="1"/>
    <x v="1"/>
    <x v="10"/>
    <x v="4"/>
    <x v="2"/>
    <x v="1"/>
    <x v="4"/>
    <x v="1"/>
    <x v="1"/>
    <x v="1"/>
    <x v="1"/>
    <x v="1"/>
    <x v="0"/>
    <x v="0"/>
  </r>
  <r>
    <x v="13"/>
    <x v="3"/>
    <x v="3"/>
    <x v="1"/>
    <x v="1"/>
    <x v="11"/>
    <x v="4"/>
    <x v="2"/>
    <x v="1"/>
    <x v="4"/>
    <x v="1"/>
    <x v="1"/>
    <x v="1"/>
    <x v="1"/>
    <x v="1"/>
    <x v="0"/>
    <x v="0"/>
  </r>
  <r>
    <x v="13"/>
    <x v="3"/>
    <x v="3"/>
    <x v="1"/>
    <x v="1"/>
    <x v="12"/>
    <x v="4"/>
    <x v="2"/>
    <x v="1"/>
    <x v="4"/>
    <x v="1"/>
    <x v="1"/>
    <x v="1"/>
    <x v="1"/>
    <x v="1"/>
    <x v="0"/>
    <x v="0"/>
  </r>
  <r>
    <x v="13"/>
    <x v="3"/>
    <x v="3"/>
    <x v="1"/>
    <x v="1"/>
    <x v="13"/>
    <x v="4"/>
    <x v="2"/>
    <x v="1"/>
    <x v="4"/>
    <x v="1"/>
    <x v="1"/>
    <x v="1"/>
    <x v="1"/>
    <x v="1"/>
    <x v="0"/>
    <x v="0"/>
  </r>
  <r>
    <x v="13"/>
    <x v="3"/>
    <x v="3"/>
    <x v="1"/>
    <x v="1"/>
    <x v="14"/>
    <x v="4"/>
    <x v="3"/>
    <x v="1"/>
    <x v="4"/>
    <x v="1"/>
    <x v="1"/>
    <x v="1"/>
    <x v="1"/>
    <x v="1"/>
    <x v="0"/>
    <x v="0"/>
  </r>
  <r>
    <x v="13"/>
    <x v="3"/>
    <x v="3"/>
    <x v="1"/>
    <x v="1"/>
    <x v="15"/>
    <x v="4"/>
    <x v="3"/>
    <x v="1"/>
    <x v="4"/>
    <x v="1"/>
    <x v="1"/>
    <x v="1"/>
    <x v="1"/>
    <x v="1"/>
    <x v="0"/>
    <x v="0"/>
  </r>
  <r>
    <x v="13"/>
    <x v="3"/>
    <x v="3"/>
    <x v="1"/>
    <x v="1"/>
    <x v="16"/>
    <x v="4"/>
    <x v="3"/>
    <x v="1"/>
    <x v="4"/>
    <x v="1"/>
    <x v="1"/>
    <x v="1"/>
    <x v="1"/>
    <x v="1"/>
    <x v="0"/>
    <x v="0"/>
  </r>
  <r>
    <x v="13"/>
    <x v="3"/>
    <x v="3"/>
    <x v="1"/>
    <x v="1"/>
    <x v="17"/>
    <x v="4"/>
    <x v="3"/>
    <x v="1"/>
    <x v="4"/>
    <x v="1"/>
    <x v="1"/>
    <x v="1"/>
    <x v="1"/>
    <x v="1"/>
    <x v="0"/>
    <x v="0"/>
  </r>
  <r>
    <x v="13"/>
    <x v="3"/>
    <x v="3"/>
    <x v="1"/>
    <x v="1"/>
    <x v="18"/>
    <x v="4"/>
    <x v="3"/>
    <x v="1"/>
    <x v="4"/>
    <x v="1"/>
    <x v="1"/>
    <x v="1"/>
    <x v="1"/>
    <x v="1"/>
    <x v="0"/>
    <x v="0"/>
  </r>
  <r>
    <x v="13"/>
    <x v="3"/>
    <x v="3"/>
    <x v="1"/>
    <x v="1"/>
    <x v="19"/>
    <x v="4"/>
    <x v="3"/>
    <x v="1"/>
    <x v="4"/>
    <x v="1"/>
    <x v="1"/>
    <x v="1"/>
    <x v="1"/>
    <x v="1"/>
    <x v="0"/>
    <x v="0"/>
  </r>
  <r>
    <x v="13"/>
    <x v="3"/>
    <x v="3"/>
    <x v="1"/>
    <x v="1"/>
    <x v="20"/>
    <x v="4"/>
    <x v="4"/>
    <x v="1"/>
    <x v="4"/>
    <x v="1"/>
    <x v="1"/>
    <x v="1"/>
    <x v="1"/>
    <x v="1"/>
    <x v="0"/>
    <x v="0"/>
  </r>
  <r>
    <x v="13"/>
    <x v="3"/>
    <x v="3"/>
    <x v="1"/>
    <x v="1"/>
    <x v="21"/>
    <x v="4"/>
    <x v="4"/>
    <x v="1"/>
    <x v="4"/>
    <x v="1"/>
    <x v="1"/>
    <x v="1"/>
    <x v="1"/>
    <x v="1"/>
    <x v="0"/>
    <x v="0"/>
  </r>
  <r>
    <x v="13"/>
    <x v="3"/>
    <x v="3"/>
    <x v="1"/>
    <x v="1"/>
    <x v="22"/>
    <x v="4"/>
    <x v="4"/>
    <x v="1"/>
    <x v="4"/>
    <x v="1"/>
    <x v="1"/>
    <x v="1"/>
    <x v="1"/>
    <x v="1"/>
    <x v="0"/>
    <x v="0"/>
  </r>
  <r>
    <x v="13"/>
    <x v="3"/>
    <x v="3"/>
    <x v="1"/>
    <x v="1"/>
    <x v="23"/>
    <x v="4"/>
    <x v="4"/>
    <x v="1"/>
    <x v="4"/>
    <x v="1"/>
    <x v="1"/>
    <x v="1"/>
    <x v="1"/>
    <x v="1"/>
    <x v="0"/>
    <x v="0"/>
  </r>
  <r>
    <x v="13"/>
    <x v="3"/>
    <x v="3"/>
    <x v="1"/>
    <x v="1"/>
    <x v="24"/>
    <x v="4"/>
    <x v="4"/>
    <x v="1"/>
    <x v="4"/>
    <x v="1"/>
    <x v="1"/>
    <x v="1"/>
    <x v="1"/>
    <x v="1"/>
    <x v="0"/>
    <x v="0"/>
  </r>
  <r>
    <x v="13"/>
    <x v="3"/>
    <x v="3"/>
    <x v="1"/>
    <x v="1"/>
    <x v="25"/>
    <x v="4"/>
    <x v="4"/>
    <x v="1"/>
    <x v="4"/>
    <x v="1"/>
    <x v="1"/>
    <x v="1"/>
    <x v="1"/>
    <x v="1"/>
    <x v="0"/>
    <x v="0"/>
  </r>
  <r>
    <x v="13"/>
    <x v="3"/>
    <x v="3"/>
    <x v="1"/>
    <x v="1"/>
    <x v="26"/>
    <x v="4"/>
    <x v="5"/>
    <x v="1"/>
    <x v="4"/>
    <x v="1"/>
    <x v="1"/>
    <x v="1"/>
    <x v="1"/>
    <x v="1"/>
    <x v="0"/>
    <x v="0"/>
  </r>
  <r>
    <x v="13"/>
    <x v="3"/>
    <x v="3"/>
    <x v="1"/>
    <x v="1"/>
    <x v="27"/>
    <x v="4"/>
    <x v="5"/>
    <x v="1"/>
    <x v="4"/>
    <x v="1"/>
    <x v="1"/>
    <x v="1"/>
    <x v="1"/>
    <x v="1"/>
    <x v="0"/>
    <x v="0"/>
  </r>
  <r>
    <x v="13"/>
    <x v="3"/>
    <x v="3"/>
    <x v="1"/>
    <x v="1"/>
    <x v="28"/>
    <x v="4"/>
    <x v="5"/>
    <x v="1"/>
    <x v="4"/>
    <x v="1"/>
    <x v="1"/>
    <x v="1"/>
    <x v="1"/>
    <x v="1"/>
    <x v="0"/>
    <x v="0"/>
  </r>
  <r>
    <x v="13"/>
    <x v="3"/>
    <x v="3"/>
    <x v="1"/>
    <x v="1"/>
    <x v="29"/>
    <x v="4"/>
    <x v="5"/>
    <x v="1"/>
    <x v="4"/>
    <x v="1"/>
    <x v="1"/>
    <x v="1"/>
    <x v="1"/>
    <x v="1"/>
    <x v="0"/>
    <x v="0"/>
  </r>
  <r>
    <x v="13"/>
    <x v="3"/>
    <x v="3"/>
    <x v="1"/>
    <x v="1"/>
    <x v="30"/>
    <x v="4"/>
    <x v="5"/>
    <x v="1"/>
    <x v="4"/>
    <x v="1"/>
    <x v="1"/>
    <x v="1"/>
    <x v="1"/>
    <x v="1"/>
    <x v="0"/>
    <x v="0"/>
  </r>
  <r>
    <x v="13"/>
    <x v="3"/>
    <x v="3"/>
    <x v="1"/>
    <x v="1"/>
    <x v="31"/>
    <x v="4"/>
    <x v="5"/>
    <x v="1"/>
    <x v="4"/>
    <x v="1"/>
    <x v="1"/>
    <x v="1"/>
    <x v="1"/>
    <x v="1"/>
    <x v="0"/>
    <x v="0"/>
  </r>
  <r>
    <x v="13"/>
    <x v="3"/>
    <x v="3"/>
    <x v="1"/>
    <x v="1"/>
    <x v="0"/>
    <x v="4"/>
    <x v="0"/>
    <x v="0"/>
    <x v="4"/>
    <x v="1"/>
    <x v="1"/>
    <x v="1"/>
    <x v="1"/>
    <x v="1"/>
    <x v="0"/>
    <x v="0"/>
  </r>
  <r>
    <x v="13"/>
    <x v="3"/>
    <x v="3"/>
    <x v="1"/>
    <x v="1"/>
    <x v="1"/>
    <x v="4"/>
    <x v="0"/>
    <x v="0"/>
    <x v="4"/>
    <x v="1"/>
    <x v="1"/>
    <x v="1"/>
    <x v="1"/>
    <x v="1"/>
    <x v="0"/>
    <x v="0"/>
  </r>
  <r>
    <x v="13"/>
    <x v="3"/>
    <x v="3"/>
    <x v="1"/>
    <x v="1"/>
    <x v="2"/>
    <x v="4"/>
    <x v="1"/>
    <x v="1"/>
    <x v="4"/>
    <x v="1"/>
    <x v="1"/>
    <x v="1"/>
    <x v="1"/>
    <x v="1"/>
    <x v="0"/>
    <x v="0"/>
  </r>
  <r>
    <x v="13"/>
    <x v="3"/>
    <x v="3"/>
    <x v="1"/>
    <x v="1"/>
    <x v="3"/>
    <x v="4"/>
    <x v="1"/>
    <x v="1"/>
    <x v="4"/>
    <x v="1"/>
    <x v="1"/>
    <x v="1"/>
    <x v="1"/>
    <x v="1"/>
    <x v="0"/>
    <x v="0"/>
  </r>
  <r>
    <x v="13"/>
    <x v="3"/>
    <x v="3"/>
    <x v="1"/>
    <x v="1"/>
    <x v="4"/>
    <x v="4"/>
    <x v="1"/>
    <x v="1"/>
    <x v="4"/>
    <x v="1"/>
    <x v="1"/>
    <x v="1"/>
    <x v="1"/>
    <x v="1"/>
    <x v="0"/>
    <x v="0"/>
  </r>
  <r>
    <x v="13"/>
    <x v="3"/>
    <x v="3"/>
    <x v="1"/>
    <x v="1"/>
    <x v="5"/>
    <x v="4"/>
    <x v="1"/>
    <x v="1"/>
    <x v="4"/>
    <x v="1"/>
    <x v="1"/>
    <x v="1"/>
    <x v="1"/>
    <x v="1"/>
    <x v="0"/>
    <x v="0"/>
  </r>
  <r>
    <x v="13"/>
    <x v="3"/>
    <x v="3"/>
    <x v="1"/>
    <x v="1"/>
    <x v="6"/>
    <x v="4"/>
    <x v="1"/>
    <x v="1"/>
    <x v="4"/>
    <x v="1"/>
    <x v="1"/>
    <x v="1"/>
    <x v="1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K18" firstHeaderRow="1" firstDataRow="2" firstDataCol="4" rowPageCount="1" colPageCount="1"/>
  <pivotFields count="17">
    <pivotField axis="axisRow" compact="0" defaultSubtotal="0" outline="0" multipleItemSelectionAllowed="1" numFmtId="177" showAl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defaultSubtotal="0" outline="0" multipleItemSelectionAllowed="1" showAll="0">
      <items count="4">
        <item x="3"/>
        <item x="0"/>
        <item x="1"/>
        <item x="2"/>
      </items>
    </pivotField>
    <pivotField axis="axisRow" compact="0" outline="0" multipleItemSelectionAllowed="1" numFmtId="58" showAll="0">
      <items count="11">
        <item x="1"/>
        <item x="3"/>
        <item x="5"/>
        <item x="4"/>
        <item x="6"/>
        <item x="7"/>
        <item x="0"/>
        <item x="2"/>
        <item x="8"/>
        <item x="9"/>
        <item t="default"/>
      </items>
    </pivotField>
    <pivotField compact="0" outline="0" multipleItemSelectionAllowed="1" showAll="0"/>
    <pivotField axis="axisCol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4">
    <i>
      <x/>
      <x/>
      <x/>
      <x/>
    </i>
    <i>
      <x v="1"/>
      <x v="1"/>
      <x v="1"/>
      <x v="6"/>
    </i>
    <i>
      <x v="2"/>
      <x v="3"/>
      <x v="2"/>
      <x/>
    </i>
    <i>
      <x v="3"/>
      <x v="2"/>
      <x v="3"/>
      <x v="6"/>
    </i>
    <i>
      <x v="4"/>
      <x v="2"/>
      <x v="3"/>
      <x v="6"/>
    </i>
    <i>
      <x v="5"/>
      <x v="2"/>
      <x v="3"/>
      <x v="7"/>
    </i>
    <i>
      <x v="6"/>
      <x v="2"/>
      <x v="3"/>
      <x v="7"/>
    </i>
    <i>
      <x v="7"/>
      <x v="1"/>
      <x v="1"/>
      <x v="1"/>
    </i>
    <i>
      <x v="8"/>
      <x v="1"/>
      <x v="1"/>
      <x v="3"/>
    </i>
    <i>
      <x v="9"/>
      <x v="3"/>
      <x v="2"/>
      <x v="2"/>
    </i>
    <i>
      <x v="10"/>
      <x v="3"/>
      <x v="2"/>
      <x v="4"/>
    </i>
    <i>
      <x v="11"/>
      <x v="3"/>
      <x v="2"/>
      <x v="5"/>
    </i>
    <i>
      <x v="12"/>
      <x v="3"/>
      <x v="2"/>
      <x v="8"/>
    </i>
    <i>
      <x v="13"/>
      <x v="3"/>
      <x v="2"/>
      <x v="9"/>
    </i>
  </rowItems>
  <colFields count="1">
    <field x="5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3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3">
        <item x="18"/>
        <item x="16"/>
        <item x="15"/>
        <item x="17"/>
        <item x="14"/>
        <item x="19"/>
        <item x="2"/>
        <item x="3"/>
        <item x="4"/>
        <item x="5"/>
        <item x="6"/>
        <item x="7"/>
        <item x="12"/>
        <item x="10"/>
        <item x="9"/>
        <item x="11"/>
        <item x="8"/>
        <item x="13"/>
        <item x="30"/>
        <item x="28"/>
        <item x="27"/>
        <item x="29"/>
        <item x="26"/>
        <item x="31"/>
        <item x="21"/>
        <item x="20"/>
        <item x="23"/>
        <item x="22"/>
        <item x="24"/>
        <item x="25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1"/>
        <item x="2"/>
        <item x="4"/>
        <item x="3"/>
        <item x="5"/>
        <item x="6"/>
        <item x="0"/>
        <item x="7"/>
        <item t="default"/>
      </items>
    </pivotField>
    <pivotField axis="axisPage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 v="30"/>
    </i>
    <i r="1">
      <x v="31"/>
    </i>
    <i t="default">
      <x v="1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1"/>
        <item x="3"/>
        <item x="5"/>
        <item x="4"/>
        <item x="6"/>
        <item x="7"/>
        <item x="0"/>
        <item x="2"/>
        <item x="8"/>
        <item x="9"/>
      </items>
    </pivotField>
    <pivotField axis="axisRow" compact="0" defaultSubtotal="0" outline="0" multipleItemSelectionAllowed="1" showAll="0">
      <items count="6">
        <item x="0"/>
        <item x="2"/>
        <item x="5"/>
        <item x="3"/>
        <item x="1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1"/>
        <item x="2"/>
        <item x="4"/>
        <item x="3"/>
        <item x="5"/>
        <item x="6"/>
        <item x="0"/>
        <item x="7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1"/>
      <x v="1"/>
      <x v="1"/>
    </i>
    <i>
      <x v="2"/>
      <x v="1"/>
      <x v="2"/>
      <x v="1"/>
    </i>
    <i>
      <x v="3"/>
      <x v="3"/>
      <x v="3"/>
      <x v="2"/>
    </i>
    <i>
      <x v="4"/>
      <x v="1"/>
      <x v="4"/>
      <x v="2"/>
    </i>
    <i>
      <x v="5"/>
      <x v="5"/>
      <x v="5"/>
      <x v="3"/>
    </i>
    <i>
      <x v="6"/>
      <x/>
      <x v="6"/>
      <x v="4"/>
    </i>
    <i>
      <x v="7"/>
      <x v="1"/>
      <x v="6"/>
      <x v="4"/>
    </i>
    <i>
      <x v="8"/>
      <x v="2"/>
      <x v="6"/>
      <x v="4"/>
    </i>
    <i>
      <x v="9"/>
      <x v="5"/>
      <x v="7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4"/>
  <sheetViews>
    <sheetView workbookViewId="0">
      <pane ySplit="1" topLeftCell="A2" activePane="bottomLeft" state="frozen"/>
      <selection/>
      <selection pane="bottomLeft" activeCell="H16" sqref="H16"/>
    </sheetView>
  </sheetViews>
  <sheetFormatPr defaultColWidth="12.6285714285714" defaultRowHeight="15.75" customHeight="1"/>
  <cols>
    <col min="1" max="42" width="18.8761904761905" customWidth="1"/>
  </cols>
  <sheetData>
    <row r="1" customHeight="1" spans="1:3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</row>
    <row r="2" customHeight="1" spans="1:36">
      <c r="A2" s="86">
        <v>45033.6263880324</v>
      </c>
      <c r="B2" s="80" t="s">
        <v>36</v>
      </c>
      <c r="C2" s="80" t="s">
        <v>37</v>
      </c>
      <c r="D2" s="87">
        <v>45033</v>
      </c>
      <c r="E2" s="80" t="s">
        <v>38</v>
      </c>
      <c r="F2" s="80" t="s">
        <v>38</v>
      </c>
      <c r="G2" s="80" t="s">
        <v>38</v>
      </c>
      <c r="H2" s="80" t="s">
        <v>38</v>
      </c>
      <c r="I2" s="80" t="s">
        <v>38</v>
      </c>
      <c r="J2" s="80" t="s">
        <v>38</v>
      </c>
      <c r="K2" s="80" t="s">
        <v>38</v>
      </c>
      <c r="L2" s="80" t="s">
        <v>38</v>
      </c>
      <c r="M2" s="80" t="s">
        <v>38</v>
      </c>
      <c r="N2" s="80" t="s">
        <v>38</v>
      </c>
      <c r="O2" s="80" t="s">
        <v>38</v>
      </c>
      <c r="P2" s="80" t="s">
        <v>38</v>
      </c>
      <c r="Q2" s="80" t="s">
        <v>38</v>
      </c>
      <c r="R2" s="80" t="s">
        <v>38</v>
      </c>
      <c r="S2" s="80" t="s">
        <v>38</v>
      </c>
      <c r="T2" s="80" t="s">
        <v>38</v>
      </c>
      <c r="U2" s="80" t="s">
        <v>38</v>
      </c>
      <c r="V2" s="80" t="s">
        <v>38</v>
      </c>
      <c r="W2" s="80" t="s">
        <v>38</v>
      </c>
      <c r="X2" s="80" t="s">
        <v>38</v>
      </c>
      <c r="Y2" s="80" t="s">
        <v>38</v>
      </c>
      <c r="Z2" s="80" t="s">
        <v>38</v>
      </c>
      <c r="AA2" s="80" t="s">
        <v>38</v>
      </c>
      <c r="AB2" s="80" t="s">
        <v>38</v>
      </c>
      <c r="AC2" s="80" t="s">
        <v>38</v>
      </c>
      <c r="AD2" s="80" t="s">
        <v>38</v>
      </c>
      <c r="AE2" s="80" t="s">
        <v>38</v>
      </c>
      <c r="AF2" s="80" t="s">
        <v>38</v>
      </c>
      <c r="AG2" s="80" t="s">
        <v>38</v>
      </c>
      <c r="AH2" s="80" t="s">
        <v>38</v>
      </c>
      <c r="AI2" s="80" t="s">
        <v>38</v>
      </c>
      <c r="AJ2" s="80" t="s">
        <v>38</v>
      </c>
    </row>
    <row r="3" customHeight="1" spans="1:36">
      <c r="A3" s="86">
        <v>45033.6788400231</v>
      </c>
      <c r="B3" s="80" t="s">
        <v>39</v>
      </c>
      <c r="C3" s="80" t="s">
        <v>40</v>
      </c>
      <c r="E3" s="80" t="s">
        <v>38</v>
      </c>
      <c r="F3" s="80" t="s">
        <v>38</v>
      </c>
      <c r="G3" s="80" t="s">
        <v>38</v>
      </c>
      <c r="H3" s="80" t="s">
        <v>38</v>
      </c>
      <c r="I3" s="80" t="s">
        <v>38</v>
      </c>
      <c r="J3" s="80" t="s">
        <v>38</v>
      </c>
      <c r="K3" s="80" t="s">
        <v>41</v>
      </c>
      <c r="L3" s="80" t="s">
        <v>41</v>
      </c>
      <c r="M3" s="80" t="s">
        <v>41</v>
      </c>
      <c r="N3" s="80" t="s">
        <v>41</v>
      </c>
      <c r="O3" s="80" t="s">
        <v>41</v>
      </c>
      <c r="P3" s="80" t="s">
        <v>41</v>
      </c>
      <c r="Q3" s="80" t="s">
        <v>41</v>
      </c>
      <c r="R3" s="80" t="s">
        <v>41</v>
      </c>
      <c r="S3" s="80" t="s">
        <v>38</v>
      </c>
      <c r="T3" s="80" t="s">
        <v>38</v>
      </c>
      <c r="U3" s="80" t="s">
        <v>38</v>
      </c>
      <c r="V3" s="80" t="s">
        <v>38</v>
      </c>
      <c r="W3" s="80" t="s">
        <v>38</v>
      </c>
      <c r="X3" s="80" t="s">
        <v>38</v>
      </c>
      <c r="Y3" s="80" t="s">
        <v>38</v>
      </c>
      <c r="Z3" s="80" t="s">
        <v>41</v>
      </c>
      <c r="AA3" s="80" t="s">
        <v>38</v>
      </c>
      <c r="AB3" s="80" t="s">
        <v>38</v>
      </c>
      <c r="AC3" s="80" t="s">
        <v>38</v>
      </c>
      <c r="AD3" s="80" t="s">
        <v>41</v>
      </c>
      <c r="AE3" s="80" t="s">
        <v>41</v>
      </c>
      <c r="AF3" s="80" t="s">
        <v>41</v>
      </c>
      <c r="AG3" s="80" t="s">
        <v>41</v>
      </c>
      <c r="AH3" s="80" t="s">
        <v>38</v>
      </c>
      <c r="AI3" s="80" t="s">
        <v>38</v>
      </c>
      <c r="AJ3" s="80" t="s">
        <v>38</v>
      </c>
    </row>
    <row r="4" customHeight="1" spans="1:36">
      <c r="A4" s="86">
        <v>45033.7780545255</v>
      </c>
      <c r="B4" s="80" t="s">
        <v>42</v>
      </c>
      <c r="C4" s="80" t="s">
        <v>43</v>
      </c>
      <c r="D4" s="87">
        <v>45033</v>
      </c>
      <c r="E4" s="80" t="s">
        <v>38</v>
      </c>
      <c r="F4" s="80" t="s">
        <v>38</v>
      </c>
      <c r="G4" s="80" t="s">
        <v>38</v>
      </c>
      <c r="H4" s="80" t="s">
        <v>38</v>
      </c>
      <c r="I4" s="80" t="s">
        <v>38</v>
      </c>
      <c r="J4" s="80" t="s">
        <v>38</v>
      </c>
      <c r="K4" s="80" t="s">
        <v>38</v>
      </c>
      <c r="L4" s="80" t="s">
        <v>38</v>
      </c>
      <c r="M4" s="80" t="s">
        <v>38</v>
      </c>
      <c r="N4" s="80" t="s">
        <v>38</v>
      </c>
      <c r="O4" s="80" t="s">
        <v>38</v>
      </c>
      <c r="P4" s="80" t="s">
        <v>38</v>
      </c>
      <c r="Q4" s="80" t="s">
        <v>38</v>
      </c>
      <c r="R4" s="80" t="s">
        <v>38</v>
      </c>
      <c r="S4" s="80" t="s">
        <v>38</v>
      </c>
      <c r="T4" s="80" t="s">
        <v>38</v>
      </c>
      <c r="U4" s="80" t="s">
        <v>38</v>
      </c>
      <c r="V4" s="80" t="s">
        <v>38</v>
      </c>
      <c r="W4" s="80" t="s">
        <v>38</v>
      </c>
      <c r="X4" s="80" t="s">
        <v>38</v>
      </c>
      <c r="Y4" s="80" t="s">
        <v>44</v>
      </c>
      <c r="Z4" s="80" t="s">
        <v>44</v>
      </c>
      <c r="AA4" s="80" t="s">
        <v>44</v>
      </c>
      <c r="AB4" s="80" t="s">
        <v>44</v>
      </c>
      <c r="AC4" s="80" t="s">
        <v>44</v>
      </c>
      <c r="AD4" s="80" t="s">
        <v>44</v>
      </c>
      <c r="AE4" s="80" t="s">
        <v>44</v>
      </c>
      <c r="AF4" s="80" t="s">
        <v>44</v>
      </c>
      <c r="AG4" s="80" t="s">
        <v>44</v>
      </c>
      <c r="AH4" s="80" t="s">
        <v>44</v>
      </c>
      <c r="AI4" s="80" t="s">
        <v>44</v>
      </c>
      <c r="AJ4" s="80" t="s">
        <v>44</v>
      </c>
    </row>
    <row r="5" customHeight="1" spans="1:36">
      <c r="A5" s="86">
        <v>45033.7864937732</v>
      </c>
      <c r="B5" s="80" t="s">
        <v>42</v>
      </c>
      <c r="C5" s="80" t="s">
        <v>45</v>
      </c>
      <c r="D5" s="87">
        <v>45033</v>
      </c>
      <c r="E5" s="80" t="s">
        <v>38</v>
      </c>
      <c r="F5" s="80" t="s">
        <v>41</v>
      </c>
      <c r="G5" s="80" t="s">
        <v>41</v>
      </c>
      <c r="H5" s="80" t="s">
        <v>46</v>
      </c>
      <c r="I5" s="80" t="s">
        <v>41</v>
      </c>
      <c r="J5" s="80" t="s">
        <v>38</v>
      </c>
      <c r="K5" s="80" t="s">
        <v>38</v>
      </c>
      <c r="L5" s="80" t="s">
        <v>41</v>
      </c>
      <c r="M5" s="80" t="s">
        <v>46</v>
      </c>
      <c r="N5" s="80" t="s">
        <v>38</v>
      </c>
      <c r="O5" s="80" t="s">
        <v>41</v>
      </c>
      <c r="P5" s="80" t="s">
        <v>38</v>
      </c>
      <c r="Q5" s="80" t="s">
        <v>41</v>
      </c>
      <c r="R5" s="80" t="s">
        <v>41</v>
      </c>
      <c r="S5" s="80" t="s">
        <v>41</v>
      </c>
      <c r="T5" s="80" t="s">
        <v>41</v>
      </c>
      <c r="U5" s="80" t="s">
        <v>41</v>
      </c>
      <c r="V5" s="80" t="s">
        <v>38</v>
      </c>
      <c r="W5" s="80" t="s">
        <v>38</v>
      </c>
      <c r="X5" s="80" t="s">
        <v>41</v>
      </c>
      <c r="Y5" s="80" t="s">
        <v>41</v>
      </c>
      <c r="Z5" s="80" t="s">
        <v>41</v>
      </c>
      <c r="AA5" s="80" t="s">
        <v>38</v>
      </c>
      <c r="AB5" s="80" t="s">
        <v>38</v>
      </c>
      <c r="AC5" s="80" t="s">
        <v>41</v>
      </c>
      <c r="AD5" s="80" t="s">
        <v>41</v>
      </c>
      <c r="AE5" s="80" t="s">
        <v>41</v>
      </c>
      <c r="AF5" s="80" t="s">
        <v>41</v>
      </c>
      <c r="AG5" s="80" t="s">
        <v>41</v>
      </c>
      <c r="AH5" s="80" t="s">
        <v>38</v>
      </c>
      <c r="AI5" s="80" t="s">
        <v>38</v>
      </c>
      <c r="AJ5" s="80" t="s">
        <v>41</v>
      </c>
    </row>
    <row r="6" customHeight="1" spans="1:36">
      <c r="A6" s="86">
        <v>45034.7073992361</v>
      </c>
      <c r="B6" s="80" t="s">
        <v>42</v>
      </c>
      <c r="C6" s="80" t="s">
        <v>45</v>
      </c>
      <c r="D6" s="87">
        <v>45034</v>
      </c>
      <c r="E6" s="80" t="s">
        <v>41</v>
      </c>
      <c r="F6" s="80" t="s">
        <v>41</v>
      </c>
      <c r="G6" s="80" t="s">
        <v>41</v>
      </c>
      <c r="H6" s="80" t="s">
        <v>41</v>
      </c>
      <c r="I6" s="80" t="s">
        <v>41</v>
      </c>
      <c r="J6" s="80" t="s">
        <v>38</v>
      </c>
      <c r="K6" s="80" t="s">
        <v>41</v>
      </c>
      <c r="L6" s="80" t="s">
        <v>41</v>
      </c>
      <c r="M6" s="80" t="s">
        <v>41</v>
      </c>
      <c r="N6" s="80" t="s">
        <v>38</v>
      </c>
      <c r="O6" s="80" t="s">
        <v>41</v>
      </c>
      <c r="P6" s="80" t="s">
        <v>38</v>
      </c>
      <c r="Q6" s="80" t="s">
        <v>41</v>
      </c>
      <c r="R6" s="80" t="s">
        <v>41</v>
      </c>
      <c r="S6" s="80" t="s">
        <v>41</v>
      </c>
      <c r="T6" s="80" t="s">
        <v>41</v>
      </c>
      <c r="U6" s="80" t="s">
        <v>41</v>
      </c>
      <c r="V6" s="80" t="s">
        <v>41</v>
      </c>
      <c r="W6" s="80" t="s">
        <v>41</v>
      </c>
      <c r="X6" s="80" t="s">
        <v>41</v>
      </c>
      <c r="Y6" s="80" t="s">
        <v>41</v>
      </c>
      <c r="Z6" s="80" t="s">
        <v>41</v>
      </c>
      <c r="AA6" s="80" t="s">
        <v>41</v>
      </c>
      <c r="AB6" s="80" t="s">
        <v>38</v>
      </c>
      <c r="AC6" s="80" t="s">
        <v>41</v>
      </c>
      <c r="AD6" s="80" t="s">
        <v>41</v>
      </c>
      <c r="AE6" s="80" t="s">
        <v>41</v>
      </c>
      <c r="AF6" s="80" t="s">
        <v>41</v>
      </c>
      <c r="AG6" s="80" t="s">
        <v>41</v>
      </c>
      <c r="AH6" s="80" t="s">
        <v>41</v>
      </c>
      <c r="AI6" s="80" t="s">
        <v>41</v>
      </c>
      <c r="AJ6" s="80" t="s">
        <v>41</v>
      </c>
    </row>
    <row r="7" customHeight="1" spans="1:36">
      <c r="A7" s="86">
        <v>45034.7093654398</v>
      </c>
      <c r="B7" s="80" t="s">
        <v>42</v>
      </c>
      <c r="C7" s="80" t="s">
        <v>45</v>
      </c>
      <c r="D7" s="87">
        <v>45034</v>
      </c>
      <c r="E7" s="80" t="s">
        <v>41</v>
      </c>
      <c r="F7" s="80" t="s">
        <v>41</v>
      </c>
      <c r="G7" s="80" t="s">
        <v>41</v>
      </c>
      <c r="H7" s="80" t="s">
        <v>41</v>
      </c>
      <c r="I7" s="80" t="s">
        <v>41</v>
      </c>
      <c r="J7" s="80" t="s">
        <v>38</v>
      </c>
      <c r="K7" s="80" t="s">
        <v>41</v>
      </c>
      <c r="L7" s="80" t="s">
        <v>41</v>
      </c>
      <c r="M7" s="80" t="s">
        <v>41</v>
      </c>
      <c r="N7" s="80" t="s">
        <v>38</v>
      </c>
      <c r="O7" s="80" t="s">
        <v>41</v>
      </c>
      <c r="P7" s="80" t="s">
        <v>38</v>
      </c>
      <c r="Q7" s="80" t="s">
        <v>41</v>
      </c>
      <c r="R7" s="80" t="s">
        <v>41</v>
      </c>
      <c r="S7" s="80" t="s">
        <v>41</v>
      </c>
      <c r="T7" s="80" t="s">
        <v>41</v>
      </c>
      <c r="U7" s="80" t="s">
        <v>41</v>
      </c>
      <c r="V7" s="80" t="s">
        <v>41</v>
      </c>
      <c r="W7" s="80" t="s">
        <v>41</v>
      </c>
      <c r="X7" s="80" t="s">
        <v>41</v>
      </c>
      <c r="Y7" s="80" t="s">
        <v>41</v>
      </c>
      <c r="Z7" s="80" t="s">
        <v>41</v>
      </c>
      <c r="AA7" s="80" t="s">
        <v>38</v>
      </c>
      <c r="AB7" s="80" t="s">
        <v>38</v>
      </c>
      <c r="AC7" s="80" t="s">
        <v>41</v>
      </c>
      <c r="AD7" s="80" t="s">
        <v>41</v>
      </c>
      <c r="AE7" s="80" t="s">
        <v>41</v>
      </c>
      <c r="AF7" s="80" t="s">
        <v>41</v>
      </c>
      <c r="AG7" s="80" t="s">
        <v>41</v>
      </c>
      <c r="AH7" s="80" t="s">
        <v>41</v>
      </c>
      <c r="AI7" s="80" t="s">
        <v>41</v>
      </c>
      <c r="AJ7" s="80" t="s">
        <v>41</v>
      </c>
    </row>
    <row r="8" customHeight="1" spans="1:36">
      <c r="A8" s="86">
        <v>45034.7947285532</v>
      </c>
      <c r="B8" s="80" t="s">
        <v>36</v>
      </c>
      <c r="C8" s="80" t="s">
        <v>37</v>
      </c>
      <c r="D8" s="87">
        <v>44943</v>
      </c>
      <c r="E8" s="80" t="s">
        <v>41</v>
      </c>
      <c r="F8" s="80" t="s">
        <v>41</v>
      </c>
      <c r="G8" s="80" t="s">
        <v>38</v>
      </c>
      <c r="H8" s="80" t="s">
        <v>38</v>
      </c>
      <c r="I8" s="80" t="s">
        <v>38</v>
      </c>
      <c r="J8" s="80" t="s">
        <v>41</v>
      </c>
      <c r="K8" s="80" t="s">
        <v>41</v>
      </c>
      <c r="L8" s="80" t="s">
        <v>41</v>
      </c>
      <c r="M8" s="80" t="s">
        <v>38</v>
      </c>
      <c r="N8" s="80" t="s">
        <v>38</v>
      </c>
      <c r="O8" s="80" t="s">
        <v>41</v>
      </c>
      <c r="P8" s="80" t="s">
        <v>38</v>
      </c>
      <c r="Q8" s="80" t="s">
        <v>38</v>
      </c>
      <c r="R8" s="80" t="s">
        <v>41</v>
      </c>
      <c r="S8" s="80" t="s">
        <v>41</v>
      </c>
      <c r="T8" s="80" t="s">
        <v>38</v>
      </c>
      <c r="U8" s="80" t="s">
        <v>38</v>
      </c>
      <c r="V8" s="80" t="s">
        <v>38</v>
      </c>
      <c r="W8" s="80" t="s">
        <v>38</v>
      </c>
      <c r="X8" s="80" t="s">
        <v>38</v>
      </c>
      <c r="Y8" s="80" t="s">
        <v>38</v>
      </c>
      <c r="Z8" s="80" t="s">
        <v>38</v>
      </c>
      <c r="AA8" s="80" t="s">
        <v>38</v>
      </c>
      <c r="AB8" s="80" t="s">
        <v>41</v>
      </c>
      <c r="AC8" s="80" t="s">
        <v>41</v>
      </c>
      <c r="AD8" s="80" t="s">
        <v>41</v>
      </c>
      <c r="AE8" s="80" t="s">
        <v>38</v>
      </c>
      <c r="AF8" s="80" t="s">
        <v>38</v>
      </c>
      <c r="AG8" s="80" t="s">
        <v>38</v>
      </c>
      <c r="AH8" s="80" t="s">
        <v>38</v>
      </c>
      <c r="AI8" s="80" t="s">
        <v>38</v>
      </c>
      <c r="AJ8" s="80" t="s">
        <v>41</v>
      </c>
    </row>
    <row r="9" customHeight="1" spans="1:36">
      <c r="A9" s="86">
        <v>45034.7964316435</v>
      </c>
      <c r="B9" s="80" t="s">
        <v>36</v>
      </c>
      <c r="C9" s="80" t="s">
        <v>37</v>
      </c>
      <c r="D9" s="87">
        <v>44974</v>
      </c>
      <c r="E9" s="80" t="s">
        <v>41</v>
      </c>
      <c r="F9" s="80" t="s">
        <v>41</v>
      </c>
      <c r="G9" s="80" t="s">
        <v>38</v>
      </c>
      <c r="H9" s="80" t="s">
        <v>38</v>
      </c>
      <c r="I9" s="80" t="s">
        <v>38</v>
      </c>
      <c r="J9" s="80" t="s">
        <v>38</v>
      </c>
      <c r="K9" s="80" t="s">
        <v>41</v>
      </c>
      <c r="L9" s="80" t="s">
        <v>38</v>
      </c>
      <c r="M9" s="80" t="s">
        <v>38</v>
      </c>
      <c r="N9" s="80" t="s">
        <v>38</v>
      </c>
      <c r="O9" s="80" t="s">
        <v>41</v>
      </c>
      <c r="P9" s="80" t="s">
        <v>38</v>
      </c>
      <c r="Q9" s="80" t="s">
        <v>38</v>
      </c>
      <c r="R9" s="80" t="s">
        <v>38</v>
      </c>
      <c r="S9" s="80" t="s">
        <v>38</v>
      </c>
      <c r="T9" s="80" t="s">
        <v>38</v>
      </c>
      <c r="U9" s="80" t="s">
        <v>38</v>
      </c>
      <c r="V9" s="80" t="s">
        <v>38</v>
      </c>
      <c r="W9" s="80" t="s">
        <v>38</v>
      </c>
      <c r="X9" s="80" t="s">
        <v>38</v>
      </c>
      <c r="Y9" s="80" t="s">
        <v>38</v>
      </c>
      <c r="Z9" s="80" t="s">
        <v>38</v>
      </c>
      <c r="AA9" s="80" t="s">
        <v>38</v>
      </c>
      <c r="AB9" s="80" t="s">
        <v>38</v>
      </c>
      <c r="AC9" s="80" t="s">
        <v>38</v>
      </c>
      <c r="AD9" s="80" t="s">
        <v>41</v>
      </c>
      <c r="AE9" s="80" t="s">
        <v>38</v>
      </c>
      <c r="AF9" s="80" t="s">
        <v>38</v>
      </c>
      <c r="AG9" s="80" t="s">
        <v>38</v>
      </c>
      <c r="AH9" s="80" t="s">
        <v>38</v>
      </c>
      <c r="AI9" s="80" t="s">
        <v>41</v>
      </c>
      <c r="AJ9" s="80" t="s">
        <v>38</v>
      </c>
    </row>
    <row r="10" customHeight="1" spans="1:36">
      <c r="A10" s="86">
        <v>45035.4450929167</v>
      </c>
      <c r="B10" s="80" t="s">
        <v>39</v>
      </c>
      <c r="C10" s="80" t="s">
        <v>40</v>
      </c>
      <c r="D10" s="87">
        <v>44957</v>
      </c>
      <c r="E10" s="80" t="s">
        <v>38</v>
      </c>
      <c r="F10" s="80" t="s">
        <v>38</v>
      </c>
      <c r="G10" s="80" t="s">
        <v>38</v>
      </c>
      <c r="H10" s="80" t="s">
        <v>38</v>
      </c>
      <c r="I10" s="80" t="s">
        <v>38</v>
      </c>
      <c r="J10" s="80" t="s">
        <v>38</v>
      </c>
      <c r="K10" s="80" t="s">
        <v>38</v>
      </c>
      <c r="L10" s="80" t="s">
        <v>41</v>
      </c>
      <c r="M10" s="80" t="s">
        <v>38</v>
      </c>
      <c r="N10" s="80" t="s">
        <v>38</v>
      </c>
      <c r="O10" s="80" t="s">
        <v>41</v>
      </c>
      <c r="P10" s="80" t="s">
        <v>38</v>
      </c>
      <c r="Q10" s="80" t="s">
        <v>38</v>
      </c>
      <c r="R10" s="80" t="s">
        <v>41</v>
      </c>
      <c r="S10" s="80" t="s">
        <v>38</v>
      </c>
      <c r="T10" s="80" t="s">
        <v>41</v>
      </c>
      <c r="U10" s="80" t="s">
        <v>41</v>
      </c>
      <c r="V10" s="80" t="s">
        <v>38</v>
      </c>
      <c r="W10" s="80" t="s">
        <v>38</v>
      </c>
      <c r="X10" s="80" t="s">
        <v>38</v>
      </c>
      <c r="Y10" s="80" t="s">
        <v>38</v>
      </c>
      <c r="Z10" s="80" t="s">
        <v>41</v>
      </c>
      <c r="AA10" s="80" t="s">
        <v>38</v>
      </c>
      <c r="AB10" s="80" t="s">
        <v>38</v>
      </c>
      <c r="AC10" s="80" t="s">
        <v>38</v>
      </c>
      <c r="AD10" s="80" t="s">
        <v>41</v>
      </c>
      <c r="AE10" s="80" t="s">
        <v>41</v>
      </c>
      <c r="AF10" s="80" t="s">
        <v>41</v>
      </c>
      <c r="AG10" s="80" t="s">
        <v>41</v>
      </c>
      <c r="AH10" s="80" t="s">
        <v>38</v>
      </c>
      <c r="AI10" s="80" t="s">
        <v>38</v>
      </c>
      <c r="AJ10" s="80" t="s">
        <v>38</v>
      </c>
    </row>
    <row r="11" customHeight="1" spans="1:36">
      <c r="A11" s="86">
        <v>45035.4461173264</v>
      </c>
      <c r="B11" s="80" t="s">
        <v>39</v>
      </c>
      <c r="C11" s="80" t="s">
        <v>40</v>
      </c>
      <c r="D11" s="87">
        <v>44985</v>
      </c>
      <c r="E11" s="80" t="s">
        <v>38</v>
      </c>
      <c r="F11" s="80" t="s">
        <v>38</v>
      </c>
      <c r="G11" s="80" t="s">
        <v>38</v>
      </c>
      <c r="H11" s="80" t="s">
        <v>38</v>
      </c>
      <c r="I11" s="80" t="s">
        <v>38</v>
      </c>
      <c r="J11" s="80" t="s">
        <v>38</v>
      </c>
      <c r="K11" s="80" t="s">
        <v>38</v>
      </c>
      <c r="L11" s="80" t="s">
        <v>41</v>
      </c>
      <c r="M11" s="80" t="s">
        <v>38</v>
      </c>
      <c r="N11" s="80" t="s">
        <v>38</v>
      </c>
      <c r="O11" s="80" t="s">
        <v>41</v>
      </c>
      <c r="P11" s="80" t="s">
        <v>38</v>
      </c>
      <c r="Q11" s="80" t="s">
        <v>41</v>
      </c>
      <c r="R11" s="80" t="s">
        <v>41</v>
      </c>
      <c r="S11" s="80" t="s">
        <v>41</v>
      </c>
      <c r="T11" s="80" t="s">
        <v>41</v>
      </c>
      <c r="U11" s="80" t="s">
        <v>41</v>
      </c>
      <c r="V11" s="80" t="s">
        <v>38</v>
      </c>
      <c r="W11" s="80" t="s">
        <v>38</v>
      </c>
      <c r="X11" s="80" t="s">
        <v>38</v>
      </c>
      <c r="Y11" s="80" t="s">
        <v>38</v>
      </c>
      <c r="Z11" s="80" t="s">
        <v>41</v>
      </c>
      <c r="AA11" s="80" t="s">
        <v>38</v>
      </c>
      <c r="AB11" s="80" t="s">
        <v>38</v>
      </c>
      <c r="AC11" s="80" t="s">
        <v>38</v>
      </c>
      <c r="AD11" s="80" t="s">
        <v>41</v>
      </c>
      <c r="AE11" s="80" t="s">
        <v>41</v>
      </c>
      <c r="AF11" s="80" t="s">
        <v>41</v>
      </c>
      <c r="AG11" s="80" t="s">
        <v>41</v>
      </c>
      <c r="AH11" s="80" t="s">
        <v>38</v>
      </c>
      <c r="AI11" s="80" t="s">
        <v>41</v>
      </c>
      <c r="AJ11" s="80" t="s">
        <v>38</v>
      </c>
    </row>
    <row r="12" customHeight="1" spans="1:36">
      <c r="A12" s="86">
        <v>45035.4469934259</v>
      </c>
      <c r="B12" s="80" t="s">
        <v>39</v>
      </c>
      <c r="C12" s="80" t="s">
        <v>40</v>
      </c>
      <c r="D12" s="87">
        <v>45004</v>
      </c>
      <c r="E12" s="80" t="s">
        <v>38</v>
      </c>
      <c r="F12" s="80" t="s">
        <v>38</v>
      </c>
      <c r="G12" s="80" t="s">
        <v>38</v>
      </c>
      <c r="H12" s="80" t="s">
        <v>38</v>
      </c>
      <c r="I12" s="80" t="s">
        <v>38</v>
      </c>
      <c r="J12" s="80" t="s">
        <v>38</v>
      </c>
      <c r="K12" s="80" t="s">
        <v>38</v>
      </c>
      <c r="L12" s="80" t="s">
        <v>41</v>
      </c>
      <c r="M12" s="80" t="s">
        <v>38</v>
      </c>
      <c r="N12" s="80" t="s">
        <v>38</v>
      </c>
      <c r="O12" s="80" t="s">
        <v>41</v>
      </c>
      <c r="P12" s="80" t="s">
        <v>38</v>
      </c>
      <c r="Q12" s="80" t="s">
        <v>38</v>
      </c>
      <c r="R12" s="80" t="s">
        <v>41</v>
      </c>
      <c r="S12" s="80" t="s">
        <v>38</v>
      </c>
      <c r="T12" s="80" t="s">
        <v>41</v>
      </c>
      <c r="U12" s="80" t="s">
        <v>41</v>
      </c>
      <c r="V12" s="80" t="s">
        <v>38</v>
      </c>
      <c r="W12" s="80" t="s">
        <v>38</v>
      </c>
      <c r="X12" s="80" t="s">
        <v>38</v>
      </c>
      <c r="Y12" s="80" t="s">
        <v>38</v>
      </c>
      <c r="Z12" s="80" t="s">
        <v>38</v>
      </c>
      <c r="AA12" s="80" t="s">
        <v>38</v>
      </c>
      <c r="AB12" s="80" t="s">
        <v>38</v>
      </c>
      <c r="AC12" s="80" t="s">
        <v>38</v>
      </c>
      <c r="AD12" s="80" t="s">
        <v>38</v>
      </c>
      <c r="AE12" s="80" t="s">
        <v>38</v>
      </c>
      <c r="AF12" s="80" t="s">
        <v>41</v>
      </c>
      <c r="AG12" s="80" t="s">
        <v>41</v>
      </c>
      <c r="AH12" s="80" t="s">
        <v>41</v>
      </c>
      <c r="AI12" s="80" t="s">
        <v>41</v>
      </c>
      <c r="AJ12" s="80" t="s">
        <v>38</v>
      </c>
    </row>
    <row r="13" customHeight="1" spans="1:36">
      <c r="A13" s="86">
        <v>45035.4488081018</v>
      </c>
      <c r="B13" s="80" t="s">
        <v>39</v>
      </c>
      <c r="C13" s="80" t="s">
        <v>40</v>
      </c>
      <c r="D13" s="87">
        <v>45035</v>
      </c>
      <c r="E13" s="80" t="s">
        <v>38</v>
      </c>
      <c r="F13" s="80" t="s">
        <v>38</v>
      </c>
      <c r="G13" s="80" t="s">
        <v>38</v>
      </c>
      <c r="H13" s="80" t="s">
        <v>38</v>
      </c>
      <c r="I13" s="80" t="s">
        <v>38</v>
      </c>
      <c r="J13" s="80" t="s">
        <v>38</v>
      </c>
      <c r="K13" s="80" t="s">
        <v>38</v>
      </c>
      <c r="L13" s="80" t="s">
        <v>41</v>
      </c>
      <c r="M13" s="80" t="s">
        <v>38</v>
      </c>
      <c r="N13" s="80" t="s">
        <v>38</v>
      </c>
      <c r="O13" s="80" t="s">
        <v>38</v>
      </c>
      <c r="P13" s="80" t="s">
        <v>38</v>
      </c>
      <c r="Q13" s="80" t="s">
        <v>38</v>
      </c>
      <c r="R13" s="80" t="s">
        <v>38</v>
      </c>
      <c r="S13" s="80" t="s">
        <v>38</v>
      </c>
      <c r="T13" s="80" t="s">
        <v>41</v>
      </c>
      <c r="U13" s="80" t="s">
        <v>38</v>
      </c>
      <c r="V13" s="80" t="s">
        <v>41</v>
      </c>
      <c r="W13" s="80" t="s">
        <v>38</v>
      </c>
      <c r="X13" s="80" t="s">
        <v>41</v>
      </c>
      <c r="Y13" s="80" t="s">
        <v>38</v>
      </c>
      <c r="Z13" s="80" t="s">
        <v>38</v>
      </c>
      <c r="AA13" s="80" t="s">
        <v>38</v>
      </c>
      <c r="AB13" s="80" t="s">
        <v>38</v>
      </c>
      <c r="AC13" s="80" t="s">
        <v>41</v>
      </c>
      <c r="AD13" s="80" t="s">
        <v>41</v>
      </c>
      <c r="AE13" s="80" t="s">
        <v>38</v>
      </c>
      <c r="AF13" s="80" t="s">
        <v>41</v>
      </c>
      <c r="AG13" s="80" t="s">
        <v>41</v>
      </c>
      <c r="AH13" s="80" t="s">
        <v>41</v>
      </c>
      <c r="AI13" s="80" t="s">
        <v>41</v>
      </c>
      <c r="AJ13" s="80" t="s">
        <v>41</v>
      </c>
    </row>
    <row r="14" customHeight="1" spans="1:36">
      <c r="A14" s="86">
        <v>45051.437605625</v>
      </c>
      <c r="B14" s="80" t="s">
        <v>39</v>
      </c>
      <c r="C14" s="80" t="s">
        <v>40</v>
      </c>
      <c r="D14" s="87">
        <v>45046</v>
      </c>
      <c r="E14" s="80" t="s">
        <v>46</v>
      </c>
      <c r="F14" s="80" t="s">
        <v>41</v>
      </c>
      <c r="G14" s="80" t="s">
        <v>46</v>
      </c>
      <c r="H14" s="80" t="s">
        <v>46</v>
      </c>
      <c r="I14" s="80" t="s">
        <v>46</v>
      </c>
      <c r="J14" s="80" t="s">
        <v>46</v>
      </c>
      <c r="K14" s="80" t="s">
        <v>46</v>
      </c>
      <c r="L14" s="80" t="s">
        <v>46</v>
      </c>
      <c r="M14" s="80" t="s">
        <v>46</v>
      </c>
      <c r="N14" s="80" t="s">
        <v>46</v>
      </c>
      <c r="O14" s="80" t="s">
        <v>46</v>
      </c>
      <c r="P14" s="80" t="s">
        <v>46</v>
      </c>
      <c r="Q14" s="80" t="s">
        <v>46</v>
      </c>
      <c r="R14" s="80" t="s">
        <v>46</v>
      </c>
      <c r="S14" s="80" t="s">
        <v>46</v>
      </c>
      <c r="T14" s="80" t="s">
        <v>46</v>
      </c>
      <c r="U14" s="80" t="s">
        <v>46</v>
      </c>
      <c r="V14" s="80" t="s">
        <v>46</v>
      </c>
      <c r="W14" s="80" t="s">
        <v>46</v>
      </c>
      <c r="X14" s="80" t="s">
        <v>46</v>
      </c>
      <c r="Y14" s="80" t="s">
        <v>41</v>
      </c>
      <c r="Z14" s="80" t="s">
        <v>41</v>
      </c>
      <c r="AA14" s="80" t="s">
        <v>41</v>
      </c>
      <c r="AB14" s="80" t="s">
        <v>41</v>
      </c>
      <c r="AC14" s="80" t="s">
        <v>41</v>
      </c>
      <c r="AD14" s="80" t="s">
        <v>41</v>
      </c>
      <c r="AE14" s="80" t="s">
        <v>41</v>
      </c>
      <c r="AF14" s="80" t="s">
        <v>41</v>
      </c>
      <c r="AG14" s="80" t="s">
        <v>41</v>
      </c>
      <c r="AH14" s="80" t="s">
        <v>41</v>
      </c>
      <c r="AI14" s="80" t="s">
        <v>41</v>
      </c>
      <c r="AJ14" s="80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47</v>
      </c>
      <c r="B1" s="80" t="s">
        <v>48</v>
      </c>
      <c r="C1" s="80" t="s">
        <v>49</v>
      </c>
      <c r="E1" s="80" t="s">
        <v>50</v>
      </c>
      <c r="F1" s="80" t="s">
        <v>51</v>
      </c>
      <c r="G1" s="80" t="s">
        <v>52</v>
      </c>
      <c r="I1" s="80" t="s">
        <v>53</v>
      </c>
    </row>
    <row r="2" customHeight="1" spans="1:9">
      <c r="A2" s="80" t="s">
        <v>44</v>
      </c>
      <c r="B2" s="80">
        <v>100</v>
      </c>
      <c r="C2" s="80" t="s">
        <v>54</v>
      </c>
      <c r="E2" s="80" t="s">
        <v>55</v>
      </c>
      <c r="F2" s="80" t="s">
        <v>56</v>
      </c>
      <c r="G2" s="80">
        <v>1</v>
      </c>
      <c r="I2" s="68" t="s">
        <v>57</v>
      </c>
    </row>
    <row r="3" customHeight="1" spans="1:9">
      <c r="A3" s="80" t="s">
        <v>38</v>
      </c>
      <c r="B3" s="80">
        <v>95</v>
      </c>
      <c r="C3" s="80" t="s">
        <v>58</v>
      </c>
      <c r="E3" s="80" t="s">
        <v>59</v>
      </c>
      <c r="F3" s="80" t="s">
        <v>60</v>
      </c>
      <c r="G3" s="80">
        <v>2</v>
      </c>
      <c r="I3" s="68" t="s">
        <v>61</v>
      </c>
    </row>
    <row r="4" customHeight="1" spans="1:9">
      <c r="A4" s="80" t="s">
        <v>41</v>
      </c>
      <c r="B4" s="80">
        <v>89</v>
      </c>
      <c r="C4" s="80" t="s">
        <v>62</v>
      </c>
      <c r="E4" s="80" t="s">
        <v>63</v>
      </c>
      <c r="F4" s="80" t="s">
        <v>64</v>
      </c>
      <c r="G4" s="80">
        <v>3</v>
      </c>
      <c r="I4" s="68" t="s">
        <v>65</v>
      </c>
    </row>
    <row r="5" customHeight="1" spans="1:9">
      <c r="A5" s="80" t="s">
        <v>46</v>
      </c>
      <c r="B5" s="80">
        <v>74</v>
      </c>
      <c r="C5" s="80" t="s">
        <v>66</v>
      </c>
      <c r="E5" s="80" t="s">
        <v>67</v>
      </c>
      <c r="F5" s="80" t="s">
        <v>68</v>
      </c>
      <c r="G5" s="80">
        <v>4</v>
      </c>
      <c r="I5" s="68" t="s">
        <v>69</v>
      </c>
    </row>
    <row r="6" customHeight="1" spans="5:9">
      <c r="E6" s="80" t="s">
        <v>70</v>
      </c>
      <c r="F6" s="80" t="s">
        <v>71</v>
      </c>
      <c r="G6" s="80">
        <v>5</v>
      </c>
      <c r="I6" s="68" t="s">
        <v>72</v>
      </c>
    </row>
    <row r="7" customHeight="1" spans="5:9">
      <c r="E7" s="80" t="s">
        <v>73</v>
      </c>
      <c r="F7" s="80" t="s">
        <v>74</v>
      </c>
      <c r="G7" s="80">
        <v>6</v>
      </c>
      <c r="I7" s="68" t="s">
        <v>75</v>
      </c>
    </row>
    <row r="8" customHeight="1" spans="5:9">
      <c r="E8" s="80" t="s">
        <v>76</v>
      </c>
      <c r="F8" s="80" t="s">
        <v>77</v>
      </c>
      <c r="G8" s="80">
        <v>7</v>
      </c>
      <c r="I8" s="68" t="s">
        <v>78</v>
      </c>
    </row>
    <row r="9" customHeight="1" spans="5:9">
      <c r="E9" s="80" t="s">
        <v>79</v>
      </c>
      <c r="F9" s="80" t="s">
        <v>80</v>
      </c>
      <c r="G9" s="80">
        <v>8</v>
      </c>
      <c r="I9" s="68" t="s">
        <v>81</v>
      </c>
    </row>
    <row r="10" customHeight="1" spans="5:9">
      <c r="E10" s="80" t="s">
        <v>82</v>
      </c>
      <c r="F10" s="80" t="s">
        <v>83</v>
      </c>
      <c r="G10" s="80">
        <v>9</v>
      </c>
      <c r="I10" s="68" t="s">
        <v>84</v>
      </c>
    </row>
    <row r="11" customHeight="1" spans="5:9">
      <c r="E11" s="80" t="s">
        <v>85</v>
      </c>
      <c r="F11" s="80" t="s">
        <v>86</v>
      </c>
      <c r="G11" s="80">
        <v>10</v>
      </c>
      <c r="I11" s="68" t="s">
        <v>87</v>
      </c>
    </row>
    <row r="12" customHeight="1" spans="5:9">
      <c r="E12" s="80" t="s">
        <v>88</v>
      </c>
      <c r="F12" s="80" t="s">
        <v>89</v>
      </c>
      <c r="G12" s="80">
        <v>11</v>
      </c>
      <c r="I12" s="68" t="s">
        <v>90</v>
      </c>
    </row>
    <row r="13" customHeight="1" spans="5:9">
      <c r="E13" s="80" t="s">
        <v>91</v>
      </c>
      <c r="F13" s="80" t="s">
        <v>92</v>
      </c>
      <c r="G13" s="80">
        <v>12</v>
      </c>
      <c r="I13" s="68" t="s">
        <v>93</v>
      </c>
    </row>
    <row r="14" customHeight="1" spans="9:9">
      <c r="I14" s="68" t="s">
        <v>94</v>
      </c>
    </row>
    <row r="15" customHeight="1" spans="9:9">
      <c r="I15" s="68" t="s">
        <v>95</v>
      </c>
    </row>
    <row r="16" customHeight="1" spans="9:9">
      <c r="I16" s="68" t="s">
        <v>96</v>
      </c>
    </row>
    <row r="17" customHeight="1" spans="9:9">
      <c r="I17" s="68" t="s">
        <v>97</v>
      </c>
    </row>
    <row r="18" customHeight="1" spans="9:9">
      <c r="I18" s="68" t="s">
        <v>98</v>
      </c>
    </row>
    <row r="19" customHeight="1" spans="9:9">
      <c r="I19" s="68" t="s">
        <v>99</v>
      </c>
    </row>
    <row r="20" customHeight="1" spans="9:9">
      <c r="I20" s="68" t="s">
        <v>100</v>
      </c>
    </row>
    <row r="21" customHeight="1" spans="9:9">
      <c r="I21" s="68" t="s">
        <v>101</v>
      </c>
    </row>
    <row r="22" customHeight="1" spans="9:9">
      <c r="I22" s="68" t="s">
        <v>102</v>
      </c>
    </row>
    <row r="23" customHeight="1" spans="9:9">
      <c r="I23" s="68" t="s">
        <v>103</v>
      </c>
    </row>
    <row r="24" customHeight="1" spans="9:9">
      <c r="I24" s="68" t="s">
        <v>104</v>
      </c>
    </row>
    <row r="25" customHeight="1" spans="9:9">
      <c r="I25" s="68" t="s">
        <v>105</v>
      </c>
    </row>
    <row r="26" customHeight="1" spans="9:9">
      <c r="I26" s="68" t="s">
        <v>106</v>
      </c>
    </row>
    <row r="27" customHeight="1" spans="9:9">
      <c r="I27" s="68" t="s">
        <v>107</v>
      </c>
    </row>
    <row r="28" customHeight="1" spans="9:9">
      <c r="I28" s="68" t="s">
        <v>108</v>
      </c>
    </row>
    <row r="29" customHeight="1" spans="9:9">
      <c r="I29" s="68" t="s">
        <v>109</v>
      </c>
    </row>
    <row r="30" customHeight="1" spans="9:9">
      <c r="I30" s="68" t="s">
        <v>110</v>
      </c>
    </row>
    <row r="31" customHeight="1" spans="9:9">
      <c r="I31" s="68" t="s">
        <v>111</v>
      </c>
    </row>
    <row r="32" customHeight="1" spans="9:9">
      <c r="I32" s="68" t="s">
        <v>112</v>
      </c>
    </row>
    <row r="33" customHeight="1" spans="9:9">
      <c r="I33" s="68" t="s">
        <v>113</v>
      </c>
    </row>
    <row r="34" customHeight="1" spans="9:9">
      <c r="I34" s="68" t="s">
        <v>114</v>
      </c>
    </row>
    <row r="35" customHeight="1" spans="9:9">
      <c r="I35" s="68" t="s">
        <v>115</v>
      </c>
    </row>
    <row r="36" customHeight="1" spans="9:9">
      <c r="I36" s="68" t="s">
        <v>116</v>
      </c>
    </row>
    <row r="37" customHeight="1" spans="9:9">
      <c r="I37" s="68" t="s">
        <v>117</v>
      </c>
    </row>
    <row r="38" customHeight="1" spans="9:9">
      <c r="I38" s="68" t="s">
        <v>118</v>
      </c>
    </row>
    <row r="39" customHeight="1" spans="9:9">
      <c r="I39" s="68" t="s">
        <v>119</v>
      </c>
    </row>
    <row r="40" customHeight="1" spans="9:9">
      <c r="I40" s="68" t="s">
        <v>120</v>
      </c>
    </row>
    <row r="41" customHeight="1" spans="9:9">
      <c r="I41" s="68" t="s">
        <v>121</v>
      </c>
    </row>
    <row r="42" customHeight="1" spans="9:9">
      <c r="I42" s="68" t="s">
        <v>122</v>
      </c>
    </row>
    <row r="43" customHeight="1" spans="9:9">
      <c r="I43" s="68" t="s">
        <v>123</v>
      </c>
    </row>
    <row r="44" customHeight="1" spans="9:9">
      <c r="I44" s="68" t="s">
        <v>124</v>
      </c>
    </row>
    <row r="45" customHeight="1" spans="9:9">
      <c r="I45" s="68" t="s">
        <v>125</v>
      </c>
    </row>
    <row r="46" customHeight="1" spans="9:9">
      <c r="I46" s="68" t="s">
        <v>126</v>
      </c>
    </row>
    <row r="47" customHeight="1" spans="9:9">
      <c r="I47" s="68" t="s">
        <v>127</v>
      </c>
    </row>
    <row r="48" customHeight="1" spans="9:9">
      <c r="I48" s="68" t="s">
        <v>128</v>
      </c>
    </row>
    <row r="49" customHeight="1" spans="9:9">
      <c r="I49" s="68" t="s">
        <v>129</v>
      </c>
    </row>
    <row r="50" customHeight="1" spans="9:9">
      <c r="I50" s="68" t="s">
        <v>130</v>
      </c>
    </row>
    <row r="51" customHeight="1" spans="9:9">
      <c r="I51" s="68" t="s">
        <v>131</v>
      </c>
    </row>
    <row r="52" customHeight="1" spans="9:9">
      <c r="I52" s="68" t="s">
        <v>132</v>
      </c>
    </row>
    <row r="53" customHeight="1" spans="9:9">
      <c r="I53" s="68" t="s">
        <v>133</v>
      </c>
    </row>
    <row r="54" customHeight="1" spans="9:9">
      <c r="I54" s="68" t="s">
        <v>134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5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68"/>
      <c r="S1" s="68"/>
    </row>
    <row r="2" customHeight="1" spans="1:17">
      <c r="A2" s="81">
        <f ca="1">INDIRECT(ADDRESS(2+QUOTIENT(ROW()-2,COUNTA('Form Responses 1'!$1:$1)-4),1,,TRUE,"Form Responses 1"))</f>
        <v>45033.6263880324</v>
      </c>
      <c r="B2" s="68" t="str">
        <f ca="1">INDIRECT(ADDRESS(2+QUOTIENT(ROW()-2,COUNTA('Form Responses 1'!$1:$1)-4),2,,TRUE,"Form Responses 1"))</f>
        <v>barn002@brin.go.id</v>
      </c>
      <c r="C2" s="68" t="str">
        <f ca="1">INDIRECT(ADDRESS(2+QUOTIENT(ROW()-2,COUNTA('Form Responses 1'!$1:$1)-4),3,,TRUE,"Form Responses 1"))</f>
        <v>Barnas</v>
      </c>
      <c r="D2" s="82">
        <f ca="1">INDIRECT(ADDRESS(2+QUOTIENT(ROW()-2,COUNTA('Form Responses 1'!$1:$1)-4),4,,TRUE,"Form Responses 1"))</f>
        <v>45033</v>
      </c>
      <c r="E2" s="83">
        <f ca="1" t="shared" ref="E2:E1000" si="0">IF(ISBLANK(D2)," ",WEEKDAY(D2,2))</f>
        <v>1</v>
      </c>
      <c r="F2" s="68" t="str">
        <f ca="1">IF(ISBLANK(A2)," ",INDIRECT(ADDRESS(1,5+MOD(ROW()-2,COUNTA('Form Responses 1'!$1:$1)-4),,TRUE,"Form Responses 1")))</f>
        <v>Security [CIKINI - 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8">
        <f ca="1" t="shared" ref="K2:K1000" si="3">IF(ISBLANK(D2)," ",WEEKNUM(D2))</f>
        <v>16</v>
      </c>
      <c r="L2" s="68" t="str">
        <f ca="1" t="shared" ref="L2:L1000" si="4">IF(ISBLANK(A2)," ",CONCATENATE(TEXT($D2,"YYY")," - WEEK ",TEXT(WEEKNUM($D2),"00")))</f>
        <v>2023 - WEEK 16</v>
      </c>
      <c r="M2" s="68" t="str">
        <f ca="1" t="shared" ref="M2:M1000" si="5">IF(ISBLANK(A2)," ",CONCATENATE(TEXT($D2,"YYY")," - MONTH ",TEXT($D2,"MM")))</f>
        <v>2023 - MONTH 04</v>
      </c>
      <c r="N2" s="84">
        <f ca="1" t="shared" ref="N2:O2" si="6">IFERROR(AVERAGEIF(L:L,L2,$J:$J)," ")</f>
        <v>0.924374999999997</v>
      </c>
      <c r="O2" s="84">
        <f ca="1" t="shared" si="6"/>
        <v>0.906741071428569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45033.6263880324</v>
      </c>
      <c r="B3" s="68" t="str">
        <f ca="1">INDIRECT(ADDRESS(2+QUOTIENT(ROW()-2,COUNTA('Form Responses 1'!$1:$1)-4),2,,TRUE,"Form Responses 1"))</f>
        <v>barn002@brin.go.id</v>
      </c>
      <c r="C3" s="68" t="str">
        <f ca="1">INDIRECT(ADDRESS(2+QUOTIENT(ROW()-2,COUNTA('Form Responses 1'!$1:$1)-4),3,,TRUE,"Form Responses 1"))</f>
        <v>Barnas</v>
      </c>
      <c r="D3" s="82">
        <f ca="1">INDIRECT(ADDRESS(2+QUOTIENT(ROW()-2,COUNTA('Form Responses 1'!$1:$1)-4),4,,TRUE,"Form Responses 1"))</f>
        <v>45033</v>
      </c>
      <c r="E3" s="83">
        <f ca="1" t="shared" si="0"/>
        <v>1</v>
      </c>
      <c r="F3" s="68" t="str">
        <f ca="1">IF(ISBLANK(A3)," ",INDIRECT(ADDRESS(1,5+MOD(ROW()-2,COUNTA('Form Responses 1'!$1:$1)-4),,TRUE,"Form Responses 1")))</f>
        <v>Security [ RADEN SALEH - Security Functions]</v>
      </c>
      <c r="G3" s="68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Security</v>
      </c>
      <c r="I3" s="84" t="str">
        <f ca="1" t="shared" si="2"/>
        <v>SECURITY SERVICE</v>
      </c>
      <c r="J3" s="84">
        <f ca="1" t="array" ref="J3">IFERROR(INDEX(MASTER!B:B,MATCH(G3,MASTER!A:A,0))/100," ")</f>
        <v>0.95</v>
      </c>
      <c r="K3" s="68">
        <f ca="1" t="shared" si="3"/>
        <v>16</v>
      </c>
      <c r="L3" s="68" t="str">
        <f ca="1" t="shared" si="4"/>
        <v>2023 - WEEK 16</v>
      </c>
      <c r="M3" s="68" t="str">
        <f ca="1" t="shared" si="5"/>
        <v>2023 - MONTH 04</v>
      </c>
      <c r="N3" s="84">
        <f ca="1" t="shared" ref="N3:O3" si="7">IFERROR(AVERAGEIF(L:L,L3,$J:$J)," ")</f>
        <v>0.924374999999997</v>
      </c>
      <c r="O3" s="84">
        <f ca="1" t="shared" si="7"/>
        <v>0.906741071428569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45033.6263880324</v>
      </c>
      <c r="B4" s="68" t="str">
        <f ca="1">INDIRECT(ADDRESS(2+QUOTIENT(ROW()-2,COUNTA('Form Responses 1'!$1:$1)-4),2,,TRUE,"Form Responses 1"))</f>
        <v>barn002@brin.go.id</v>
      </c>
      <c r="C4" s="68" t="str">
        <f ca="1">INDIRECT(ADDRESS(2+QUOTIENT(ROW()-2,COUNTA('Form Responses 1'!$1:$1)-4),3,,TRUE,"Form Responses 1"))</f>
        <v>Barnas</v>
      </c>
      <c r="D4" s="82">
        <f ca="1">INDIRECT(ADDRESS(2+QUOTIENT(ROW()-2,COUNTA('Form Responses 1'!$1:$1)-4),4,,TRUE,"Form Responses 1"))</f>
        <v>45033</v>
      </c>
      <c r="E4" s="83">
        <f ca="1" t="shared" si="0"/>
        <v>1</v>
      </c>
      <c r="F4" s="68" t="str">
        <f ca="1">IF(ISBLANK(A4)," ",INDIRECT(ADDRESS(1,5+MOD(ROW()-2,COUNTA('Form Responses 1'!$1:$1)-4),,TRUE,"Form Responses 1")))</f>
        <v>CIKINI - Lantai 1 [Lobby Utama]</v>
      </c>
      <c r="G4" s="68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CIKINI - Lantai 1</v>
      </c>
      <c r="I4" s="84" t="str">
        <f ca="1" t="shared" si="2"/>
        <v>CLEANING SERVICE</v>
      </c>
      <c r="J4" s="84">
        <f ca="1" t="array" ref="J4">IFERROR(INDEX(MASTER!B:B,MATCH(G4,MASTER!A:A,0))/100," ")</f>
        <v>0.95</v>
      </c>
      <c r="K4" s="68">
        <f ca="1" t="shared" si="3"/>
        <v>16</v>
      </c>
      <c r="L4" s="68" t="str">
        <f ca="1" t="shared" si="4"/>
        <v>2023 - WEEK 16</v>
      </c>
      <c r="M4" s="68" t="str">
        <f ca="1" t="shared" si="5"/>
        <v>2023 - MONTH 04</v>
      </c>
      <c r="N4" s="84">
        <f ca="1" t="shared" ref="N4:O4" si="8">IFERROR(AVERAGEIF(L:L,L4,$J:$J)," ")</f>
        <v>0.924374999999997</v>
      </c>
      <c r="O4" s="84">
        <f ca="1" t="shared" si="8"/>
        <v>0.906741071428569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45033.6263880324</v>
      </c>
      <c r="B5" s="68" t="str">
        <f ca="1">INDIRECT(ADDRESS(2+QUOTIENT(ROW()-2,COUNTA('Form Responses 1'!$1:$1)-4),2,,TRUE,"Form Responses 1"))</f>
        <v>barn002@brin.go.id</v>
      </c>
      <c r="C5" s="68" t="str">
        <f ca="1">INDIRECT(ADDRESS(2+QUOTIENT(ROW()-2,COUNTA('Form Responses 1'!$1:$1)-4),3,,TRUE,"Form Responses 1"))</f>
        <v>Barnas</v>
      </c>
      <c r="D5" s="82">
        <f ca="1">INDIRECT(ADDRESS(2+QUOTIENT(ROW()-2,COUNTA('Form Responses 1'!$1:$1)-4),4,,TRUE,"Form Responses 1"))</f>
        <v>45033</v>
      </c>
      <c r="E5" s="83">
        <f ca="1" t="shared" si="0"/>
        <v>1</v>
      </c>
      <c r="F5" s="68" t="str">
        <f ca="1">IF(ISBLANK(A5)," ",INDIRECT(ADDRESS(1,5+MOD(ROW()-2,COUNTA('Form Responses 1'!$1:$1)-4),,TRUE,"Form Responses 1")))</f>
        <v>CIKINI - Lantai 1 [Musholla]</v>
      </c>
      <c r="G5" s="68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CIKINI - Lantai 1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8">
        <f ca="1" t="shared" si="3"/>
        <v>16</v>
      </c>
      <c r="L5" s="68" t="str">
        <f ca="1" t="shared" si="4"/>
        <v>2023 - WEEK 16</v>
      </c>
      <c r="M5" s="68" t="str">
        <f ca="1" t="shared" si="5"/>
        <v>2023 - MONTH 04</v>
      </c>
      <c r="N5" s="84">
        <f ca="1" t="shared" ref="N5:O5" si="9">IFERROR(AVERAGEIF(L:L,L5,$J:$J)," ")</f>
        <v>0.924374999999997</v>
      </c>
      <c r="O5" s="84">
        <f ca="1" t="shared" si="9"/>
        <v>0.906741071428569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45033.6263880324</v>
      </c>
      <c r="B6" s="68" t="str">
        <f ca="1">INDIRECT(ADDRESS(2+QUOTIENT(ROW()-2,COUNTA('Form Responses 1'!$1:$1)-4),2,,TRUE,"Form Responses 1"))</f>
        <v>barn002@brin.go.id</v>
      </c>
      <c r="C6" s="68" t="str">
        <f ca="1">INDIRECT(ADDRESS(2+QUOTIENT(ROW()-2,COUNTA('Form Responses 1'!$1:$1)-4),3,,TRUE,"Form Responses 1"))</f>
        <v>Barnas</v>
      </c>
      <c r="D6" s="82">
        <f ca="1">INDIRECT(ADDRESS(2+QUOTIENT(ROW()-2,COUNTA('Form Responses 1'!$1:$1)-4),4,,TRUE,"Form Responses 1"))</f>
        <v>45033</v>
      </c>
      <c r="E6" s="83">
        <f ca="1" t="shared" si="0"/>
        <v>1</v>
      </c>
      <c r="F6" s="68" t="str">
        <f ca="1">IF(ISBLANK(A6)," ",INDIRECT(ADDRESS(1,5+MOD(ROW()-2,COUNTA('Form Responses 1'!$1:$1)-4),,TRUE,"Form Responses 1")))</f>
        <v>CIKINI - Lantai 1 [R. PPID]</v>
      </c>
      <c r="G6" s="68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CIKINI - Lantai 1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8">
        <f ca="1" t="shared" si="3"/>
        <v>16</v>
      </c>
      <c r="L6" s="68" t="str">
        <f ca="1" t="shared" si="4"/>
        <v>2023 - WEEK 16</v>
      </c>
      <c r="M6" s="68" t="str">
        <f ca="1" t="shared" si="5"/>
        <v>2023 - MONTH 04</v>
      </c>
      <c r="N6" s="84">
        <f ca="1" t="shared" ref="N6:O6" si="10">IFERROR(AVERAGEIF(L:L,L6,$J:$J)," ")</f>
        <v>0.924374999999997</v>
      </c>
      <c r="O6" s="84">
        <f ca="1" t="shared" si="10"/>
        <v>0.906741071428569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45033.6263880324</v>
      </c>
      <c r="B7" s="68" t="str">
        <f ca="1">INDIRECT(ADDRESS(2+QUOTIENT(ROW()-2,COUNTA('Form Responses 1'!$1:$1)-4),2,,TRUE,"Form Responses 1"))</f>
        <v>barn002@brin.go.id</v>
      </c>
      <c r="C7" s="68" t="str">
        <f ca="1">INDIRECT(ADDRESS(2+QUOTIENT(ROW()-2,COUNTA('Form Responses 1'!$1:$1)-4),3,,TRUE,"Form Responses 1"))</f>
        <v>Barnas</v>
      </c>
      <c r="D7" s="82">
        <f ca="1">INDIRECT(ADDRESS(2+QUOTIENT(ROW()-2,COUNTA('Form Responses 1'!$1:$1)-4),4,,TRUE,"Form Responses 1"))</f>
        <v>45033</v>
      </c>
      <c r="E7" s="83">
        <f ca="1" t="shared" si="0"/>
        <v>1</v>
      </c>
      <c r="F7" s="68" t="str">
        <f ca="1">IF(ISBLANK(A7)," ",INDIRECT(ADDRESS(1,5+MOD(ROW()-2,COUNTA('Form Responses 1'!$1:$1)-4),,TRUE,"Form Responses 1")))</f>
        <v>CIKINI - Lantai 1 [Ruang Kerja]</v>
      </c>
      <c r="G7" s="68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CIKINI - Lantai 1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8">
        <f ca="1" t="shared" si="3"/>
        <v>16</v>
      </c>
      <c r="L7" s="68" t="str">
        <f ca="1" t="shared" si="4"/>
        <v>2023 - WEEK 16</v>
      </c>
      <c r="M7" s="68" t="str">
        <f ca="1" t="shared" si="5"/>
        <v>2023 - MONTH 04</v>
      </c>
      <c r="N7" s="84">
        <f ca="1" t="shared" ref="N7:O7" si="11">IFERROR(AVERAGEIF(L:L,L7,$J:$J)," ")</f>
        <v>0.924374999999997</v>
      </c>
      <c r="O7" s="84">
        <f ca="1" t="shared" si="11"/>
        <v>0.906741071428569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16</v>
      </c>
      <c r="AF7" s="68" t="str">
        <f ca="1" t="shared" ref="AF7:AF106" si="13">IF(ISBLANK(D7)," ",TEXT(D7,"YYY MM"))</f>
        <v>2023 04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45033.6263880324</v>
      </c>
      <c r="B8" s="68" t="str">
        <f ca="1">INDIRECT(ADDRESS(2+QUOTIENT(ROW()-2,COUNTA('Form Responses 1'!$1:$1)-4),2,,TRUE,"Form Responses 1"))</f>
        <v>barn002@brin.go.id</v>
      </c>
      <c r="C8" s="68" t="str">
        <f ca="1">INDIRECT(ADDRESS(2+QUOTIENT(ROW()-2,COUNTA('Form Responses 1'!$1:$1)-4),3,,TRUE,"Form Responses 1"))</f>
        <v>Barnas</v>
      </c>
      <c r="D8" s="82">
        <f ca="1">INDIRECT(ADDRESS(2+QUOTIENT(ROW()-2,COUNTA('Form Responses 1'!$1:$1)-4),4,,TRUE,"Form Responses 1"))</f>
        <v>45033</v>
      </c>
      <c r="E8" s="83">
        <f ca="1" t="shared" si="0"/>
        <v>1</v>
      </c>
      <c r="F8" s="68" t="str">
        <f ca="1">IF(ISBLANK(A8)," ",INDIRECT(ADDRESS(1,5+MOD(ROW()-2,COUNTA('Form Responses 1'!$1:$1)-4),,TRUE,"Form Responses 1")))</f>
        <v>CIKINI - Lantai 1 [Taman Tengah]</v>
      </c>
      <c r="G8" s="68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CIKINI - Lantai 1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8">
        <f ca="1" t="shared" si="3"/>
        <v>16</v>
      </c>
      <c r="L8" s="68" t="str">
        <f ca="1" t="shared" si="4"/>
        <v>2023 - WEEK 16</v>
      </c>
      <c r="M8" s="68" t="str">
        <f ca="1" t="shared" si="5"/>
        <v>2023 - MONTH 04</v>
      </c>
      <c r="N8" s="84">
        <f ca="1" t="shared" ref="N8:O8" si="16">IFERROR(AVERAGEIF(L:L,L8,$J:$J)," ")</f>
        <v>0.924374999999997</v>
      </c>
      <c r="O8" s="84">
        <f ca="1" t="shared" si="16"/>
        <v>0.906741071428569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16</v>
      </c>
      <c r="AF8" s="68" t="str">
        <f ca="1" t="shared" si="13"/>
        <v>2023 04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45033.6263880324</v>
      </c>
      <c r="B9" s="68" t="str">
        <f ca="1">INDIRECT(ADDRESS(2+QUOTIENT(ROW()-2,COUNTA('Form Responses 1'!$1:$1)-4),2,,TRUE,"Form Responses 1"))</f>
        <v>barn002@brin.go.id</v>
      </c>
      <c r="C9" s="68" t="str">
        <f ca="1">INDIRECT(ADDRESS(2+QUOTIENT(ROW()-2,COUNTA('Form Responses 1'!$1:$1)-4),3,,TRUE,"Form Responses 1"))</f>
        <v>Barnas</v>
      </c>
      <c r="D9" s="82">
        <f ca="1">INDIRECT(ADDRESS(2+QUOTIENT(ROW()-2,COUNTA('Form Responses 1'!$1:$1)-4),4,,TRUE,"Form Responses 1"))</f>
        <v>45033</v>
      </c>
      <c r="E9" s="83">
        <f ca="1" t="shared" si="0"/>
        <v>1</v>
      </c>
      <c r="F9" s="68" t="str">
        <f ca="1">IF(ISBLANK(A9)," ",INDIRECT(ADDRESS(1,5+MOD(ROW()-2,COUNTA('Form Responses 1'!$1:$1)-4),,TRUE,"Form Responses 1")))</f>
        <v>CIKINI - Lantai 1 [Toilet Pria / Wanita]</v>
      </c>
      <c r="G9" s="68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CIKINI - Lantai 1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8">
        <f ca="1" t="shared" si="3"/>
        <v>16</v>
      </c>
      <c r="L9" s="68" t="str">
        <f ca="1" t="shared" si="4"/>
        <v>2023 - WEEK 16</v>
      </c>
      <c r="M9" s="68" t="str">
        <f ca="1" t="shared" si="5"/>
        <v>2023 - MONTH 04</v>
      </c>
      <c r="N9" s="84">
        <f ca="1" t="shared" ref="N9:O9" si="17">IFERROR(AVERAGEIF(L:L,L9,$J:$J)," ")</f>
        <v>0.924374999999997</v>
      </c>
      <c r="O9" s="84">
        <f ca="1" t="shared" si="17"/>
        <v>0.906741071428569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16</v>
      </c>
      <c r="AF9" s="68" t="str">
        <f ca="1" t="shared" si="13"/>
        <v>2023 04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45033.6263880324</v>
      </c>
      <c r="B10" s="68" t="str">
        <f ca="1">INDIRECT(ADDRESS(2+QUOTIENT(ROW()-2,COUNTA('Form Responses 1'!$1:$1)-4),2,,TRUE,"Form Responses 1"))</f>
        <v>barn002@brin.go.id</v>
      </c>
      <c r="C10" s="68" t="str">
        <f ca="1">INDIRECT(ADDRESS(2+QUOTIENT(ROW()-2,COUNTA('Form Responses 1'!$1:$1)-4),3,,TRUE,"Form Responses 1"))</f>
        <v>Barnas</v>
      </c>
      <c r="D10" s="82">
        <f ca="1">INDIRECT(ADDRESS(2+QUOTIENT(ROW()-2,COUNTA('Form Responses 1'!$1:$1)-4),4,,TRUE,"Form Responses 1"))</f>
        <v>45033</v>
      </c>
      <c r="E10" s="83">
        <f ca="1" t="shared" si="0"/>
        <v>1</v>
      </c>
      <c r="F10" s="68" t="str">
        <f ca="1">IF(ISBLANK(A10)," ",INDIRECT(ADDRESS(1,5+MOD(ROW()-2,COUNTA('Form Responses 1'!$1:$1)-4),,TRUE,"Form Responses 1")))</f>
        <v>CIKINI - Lantai 2 [Tangga Exit]</v>
      </c>
      <c r="G10" s="68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CIKINI - Lantai 2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8">
        <f ca="1" t="shared" si="3"/>
        <v>16</v>
      </c>
      <c r="L10" s="68" t="str">
        <f ca="1" t="shared" si="4"/>
        <v>2023 - WEEK 16</v>
      </c>
      <c r="M10" s="68" t="str">
        <f ca="1" t="shared" si="5"/>
        <v>2023 - MONTH 04</v>
      </c>
      <c r="N10" s="84">
        <f ca="1" t="shared" ref="N10:O10" si="18">IFERROR(AVERAGEIF(L:L,L10,$J:$J)," ")</f>
        <v>0.924374999999997</v>
      </c>
      <c r="O10" s="84">
        <f ca="1" t="shared" si="18"/>
        <v>0.906741071428569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16</v>
      </c>
      <c r="AF10" s="68" t="str">
        <f ca="1" t="shared" si="13"/>
        <v>2023 04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45033.6263880324</v>
      </c>
      <c r="B11" s="68" t="str">
        <f ca="1">INDIRECT(ADDRESS(2+QUOTIENT(ROW()-2,COUNTA('Form Responses 1'!$1:$1)-4),2,,TRUE,"Form Responses 1"))</f>
        <v>barn002@brin.go.id</v>
      </c>
      <c r="C11" s="68" t="str">
        <f ca="1">INDIRECT(ADDRESS(2+QUOTIENT(ROW()-2,COUNTA('Form Responses 1'!$1:$1)-4),3,,TRUE,"Form Responses 1"))</f>
        <v>Barnas</v>
      </c>
      <c r="D11" s="82">
        <f ca="1">INDIRECT(ADDRESS(2+QUOTIENT(ROW()-2,COUNTA('Form Responses 1'!$1:$1)-4),4,,TRUE,"Form Responses 1"))</f>
        <v>45033</v>
      </c>
      <c r="E11" s="83">
        <f ca="1" t="shared" si="0"/>
        <v>1</v>
      </c>
      <c r="F11" s="68" t="str">
        <f ca="1">IF(ISBLANK(A11)," ",INDIRECT(ADDRESS(1,5+MOD(ROW()-2,COUNTA('Form Responses 1'!$1:$1)-4),,TRUE,"Form Responses 1")))</f>
        <v>CIKINI - Lantai 2 [Ruang Kerja]</v>
      </c>
      <c r="G11" s="68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CIKINI - Lantai 2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8">
        <f ca="1" t="shared" si="3"/>
        <v>16</v>
      </c>
      <c r="L11" s="68" t="str">
        <f ca="1" t="shared" si="4"/>
        <v>2023 - WEEK 16</v>
      </c>
      <c r="M11" s="68" t="str">
        <f ca="1" t="shared" si="5"/>
        <v>2023 - MONTH 04</v>
      </c>
      <c r="N11" s="84">
        <f ca="1" t="shared" ref="N11:O11" si="19">IFERROR(AVERAGEIF(L:L,L11,$J:$J)," ")</f>
        <v>0.924374999999997</v>
      </c>
      <c r="O11" s="84">
        <f ca="1" t="shared" si="19"/>
        <v>0.906741071428569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16</v>
      </c>
      <c r="AF11" s="68" t="str">
        <f ca="1" t="shared" si="13"/>
        <v>2023 04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45033.6263880324</v>
      </c>
      <c r="B12" s="68" t="str">
        <f ca="1">INDIRECT(ADDRESS(2+QUOTIENT(ROW()-2,COUNTA('Form Responses 1'!$1:$1)-4),2,,TRUE,"Form Responses 1"))</f>
        <v>barn002@brin.go.id</v>
      </c>
      <c r="C12" s="68" t="str">
        <f ca="1">INDIRECT(ADDRESS(2+QUOTIENT(ROW()-2,COUNTA('Form Responses 1'!$1:$1)-4),3,,TRUE,"Form Responses 1"))</f>
        <v>Barnas</v>
      </c>
      <c r="D12" s="82">
        <f ca="1">INDIRECT(ADDRESS(2+QUOTIENT(ROW()-2,COUNTA('Form Responses 1'!$1:$1)-4),4,,TRUE,"Form Responses 1"))</f>
        <v>45033</v>
      </c>
      <c r="E12" s="83">
        <f ca="1" t="shared" si="0"/>
        <v>1</v>
      </c>
      <c r="F12" s="68" t="str">
        <f ca="1">IF(ISBLANK(A12)," ",INDIRECT(ADDRESS(1,5+MOD(ROW()-2,COUNTA('Form Responses 1'!$1:$1)-4),,TRUE,"Form Responses 1")))</f>
        <v>CIKINI - Lantai 2 [Pantry ]</v>
      </c>
      <c r="G12" s="68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CIKINI - Lantai 2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8">
        <f ca="1" t="shared" si="3"/>
        <v>16</v>
      </c>
      <c r="L12" s="68" t="str">
        <f ca="1" t="shared" si="4"/>
        <v>2023 - WEEK 16</v>
      </c>
      <c r="M12" s="68" t="str">
        <f ca="1" t="shared" si="5"/>
        <v>2023 - MONTH 04</v>
      </c>
      <c r="N12" s="84">
        <f ca="1" t="shared" ref="N12:O12" si="20">IFERROR(AVERAGEIF(L:L,L12,$J:$J)," ")</f>
        <v>0.924374999999997</v>
      </c>
      <c r="O12" s="84">
        <f ca="1" t="shared" si="20"/>
        <v>0.906741071428569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16</v>
      </c>
      <c r="AF12" s="68" t="str">
        <f ca="1" t="shared" si="13"/>
        <v>2023 04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45033.6263880324</v>
      </c>
      <c r="B13" s="68" t="str">
        <f ca="1">INDIRECT(ADDRESS(2+QUOTIENT(ROW()-2,COUNTA('Form Responses 1'!$1:$1)-4),2,,TRUE,"Form Responses 1"))</f>
        <v>barn002@brin.go.id</v>
      </c>
      <c r="C13" s="68" t="str">
        <f ca="1">INDIRECT(ADDRESS(2+QUOTIENT(ROW()-2,COUNTA('Form Responses 1'!$1:$1)-4),3,,TRUE,"Form Responses 1"))</f>
        <v>Barnas</v>
      </c>
      <c r="D13" s="82">
        <f ca="1">INDIRECT(ADDRESS(2+QUOTIENT(ROW()-2,COUNTA('Form Responses 1'!$1:$1)-4),4,,TRUE,"Form Responses 1"))</f>
        <v>45033</v>
      </c>
      <c r="E13" s="83">
        <f ca="1" t="shared" si="0"/>
        <v>1</v>
      </c>
      <c r="F13" s="68" t="str">
        <f ca="1">IF(ISBLANK(A13)," ",INDIRECT(ADDRESS(1,5+MOD(ROW()-2,COUNTA('Form Responses 1'!$1:$1)-4),,TRUE,"Form Responses 1")))</f>
        <v>CIKINI - Lantai 2 [Ruang Rapat 1]</v>
      </c>
      <c r="G13" s="68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CIKINI - Lantai 2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8">
        <f ca="1" t="shared" si="3"/>
        <v>16</v>
      </c>
      <c r="L13" s="68" t="str">
        <f ca="1" t="shared" si="4"/>
        <v>2023 - WEEK 16</v>
      </c>
      <c r="M13" s="68" t="str">
        <f ca="1" t="shared" si="5"/>
        <v>2023 - MONTH 04</v>
      </c>
      <c r="N13" s="84">
        <f ca="1" t="shared" ref="N13:O13" si="21">IFERROR(AVERAGEIF(L:L,L13,$J:$J)," ")</f>
        <v>0.924374999999997</v>
      </c>
      <c r="O13" s="84">
        <f ca="1" t="shared" si="21"/>
        <v>0.906741071428569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16</v>
      </c>
      <c r="AF13" s="68" t="str">
        <f ca="1" t="shared" si="13"/>
        <v>2023 04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45033.6263880324</v>
      </c>
      <c r="B14" s="68" t="str">
        <f ca="1">INDIRECT(ADDRESS(2+QUOTIENT(ROW()-2,COUNTA('Form Responses 1'!$1:$1)-4),2,,TRUE,"Form Responses 1"))</f>
        <v>barn002@brin.go.id</v>
      </c>
      <c r="C14" s="68" t="str">
        <f ca="1">INDIRECT(ADDRESS(2+QUOTIENT(ROW()-2,COUNTA('Form Responses 1'!$1:$1)-4),3,,TRUE,"Form Responses 1"))</f>
        <v>Barnas</v>
      </c>
      <c r="D14" s="82">
        <f ca="1">INDIRECT(ADDRESS(2+QUOTIENT(ROW()-2,COUNTA('Form Responses 1'!$1:$1)-4),4,,TRUE,"Form Responses 1"))</f>
        <v>45033</v>
      </c>
      <c r="E14" s="83">
        <f ca="1" t="shared" si="0"/>
        <v>1</v>
      </c>
      <c r="F14" s="68" t="str">
        <f ca="1">IF(ISBLANK(A14)," ",INDIRECT(ADDRESS(1,5+MOD(ROW()-2,COUNTA('Form Responses 1'!$1:$1)-4),,TRUE,"Form Responses 1")))</f>
        <v>CIKINI - Lantai 2 [Koridor ]</v>
      </c>
      <c r="G14" s="68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CIKINI - Lantai 2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8">
        <f ca="1" t="shared" si="3"/>
        <v>16</v>
      </c>
      <c r="L14" s="68" t="str">
        <f ca="1" t="shared" si="4"/>
        <v>2023 - WEEK 16</v>
      </c>
      <c r="M14" s="68" t="str">
        <f ca="1" t="shared" si="5"/>
        <v>2023 - MONTH 04</v>
      </c>
      <c r="N14" s="84">
        <f ca="1" t="shared" ref="N14:O14" si="22">IFERROR(AVERAGEIF(L:L,L14,$J:$J)," ")</f>
        <v>0.924374999999997</v>
      </c>
      <c r="O14" s="84">
        <f ca="1" t="shared" si="22"/>
        <v>0.906741071428569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16</v>
      </c>
      <c r="AF14" s="68" t="str">
        <f ca="1" t="shared" si="13"/>
        <v>2023 04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45033.6263880324</v>
      </c>
      <c r="B15" s="68" t="str">
        <f ca="1">INDIRECT(ADDRESS(2+QUOTIENT(ROW()-2,COUNTA('Form Responses 1'!$1:$1)-4),2,,TRUE,"Form Responses 1"))</f>
        <v>barn002@brin.go.id</v>
      </c>
      <c r="C15" s="68" t="str">
        <f ca="1">INDIRECT(ADDRESS(2+QUOTIENT(ROW()-2,COUNTA('Form Responses 1'!$1:$1)-4),3,,TRUE,"Form Responses 1"))</f>
        <v>Barnas</v>
      </c>
      <c r="D15" s="82">
        <f ca="1">INDIRECT(ADDRESS(2+QUOTIENT(ROW()-2,COUNTA('Form Responses 1'!$1:$1)-4),4,,TRUE,"Form Responses 1"))</f>
        <v>45033</v>
      </c>
      <c r="E15" s="83">
        <f ca="1" t="shared" si="0"/>
        <v>1</v>
      </c>
      <c r="F15" s="68" t="str">
        <f ca="1">IF(ISBLANK(A15)," ",INDIRECT(ADDRESS(1,5+MOD(ROW()-2,COUNTA('Form Responses 1'!$1:$1)-4),,TRUE,"Form Responses 1")))</f>
        <v>CIKINI - Lantai 2 [Toilet Pria / Wanita]</v>
      </c>
      <c r="G15" s="68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CIKINI - Lantai 2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8">
        <f ca="1" t="shared" si="3"/>
        <v>16</v>
      </c>
      <c r="L15" s="68" t="str">
        <f ca="1" t="shared" si="4"/>
        <v>2023 - WEEK 16</v>
      </c>
      <c r="M15" s="68" t="str">
        <f ca="1" t="shared" si="5"/>
        <v>2023 - MONTH 04</v>
      </c>
      <c r="N15" s="84">
        <f ca="1" t="shared" ref="N15:O15" si="23">IFERROR(AVERAGEIF(L:L,L15,$J:$J)," ")</f>
        <v>0.924374999999997</v>
      </c>
      <c r="O15" s="84">
        <f ca="1" t="shared" si="23"/>
        <v>0.906741071428569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16</v>
      </c>
      <c r="AF15" s="68" t="str">
        <f ca="1" t="shared" si="13"/>
        <v>2023 04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45033.6263880324</v>
      </c>
      <c r="B16" s="68" t="str">
        <f ca="1">INDIRECT(ADDRESS(2+QUOTIENT(ROW()-2,COUNTA('Form Responses 1'!$1:$1)-4),2,,TRUE,"Form Responses 1"))</f>
        <v>barn002@brin.go.id</v>
      </c>
      <c r="C16" s="68" t="str">
        <f ca="1">INDIRECT(ADDRESS(2+QUOTIENT(ROW()-2,COUNTA('Form Responses 1'!$1:$1)-4),3,,TRUE,"Form Responses 1"))</f>
        <v>Barnas</v>
      </c>
      <c r="D16" s="82">
        <f ca="1">INDIRECT(ADDRESS(2+QUOTIENT(ROW()-2,COUNTA('Form Responses 1'!$1:$1)-4),4,,TRUE,"Form Responses 1"))</f>
        <v>45033</v>
      </c>
      <c r="E16" s="83">
        <f ca="1" t="shared" si="0"/>
        <v>1</v>
      </c>
      <c r="F16" s="68" t="str">
        <f ca="1">IF(ISBLANK(A16)," ",INDIRECT(ADDRESS(1,5+MOD(ROW()-2,COUNTA('Form Responses 1'!$1:$1)-4),,TRUE,"Form Responses 1")))</f>
        <v>CIKINI - Halaman [Taman ]</v>
      </c>
      <c r="G16" s="68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CIKINI - Halaman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8">
        <f ca="1" t="shared" si="3"/>
        <v>16</v>
      </c>
      <c r="L16" s="68" t="str">
        <f ca="1" t="shared" si="4"/>
        <v>2023 - WEEK 16</v>
      </c>
      <c r="M16" s="68" t="str">
        <f ca="1" t="shared" si="5"/>
        <v>2023 - MONTH 04</v>
      </c>
      <c r="N16" s="84">
        <f ca="1" t="shared" ref="N16:O16" si="24">IFERROR(AVERAGEIF(L:L,L16,$J:$J)," ")</f>
        <v>0.924374999999997</v>
      </c>
      <c r="O16" s="84">
        <f ca="1" t="shared" si="24"/>
        <v>0.906741071428569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16</v>
      </c>
      <c r="AF16" s="68" t="str">
        <f ca="1" t="shared" si="13"/>
        <v>2023 04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45033.6263880324</v>
      </c>
      <c r="B17" s="68" t="str">
        <f ca="1">INDIRECT(ADDRESS(2+QUOTIENT(ROW()-2,COUNTA('Form Responses 1'!$1:$1)-4),2,,TRUE,"Form Responses 1"))</f>
        <v>barn002@brin.go.id</v>
      </c>
      <c r="C17" s="68" t="str">
        <f ca="1">INDIRECT(ADDRESS(2+QUOTIENT(ROW()-2,COUNTA('Form Responses 1'!$1:$1)-4),3,,TRUE,"Form Responses 1"))</f>
        <v>Barnas</v>
      </c>
      <c r="D17" s="82">
        <f ca="1">INDIRECT(ADDRESS(2+QUOTIENT(ROW()-2,COUNTA('Form Responses 1'!$1:$1)-4),4,,TRUE,"Form Responses 1"))</f>
        <v>45033</v>
      </c>
      <c r="E17" s="83">
        <f ca="1" t="shared" si="0"/>
        <v>1</v>
      </c>
      <c r="F17" s="68" t="str">
        <f ca="1">IF(ISBLANK(A17)," ",INDIRECT(ADDRESS(1,5+MOD(ROW()-2,COUNTA('Form Responses 1'!$1:$1)-4),,TRUE,"Form Responses 1")))</f>
        <v>CIKINI - Halaman [Parkir Motor ]</v>
      </c>
      <c r="G17" s="68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CIKINI - Halaman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8">
        <f ca="1" t="shared" si="3"/>
        <v>16</v>
      </c>
      <c r="L17" s="68" t="str">
        <f ca="1" t="shared" si="4"/>
        <v>2023 - WEEK 16</v>
      </c>
      <c r="M17" s="68" t="str">
        <f ca="1" t="shared" si="5"/>
        <v>2023 - MONTH 04</v>
      </c>
      <c r="N17" s="84">
        <f ca="1" t="shared" ref="N17:O17" si="25">IFERROR(AVERAGEIF(L:L,L17,$J:$J)," ")</f>
        <v>0.924374999999997</v>
      </c>
      <c r="O17" s="84">
        <f ca="1" t="shared" si="25"/>
        <v>0.906741071428569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16</v>
      </c>
      <c r="AF17" s="68" t="str">
        <f ca="1" t="shared" si="13"/>
        <v>2023 04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45033.6263880324</v>
      </c>
      <c r="B18" s="68" t="str">
        <f ca="1">INDIRECT(ADDRESS(2+QUOTIENT(ROW()-2,COUNTA('Form Responses 1'!$1:$1)-4),2,,TRUE,"Form Responses 1"))</f>
        <v>barn002@brin.go.id</v>
      </c>
      <c r="C18" s="68" t="str">
        <f ca="1">INDIRECT(ADDRESS(2+QUOTIENT(ROW()-2,COUNTA('Form Responses 1'!$1:$1)-4),3,,TRUE,"Form Responses 1"))</f>
        <v>Barnas</v>
      </c>
      <c r="D18" s="82">
        <f ca="1">INDIRECT(ADDRESS(2+QUOTIENT(ROW()-2,COUNTA('Form Responses 1'!$1:$1)-4),4,,TRUE,"Form Responses 1"))</f>
        <v>45033</v>
      </c>
      <c r="E18" s="83">
        <f ca="1" t="shared" si="0"/>
        <v>1</v>
      </c>
      <c r="F18" s="68" t="str">
        <f ca="1">IF(ISBLANK(A18)," ",INDIRECT(ADDRESS(1,5+MOD(ROW()-2,COUNTA('Form Responses 1'!$1:$1)-4),,TRUE,"Form Responses 1")))</f>
        <v>CIKINI - Halaman [Parkir Mobil]</v>
      </c>
      <c r="G18" s="68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CIKINI - Halaman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8">
        <f ca="1" t="shared" si="3"/>
        <v>16</v>
      </c>
      <c r="L18" s="68" t="str">
        <f ca="1" t="shared" si="4"/>
        <v>2023 - WEEK 16</v>
      </c>
      <c r="M18" s="68" t="str">
        <f ca="1" t="shared" si="5"/>
        <v>2023 - MONTH 04</v>
      </c>
      <c r="N18" s="84">
        <f ca="1" t="shared" ref="N18:O18" si="26">IFERROR(AVERAGEIF(L:L,L18,$J:$J)," ")</f>
        <v>0.924374999999997</v>
      </c>
      <c r="O18" s="84">
        <f ca="1" t="shared" si="26"/>
        <v>0.906741071428569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16</v>
      </c>
      <c r="AF18" s="68" t="str">
        <f ca="1" t="shared" si="13"/>
        <v>2023 04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45033.6263880324</v>
      </c>
      <c r="B19" s="68" t="str">
        <f ca="1">INDIRECT(ADDRESS(2+QUOTIENT(ROW()-2,COUNTA('Form Responses 1'!$1:$1)-4),2,,TRUE,"Form Responses 1"))</f>
        <v>barn002@brin.go.id</v>
      </c>
      <c r="C19" s="68" t="str">
        <f ca="1">INDIRECT(ADDRESS(2+QUOTIENT(ROW()-2,COUNTA('Form Responses 1'!$1:$1)-4),3,,TRUE,"Form Responses 1"))</f>
        <v>Barnas</v>
      </c>
      <c r="D19" s="82">
        <f ca="1">INDIRECT(ADDRESS(2+QUOTIENT(ROW()-2,COUNTA('Form Responses 1'!$1:$1)-4),4,,TRUE,"Form Responses 1"))</f>
        <v>45033</v>
      </c>
      <c r="E19" s="83">
        <f ca="1" t="shared" si="0"/>
        <v>1</v>
      </c>
      <c r="F19" s="68" t="str">
        <f ca="1">IF(ISBLANK(A19)," ",INDIRECT(ADDRESS(1,5+MOD(ROW()-2,COUNTA('Form Responses 1'!$1:$1)-4),,TRUE,"Form Responses 1")))</f>
        <v>CIKINI - Halaman [Pos Security]</v>
      </c>
      <c r="G19" s="68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CIKINI - Halaman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8">
        <f ca="1" t="shared" si="3"/>
        <v>16</v>
      </c>
      <c r="L19" s="68" t="str">
        <f ca="1" t="shared" si="4"/>
        <v>2023 - WEEK 16</v>
      </c>
      <c r="M19" s="68" t="str">
        <f ca="1" t="shared" si="5"/>
        <v>2023 - MONTH 04</v>
      </c>
      <c r="N19" s="84">
        <f ca="1" t="shared" ref="N19:O19" si="27">IFERROR(AVERAGEIF(L:L,L19,$J:$J)," ")</f>
        <v>0.924374999999997</v>
      </c>
      <c r="O19" s="84">
        <f ca="1" t="shared" si="27"/>
        <v>0.906741071428569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16</v>
      </c>
      <c r="AF19" s="68" t="str">
        <f ca="1" t="shared" si="13"/>
        <v>2023 04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45033.6263880324</v>
      </c>
      <c r="B20" s="68" t="str">
        <f ca="1">INDIRECT(ADDRESS(2+QUOTIENT(ROW()-2,COUNTA('Form Responses 1'!$1:$1)-4),2,,TRUE,"Form Responses 1"))</f>
        <v>barn002@brin.go.id</v>
      </c>
      <c r="C20" s="68" t="str">
        <f ca="1">INDIRECT(ADDRESS(2+QUOTIENT(ROW()-2,COUNTA('Form Responses 1'!$1:$1)-4),3,,TRUE,"Form Responses 1"))</f>
        <v>Barnas</v>
      </c>
      <c r="D20" s="82">
        <f ca="1">INDIRECT(ADDRESS(2+QUOTIENT(ROW()-2,COUNTA('Form Responses 1'!$1:$1)-4),4,,TRUE,"Form Responses 1"))</f>
        <v>45033</v>
      </c>
      <c r="E20" s="83">
        <f ca="1" t="shared" si="0"/>
        <v>1</v>
      </c>
      <c r="F20" s="68" t="str">
        <f ca="1">IF(ISBLANK(A20)," ",INDIRECT(ADDRESS(1,5+MOD(ROW()-2,COUNTA('Form Responses 1'!$1:$1)-4),,TRUE,"Form Responses 1")))</f>
        <v>CIKINI - Halaman [Halaman depan dan samping ]</v>
      </c>
      <c r="G20" s="68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CIKINI - Halaman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8">
        <f ca="1" t="shared" si="3"/>
        <v>16</v>
      </c>
      <c r="L20" s="68" t="str">
        <f ca="1" t="shared" si="4"/>
        <v>2023 - WEEK 16</v>
      </c>
      <c r="M20" s="68" t="str">
        <f ca="1" t="shared" si="5"/>
        <v>2023 - MONTH 04</v>
      </c>
      <c r="N20" s="84">
        <f ca="1" t="shared" ref="N20:O20" si="28">IFERROR(AVERAGEIF(L:L,L20,$J:$J)," ")</f>
        <v>0.924374999999997</v>
      </c>
      <c r="O20" s="84">
        <f ca="1" t="shared" si="28"/>
        <v>0.906741071428569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16</v>
      </c>
      <c r="AF20" s="68" t="str">
        <f ca="1" t="shared" si="13"/>
        <v>2023 04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45033.6263880324</v>
      </c>
      <c r="B21" s="68" t="str">
        <f ca="1">INDIRECT(ADDRESS(2+QUOTIENT(ROW()-2,COUNTA('Form Responses 1'!$1:$1)-4),2,,TRUE,"Form Responses 1"))</f>
        <v>barn002@brin.go.id</v>
      </c>
      <c r="C21" s="68" t="str">
        <f ca="1">INDIRECT(ADDRESS(2+QUOTIENT(ROW()-2,COUNTA('Form Responses 1'!$1:$1)-4),3,,TRUE,"Form Responses 1"))</f>
        <v>Barnas</v>
      </c>
      <c r="D21" s="82">
        <f ca="1">INDIRECT(ADDRESS(2+QUOTIENT(ROW()-2,COUNTA('Form Responses 1'!$1:$1)-4),4,,TRUE,"Form Responses 1"))</f>
        <v>45033</v>
      </c>
      <c r="E21" s="83">
        <f ca="1" t="shared" si="0"/>
        <v>1</v>
      </c>
      <c r="F21" s="68" t="str">
        <f ca="1">IF(ISBLANK(A21)," ",INDIRECT(ADDRESS(1,5+MOD(ROW()-2,COUNTA('Form Responses 1'!$1:$1)-4),,TRUE,"Form Responses 1")))</f>
        <v>CIKINI - Halaman [TPS]</v>
      </c>
      <c r="G21" s="68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CIKINI - Halaman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8">
        <f ca="1" t="shared" si="3"/>
        <v>16</v>
      </c>
      <c r="L21" s="68" t="str">
        <f ca="1" t="shared" si="4"/>
        <v>2023 - WEEK 16</v>
      </c>
      <c r="M21" s="68" t="str">
        <f ca="1" t="shared" si="5"/>
        <v>2023 - MONTH 04</v>
      </c>
      <c r="N21" s="84">
        <f ca="1" t="shared" ref="N21:O21" si="29">IFERROR(AVERAGEIF(L:L,L21,$J:$J)," ")</f>
        <v>0.924374999999997</v>
      </c>
      <c r="O21" s="84">
        <f ca="1" t="shared" si="29"/>
        <v>0.906741071428569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16</v>
      </c>
      <c r="AF21" s="68" t="str">
        <f ca="1" t="shared" si="13"/>
        <v>2023 04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45033.6263880324</v>
      </c>
      <c r="B22" s="68" t="str">
        <f ca="1">INDIRECT(ADDRESS(2+QUOTIENT(ROW()-2,COUNTA('Form Responses 1'!$1:$1)-4),2,,TRUE,"Form Responses 1"))</f>
        <v>barn002@brin.go.id</v>
      </c>
      <c r="C22" s="68" t="str">
        <f ca="1">INDIRECT(ADDRESS(2+QUOTIENT(ROW()-2,COUNTA('Form Responses 1'!$1:$1)-4),3,,TRUE,"Form Responses 1"))</f>
        <v>Barnas</v>
      </c>
      <c r="D22" s="82">
        <f ca="1">INDIRECT(ADDRESS(2+QUOTIENT(ROW()-2,COUNTA('Form Responses 1'!$1:$1)-4),4,,TRUE,"Form Responses 1"))</f>
        <v>45033</v>
      </c>
      <c r="E22" s="83">
        <f ca="1" t="shared" si="0"/>
        <v>1</v>
      </c>
      <c r="F22" s="68" t="str">
        <f ca="1">IF(ISBLANK(A22)," ",INDIRECT(ADDRESS(1,5+MOD(ROW()-2,COUNTA('Form Responses 1'!$1:$1)-4),,TRUE,"Form Responses 1")))</f>
        <v>RADEN SALEH - Lantai 1 [Lobby Utama]</v>
      </c>
      <c r="G22" s="68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RADEN SALEH - Lantai 1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8">
        <f ca="1" t="shared" si="3"/>
        <v>16</v>
      </c>
      <c r="L22" s="68" t="str">
        <f ca="1" t="shared" si="4"/>
        <v>2023 - WEEK 16</v>
      </c>
      <c r="M22" s="68" t="str">
        <f ca="1" t="shared" si="5"/>
        <v>2023 - MONTH 04</v>
      </c>
      <c r="N22" s="84">
        <f ca="1" t="shared" ref="N22:O22" si="30">IFERROR(AVERAGEIF(L:L,L22,$J:$J)," ")</f>
        <v>0.924374999999997</v>
      </c>
      <c r="O22" s="84">
        <f ca="1" t="shared" si="30"/>
        <v>0.906741071428569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16</v>
      </c>
      <c r="AF22" s="68" t="str">
        <f ca="1" t="shared" si="13"/>
        <v>2023 04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45033.6263880324</v>
      </c>
      <c r="B23" s="68" t="str">
        <f ca="1">INDIRECT(ADDRESS(2+QUOTIENT(ROW()-2,COUNTA('Form Responses 1'!$1:$1)-4),2,,TRUE,"Form Responses 1"))</f>
        <v>barn002@brin.go.id</v>
      </c>
      <c r="C23" s="68" t="str">
        <f ca="1">INDIRECT(ADDRESS(2+QUOTIENT(ROW()-2,COUNTA('Form Responses 1'!$1:$1)-4),3,,TRUE,"Form Responses 1"))</f>
        <v>Barnas</v>
      </c>
      <c r="D23" s="82">
        <f ca="1">INDIRECT(ADDRESS(2+QUOTIENT(ROW()-2,COUNTA('Form Responses 1'!$1:$1)-4),4,,TRUE,"Form Responses 1"))</f>
        <v>45033</v>
      </c>
      <c r="E23" s="83">
        <f ca="1" t="shared" si="0"/>
        <v>1</v>
      </c>
      <c r="F23" s="68" t="str">
        <f ca="1">IF(ISBLANK(A23)," ",INDIRECT(ADDRESS(1,5+MOD(ROW()-2,COUNTA('Form Responses 1'!$1:$1)-4),,TRUE,"Form Responses 1")))</f>
        <v>RADEN SALEH - Lantai 1 [Lobby Luar]</v>
      </c>
      <c r="G23" s="68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RADEN SALEH - Lantai 1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8">
        <f ca="1" t="shared" si="3"/>
        <v>16</v>
      </c>
      <c r="L23" s="68" t="str">
        <f ca="1" t="shared" si="4"/>
        <v>2023 - WEEK 16</v>
      </c>
      <c r="M23" s="68" t="str">
        <f ca="1" t="shared" si="5"/>
        <v>2023 - MONTH 04</v>
      </c>
      <c r="N23" s="84">
        <f ca="1" t="shared" ref="N23:O23" si="31">IFERROR(AVERAGEIF(L:L,L23,$J:$J)," ")</f>
        <v>0.924374999999997</v>
      </c>
      <c r="O23" s="84">
        <f ca="1" t="shared" si="31"/>
        <v>0.906741071428569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16</v>
      </c>
      <c r="AF23" s="68" t="str">
        <f ca="1" t="shared" si="13"/>
        <v>2023 04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45033.6263880324</v>
      </c>
      <c r="B24" s="68" t="str">
        <f ca="1">INDIRECT(ADDRESS(2+QUOTIENT(ROW()-2,COUNTA('Form Responses 1'!$1:$1)-4),2,,TRUE,"Form Responses 1"))</f>
        <v>barn002@brin.go.id</v>
      </c>
      <c r="C24" s="68" t="str">
        <f ca="1">INDIRECT(ADDRESS(2+QUOTIENT(ROW()-2,COUNTA('Form Responses 1'!$1:$1)-4),3,,TRUE,"Form Responses 1"))</f>
        <v>Barnas</v>
      </c>
      <c r="D24" s="82">
        <f ca="1">INDIRECT(ADDRESS(2+QUOTIENT(ROW()-2,COUNTA('Form Responses 1'!$1:$1)-4),4,,TRUE,"Form Responses 1"))</f>
        <v>45033</v>
      </c>
      <c r="E24" s="83">
        <f ca="1" t="shared" si="0"/>
        <v>1</v>
      </c>
      <c r="F24" s="68" t="str">
        <f ca="1">IF(ISBLANK(A24)," ",INDIRECT(ADDRESS(1,5+MOD(ROW()-2,COUNTA('Form Responses 1'!$1:$1)-4),,TRUE,"Form Responses 1")))</f>
        <v>RADEN SALEH - Lantai 1 [Ruang Meeting]</v>
      </c>
      <c r="G24" s="68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RADEN SALEH - Lantai 1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8">
        <f ca="1" t="shared" si="3"/>
        <v>16</v>
      </c>
      <c r="L24" s="68" t="str">
        <f ca="1" t="shared" si="4"/>
        <v>2023 - WEEK 16</v>
      </c>
      <c r="M24" s="68" t="str">
        <f ca="1" t="shared" si="5"/>
        <v>2023 - MONTH 04</v>
      </c>
      <c r="N24" s="84">
        <f ca="1" t="shared" ref="N24:O24" si="32">IFERROR(AVERAGEIF(L:L,L24,$J:$J)," ")</f>
        <v>0.924374999999997</v>
      </c>
      <c r="O24" s="84">
        <f ca="1" t="shared" si="32"/>
        <v>0.906741071428569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16</v>
      </c>
      <c r="AF24" s="68" t="str">
        <f ca="1" t="shared" si="13"/>
        <v>2023 04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45033.6263880324</v>
      </c>
      <c r="B25" s="68" t="str">
        <f ca="1">INDIRECT(ADDRESS(2+QUOTIENT(ROW()-2,COUNTA('Form Responses 1'!$1:$1)-4),2,,TRUE,"Form Responses 1"))</f>
        <v>barn002@brin.go.id</v>
      </c>
      <c r="C25" s="68" t="str">
        <f ca="1">INDIRECT(ADDRESS(2+QUOTIENT(ROW()-2,COUNTA('Form Responses 1'!$1:$1)-4),3,,TRUE,"Form Responses 1"))</f>
        <v>Barnas</v>
      </c>
      <c r="D25" s="82">
        <f ca="1">INDIRECT(ADDRESS(2+QUOTIENT(ROW()-2,COUNTA('Form Responses 1'!$1:$1)-4),4,,TRUE,"Form Responses 1"))</f>
        <v>45033</v>
      </c>
      <c r="E25" s="83">
        <f ca="1" t="shared" si="0"/>
        <v>1</v>
      </c>
      <c r="F25" s="68" t="str">
        <f ca="1">IF(ISBLANK(A25)," ",INDIRECT(ADDRESS(1,5+MOD(ROW()-2,COUNTA('Form Responses 1'!$1:$1)-4),,TRUE,"Form Responses 1")))</f>
        <v>RADEN SALEH - Lantai 1 [Ruang Kerja]</v>
      </c>
      <c r="G25" s="68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RADEN SALEH - Lantai 1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8">
        <f ca="1" t="shared" si="3"/>
        <v>16</v>
      </c>
      <c r="L25" s="68" t="str">
        <f ca="1" t="shared" si="4"/>
        <v>2023 - WEEK 16</v>
      </c>
      <c r="M25" s="68" t="str">
        <f ca="1" t="shared" si="5"/>
        <v>2023 - MONTH 04</v>
      </c>
      <c r="N25" s="84">
        <f ca="1" t="shared" ref="N25:O25" si="33">IFERROR(AVERAGEIF(L:L,L25,$J:$J)," ")</f>
        <v>0.924374999999997</v>
      </c>
      <c r="O25" s="84">
        <f ca="1" t="shared" si="33"/>
        <v>0.906741071428569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16</v>
      </c>
      <c r="AF25" s="68" t="str">
        <f ca="1" t="shared" si="13"/>
        <v>2023 04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45033.6263880324</v>
      </c>
      <c r="B26" s="68" t="str">
        <f ca="1">INDIRECT(ADDRESS(2+QUOTIENT(ROW()-2,COUNTA('Form Responses 1'!$1:$1)-4),2,,TRUE,"Form Responses 1"))</f>
        <v>barn002@brin.go.id</v>
      </c>
      <c r="C26" s="68" t="str">
        <f ca="1">INDIRECT(ADDRESS(2+QUOTIENT(ROW()-2,COUNTA('Form Responses 1'!$1:$1)-4),3,,TRUE,"Form Responses 1"))</f>
        <v>Barnas</v>
      </c>
      <c r="D26" s="82">
        <f ca="1">INDIRECT(ADDRESS(2+QUOTIENT(ROW()-2,COUNTA('Form Responses 1'!$1:$1)-4),4,,TRUE,"Form Responses 1"))</f>
        <v>45033</v>
      </c>
      <c r="E26" s="83">
        <f ca="1" t="shared" si="0"/>
        <v>1</v>
      </c>
      <c r="F26" s="68" t="str">
        <f ca="1">IF(ISBLANK(A26)," ",INDIRECT(ADDRESS(1,5+MOD(ROW()-2,COUNTA('Form Responses 1'!$1:$1)-4),,TRUE,"Form Responses 1")))</f>
        <v>RADEN SALEH - Lantai 1 [Tangga Exit]</v>
      </c>
      <c r="G26" s="68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RADEN SALEH - Lantai 1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8">
        <f ca="1" t="shared" si="3"/>
        <v>16</v>
      </c>
      <c r="L26" s="68" t="str">
        <f ca="1" t="shared" si="4"/>
        <v>2023 - WEEK 16</v>
      </c>
      <c r="M26" s="68" t="str">
        <f ca="1" t="shared" si="5"/>
        <v>2023 - MONTH 04</v>
      </c>
      <c r="N26" s="84">
        <f ca="1" t="shared" ref="N26:O26" si="34">IFERROR(AVERAGEIF(L:L,L26,$J:$J)," ")</f>
        <v>0.924374999999997</v>
      </c>
      <c r="O26" s="84">
        <f ca="1" t="shared" si="34"/>
        <v>0.906741071428569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16</v>
      </c>
      <c r="AF26" s="68" t="str">
        <f ca="1" t="shared" si="13"/>
        <v>2023 04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45033.6263880324</v>
      </c>
      <c r="B27" s="68" t="str">
        <f ca="1">INDIRECT(ADDRESS(2+QUOTIENT(ROW()-2,COUNTA('Form Responses 1'!$1:$1)-4),2,,TRUE,"Form Responses 1"))</f>
        <v>barn002@brin.go.id</v>
      </c>
      <c r="C27" s="68" t="str">
        <f ca="1">INDIRECT(ADDRESS(2+QUOTIENT(ROW()-2,COUNTA('Form Responses 1'!$1:$1)-4),3,,TRUE,"Form Responses 1"))</f>
        <v>Barnas</v>
      </c>
      <c r="D27" s="82">
        <f ca="1">INDIRECT(ADDRESS(2+QUOTIENT(ROW()-2,COUNTA('Form Responses 1'!$1:$1)-4),4,,TRUE,"Form Responses 1"))</f>
        <v>45033</v>
      </c>
      <c r="E27" s="83">
        <f ca="1" t="shared" si="0"/>
        <v>1</v>
      </c>
      <c r="F27" s="68" t="str">
        <f ca="1">IF(ISBLANK(A27)," ",INDIRECT(ADDRESS(1,5+MOD(ROW()-2,COUNTA('Form Responses 1'!$1:$1)-4),,TRUE,"Form Responses 1")))</f>
        <v>RADEN SALEH - Lantai 1 [Toilet Pria / Wanita]</v>
      </c>
      <c r="G27" s="68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RADEN SALEH - Lantai 1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8">
        <f ca="1" t="shared" si="3"/>
        <v>16</v>
      </c>
      <c r="L27" s="68" t="str">
        <f ca="1" t="shared" si="4"/>
        <v>2023 - WEEK 16</v>
      </c>
      <c r="M27" s="68" t="str">
        <f ca="1" t="shared" si="5"/>
        <v>2023 - MONTH 04</v>
      </c>
      <c r="N27" s="84">
        <f ca="1" t="shared" ref="N27:O27" si="35">IFERROR(AVERAGEIF(L:L,L27,$J:$J)," ")</f>
        <v>0.924374999999997</v>
      </c>
      <c r="O27" s="84">
        <f ca="1" t="shared" si="35"/>
        <v>0.906741071428569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16</v>
      </c>
      <c r="AF27" s="68" t="str">
        <f ca="1" t="shared" si="13"/>
        <v>2023 04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45033.6263880324</v>
      </c>
      <c r="B28" s="68" t="str">
        <f ca="1">INDIRECT(ADDRESS(2+QUOTIENT(ROW()-2,COUNTA('Form Responses 1'!$1:$1)-4),2,,TRUE,"Form Responses 1"))</f>
        <v>barn002@brin.go.id</v>
      </c>
      <c r="C28" s="68" t="str">
        <f ca="1">INDIRECT(ADDRESS(2+QUOTIENT(ROW()-2,COUNTA('Form Responses 1'!$1:$1)-4),3,,TRUE,"Form Responses 1"))</f>
        <v>Barnas</v>
      </c>
      <c r="D28" s="82">
        <f ca="1">INDIRECT(ADDRESS(2+QUOTIENT(ROW()-2,COUNTA('Form Responses 1'!$1:$1)-4),4,,TRUE,"Form Responses 1"))</f>
        <v>45033</v>
      </c>
      <c r="E28" s="83">
        <f ca="1" t="shared" si="0"/>
        <v>1</v>
      </c>
      <c r="F28" s="68" t="str">
        <f ca="1">IF(ISBLANK(A28)," ",INDIRECT(ADDRESS(1,5+MOD(ROW()-2,COUNTA('Form Responses 1'!$1:$1)-4),,TRUE,"Form Responses 1")))</f>
        <v>RADEN SALEH - Halaman [Taman ]</v>
      </c>
      <c r="G28" s="68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RADEN SALEH - Halaman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8">
        <f ca="1" t="shared" si="3"/>
        <v>16</v>
      </c>
      <c r="L28" s="68" t="str">
        <f ca="1" t="shared" si="4"/>
        <v>2023 - WEEK 16</v>
      </c>
      <c r="M28" s="68" t="str">
        <f ca="1" t="shared" si="5"/>
        <v>2023 - MONTH 04</v>
      </c>
      <c r="N28" s="84">
        <f ca="1" t="shared" ref="N28:O28" si="36">IFERROR(AVERAGEIF(L:L,L28,$J:$J)," ")</f>
        <v>0.924374999999997</v>
      </c>
      <c r="O28" s="84">
        <f ca="1" t="shared" si="36"/>
        <v>0.906741071428569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16</v>
      </c>
      <c r="AF28" s="68" t="str">
        <f ca="1" t="shared" si="13"/>
        <v>2023 04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45033.6263880324</v>
      </c>
      <c r="B29" s="68" t="str">
        <f ca="1">INDIRECT(ADDRESS(2+QUOTIENT(ROW()-2,COUNTA('Form Responses 1'!$1:$1)-4),2,,TRUE,"Form Responses 1"))</f>
        <v>barn002@brin.go.id</v>
      </c>
      <c r="C29" s="68" t="str">
        <f ca="1">INDIRECT(ADDRESS(2+QUOTIENT(ROW()-2,COUNTA('Form Responses 1'!$1:$1)-4),3,,TRUE,"Form Responses 1"))</f>
        <v>Barnas</v>
      </c>
      <c r="D29" s="82">
        <f ca="1">INDIRECT(ADDRESS(2+QUOTIENT(ROW()-2,COUNTA('Form Responses 1'!$1:$1)-4),4,,TRUE,"Form Responses 1"))</f>
        <v>45033</v>
      </c>
      <c r="E29" s="83">
        <f ca="1" t="shared" si="0"/>
        <v>1</v>
      </c>
      <c r="F29" s="68" t="str">
        <f ca="1">IF(ISBLANK(A29)," ",INDIRECT(ADDRESS(1,5+MOD(ROW()-2,COUNTA('Form Responses 1'!$1:$1)-4),,TRUE,"Form Responses 1")))</f>
        <v>RADEN SALEH - Halaman [Parkir Motor ]</v>
      </c>
      <c r="G29" s="68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RADEN SALEH - Halaman</v>
      </c>
      <c r="I29" s="84" t="str">
        <f ca="1" t="shared" si="2"/>
        <v>CLEANING SERVICE</v>
      </c>
      <c r="J29" s="84">
        <f ca="1" t="array" ref="J29">IFERROR(INDEX(MASTER!B:B,MATCH(G29,MASTER!A:A,0))/100," ")</f>
        <v>0.95</v>
      </c>
      <c r="K29" s="68">
        <f ca="1" t="shared" si="3"/>
        <v>16</v>
      </c>
      <c r="L29" s="68" t="str">
        <f ca="1" t="shared" si="4"/>
        <v>2023 - WEEK 16</v>
      </c>
      <c r="M29" s="68" t="str">
        <f ca="1" t="shared" si="5"/>
        <v>2023 - MONTH 04</v>
      </c>
      <c r="N29" s="84">
        <f ca="1" t="shared" ref="N29:O29" si="37">IFERROR(AVERAGEIF(L:L,L29,$J:$J)," ")</f>
        <v>0.924374999999997</v>
      </c>
      <c r="O29" s="84">
        <f ca="1" t="shared" si="37"/>
        <v>0.906741071428569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16</v>
      </c>
      <c r="AF29" s="68" t="str">
        <f ca="1" t="shared" si="13"/>
        <v>2023 04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45033.6263880324</v>
      </c>
      <c r="B30" s="68" t="str">
        <f ca="1">INDIRECT(ADDRESS(2+QUOTIENT(ROW()-2,COUNTA('Form Responses 1'!$1:$1)-4),2,,TRUE,"Form Responses 1"))</f>
        <v>barn002@brin.go.id</v>
      </c>
      <c r="C30" s="68" t="str">
        <f ca="1">INDIRECT(ADDRESS(2+QUOTIENT(ROW()-2,COUNTA('Form Responses 1'!$1:$1)-4),3,,TRUE,"Form Responses 1"))</f>
        <v>Barnas</v>
      </c>
      <c r="D30" s="82">
        <f ca="1">INDIRECT(ADDRESS(2+QUOTIENT(ROW()-2,COUNTA('Form Responses 1'!$1:$1)-4),4,,TRUE,"Form Responses 1"))</f>
        <v>45033</v>
      </c>
      <c r="E30" s="83">
        <f ca="1" t="shared" si="0"/>
        <v>1</v>
      </c>
      <c r="F30" s="68" t="str">
        <f ca="1">IF(ISBLANK(A30)," ",INDIRECT(ADDRESS(1,5+MOD(ROW()-2,COUNTA('Form Responses 1'!$1:$1)-4),,TRUE,"Form Responses 1")))</f>
        <v>RADEN SALEH - Halaman [Parkir Mobil]</v>
      </c>
      <c r="G30" s="68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RADEN SALEH - Halaman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8">
        <f ca="1" t="shared" si="3"/>
        <v>16</v>
      </c>
      <c r="L30" s="68" t="str">
        <f ca="1" t="shared" si="4"/>
        <v>2023 - WEEK 16</v>
      </c>
      <c r="M30" s="68" t="str">
        <f ca="1" t="shared" si="5"/>
        <v>2023 - MONTH 04</v>
      </c>
      <c r="N30" s="84">
        <f ca="1" t="shared" ref="N30:O30" si="38">IFERROR(AVERAGEIF(L:L,L30,$J:$J)," ")</f>
        <v>0.924374999999997</v>
      </c>
      <c r="O30" s="84">
        <f ca="1" t="shared" si="38"/>
        <v>0.906741071428569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16</v>
      </c>
      <c r="AF30" s="68" t="str">
        <f ca="1" t="shared" si="13"/>
        <v>2023 04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45033.6263880324</v>
      </c>
      <c r="B31" s="68" t="str">
        <f ca="1">INDIRECT(ADDRESS(2+QUOTIENT(ROW()-2,COUNTA('Form Responses 1'!$1:$1)-4),2,,TRUE,"Form Responses 1"))</f>
        <v>barn002@brin.go.id</v>
      </c>
      <c r="C31" s="68" t="str">
        <f ca="1">INDIRECT(ADDRESS(2+QUOTIENT(ROW()-2,COUNTA('Form Responses 1'!$1:$1)-4),3,,TRUE,"Form Responses 1"))</f>
        <v>Barnas</v>
      </c>
      <c r="D31" s="82">
        <f ca="1">INDIRECT(ADDRESS(2+QUOTIENT(ROW()-2,COUNTA('Form Responses 1'!$1:$1)-4),4,,TRUE,"Form Responses 1"))</f>
        <v>45033</v>
      </c>
      <c r="E31" s="83">
        <f ca="1" t="shared" si="0"/>
        <v>1</v>
      </c>
      <c r="F31" s="68" t="str">
        <f ca="1">IF(ISBLANK(A31)," ",INDIRECT(ADDRESS(1,5+MOD(ROW()-2,COUNTA('Form Responses 1'!$1:$1)-4),,TRUE,"Form Responses 1")))</f>
        <v>RADEN SALEH - Halaman [Pos Security]</v>
      </c>
      <c r="G31" s="68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RADEN SALEH - Halaman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8">
        <f ca="1" t="shared" si="3"/>
        <v>16</v>
      </c>
      <c r="L31" s="68" t="str">
        <f ca="1" t="shared" si="4"/>
        <v>2023 - WEEK 16</v>
      </c>
      <c r="M31" s="68" t="str">
        <f ca="1" t="shared" si="5"/>
        <v>2023 - MONTH 04</v>
      </c>
      <c r="N31" s="84">
        <f ca="1" t="shared" ref="N31:O31" si="39">IFERROR(AVERAGEIF(L:L,L31,$J:$J)," ")</f>
        <v>0.924374999999997</v>
      </c>
      <c r="O31" s="84">
        <f ca="1" t="shared" si="39"/>
        <v>0.906741071428569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16</v>
      </c>
      <c r="AF31" s="68" t="str">
        <f ca="1" t="shared" si="13"/>
        <v>2023 04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45033.6263880324</v>
      </c>
      <c r="B32" s="68" t="str">
        <f ca="1">INDIRECT(ADDRESS(2+QUOTIENT(ROW()-2,COUNTA('Form Responses 1'!$1:$1)-4),2,,TRUE,"Form Responses 1"))</f>
        <v>barn002@brin.go.id</v>
      </c>
      <c r="C32" s="68" t="str">
        <f ca="1">INDIRECT(ADDRESS(2+QUOTIENT(ROW()-2,COUNTA('Form Responses 1'!$1:$1)-4),3,,TRUE,"Form Responses 1"))</f>
        <v>Barnas</v>
      </c>
      <c r="D32" s="82">
        <f ca="1">INDIRECT(ADDRESS(2+QUOTIENT(ROW()-2,COUNTA('Form Responses 1'!$1:$1)-4),4,,TRUE,"Form Responses 1"))</f>
        <v>45033</v>
      </c>
      <c r="E32" s="83">
        <f ca="1" t="shared" si="0"/>
        <v>1</v>
      </c>
      <c r="F32" s="68" t="str">
        <f ca="1">IF(ISBLANK(A32)," ",INDIRECT(ADDRESS(1,5+MOD(ROW()-2,COUNTA('Form Responses 1'!$1:$1)-4),,TRUE,"Form Responses 1")))</f>
        <v>RADEN SALEH - Halaman [Halaman depan samping dan belakang]</v>
      </c>
      <c r="G32" s="68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RADEN SALEH - Halaman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8">
        <f ca="1" t="shared" si="3"/>
        <v>16</v>
      </c>
      <c r="L32" s="68" t="str">
        <f ca="1" t="shared" si="4"/>
        <v>2023 - WEEK 16</v>
      </c>
      <c r="M32" s="68" t="str">
        <f ca="1" t="shared" si="5"/>
        <v>2023 - MONTH 04</v>
      </c>
      <c r="N32" s="84">
        <f ca="1" t="shared" ref="N32:O32" si="40">IFERROR(AVERAGEIF(L:L,L32,$J:$J)," ")</f>
        <v>0.924374999999997</v>
      </c>
      <c r="O32" s="84">
        <f ca="1" t="shared" si="40"/>
        <v>0.906741071428569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16</v>
      </c>
      <c r="AF32" s="68" t="str">
        <f ca="1" t="shared" si="13"/>
        <v>2023 04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45033.6263880324</v>
      </c>
      <c r="B33" s="68" t="str">
        <f ca="1">INDIRECT(ADDRESS(2+QUOTIENT(ROW()-2,COUNTA('Form Responses 1'!$1:$1)-4),2,,TRUE,"Form Responses 1"))</f>
        <v>barn002@brin.go.id</v>
      </c>
      <c r="C33" s="68" t="str">
        <f ca="1">INDIRECT(ADDRESS(2+QUOTIENT(ROW()-2,COUNTA('Form Responses 1'!$1:$1)-4),3,,TRUE,"Form Responses 1"))</f>
        <v>Barnas</v>
      </c>
      <c r="D33" s="82">
        <f ca="1">INDIRECT(ADDRESS(2+QUOTIENT(ROW()-2,COUNTA('Form Responses 1'!$1:$1)-4),4,,TRUE,"Form Responses 1"))</f>
        <v>45033</v>
      </c>
      <c r="E33" s="83">
        <f ca="1" t="shared" si="0"/>
        <v>1</v>
      </c>
      <c r="F33" s="68" t="str">
        <f ca="1">IF(ISBLANK(A33)," ",INDIRECT(ADDRESS(1,5+MOD(ROW()-2,COUNTA('Form Responses 1'!$1:$1)-4),,TRUE,"Form Responses 1")))</f>
        <v>RADEN SALEH - Halaman [TPS]</v>
      </c>
      <c r="G33" s="68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RADEN SALEH - Halaman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8">
        <f ca="1" t="shared" si="3"/>
        <v>16</v>
      </c>
      <c r="L33" s="68" t="str">
        <f ca="1" t="shared" si="4"/>
        <v>2023 - WEEK 16</v>
      </c>
      <c r="M33" s="68" t="str">
        <f ca="1" t="shared" si="5"/>
        <v>2023 - MONTH 04</v>
      </c>
      <c r="N33" s="84">
        <f ca="1" t="shared" ref="N33:O33" si="41">IFERROR(AVERAGEIF(L:L,L33,$J:$J)," ")</f>
        <v>0.924374999999997</v>
      </c>
      <c r="O33" s="84">
        <f ca="1" t="shared" si="41"/>
        <v>0.906741071428569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16</v>
      </c>
      <c r="AF33" s="68" t="str">
        <f ca="1" t="shared" si="13"/>
        <v>2023 04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45033.6788400231</v>
      </c>
      <c r="B34" s="68" t="str">
        <f ca="1">INDIRECT(ADDRESS(2+QUOTIENT(ROW()-2,COUNTA('Form Responses 1'!$1:$1)-4),2,,TRUE,"Form Responses 1"))</f>
        <v>edy.kyd@gmail.com</v>
      </c>
      <c r="C34" s="68" t="str">
        <f ca="1">INDIRECT(ADDRESS(2+QUOTIENT(ROW()-2,COUNTA('Form Responses 1'!$1:$1)-4),3,,TRUE,"Form Responses 1"))</f>
        <v>Edi Karyadi</v>
      </c>
      <c r="D34" s="68">
        <f ca="1">INDIRECT(ADDRESS(2+QUOTIENT(ROW()-2,COUNTA('Form Responses 1'!$1:$1)-4),4,,TRUE,"Form Responses 1"))</f>
        <v>0</v>
      </c>
      <c r="E34" s="83">
        <f ca="1" t="shared" si="0"/>
        <v>6</v>
      </c>
      <c r="F34" s="68" t="str">
        <f ca="1">IF(ISBLANK(A34)," ",INDIRECT(ADDRESS(1,5+MOD(ROW()-2,COUNTA('Form Responses 1'!$1:$1)-4),,TRUE,"Form Responses 1")))</f>
        <v>Security [CIKINI - Security Functions]</v>
      </c>
      <c r="G34" s="68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Security</v>
      </c>
      <c r="I34" s="84" t="str">
        <f ca="1" t="shared" si="2"/>
        <v>SECURITY SERVICE</v>
      </c>
      <c r="J34" s="84">
        <f ca="1" t="array" ref="J34">IFERROR(INDEX(MASTER!B:B,MATCH(G34,MASTER!A:A,0))/100," ")</f>
        <v>0.95</v>
      </c>
      <c r="K34" s="68">
        <f ca="1" t="shared" si="3"/>
        <v>0</v>
      </c>
      <c r="L34" s="68" t="str">
        <f ca="1" t="shared" si="4"/>
        <v>1900 - WEEK 00</v>
      </c>
      <c r="M34" s="68" t="str">
        <f ca="1" t="shared" si="5"/>
        <v>1900 - MONTH 01</v>
      </c>
      <c r="N34" s="84">
        <f ca="1" t="shared" ref="N34:O34" si="42">IFERROR(AVERAGEIF(L:L,L34,$J:$J)," ")</f>
        <v>0.925625</v>
      </c>
      <c r="O34" s="84">
        <f ca="1" t="shared" si="42"/>
        <v>0.925625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0</v>
      </c>
      <c r="AF34" s="68" t="str">
        <f ca="1" t="shared" si="13"/>
        <v>1900 01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45033.6788400231</v>
      </c>
      <c r="B35" s="68" t="str">
        <f ca="1">INDIRECT(ADDRESS(2+QUOTIENT(ROW()-2,COUNTA('Form Responses 1'!$1:$1)-4),2,,TRUE,"Form Responses 1"))</f>
        <v>edy.kyd@gmail.com</v>
      </c>
      <c r="C35" s="68" t="str">
        <f ca="1">INDIRECT(ADDRESS(2+QUOTIENT(ROW()-2,COUNTA('Form Responses 1'!$1:$1)-4),3,,TRUE,"Form Responses 1"))</f>
        <v>Edi Karyadi</v>
      </c>
      <c r="D35" s="68">
        <f ca="1">INDIRECT(ADDRESS(2+QUOTIENT(ROW()-2,COUNTA('Form Responses 1'!$1:$1)-4),4,,TRUE,"Form Responses 1"))</f>
        <v>0</v>
      </c>
      <c r="E35" s="83">
        <f ca="1" t="shared" si="0"/>
        <v>6</v>
      </c>
      <c r="F35" s="68" t="str">
        <f ca="1">IF(ISBLANK(A35)," ",INDIRECT(ADDRESS(1,5+MOD(ROW()-2,COUNTA('Form Responses 1'!$1:$1)-4),,TRUE,"Form Responses 1")))</f>
        <v>Security [ RADEN SALEH - Security Functions]</v>
      </c>
      <c r="G35" s="68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Security</v>
      </c>
      <c r="I35" s="84" t="str">
        <f ca="1" t="shared" si="2"/>
        <v>SECURITY SERVICE</v>
      </c>
      <c r="J35" s="84">
        <f ca="1" t="array" ref="J35">IFERROR(INDEX(MASTER!B:B,MATCH(G35,MASTER!A:A,0))/100," ")</f>
        <v>0.95</v>
      </c>
      <c r="K35" s="68">
        <f ca="1" t="shared" si="3"/>
        <v>0</v>
      </c>
      <c r="L35" s="68" t="str">
        <f ca="1" t="shared" si="4"/>
        <v>1900 - WEEK 00</v>
      </c>
      <c r="M35" s="68" t="str">
        <f ca="1" t="shared" si="5"/>
        <v>1900 - MONTH 01</v>
      </c>
      <c r="N35" s="84">
        <f ca="1" t="shared" ref="N35:O35" si="43">IFERROR(AVERAGEIF(L:L,L35,$J:$J)," ")</f>
        <v>0.925625</v>
      </c>
      <c r="O35" s="84">
        <f ca="1" t="shared" si="43"/>
        <v>0.925625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0</v>
      </c>
      <c r="AF35" s="68" t="str">
        <f ca="1" t="shared" si="13"/>
        <v>1900 01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45033.6788400231</v>
      </c>
      <c r="B36" s="68" t="str">
        <f ca="1">INDIRECT(ADDRESS(2+QUOTIENT(ROW()-2,COUNTA('Form Responses 1'!$1:$1)-4),2,,TRUE,"Form Responses 1"))</f>
        <v>edy.kyd@gmail.com</v>
      </c>
      <c r="C36" s="68" t="str">
        <f ca="1">INDIRECT(ADDRESS(2+QUOTIENT(ROW()-2,COUNTA('Form Responses 1'!$1:$1)-4),3,,TRUE,"Form Responses 1"))</f>
        <v>Edi Karyadi</v>
      </c>
      <c r="D36" s="68">
        <f ca="1">INDIRECT(ADDRESS(2+QUOTIENT(ROW()-2,COUNTA('Form Responses 1'!$1:$1)-4),4,,TRUE,"Form Responses 1"))</f>
        <v>0</v>
      </c>
      <c r="E36" s="83">
        <f ca="1" t="shared" si="0"/>
        <v>6</v>
      </c>
      <c r="F36" s="68" t="str">
        <f ca="1">IF(ISBLANK(A36)," ",INDIRECT(ADDRESS(1,5+MOD(ROW()-2,COUNTA('Form Responses 1'!$1:$1)-4),,TRUE,"Form Responses 1")))</f>
        <v>CIKINI - Lantai 1 [Lobby Utama]</v>
      </c>
      <c r="G36" s="68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CIKINI - Lantai 1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8">
        <f ca="1" t="shared" si="3"/>
        <v>0</v>
      </c>
      <c r="L36" s="68" t="str">
        <f ca="1" t="shared" si="4"/>
        <v>1900 - WEEK 00</v>
      </c>
      <c r="M36" s="68" t="str">
        <f ca="1" t="shared" si="5"/>
        <v>1900 - MONTH 01</v>
      </c>
      <c r="N36" s="84">
        <f ca="1" t="shared" ref="N36:O36" si="44">IFERROR(AVERAGEIF(L:L,L36,$J:$J)," ")</f>
        <v>0.925625</v>
      </c>
      <c r="O36" s="84">
        <f ca="1" t="shared" si="44"/>
        <v>0.925625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0</v>
      </c>
      <c r="AF36" s="68" t="str">
        <f ca="1" t="shared" si="13"/>
        <v>1900 01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45033.6788400231</v>
      </c>
      <c r="B37" s="68" t="str">
        <f ca="1">INDIRECT(ADDRESS(2+QUOTIENT(ROW()-2,COUNTA('Form Responses 1'!$1:$1)-4),2,,TRUE,"Form Responses 1"))</f>
        <v>edy.kyd@gmail.com</v>
      </c>
      <c r="C37" s="68" t="str">
        <f ca="1">INDIRECT(ADDRESS(2+QUOTIENT(ROW()-2,COUNTA('Form Responses 1'!$1:$1)-4),3,,TRUE,"Form Responses 1"))</f>
        <v>Edi Karyadi</v>
      </c>
      <c r="D37" s="68">
        <f ca="1">INDIRECT(ADDRESS(2+QUOTIENT(ROW()-2,COUNTA('Form Responses 1'!$1:$1)-4),4,,TRUE,"Form Responses 1"))</f>
        <v>0</v>
      </c>
      <c r="E37" s="83">
        <f ca="1" t="shared" si="0"/>
        <v>6</v>
      </c>
      <c r="F37" s="68" t="str">
        <f ca="1">IF(ISBLANK(A37)," ",INDIRECT(ADDRESS(1,5+MOD(ROW()-2,COUNTA('Form Responses 1'!$1:$1)-4),,TRUE,"Form Responses 1")))</f>
        <v>CIKINI - Lantai 1 [Musholla]</v>
      </c>
      <c r="G37" s="68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CIKINI - Lantai 1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8">
        <f ca="1" t="shared" si="3"/>
        <v>0</v>
      </c>
      <c r="L37" s="68" t="str">
        <f ca="1" t="shared" si="4"/>
        <v>1900 - WEEK 00</v>
      </c>
      <c r="M37" s="68" t="str">
        <f ca="1" t="shared" si="5"/>
        <v>1900 - MONTH 01</v>
      </c>
      <c r="N37" s="84">
        <f ca="1" t="shared" ref="N37:O37" si="45">IFERROR(AVERAGEIF(L:L,L37,$J:$J)," ")</f>
        <v>0.925625</v>
      </c>
      <c r="O37" s="84">
        <f ca="1" t="shared" si="45"/>
        <v>0.925625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0</v>
      </c>
      <c r="AF37" s="68" t="str">
        <f ca="1" t="shared" si="13"/>
        <v>1900 01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45033.6788400231</v>
      </c>
      <c r="B38" s="68" t="str">
        <f ca="1">INDIRECT(ADDRESS(2+QUOTIENT(ROW()-2,COUNTA('Form Responses 1'!$1:$1)-4),2,,TRUE,"Form Responses 1"))</f>
        <v>edy.kyd@gmail.com</v>
      </c>
      <c r="C38" s="68" t="str">
        <f ca="1">INDIRECT(ADDRESS(2+QUOTIENT(ROW()-2,COUNTA('Form Responses 1'!$1:$1)-4),3,,TRUE,"Form Responses 1"))</f>
        <v>Edi Karyadi</v>
      </c>
      <c r="D38" s="68">
        <f ca="1">INDIRECT(ADDRESS(2+QUOTIENT(ROW()-2,COUNTA('Form Responses 1'!$1:$1)-4),4,,TRUE,"Form Responses 1"))</f>
        <v>0</v>
      </c>
      <c r="E38" s="83">
        <f ca="1" t="shared" si="0"/>
        <v>6</v>
      </c>
      <c r="F38" s="68" t="str">
        <f ca="1">IF(ISBLANK(A38)," ",INDIRECT(ADDRESS(1,5+MOD(ROW()-2,COUNTA('Form Responses 1'!$1:$1)-4),,TRUE,"Form Responses 1")))</f>
        <v>CIKINI - Lantai 1 [R. PPID]</v>
      </c>
      <c r="G38" s="68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CIKINI - Lantai 1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8">
        <f ca="1" t="shared" si="3"/>
        <v>0</v>
      </c>
      <c r="L38" s="68" t="str">
        <f ca="1" t="shared" si="4"/>
        <v>1900 - WEEK 00</v>
      </c>
      <c r="M38" s="68" t="str">
        <f ca="1" t="shared" si="5"/>
        <v>1900 - MONTH 01</v>
      </c>
      <c r="N38" s="84">
        <f ca="1" t="shared" ref="N38:O38" si="46">IFERROR(AVERAGEIF(L:L,L38,$J:$J)," ")</f>
        <v>0.925625</v>
      </c>
      <c r="O38" s="84">
        <f ca="1" t="shared" si="46"/>
        <v>0.925625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0</v>
      </c>
      <c r="AF38" s="68" t="str">
        <f ca="1" t="shared" si="13"/>
        <v>1900 01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45033.6788400231</v>
      </c>
      <c r="B39" s="68" t="str">
        <f ca="1">INDIRECT(ADDRESS(2+QUOTIENT(ROW()-2,COUNTA('Form Responses 1'!$1:$1)-4),2,,TRUE,"Form Responses 1"))</f>
        <v>edy.kyd@gmail.com</v>
      </c>
      <c r="C39" s="68" t="str">
        <f ca="1">INDIRECT(ADDRESS(2+QUOTIENT(ROW()-2,COUNTA('Form Responses 1'!$1:$1)-4),3,,TRUE,"Form Responses 1"))</f>
        <v>Edi Karyadi</v>
      </c>
      <c r="D39" s="68">
        <f ca="1">INDIRECT(ADDRESS(2+QUOTIENT(ROW()-2,COUNTA('Form Responses 1'!$1:$1)-4),4,,TRUE,"Form Responses 1"))</f>
        <v>0</v>
      </c>
      <c r="E39" s="83">
        <f ca="1" t="shared" si="0"/>
        <v>6</v>
      </c>
      <c r="F39" s="68" t="str">
        <f ca="1">IF(ISBLANK(A39)," ",INDIRECT(ADDRESS(1,5+MOD(ROW()-2,COUNTA('Form Responses 1'!$1:$1)-4),,TRUE,"Form Responses 1")))</f>
        <v>CIKINI - Lantai 1 [Ruang Kerja]</v>
      </c>
      <c r="G39" s="68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CIKINI - Lantai 1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8">
        <f ca="1" t="shared" si="3"/>
        <v>0</v>
      </c>
      <c r="L39" s="68" t="str">
        <f ca="1" t="shared" si="4"/>
        <v>1900 - WEEK 00</v>
      </c>
      <c r="M39" s="68" t="str">
        <f ca="1" t="shared" si="5"/>
        <v>1900 - MONTH 01</v>
      </c>
      <c r="N39" s="84">
        <f ca="1" t="shared" ref="N39:O39" si="47">IFERROR(AVERAGEIF(L:L,L39,$J:$J)," ")</f>
        <v>0.925625</v>
      </c>
      <c r="O39" s="84">
        <f ca="1" t="shared" si="47"/>
        <v>0.925625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0</v>
      </c>
      <c r="AF39" s="68" t="str">
        <f ca="1" t="shared" si="13"/>
        <v>1900 01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45033.6788400231</v>
      </c>
      <c r="B40" s="68" t="str">
        <f ca="1">INDIRECT(ADDRESS(2+QUOTIENT(ROW()-2,COUNTA('Form Responses 1'!$1:$1)-4),2,,TRUE,"Form Responses 1"))</f>
        <v>edy.kyd@gmail.com</v>
      </c>
      <c r="C40" s="68" t="str">
        <f ca="1">INDIRECT(ADDRESS(2+QUOTIENT(ROW()-2,COUNTA('Form Responses 1'!$1:$1)-4),3,,TRUE,"Form Responses 1"))</f>
        <v>Edi Karyadi</v>
      </c>
      <c r="D40" s="68">
        <f ca="1">INDIRECT(ADDRESS(2+QUOTIENT(ROW()-2,COUNTA('Form Responses 1'!$1:$1)-4),4,,TRUE,"Form Responses 1"))</f>
        <v>0</v>
      </c>
      <c r="E40" s="83">
        <f ca="1" t="shared" si="0"/>
        <v>6</v>
      </c>
      <c r="F40" s="68" t="str">
        <f ca="1">IF(ISBLANK(A40)," ",INDIRECT(ADDRESS(1,5+MOD(ROW()-2,COUNTA('Form Responses 1'!$1:$1)-4),,TRUE,"Form Responses 1")))</f>
        <v>CIKINI - Lantai 1 [Taman Tengah]</v>
      </c>
      <c r="G40" s="68" t="str">
        <f ca="1">IF(ISBLANK(A40)," ",INDIRECT(ADDRESS(MATCH(A40,'Form Responses 1'!A:A,0),5+MOD(ROW()-2,COUNTA('Form Responses 1'!$1:$1)-4),,TRUE,"Form Responses 1")))</f>
        <v>CUKUP BAIK</v>
      </c>
      <c r="H40" s="84" t="str">
        <f ca="1" t="shared" si="1"/>
        <v>CIKINI - Lantai 1</v>
      </c>
      <c r="I40" s="84" t="str">
        <f ca="1" t="shared" si="2"/>
        <v>CLEANING SERVICE</v>
      </c>
      <c r="J40" s="84">
        <f ca="1" t="array" ref="J40">IFERROR(INDEX(MASTER!B:B,MATCH(G40,MASTER!A:A,0))/100," ")</f>
        <v>0.89</v>
      </c>
      <c r="K40" s="68">
        <f ca="1" t="shared" si="3"/>
        <v>0</v>
      </c>
      <c r="L40" s="68" t="str">
        <f ca="1" t="shared" si="4"/>
        <v>1900 - WEEK 00</v>
      </c>
      <c r="M40" s="68" t="str">
        <f ca="1" t="shared" si="5"/>
        <v>1900 - MONTH 01</v>
      </c>
      <c r="N40" s="84">
        <f ca="1" t="shared" ref="N40:O40" si="48">IFERROR(AVERAGEIF(L:L,L40,$J:$J)," ")</f>
        <v>0.925625</v>
      </c>
      <c r="O40" s="84">
        <f ca="1" t="shared" si="48"/>
        <v>0.925625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0</v>
      </c>
      <c r="AF40" s="68" t="str">
        <f ca="1" t="shared" si="13"/>
        <v>1900 01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45033.6788400231</v>
      </c>
      <c r="B41" s="68" t="str">
        <f ca="1">INDIRECT(ADDRESS(2+QUOTIENT(ROW()-2,COUNTA('Form Responses 1'!$1:$1)-4),2,,TRUE,"Form Responses 1"))</f>
        <v>edy.kyd@gmail.com</v>
      </c>
      <c r="C41" s="68" t="str">
        <f ca="1">INDIRECT(ADDRESS(2+QUOTIENT(ROW()-2,COUNTA('Form Responses 1'!$1:$1)-4),3,,TRUE,"Form Responses 1"))</f>
        <v>Edi Karyadi</v>
      </c>
      <c r="D41" s="68">
        <f ca="1">INDIRECT(ADDRESS(2+QUOTIENT(ROW()-2,COUNTA('Form Responses 1'!$1:$1)-4),4,,TRUE,"Form Responses 1"))</f>
        <v>0</v>
      </c>
      <c r="E41" s="83">
        <f ca="1" t="shared" si="0"/>
        <v>6</v>
      </c>
      <c r="F41" s="68" t="str">
        <f ca="1">IF(ISBLANK(A41)," ",INDIRECT(ADDRESS(1,5+MOD(ROW()-2,COUNTA('Form Responses 1'!$1:$1)-4),,TRUE,"Form Responses 1")))</f>
        <v>CIKINI - Lantai 1 [Toilet Pria / Wanita]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4" t="str">
        <f ca="1" t="shared" si="1"/>
        <v>CIKINI - Lantai 1</v>
      </c>
      <c r="I41" s="84" t="str">
        <f ca="1" t="shared" si="2"/>
        <v>CLEANING SERVICE</v>
      </c>
      <c r="J41" s="84">
        <f ca="1" t="array" ref="J41">IFERROR(INDEX(MASTER!B:B,MATCH(G41,MASTER!A:A,0))/100," ")</f>
        <v>0.89</v>
      </c>
      <c r="K41" s="68">
        <f ca="1" t="shared" si="3"/>
        <v>0</v>
      </c>
      <c r="L41" s="68" t="str">
        <f ca="1" t="shared" si="4"/>
        <v>1900 - WEEK 00</v>
      </c>
      <c r="M41" s="68" t="str">
        <f ca="1" t="shared" si="5"/>
        <v>1900 - MONTH 01</v>
      </c>
      <c r="N41" s="84">
        <f ca="1" t="shared" ref="N41:O41" si="49">IFERROR(AVERAGEIF(L:L,L41,$J:$J)," ")</f>
        <v>0.925625</v>
      </c>
      <c r="O41" s="84">
        <f ca="1" t="shared" si="49"/>
        <v>0.925625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0</v>
      </c>
      <c r="AF41" s="68" t="str">
        <f ca="1" t="shared" si="13"/>
        <v>1900 01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45033.6788400231</v>
      </c>
      <c r="B42" s="68" t="str">
        <f ca="1">INDIRECT(ADDRESS(2+QUOTIENT(ROW()-2,COUNTA('Form Responses 1'!$1:$1)-4),2,,TRUE,"Form Responses 1"))</f>
        <v>edy.kyd@gmail.com</v>
      </c>
      <c r="C42" s="68" t="str">
        <f ca="1">INDIRECT(ADDRESS(2+QUOTIENT(ROW()-2,COUNTA('Form Responses 1'!$1:$1)-4),3,,TRUE,"Form Responses 1"))</f>
        <v>Edi Karyadi</v>
      </c>
      <c r="D42" s="68">
        <f ca="1">INDIRECT(ADDRESS(2+QUOTIENT(ROW()-2,COUNTA('Form Responses 1'!$1:$1)-4),4,,TRUE,"Form Responses 1"))</f>
        <v>0</v>
      </c>
      <c r="E42" s="83">
        <f ca="1" t="shared" si="0"/>
        <v>6</v>
      </c>
      <c r="F42" s="68" t="str">
        <f ca="1">IF(ISBLANK(A42)," ",INDIRECT(ADDRESS(1,5+MOD(ROW()-2,COUNTA('Form Responses 1'!$1:$1)-4),,TRUE,"Form Responses 1")))</f>
        <v>CIKINI - Lantai 2 [Tangga Exit]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4" t="str">
        <f ca="1" t="shared" si="1"/>
        <v>CIKINI - Lantai 2</v>
      </c>
      <c r="I42" s="84" t="str">
        <f ca="1" t="shared" si="2"/>
        <v>CLEANING SERVICE</v>
      </c>
      <c r="J42" s="84">
        <f ca="1" t="array" ref="J42">IFERROR(INDEX(MASTER!B:B,MATCH(G42,MASTER!A:A,0))/100," ")</f>
        <v>0.89</v>
      </c>
      <c r="K42" s="68">
        <f ca="1" t="shared" si="3"/>
        <v>0</v>
      </c>
      <c r="L42" s="68" t="str">
        <f ca="1" t="shared" si="4"/>
        <v>1900 - WEEK 00</v>
      </c>
      <c r="M42" s="68" t="str">
        <f ca="1" t="shared" si="5"/>
        <v>1900 - MONTH 01</v>
      </c>
      <c r="N42" s="84">
        <f ca="1" t="shared" ref="N42:O42" si="50">IFERROR(AVERAGEIF(L:L,L42,$J:$J)," ")</f>
        <v>0.925625</v>
      </c>
      <c r="O42" s="84">
        <f ca="1" t="shared" si="50"/>
        <v>0.925625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0</v>
      </c>
      <c r="AF42" s="68" t="str">
        <f ca="1" t="shared" si="13"/>
        <v>1900 01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45033.6788400231</v>
      </c>
      <c r="B43" s="68" t="str">
        <f ca="1">INDIRECT(ADDRESS(2+QUOTIENT(ROW()-2,COUNTA('Form Responses 1'!$1:$1)-4),2,,TRUE,"Form Responses 1"))</f>
        <v>edy.kyd@gmail.com</v>
      </c>
      <c r="C43" s="68" t="str">
        <f ca="1">INDIRECT(ADDRESS(2+QUOTIENT(ROW()-2,COUNTA('Form Responses 1'!$1:$1)-4),3,,TRUE,"Form Responses 1"))</f>
        <v>Edi Karyadi</v>
      </c>
      <c r="D43" s="68">
        <f ca="1">INDIRECT(ADDRESS(2+QUOTIENT(ROW()-2,COUNTA('Form Responses 1'!$1:$1)-4),4,,TRUE,"Form Responses 1"))</f>
        <v>0</v>
      </c>
      <c r="E43" s="83">
        <f ca="1" t="shared" si="0"/>
        <v>6</v>
      </c>
      <c r="F43" s="68" t="str">
        <f ca="1">IF(ISBLANK(A43)," ",INDIRECT(ADDRESS(1,5+MOD(ROW()-2,COUNTA('Form Responses 1'!$1:$1)-4),,TRUE,"Form Responses 1")))</f>
        <v>CIKINI - Lantai 2 [Ruang Kerja]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4" t="str">
        <f ca="1" t="shared" si="1"/>
        <v>CIKINI - Lantai 2</v>
      </c>
      <c r="I43" s="84" t="str">
        <f ca="1" t="shared" si="2"/>
        <v>CLEANING SERVICE</v>
      </c>
      <c r="J43" s="84">
        <f ca="1" t="array" ref="J43">IFERROR(INDEX(MASTER!B:B,MATCH(G43,MASTER!A:A,0))/100," ")</f>
        <v>0.89</v>
      </c>
      <c r="K43" s="68">
        <f ca="1" t="shared" si="3"/>
        <v>0</v>
      </c>
      <c r="L43" s="68" t="str">
        <f ca="1" t="shared" si="4"/>
        <v>1900 - WEEK 00</v>
      </c>
      <c r="M43" s="68" t="str">
        <f ca="1" t="shared" si="5"/>
        <v>1900 - MONTH 01</v>
      </c>
      <c r="N43" s="84">
        <f ca="1" t="shared" ref="N43:O43" si="51">IFERROR(AVERAGEIF(L:L,L43,$J:$J)," ")</f>
        <v>0.925625</v>
      </c>
      <c r="O43" s="84">
        <f ca="1" t="shared" si="51"/>
        <v>0.925625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0</v>
      </c>
      <c r="AF43" s="68" t="str">
        <f ca="1" t="shared" si="13"/>
        <v>1900 01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45033.6788400231</v>
      </c>
      <c r="B44" s="68" t="str">
        <f ca="1">INDIRECT(ADDRESS(2+QUOTIENT(ROW()-2,COUNTA('Form Responses 1'!$1:$1)-4),2,,TRUE,"Form Responses 1"))</f>
        <v>edy.kyd@gmail.com</v>
      </c>
      <c r="C44" s="68" t="str">
        <f ca="1">INDIRECT(ADDRESS(2+QUOTIENT(ROW()-2,COUNTA('Form Responses 1'!$1:$1)-4),3,,TRUE,"Form Responses 1"))</f>
        <v>Edi Karyadi</v>
      </c>
      <c r="D44" s="68">
        <f ca="1">INDIRECT(ADDRESS(2+QUOTIENT(ROW()-2,COUNTA('Form Responses 1'!$1:$1)-4),4,,TRUE,"Form Responses 1"))</f>
        <v>0</v>
      </c>
      <c r="E44" s="83">
        <f ca="1" t="shared" si="0"/>
        <v>6</v>
      </c>
      <c r="F44" s="68" t="str">
        <f ca="1">IF(ISBLANK(A44)," ",INDIRECT(ADDRESS(1,5+MOD(ROW()-2,COUNTA('Form Responses 1'!$1:$1)-4),,TRUE,"Form Responses 1")))</f>
        <v>CIKINI - Lantai 2 [Pantry 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4" t="str">
        <f ca="1" t="shared" si="1"/>
        <v>CIKINI - Lantai 2</v>
      </c>
      <c r="I44" s="84" t="str">
        <f ca="1" t="shared" si="2"/>
        <v>CLEANING SERVICE</v>
      </c>
      <c r="J44" s="84">
        <f ca="1" t="array" ref="J44">IFERROR(INDEX(MASTER!B:B,MATCH(G44,MASTER!A:A,0))/100," ")</f>
        <v>0.89</v>
      </c>
      <c r="K44" s="68">
        <f ca="1" t="shared" si="3"/>
        <v>0</v>
      </c>
      <c r="L44" s="68" t="str">
        <f ca="1" t="shared" si="4"/>
        <v>1900 - WEEK 00</v>
      </c>
      <c r="M44" s="68" t="str">
        <f ca="1" t="shared" si="5"/>
        <v>1900 - MONTH 01</v>
      </c>
      <c r="N44" s="84">
        <f ca="1" t="shared" ref="N44:O44" si="52">IFERROR(AVERAGEIF(L:L,L44,$J:$J)," ")</f>
        <v>0.925625</v>
      </c>
      <c r="O44" s="84">
        <f ca="1" t="shared" si="52"/>
        <v>0.925625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0</v>
      </c>
      <c r="AF44" s="68" t="str">
        <f ca="1" t="shared" si="13"/>
        <v>1900 01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45033.6788400231</v>
      </c>
      <c r="B45" s="68" t="str">
        <f ca="1">INDIRECT(ADDRESS(2+QUOTIENT(ROW()-2,COUNTA('Form Responses 1'!$1:$1)-4),2,,TRUE,"Form Responses 1"))</f>
        <v>edy.kyd@gmail.com</v>
      </c>
      <c r="C45" s="68" t="str">
        <f ca="1">INDIRECT(ADDRESS(2+QUOTIENT(ROW()-2,COUNTA('Form Responses 1'!$1:$1)-4),3,,TRUE,"Form Responses 1"))</f>
        <v>Edi Karyadi</v>
      </c>
      <c r="D45" s="68">
        <f ca="1">INDIRECT(ADDRESS(2+QUOTIENT(ROW()-2,COUNTA('Form Responses 1'!$1:$1)-4),4,,TRUE,"Form Responses 1"))</f>
        <v>0</v>
      </c>
      <c r="E45" s="83">
        <f ca="1" t="shared" si="0"/>
        <v>6</v>
      </c>
      <c r="F45" s="68" t="str">
        <f ca="1">IF(ISBLANK(A45)," ",INDIRECT(ADDRESS(1,5+MOD(ROW()-2,COUNTA('Form Responses 1'!$1:$1)-4),,TRUE,"Form Responses 1")))</f>
        <v>CIKINI - Lantai 2 [Ruang Rapat 1]</v>
      </c>
      <c r="G45" s="68" t="str">
        <f ca="1">IF(ISBLANK(A45)," ",INDIRECT(ADDRESS(MATCH(A45,'Form Responses 1'!A:A,0),5+MOD(ROW()-2,COUNTA('Form Responses 1'!$1:$1)-4),,TRUE,"Form Responses 1")))</f>
        <v>CUKUP BAIK</v>
      </c>
      <c r="H45" s="84" t="str">
        <f ca="1" t="shared" si="1"/>
        <v>CIKINI - Lantai 2</v>
      </c>
      <c r="I45" s="84" t="str">
        <f ca="1" t="shared" si="2"/>
        <v>CLEANING SERVICE</v>
      </c>
      <c r="J45" s="84">
        <f ca="1" t="array" ref="J45">IFERROR(INDEX(MASTER!B:B,MATCH(G45,MASTER!A:A,0))/100," ")</f>
        <v>0.89</v>
      </c>
      <c r="K45" s="68">
        <f ca="1" t="shared" si="3"/>
        <v>0</v>
      </c>
      <c r="L45" s="68" t="str">
        <f ca="1" t="shared" si="4"/>
        <v>1900 - WEEK 00</v>
      </c>
      <c r="M45" s="68" t="str">
        <f ca="1" t="shared" si="5"/>
        <v>1900 - MONTH 01</v>
      </c>
      <c r="N45" s="84">
        <f ca="1" t="shared" ref="N45:O45" si="53">IFERROR(AVERAGEIF(L:L,L45,$J:$J)," ")</f>
        <v>0.925625</v>
      </c>
      <c r="O45" s="84">
        <f ca="1" t="shared" si="53"/>
        <v>0.925625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0</v>
      </c>
      <c r="AF45" s="68" t="str">
        <f ca="1" t="shared" si="13"/>
        <v>1900 01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45033.6788400231</v>
      </c>
      <c r="B46" s="68" t="str">
        <f ca="1">INDIRECT(ADDRESS(2+QUOTIENT(ROW()-2,COUNTA('Form Responses 1'!$1:$1)-4),2,,TRUE,"Form Responses 1"))</f>
        <v>edy.kyd@gmail.com</v>
      </c>
      <c r="C46" s="68" t="str">
        <f ca="1">INDIRECT(ADDRESS(2+QUOTIENT(ROW()-2,COUNTA('Form Responses 1'!$1:$1)-4),3,,TRUE,"Form Responses 1"))</f>
        <v>Edi Karyadi</v>
      </c>
      <c r="D46" s="68">
        <f ca="1">INDIRECT(ADDRESS(2+QUOTIENT(ROW()-2,COUNTA('Form Responses 1'!$1:$1)-4),4,,TRUE,"Form Responses 1"))</f>
        <v>0</v>
      </c>
      <c r="E46" s="83">
        <f ca="1" t="shared" si="0"/>
        <v>6</v>
      </c>
      <c r="F46" s="68" t="str">
        <f ca="1">IF(ISBLANK(A46)," ",INDIRECT(ADDRESS(1,5+MOD(ROW()-2,COUNTA('Form Responses 1'!$1:$1)-4),,TRUE,"Form Responses 1")))</f>
        <v>CIKINI - Lantai 2 [Koridor ]</v>
      </c>
      <c r="G46" s="68" t="str">
        <f ca="1">IF(ISBLANK(A46)," ",INDIRECT(ADDRESS(MATCH(A46,'Form Responses 1'!A:A,0),5+MOD(ROW()-2,COUNTA('Form Responses 1'!$1:$1)-4),,TRUE,"Form Responses 1")))</f>
        <v>CUKUP BAIK</v>
      </c>
      <c r="H46" s="84" t="str">
        <f ca="1" t="shared" si="1"/>
        <v>CIKINI - Lantai 2</v>
      </c>
      <c r="I46" s="84" t="str">
        <f ca="1" t="shared" si="2"/>
        <v>CLEANING SERVICE</v>
      </c>
      <c r="J46" s="84">
        <f ca="1" t="array" ref="J46">IFERROR(INDEX(MASTER!B:B,MATCH(G46,MASTER!A:A,0))/100," ")</f>
        <v>0.89</v>
      </c>
      <c r="K46" s="68">
        <f ca="1" t="shared" si="3"/>
        <v>0</v>
      </c>
      <c r="L46" s="68" t="str">
        <f ca="1" t="shared" si="4"/>
        <v>1900 - WEEK 00</v>
      </c>
      <c r="M46" s="68" t="str">
        <f ca="1" t="shared" si="5"/>
        <v>1900 - MONTH 01</v>
      </c>
      <c r="N46" s="84">
        <f ca="1" t="shared" ref="N46:O46" si="54">IFERROR(AVERAGEIF(L:L,L46,$J:$J)," ")</f>
        <v>0.925625</v>
      </c>
      <c r="O46" s="84">
        <f ca="1" t="shared" si="54"/>
        <v>0.925625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0</v>
      </c>
      <c r="AF46" s="68" t="str">
        <f ca="1" t="shared" si="13"/>
        <v>1900 01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45033.6788400231</v>
      </c>
      <c r="B47" s="68" t="str">
        <f ca="1">INDIRECT(ADDRESS(2+QUOTIENT(ROW()-2,COUNTA('Form Responses 1'!$1:$1)-4),2,,TRUE,"Form Responses 1"))</f>
        <v>edy.kyd@gmail.com</v>
      </c>
      <c r="C47" s="68" t="str">
        <f ca="1">INDIRECT(ADDRESS(2+QUOTIENT(ROW()-2,COUNTA('Form Responses 1'!$1:$1)-4),3,,TRUE,"Form Responses 1"))</f>
        <v>Edi Karyadi</v>
      </c>
      <c r="D47" s="68">
        <f ca="1">INDIRECT(ADDRESS(2+QUOTIENT(ROW()-2,COUNTA('Form Responses 1'!$1:$1)-4),4,,TRUE,"Form Responses 1"))</f>
        <v>0</v>
      </c>
      <c r="E47" s="83">
        <f ca="1" t="shared" si="0"/>
        <v>6</v>
      </c>
      <c r="F47" s="68" t="str">
        <f ca="1">IF(ISBLANK(A47)," ",INDIRECT(ADDRESS(1,5+MOD(ROW()-2,COUNTA('Form Responses 1'!$1:$1)-4),,TRUE,"Form Responses 1")))</f>
        <v>CIKINI - Lantai 2 [Toilet Pria / Wanita]</v>
      </c>
      <c r="G47" s="68" t="str">
        <f ca="1">IF(ISBLANK(A47)," ",INDIRECT(ADDRESS(MATCH(A47,'Form Responses 1'!A:A,0),5+MOD(ROW()-2,COUNTA('Form Responses 1'!$1:$1)-4),,TRUE,"Form Responses 1")))</f>
        <v>CUKUP BAIK</v>
      </c>
      <c r="H47" s="84" t="str">
        <f ca="1" t="shared" si="1"/>
        <v>CIKINI - Lantai 2</v>
      </c>
      <c r="I47" s="84" t="str">
        <f ca="1" t="shared" si="2"/>
        <v>CLEANING SERVICE</v>
      </c>
      <c r="J47" s="84">
        <f ca="1" t="array" ref="J47">IFERROR(INDEX(MASTER!B:B,MATCH(G47,MASTER!A:A,0))/100," ")</f>
        <v>0.89</v>
      </c>
      <c r="K47" s="68">
        <f ca="1" t="shared" si="3"/>
        <v>0</v>
      </c>
      <c r="L47" s="68" t="str">
        <f ca="1" t="shared" si="4"/>
        <v>1900 - WEEK 00</v>
      </c>
      <c r="M47" s="68" t="str">
        <f ca="1" t="shared" si="5"/>
        <v>1900 - MONTH 01</v>
      </c>
      <c r="N47" s="84">
        <f ca="1" t="shared" ref="N47:O47" si="55">IFERROR(AVERAGEIF(L:L,L47,$J:$J)," ")</f>
        <v>0.925625</v>
      </c>
      <c r="O47" s="84">
        <f ca="1" t="shared" si="55"/>
        <v>0.925625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0</v>
      </c>
      <c r="AF47" s="68" t="str">
        <f ca="1" t="shared" si="13"/>
        <v>1900 01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45033.6788400231</v>
      </c>
      <c r="B48" s="68" t="str">
        <f ca="1">INDIRECT(ADDRESS(2+QUOTIENT(ROW()-2,COUNTA('Form Responses 1'!$1:$1)-4),2,,TRUE,"Form Responses 1"))</f>
        <v>edy.kyd@gmail.com</v>
      </c>
      <c r="C48" s="68" t="str">
        <f ca="1">INDIRECT(ADDRESS(2+QUOTIENT(ROW()-2,COUNTA('Form Responses 1'!$1:$1)-4),3,,TRUE,"Form Responses 1"))</f>
        <v>Edi Karyadi</v>
      </c>
      <c r="D48" s="68">
        <f ca="1">INDIRECT(ADDRESS(2+QUOTIENT(ROW()-2,COUNTA('Form Responses 1'!$1:$1)-4),4,,TRUE,"Form Responses 1"))</f>
        <v>0</v>
      </c>
      <c r="E48" s="83">
        <f ca="1" t="shared" si="0"/>
        <v>6</v>
      </c>
      <c r="F48" s="68" t="str">
        <f ca="1">IF(ISBLANK(A48)," ",INDIRECT(ADDRESS(1,5+MOD(ROW()-2,COUNTA('Form Responses 1'!$1:$1)-4),,TRUE,"Form Responses 1")))</f>
        <v>CIKINI - Halaman [Taman ]</v>
      </c>
      <c r="G48" s="68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CIKINI - Halaman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8">
        <f ca="1" t="shared" si="3"/>
        <v>0</v>
      </c>
      <c r="L48" s="68" t="str">
        <f ca="1" t="shared" si="4"/>
        <v>1900 - WEEK 00</v>
      </c>
      <c r="M48" s="68" t="str">
        <f ca="1" t="shared" si="5"/>
        <v>1900 - MONTH 01</v>
      </c>
      <c r="N48" s="84">
        <f ca="1" t="shared" ref="N48:O48" si="56">IFERROR(AVERAGEIF(L:L,L48,$J:$J)," ")</f>
        <v>0.925625</v>
      </c>
      <c r="O48" s="84">
        <f ca="1" t="shared" si="56"/>
        <v>0.925625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0</v>
      </c>
      <c r="AF48" s="68" t="str">
        <f ca="1" t="shared" si="13"/>
        <v>1900 01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45033.6788400231</v>
      </c>
      <c r="B49" s="68" t="str">
        <f ca="1">INDIRECT(ADDRESS(2+QUOTIENT(ROW()-2,COUNTA('Form Responses 1'!$1:$1)-4),2,,TRUE,"Form Responses 1"))</f>
        <v>edy.kyd@gmail.com</v>
      </c>
      <c r="C49" s="68" t="str">
        <f ca="1">INDIRECT(ADDRESS(2+QUOTIENT(ROW()-2,COUNTA('Form Responses 1'!$1:$1)-4),3,,TRUE,"Form Responses 1"))</f>
        <v>Edi Karyadi</v>
      </c>
      <c r="D49" s="68">
        <f ca="1">INDIRECT(ADDRESS(2+QUOTIENT(ROW()-2,COUNTA('Form Responses 1'!$1:$1)-4),4,,TRUE,"Form Responses 1"))</f>
        <v>0</v>
      </c>
      <c r="E49" s="83">
        <f ca="1" t="shared" si="0"/>
        <v>6</v>
      </c>
      <c r="F49" s="68" t="str">
        <f ca="1">IF(ISBLANK(A49)," ",INDIRECT(ADDRESS(1,5+MOD(ROW()-2,COUNTA('Form Responses 1'!$1:$1)-4),,TRUE,"Form Responses 1")))</f>
        <v>CIKINI - Halaman [Parkir Motor ]</v>
      </c>
      <c r="G49" s="68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CIKINI - Halaman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8">
        <f ca="1" t="shared" si="3"/>
        <v>0</v>
      </c>
      <c r="L49" s="68" t="str">
        <f ca="1" t="shared" si="4"/>
        <v>1900 - WEEK 00</v>
      </c>
      <c r="M49" s="68" t="str">
        <f ca="1" t="shared" si="5"/>
        <v>1900 - MONTH 01</v>
      </c>
      <c r="N49" s="84">
        <f ca="1" t="shared" ref="N49:O49" si="57">IFERROR(AVERAGEIF(L:L,L49,$J:$J)," ")</f>
        <v>0.925625</v>
      </c>
      <c r="O49" s="84">
        <f ca="1" t="shared" si="57"/>
        <v>0.925625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0</v>
      </c>
      <c r="AF49" s="68" t="str">
        <f ca="1" t="shared" si="13"/>
        <v>1900 01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45033.6788400231</v>
      </c>
      <c r="B50" s="68" t="str">
        <f ca="1">INDIRECT(ADDRESS(2+QUOTIENT(ROW()-2,COUNTA('Form Responses 1'!$1:$1)-4),2,,TRUE,"Form Responses 1"))</f>
        <v>edy.kyd@gmail.com</v>
      </c>
      <c r="C50" s="68" t="str">
        <f ca="1">INDIRECT(ADDRESS(2+QUOTIENT(ROW()-2,COUNTA('Form Responses 1'!$1:$1)-4),3,,TRUE,"Form Responses 1"))</f>
        <v>Edi Karyadi</v>
      </c>
      <c r="D50" s="68">
        <f ca="1">INDIRECT(ADDRESS(2+QUOTIENT(ROW()-2,COUNTA('Form Responses 1'!$1:$1)-4),4,,TRUE,"Form Responses 1"))</f>
        <v>0</v>
      </c>
      <c r="E50" s="83">
        <f ca="1" t="shared" si="0"/>
        <v>6</v>
      </c>
      <c r="F50" s="68" t="str">
        <f ca="1">IF(ISBLANK(A50)," ",INDIRECT(ADDRESS(1,5+MOD(ROW()-2,COUNTA('Form Responses 1'!$1:$1)-4),,TRUE,"Form Responses 1")))</f>
        <v>CIKINI - Halaman [Parkir Mobil]</v>
      </c>
      <c r="G50" s="68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CIKINI - Halaman</v>
      </c>
      <c r="I50" s="84" t="str">
        <f ca="1" t="shared" si="2"/>
        <v>CLEANING SERVICE</v>
      </c>
      <c r="J50" s="84">
        <f ca="1" t="array" ref="J50">IFERROR(INDEX(MASTER!B:B,MATCH(G50,MASTER!A:A,0))/100," ")</f>
        <v>0.95</v>
      </c>
      <c r="K50" s="68">
        <f ca="1" t="shared" si="3"/>
        <v>0</v>
      </c>
      <c r="L50" s="68" t="str">
        <f ca="1" t="shared" si="4"/>
        <v>1900 - WEEK 00</v>
      </c>
      <c r="M50" s="68" t="str">
        <f ca="1" t="shared" si="5"/>
        <v>1900 - MONTH 01</v>
      </c>
      <c r="N50" s="84">
        <f ca="1" t="shared" ref="N50:O50" si="58">IFERROR(AVERAGEIF(L:L,L50,$J:$J)," ")</f>
        <v>0.925625</v>
      </c>
      <c r="O50" s="84">
        <f ca="1" t="shared" si="58"/>
        <v>0.925625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0</v>
      </c>
      <c r="AF50" s="68" t="str">
        <f ca="1" t="shared" si="13"/>
        <v>1900 01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45033.6788400231</v>
      </c>
      <c r="B51" s="68" t="str">
        <f ca="1">INDIRECT(ADDRESS(2+QUOTIENT(ROW()-2,COUNTA('Form Responses 1'!$1:$1)-4),2,,TRUE,"Form Responses 1"))</f>
        <v>edy.kyd@gmail.com</v>
      </c>
      <c r="C51" s="68" t="str">
        <f ca="1">INDIRECT(ADDRESS(2+QUOTIENT(ROW()-2,COUNTA('Form Responses 1'!$1:$1)-4),3,,TRUE,"Form Responses 1"))</f>
        <v>Edi Karyadi</v>
      </c>
      <c r="D51" s="68">
        <f ca="1">INDIRECT(ADDRESS(2+QUOTIENT(ROW()-2,COUNTA('Form Responses 1'!$1:$1)-4),4,,TRUE,"Form Responses 1"))</f>
        <v>0</v>
      </c>
      <c r="E51" s="83">
        <f ca="1" t="shared" si="0"/>
        <v>6</v>
      </c>
      <c r="F51" s="68" t="str">
        <f ca="1">IF(ISBLANK(A51)," ",INDIRECT(ADDRESS(1,5+MOD(ROW()-2,COUNTA('Form Responses 1'!$1:$1)-4),,TRUE,"Form Responses 1")))</f>
        <v>CIKINI - Halaman [Pos Security]</v>
      </c>
      <c r="G51" s="68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CIKINI - Halaman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8">
        <f ca="1" t="shared" si="3"/>
        <v>0</v>
      </c>
      <c r="L51" s="68" t="str">
        <f ca="1" t="shared" si="4"/>
        <v>1900 - WEEK 00</v>
      </c>
      <c r="M51" s="68" t="str">
        <f ca="1" t="shared" si="5"/>
        <v>1900 - MONTH 01</v>
      </c>
      <c r="N51" s="84">
        <f ca="1" t="shared" ref="N51:O51" si="59">IFERROR(AVERAGEIF(L:L,L51,$J:$J)," ")</f>
        <v>0.925625</v>
      </c>
      <c r="O51" s="84">
        <f ca="1" t="shared" si="59"/>
        <v>0.925625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0</v>
      </c>
      <c r="AF51" s="68" t="str">
        <f ca="1" t="shared" si="13"/>
        <v>1900 01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45033.6788400231</v>
      </c>
      <c r="B52" s="68" t="str">
        <f ca="1">INDIRECT(ADDRESS(2+QUOTIENT(ROW()-2,COUNTA('Form Responses 1'!$1:$1)-4),2,,TRUE,"Form Responses 1"))</f>
        <v>edy.kyd@gmail.com</v>
      </c>
      <c r="C52" s="68" t="str">
        <f ca="1">INDIRECT(ADDRESS(2+QUOTIENT(ROW()-2,COUNTA('Form Responses 1'!$1:$1)-4),3,,TRUE,"Form Responses 1"))</f>
        <v>Edi Karyadi</v>
      </c>
      <c r="D52" s="68">
        <f ca="1">INDIRECT(ADDRESS(2+QUOTIENT(ROW()-2,COUNTA('Form Responses 1'!$1:$1)-4),4,,TRUE,"Form Responses 1"))</f>
        <v>0</v>
      </c>
      <c r="E52" s="83">
        <f ca="1" t="shared" si="0"/>
        <v>6</v>
      </c>
      <c r="F52" s="68" t="str">
        <f ca="1">IF(ISBLANK(A52)," ",INDIRECT(ADDRESS(1,5+MOD(ROW()-2,COUNTA('Form Responses 1'!$1:$1)-4),,TRUE,"Form Responses 1")))</f>
        <v>CIKINI - Halaman [Halaman depan dan samping ]</v>
      </c>
      <c r="G52" s="68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CIKINI - Halaman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8">
        <f ca="1" t="shared" si="3"/>
        <v>0</v>
      </c>
      <c r="L52" s="68" t="str">
        <f ca="1" t="shared" si="4"/>
        <v>1900 - WEEK 00</v>
      </c>
      <c r="M52" s="68" t="str">
        <f ca="1" t="shared" si="5"/>
        <v>1900 - MONTH 01</v>
      </c>
      <c r="N52" s="84">
        <f ca="1" t="shared" ref="N52:O52" si="60">IFERROR(AVERAGEIF(L:L,L52,$J:$J)," ")</f>
        <v>0.925625</v>
      </c>
      <c r="O52" s="84">
        <f ca="1" t="shared" si="60"/>
        <v>0.925625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0</v>
      </c>
      <c r="AF52" s="68" t="str">
        <f ca="1" t="shared" si="13"/>
        <v>1900 01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45033.6788400231</v>
      </c>
      <c r="B53" s="68" t="str">
        <f ca="1">INDIRECT(ADDRESS(2+QUOTIENT(ROW()-2,COUNTA('Form Responses 1'!$1:$1)-4),2,,TRUE,"Form Responses 1"))</f>
        <v>edy.kyd@gmail.com</v>
      </c>
      <c r="C53" s="68" t="str">
        <f ca="1">INDIRECT(ADDRESS(2+QUOTIENT(ROW()-2,COUNTA('Form Responses 1'!$1:$1)-4),3,,TRUE,"Form Responses 1"))</f>
        <v>Edi Karyadi</v>
      </c>
      <c r="D53" s="68">
        <f ca="1">INDIRECT(ADDRESS(2+QUOTIENT(ROW()-2,COUNTA('Form Responses 1'!$1:$1)-4),4,,TRUE,"Form Responses 1"))</f>
        <v>0</v>
      </c>
      <c r="E53" s="83">
        <f ca="1" t="shared" si="0"/>
        <v>6</v>
      </c>
      <c r="F53" s="68" t="str">
        <f ca="1">IF(ISBLANK(A53)," ",INDIRECT(ADDRESS(1,5+MOD(ROW()-2,COUNTA('Form Responses 1'!$1:$1)-4),,TRUE,"Form Responses 1")))</f>
        <v>CIKINI - Halaman [TPS]</v>
      </c>
      <c r="G53" s="68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CIKINI - Halaman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8">
        <f ca="1" t="shared" si="3"/>
        <v>0</v>
      </c>
      <c r="L53" s="68" t="str">
        <f ca="1" t="shared" si="4"/>
        <v>1900 - WEEK 00</v>
      </c>
      <c r="M53" s="68" t="str">
        <f ca="1" t="shared" si="5"/>
        <v>1900 - MONTH 01</v>
      </c>
      <c r="N53" s="84">
        <f ca="1" t="shared" ref="N53:O53" si="61">IFERROR(AVERAGEIF(L:L,L53,$J:$J)," ")</f>
        <v>0.925625</v>
      </c>
      <c r="O53" s="84">
        <f ca="1" t="shared" si="61"/>
        <v>0.925625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0</v>
      </c>
      <c r="AF53" s="68" t="str">
        <f ca="1" t="shared" si="13"/>
        <v>1900 01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45033.6788400231</v>
      </c>
      <c r="B54" s="68" t="str">
        <f ca="1">INDIRECT(ADDRESS(2+QUOTIENT(ROW()-2,COUNTA('Form Responses 1'!$1:$1)-4),2,,TRUE,"Form Responses 1"))</f>
        <v>edy.kyd@gmail.com</v>
      </c>
      <c r="C54" s="68" t="str">
        <f ca="1">INDIRECT(ADDRESS(2+QUOTIENT(ROW()-2,COUNTA('Form Responses 1'!$1:$1)-4),3,,TRUE,"Form Responses 1"))</f>
        <v>Edi Karyadi</v>
      </c>
      <c r="D54" s="68">
        <f ca="1">INDIRECT(ADDRESS(2+QUOTIENT(ROW()-2,COUNTA('Form Responses 1'!$1:$1)-4),4,,TRUE,"Form Responses 1"))</f>
        <v>0</v>
      </c>
      <c r="E54" s="83">
        <f ca="1" t="shared" si="0"/>
        <v>6</v>
      </c>
      <c r="F54" s="68" t="str">
        <f ca="1">IF(ISBLANK(A54)," ",INDIRECT(ADDRESS(1,5+MOD(ROW()-2,COUNTA('Form Responses 1'!$1:$1)-4),,TRUE,"Form Responses 1")))</f>
        <v>RADEN SALEH - Lantai 1 [Lobby Utama]</v>
      </c>
      <c r="G54" s="68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RADEN SALEH - Lantai 1</v>
      </c>
      <c r="I54" s="84" t="str">
        <f ca="1" t="shared" si="2"/>
        <v>CLEANING SERVICE</v>
      </c>
      <c r="J54" s="84">
        <f ca="1" t="array" ref="J54">IFERROR(INDEX(MASTER!B:B,MATCH(G54,MASTER!A:A,0))/100," ")</f>
        <v>0.95</v>
      </c>
      <c r="K54" s="68">
        <f ca="1" t="shared" si="3"/>
        <v>0</v>
      </c>
      <c r="L54" s="68" t="str">
        <f ca="1" t="shared" si="4"/>
        <v>1900 - WEEK 00</v>
      </c>
      <c r="M54" s="68" t="str">
        <f ca="1" t="shared" si="5"/>
        <v>1900 - MONTH 01</v>
      </c>
      <c r="N54" s="84">
        <f ca="1" t="shared" ref="N54:O54" si="62">IFERROR(AVERAGEIF(L:L,L54,$J:$J)," ")</f>
        <v>0.925625</v>
      </c>
      <c r="O54" s="84">
        <f ca="1" t="shared" si="62"/>
        <v>0.925625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0</v>
      </c>
      <c r="AF54" s="68" t="str">
        <f ca="1" t="shared" si="13"/>
        <v>1900 01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45033.6788400231</v>
      </c>
      <c r="B55" s="68" t="str">
        <f ca="1">INDIRECT(ADDRESS(2+QUOTIENT(ROW()-2,COUNTA('Form Responses 1'!$1:$1)-4),2,,TRUE,"Form Responses 1"))</f>
        <v>edy.kyd@gmail.com</v>
      </c>
      <c r="C55" s="68" t="str">
        <f ca="1">INDIRECT(ADDRESS(2+QUOTIENT(ROW()-2,COUNTA('Form Responses 1'!$1:$1)-4),3,,TRUE,"Form Responses 1"))</f>
        <v>Edi Karyadi</v>
      </c>
      <c r="D55" s="68">
        <f ca="1">INDIRECT(ADDRESS(2+QUOTIENT(ROW()-2,COUNTA('Form Responses 1'!$1:$1)-4),4,,TRUE,"Form Responses 1"))</f>
        <v>0</v>
      </c>
      <c r="E55" s="83">
        <f ca="1" t="shared" si="0"/>
        <v>6</v>
      </c>
      <c r="F55" s="68" t="str">
        <f ca="1">IF(ISBLANK(A55)," ",INDIRECT(ADDRESS(1,5+MOD(ROW()-2,COUNTA('Form Responses 1'!$1:$1)-4),,TRUE,"Form Responses 1")))</f>
        <v>RADEN SALEH - Lantai 1 [Lobby Luar]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4" t="str">
        <f ca="1" t="shared" si="1"/>
        <v>RADEN SALEH - Lantai 1</v>
      </c>
      <c r="I55" s="84" t="str">
        <f ca="1" t="shared" si="2"/>
        <v>CLEANING SERVICE</v>
      </c>
      <c r="J55" s="84">
        <f ca="1" t="array" ref="J55">IFERROR(INDEX(MASTER!B:B,MATCH(G55,MASTER!A:A,0))/100," ")</f>
        <v>0.89</v>
      </c>
      <c r="K55" s="68">
        <f ca="1" t="shared" si="3"/>
        <v>0</v>
      </c>
      <c r="L55" s="68" t="str">
        <f ca="1" t="shared" si="4"/>
        <v>1900 - WEEK 00</v>
      </c>
      <c r="M55" s="68" t="str">
        <f ca="1" t="shared" si="5"/>
        <v>1900 - MONTH 01</v>
      </c>
      <c r="N55" s="84">
        <f ca="1" t="shared" ref="N55:O55" si="63">IFERROR(AVERAGEIF(L:L,L55,$J:$J)," ")</f>
        <v>0.925625</v>
      </c>
      <c r="O55" s="84">
        <f ca="1" t="shared" si="63"/>
        <v>0.925625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0</v>
      </c>
      <c r="AF55" s="68" t="str">
        <f ca="1" t="shared" si="13"/>
        <v>1900 01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45033.6788400231</v>
      </c>
      <c r="B56" s="68" t="str">
        <f ca="1">INDIRECT(ADDRESS(2+QUOTIENT(ROW()-2,COUNTA('Form Responses 1'!$1:$1)-4),2,,TRUE,"Form Responses 1"))</f>
        <v>edy.kyd@gmail.com</v>
      </c>
      <c r="C56" s="68" t="str">
        <f ca="1">INDIRECT(ADDRESS(2+QUOTIENT(ROW()-2,COUNTA('Form Responses 1'!$1:$1)-4),3,,TRUE,"Form Responses 1"))</f>
        <v>Edi Karyadi</v>
      </c>
      <c r="D56" s="68">
        <f ca="1">INDIRECT(ADDRESS(2+QUOTIENT(ROW()-2,COUNTA('Form Responses 1'!$1:$1)-4),4,,TRUE,"Form Responses 1"))</f>
        <v>0</v>
      </c>
      <c r="E56" s="83">
        <f ca="1" t="shared" si="0"/>
        <v>6</v>
      </c>
      <c r="F56" s="68" t="str">
        <f ca="1">IF(ISBLANK(A56)," ",INDIRECT(ADDRESS(1,5+MOD(ROW()-2,COUNTA('Form Responses 1'!$1:$1)-4),,TRUE,"Form Responses 1")))</f>
        <v>RADEN SALEH - Lantai 1 [Ruang Meeting]</v>
      </c>
      <c r="G56" s="68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RADEN SALEH - Lantai 1</v>
      </c>
      <c r="I56" s="84" t="str">
        <f ca="1" t="shared" si="2"/>
        <v>CLEANING SERVICE</v>
      </c>
      <c r="J56" s="84">
        <f ca="1" t="array" ref="J56">IFERROR(INDEX(MASTER!B:B,MATCH(G56,MASTER!A:A,0))/100," ")</f>
        <v>0.95</v>
      </c>
      <c r="K56" s="68">
        <f ca="1" t="shared" si="3"/>
        <v>0</v>
      </c>
      <c r="L56" s="68" t="str">
        <f ca="1" t="shared" si="4"/>
        <v>1900 - WEEK 00</v>
      </c>
      <c r="M56" s="68" t="str">
        <f ca="1" t="shared" si="5"/>
        <v>1900 - MONTH 01</v>
      </c>
      <c r="N56" s="84">
        <f ca="1" t="shared" ref="N56:O56" si="64">IFERROR(AVERAGEIF(L:L,L56,$J:$J)," ")</f>
        <v>0.925625</v>
      </c>
      <c r="O56" s="84">
        <f ca="1" t="shared" si="64"/>
        <v>0.925625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0</v>
      </c>
      <c r="AF56" s="68" t="str">
        <f ca="1" t="shared" si="13"/>
        <v>1900 01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45033.6788400231</v>
      </c>
      <c r="B57" s="68" t="str">
        <f ca="1">INDIRECT(ADDRESS(2+QUOTIENT(ROW()-2,COUNTA('Form Responses 1'!$1:$1)-4),2,,TRUE,"Form Responses 1"))</f>
        <v>edy.kyd@gmail.com</v>
      </c>
      <c r="C57" s="68" t="str">
        <f ca="1">INDIRECT(ADDRESS(2+QUOTIENT(ROW()-2,COUNTA('Form Responses 1'!$1:$1)-4),3,,TRUE,"Form Responses 1"))</f>
        <v>Edi Karyadi</v>
      </c>
      <c r="D57" s="68">
        <f ca="1">INDIRECT(ADDRESS(2+QUOTIENT(ROW()-2,COUNTA('Form Responses 1'!$1:$1)-4),4,,TRUE,"Form Responses 1"))</f>
        <v>0</v>
      </c>
      <c r="E57" s="83">
        <f ca="1" t="shared" si="0"/>
        <v>6</v>
      </c>
      <c r="F57" s="68" t="str">
        <f ca="1">IF(ISBLANK(A57)," ",INDIRECT(ADDRESS(1,5+MOD(ROW()-2,COUNTA('Form Responses 1'!$1:$1)-4),,TRUE,"Form Responses 1")))</f>
        <v>RADEN SALEH - Lantai 1 [Ruang Kerja]</v>
      </c>
      <c r="G57" s="68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RADEN SALEH - Lantai 1</v>
      </c>
      <c r="I57" s="84" t="str">
        <f ca="1" t="shared" si="2"/>
        <v>CLEANING SERVICE</v>
      </c>
      <c r="J57" s="84">
        <f ca="1" t="array" ref="J57">IFERROR(INDEX(MASTER!B:B,MATCH(G57,MASTER!A:A,0))/100," ")</f>
        <v>0.95</v>
      </c>
      <c r="K57" s="68">
        <f ca="1" t="shared" si="3"/>
        <v>0</v>
      </c>
      <c r="L57" s="68" t="str">
        <f ca="1" t="shared" si="4"/>
        <v>1900 - WEEK 00</v>
      </c>
      <c r="M57" s="68" t="str">
        <f ca="1" t="shared" si="5"/>
        <v>1900 - MONTH 01</v>
      </c>
      <c r="N57" s="84">
        <f ca="1" t="shared" ref="N57:O57" si="65">IFERROR(AVERAGEIF(L:L,L57,$J:$J)," ")</f>
        <v>0.925625</v>
      </c>
      <c r="O57" s="84">
        <f ca="1" t="shared" si="65"/>
        <v>0.925625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0</v>
      </c>
      <c r="AF57" s="68" t="str">
        <f ca="1" t="shared" si="13"/>
        <v>1900 01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45033.6788400231</v>
      </c>
      <c r="B58" s="68" t="str">
        <f ca="1">INDIRECT(ADDRESS(2+QUOTIENT(ROW()-2,COUNTA('Form Responses 1'!$1:$1)-4),2,,TRUE,"Form Responses 1"))</f>
        <v>edy.kyd@gmail.com</v>
      </c>
      <c r="C58" s="68" t="str">
        <f ca="1">INDIRECT(ADDRESS(2+QUOTIENT(ROW()-2,COUNTA('Form Responses 1'!$1:$1)-4),3,,TRUE,"Form Responses 1"))</f>
        <v>Edi Karyadi</v>
      </c>
      <c r="D58" s="68">
        <f ca="1">INDIRECT(ADDRESS(2+QUOTIENT(ROW()-2,COUNTA('Form Responses 1'!$1:$1)-4),4,,TRUE,"Form Responses 1"))</f>
        <v>0</v>
      </c>
      <c r="E58" s="83">
        <f ca="1" t="shared" si="0"/>
        <v>6</v>
      </c>
      <c r="F58" s="68" t="str">
        <f ca="1">IF(ISBLANK(A58)," ",INDIRECT(ADDRESS(1,5+MOD(ROW()-2,COUNTA('Form Responses 1'!$1:$1)-4),,TRUE,"Form Responses 1")))</f>
        <v>RADEN SALEH - Lantai 1 [Tangga Exit]</v>
      </c>
      <c r="G58" s="68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RADEN SALEH - Lantai 1</v>
      </c>
      <c r="I58" s="84" t="str">
        <f ca="1" t="shared" si="2"/>
        <v>CLEANING SERVICE</v>
      </c>
      <c r="J58" s="84">
        <f ca="1" t="array" ref="J58">IFERROR(INDEX(MASTER!B:B,MATCH(G58,MASTER!A:A,0))/100," ")</f>
        <v>0.95</v>
      </c>
      <c r="K58" s="68">
        <f ca="1" t="shared" si="3"/>
        <v>0</v>
      </c>
      <c r="L58" s="68" t="str">
        <f ca="1" t="shared" si="4"/>
        <v>1900 - WEEK 00</v>
      </c>
      <c r="M58" s="68" t="str">
        <f ca="1" t="shared" si="5"/>
        <v>1900 - MONTH 01</v>
      </c>
      <c r="N58" s="84">
        <f ca="1" t="shared" ref="N58:O58" si="66">IFERROR(AVERAGEIF(L:L,L58,$J:$J)," ")</f>
        <v>0.925625</v>
      </c>
      <c r="O58" s="84">
        <f ca="1" t="shared" si="66"/>
        <v>0.925625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0</v>
      </c>
      <c r="AF58" s="68" t="str">
        <f ca="1" t="shared" si="13"/>
        <v>1900 01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45033.6788400231</v>
      </c>
      <c r="B59" s="68" t="str">
        <f ca="1">INDIRECT(ADDRESS(2+QUOTIENT(ROW()-2,COUNTA('Form Responses 1'!$1:$1)-4),2,,TRUE,"Form Responses 1"))</f>
        <v>edy.kyd@gmail.com</v>
      </c>
      <c r="C59" s="68" t="str">
        <f ca="1">INDIRECT(ADDRESS(2+QUOTIENT(ROW()-2,COUNTA('Form Responses 1'!$1:$1)-4),3,,TRUE,"Form Responses 1"))</f>
        <v>Edi Karyadi</v>
      </c>
      <c r="D59" s="68">
        <f ca="1">INDIRECT(ADDRESS(2+QUOTIENT(ROW()-2,COUNTA('Form Responses 1'!$1:$1)-4),4,,TRUE,"Form Responses 1"))</f>
        <v>0</v>
      </c>
      <c r="E59" s="83">
        <f ca="1" t="shared" si="0"/>
        <v>6</v>
      </c>
      <c r="F59" s="68" t="str">
        <f ca="1">IF(ISBLANK(A59)," ",INDIRECT(ADDRESS(1,5+MOD(ROW()-2,COUNTA('Form Responses 1'!$1:$1)-4),,TRUE,"Form Responses 1")))</f>
        <v>RADEN SALEH - Lantai 1 [Toilet Pria / Wanita]</v>
      </c>
      <c r="G59" s="68" t="str">
        <f ca="1">IF(ISBLANK(A59)," ",INDIRECT(ADDRESS(MATCH(A59,'Form Responses 1'!A:A,0),5+MOD(ROW()-2,COUNTA('Form Responses 1'!$1:$1)-4),,TRUE,"Form Responses 1")))</f>
        <v>CUKUP BAIK</v>
      </c>
      <c r="H59" s="84" t="str">
        <f ca="1" t="shared" si="1"/>
        <v>RADEN SALEH - Lantai 1</v>
      </c>
      <c r="I59" s="84" t="str">
        <f ca="1" t="shared" si="2"/>
        <v>CLEANING SERVICE</v>
      </c>
      <c r="J59" s="84">
        <f ca="1" t="array" ref="J59">IFERROR(INDEX(MASTER!B:B,MATCH(G59,MASTER!A:A,0))/100," ")</f>
        <v>0.89</v>
      </c>
      <c r="K59" s="68">
        <f ca="1" t="shared" si="3"/>
        <v>0</v>
      </c>
      <c r="L59" s="68" t="str">
        <f ca="1" t="shared" si="4"/>
        <v>1900 - WEEK 00</v>
      </c>
      <c r="M59" s="68" t="str">
        <f ca="1" t="shared" si="5"/>
        <v>1900 - MONTH 01</v>
      </c>
      <c r="N59" s="84">
        <f ca="1" t="shared" ref="N59:O59" si="67">IFERROR(AVERAGEIF(L:L,L59,$J:$J)," ")</f>
        <v>0.925625</v>
      </c>
      <c r="O59" s="84">
        <f ca="1" t="shared" si="67"/>
        <v>0.925625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0</v>
      </c>
      <c r="AF59" s="68" t="str">
        <f ca="1" t="shared" si="13"/>
        <v>1900 01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45033.6788400231</v>
      </c>
      <c r="B60" s="68" t="str">
        <f ca="1">INDIRECT(ADDRESS(2+QUOTIENT(ROW()-2,COUNTA('Form Responses 1'!$1:$1)-4),2,,TRUE,"Form Responses 1"))</f>
        <v>edy.kyd@gmail.com</v>
      </c>
      <c r="C60" s="68" t="str">
        <f ca="1">INDIRECT(ADDRESS(2+QUOTIENT(ROW()-2,COUNTA('Form Responses 1'!$1:$1)-4),3,,TRUE,"Form Responses 1"))</f>
        <v>Edi Karyadi</v>
      </c>
      <c r="D60" s="68">
        <f ca="1">INDIRECT(ADDRESS(2+QUOTIENT(ROW()-2,COUNTA('Form Responses 1'!$1:$1)-4),4,,TRUE,"Form Responses 1"))</f>
        <v>0</v>
      </c>
      <c r="E60" s="83">
        <f ca="1" t="shared" si="0"/>
        <v>6</v>
      </c>
      <c r="F60" s="68" t="str">
        <f ca="1">IF(ISBLANK(A60)," ",INDIRECT(ADDRESS(1,5+MOD(ROW()-2,COUNTA('Form Responses 1'!$1:$1)-4),,TRUE,"Form Responses 1")))</f>
        <v>RADEN SALEH - Halaman [Taman ]</v>
      </c>
      <c r="G60" s="68" t="str">
        <f ca="1">IF(ISBLANK(A60)," ",INDIRECT(ADDRESS(MATCH(A60,'Form Responses 1'!A:A,0),5+MOD(ROW()-2,COUNTA('Form Responses 1'!$1:$1)-4),,TRUE,"Form Responses 1")))</f>
        <v>CUKUP BAIK</v>
      </c>
      <c r="H60" s="84" t="str">
        <f ca="1" t="shared" si="1"/>
        <v>RADEN SALEH - Halaman</v>
      </c>
      <c r="I60" s="84" t="str">
        <f ca="1" t="shared" si="2"/>
        <v>CLEANING SERVICE</v>
      </c>
      <c r="J60" s="84">
        <f ca="1" t="array" ref="J60">IFERROR(INDEX(MASTER!B:B,MATCH(G60,MASTER!A:A,0))/100," ")</f>
        <v>0.89</v>
      </c>
      <c r="K60" s="68">
        <f ca="1" t="shared" si="3"/>
        <v>0</v>
      </c>
      <c r="L60" s="68" t="str">
        <f ca="1" t="shared" si="4"/>
        <v>1900 - WEEK 00</v>
      </c>
      <c r="M60" s="68" t="str">
        <f ca="1" t="shared" si="5"/>
        <v>1900 - MONTH 01</v>
      </c>
      <c r="N60" s="84">
        <f ca="1" t="shared" ref="N60:O60" si="68">IFERROR(AVERAGEIF(L:L,L60,$J:$J)," ")</f>
        <v>0.925625</v>
      </c>
      <c r="O60" s="84">
        <f ca="1" t="shared" si="68"/>
        <v>0.925625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0</v>
      </c>
      <c r="AF60" s="68" t="str">
        <f ca="1" t="shared" si="13"/>
        <v>1900 01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45033.6788400231</v>
      </c>
      <c r="B61" s="68" t="str">
        <f ca="1">INDIRECT(ADDRESS(2+QUOTIENT(ROW()-2,COUNTA('Form Responses 1'!$1:$1)-4),2,,TRUE,"Form Responses 1"))</f>
        <v>edy.kyd@gmail.com</v>
      </c>
      <c r="C61" s="68" t="str">
        <f ca="1">INDIRECT(ADDRESS(2+QUOTIENT(ROW()-2,COUNTA('Form Responses 1'!$1:$1)-4),3,,TRUE,"Form Responses 1"))</f>
        <v>Edi Karyadi</v>
      </c>
      <c r="D61" s="68">
        <f ca="1">INDIRECT(ADDRESS(2+QUOTIENT(ROW()-2,COUNTA('Form Responses 1'!$1:$1)-4),4,,TRUE,"Form Responses 1"))</f>
        <v>0</v>
      </c>
      <c r="E61" s="83">
        <f ca="1" t="shared" si="0"/>
        <v>6</v>
      </c>
      <c r="F61" s="68" t="str">
        <f ca="1">IF(ISBLANK(A61)," ",INDIRECT(ADDRESS(1,5+MOD(ROW()-2,COUNTA('Form Responses 1'!$1:$1)-4),,TRUE,"Form Responses 1")))</f>
        <v>RADEN SALEH - Halaman [Parkir Motor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4" t="str">
        <f ca="1" t="shared" si="1"/>
        <v>RADEN SALEH - Halaman</v>
      </c>
      <c r="I61" s="84" t="str">
        <f ca="1" t="shared" si="2"/>
        <v>CLEANING SERVICE</v>
      </c>
      <c r="J61" s="84">
        <f ca="1" t="array" ref="J61">IFERROR(INDEX(MASTER!B:B,MATCH(G61,MASTER!A:A,0))/100," ")</f>
        <v>0.89</v>
      </c>
      <c r="K61" s="68">
        <f ca="1" t="shared" si="3"/>
        <v>0</v>
      </c>
      <c r="L61" s="68" t="str">
        <f ca="1" t="shared" si="4"/>
        <v>1900 - WEEK 00</v>
      </c>
      <c r="M61" s="68" t="str">
        <f ca="1" t="shared" si="5"/>
        <v>1900 - MONTH 01</v>
      </c>
      <c r="N61" s="84">
        <f ca="1" t="shared" ref="N61:O61" si="69">IFERROR(AVERAGEIF(L:L,L61,$J:$J)," ")</f>
        <v>0.925625</v>
      </c>
      <c r="O61" s="84">
        <f ca="1" t="shared" si="69"/>
        <v>0.925625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0</v>
      </c>
      <c r="AF61" s="68" t="str">
        <f ca="1" t="shared" si="13"/>
        <v>1900 01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45033.6788400231</v>
      </c>
      <c r="B62" s="68" t="str">
        <f ca="1">INDIRECT(ADDRESS(2+QUOTIENT(ROW()-2,COUNTA('Form Responses 1'!$1:$1)-4),2,,TRUE,"Form Responses 1"))</f>
        <v>edy.kyd@gmail.com</v>
      </c>
      <c r="C62" s="68" t="str">
        <f ca="1">INDIRECT(ADDRESS(2+QUOTIENT(ROW()-2,COUNTA('Form Responses 1'!$1:$1)-4),3,,TRUE,"Form Responses 1"))</f>
        <v>Edi Karyadi</v>
      </c>
      <c r="D62" s="68">
        <f ca="1">INDIRECT(ADDRESS(2+QUOTIENT(ROW()-2,COUNTA('Form Responses 1'!$1:$1)-4),4,,TRUE,"Form Responses 1"))</f>
        <v>0</v>
      </c>
      <c r="E62" s="83">
        <f ca="1" t="shared" si="0"/>
        <v>6</v>
      </c>
      <c r="F62" s="68" t="str">
        <f ca="1">IF(ISBLANK(A62)," ",INDIRECT(ADDRESS(1,5+MOD(ROW()-2,COUNTA('Form Responses 1'!$1:$1)-4),,TRUE,"Form Responses 1")))</f>
        <v>RADEN SALEH - Halaman [Parkir Mobil]</v>
      </c>
      <c r="G62" s="68" t="str">
        <f ca="1">IF(ISBLANK(A62)," ",INDIRECT(ADDRESS(MATCH(A62,'Form Responses 1'!A:A,0),5+MOD(ROW()-2,COUNTA('Form Responses 1'!$1:$1)-4),,TRUE,"Form Responses 1")))</f>
        <v>CUKUP BAIK</v>
      </c>
      <c r="H62" s="84" t="str">
        <f ca="1" t="shared" si="1"/>
        <v>RADEN SALEH - Halaman</v>
      </c>
      <c r="I62" s="84" t="str">
        <f ca="1" t="shared" si="2"/>
        <v>CLEANING SERVICE</v>
      </c>
      <c r="J62" s="84">
        <f ca="1" t="array" ref="J62">IFERROR(INDEX(MASTER!B:B,MATCH(G62,MASTER!A:A,0))/100," ")</f>
        <v>0.89</v>
      </c>
      <c r="K62" s="68">
        <f ca="1" t="shared" si="3"/>
        <v>0</v>
      </c>
      <c r="L62" s="68" t="str">
        <f ca="1" t="shared" si="4"/>
        <v>1900 - WEEK 00</v>
      </c>
      <c r="M62" s="68" t="str">
        <f ca="1" t="shared" si="5"/>
        <v>1900 - MONTH 01</v>
      </c>
      <c r="N62" s="84">
        <f ca="1" t="shared" ref="N62:O62" si="70">IFERROR(AVERAGEIF(L:L,L62,$J:$J)," ")</f>
        <v>0.925625</v>
      </c>
      <c r="O62" s="84">
        <f ca="1" t="shared" si="70"/>
        <v>0.925625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0</v>
      </c>
      <c r="AF62" s="68" t="str">
        <f ca="1" t="shared" si="13"/>
        <v>1900 01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45033.6788400231</v>
      </c>
      <c r="B63" s="68" t="str">
        <f ca="1">INDIRECT(ADDRESS(2+QUOTIENT(ROW()-2,COUNTA('Form Responses 1'!$1:$1)-4),2,,TRUE,"Form Responses 1"))</f>
        <v>edy.kyd@gmail.com</v>
      </c>
      <c r="C63" s="68" t="str">
        <f ca="1">INDIRECT(ADDRESS(2+QUOTIENT(ROW()-2,COUNTA('Form Responses 1'!$1:$1)-4),3,,TRUE,"Form Responses 1"))</f>
        <v>Edi Karyadi</v>
      </c>
      <c r="D63" s="68">
        <f ca="1">INDIRECT(ADDRESS(2+QUOTIENT(ROW()-2,COUNTA('Form Responses 1'!$1:$1)-4),4,,TRUE,"Form Responses 1"))</f>
        <v>0</v>
      </c>
      <c r="E63" s="83">
        <f ca="1" t="shared" si="0"/>
        <v>6</v>
      </c>
      <c r="F63" s="68" t="str">
        <f ca="1">IF(ISBLANK(A63)," ",INDIRECT(ADDRESS(1,5+MOD(ROW()-2,COUNTA('Form Responses 1'!$1:$1)-4),,TRUE,"Form Responses 1")))</f>
        <v>RADEN SALEH - Halaman [Pos Security]</v>
      </c>
      <c r="G63" s="68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RADEN SALEH - Halaman</v>
      </c>
      <c r="I63" s="84" t="str">
        <f ca="1" t="shared" si="2"/>
        <v>CLEANING SERVICE</v>
      </c>
      <c r="J63" s="84">
        <f ca="1" t="array" ref="J63">IFERROR(INDEX(MASTER!B:B,MATCH(G63,MASTER!A:A,0))/100," ")</f>
        <v>0.95</v>
      </c>
      <c r="K63" s="68">
        <f ca="1" t="shared" si="3"/>
        <v>0</v>
      </c>
      <c r="L63" s="68" t="str">
        <f ca="1" t="shared" si="4"/>
        <v>1900 - WEEK 00</v>
      </c>
      <c r="M63" s="68" t="str">
        <f ca="1" t="shared" si="5"/>
        <v>1900 - MONTH 01</v>
      </c>
      <c r="N63" s="84">
        <f ca="1" t="shared" ref="N63:O63" si="71">IFERROR(AVERAGEIF(L:L,L63,$J:$J)," ")</f>
        <v>0.925625</v>
      </c>
      <c r="O63" s="84">
        <f ca="1" t="shared" si="71"/>
        <v>0.925625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0</v>
      </c>
      <c r="AF63" s="68" t="str">
        <f ca="1" t="shared" si="13"/>
        <v>1900 01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45033.6788400231</v>
      </c>
      <c r="B64" s="68" t="str">
        <f ca="1">INDIRECT(ADDRESS(2+QUOTIENT(ROW()-2,COUNTA('Form Responses 1'!$1:$1)-4),2,,TRUE,"Form Responses 1"))</f>
        <v>edy.kyd@gmail.com</v>
      </c>
      <c r="C64" s="68" t="str">
        <f ca="1">INDIRECT(ADDRESS(2+QUOTIENT(ROW()-2,COUNTA('Form Responses 1'!$1:$1)-4),3,,TRUE,"Form Responses 1"))</f>
        <v>Edi Karyadi</v>
      </c>
      <c r="D64" s="68">
        <f ca="1">INDIRECT(ADDRESS(2+QUOTIENT(ROW()-2,COUNTA('Form Responses 1'!$1:$1)-4),4,,TRUE,"Form Responses 1"))</f>
        <v>0</v>
      </c>
      <c r="E64" s="83">
        <f ca="1" t="shared" si="0"/>
        <v>6</v>
      </c>
      <c r="F64" s="68" t="str">
        <f ca="1">IF(ISBLANK(A64)," ",INDIRECT(ADDRESS(1,5+MOD(ROW()-2,COUNTA('Form Responses 1'!$1:$1)-4),,TRUE,"Form Responses 1")))</f>
        <v>RADEN SALEH - Halaman [Halaman depan samping dan belakang]</v>
      </c>
      <c r="G64" s="68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RADEN SALEH - Halaman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68">
        <f ca="1" t="shared" si="3"/>
        <v>0</v>
      </c>
      <c r="L64" s="68" t="str">
        <f ca="1" t="shared" si="4"/>
        <v>1900 - WEEK 00</v>
      </c>
      <c r="M64" s="68" t="str">
        <f ca="1" t="shared" si="5"/>
        <v>1900 - MONTH 01</v>
      </c>
      <c r="N64" s="84">
        <f ca="1" t="shared" ref="N64:O64" si="72">IFERROR(AVERAGEIF(L:L,L64,$J:$J)," ")</f>
        <v>0.925625</v>
      </c>
      <c r="O64" s="84">
        <f ca="1" t="shared" si="72"/>
        <v>0.925625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0</v>
      </c>
      <c r="AF64" s="68" t="str">
        <f ca="1" t="shared" si="13"/>
        <v>1900 01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45033.6788400231</v>
      </c>
      <c r="B65" s="68" t="str">
        <f ca="1">INDIRECT(ADDRESS(2+QUOTIENT(ROW()-2,COUNTA('Form Responses 1'!$1:$1)-4),2,,TRUE,"Form Responses 1"))</f>
        <v>edy.kyd@gmail.com</v>
      </c>
      <c r="C65" s="68" t="str">
        <f ca="1">INDIRECT(ADDRESS(2+QUOTIENT(ROW()-2,COUNTA('Form Responses 1'!$1:$1)-4),3,,TRUE,"Form Responses 1"))</f>
        <v>Edi Karyadi</v>
      </c>
      <c r="D65" s="68">
        <f ca="1">INDIRECT(ADDRESS(2+QUOTIENT(ROW()-2,COUNTA('Form Responses 1'!$1:$1)-4),4,,TRUE,"Form Responses 1"))</f>
        <v>0</v>
      </c>
      <c r="E65" s="83">
        <f ca="1" t="shared" si="0"/>
        <v>6</v>
      </c>
      <c r="F65" s="68" t="str">
        <f ca="1">IF(ISBLANK(A65)," ",INDIRECT(ADDRESS(1,5+MOD(ROW()-2,COUNTA('Form Responses 1'!$1:$1)-4),,TRUE,"Form Responses 1")))</f>
        <v>RADEN SALEH - Halaman [TPS]</v>
      </c>
      <c r="G65" s="68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RADEN SALEH - Halaman</v>
      </c>
      <c r="I65" s="84" t="str">
        <f ca="1" t="shared" si="2"/>
        <v>CLEANING SERVICE</v>
      </c>
      <c r="J65" s="84">
        <f ca="1" t="array" ref="J65">IFERROR(INDEX(MASTER!B:B,MATCH(G65,MASTER!A:A,0))/100," ")</f>
        <v>0.95</v>
      </c>
      <c r="K65" s="68">
        <f ca="1" t="shared" si="3"/>
        <v>0</v>
      </c>
      <c r="L65" s="68" t="str">
        <f ca="1" t="shared" si="4"/>
        <v>1900 - WEEK 00</v>
      </c>
      <c r="M65" s="68" t="str">
        <f ca="1" t="shared" si="5"/>
        <v>1900 - MONTH 01</v>
      </c>
      <c r="N65" s="84">
        <f ca="1" t="shared" ref="N65:O65" si="73">IFERROR(AVERAGEIF(L:L,L65,$J:$J)," ")</f>
        <v>0.925625</v>
      </c>
      <c r="O65" s="84">
        <f ca="1" t="shared" si="73"/>
        <v>0.925625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0</v>
      </c>
      <c r="AF65" s="68" t="str">
        <f ca="1" t="shared" si="13"/>
        <v>1900 01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45033.7780545255</v>
      </c>
      <c r="B66" s="68" t="str">
        <f ca="1">INDIRECT(ADDRESS(2+QUOTIENT(ROW()-2,COUNTA('Form Responses 1'!$1:$1)-4),2,,TRUE,"Form Responses 1"))</f>
        <v>edisetiawan140@gmail.com</v>
      </c>
      <c r="C66" s="68" t="str">
        <f ca="1">INDIRECT(ADDRESS(2+QUOTIENT(ROW()-2,COUNTA('Form Responses 1'!$1:$1)-4),3,,TRUE,"Form Responses 1"))</f>
        <v>Edi Setiawan</v>
      </c>
      <c r="D66" s="82">
        <f ca="1">INDIRECT(ADDRESS(2+QUOTIENT(ROW()-2,COUNTA('Form Responses 1'!$1:$1)-4),4,,TRUE,"Form Responses 1"))</f>
        <v>45033</v>
      </c>
      <c r="E66" s="83">
        <f ca="1" t="shared" si="0"/>
        <v>1</v>
      </c>
      <c r="F66" s="68" t="str">
        <f ca="1">IF(ISBLANK(A66)," ",INDIRECT(ADDRESS(1,5+MOD(ROW()-2,COUNTA('Form Responses 1'!$1:$1)-4),,TRUE,"Form Responses 1")))</f>
        <v>Security [CIKINI - Security Functions]</v>
      </c>
      <c r="G66" s="68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Security</v>
      </c>
      <c r="I66" s="84" t="str">
        <f ca="1" t="shared" si="2"/>
        <v>SECURITY SERVICE</v>
      </c>
      <c r="J66" s="84">
        <f ca="1" t="array" ref="J66">IFERROR(INDEX(MASTER!B:B,MATCH(G66,MASTER!A:A,0))/100," ")</f>
        <v>0.95</v>
      </c>
      <c r="K66" s="68">
        <f ca="1" t="shared" si="3"/>
        <v>16</v>
      </c>
      <c r="L66" s="68" t="str">
        <f ca="1" t="shared" si="4"/>
        <v>2023 - WEEK 16</v>
      </c>
      <c r="M66" s="68" t="str">
        <f ca="1" t="shared" si="5"/>
        <v>2023 - MONTH 04</v>
      </c>
      <c r="N66" s="84">
        <f ca="1" t="shared" ref="N66:O66" si="74">IFERROR(AVERAGEIF(L:L,L66,$J:$J)," ")</f>
        <v>0.924374999999997</v>
      </c>
      <c r="O66" s="84">
        <f ca="1" t="shared" si="74"/>
        <v>0.906741071428569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16</v>
      </c>
      <c r="AF66" s="68" t="str">
        <f ca="1" t="shared" si="13"/>
        <v>2023 04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45033.7780545255</v>
      </c>
      <c r="B67" s="68" t="str">
        <f ca="1">INDIRECT(ADDRESS(2+QUOTIENT(ROW()-2,COUNTA('Form Responses 1'!$1:$1)-4),2,,TRUE,"Form Responses 1"))</f>
        <v>edisetiawan140@gmail.com</v>
      </c>
      <c r="C67" s="68" t="str">
        <f ca="1">INDIRECT(ADDRESS(2+QUOTIENT(ROW()-2,COUNTA('Form Responses 1'!$1:$1)-4),3,,TRUE,"Form Responses 1"))</f>
        <v>Edi Setiawan</v>
      </c>
      <c r="D67" s="82">
        <f ca="1">INDIRECT(ADDRESS(2+QUOTIENT(ROW()-2,COUNTA('Form Responses 1'!$1:$1)-4),4,,TRUE,"Form Responses 1"))</f>
        <v>45033</v>
      </c>
      <c r="E67" s="83">
        <f ca="1" t="shared" si="0"/>
        <v>1</v>
      </c>
      <c r="F67" s="68" t="str">
        <f ca="1">IF(ISBLANK(A67)," ",INDIRECT(ADDRESS(1,5+MOD(ROW()-2,COUNTA('Form Responses 1'!$1:$1)-4),,TRUE,"Form Responses 1")))</f>
        <v>Security [ RADEN SALEH - Security Functions]</v>
      </c>
      <c r="G67" s="68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Security</v>
      </c>
      <c r="I67" s="84" t="str">
        <f ca="1" t="shared" si="2"/>
        <v>SECURITY SERVICE</v>
      </c>
      <c r="J67" s="84">
        <f ca="1" t="array" ref="J67">IFERROR(INDEX(MASTER!B:B,MATCH(G67,MASTER!A:A,0))/100," ")</f>
        <v>0.95</v>
      </c>
      <c r="K67" s="68">
        <f ca="1" t="shared" si="3"/>
        <v>16</v>
      </c>
      <c r="L67" s="68" t="str">
        <f ca="1" t="shared" si="4"/>
        <v>2023 - WEEK 16</v>
      </c>
      <c r="M67" s="68" t="str">
        <f ca="1" t="shared" si="5"/>
        <v>2023 - MONTH 04</v>
      </c>
      <c r="N67" s="84">
        <f ca="1" t="shared" ref="N67:O67" si="75">IFERROR(AVERAGEIF(L:L,L67,$J:$J)," ")</f>
        <v>0.924374999999997</v>
      </c>
      <c r="O67" s="84">
        <f ca="1" t="shared" si="75"/>
        <v>0.906741071428569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16</v>
      </c>
      <c r="AF67" s="68" t="str">
        <f ca="1" t="shared" si="13"/>
        <v>2023 04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45033.7780545255</v>
      </c>
      <c r="B68" s="68" t="str">
        <f ca="1">INDIRECT(ADDRESS(2+QUOTIENT(ROW()-2,COUNTA('Form Responses 1'!$1:$1)-4),2,,TRUE,"Form Responses 1"))</f>
        <v>edisetiawan140@gmail.com</v>
      </c>
      <c r="C68" s="68" t="str">
        <f ca="1">INDIRECT(ADDRESS(2+QUOTIENT(ROW()-2,COUNTA('Form Responses 1'!$1:$1)-4),3,,TRUE,"Form Responses 1"))</f>
        <v>Edi Setiawan</v>
      </c>
      <c r="D68" s="82">
        <f ca="1">INDIRECT(ADDRESS(2+QUOTIENT(ROW()-2,COUNTA('Form Responses 1'!$1:$1)-4),4,,TRUE,"Form Responses 1"))</f>
        <v>45033</v>
      </c>
      <c r="E68" s="83">
        <f ca="1" t="shared" si="0"/>
        <v>1</v>
      </c>
      <c r="F68" s="68" t="str">
        <f ca="1">IF(ISBLANK(A68)," ",INDIRECT(ADDRESS(1,5+MOD(ROW()-2,COUNTA('Form Responses 1'!$1:$1)-4),,TRUE,"Form Responses 1")))</f>
        <v>CIKINI - Lantai 1 [Lobby Utama]</v>
      </c>
      <c r="G68" s="68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CIKINI - Lantai 1</v>
      </c>
      <c r="I68" s="84" t="str">
        <f ca="1" t="shared" si="2"/>
        <v>CLEANING SERVICE</v>
      </c>
      <c r="J68" s="84">
        <f ca="1" t="array" ref="J68">IFERROR(INDEX(MASTER!B:B,MATCH(G68,MASTER!A:A,0))/100," ")</f>
        <v>0.95</v>
      </c>
      <c r="K68" s="68">
        <f ca="1" t="shared" si="3"/>
        <v>16</v>
      </c>
      <c r="L68" s="68" t="str">
        <f ca="1" t="shared" si="4"/>
        <v>2023 - WEEK 16</v>
      </c>
      <c r="M68" s="68" t="str">
        <f ca="1" t="shared" si="5"/>
        <v>2023 - MONTH 04</v>
      </c>
      <c r="N68" s="84">
        <f ca="1" t="shared" ref="N68:O68" si="76">IFERROR(AVERAGEIF(L:L,L68,$J:$J)," ")</f>
        <v>0.924374999999997</v>
      </c>
      <c r="O68" s="84">
        <f ca="1" t="shared" si="76"/>
        <v>0.906741071428569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16</v>
      </c>
      <c r="AF68" s="68" t="str">
        <f ca="1" t="shared" si="13"/>
        <v>2023 04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45033.7780545255</v>
      </c>
      <c r="B69" s="68" t="str">
        <f ca="1">INDIRECT(ADDRESS(2+QUOTIENT(ROW()-2,COUNTA('Form Responses 1'!$1:$1)-4),2,,TRUE,"Form Responses 1"))</f>
        <v>edisetiawan140@gmail.com</v>
      </c>
      <c r="C69" s="68" t="str">
        <f ca="1">INDIRECT(ADDRESS(2+QUOTIENT(ROW()-2,COUNTA('Form Responses 1'!$1:$1)-4),3,,TRUE,"Form Responses 1"))</f>
        <v>Edi Setiawan</v>
      </c>
      <c r="D69" s="82">
        <f ca="1">INDIRECT(ADDRESS(2+QUOTIENT(ROW()-2,COUNTA('Form Responses 1'!$1:$1)-4),4,,TRUE,"Form Responses 1"))</f>
        <v>45033</v>
      </c>
      <c r="E69" s="83">
        <f ca="1" t="shared" si="0"/>
        <v>1</v>
      </c>
      <c r="F69" s="68" t="str">
        <f ca="1">IF(ISBLANK(A69)," ",INDIRECT(ADDRESS(1,5+MOD(ROW()-2,COUNTA('Form Responses 1'!$1:$1)-4),,TRUE,"Form Responses 1")))</f>
        <v>CIKINI - Lantai 1 [Musholla]</v>
      </c>
      <c r="G69" s="68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CIKINI - Lantai 1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68">
        <f ca="1" t="shared" si="3"/>
        <v>16</v>
      </c>
      <c r="L69" s="68" t="str">
        <f ca="1" t="shared" si="4"/>
        <v>2023 - WEEK 16</v>
      </c>
      <c r="M69" s="68" t="str">
        <f ca="1" t="shared" si="5"/>
        <v>2023 - MONTH 04</v>
      </c>
      <c r="N69" s="84">
        <f ca="1" t="shared" ref="N69:O69" si="77">IFERROR(AVERAGEIF(L:L,L69,$J:$J)," ")</f>
        <v>0.924374999999997</v>
      </c>
      <c r="O69" s="84">
        <f ca="1" t="shared" si="77"/>
        <v>0.906741071428569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16</v>
      </c>
      <c r="AF69" s="68" t="str">
        <f ca="1" t="shared" si="13"/>
        <v>2023 04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45033.7780545255</v>
      </c>
      <c r="B70" s="68" t="str">
        <f ca="1">INDIRECT(ADDRESS(2+QUOTIENT(ROW()-2,COUNTA('Form Responses 1'!$1:$1)-4),2,,TRUE,"Form Responses 1"))</f>
        <v>edisetiawan140@gmail.com</v>
      </c>
      <c r="C70" s="68" t="str">
        <f ca="1">INDIRECT(ADDRESS(2+QUOTIENT(ROW()-2,COUNTA('Form Responses 1'!$1:$1)-4),3,,TRUE,"Form Responses 1"))</f>
        <v>Edi Setiawan</v>
      </c>
      <c r="D70" s="82">
        <f ca="1">INDIRECT(ADDRESS(2+QUOTIENT(ROW()-2,COUNTA('Form Responses 1'!$1:$1)-4),4,,TRUE,"Form Responses 1"))</f>
        <v>45033</v>
      </c>
      <c r="E70" s="83">
        <f ca="1" t="shared" si="0"/>
        <v>1</v>
      </c>
      <c r="F70" s="68" t="str">
        <f ca="1">IF(ISBLANK(A70)," ",INDIRECT(ADDRESS(1,5+MOD(ROW()-2,COUNTA('Form Responses 1'!$1:$1)-4),,TRUE,"Form Responses 1")))</f>
        <v>CIKINI - Lantai 1 [R. PPID]</v>
      </c>
      <c r="G70" s="68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CIKINI - Lantai 1</v>
      </c>
      <c r="I70" s="84" t="str">
        <f ca="1" t="shared" si="2"/>
        <v>CLEANING SERVICE</v>
      </c>
      <c r="J70" s="84">
        <f ca="1" t="array" ref="J70">IFERROR(INDEX(MASTER!B:B,MATCH(G70,MASTER!A:A,0))/100," ")</f>
        <v>0.95</v>
      </c>
      <c r="K70" s="68">
        <f ca="1" t="shared" si="3"/>
        <v>16</v>
      </c>
      <c r="L70" s="68" t="str">
        <f ca="1" t="shared" si="4"/>
        <v>2023 - WEEK 16</v>
      </c>
      <c r="M70" s="68" t="str">
        <f ca="1" t="shared" si="5"/>
        <v>2023 - MONTH 04</v>
      </c>
      <c r="N70" s="84">
        <f ca="1" t="shared" ref="N70:O70" si="78">IFERROR(AVERAGEIF(L:L,L70,$J:$J)," ")</f>
        <v>0.924374999999997</v>
      </c>
      <c r="O70" s="84">
        <f ca="1" t="shared" si="78"/>
        <v>0.906741071428569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16</v>
      </c>
      <c r="AF70" s="68" t="str">
        <f ca="1" t="shared" si="13"/>
        <v>2023 04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45033.7780545255</v>
      </c>
      <c r="B71" s="68" t="str">
        <f ca="1">INDIRECT(ADDRESS(2+QUOTIENT(ROW()-2,COUNTA('Form Responses 1'!$1:$1)-4),2,,TRUE,"Form Responses 1"))</f>
        <v>edisetiawan140@gmail.com</v>
      </c>
      <c r="C71" s="68" t="str">
        <f ca="1">INDIRECT(ADDRESS(2+QUOTIENT(ROW()-2,COUNTA('Form Responses 1'!$1:$1)-4),3,,TRUE,"Form Responses 1"))</f>
        <v>Edi Setiawan</v>
      </c>
      <c r="D71" s="82">
        <f ca="1">INDIRECT(ADDRESS(2+QUOTIENT(ROW()-2,COUNTA('Form Responses 1'!$1:$1)-4),4,,TRUE,"Form Responses 1"))</f>
        <v>45033</v>
      </c>
      <c r="E71" s="83">
        <f ca="1" t="shared" si="0"/>
        <v>1</v>
      </c>
      <c r="F71" s="68" t="str">
        <f ca="1">IF(ISBLANK(A71)," ",INDIRECT(ADDRESS(1,5+MOD(ROW()-2,COUNTA('Form Responses 1'!$1:$1)-4),,TRUE,"Form Responses 1")))</f>
        <v>CIKINI - Lantai 1 [Ruang Kerja]</v>
      </c>
      <c r="G71" s="68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CIKINI - Lantai 1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8">
        <f ca="1" t="shared" si="3"/>
        <v>16</v>
      </c>
      <c r="L71" s="68" t="str">
        <f ca="1" t="shared" si="4"/>
        <v>2023 - WEEK 16</v>
      </c>
      <c r="M71" s="68" t="str">
        <f ca="1" t="shared" si="5"/>
        <v>2023 - MONTH 04</v>
      </c>
      <c r="N71" s="84">
        <f ca="1" t="shared" ref="N71:O71" si="79">IFERROR(AVERAGEIF(L:L,L71,$J:$J)," ")</f>
        <v>0.924374999999997</v>
      </c>
      <c r="O71" s="84">
        <f ca="1" t="shared" si="79"/>
        <v>0.906741071428569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16</v>
      </c>
      <c r="AF71" s="68" t="str">
        <f ca="1" t="shared" si="13"/>
        <v>2023 04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45033.7780545255</v>
      </c>
      <c r="B72" s="68" t="str">
        <f ca="1">INDIRECT(ADDRESS(2+QUOTIENT(ROW()-2,COUNTA('Form Responses 1'!$1:$1)-4),2,,TRUE,"Form Responses 1"))</f>
        <v>edisetiawan140@gmail.com</v>
      </c>
      <c r="C72" s="68" t="str">
        <f ca="1">INDIRECT(ADDRESS(2+QUOTIENT(ROW()-2,COUNTA('Form Responses 1'!$1:$1)-4),3,,TRUE,"Form Responses 1"))</f>
        <v>Edi Setiawan</v>
      </c>
      <c r="D72" s="82">
        <f ca="1">INDIRECT(ADDRESS(2+QUOTIENT(ROW()-2,COUNTA('Form Responses 1'!$1:$1)-4),4,,TRUE,"Form Responses 1"))</f>
        <v>45033</v>
      </c>
      <c r="E72" s="83">
        <f ca="1" t="shared" si="0"/>
        <v>1</v>
      </c>
      <c r="F72" s="68" t="str">
        <f ca="1">IF(ISBLANK(A72)," ",INDIRECT(ADDRESS(1,5+MOD(ROW()-2,COUNTA('Form Responses 1'!$1:$1)-4),,TRUE,"Form Responses 1")))</f>
        <v>CIKINI - Lantai 1 [Taman Tengah]</v>
      </c>
      <c r="G72" s="68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CIKINI - Lantai 1</v>
      </c>
      <c r="I72" s="84" t="str">
        <f ca="1" t="shared" si="2"/>
        <v>CLEANING SERVICE</v>
      </c>
      <c r="J72" s="84">
        <f ca="1" t="array" ref="J72">IFERROR(INDEX(MASTER!B:B,MATCH(G72,MASTER!A:A,0))/100," ")</f>
        <v>0.95</v>
      </c>
      <c r="K72" s="68">
        <f ca="1" t="shared" si="3"/>
        <v>16</v>
      </c>
      <c r="L72" s="68" t="str">
        <f ca="1" t="shared" si="4"/>
        <v>2023 - WEEK 16</v>
      </c>
      <c r="M72" s="68" t="str">
        <f ca="1" t="shared" si="5"/>
        <v>2023 - MONTH 04</v>
      </c>
      <c r="N72" s="84">
        <f ca="1" t="shared" ref="N72:O72" si="80">IFERROR(AVERAGEIF(L:L,L72,$J:$J)," ")</f>
        <v>0.924374999999997</v>
      </c>
      <c r="O72" s="84">
        <f ca="1" t="shared" si="80"/>
        <v>0.906741071428569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16</v>
      </c>
      <c r="AF72" s="68" t="str">
        <f ca="1" t="shared" si="13"/>
        <v>2023 04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45033.7780545255</v>
      </c>
      <c r="B73" s="68" t="str">
        <f ca="1">INDIRECT(ADDRESS(2+QUOTIENT(ROW()-2,COUNTA('Form Responses 1'!$1:$1)-4),2,,TRUE,"Form Responses 1"))</f>
        <v>edisetiawan140@gmail.com</v>
      </c>
      <c r="C73" s="68" t="str">
        <f ca="1">INDIRECT(ADDRESS(2+QUOTIENT(ROW()-2,COUNTA('Form Responses 1'!$1:$1)-4),3,,TRUE,"Form Responses 1"))</f>
        <v>Edi Setiawan</v>
      </c>
      <c r="D73" s="82">
        <f ca="1">INDIRECT(ADDRESS(2+QUOTIENT(ROW()-2,COUNTA('Form Responses 1'!$1:$1)-4),4,,TRUE,"Form Responses 1"))</f>
        <v>45033</v>
      </c>
      <c r="E73" s="83">
        <f ca="1" t="shared" si="0"/>
        <v>1</v>
      </c>
      <c r="F73" s="68" t="str">
        <f ca="1">IF(ISBLANK(A73)," ",INDIRECT(ADDRESS(1,5+MOD(ROW()-2,COUNTA('Form Responses 1'!$1:$1)-4),,TRUE,"Form Responses 1")))</f>
        <v>CIKINI - Lantai 1 [Toilet Pria / Wanita]</v>
      </c>
      <c r="G73" s="68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CIKINI - Lantai 1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68">
        <f ca="1" t="shared" si="3"/>
        <v>16</v>
      </c>
      <c r="L73" s="68" t="str">
        <f ca="1" t="shared" si="4"/>
        <v>2023 - WEEK 16</v>
      </c>
      <c r="M73" s="68" t="str">
        <f ca="1" t="shared" si="5"/>
        <v>2023 - MONTH 04</v>
      </c>
      <c r="N73" s="84">
        <f ca="1" t="shared" ref="N73:O73" si="81">IFERROR(AVERAGEIF(L:L,L73,$J:$J)," ")</f>
        <v>0.924374999999997</v>
      </c>
      <c r="O73" s="84">
        <f ca="1" t="shared" si="81"/>
        <v>0.906741071428569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16</v>
      </c>
      <c r="AF73" s="68" t="str">
        <f ca="1" t="shared" si="13"/>
        <v>2023 04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45033.7780545255</v>
      </c>
      <c r="B74" s="68" t="str">
        <f ca="1">INDIRECT(ADDRESS(2+QUOTIENT(ROW()-2,COUNTA('Form Responses 1'!$1:$1)-4),2,,TRUE,"Form Responses 1"))</f>
        <v>edisetiawan140@gmail.com</v>
      </c>
      <c r="C74" s="68" t="str">
        <f ca="1">INDIRECT(ADDRESS(2+QUOTIENT(ROW()-2,COUNTA('Form Responses 1'!$1:$1)-4),3,,TRUE,"Form Responses 1"))</f>
        <v>Edi Setiawan</v>
      </c>
      <c r="D74" s="82">
        <f ca="1">INDIRECT(ADDRESS(2+QUOTIENT(ROW()-2,COUNTA('Form Responses 1'!$1:$1)-4),4,,TRUE,"Form Responses 1"))</f>
        <v>45033</v>
      </c>
      <c r="E74" s="83">
        <f ca="1" t="shared" si="0"/>
        <v>1</v>
      </c>
      <c r="F74" s="68" t="str">
        <f ca="1">IF(ISBLANK(A74)," ",INDIRECT(ADDRESS(1,5+MOD(ROW()-2,COUNTA('Form Responses 1'!$1:$1)-4),,TRUE,"Form Responses 1")))</f>
        <v>CIKINI - Lantai 2 [Tangga Exit]</v>
      </c>
      <c r="G74" s="68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CIKINI - Lantai 2</v>
      </c>
      <c r="I74" s="84" t="str">
        <f ca="1" t="shared" si="2"/>
        <v>CLEANING SERVICE</v>
      </c>
      <c r="J74" s="84">
        <f ca="1" t="array" ref="J74">IFERROR(INDEX(MASTER!B:B,MATCH(G74,MASTER!A:A,0))/100," ")</f>
        <v>0.95</v>
      </c>
      <c r="K74" s="68">
        <f ca="1" t="shared" si="3"/>
        <v>16</v>
      </c>
      <c r="L74" s="68" t="str">
        <f ca="1" t="shared" si="4"/>
        <v>2023 - WEEK 16</v>
      </c>
      <c r="M74" s="68" t="str">
        <f ca="1" t="shared" si="5"/>
        <v>2023 - MONTH 04</v>
      </c>
      <c r="N74" s="84">
        <f ca="1" t="shared" ref="N74:O74" si="82">IFERROR(AVERAGEIF(L:L,L74,$J:$J)," ")</f>
        <v>0.924374999999997</v>
      </c>
      <c r="O74" s="84">
        <f ca="1" t="shared" si="82"/>
        <v>0.906741071428569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16</v>
      </c>
      <c r="AF74" s="68" t="str">
        <f ca="1" t="shared" si="13"/>
        <v>2023 04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45033.7780545255</v>
      </c>
      <c r="B75" s="68" t="str">
        <f ca="1">INDIRECT(ADDRESS(2+QUOTIENT(ROW()-2,COUNTA('Form Responses 1'!$1:$1)-4),2,,TRUE,"Form Responses 1"))</f>
        <v>edisetiawan140@gmail.com</v>
      </c>
      <c r="C75" s="68" t="str">
        <f ca="1">INDIRECT(ADDRESS(2+QUOTIENT(ROW()-2,COUNTA('Form Responses 1'!$1:$1)-4),3,,TRUE,"Form Responses 1"))</f>
        <v>Edi Setiawan</v>
      </c>
      <c r="D75" s="82">
        <f ca="1">INDIRECT(ADDRESS(2+QUOTIENT(ROW()-2,COUNTA('Form Responses 1'!$1:$1)-4),4,,TRUE,"Form Responses 1"))</f>
        <v>45033</v>
      </c>
      <c r="E75" s="83">
        <f ca="1" t="shared" si="0"/>
        <v>1</v>
      </c>
      <c r="F75" s="68" t="str">
        <f ca="1">IF(ISBLANK(A75)," ",INDIRECT(ADDRESS(1,5+MOD(ROW()-2,COUNTA('Form Responses 1'!$1:$1)-4),,TRUE,"Form Responses 1")))</f>
        <v>CIKINI - Lantai 2 [Ruang Kerja]</v>
      </c>
      <c r="G75" s="68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CIKINI - Lantai 2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68">
        <f ca="1" t="shared" si="3"/>
        <v>16</v>
      </c>
      <c r="L75" s="68" t="str">
        <f ca="1" t="shared" si="4"/>
        <v>2023 - WEEK 16</v>
      </c>
      <c r="M75" s="68" t="str">
        <f ca="1" t="shared" si="5"/>
        <v>2023 - MONTH 04</v>
      </c>
      <c r="N75" s="84">
        <f ca="1" t="shared" ref="N75:O75" si="83">IFERROR(AVERAGEIF(L:L,L75,$J:$J)," ")</f>
        <v>0.924374999999997</v>
      </c>
      <c r="O75" s="84">
        <f ca="1" t="shared" si="83"/>
        <v>0.906741071428569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16</v>
      </c>
      <c r="AF75" s="68" t="str">
        <f ca="1" t="shared" si="13"/>
        <v>2023 04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45033.7780545255</v>
      </c>
      <c r="B76" s="68" t="str">
        <f ca="1">INDIRECT(ADDRESS(2+QUOTIENT(ROW()-2,COUNTA('Form Responses 1'!$1:$1)-4),2,,TRUE,"Form Responses 1"))</f>
        <v>edisetiawan140@gmail.com</v>
      </c>
      <c r="C76" s="68" t="str">
        <f ca="1">INDIRECT(ADDRESS(2+QUOTIENT(ROW()-2,COUNTA('Form Responses 1'!$1:$1)-4),3,,TRUE,"Form Responses 1"))</f>
        <v>Edi Setiawan</v>
      </c>
      <c r="D76" s="82">
        <f ca="1">INDIRECT(ADDRESS(2+QUOTIENT(ROW()-2,COUNTA('Form Responses 1'!$1:$1)-4),4,,TRUE,"Form Responses 1"))</f>
        <v>45033</v>
      </c>
      <c r="E76" s="83">
        <f ca="1" t="shared" si="0"/>
        <v>1</v>
      </c>
      <c r="F76" s="68" t="str">
        <f ca="1">IF(ISBLANK(A76)," ",INDIRECT(ADDRESS(1,5+MOD(ROW()-2,COUNTA('Form Responses 1'!$1:$1)-4),,TRUE,"Form Responses 1")))</f>
        <v>CIKINI - Lantai 2 [Pantry ]</v>
      </c>
      <c r="G76" s="68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CIKINI - Lantai 2</v>
      </c>
      <c r="I76" s="84" t="str">
        <f ca="1" t="shared" si="2"/>
        <v>CLEANING SERVICE</v>
      </c>
      <c r="J76" s="84">
        <f ca="1" t="array" ref="J76">IFERROR(INDEX(MASTER!B:B,MATCH(G76,MASTER!A:A,0))/100," ")</f>
        <v>0.95</v>
      </c>
      <c r="K76" s="68">
        <f ca="1" t="shared" si="3"/>
        <v>16</v>
      </c>
      <c r="L76" s="68" t="str">
        <f ca="1" t="shared" si="4"/>
        <v>2023 - WEEK 16</v>
      </c>
      <c r="M76" s="68" t="str">
        <f ca="1" t="shared" si="5"/>
        <v>2023 - MONTH 04</v>
      </c>
      <c r="N76" s="84">
        <f ca="1" t="shared" ref="N76:O76" si="84">IFERROR(AVERAGEIF(L:L,L76,$J:$J)," ")</f>
        <v>0.924374999999997</v>
      </c>
      <c r="O76" s="84">
        <f ca="1" t="shared" si="84"/>
        <v>0.906741071428569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16</v>
      </c>
      <c r="AF76" s="68" t="str">
        <f ca="1" t="shared" si="13"/>
        <v>2023 04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45033.7780545255</v>
      </c>
      <c r="B77" s="68" t="str">
        <f ca="1">INDIRECT(ADDRESS(2+QUOTIENT(ROW()-2,COUNTA('Form Responses 1'!$1:$1)-4),2,,TRUE,"Form Responses 1"))</f>
        <v>edisetiawan140@gmail.com</v>
      </c>
      <c r="C77" s="68" t="str">
        <f ca="1">INDIRECT(ADDRESS(2+QUOTIENT(ROW()-2,COUNTA('Form Responses 1'!$1:$1)-4),3,,TRUE,"Form Responses 1"))</f>
        <v>Edi Setiawan</v>
      </c>
      <c r="D77" s="82">
        <f ca="1">INDIRECT(ADDRESS(2+QUOTIENT(ROW()-2,COUNTA('Form Responses 1'!$1:$1)-4),4,,TRUE,"Form Responses 1"))</f>
        <v>45033</v>
      </c>
      <c r="E77" s="83">
        <f ca="1" t="shared" si="0"/>
        <v>1</v>
      </c>
      <c r="F77" s="68" t="str">
        <f ca="1">IF(ISBLANK(A77)," ",INDIRECT(ADDRESS(1,5+MOD(ROW()-2,COUNTA('Form Responses 1'!$1:$1)-4),,TRUE,"Form Responses 1")))</f>
        <v>CIKINI - Lantai 2 [Ruang Rapat 1]</v>
      </c>
      <c r="G77" s="68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CIKINI - Lantai 2</v>
      </c>
      <c r="I77" s="84" t="str">
        <f ca="1" t="shared" si="2"/>
        <v>CLEANING SERVICE</v>
      </c>
      <c r="J77" s="84">
        <f ca="1" t="array" ref="J77">IFERROR(INDEX(MASTER!B:B,MATCH(G77,MASTER!A:A,0))/100," ")</f>
        <v>0.95</v>
      </c>
      <c r="K77" s="68">
        <f ca="1" t="shared" si="3"/>
        <v>16</v>
      </c>
      <c r="L77" s="68" t="str">
        <f ca="1" t="shared" si="4"/>
        <v>2023 - WEEK 16</v>
      </c>
      <c r="M77" s="68" t="str">
        <f ca="1" t="shared" si="5"/>
        <v>2023 - MONTH 04</v>
      </c>
      <c r="N77" s="84">
        <f ca="1" t="shared" ref="N77:O77" si="85">IFERROR(AVERAGEIF(L:L,L77,$J:$J)," ")</f>
        <v>0.924374999999997</v>
      </c>
      <c r="O77" s="84">
        <f ca="1" t="shared" si="85"/>
        <v>0.906741071428569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16</v>
      </c>
      <c r="AF77" s="68" t="str">
        <f ca="1" t="shared" si="13"/>
        <v>2023 04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45033.7780545255</v>
      </c>
      <c r="B78" s="68" t="str">
        <f ca="1">INDIRECT(ADDRESS(2+QUOTIENT(ROW()-2,COUNTA('Form Responses 1'!$1:$1)-4),2,,TRUE,"Form Responses 1"))</f>
        <v>edisetiawan140@gmail.com</v>
      </c>
      <c r="C78" s="68" t="str">
        <f ca="1">INDIRECT(ADDRESS(2+QUOTIENT(ROW()-2,COUNTA('Form Responses 1'!$1:$1)-4),3,,TRUE,"Form Responses 1"))</f>
        <v>Edi Setiawan</v>
      </c>
      <c r="D78" s="82">
        <f ca="1">INDIRECT(ADDRESS(2+QUOTIENT(ROW()-2,COUNTA('Form Responses 1'!$1:$1)-4),4,,TRUE,"Form Responses 1"))</f>
        <v>45033</v>
      </c>
      <c r="E78" s="83">
        <f ca="1" t="shared" si="0"/>
        <v>1</v>
      </c>
      <c r="F78" s="68" t="str">
        <f ca="1">IF(ISBLANK(A78)," ",INDIRECT(ADDRESS(1,5+MOD(ROW()-2,COUNTA('Form Responses 1'!$1:$1)-4),,TRUE,"Form Responses 1")))</f>
        <v>CIKINI - Lantai 2 [Koridor ]</v>
      </c>
      <c r="G78" s="68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CIKINI - Lantai 2</v>
      </c>
      <c r="I78" s="84" t="str">
        <f ca="1" t="shared" si="2"/>
        <v>CLEANING SERVICE</v>
      </c>
      <c r="J78" s="84">
        <f ca="1" t="array" ref="J78">IFERROR(INDEX(MASTER!B:B,MATCH(G78,MASTER!A:A,0))/100," ")</f>
        <v>0.95</v>
      </c>
      <c r="K78" s="68">
        <f ca="1" t="shared" si="3"/>
        <v>16</v>
      </c>
      <c r="L78" s="68" t="str">
        <f ca="1" t="shared" si="4"/>
        <v>2023 - WEEK 16</v>
      </c>
      <c r="M78" s="68" t="str">
        <f ca="1" t="shared" si="5"/>
        <v>2023 - MONTH 04</v>
      </c>
      <c r="N78" s="84">
        <f ca="1" t="shared" ref="N78:O78" si="86">IFERROR(AVERAGEIF(L:L,L78,$J:$J)," ")</f>
        <v>0.924374999999997</v>
      </c>
      <c r="O78" s="84">
        <f ca="1" t="shared" si="86"/>
        <v>0.906741071428569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16</v>
      </c>
      <c r="AF78" s="68" t="str">
        <f ca="1" t="shared" si="13"/>
        <v>2023 04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45033.7780545255</v>
      </c>
      <c r="B79" s="68" t="str">
        <f ca="1">INDIRECT(ADDRESS(2+QUOTIENT(ROW()-2,COUNTA('Form Responses 1'!$1:$1)-4),2,,TRUE,"Form Responses 1"))</f>
        <v>edisetiawan140@gmail.com</v>
      </c>
      <c r="C79" s="68" t="str">
        <f ca="1">INDIRECT(ADDRESS(2+QUOTIENT(ROW()-2,COUNTA('Form Responses 1'!$1:$1)-4),3,,TRUE,"Form Responses 1"))</f>
        <v>Edi Setiawan</v>
      </c>
      <c r="D79" s="82">
        <f ca="1">INDIRECT(ADDRESS(2+QUOTIENT(ROW()-2,COUNTA('Form Responses 1'!$1:$1)-4),4,,TRUE,"Form Responses 1"))</f>
        <v>45033</v>
      </c>
      <c r="E79" s="83">
        <f ca="1" t="shared" si="0"/>
        <v>1</v>
      </c>
      <c r="F79" s="68" t="str">
        <f ca="1">IF(ISBLANK(A79)," ",INDIRECT(ADDRESS(1,5+MOD(ROW()-2,COUNTA('Form Responses 1'!$1:$1)-4),,TRUE,"Form Responses 1")))</f>
        <v>CIKINI - Lantai 2 [Toilet Pria / Wanita]</v>
      </c>
      <c r="G79" s="68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CIKINI - Lantai 2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8">
        <f ca="1" t="shared" si="3"/>
        <v>16</v>
      </c>
      <c r="L79" s="68" t="str">
        <f ca="1" t="shared" si="4"/>
        <v>2023 - WEEK 16</v>
      </c>
      <c r="M79" s="68" t="str">
        <f ca="1" t="shared" si="5"/>
        <v>2023 - MONTH 04</v>
      </c>
      <c r="N79" s="84">
        <f ca="1" t="shared" ref="N79:O79" si="87">IFERROR(AVERAGEIF(L:L,L79,$J:$J)," ")</f>
        <v>0.924374999999997</v>
      </c>
      <c r="O79" s="84">
        <f ca="1" t="shared" si="87"/>
        <v>0.906741071428569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16</v>
      </c>
      <c r="AF79" s="68" t="str">
        <f ca="1" t="shared" si="13"/>
        <v>2023 04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45033.7780545255</v>
      </c>
      <c r="B80" s="68" t="str">
        <f ca="1">INDIRECT(ADDRESS(2+QUOTIENT(ROW()-2,COUNTA('Form Responses 1'!$1:$1)-4),2,,TRUE,"Form Responses 1"))</f>
        <v>edisetiawan140@gmail.com</v>
      </c>
      <c r="C80" s="68" t="str">
        <f ca="1">INDIRECT(ADDRESS(2+QUOTIENT(ROW()-2,COUNTA('Form Responses 1'!$1:$1)-4),3,,TRUE,"Form Responses 1"))</f>
        <v>Edi Setiawan</v>
      </c>
      <c r="D80" s="82">
        <f ca="1">INDIRECT(ADDRESS(2+QUOTIENT(ROW()-2,COUNTA('Form Responses 1'!$1:$1)-4),4,,TRUE,"Form Responses 1"))</f>
        <v>45033</v>
      </c>
      <c r="E80" s="83">
        <f ca="1" t="shared" si="0"/>
        <v>1</v>
      </c>
      <c r="F80" s="68" t="str">
        <f ca="1">IF(ISBLANK(A80)," ",INDIRECT(ADDRESS(1,5+MOD(ROW()-2,COUNTA('Form Responses 1'!$1:$1)-4),,TRUE,"Form Responses 1")))</f>
        <v>CIKINI - Halaman [Taman ]</v>
      </c>
      <c r="G80" s="68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CIKINI - Halaman</v>
      </c>
      <c r="I80" s="84" t="str">
        <f ca="1" t="shared" si="2"/>
        <v>CLEANING SERVICE</v>
      </c>
      <c r="J80" s="84">
        <f ca="1" t="array" ref="J80">IFERROR(INDEX(MASTER!B:B,MATCH(G80,MASTER!A:A,0))/100," ")</f>
        <v>0.95</v>
      </c>
      <c r="K80" s="68">
        <f ca="1" t="shared" si="3"/>
        <v>16</v>
      </c>
      <c r="L80" s="68" t="str">
        <f ca="1" t="shared" si="4"/>
        <v>2023 - WEEK 16</v>
      </c>
      <c r="M80" s="68" t="str">
        <f ca="1" t="shared" si="5"/>
        <v>2023 - MONTH 04</v>
      </c>
      <c r="N80" s="84">
        <f ca="1" t="shared" ref="N80:O80" si="88">IFERROR(AVERAGEIF(L:L,L80,$J:$J)," ")</f>
        <v>0.924374999999997</v>
      </c>
      <c r="O80" s="84">
        <f ca="1" t="shared" si="88"/>
        <v>0.906741071428569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16</v>
      </c>
      <c r="AF80" s="68" t="str">
        <f ca="1" t="shared" si="13"/>
        <v>2023 04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45033.7780545255</v>
      </c>
      <c r="B81" s="68" t="str">
        <f ca="1">INDIRECT(ADDRESS(2+QUOTIENT(ROW()-2,COUNTA('Form Responses 1'!$1:$1)-4),2,,TRUE,"Form Responses 1"))</f>
        <v>edisetiawan140@gmail.com</v>
      </c>
      <c r="C81" s="68" t="str">
        <f ca="1">INDIRECT(ADDRESS(2+QUOTIENT(ROW()-2,COUNTA('Form Responses 1'!$1:$1)-4),3,,TRUE,"Form Responses 1"))</f>
        <v>Edi Setiawan</v>
      </c>
      <c r="D81" s="82">
        <f ca="1">INDIRECT(ADDRESS(2+QUOTIENT(ROW()-2,COUNTA('Form Responses 1'!$1:$1)-4),4,,TRUE,"Form Responses 1"))</f>
        <v>45033</v>
      </c>
      <c r="E81" s="83">
        <f ca="1" t="shared" si="0"/>
        <v>1</v>
      </c>
      <c r="F81" s="68" t="str">
        <f ca="1">IF(ISBLANK(A81)," ",INDIRECT(ADDRESS(1,5+MOD(ROW()-2,COUNTA('Form Responses 1'!$1:$1)-4),,TRUE,"Form Responses 1")))</f>
        <v>CIKINI - Halaman [Parkir Motor ]</v>
      </c>
      <c r="G81" s="68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CIKINI - Halaman</v>
      </c>
      <c r="I81" s="84" t="str">
        <f ca="1" t="shared" si="2"/>
        <v>CLEANING SERVICE</v>
      </c>
      <c r="J81" s="84">
        <f ca="1" t="array" ref="J81">IFERROR(INDEX(MASTER!B:B,MATCH(G81,MASTER!A:A,0))/100," ")</f>
        <v>0.95</v>
      </c>
      <c r="K81" s="68">
        <f ca="1" t="shared" si="3"/>
        <v>16</v>
      </c>
      <c r="L81" s="68" t="str">
        <f ca="1" t="shared" si="4"/>
        <v>2023 - WEEK 16</v>
      </c>
      <c r="M81" s="68" t="str">
        <f ca="1" t="shared" si="5"/>
        <v>2023 - MONTH 04</v>
      </c>
      <c r="N81" s="84">
        <f ca="1" t="shared" ref="N81:O81" si="89">IFERROR(AVERAGEIF(L:L,L81,$J:$J)," ")</f>
        <v>0.924374999999997</v>
      </c>
      <c r="O81" s="84">
        <f ca="1" t="shared" si="89"/>
        <v>0.906741071428569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16</v>
      </c>
      <c r="AF81" s="68" t="str">
        <f ca="1" t="shared" si="13"/>
        <v>2023 04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45033.7780545255</v>
      </c>
      <c r="B82" s="68" t="str">
        <f ca="1">INDIRECT(ADDRESS(2+QUOTIENT(ROW()-2,COUNTA('Form Responses 1'!$1:$1)-4),2,,TRUE,"Form Responses 1"))</f>
        <v>edisetiawan140@gmail.com</v>
      </c>
      <c r="C82" s="68" t="str">
        <f ca="1">INDIRECT(ADDRESS(2+QUOTIENT(ROW()-2,COUNTA('Form Responses 1'!$1:$1)-4),3,,TRUE,"Form Responses 1"))</f>
        <v>Edi Setiawan</v>
      </c>
      <c r="D82" s="82">
        <f ca="1">INDIRECT(ADDRESS(2+QUOTIENT(ROW()-2,COUNTA('Form Responses 1'!$1:$1)-4),4,,TRUE,"Form Responses 1"))</f>
        <v>45033</v>
      </c>
      <c r="E82" s="83">
        <f ca="1" t="shared" si="0"/>
        <v>1</v>
      </c>
      <c r="F82" s="68" t="str">
        <f ca="1">IF(ISBLANK(A82)," ",INDIRECT(ADDRESS(1,5+MOD(ROW()-2,COUNTA('Form Responses 1'!$1:$1)-4),,TRUE,"Form Responses 1")))</f>
        <v>CIKINI - Halaman [Parkir Mobil]</v>
      </c>
      <c r="G82" s="68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CIKINI - Halaman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68">
        <f ca="1" t="shared" si="3"/>
        <v>16</v>
      </c>
      <c r="L82" s="68" t="str">
        <f ca="1" t="shared" si="4"/>
        <v>2023 - WEEK 16</v>
      </c>
      <c r="M82" s="68" t="str">
        <f ca="1" t="shared" si="5"/>
        <v>2023 - MONTH 04</v>
      </c>
      <c r="N82" s="84">
        <f ca="1" t="shared" ref="N82:O82" si="90">IFERROR(AVERAGEIF(L:L,L82,$J:$J)," ")</f>
        <v>0.924374999999997</v>
      </c>
      <c r="O82" s="84">
        <f ca="1" t="shared" si="90"/>
        <v>0.906741071428569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16</v>
      </c>
      <c r="AF82" s="68" t="str">
        <f ca="1" t="shared" si="13"/>
        <v>2023 04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45033.7780545255</v>
      </c>
      <c r="B83" s="68" t="str">
        <f ca="1">INDIRECT(ADDRESS(2+QUOTIENT(ROW()-2,COUNTA('Form Responses 1'!$1:$1)-4),2,,TRUE,"Form Responses 1"))</f>
        <v>edisetiawan140@gmail.com</v>
      </c>
      <c r="C83" s="68" t="str">
        <f ca="1">INDIRECT(ADDRESS(2+QUOTIENT(ROW()-2,COUNTA('Form Responses 1'!$1:$1)-4),3,,TRUE,"Form Responses 1"))</f>
        <v>Edi Setiawan</v>
      </c>
      <c r="D83" s="82">
        <f ca="1">INDIRECT(ADDRESS(2+QUOTIENT(ROW()-2,COUNTA('Form Responses 1'!$1:$1)-4),4,,TRUE,"Form Responses 1"))</f>
        <v>45033</v>
      </c>
      <c r="E83" s="83">
        <f ca="1" t="shared" si="0"/>
        <v>1</v>
      </c>
      <c r="F83" s="68" t="str">
        <f ca="1">IF(ISBLANK(A83)," ",INDIRECT(ADDRESS(1,5+MOD(ROW()-2,COUNTA('Form Responses 1'!$1:$1)-4),,TRUE,"Form Responses 1")))</f>
        <v>CIKINI - Halaman [Pos Security]</v>
      </c>
      <c r="G83" s="68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CIKINI - Halaman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8">
        <f ca="1" t="shared" si="3"/>
        <v>16</v>
      </c>
      <c r="L83" s="68" t="str">
        <f ca="1" t="shared" si="4"/>
        <v>2023 - WEEK 16</v>
      </c>
      <c r="M83" s="68" t="str">
        <f ca="1" t="shared" si="5"/>
        <v>2023 - MONTH 04</v>
      </c>
      <c r="N83" s="84">
        <f ca="1" t="shared" ref="N83:O83" si="91">IFERROR(AVERAGEIF(L:L,L83,$J:$J)," ")</f>
        <v>0.924374999999997</v>
      </c>
      <c r="O83" s="84">
        <f ca="1" t="shared" si="91"/>
        <v>0.906741071428569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16</v>
      </c>
      <c r="AF83" s="68" t="str">
        <f ca="1" t="shared" si="13"/>
        <v>2023 04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45033.7780545255</v>
      </c>
      <c r="B84" s="68" t="str">
        <f ca="1">INDIRECT(ADDRESS(2+QUOTIENT(ROW()-2,COUNTA('Form Responses 1'!$1:$1)-4),2,,TRUE,"Form Responses 1"))</f>
        <v>edisetiawan140@gmail.com</v>
      </c>
      <c r="C84" s="68" t="str">
        <f ca="1">INDIRECT(ADDRESS(2+QUOTIENT(ROW()-2,COUNTA('Form Responses 1'!$1:$1)-4),3,,TRUE,"Form Responses 1"))</f>
        <v>Edi Setiawan</v>
      </c>
      <c r="D84" s="82">
        <f ca="1">INDIRECT(ADDRESS(2+QUOTIENT(ROW()-2,COUNTA('Form Responses 1'!$1:$1)-4),4,,TRUE,"Form Responses 1"))</f>
        <v>45033</v>
      </c>
      <c r="E84" s="83">
        <f ca="1" t="shared" si="0"/>
        <v>1</v>
      </c>
      <c r="F84" s="68" t="str">
        <f ca="1">IF(ISBLANK(A84)," ",INDIRECT(ADDRESS(1,5+MOD(ROW()-2,COUNTA('Form Responses 1'!$1:$1)-4),,TRUE,"Form Responses 1")))</f>
        <v>CIKINI - Halaman [Halaman depan dan samping ]</v>
      </c>
      <c r="G84" s="68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CIKINI - Halaman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8">
        <f ca="1" t="shared" si="3"/>
        <v>16</v>
      </c>
      <c r="L84" s="68" t="str">
        <f ca="1" t="shared" si="4"/>
        <v>2023 - WEEK 16</v>
      </c>
      <c r="M84" s="68" t="str">
        <f ca="1" t="shared" si="5"/>
        <v>2023 - MONTH 04</v>
      </c>
      <c r="N84" s="84">
        <f ca="1" t="shared" ref="N84:O84" si="92">IFERROR(AVERAGEIF(L:L,L84,$J:$J)," ")</f>
        <v>0.924374999999997</v>
      </c>
      <c r="O84" s="84">
        <f ca="1" t="shared" si="92"/>
        <v>0.906741071428569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16</v>
      </c>
      <c r="AF84" s="68" t="str">
        <f ca="1" t="shared" si="13"/>
        <v>2023 04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45033.7780545255</v>
      </c>
      <c r="B85" s="68" t="str">
        <f ca="1">INDIRECT(ADDRESS(2+QUOTIENT(ROW()-2,COUNTA('Form Responses 1'!$1:$1)-4),2,,TRUE,"Form Responses 1"))</f>
        <v>edisetiawan140@gmail.com</v>
      </c>
      <c r="C85" s="68" t="str">
        <f ca="1">INDIRECT(ADDRESS(2+QUOTIENT(ROW()-2,COUNTA('Form Responses 1'!$1:$1)-4),3,,TRUE,"Form Responses 1"))</f>
        <v>Edi Setiawan</v>
      </c>
      <c r="D85" s="82">
        <f ca="1">INDIRECT(ADDRESS(2+QUOTIENT(ROW()-2,COUNTA('Form Responses 1'!$1:$1)-4),4,,TRUE,"Form Responses 1"))</f>
        <v>45033</v>
      </c>
      <c r="E85" s="83">
        <f ca="1" t="shared" si="0"/>
        <v>1</v>
      </c>
      <c r="F85" s="68" t="str">
        <f ca="1">IF(ISBLANK(A85)," ",INDIRECT(ADDRESS(1,5+MOD(ROW()-2,COUNTA('Form Responses 1'!$1:$1)-4),,TRUE,"Form Responses 1")))</f>
        <v>CIKINI - Halaman [TPS]</v>
      </c>
      <c r="G85" s="68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CIKINI - Halaman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8">
        <f ca="1" t="shared" si="3"/>
        <v>16</v>
      </c>
      <c r="L85" s="68" t="str">
        <f ca="1" t="shared" si="4"/>
        <v>2023 - WEEK 16</v>
      </c>
      <c r="M85" s="68" t="str">
        <f ca="1" t="shared" si="5"/>
        <v>2023 - MONTH 04</v>
      </c>
      <c r="N85" s="84">
        <f ca="1" t="shared" ref="N85:O85" si="93">IFERROR(AVERAGEIF(L:L,L85,$J:$J)," ")</f>
        <v>0.924374999999997</v>
      </c>
      <c r="O85" s="84">
        <f ca="1" t="shared" si="93"/>
        <v>0.906741071428569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16</v>
      </c>
      <c r="AF85" s="68" t="str">
        <f ca="1" t="shared" si="13"/>
        <v>2023 04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45033.7780545255</v>
      </c>
      <c r="B86" s="68" t="str">
        <f ca="1">INDIRECT(ADDRESS(2+QUOTIENT(ROW()-2,COUNTA('Form Responses 1'!$1:$1)-4),2,,TRUE,"Form Responses 1"))</f>
        <v>edisetiawan140@gmail.com</v>
      </c>
      <c r="C86" s="68" t="str">
        <f ca="1">INDIRECT(ADDRESS(2+QUOTIENT(ROW()-2,COUNTA('Form Responses 1'!$1:$1)-4),3,,TRUE,"Form Responses 1"))</f>
        <v>Edi Setiawan</v>
      </c>
      <c r="D86" s="82">
        <f ca="1">INDIRECT(ADDRESS(2+QUOTIENT(ROW()-2,COUNTA('Form Responses 1'!$1:$1)-4),4,,TRUE,"Form Responses 1"))</f>
        <v>45033</v>
      </c>
      <c r="E86" s="83">
        <f ca="1" t="shared" si="0"/>
        <v>1</v>
      </c>
      <c r="F86" s="68" t="str">
        <f ca="1">IF(ISBLANK(A86)," ",INDIRECT(ADDRESS(1,5+MOD(ROW()-2,COUNTA('Form Responses 1'!$1:$1)-4),,TRUE,"Form Responses 1")))</f>
        <v>RADEN SALEH - Lantai 1 [Lobby Utama]</v>
      </c>
      <c r="G86" s="68" t="str">
        <f ca="1">IF(ISBLANK(A86)," ",INDIRECT(ADDRESS(MATCH(A86,'Form Responses 1'!A:A,0),5+MOD(ROW()-2,COUNTA('Form Responses 1'!$1:$1)-4),,TRUE,"Form Responses 1")))</f>
        <v>SANGATBAIK</v>
      </c>
      <c r="H86" s="84" t="str">
        <f ca="1" t="shared" si="1"/>
        <v>RADEN SALEH - Lantai 1</v>
      </c>
      <c r="I86" s="84" t="str">
        <f ca="1" t="shared" si="2"/>
        <v>CLEANING SERVICE</v>
      </c>
      <c r="J86" s="84">
        <f ca="1" t="array" ref="J86">IFERROR(INDEX(MASTER!B:B,MATCH(G86,MASTER!A:A,0))/100," ")</f>
        <v>1</v>
      </c>
      <c r="K86" s="68">
        <f ca="1" t="shared" si="3"/>
        <v>16</v>
      </c>
      <c r="L86" s="68" t="str">
        <f ca="1" t="shared" si="4"/>
        <v>2023 - WEEK 16</v>
      </c>
      <c r="M86" s="68" t="str">
        <f ca="1" t="shared" si="5"/>
        <v>2023 - MONTH 04</v>
      </c>
      <c r="N86" s="84">
        <f ca="1" t="shared" ref="N86:O86" si="94">IFERROR(AVERAGEIF(L:L,L86,$J:$J)," ")</f>
        <v>0.924374999999997</v>
      </c>
      <c r="O86" s="84">
        <f ca="1" t="shared" si="94"/>
        <v>0.906741071428569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16</v>
      </c>
      <c r="AF86" s="68" t="str">
        <f ca="1" t="shared" si="13"/>
        <v>2023 04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45033.7780545255</v>
      </c>
      <c r="B87" s="68" t="str">
        <f ca="1">INDIRECT(ADDRESS(2+QUOTIENT(ROW()-2,COUNTA('Form Responses 1'!$1:$1)-4),2,,TRUE,"Form Responses 1"))</f>
        <v>edisetiawan140@gmail.com</v>
      </c>
      <c r="C87" s="68" t="str">
        <f ca="1">INDIRECT(ADDRESS(2+QUOTIENT(ROW()-2,COUNTA('Form Responses 1'!$1:$1)-4),3,,TRUE,"Form Responses 1"))</f>
        <v>Edi Setiawan</v>
      </c>
      <c r="D87" s="82">
        <f ca="1">INDIRECT(ADDRESS(2+QUOTIENT(ROW()-2,COUNTA('Form Responses 1'!$1:$1)-4),4,,TRUE,"Form Responses 1"))</f>
        <v>45033</v>
      </c>
      <c r="E87" s="83">
        <f ca="1" t="shared" si="0"/>
        <v>1</v>
      </c>
      <c r="F87" s="68" t="str">
        <f ca="1">IF(ISBLANK(A87)," ",INDIRECT(ADDRESS(1,5+MOD(ROW()-2,COUNTA('Form Responses 1'!$1:$1)-4),,TRUE,"Form Responses 1")))</f>
        <v>RADEN SALEH - Lantai 1 [Lobby Luar]</v>
      </c>
      <c r="G87" s="68" t="str">
        <f ca="1">IF(ISBLANK(A87)," ",INDIRECT(ADDRESS(MATCH(A87,'Form Responses 1'!A:A,0),5+MOD(ROW()-2,COUNTA('Form Responses 1'!$1:$1)-4),,TRUE,"Form Responses 1")))</f>
        <v>SANGATBAIK</v>
      </c>
      <c r="H87" s="84" t="str">
        <f ca="1" t="shared" si="1"/>
        <v>RADEN SALEH - Lantai 1</v>
      </c>
      <c r="I87" s="84" t="str">
        <f ca="1" t="shared" si="2"/>
        <v>CLEANING SERVICE</v>
      </c>
      <c r="J87" s="84">
        <f ca="1" t="array" ref="J87">IFERROR(INDEX(MASTER!B:B,MATCH(G87,MASTER!A:A,0))/100," ")</f>
        <v>1</v>
      </c>
      <c r="K87" s="68">
        <f ca="1" t="shared" si="3"/>
        <v>16</v>
      </c>
      <c r="L87" s="68" t="str">
        <f ca="1" t="shared" si="4"/>
        <v>2023 - WEEK 16</v>
      </c>
      <c r="M87" s="68" t="str">
        <f ca="1" t="shared" si="5"/>
        <v>2023 - MONTH 04</v>
      </c>
      <c r="N87" s="84">
        <f ca="1" t="shared" ref="N87:O87" si="95">IFERROR(AVERAGEIF(L:L,L87,$J:$J)," ")</f>
        <v>0.924374999999997</v>
      </c>
      <c r="O87" s="84">
        <f ca="1" t="shared" si="95"/>
        <v>0.906741071428569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16</v>
      </c>
      <c r="AF87" s="68" t="str">
        <f ca="1" t="shared" si="13"/>
        <v>2023 04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45033.7780545255</v>
      </c>
      <c r="B88" s="68" t="str">
        <f ca="1">INDIRECT(ADDRESS(2+QUOTIENT(ROW()-2,COUNTA('Form Responses 1'!$1:$1)-4),2,,TRUE,"Form Responses 1"))</f>
        <v>edisetiawan140@gmail.com</v>
      </c>
      <c r="C88" s="68" t="str">
        <f ca="1">INDIRECT(ADDRESS(2+QUOTIENT(ROW()-2,COUNTA('Form Responses 1'!$1:$1)-4),3,,TRUE,"Form Responses 1"))</f>
        <v>Edi Setiawan</v>
      </c>
      <c r="D88" s="82">
        <f ca="1">INDIRECT(ADDRESS(2+QUOTIENT(ROW()-2,COUNTA('Form Responses 1'!$1:$1)-4),4,,TRUE,"Form Responses 1"))</f>
        <v>45033</v>
      </c>
      <c r="E88" s="83">
        <f ca="1" t="shared" si="0"/>
        <v>1</v>
      </c>
      <c r="F88" s="68" t="str">
        <f ca="1">IF(ISBLANK(A88)," ",INDIRECT(ADDRESS(1,5+MOD(ROW()-2,COUNTA('Form Responses 1'!$1:$1)-4),,TRUE,"Form Responses 1")))</f>
        <v>RADEN SALEH - Lantai 1 [Ruang Meeting]</v>
      </c>
      <c r="G88" s="68" t="str">
        <f ca="1">IF(ISBLANK(A88)," ",INDIRECT(ADDRESS(MATCH(A88,'Form Responses 1'!A:A,0),5+MOD(ROW()-2,COUNTA('Form Responses 1'!$1:$1)-4),,TRUE,"Form Responses 1")))</f>
        <v>SANGATBAIK</v>
      </c>
      <c r="H88" s="84" t="str">
        <f ca="1" t="shared" si="1"/>
        <v>RADEN SALEH - Lantai 1</v>
      </c>
      <c r="I88" s="84" t="str">
        <f ca="1" t="shared" si="2"/>
        <v>CLEANING SERVICE</v>
      </c>
      <c r="J88" s="84">
        <f ca="1" t="array" ref="J88">IFERROR(INDEX(MASTER!B:B,MATCH(G88,MASTER!A:A,0))/100," ")</f>
        <v>1</v>
      </c>
      <c r="K88" s="68">
        <f ca="1" t="shared" si="3"/>
        <v>16</v>
      </c>
      <c r="L88" s="68" t="str">
        <f ca="1" t="shared" si="4"/>
        <v>2023 - WEEK 16</v>
      </c>
      <c r="M88" s="68" t="str">
        <f ca="1" t="shared" si="5"/>
        <v>2023 - MONTH 04</v>
      </c>
      <c r="N88" s="84">
        <f ca="1" t="shared" ref="N88:O88" si="96">IFERROR(AVERAGEIF(L:L,L88,$J:$J)," ")</f>
        <v>0.924374999999997</v>
      </c>
      <c r="O88" s="84">
        <f ca="1" t="shared" si="96"/>
        <v>0.906741071428569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16</v>
      </c>
      <c r="AF88" s="68" t="str">
        <f ca="1" t="shared" si="13"/>
        <v>2023 04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45033.7780545255</v>
      </c>
      <c r="B89" s="68" t="str">
        <f ca="1">INDIRECT(ADDRESS(2+QUOTIENT(ROW()-2,COUNTA('Form Responses 1'!$1:$1)-4),2,,TRUE,"Form Responses 1"))</f>
        <v>edisetiawan140@gmail.com</v>
      </c>
      <c r="C89" s="68" t="str">
        <f ca="1">INDIRECT(ADDRESS(2+QUOTIENT(ROW()-2,COUNTA('Form Responses 1'!$1:$1)-4),3,,TRUE,"Form Responses 1"))</f>
        <v>Edi Setiawan</v>
      </c>
      <c r="D89" s="82">
        <f ca="1">INDIRECT(ADDRESS(2+QUOTIENT(ROW()-2,COUNTA('Form Responses 1'!$1:$1)-4),4,,TRUE,"Form Responses 1"))</f>
        <v>45033</v>
      </c>
      <c r="E89" s="83">
        <f ca="1" t="shared" si="0"/>
        <v>1</v>
      </c>
      <c r="F89" s="68" t="str">
        <f ca="1">IF(ISBLANK(A89)," ",INDIRECT(ADDRESS(1,5+MOD(ROW()-2,COUNTA('Form Responses 1'!$1:$1)-4),,TRUE,"Form Responses 1")))</f>
        <v>RADEN SALEH - Lantai 1 [Ruang Kerja]</v>
      </c>
      <c r="G89" s="68" t="str">
        <f ca="1">IF(ISBLANK(A89)," ",INDIRECT(ADDRESS(MATCH(A89,'Form Responses 1'!A:A,0),5+MOD(ROW()-2,COUNTA('Form Responses 1'!$1:$1)-4),,TRUE,"Form Responses 1")))</f>
        <v>SANGATBAIK</v>
      </c>
      <c r="H89" s="84" t="str">
        <f ca="1" t="shared" si="1"/>
        <v>RADEN SALEH - Lantai 1</v>
      </c>
      <c r="I89" s="84" t="str">
        <f ca="1" t="shared" si="2"/>
        <v>CLEANING SERVICE</v>
      </c>
      <c r="J89" s="84">
        <f ca="1" t="array" ref="J89">IFERROR(INDEX(MASTER!B:B,MATCH(G89,MASTER!A:A,0))/100," ")</f>
        <v>1</v>
      </c>
      <c r="K89" s="68">
        <f ca="1" t="shared" si="3"/>
        <v>16</v>
      </c>
      <c r="L89" s="68" t="str">
        <f ca="1" t="shared" si="4"/>
        <v>2023 - WEEK 16</v>
      </c>
      <c r="M89" s="68" t="str">
        <f ca="1" t="shared" si="5"/>
        <v>2023 - MONTH 04</v>
      </c>
      <c r="N89" s="84">
        <f ca="1" t="shared" ref="N89:O89" si="97">IFERROR(AVERAGEIF(L:L,L89,$J:$J)," ")</f>
        <v>0.924374999999997</v>
      </c>
      <c r="O89" s="84">
        <f ca="1" t="shared" si="97"/>
        <v>0.906741071428569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16</v>
      </c>
      <c r="AF89" s="68" t="str">
        <f ca="1" t="shared" si="13"/>
        <v>2023 04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45033.7780545255</v>
      </c>
      <c r="B90" s="68" t="str">
        <f ca="1">INDIRECT(ADDRESS(2+QUOTIENT(ROW()-2,COUNTA('Form Responses 1'!$1:$1)-4),2,,TRUE,"Form Responses 1"))</f>
        <v>edisetiawan140@gmail.com</v>
      </c>
      <c r="C90" s="68" t="str">
        <f ca="1">INDIRECT(ADDRESS(2+QUOTIENT(ROW()-2,COUNTA('Form Responses 1'!$1:$1)-4),3,,TRUE,"Form Responses 1"))</f>
        <v>Edi Setiawan</v>
      </c>
      <c r="D90" s="82">
        <f ca="1">INDIRECT(ADDRESS(2+QUOTIENT(ROW()-2,COUNTA('Form Responses 1'!$1:$1)-4),4,,TRUE,"Form Responses 1"))</f>
        <v>45033</v>
      </c>
      <c r="E90" s="83">
        <f ca="1" t="shared" si="0"/>
        <v>1</v>
      </c>
      <c r="F90" s="68" t="str">
        <f ca="1">IF(ISBLANK(A90)," ",INDIRECT(ADDRESS(1,5+MOD(ROW()-2,COUNTA('Form Responses 1'!$1:$1)-4),,TRUE,"Form Responses 1")))</f>
        <v>RADEN SALEH - Lantai 1 [Tangga Exit]</v>
      </c>
      <c r="G90" s="68" t="str">
        <f ca="1">IF(ISBLANK(A90)," ",INDIRECT(ADDRESS(MATCH(A90,'Form Responses 1'!A:A,0),5+MOD(ROW()-2,COUNTA('Form Responses 1'!$1:$1)-4),,TRUE,"Form Responses 1")))</f>
        <v>SANGATBAIK</v>
      </c>
      <c r="H90" s="84" t="str">
        <f ca="1" t="shared" si="1"/>
        <v>RADEN SALEH - Lantai 1</v>
      </c>
      <c r="I90" s="84" t="str">
        <f ca="1" t="shared" si="2"/>
        <v>CLEANING SERVICE</v>
      </c>
      <c r="J90" s="84">
        <f ca="1" t="array" ref="J90">IFERROR(INDEX(MASTER!B:B,MATCH(G90,MASTER!A:A,0))/100," ")</f>
        <v>1</v>
      </c>
      <c r="K90" s="68">
        <f ca="1" t="shared" si="3"/>
        <v>16</v>
      </c>
      <c r="L90" s="68" t="str">
        <f ca="1" t="shared" si="4"/>
        <v>2023 - WEEK 16</v>
      </c>
      <c r="M90" s="68" t="str">
        <f ca="1" t="shared" si="5"/>
        <v>2023 - MONTH 04</v>
      </c>
      <c r="N90" s="84">
        <f ca="1" t="shared" ref="N90:O90" si="98">IFERROR(AVERAGEIF(L:L,L90,$J:$J)," ")</f>
        <v>0.924374999999997</v>
      </c>
      <c r="O90" s="84">
        <f ca="1" t="shared" si="98"/>
        <v>0.906741071428569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16</v>
      </c>
      <c r="AF90" s="68" t="str">
        <f ca="1" t="shared" si="13"/>
        <v>2023 04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45033.7780545255</v>
      </c>
      <c r="B91" s="68" t="str">
        <f ca="1">INDIRECT(ADDRESS(2+QUOTIENT(ROW()-2,COUNTA('Form Responses 1'!$1:$1)-4),2,,TRUE,"Form Responses 1"))</f>
        <v>edisetiawan140@gmail.com</v>
      </c>
      <c r="C91" s="68" t="str">
        <f ca="1">INDIRECT(ADDRESS(2+QUOTIENT(ROW()-2,COUNTA('Form Responses 1'!$1:$1)-4),3,,TRUE,"Form Responses 1"))</f>
        <v>Edi Setiawan</v>
      </c>
      <c r="D91" s="82">
        <f ca="1">INDIRECT(ADDRESS(2+QUOTIENT(ROW()-2,COUNTA('Form Responses 1'!$1:$1)-4),4,,TRUE,"Form Responses 1"))</f>
        <v>45033</v>
      </c>
      <c r="E91" s="83">
        <f ca="1" t="shared" si="0"/>
        <v>1</v>
      </c>
      <c r="F91" s="68" t="str">
        <f ca="1">IF(ISBLANK(A91)," ",INDIRECT(ADDRESS(1,5+MOD(ROW()-2,COUNTA('Form Responses 1'!$1:$1)-4),,TRUE,"Form Responses 1")))</f>
        <v>RADEN SALEH - Lantai 1 [Toilet Pria / Wanita]</v>
      </c>
      <c r="G91" s="68" t="str">
        <f ca="1">IF(ISBLANK(A91)," ",INDIRECT(ADDRESS(MATCH(A91,'Form Responses 1'!A:A,0),5+MOD(ROW()-2,COUNTA('Form Responses 1'!$1:$1)-4),,TRUE,"Form Responses 1")))</f>
        <v>SANGATBAIK</v>
      </c>
      <c r="H91" s="84" t="str">
        <f ca="1" t="shared" si="1"/>
        <v>RADEN SALEH - Lantai 1</v>
      </c>
      <c r="I91" s="84" t="str">
        <f ca="1" t="shared" si="2"/>
        <v>CLEANING SERVICE</v>
      </c>
      <c r="J91" s="84">
        <f ca="1" t="array" ref="J91">IFERROR(INDEX(MASTER!B:B,MATCH(G91,MASTER!A:A,0))/100," ")</f>
        <v>1</v>
      </c>
      <c r="K91" s="68">
        <f ca="1" t="shared" si="3"/>
        <v>16</v>
      </c>
      <c r="L91" s="68" t="str">
        <f ca="1" t="shared" si="4"/>
        <v>2023 - WEEK 16</v>
      </c>
      <c r="M91" s="68" t="str">
        <f ca="1" t="shared" si="5"/>
        <v>2023 - MONTH 04</v>
      </c>
      <c r="N91" s="84">
        <f ca="1" t="shared" ref="N91:O91" si="99">IFERROR(AVERAGEIF(L:L,L91,$J:$J)," ")</f>
        <v>0.924374999999997</v>
      </c>
      <c r="O91" s="84">
        <f ca="1" t="shared" si="99"/>
        <v>0.906741071428569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16</v>
      </c>
      <c r="AF91" s="68" t="str">
        <f ca="1" t="shared" si="13"/>
        <v>2023 04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45033.7780545255</v>
      </c>
      <c r="B92" s="68" t="str">
        <f ca="1">INDIRECT(ADDRESS(2+QUOTIENT(ROW()-2,COUNTA('Form Responses 1'!$1:$1)-4),2,,TRUE,"Form Responses 1"))</f>
        <v>edisetiawan140@gmail.com</v>
      </c>
      <c r="C92" s="68" t="str">
        <f ca="1">INDIRECT(ADDRESS(2+QUOTIENT(ROW()-2,COUNTA('Form Responses 1'!$1:$1)-4),3,,TRUE,"Form Responses 1"))</f>
        <v>Edi Setiawan</v>
      </c>
      <c r="D92" s="82">
        <f ca="1">INDIRECT(ADDRESS(2+QUOTIENT(ROW()-2,COUNTA('Form Responses 1'!$1:$1)-4),4,,TRUE,"Form Responses 1"))</f>
        <v>45033</v>
      </c>
      <c r="E92" s="83">
        <f ca="1" t="shared" si="0"/>
        <v>1</v>
      </c>
      <c r="F92" s="68" t="str">
        <f ca="1">IF(ISBLANK(A92)," ",INDIRECT(ADDRESS(1,5+MOD(ROW()-2,COUNTA('Form Responses 1'!$1:$1)-4),,TRUE,"Form Responses 1")))</f>
        <v>RADEN SALEH - Halaman [Taman ]</v>
      </c>
      <c r="G92" s="68" t="str">
        <f ca="1">IF(ISBLANK(A92)," ",INDIRECT(ADDRESS(MATCH(A92,'Form Responses 1'!A:A,0),5+MOD(ROW()-2,COUNTA('Form Responses 1'!$1:$1)-4),,TRUE,"Form Responses 1")))</f>
        <v>SANGATBAIK</v>
      </c>
      <c r="H92" s="84" t="str">
        <f ca="1" t="shared" si="1"/>
        <v>RADEN SALEH - Halaman</v>
      </c>
      <c r="I92" s="84" t="str">
        <f ca="1" t="shared" si="2"/>
        <v>CLEANING SERVICE</v>
      </c>
      <c r="J92" s="84">
        <f ca="1" t="array" ref="J92">IFERROR(INDEX(MASTER!B:B,MATCH(G92,MASTER!A:A,0))/100," ")</f>
        <v>1</v>
      </c>
      <c r="K92" s="68">
        <f ca="1" t="shared" si="3"/>
        <v>16</v>
      </c>
      <c r="L92" s="68" t="str">
        <f ca="1" t="shared" si="4"/>
        <v>2023 - WEEK 16</v>
      </c>
      <c r="M92" s="68" t="str">
        <f ca="1" t="shared" si="5"/>
        <v>2023 - MONTH 04</v>
      </c>
      <c r="N92" s="84">
        <f ca="1" t="shared" ref="N92:O92" si="100">IFERROR(AVERAGEIF(L:L,L92,$J:$J)," ")</f>
        <v>0.924374999999997</v>
      </c>
      <c r="O92" s="84">
        <f ca="1" t="shared" si="100"/>
        <v>0.906741071428569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16</v>
      </c>
      <c r="AF92" s="68" t="str">
        <f ca="1" t="shared" si="13"/>
        <v>2023 04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45033.7780545255</v>
      </c>
      <c r="B93" s="68" t="str">
        <f ca="1">INDIRECT(ADDRESS(2+QUOTIENT(ROW()-2,COUNTA('Form Responses 1'!$1:$1)-4),2,,TRUE,"Form Responses 1"))</f>
        <v>edisetiawan140@gmail.com</v>
      </c>
      <c r="C93" s="68" t="str">
        <f ca="1">INDIRECT(ADDRESS(2+QUOTIENT(ROW()-2,COUNTA('Form Responses 1'!$1:$1)-4),3,,TRUE,"Form Responses 1"))</f>
        <v>Edi Setiawan</v>
      </c>
      <c r="D93" s="82">
        <f ca="1">INDIRECT(ADDRESS(2+QUOTIENT(ROW()-2,COUNTA('Form Responses 1'!$1:$1)-4),4,,TRUE,"Form Responses 1"))</f>
        <v>45033</v>
      </c>
      <c r="E93" s="83">
        <f ca="1" t="shared" si="0"/>
        <v>1</v>
      </c>
      <c r="F93" s="68" t="str">
        <f ca="1">IF(ISBLANK(A93)," ",INDIRECT(ADDRESS(1,5+MOD(ROW()-2,COUNTA('Form Responses 1'!$1:$1)-4),,TRUE,"Form Responses 1")))</f>
        <v>RADEN SALEH - Halaman [Parkir Motor ]</v>
      </c>
      <c r="G93" s="68" t="str">
        <f ca="1">IF(ISBLANK(A93)," ",INDIRECT(ADDRESS(MATCH(A93,'Form Responses 1'!A:A,0),5+MOD(ROW()-2,COUNTA('Form Responses 1'!$1:$1)-4),,TRUE,"Form Responses 1")))</f>
        <v>SANGATBAIK</v>
      </c>
      <c r="H93" s="84" t="str">
        <f ca="1" t="shared" si="1"/>
        <v>RADEN SALEH - Halaman</v>
      </c>
      <c r="I93" s="84" t="str">
        <f ca="1" t="shared" si="2"/>
        <v>CLEANING SERVICE</v>
      </c>
      <c r="J93" s="84">
        <f ca="1" t="array" ref="J93">IFERROR(INDEX(MASTER!B:B,MATCH(G93,MASTER!A:A,0))/100," ")</f>
        <v>1</v>
      </c>
      <c r="K93" s="68">
        <f ca="1" t="shared" si="3"/>
        <v>16</v>
      </c>
      <c r="L93" s="68" t="str">
        <f ca="1" t="shared" si="4"/>
        <v>2023 - WEEK 16</v>
      </c>
      <c r="M93" s="68" t="str">
        <f ca="1" t="shared" si="5"/>
        <v>2023 - MONTH 04</v>
      </c>
      <c r="N93" s="84">
        <f ca="1" t="shared" ref="N93:O93" si="101">IFERROR(AVERAGEIF(L:L,L93,$J:$J)," ")</f>
        <v>0.924374999999997</v>
      </c>
      <c r="O93" s="84">
        <f ca="1" t="shared" si="101"/>
        <v>0.906741071428569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16</v>
      </c>
      <c r="AF93" s="68" t="str">
        <f ca="1" t="shared" si="13"/>
        <v>2023 04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45033.7780545255</v>
      </c>
      <c r="B94" s="68" t="str">
        <f ca="1">INDIRECT(ADDRESS(2+QUOTIENT(ROW()-2,COUNTA('Form Responses 1'!$1:$1)-4),2,,TRUE,"Form Responses 1"))</f>
        <v>edisetiawan140@gmail.com</v>
      </c>
      <c r="C94" s="68" t="str">
        <f ca="1">INDIRECT(ADDRESS(2+QUOTIENT(ROW()-2,COUNTA('Form Responses 1'!$1:$1)-4),3,,TRUE,"Form Responses 1"))</f>
        <v>Edi Setiawan</v>
      </c>
      <c r="D94" s="82">
        <f ca="1">INDIRECT(ADDRESS(2+QUOTIENT(ROW()-2,COUNTA('Form Responses 1'!$1:$1)-4),4,,TRUE,"Form Responses 1"))</f>
        <v>45033</v>
      </c>
      <c r="E94" s="83">
        <f ca="1" t="shared" si="0"/>
        <v>1</v>
      </c>
      <c r="F94" s="68" t="str">
        <f ca="1">IF(ISBLANK(A94)," ",INDIRECT(ADDRESS(1,5+MOD(ROW()-2,COUNTA('Form Responses 1'!$1:$1)-4),,TRUE,"Form Responses 1")))</f>
        <v>RADEN SALEH - Halaman [Parkir Mobil]</v>
      </c>
      <c r="G94" s="68" t="str">
        <f ca="1">IF(ISBLANK(A94)," ",INDIRECT(ADDRESS(MATCH(A94,'Form Responses 1'!A:A,0),5+MOD(ROW()-2,COUNTA('Form Responses 1'!$1:$1)-4),,TRUE,"Form Responses 1")))</f>
        <v>SANGATBAIK</v>
      </c>
      <c r="H94" s="84" t="str">
        <f ca="1" t="shared" si="1"/>
        <v>RADEN SALEH - Halaman</v>
      </c>
      <c r="I94" s="84" t="str">
        <f ca="1" t="shared" si="2"/>
        <v>CLEANING SERVICE</v>
      </c>
      <c r="J94" s="84">
        <f ca="1" t="array" ref="J94">IFERROR(INDEX(MASTER!B:B,MATCH(G94,MASTER!A:A,0))/100," ")</f>
        <v>1</v>
      </c>
      <c r="K94" s="68">
        <f ca="1" t="shared" si="3"/>
        <v>16</v>
      </c>
      <c r="L94" s="68" t="str">
        <f ca="1" t="shared" si="4"/>
        <v>2023 - WEEK 16</v>
      </c>
      <c r="M94" s="68" t="str">
        <f ca="1" t="shared" si="5"/>
        <v>2023 - MONTH 04</v>
      </c>
      <c r="N94" s="84">
        <f ca="1" t="shared" ref="N94:O94" si="102">IFERROR(AVERAGEIF(L:L,L94,$J:$J)," ")</f>
        <v>0.924374999999997</v>
      </c>
      <c r="O94" s="84">
        <f ca="1" t="shared" si="102"/>
        <v>0.906741071428569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16</v>
      </c>
      <c r="AF94" s="68" t="str">
        <f ca="1" t="shared" si="13"/>
        <v>2023 04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45033.7780545255</v>
      </c>
      <c r="B95" s="68" t="str">
        <f ca="1">INDIRECT(ADDRESS(2+QUOTIENT(ROW()-2,COUNTA('Form Responses 1'!$1:$1)-4),2,,TRUE,"Form Responses 1"))</f>
        <v>edisetiawan140@gmail.com</v>
      </c>
      <c r="C95" s="68" t="str">
        <f ca="1">INDIRECT(ADDRESS(2+QUOTIENT(ROW()-2,COUNTA('Form Responses 1'!$1:$1)-4),3,,TRUE,"Form Responses 1"))</f>
        <v>Edi Setiawan</v>
      </c>
      <c r="D95" s="82">
        <f ca="1">INDIRECT(ADDRESS(2+QUOTIENT(ROW()-2,COUNTA('Form Responses 1'!$1:$1)-4),4,,TRUE,"Form Responses 1"))</f>
        <v>45033</v>
      </c>
      <c r="E95" s="83">
        <f ca="1" t="shared" si="0"/>
        <v>1</v>
      </c>
      <c r="F95" s="68" t="str">
        <f ca="1">IF(ISBLANK(A95)," ",INDIRECT(ADDRESS(1,5+MOD(ROW()-2,COUNTA('Form Responses 1'!$1:$1)-4),,TRUE,"Form Responses 1")))</f>
        <v>RADEN SALEH - Halaman [Pos Security]</v>
      </c>
      <c r="G95" s="68" t="str">
        <f ca="1">IF(ISBLANK(A95)," ",INDIRECT(ADDRESS(MATCH(A95,'Form Responses 1'!A:A,0),5+MOD(ROW()-2,COUNTA('Form Responses 1'!$1:$1)-4),,TRUE,"Form Responses 1")))</f>
        <v>SANGATBAIK</v>
      </c>
      <c r="H95" s="84" t="str">
        <f ca="1" t="shared" si="1"/>
        <v>RADEN SALEH - Halaman</v>
      </c>
      <c r="I95" s="84" t="str">
        <f ca="1" t="shared" si="2"/>
        <v>CLEANING SERVICE</v>
      </c>
      <c r="J95" s="84">
        <f ca="1" t="array" ref="J95">IFERROR(INDEX(MASTER!B:B,MATCH(G95,MASTER!A:A,0))/100," ")</f>
        <v>1</v>
      </c>
      <c r="K95" s="68">
        <f ca="1" t="shared" si="3"/>
        <v>16</v>
      </c>
      <c r="L95" s="68" t="str">
        <f ca="1" t="shared" si="4"/>
        <v>2023 - WEEK 16</v>
      </c>
      <c r="M95" s="68" t="str">
        <f ca="1" t="shared" si="5"/>
        <v>2023 - MONTH 04</v>
      </c>
      <c r="N95" s="84">
        <f ca="1" t="shared" ref="N95:O95" si="103">IFERROR(AVERAGEIF(L:L,L95,$J:$J)," ")</f>
        <v>0.924374999999997</v>
      </c>
      <c r="O95" s="84">
        <f ca="1" t="shared" si="103"/>
        <v>0.906741071428569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16</v>
      </c>
      <c r="AF95" s="68" t="str">
        <f ca="1" t="shared" si="13"/>
        <v>2023 04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45033.7780545255</v>
      </c>
      <c r="B96" s="68" t="str">
        <f ca="1">INDIRECT(ADDRESS(2+QUOTIENT(ROW()-2,COUNTA('Form Responses 1'!$1:$1)-4),2,,TRUE,"Form Responses 1"))</f>
        <v>edisetiawan140@gmail.com</v>
      </c>
      <c r="C96" s="68" t="str">
        <f ca="1">INDIRECT(ADDRESS(2+QUOTIENT(ROW()-2,COUNTA('Form Responses 1'!$1:$1)-4),3,,TRUE,"Form Responses 1"))</f>
        <v>Edi Setiawan</v>
      </c>
      <c r="D96" s="82">
        <f ca="1">INDIRECT(ADDRESS(2+QUOTIENT(ROW()-2,COUNTA('Form Responses 1'!$1:$1)-4),4,,TRUE,"Form Responses 1"))</f>
        <v>45033</v>
      </c>
      <c r="E96" s="83">
        <f ca="1" t="shared" si="0"/>
        <v>1</v>
      </c>
      <c r="F96" s="68" t="str">
        <f ca="1">IF(ISBLANK(A96)," ",INDIRECT(ADDRESS(1,5+MOD(ROW()-2,COUNTA('Form Responses 1'!$1:$1)-4),,TRUE,"Form Responses 1")))</f>
        <v>RADEN SALEH - Halaman [Halaman depan samping dan belakang]</v>
      </c>
      <c r="G96" s="68" t="str">
        <f ca="1">IF(ISBLANK(A96)," ",INDIRECT(ADDRESS(MATCH(A96,'Form Responses 1'!A:A,0),5+MOD(ROW()-2,COUNTA('Form Responses 1'!$1:$1)-4),,TRUE,"Form Responses 1")))</f>
        <v>SANGATBAIK</v>
      </c>
      <c r="H96" s="84" t="str">
        <f ca="1" t="shared" si="1"/>
        <v>RADEN SALEH - Halaman</v>
      </c>
      <c r="I96" s="84" t="str">
        <f ca="1" t="shared" si="2"/>
        <v>CLEANING SERVICE</v>
      </c>
      <c r="J96" s="84">
        <f ca="1" t="array" ref="J96">IFERROR(INDEX(MASTER!B:B,MATCH(G96,MASTER!A:A,0))/100," ")</f>
        <v>1</v>
      </c>
      <c r="K96" s="68">
        <f ca="1" t="shared" si="3"/>
        <v>16</v>
      </c>
      <c r="L96" s="68" t="str">
        <f ca="1" t="shared" si="4"/>
        <v>2023 - WEEK 16</v>
      </c>
      <c r="M96" s="68" t="str">
        <f ca="1" t="shared" si="5"/>
        <v>2023 - MONTH 04</v>
      </c>
      <c r="N96" s="84">
        <f ca="1" t="shared" ref="N96:O96" si="104">IFERROR(AVERAGEIF(L:L,L96,$J:$J)," ")</f>
        <v>0.924374999999997</v>
      </c>
      <c r="O96" s="84">
        <f ca="1" t="shared" si="104"/>
        <v>0.906741071428569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16</v>
      </c>
      <c r="AF96" s="68" t="str">
        <f ca="1" t="shared" si="13"/>
        <v>2023 04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45033.7780545255</v>
      </c>
      <c r="B97" s="68" t="str">
        <f ca="1">INDIRECT(ADDRESS(2+QUOTIENT(ROW()-2,COUNTA('Form Responses 1'!$1:$1)-4),2,,TRUE,"Form Responses 1"))</f>
        <v>edisetiawan140@gmail.com</v>
      </c>
      <c r="C97" s="68" t="str">
        <f ca="1">INDIRECT(ADDRESS(2+QUOTIENT(ROW()-2,COUNTA('Form Responses 1'!$1:$1)-4),3,,TRUE,"Form Responses 1"))</f>
        <v>Edi Setiawan</v>
      </c>
      <c r="D97" s="82">
        <f ca="1">INDIRECT(ADDRESS(2+QUOTIENT(ROW()-2,COUNTA('Form Responses 1'!$1:$1)-4),4,,TRUE,"Form Responses 1"))</f>
        <v>45033</v>
      </c>
      <c r="E97" s="83">
        <f ca="1" t="shared" si="0"/>
        <v>1</v>
      </c>
      <c r="F97" s="68" t="str">
        <f ca="1">IF(ISBLANK(A97)," ",INDIRECT(ADDRESS(1,5+MOD(ROW()-2,COUNTA('Form Responses 1'!$1:$1)-4),,TRUE,"Form Responses 1")))</f>
        <v>RADEN SALEH - Halaman [TPS]</v>
      </c>
      <c r="G97" s="68" t="str">
        <f ca="1">IF(ISBLANK(A97)," ",INDIRECT(ADDRESS(MATCH(A97,'Form Responses 1'!A:A,0),5+MOD(ROW()-2,COUNTA('Form Responses 1'!$1:$1)-4),,TRUE,"Form Responses 1")))</f>
        <v>SANGATBAIK</v>
      </c>
      <c r="H97" s="84" t="str">
        <f ca="1" t="shared" si="1"/>
        <v>RADEN SALEH - Halaman</v>
      </c>
      <c r="I97" s="84" t="str">
        <f ca="1" t="shared" si="2"/>
        <v>CLEANING SERVICE</v>
      </c>
      <c r="J97" s="84">
        <f ca="1" t="array" ref="J97">IFERROR(INDEX(MASTER!B:B,MATCH(G97,MASTER!A:A,0))/100," ")</f>
        <v>1</v>
      </c>
      <c r="K97" s="68">
        <f ca="1" t="shared" si="3"/>
        <v>16</v>
      </c>
      <c r="L97" s="68" t="str">
        <f ca="1" t="shared" si="4"/>
        <v>2023 - WEEK 16</v>
      </c>
      <c r="M97" s="68" t="str">
        <f ca="1" t="shared" si="5"/>
        <v>2023 - MONTH 04</v>
      </c>
      <c r="N97" s="84">
        <f ca="1" t="shared" ref="N97:O97" si="105">IFERROR(AVERAGEIF(L:L,L97,$J:$J)," ")</f>
        <v>0.924374999999997</v>
      </c>
      <c r="O97" s="84">
        <f ca="1" t="shared" si="105"/>
        <v>0.906741071428569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16</v>
      </c>
      <c r="AF97" s="68" t="str">
        <f ca="1" t="shared" si="13"/>
        <v>2023 04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45033.7864937732</v>
      </c>
      <c r="B98" s="68" t="str">
        <f ca="1">INDIRECT(ADDRESS(2+QUOTIENT(ROW()-2,COUNTA('Form Responses 1'!$1:$1)-4),2,,TRUE,"Form Responses 1"))</f>
        <v>edisetiawan140@gmail.com</v>
      </c>
      <c r="C98" s="68" t="str">
        <f ca="1">INDIRECT(ADDRESS(2+QUOTIENT(ROW()-2,COUNTA('Form Responses 1'!$1:$1)-4),3,,TRUE,"Form Responses 1"))</f>
        <v>edi setiawan</v>
      </c>
      <c r="D98" s="82">
        <f ca="1">INDIRECT(ADDRESS(2+QUOTIENT(ROW()-2,COUNTA('Form Responses 1'!$1:$1)-4),4,,TRUE,"Form Responses 1"))</f>
        <v>45033</v>
      </c>
      <c r="E98" s="83">
        <f ca="1" t="shared" si="0"/>
        <v>1</v>
      </c>
      <c r="F98" s="68" t="str">
        <f ca="1">IF(ISBLANK(A98)," ",INDIRECT(ADDRESS(1,5+MOD(ROW()-2,COUNTA('Form Responses 1'!$1:$1)-4),,TRUE,"Form Responses 1")))</f>
        <v>Security [CIKINI - Security Functions]</v>
      </c>
      <c r="G98" s="68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Security</v>
      </c>
      <c r="I98" s="84" t="str">
        <f ca="1" t="shared" si="2"/>
        <v>SECURITY SERVICE</v>
      </c>
      <c r="J98" s="84">
        <f ca="1" t="array" ref="J98">IFERROR(INDEX(MASTER!B:B,MATCH(G98,MASTER!A:A,0))/100," ")</f>
        <v>0.95</v>
      </c>
      <c r="K98" s="68">
        <f ca="1" t="shared" si="3"/>
        <v>16</v>
      </c>
      <c r="L98" s="68" t="str">
        <f ca="1" t="shared" si="4"/>
        <v>2023 - WEEK 16</v>
      </c>
      <c r="M98" s="68" t="str">
        <f ca="1" t="shared" si="5"/>
        <v>2023 - MONTH 04</v>
      </c>
      <c r="N98" s="84">
        <f ca="1" t="shared" ref="N98:O98" si="106">IFERROR(AVERAGEIF(L:L,L98,$J:$J)," ")</f>
        <v>0.924374999999997</v>
      </c>
      <c r="O98" s="84">
        <f ca="1" t="shared" si="106"/>
        <v>0.906741071428569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16</v>
      </c>
      <c r="AF98" s="68" t="str">
        <f ca="1" t="shared" si="13"/>
        <v>2023 04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45033.7864937732</v>
      </c>
      <c r="B99" s="68" t="str">
        <f ca="1">INDIRECT(ADDRESS(2+QUOTIENT(ROW()-2,COUNTA('Form Responses 1'!$1:$1)-4),2,,TRUE,"Form Responses 1"))</f>
        <v>edisetiawan140@gmail.com</v>
      </c>
      <c r="C99" s="68" t="str">
        <f ca="1">INDIRECT(ADDRESS(2+QUOTIENT(ROW()-2,COUNTA('Form Responses 1'!$1:$1)-4),3,,TRUE,"Form Responses 1"))</f>
        <v>edi setiawan</v>
      </c>
      <c r="D99" s="82">
        <f ca="1">INDIRECT(ADDRESS(2+QUOTIENT(ROW()-2,COUNTA('Form Responses 1'!$1:$1)-4),4,,TRUE,"Form Responses 1"))</f>
        <v>45033</v>
      </c>
      <c r="E99" s="83">
        <f ca="1" t="shared" si="0"/>
        <v>1</v>
      </c>
      <c r="F99" s="68" t="str">
        <f ca="1">IF(ISBLANK(A99)," ",INDIRECT(ADDRESS(1,5+MOD(ROW()-2,COUNTA('Form Responses 1'!$1:$1)-4),,TRUE,"Form Responses 1")))</f>
        <v>Security [ RADEN SALEH - Security Functions]</v>
      </c>
      <c r="G99" s="68" t="str">
        <f ca="1">IF(ISBLANK(A99)," ",INDIRECT(ADDRESS(MATCH(A99,'Form Responses 1'!A:A,0),5+MOD(ROW()-2,COUNTA('Form Responses 1'!$1:$1)-4),,TRUE,"Form Responses 1")))</f>
        <v>CUKUP BAIK</v>
      </c>
      <c r="H99" s="84" t="str">
        <f ca="1" t="shared" si="1"/>
        <v>Security</v>
      </c>
      <c r="I99" s="84" t="str">
        <f ca="1" t="shared" si="2"/>
        <v>SECURITY SERVICE</v>
      </c>
      <c r="J99" s="84">
        <f ca="1" t="array" ref="J99">IFERROR(INDEX(MASTER!B:B,MATCH(G99,MASTER!A:A,0))/100," ")</f>
        <v>0.89</v>
      </c>
      <c r="K99" s="68">
        <f ca="1" t="shared" si="3"/>
        <v>16</v>
      </c>
      <c r="L99" s="68" t="str">
        <f ca="1" t="shared" si="4"/>
        <v>2023 - WEEK 16</v>
      </c>
      <c r="M99" s="68" t="str">
        <f ca="1" t="shared" si="5"/>
        <v>2023 - MONTH 04</v>
      </c>
      <c r="N99" s="84">
        <f ca="1" t="shared" ref="N99:O99" si="107">IFERROR(AVERAGEIF(L:L,L99,$J:$J)," ")</f>
        <v>0.924374999999997</v>
      </c>
      <c r="O99" s="84">
        <f ca="1" t="shared" si="107"/>
        <v>0.906741071428569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16</v>
      </c>
      <c r="AF99" s="68" t="str">
        <f ca="1" t="shared" si="13"/>
        <v>2023 04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45033.7864937732</v>
      </c>
      <c r="B100" s="68" t="str">
        <f ca="1">INDIRECT(ADDRESS(2+QUOTIENT(ROW()-2,COUNTA('Form Responses 1'!$1:$1)-4),2,,TRUE,"Form Responses 1"))</f>
        <v>edisetiawan140@gmail.com</v>
      </c>
      <c r="C100" s="68" t="str">
        <f ca="1">INDIRECT(ADDRESS(2+QUOTIENT(ROW()-2,COUNTA('Form Responses 1'!$1:$1)-4),3,,TRUE,"Form Responses 1"))</f>
        <v>edi setiawan</v>
      </c>
      <c r="D100" s="82">
        <f ca="1">INDIRECT(ADDRESS(2+QUOTIENT(ROW()-2,COUNTA('Form Responses 1'!$1:$1)-4),4,,TRUE,"Form Responses 1"))</f>
        <v>45033</v>
      </c>
      <c r="E100" s="83">
        <f ca="1" t="shared" si="0"/>
        <v>1</v>
      </c>
      <c r="F100" s="68" t="str">
        <f ca="1">IF(ISBLANK(A100)," ",INDIRECT(ADDRESS(1,5+MOD(ROW()-2,COUNTA('Form Responses 1'!$1:$1)-4),,TRUE,"Form Responses 1")))</f>
        <v>CIKINI - Lantai 1 [Lobby Utama]</v>
      </c>
      <c r="G100" s="68" t="str">
        <f ca="1">IF(ISBLANK(A100)," ",INDIRECT(ADDRESS(MATCH(A100,'Form Responses 1'!A:A,0),5+MOD(ROW()-2,COUNTA('Form Responses 1'!$1:$1)-4),,TRUE,"Form Responses 1")))</f>
        <v>CUKUP BAIK</v>
      </c>
      <c r="H100" s="84" t="str">
        <f ca="1" t="shared" si="1"/>
        <v>CIKINI - Lantai 1</v>
      </c>
      <c r="I100" s="84" t="str">
        <f ca="1" t="shared" si="2"/>
        <v>CLEANING SERVICE</v>
      </c>
      <c r="J100" s="84">
        <f ca="1" t="array" ref="J100">IFERROR(INDEX(MASTER!B:B,MATCH(G100,MASTER!A:A,0))/100," ")</f>
        <v>0.89</v>
      </c>
      <c r="K100" s="68">
        <f ca="1" t="shared" si="3"/>
        <v>16</v>
      </c>
      <c r="L100" s="68" t="str">
        <f ca="1" t="shared" si="4"/>
        <v>2023 - WEEK 16</v>
      </c>
      <c r="M100" s="68" t="str">
        <f ca="1" t="shared" si="5"/>
        <v>2023 - MONTH 04</v>
      </c>
      <c r="N100" s="84">
        <f ca="1" t="shared" ref="N100:O100" si="108">IFERROR(AVERAGEIF(L:L,L100,$J:$J)," ")</f>
        <v>0.924374999999997</v>
      </c>
      <c r="O100" s="84">
        <f ca="1" t="shared" si="108"/>
        <v>0.906741071428569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16</v>
      </c>
      <c r="AF100" s="68" t="str">
        <f ca="1" t="shared" si="13"/>
        <v>2023 04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45033.7864937732</v>
      </c>
      <c r="B101" s="68" t="str">
        <f ca="1">INDIRECT(ADDRESS(2+QUOTIENT(ROW()-2,COUNTA('Form Responses 1'!$1:$1)-4),2,,TRUE,"Form Responses 1"))</f>
        <v>edisetiawan140@gmail.com</v>
      </c>
      <c r="C101" s="68" t="str">
        <f ca="1">INDIRECT(ADDRESS(2+QUOTIENT(ROW()-2,COUNTA('Form Responses 1'!$1:$1)-4),3,,TRUE,"Form Responses 1"))</f>
        <v>edi setiawan</v>
      </c>
      <c r="D101" s="82">
        <f ca="1">INDIRECT(ADDRESS(2+QUOTIENT(ROW()-2,COUNTA('Form Responses 1'!$1:$1)-4),4,,TRUE,"Form Responses 1"))</f>
        <v>45033</v>
      </c>
      <c r="E101" s="83">
        <f ca="1" t="shared" si="0"/>
        <v>1</v>
      </c>
      <c r="F101" s="68" t="str">
        <f ca="1">IF(ISBLANK(A101)," ",INDIRECT(ADDRESS(1,5+MOD(ROW()-2,COUNTA('Form Responses 1'!$1:$1)-4),,TRUE,"Form Responses 1")))</f>
        <v>CIKINI - Lantai 1 [Musholla]</v>
      </c>
      <c r="G101" s="68" t="str">
        <f ca="1">IF(ISBLANK(A101)," ",INDIRECT(ADDRESS(MATCH(A101,'Form Responses 1'!A:A,0),5+MOD(ROW()-2,COUNTA('Form Responses 1'!$1:$1)-4),,TRUE,"Form Responses 1")))</f>
        <v>KURANG BAIK</v>
      </c>
      <c r="H101" s="84" t="str">
        <f ca="1" t="shared" si="1"/>
        <v>CIKINI - Lantai 1</v>
      </c>
      <c r="I101" s="84" t="str">
        <f ca="1" t="shared" si="2"/>
        <v>CLEANING SERVICE</v>
      </c>
      <c r="J101" s="84">
        <f ca="1" t="array" ref="J101">IFERROR(INDEX(MASTER!B:B,MATCH(G101,MASTER!A:A,0))/100," ")</f>
        <v>0.74</v>
      </c>
      <c r="K101" s="68">
        <f ca="1" t="shared" si="3"/>
        <v>16</v>
      </c>
      <c r="L101" s="68" t="str">
        <f ca="1" t="shared" si="4"/>
        <v>2023 - WEEK 16</v>
      </c>
      <c r="M101" s="68" t="str">
        <f ca="1" t="shared" si="5"/>
        <v>2023 - MONTH 04</v>
      </c>
      <c r="N101" s="84">
        <f ca="1" t="shared" ref="N101:O101" si="109">IFERROR(AVERAGEIF(L:L,L101,$J:$J)," ")</f>
        <v>0.924374999999997</v>
      </c>
      <c r="O101" s="84">
        <f ca="1" t="shared" si="109"/>
        <v>0.906741071428569</v>
      </c>
      <c r="P101" s="68" t="str">
        <f ca="1">IF(ISBLANK(A101)," ",IF(N101&gt;MASTER!$B$3/100,"SB",IF(N101&gt;MASTER!$B$4/100,"B",IF(N101&gt;MASTER!$B$5/100,"C","K"))))</f>
        <v>B</v>
      </c>
      <c r="Q101" s="68" t="str">
        <f ca="1">IF(ISBLANK(B101)," ",IF(O101&gt;MASTER!$B$3/100,"SB",IF(O101&gt;MASTER!$B$4/100,"B",IF(O101&gt;MASTER!$B$5/100,"C","K"))))</f>
        <v>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16</v>
      </c>
      <c r="AF101" s="68" t="str">
        <f ca="1" t="shared" si="13"/>
        <v>2023 04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45033.7864937732</v>
      </c>
      <c r="B102" s="68" t="str">
        <f ca="1">INDIRECT(ADDRESS(2+QUOTIENT(ROW()-2,COUNTA('Form Responses 1'!$1:$1)-4),2,,TRUE,"Form Responses 1"))</f>
        <v>edisetiawan140@gmail.com</v>
      </c>
      <c r="C102" s="68" t="str">
        <f ca="1">INDIRECT(ADDRESS(2+QUOTIENT(ROW()-2,COUNTA('Form Responses 1'!$1:$1)-4),3,,TRUE,"Form Responses 1"))</f>
        <v>edi setiawan</v>
      </c>
      <c r="D102" s="82">
        <f ca="1">INDIRECT(ADDRESS(2+QUOTIENT(ROW()-2,COUNTA('Form Responses 1'!$1:$1)-4),4,,TRUE,"Form Responses 1"))</f>
        <v>45033</v>
      </c>
      <c r="E102" s="83">
        <f ca="1" t="shared" si="0"/>
        <v>1</v>
      </c>
      <c r="F102" s="68" t="str">
        <f ca="1">IF(ISBLANK(A102)," ",INDIRECT(ADDRESS(1,5+MOD(ROW()-2,COUNTA('Form Responses 1'!$1:$1)-4),,TRUE,"Form Responses 1")))</f>
        <v>CIKINI - Lantai 1 [R. PPID]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4" t="str">
        <f ca="1" t="shared" si="1"/>
        <v>CIKINI - Lantai 1</v>
      </c>
      <c r="I102" s="84" t="str">
        <f ca="1" t="shared" si="2"/>
        <v>CLEANING SERVICE</v>
      </c>
      <c r="J102" s="84">
        <f ca="1" t="array" ref="J102">IFERROR(INDEX(MASTER!B:B,MATCH(G102,MASTER!A:A,0))/100," ")</f>
        <v>0.89</v>
      </c>
      <c r="K102" s="68">
        <f ca="1" t="shared" si="3"/>
        <v>16</v>
      </c>
      <c r="L102" s="68" t="str">
        <f ca="1" t="shared" si="4"/>
        <v>2023 - WEEK 16</v>
      </c>
      <c r="M102" s="68" t="str">
        <f ca="1" t="shared" si="5"/>
        <v>2023 - MONTH 04</v>
      </c>
      <c r="N102" s="84">
        <f ca="1" t="shared" ref="N102:O102" si="110">IFERROR(AVERAGEIF(L:L,L102,$J:$J)," ")</f>
        <v>0.924374999999997</v>
      </c>
      <c r="O102" s="84">
        <f ca="1" t="shared" si="110"/>
        <v>0.906741071428569</v>
      </c>
      <c r="P102" s="68" t="str">
        <f ca="1">IF(ISBLANK(A102)," ",IF(N102&gt;MASTER!$B$3/100,"SB",IF(N102&gt;MASTER!$B$4/100,"B",IF(N102&gt;MASTER!$B$5/100,"C","K"))))</f>
        <v>B</v>
      </c>
      <c r="Q102" s="68" t="str">
        <f ca="1">IF(ISBLANK(B102)," ",IF(O102&gt;MASTER!$B$3/100,"SB",IF(O102&gt;MASTER!$B$4/100,"B",IF(O102&gt;MASTER!$B$5/100,"C","K"))))</f>
        <v>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16</v>
      </c>
      <c r="AF102" s="68" t="str">
        <f ca="1" t="shared" si="13"/>
        <v>2023 04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45033.7864937732</v>
      </c>
      <c r="B103" s="68" t="str">
        <f ca="1">INDIRECT(ADDRESS(2+QUOTIENT(ROW()-2,COUNTA('Form Responses 1'!$1:$1)-4),2,,TRUE,"Form Responses 1"))</f>
        <v>edisetiawan140@gmail.com</v>
      </c>
      <c r="C103" s="68" t="str">
        <f ca="1">INDIRECT(ADDRESS(2+QUOTIENT(ROW()-2,COUNTA('Form Responses 1'!$1:$1)-4),3,,TRUE,"Form Responses 1"))</f>
        <v>edi setiawan</v>
      </c>
      <c r="D103" s="82">
        <f ca="1">INDIRECT(ADDRESS(2+QUOTIENT(ROW()-2,COUNTA('Form Responses 1'!$1:$1)-4),4,,TRUE,"Form Responses 1"))</f>
        <v>45033</v>
      </c>
      <c r="E103" s="83">
        <f ca="1" t="shared" si="0"/>
        <v>1</v>
      </c>
      <c r="F103" s="68" t="str">
        <f ca="1">IF(ISBLANK(A103)," ",INDIRECT(ADDRESS(1,5+MOD(ROW()-2,COUNTA('Form Responses 1'!$1:$1)-4),,TRUE,"Form Responses 1")))</f>
        <v>CIKINI - Lantai 1 [Ruang Kerja]</v>
      </c>
      <c r="G103" s="68" t="str">
        <f ca="1">IF(ISBLANK(A103)," ",INDIRECT(ADDRESS(MATCH(A103,'Form Responses 1'!A:A,0),5+MOD(ROW()-2,COUNTA('Form Responses 1'!$1:$1)-4),,TRUE,"Form Responses 1")))</f>
        <v>BAIK</v>
      </c>
      <c r="H103" s="84" t="str">
        <f ca="1" t="shared" si="1"/>
        <v>CIKINI - Lantai 1</v>
      </c>
      <c r="I103" s="84" t="str">
        <f ca="1" t="shared" si="2"/>
        <v>CLEANING SERVICE</v>
      </c>
      <c r="J103" s="84">
        <f ca="1" t="array" ref="J103">IFERROR(INDEX(MASTER!B:B,MATCH(G103,MASTER!A:A,0))/100," ")</f>
        <v>0.95</v>
      </c>
      <c r="K103" s="68">
        <f ca="1" t="shared" si="3"/>
        <v>16</v>
      </c>
      <c r="L103" s="68" t="str">
        <f ca="1" t="shared" si="4"/>
        <v>2023 - WEEK 16</v>
      </c>
      <c r="M103" s="68" t="str">
        <f ca="1" t="shared" si="5"/>
        <v>2023 - MONTH 04</v>
      </c>
      <c r="N103" s="84">
        <f ca="1" t="shared" ref="N103:O103" si="111">IFERROR(AVERAGEIF(L:L,L103,$J:$J)," ")</f>
        <v>0.924374999999997</v>
      </c>
      <c r="O103" s="84">
        <f ca="1" t="shared" si="111"/>
        <v>0.906741071428569</v>
      </c>
      <c r="P103" s="68" t="str">
        <f ca="1">IF(ISBLANK(A103)," ",IF(N103&gt;MASTER!$B$3/100,"SB",IF(N103&gt;MASTER!$B$4/100,"B",IF(N103&gt;MASTER!$B$5/100,"C","K"))))</f>
        <v>B</v>
      </c>
      <c r="Q103" s="68" t="str">
        <f ca="1">IF(ISBLANK(B103)," ",IF(O103&gt;MASTER!$B$3/100,"SB",IF(O103&gt;MASTER!$B$4/100,"B",IF(O103&gt;MASTER!$B$5/100,"C","K"))))</f>
        <v>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16</v>
      </c>
      <c r="AF103" s="68" t="str">
        <f ca="1" t="shared" si="13"/>
        <v>2023 04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45033.7864937732</v>
      </c>
      <c r="B104" s="68" t="str">
        <f ca="1">INDIRECT(ADDRESS(2+QUOTIENT(ROW()-2,COUNTA('Form Responses 1'!$1:$1)-4),2,,TRUE,"Form Responses 1"))</f>
        <v>edisetiawan140@gmail.com</v>
      </c>
      <c r="C104" s="68" t="str">
        <f ca="1">INDIRECT(ADDRESS(2+QUOTIENT(ROW()-2,COUNTA('Form Responses 1'!$1:$1)-4),3,,TRUE,"Form Responses 1"))</f>
        <v>edi setiawan</v>
      </c>
      <c r="D104" s="82">
        <f ca="1">INDIRECT(ADDRESS(2+QUOTIENT(ROW()-2,COUNTA('Form Responses 1'!$1:$1)-4),4,,TRUE,"Form Responses 1"))</f>
        <v>45033</v>
      </c>
      <c r="E104" s="83">
        <f ca="1" t="shared" si="0"/>
        <v>1</v>
      </c>
      <c r="F104" s="68" t="str">
        <f ca="1">IF(ISBLANK(A104)," ",INDIRECT(ADDRESS(1,5+MOD(ROW()-2,COUNTA('Form Responses 1'!$1:$1)-4),,TRUE,"Form Responses 1")))</f>
        <v>CIKINI - Lantai 1 [Taman Tengah]</v>
      </c>
      <c r="G104" s="68" t="str">
        <f ca="1">IF(ISBLANK(A104)," ",INDIRECT(ADDRESS(MATCH(A104,'Form Responses 1'!A:A,0),5+MOD(ROW()-2,COUNTA('Form Responses 1'!$1:$1)-4),,TRUE,"Form Responses 1")))</f>
        <v>BAIK</v>
      </c>
      <c r="H104" s="84" t="str">
        <f ca="1" t="shared" si="1"/>
        <v>CIKINI - Lantai 1</v>
      </c>
      <c r="I104" s="84" t="str">
        <f ca="1" t="shared" si="2"/>
        <v>CLEANING SERVICE</v>
      </c>
      <c r="J104" s="84">
        <f ca="1" t="array" ref="J104">IFERROR(INDEX(MASTER!B:B,MATCH(G104,MASTER!A:A,0))/100," ")</f>
        <v>0.95</v>
      </c>
      <c r="K104" s="68">
        <f ca="1" t="shared" si="3"/>
        <v>16</v>
      </c>
      <c r="L104" s="68" t="str">
        <f ca="1" t="shared" si="4"/>
        <v>2023 - WEEK 16</v>
      </c>
      <c r="M104" s="68" t="str">
        <f ca="1" t="shared" si="5"/>
        <v>2023 - MONTH 04</v>
      </c>
      <c r="N104" s="84">
        <f ca="1" t="shared" ref="N104:O104" si="112">IFERROR(AVERAGEIF(L:L,L104,$J:$J)," ")</f>
        <v>0.924374999999997</v>
      </c>
      <c r="O104" s="84">
        <f ca="1" t="shared" si="112"/>
        <v>0.906741071428569</v>
      </c>
      <c r="P104" s="68" t="str">
        <f ca="1">IF(ISBLANK(A104)," ",IF(N104&gt;MASTER!$B$3/100,"SB",IF(N104&gt;MASTER!$B$4/100,"B",IF(N104&gt;MASTER!$B$5/100,"C","K"))))</f>
        <v>B</v>
      </c>
      <c r="Q104" s="68" t="str">
        <f ca="1">IF(ISBLANK(B104)," ",IF(O104&gt;MASTER!$B$3/100,"SB",IF(O104&gt;MASTER!$B$4/100,"B",IF(O104&gt;MASTER!$B$5/100,"C","K"))))</f>
        <v>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16</v>
      </c>
      <c r="AF104" s="68" t="str">
        <f ca="1" t="shared" si="13"/>
        <v>2023 04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45033.7864937732</v>
      </c>
      <c r="B105" s="68" t="str">
        <f ca="1">INDIRECT(ADDRESS(2+QUOTIENT(ROW()-2,COUNTA('Form Responses 1'!$1:$1)-4),2,,TRUE,"Form Responses 1"))</f>
        <v>edisetiawan140@gmail.com</v>
      </c>
      <c r="C105" s="68" t="str">
        <f ca="1">INDIRECT(ADDRESS(2+QUOTIENT(ROW()-2,COUNTA('Form Responses 1'!$1:$1)-4),3,,TRUE,"Form Responses 1"))</f>
        <v>edi setiawan</v>
      </c>
      <c r="D105" s="82">
        <f ca="1">INDIRECT(ADDRESS(2+QUOTIENT(ROW()-2,COUNTA('Form Responses 1'!$1:$1)-4),4,,TRUE,"Form Responses 1"))</f>
        <v>45033</v>
      </c>
      <c r="E105" s="83">
        <f ca="1" t="shared" si="0"/>
        <v>1</v>
      </c>
      <c r="F105" s="68" t="str">
        <f ca="1">IF(ISBLANK(A105)," ",INDIRECT(ADDRESS(1,5+MOD(ROW()-2,COUNTA('Form Responses 1'!$1:$1)-4),,TRUE,"Form Responses 1")))</f>
        <v>CIKINI - Lantai 1 [Toilet Pria / Wanita]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4" t="str">
        <f ca="1" t="shared" si="1"/>
        <v>CIKINI - Lantai 1</v>
      </c>
      <c r="I105" s="84" t="str">
        <f ca="1" t="shared" si="2"/>
        <v>CLEANING SERVICE</v>
      </c>
      <c r="J105" s="84">
        <f ca="1" t="array" ref="J105">IFERROR(INDEX(MASTER!B:B,MATCH(G105,MASTER!A:A,0))/100," ")</f>
        <v>0.89</v>
      </c>
      <c r="K105" s="68">
        <f ca="1" t="shared" si="3"/>
        <v>16</v>
      </c>
      <c r="L105" s="68" t="str">
        <f ca="1" t="shared" si="4"/>
        <v>2023 - WEEK 16</v>
      </c>
      <c r="M105" s="68" t="str">
        <f ca="1" t="shared" si="5"/>
        <v>2023 - MONTH 04</v>
      </c>
      <c r="N105" s="84">
        <f ca="1" t="shared" ref="N105:O105" si="113">IFERROR(AVERAGEIF(L:L,L105,$J:$J)," ")</f>
        <v>0.924374999999997</v>
      </c>
      <c r="O105" s="84">
        <f ca="1" t="shared" si="113"/>
        <v>0.906741071428569</v>
      </c>
      <c r="P105" s="68" t="str">
        <f ca="1">IF(ISBLANK(A105)," ",IF(N105&gt;MASTER!$B$3/100,"SB",IF(N105&gt;MASTER!$B$4/100,"B",IF(N105&gt;MASTER!$B$5/100,"C","K"))))</f>
        <v>B</v>
      </c>
      <c r="Q105" s="68" t="str">
        <f ca="1">IF(ISBLANK(B105)," ",IF(O105&gt;MASTER!$B$3/100,"SB",IF(O105&gt;MASTER!$B$4/100,"B",IF(O105&gt;MASTER!$B$5/100,"C","K"))))</f>
        <v>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16</v>
      </c>
      <c r="AF105" s="68" t="str">
        <f ca="1" t="shared" si="13"/>
        <v>2023 04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45033.7864937732</v>
      </c>
      <c r="B106" s="68" t="str">
        <f ca="1">INDIRECT(ADDRESS(2+QUOTIENT(ROW()-2,COUNTA('Form Responses 1'!$1:$1)-4),2,,TRUE,"Form Responses 1"))</f>
        <v>edisetiawan140@gmail.com</v>
      </c>
      <c r="C106" s="68" t="str">
        <f ca="1">INDIRECT(ADDRESS(2+QUOTIENT(ROW()-2,COUNTA('Form Responses 1'!$1:$1)-4),3,,TRUE,"Form Responses 1"))</f>
        <v>edi setiawan</v>
      </c>
      <c r="D106" s="82">
        <f ca="1">INDIRECT(ADDRESS(2+QUOTIENT(ROW()-2,COUNTA('Form Responses 1'!$1:$1)-4),4,,TRUE,"Form Responses 1"))</f>
        <v>45033</v>
      </c>
      <c r="E106" s="83">
        <f ca="1" t="shared" si="0"/>
        <v>1</v>
      </c>
      <c r="F106" s="68" t="str">
        <f ca="1">IF(ISBLANK(A106)," ",INDIRECT(ADDRESS(1,5+MOD(ROW()-2,COUNTA('Form Responses 1'!$1:$1)-4),,TRUE,"Form Responses 1")))</f>
        <v>CIKINI - Lantai 2 [Tangga Exit]</v>
      </c>
      <c r="G106" s="68" t="str">
        <f ca="1">IF(ISBLANK(A106)," ",INDIRECT(ADDRESS(MATCH(A106,'Form Responses 1'!A:A,0),5+MOD(ROW()-2,COUNTA('Form Responses 1'!$1:$1)-4),,TRUE,"Form Responses 1")))</f>
        <v>KURANG BAIK</v>
      </c>
      <c r="H106" s="84" t="str">
        <f ca="1" t="shared" si="1"/>
        <v>CIKINI - Lantai 2</v>
      </c>
      <c r="I106" s="84" t="str">
        <f ca="1" t="shared" si="2"/>
        <v>CLEANING SERVICE</v>
      </c>
      <c r="J106" s="84">
        <f ca="1" t="array" ref="J106">IFERROR(INDEX(MASTER!B:B,MATCH(G106,MASTER!A:A,0))/100," ")</f>
        <v>0.74</v>
      </c>
      <c r="K106" s="68">
        <f ca="1" t="shared" si="3"/>
        <v>16</v>
      </c>
      <c r="L106" s="68" t="str">
        <f ca="1" t="shared" si="4"/>
        <v>2023 - WEEK 16</v>
      </c>
      <c r="M106" s="68" t="str">
        <f ca="1" t="shared" si="5"/>
        <v>2023 - MONTH 04</v>
      </c>
      <c r="N106" s="84">
        <f ca="1" t="shared" ref="N106:O106" si="114">IFERROR(AVERAGEIF(L:L,L106,$J:$J)," ")</f>
        <v>0.924374999999997</v>
      </c>
      <c r="O106" s="84">
        <f ca="1" t="shared" si="114"/>
        <v>0.906741071428569</v>
      </c>
      <c r="P106" s="68" t="str">
        <f ca="1">IF(ISBLANK(A106)," ",IF(N106&gt;MASTER!$B$3/100,"SB",IF(N106&gt;MASTER!$B$4/100,"B",IF(N106&gt;MASTER!$B$5/100,"C","K"))))</f>
        <v>B</v>
      </c>
      <c r="Q106" s="68" t="str">
        <f ca="1">IF(ISBLANK(B106)," ",IF(O106&gt;MASTER!$B$3/100,"SB",IF(O106&gt;MASTER!$B$4/100,"B",IF(O106&gt;MASTER!$B$5/100,"C","K"))))</f>
        <v>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16</v>
      </c>
      <c r="AF106" s="68" t="str">
        <f ca="1" t="shared" si="13"/>
        <v>2023 04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45033.7864937732</v>
      </c>
      <c r="B107" s="68" t="str">
        <f ca="1">INDIRECT(ADDRESS(2+QUOTIENT(ROW()-2,COUNTA('Form Responses 1'!$1:$1)-4),2,,TRUE,"Form Responses 1"))</f>
        <v>edisetiawan140@gmail.com</v>
      </c>
      <c r="C107" s="68" t="str">
        <f ca="1">INDIRECT(ADDRESS(2+QUOTIENT(ROW()-2,COUNTA('Form Responses 1'!$1:$1)-4),3,,TRUE,"Form Responses 1"))</f>
        <v>edi setiawan</v>
      </c>
      <c r="D107" s="82">
        <f ca="1">INDIRECT(ADDRESS(2+QUOTIENT(ROW()-2,COUNTA('Form Responses 1'!$1:$1)-4),4,,TRUE,"Form Responses 1"))</f>
        <v>45033</v>
      </c>
      <c r="E107" s="83">
        <f ca="1" t="shared" si="0"/>
        <v>1</v>
      </c>
      <c r="F107" s="68" t="str">
        <f ca="1">IF(ISBLANK(A107)," ",INDIRECT(ADDRESS(1,5+MOD(ROW()-2,COUNTA('Form Responses 1'!$1:$1)-4),,TRUE,"Form Responses 1")))</f>
        <v>CIKINI - Lantai 2 [Ruang Kerja]</v>
      </c>
      <c r="G107" s="68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CIKINI - Lantai 2</v>
      </c>
      <c r="I107" s="84" t="str">
        <f ca="1" t="shared" si="2"/>
        <v>CLEANING SERVICE</v>
      </c>
      <c r="J107" s="84">
        <f ca="1" t="array" ref="J107">IFERROR(INDEX(MASTER!B:B,MATCH(G107,MASTER!A:A,0))/100," ")</f>
        <v>0.95</v>
      </c>
      <c r="K107" s="68">
        <f ca="1" t="shared" si="3"/>
        <v>16</v>
      </c>
      <c r="L107" s="68" t="str">
        <f ca="1" t="shared" si="4"/>
        <v>2023 - WEEK 16</v>
      </c>
      <c r="M107" s="68" t="str">
        <f ca="1" t="shared" si="5"/>
        <v>2023 - MONTH 04</v>
      </c>
      <c r="N107" s="84">
        <f ca="1" t="shared" ref="N107:O107" si="115">IFERROR(AVERAGEIF(L:L,L107,$J:$J)," ")</f>
        <v>0.924374999999997</v>
      </c>
      <c r="O107" s="84">
        <f ca="1" t="shared" si="115"/>
        <v>0.906741071428569</v>
      </c>
      <c r="P107" s="68" t="str">
        <f ca="1">IF(ISBLANK(A107)," ",IF(N107&gt;MASTER!$B$3/100,"SB",IF(N107&gt;MASTER!$B$4/100,"B",IF(N107&gt;MASTER!$B$5/100,"C","K"))))</f>
        <v>B</v>
      </c>
      <c r="Q107" s="68" t="str">
        <f ca="1">IF(ISBLANK(B107)," ",IF(O107&gt;MASTER!$B$3/100,"SB",IF(O107&gt;MASTER!$B$4/100,"B",IF(O107&gt;MASTER!$B$5/100,"C","K"))))</f>
        <v>B</v>
      </c>
    </row>
    <row r="108" customHeight="1" spans="1:17">
      <c r="A108" s="81">
        <f ca="1">INDIRECT(ADDRESS(2+QUOTIENT(ROW()-2,COUNTA('Form Responses 1'!$1:$1)-4),1,,TRUE,"Form Responses 1"))</f>
        <v>45033.7864937732</v>
      </c>
      <c r="B108" s="68" t="str">
        <f ca="1">INDIRECT(ADDRESS(2+QUOTIENT(ROW()-2,COUNTA('Form Responses 1'!$1:$1)-4),2,,TRUE,"Form Responses 1"))</f>
        <v>edisetiawan140@gmail.com</v>
      </c>
      <c r="C108" s="68" t="str">
        <f ca="1">INDIRECT(ADDRESS(2+QUOTIENT(ROW()-2,COUNTA('Form Responses 1'!$1:$1)-4),3,,TRUE,"Form Responses 1"))</f>
        <v>edi setiawan</v>
      </c>
      <c r="D108" s="82">
        <f ca="1">INDIRECT(ADDRESS(2+QUOTIENT(ROW()-2,COUNTA('Form Responses 1'!$1:$1)-4),4,,TRUE,"Form Responses 1"))</f>
        <v>45033</v>
      </c>
      <c r="E108" s="83">
        <f ca="1" t="shared" si="0"/>
        <v>1</v>
      </c>
      <c r="F108" s="68" t="str">
        <f ca="1">IF(ISBLANK(A108)," ",INDIRECT(ADDRESS(1,5+MOD(ROW()-2,COUNTA('Form Responses 1'!$1:$1)-4),,TRUE,"Form Responses 1")))</f>
        <v>CIKINI - Lantai 2 [Pantry 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4" t="str">
        <f ca="1" t="shared" si="1"/>
        <v>CIKINI - Lantai 2</v>
      </c>
      <c r="I108" s="84" t="str">
        <f ca="1" t="shared" si="2"/>
        <v>CLEANING SERVICE</v>
      </c>
      <c r="J108" s="84">
        <f ca="1" t="array" ref="J108">IFERROR(INDEX(MASTER!B:B,MATCH(G108,MASTER!A:A,0))/100," ")</f>
        <v>0.89</v>
      </c>
      <c r="K108" s="68">
        <f ca="1" t="shared" si="3"/>
        <v>16</v>
      </c>
      <c r="L108" s="68" t="str">
        <f ca="1" t="shared" si="4"/>
        <v>2023 - WEEK 16</v>
      </c>
      <c r="M108" s="68" t="str">
        <f ca="1" t="shared" si="5"/>
        <v>2023 - MONTH 04</v>
      </c>
      <c r="N108" s="84">
        <f ca="1" t="shared" ref="N108:O108" si="116">IFERROR(AVERAGEIF(L:L,L108,$J:$J)," ")</f>
        <v>0.924374999999997</v>
      </c>
      <c r="O108" s="84">
        <f ca="1" t="shared" si="116"/>
        <v>0.906741071428569</v>
      </c>
      <c r="P108" s="68" t="str">
        <f ca="1">IF(ISBLANK(A108)," ",IF(N108&gt;MASTER!$B$3/100,"SB",IF(N108&gt;MASTER!$B$4/100,"B",IF(N108&gt;MASTER!$B$5/100,"C","K"))))</f>
        <v>B</v>
      </c>
      <c r="Q108" s="68" t="str">
        <f ca="1">IF(ISBLANK(B108)," ",IF(O108&gt;MASTER!$B$3/100,"SB",IF(O108&gt;MASTER!$B$4/100,"B",IF(O108&gt;MASTER!$B$5/100,"C","K"))))</f>
        <v>B</v>
      </c>
    </row>
    <row r="109" customHeight="1" spans="1:17">
      <c r="A109" s="81">
        <f ca="1">INDIRECT(ADDRESS(2+QUOTIENT(ROW()-2,COUNTA('Form Responses 1'!$1:$1)-4),1,,TRUE,"Form Responses 1"))</f>
        <v>45033.7864937732</v>
      </c>
      <c r="B109" s="68" t="str">
        <f ca="1">INDIRECT(ADDRESS(2+QUOTIENT(ROW()-2,COUNTA('Form Responses 1'!$1:$1)-4),2,,TRUE,"Form Responses 1"))</f>
        <v>edisetiawan140@gmail.com</v>
      </c>
      <c r="C109" s="68" t="str">
        <f ca="1">INDIRECT(ADDRESS(2+QUOTIENT(ROW()-2,COUNTA('Form Responses 1'!$1:$1)-4),3,,TRUE,"Form Responses 1"))</f>
        <v>edi setiawan</v>
      </c>
      <c r="D109" s="82">
        <f ca="1">INDIRECT(ADDRESS(2+QUOTIENT(ROW()-2,COUNTA('Form Responses 1'!$1:$1)-4),4,,TRUE,"Form Responses 1"))</f>
        <v>45033</v>
      </c>
      <c r="E109" s="83">
        <f ca="1" t="shared" si="0"/>
        <v>1</v>
      </c>
      <c r="F109" s="68" t="str">
        <f ca="1">IF(ISBLANK(A109)," ",INDIRECT(ADDRESS(1,5+MOD(ROW()-2,COUNTA('Form Responses 1'!$1:$1)-4),,TRUE,"Form Responses 1")))</f>
        <v>CIKINI - Lantai 2 [Ruang Rapat 1]</v>
      </c>
      <c r="G109" s="68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CIKINI - Lantai 2</v>
      </c>
      <c r="I109" s="84" t="str">
        <f ca="1" t="shared" si="2"/>
        <v>CLEANING SERVICE</v>
      </c>
      <c r="J109" s="84">
        <f ca="1" t="array" ref="J109">IFERROR(INDEX(MASTER!B:B,MATCH(G109,MASTER!A:A,0))/100," ")</f>
        <v>0.95</v>
      </c>
      <c r="K109" s="68">
        <f ca="1" t="shared" si="3"/>
        <v>16</v>
      </c>
      <c r="L109" s="68" t="str">
        <f ca="1" t="shared" si="4"/>
        <v>2023 - WEEK 16</v>
      </c>
      <c r="M109" s="68" t="str">
        <f ca="1" t="shared" si="5"/>
        <v>2023 - MONTH 04</v>
      </c>
      <c r="N109" s="84">
        <f ca="1" t="shared" ref="N109:O109" si="117">IFERROR(AVERAGEIF(L:L,L109,$J:$J)," ")</f>
        <v>0.924374999999997</v>
      </c>
      <c r="O109" s="84">
        <f ca="1" t="shared" si="117"/>
        <v>0.906741071428569</v>
      </c>
      <c r="P109" s="68" t="str">
        <f ca="1">IF(ISBLANK(A109)," ",IF(N109&gt;MASTER!$B$3/100,"SB",IF(N109&gt;MASTER!$B$4/100,"B",IF(N109&gt;MASTER!$B$5/100,"C","K"))))</f>
        <v>B</v>
      </c>
      <c r="Q109" s="68" t="str">
        <f ca="1">IF(ISBLANK(B109)," ",IF(O109&gt;MASTER!$B$3/100,"SB",IF(O109&gt;MASTER!$B$4/100,"B",IF(O109&gt;MASTER!$B$5/100,"C","K"))))</f>
        <v>B</v>
      </c>
    </row>
    <row r="110" customHeight="1" spans="1:17">
      <c r="A110" s="81">
        <f ca="1">INDIRECT(ADDRESS(2+QUOTIENT(ROW()-2,COUNTA('Form Responses 1'!$1:$1)-4),1,,TRUE,"Form Responses 1"))</f>
        <v>45033.7864937732</v>
      </c>
      <c r="B110" s="68" t="str">
        <f ca="1">INDIRECT(ADDRESS(2+QUOTIENT(ROW()-2,COUNTA('Form Responses 1'!$1:$1)-4),2,,TRUE,"Form Responses 1"))</f>
        <v>edisetiawan140@gmail.com</v>
      </c>
      <c r="C110" s="68" t="str">
        <f ca="1">INDIRECT(ADDRESS(2+QUOTIENT(ROW()-2,COUNTA('Form Responses 1'!$1:$1)-4),3,,TRUE,"Form Responses 1"))</f>
        <v>edi setiawan</v>
      </c>
      <c r="D110" s="82">
        <f ca="1">INDIRECT(ADDRESS(2+QUOTIENT(ROW()-2,COUNTA('Form Responses 1'!$1:$1)-4),4,,TRUE,"Form Responses 1"))</f>
        <v>45033</v>
      </c>
      <c r="E110" s="83">
        <f ca="1" t="shared" si="0"/>
        <v>1</v>
      </c>
      <c r="F110" s="68" t="str">
        <f ca="1">IF(ISBLANK(A110)," ",INDIRECT(ADDRESS(1,5+MOD(ROW()-2,COUNTA('Form Responses 1'!$1:$1)-4),,TRUE,"Form Responses 1")))</f>
        <v>CIKINI - Lantai 2 [Koridor 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4" t="str">
        <f ca="1" t="shared" si="1"/>
        <v>CIKINI - Lantai 2</v>
      </c>
      <c r="I110" s="84" t="str">
        <f ca="1" t="shared" si="2"/>
        <v>CLEANING SERVICE</v>
      </c>
      <c r="J110" s="84">
        <f ca="1" t="array" ref="J110">IFERROR(INDEX(MASTER!B:B,MATCH(G110,MASTER!A:A,0))/100," ")</f>
        <v>0.89</v>
      </c>
      <c r="K110" s="68">
        <f ca="1" t="shared" si="3"/>
        <v>16</v>
      </c>
      <c r="L110" s="68" t="str">
        <f ca="1" t="shared" si="4"/>
        <v>2023 - WEEK 16</v>
      </c>
      <c r="M110" s="68" t="str">
        <f ca="1" t="shared" si="5"/>
        <v>2023 - MONTH 04</v>
      </c>
      <c r="N110" s="84">
        <f ca="1" t="shared" ref="N110:O110" si="118">IFERROR(AVERAGEIF(L:L,L110,$J:$J)," ")</f>
        <v>0.924374999999997</v>
      </c>
      <c r="O110" s="84">
        <f ca="1" t="shared" si="118"/>
        <v>0.906741071428569</v>
      </c>
      <c r="P110" s="68" t="str">
        <f ca="1">IF(ISBLANK(A110)," ",IF(N110&gt;MASTER!$B$3/100,"SB",IF(N110&gt;MASTER!$B$4/100,"B",IF(N110&gt;MASTER!$B$5/100,"C","K"))))</f>
        <v>B</v>
      </c>
      <c r="Q110" s="68" t="str">
        <f ca="1">IF(ISBLANK(B110)," ",IF(O110&gt;MASTER!$B$3/100,"SB",IF(O110&gt;MASTER!$B$4/100,"B",IF(O110&gt;MASTER!$B$5/100,"C","K"))))</f>
        <v>B</v>
      </c>
    </row>
    <row r="111" customHeight="1" spans="1:17">
      <c r="A111" s="81">
        <f ca="1">INDIRECT(ADDRESS(2+QUOTIENT(ROW()-2,COUNTA('Form Responses 1'!$1:$1)-4),1,,TRUE,"Form Responses 1"))</f>
        <v>45033.7864937732</v>
      </c>
      <c r="B111" s="68" t="str">
        <f ca="1">INDIRECT(ADDRESS(2+QUOTIENT(ROW()-2,COUNTA('Form Responses 1'!$1:$1)-4),2,,TRUE,"Form Responses 1"))</f>
        <v>edisetiawan140@gmail.com</v>
      </c>
      <c r="C111" s="68" t="str">
        <f ca="1">INDIRECT(ADDRESS(2+QUOTIENT(ROW()-2,COUNTA('Form Responses 1'!$1:$1)-4),3,,TRUE,"Form Responses 1"))</f>
        <v>edi setiawan</v>
      </c>
      <c r="D111" s="82">
        <f ca="1">INDIRECT(ADDRESS(2+QUOTIENT(ROW()-2,COUNTA('Form Responses 1'!$1:$1)-4),4,,TRUE,"Form Responses 1"))</f>
        <v>45033</v>
      </c>
      <c r="E111" s="83">
        <f ca="1" t="shared" si="0"/>
        <v>1</v>
      </c>
      <c r="F111" s="68" t="str">
        <f ca="1">IF(ISBLANK(A111)," ",INDIRECT(ADDRESS(1,5+MOD(ROW()-2,COUNTA('Form Responses 1'!$1:$1)-4),,TRUE,"Form Responses 1")))</f>
        <v>CIKINI - Lantai 2 [Toilet Pria / Wanita]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4" t="str">
        <f ca="1" t="shared" si="1"/>
        <v>CIKINI - Lantai 2</v>
      </c>
      <c r="I111" s="84" t="str">
        <f ca="1" t="shared" si="2"/>
        <v>CLEANING SERVICE</v>
      </c>
      <c r="J111" s="84">
        <f ca="1" t="array" ref="J111">IFERROR(INDEX(MASTER!B:B,MATCH(G111,MASTER!A:A,0))/100," ")</f>
        <v>0.89</v>
      </c>
      <c r="K111" s="68">
        <f ca="1" t="shared" si="3"/>
        <v>16</v>
      </c>
      <c r="L111" s="68" t="str">
        <f ca="1" t="shared" si="4"/>
        <v>2023 - WEEK 16</v>
      </c>
      <c r="M111" s="68" t="str">
        <f ca="1" t="shared" si="5"/>
        <v>2023 - MONTH 04</v>
      </c>
      <c r="N111" s="84">
        <f ca="1" t="shared" ref="N111:O111" si="119">IFERROR(AVERAGEIF(L:L,L111,$J:$J)," ")</f>
        <v>0.924374999999997</v>
      </c>
      <c r="O111" s="84">
        <f ca="1" t="shared" si="119"/>
        <v>0.906741071428569</v>
      </c>
      <c r="P111" s="68" t="str">
        <f ca="1">IF(ISBLANK(A111)," ",IF(N111&gt;MASTER!$B$3/100,"SB",IF(N111&gt;MASTER!$B$4/100,"B",IF(N111&gt;MASTER!$B$5/100,"C","K"))))</f>
        <v>B</v>
      </c>
      <c r="Q111" s="68" t="str">
        <f ca="1">IF(ISBLANK(B111)," ",IF(O111&gt;MASTER!$B$3/100,"SB",IF(O111&gt;MASTER!$B$4/100,"B",IF(O111&gt;MASTER!$B$5/100,"C","K"))))</f>
        <v>B</v>
      </c>
    </row>
    <row r="112" customHeight="1" spans="1:17">
      <c r="A112" s="81">
        <f ca="1">INDIRECT(ADDRESS(2+QUOTIENT(ROW()-2,COUNTA('Form Responses 1'!$1:$1)-4),1,,TRUE,"Form Responses 1"))</f>
        <v>45033.7864937732</v>
      </c>
      <c r="B112" s="68" t="str">
        <f ca="1">INDIRECT(ADDRESS(2+QUOTIENT(ROW()-2,COUNTA('Form Responses 1'!$1:$1)-4),2,,TRUE,"Form Responses 1"))</f>
        <v>edisetiawan140@gmail.com</v>
      </c>
      <c r="C112" s="68" t="str">
        <f ca="1">INDIRECT(ADDRESS(2+QUOTIENT(ROW()-2,COUNTA('Form Responses 1'!$1:$1)-4),3,,TRUE,"Form Responses 1"))</f>
        <v>edi setiawan</v>
      </c>
      <c r="D112" s="82">
        <f ca="1">INDIRECT(ADDRESS(2+QUOTIENT(ROW()-2,COUNTA('Form Responses 1'!$1:$1)-4),4,,TRUE,"Form Responses 1"))</f>
        <v>45033</v>
      </c>
      <c r="E112" s="83">
        <f ca="1" t="shared" si="0"/>
        <v>1</v>
      </c>
      <c r="F112" s="68" t="str">
        <f ca="1">IF(ISBLANK(A112)," ",INDIRECT(ADDRESS(1,5+MOD(ROW()-2,COUNTA('Form Responses 1'!$1:$1)-4),,TRUE,"Form Responses 1")))</f>
        <v>CIKINI - Halaman [Taman 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4" t="str">
        <f ca="1" t="shared" si="1"/>
        <v>CIKINI - Halaman</v>
      </c>
      <c r="I112" s="84" t="str">
        <f ca="1" t="shared" si="2"/>
        <v>CLEANING SERVICE</v>
      </c>
      <c r="J112" s="84">
        <f ca="1" t="array" ref="J112">IFERROR(INDEX(MASTER!B:B,MATCH(G112,MASTER!A:A,0))/100," ")</f>
        <v>0.89</v>
      </c>
      <c r="K112" s="68">
        <f ca="1" t="shared" si="3"/>
        <v>16</v>
      </c>
      <c r="L112" s="68" t="str">
        <f ca="1" t="shared" si="4"/>
        <v>2023 - WEEK 16</v>
      </c>
      <c r="M112" s="68" t="str">
        <f ca="1" t="shared" si="5"/>
        <v>2023 - MONTH 04</v>
      </c>
      <c r="N112" s="84">
        <f ca="1" t="shared" ref="N112:O112" si="120">IFERROR(AVERAGEIF(L:L,L112,$J:$J)," ")</f>
        <v>0.924374999999997</v>
      </c>
      <c r="O112" s="84">
        <f ca="1" t="shared" si="120"/>
        <v>0.906741071428569</v>
      </c>
      <c r="P112" s="68" t="str">
        <f ca="1">IF(ISBLANK(A112)," ",IF(N112&gt;MASTER!$B$3/100,"SB",IF(N112&gt;MASTER!$B$4/100,"B",IF(N112&gt;MASTER!$B$5/100,"C","K"))))</f>
        <v>B</v>
      </c>
      <c r="Q112" s="68" t="str">
        <f ca="1">IF(ISBLANK(B112)," ",IF(O112&gt;MASTER!$B$3/100,"SB",IF(O112&gt;MASTER!$B$4/100,"B",IF(O112&gt;MASTER!$B$5/100,"C","K"))))</f>
        <v>B</v>
      </c>
    </row>
    <row r="113" customHeight="1" spans="1:17">
      <c r="A113" s="81">
        <f ca="1">INDIRECT(ADDRESS(2+QUOTIENT(ROW()-2,COUNTA('Form Responses 1'!$1:$1)-4),1,,TRUE,"Form Responses 1"))</f>
        <v>45033.7864937732</v>
      </c>
      <c r="B113" s="68" t="str">
        <f ca="1">INDIRECT(ADDRESS(2+QUOTIENT(ROW()-2,COUNTA('Form Responses 1'!$1:$1)-4),2,,TRUE,"Form Responses 1"))</f>
        <v>edisetiawan140@gmail.com</v>
      </c>
      <c r="C113" s="68" t="str">
        <f ca="1">INDIRECT(ADDRESS(2+QUOTIENT(ROW()-2,COUNTA('Form Responses 1'!$1:$1)-4),3,,TRUE,"Form Responses 1"))</f>
        <v>edi setiawan</v>
      </c>
      <c r="D113" s="82">
        <f ca="1">INDIRECT(ADDRESS(2+QUOTIENT(ROW()-2,COUNTA('Form Responses 1'!$1:$1)-4),4,,TRUE,"Form Responses 1"))</f>
        <v>45033</v>
      </c>
      <c r="E113" s="83">
        <f ca="1" t="shared" si="0"/>
        <v>1</v>
      </c>
      <c r="F113" s="68" t="str">
        <f ca="1">IF(ISBLANK(A113)," ",INDIRECT(ADDRESS(1,5+MOD(ROW()-2,COUNTA('Form Responses 1'!$1:$1)-4),,TRUE,"Form Responses 1")))</f>
        <v>CIKINI - Halaman [Parkir Motor 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4" t="str">
        <f ca="1" t="shared" si="1"/>
        <v>CIKINI - Halaman</v>
      </c>
      <c r="I113" s="84" t="str">
        <f ca="1" t="shared" si="2"/>
        <v>CLEANING SERVICE</v>
      </c>
      <c r="J113" s="84">
        <f ca="1" t="array" ref="J113">IFERROR(INDEX(MASTER!B:B,MATCH(G113,MASTER!A:A,0))/100," ")</f>
        <v>0.89</v>
      </c>
      <c r="K113" s="68">
        <f ca="1" t="shared" si="3"/>
        <v>16</v>
      </c>
      <c r="L113" s="68" t="str">
        <f ca="1" t="shared" si="4"/>
        <v>2023 - WEEK 16</v>
      </c>
      <c r="M113" s="68" t="str">
        <f ca="1" t="shared" si="5"/>
        <v>2023 - MONTH 04</v>
      </c>
      <c r="N113" s="84">
        <f ca="1" t="shared" ref="N113:O113" si="121">IFERROR(AVERAGEIF(L:L,L113,$J:$J)," ")</f>
        <v>0.924374999999997</v>
      </c>
      <c r="O113" s="84">
        <f ca="1" t="shared" si="121"/>
        <v>0.906741071428569</v>
      </c>
      <c r="P113" s="68" t="str">
        <f ca="1">IF(ISBLANK(A113)," ",IF(N113&gt;MASTER!$B$3/100,"SB",IF(N113&gt;MASTER!$B$4/100,"B",IF(N113&gt;MASTER!$B$5/100,"C","K"))))</f>
        <v>B</v>
      </c>
      <c r="Q113" s="68" t="str">
        <f ca="1">IF(ISBLANK(B113)," ",IF(O113&gt;MASTER!$B$3/100,"SB",IF(O113&gt;MASTER!$B$4/100,"B",IF(O113&gt;MASTER!$B$5/100,"C","K"))))</f>
        <v>B</v>
      </c>
    </row>
    <row r="114" customHeight="1" spans="1:17">
      <c r="A114" s="81">
        <f ca="1">INDIRECT(ADDRESS(2+QUOTIENT(ROW()-2,COUNTA('Form Responses 1'!$1:$1)-4),1,,TRUE,"Form Responses 1"))</f>
        <v>45033.7864937732</v>
      </c>
      <c r="B114" s="68" t="str">
        <f ca="1">INDIRECT(ADDRESS(2+QUOTIENT(ROW()-2,COUNTA('Form Responses 1'!$1:$1)-4),2,,TRUE,"Form Responses 1"))</f>
        <v>edisetiawan140@gmail.com</v>
      </c>
      <c r="C114" s="68" t="str">
        <f ca="1">INDIRECT(ADDRESS(2+QUOTIENT(ROW()-2,COUNTA('Form Responses 1'!$1:$1)-4),3,,TRUE,"Form Responses 1"))</f>
        <v>edi setiawan</v>
      </c>
      <c r="D114" s="82">
        <f ca="1">INDIRECT(ADDRESS(2+QUOTIENT(ROW()-2,COUNTA('Form Responses 1'!$1:$1)-4),4,,TRUE,"Form Responses 1"))</f>
        <v>45033</v>
      </c>
      <c r="E114" s="83">
        <f ca="1" t="shared" si="0"/>
        <v>1</v>
      </c>
      <c r="F114" s="68" t="str">
        <f ca="1">IF(ISBLANK(A114)," ",INDIRECT(ADDRESS(1,5+MOD(ROW()-2,COUNTA('Form Responses 1'!$1:$1)-4),,TRUE,"Form Responses 1")))</f>
        <v>CIKINI - Halaman [Parkir Mobil]</v>
      </c>
      <c r="G114" s="68" t="str">
        <f ca="1">IF(ISBLANK(A114)," ",INDIRECT(ADDRESS(MATCH(A114,'Form Responses 1'!A:A,0),5+MOD(ROW()-2,COUNTA('Form Responses 1'!$1:$1)-4),,TRUE,"Form Responses 1")))</f>
        <v>CUKUP BAIK</v>
      </c>
      <c r="H114" s="84" t="str">
        <f ca="1" t="shared" si="1"/>
        <v>CIKINI - Halaman</v>
      </c>
      <c r="I114" s="84" t="str">
        <f ca="1" t="shared" si="2"/>
        <v>CLEANING SERVICE</v>
      </c>
      <c r="J114" s="84">
        <f ca="1" t="array" ref="J114">IFERROR(INDEX(MASTER!B:B,MATCH(G114,MASTER!A:A,0))/100," ")</f>
        <v>0.89</v>
      </c>
      <c r="K114" s="68">
        <f ca="1" t="shared" si="3"/>
        <v>16</v>
      </c>
      <c r="L114" s="68" t="str">
        <f ca="1" t="shared" si="4"/>
        <v>2023 - WEEK 16</v>
      </c>
      <c r="M114" s="68" t="str">
        <f ca="1" t="shared" si="5"/>
        <v>2023 - MONTH 04</v>
      </c>
      <c r="N114" s="84">
        <f ca="1" t="shared" ref="N114:O114" si="122">IFERROR(AVERAGEIF(L:L,L114,$J:$J)," ")</f>
        <v>0.924374999999997</v>
      </c>
      <c r="O114" s="84">
        <f ca="1" t="shared" si="122"/>
        <v>0.906741071428569</v>
      </c>
      <c r="P114" s="68" t="str">
        <f ca="1">IF(ISBLANK(A114)," ",IF(N114&gt;MASTER!$B$3/100,"SB",IF(N114&gt;MASTER!$B$4/100,"B",IF(N114&gt;MASTER!$B$5/100,"C","K"))))</f>
        <v>B</v>
      </c>
      <c r="Q114" s="68" t="str">
        <f ca="1">IF(ISBLANK(B114)," ",IF(O114&gt;MASTER!$B$3/100,"SB",IF(O114&gt;MASTER!$B$4/100,"B",IF(O114&gt;MASTER!$B$5/100,"C","K"))))</f>
        <v>B</v>
      </c>
    </row>
    <row r="115" customHeight="1" spans="1:17">
      <c r="A115" s="81">
        <f ca="1">INDIRECT(ADDRESS(2+QUOTIENT(ROW()-2,COUNTA('Form Responses 1'!$1:$1)-4),1,,TRUE,"Form Responses 1"))</f>
        <v>45033.7864937732</v>
      </c>
      <c r="B115" s="68" t="str">
        <f ca="1">INDIRECT(ADDRESS(2+QUOTIENT(ROW()-2,COUNTA('Form Responses 1'!$1:$1)-4),2,,TRUE,"Form Responses 1"))</f>
        <v>edisetiawan140@gmail.com</v>
      </c>
      <c r="C115" s="68" t="str">
        <f ca="1">INDIRECT(ADDRESS(2+QUOTIENT(ROW()-2,COUNTA('Form Responses 1'!$1:$1)-4),3,,TRUE,"Form Responses 1"))</f>
        <v>edi setiawan</v>
      </c>
      <c r="D115" s="82">
        <f ca="1">INDIRECT(ADDRESS(2+QUOTIENT(ROW()-2,COUNTA('Form Responses 1'!$1:$1)-4),4,,TRUE,"Form Responses 1"))</f>
        <v>45033</v>
      </c>
      <c r="E115" s="83">
        <f ca="1" t="shared" si="0"/>
        <v>1</v>
      </c>
      <c r="F115" s="68" t="str">
        <f ca="1">IF(ISBLANK(A115)," ",INDIRECT(ADDRESS(1,5+MOD(ROW()-2,COUNTA('Form Responses 1'!$1:$1)-4),,TRUE,"Form Responses 1")))</f>
        <v>CIKINI - Halaman [Pos Security]</v>
      </c>
      <c r="G115" s="68" t="str">
        <f ca="1">IF(ISBLANK(A115)," ",INDIRECT(ADDRESS(MATCH(A115,'Form Responses 1'!A:A,0),5+MOD(ROW()-2,COUNTA('Form Responses 1'!$1:$1)-4),,TRUE,"Form Responses 1")))</f>
        <v>BAIK</v>
      </c>
      <c r="H115" s="84" t="str">
        <f ca="1" t="shared" si="1"/>
        <v>CIKINI - Halaman</v>
      </c>
      <c r="I115" s="84" t="str">
        <f ca="1" t="shared" si="2"/>
        <v>CLEANING SERVICE</v>
      </c>
      <c r="J115" s="84">
        <f ca="1" t="array" ref="J115">IFERROR(INDEX(MASTER!B:B,MATCH(G115,MASTER!A:A,0))/100," ")</f>
        <v>0.95</v>
      </c>
      <c r="K115" s="68">
        <f ca="1" t="shared" si="3"/>
        <v>16</v>
      </c>
      <c r="L115" s="68" t="str">
        <f ca="1" t="shared" si="4"/>
        <v>2023 - WEEK 16</v>
      </c>
      <c r="M115" s="68" t="str">
        <f ca="1" t="shared" si="5"/>
        <v>2023 - MONTH 04</v>
      </c>
      <c r="N115" s="84">
        <f ca="1" t="shared" ref="N115:O115" si="123">IFERROR(AVERAGEIF(L:L,L115,$J:$J)," ")</f>
        <v>0.924374999999997</v>
      </c>
      <c r="O115" s="84">
        <f ca="1" t="shared" si="123"/>
        <v>0.906741071428569</v>
      </c>
      <c r="P115" s="68" t="str">
        <f ca="1">IF(ISBLANK(A115)," ",IF(N115&gt;MASTER!$B$3/100,"SB",IF(N115&gt;MASTER!$B$4/100,"B",IF(N115&gt;MASTER!$B$5/100,"C","K"))))</f>
        <v>B</v>
      </c>
      <c r="Q115" s="68" t="str">
        <f ca="1">IF(ISBLANK(B115)," ",IF(O115&gt;MASTER!$B$3/100,"SB",IF(O115&gt;MASTER!$B$4/100,"B",IF(O115&gt;MASTER!$B$5/100,"C","K"))))</f>
        <v>B</v>
      </c>
    </row>
    <row r="116" customHeight="1" spans="1:17">
      <c r="A116" s="81">
        <f ca="1">INDIRECT(ADDRESS(2+QUOTIENT(ROW()-2,COUNTA('Form Responses 1'!$1:$1)-4),1,,TRUE,"Form Responses 1"))</f>
        <v>45033.7864937732</v>
      </c>
      <c r="B116" s="68" t="str">
        <f ca="1">INDIRECT(ADDRESS(2+QUOTIENT(ROW()-2,COUNTA('Form Responses 1'!$1:$1)-4),2,,TRUE,"Form Responses 1"))</f>
        <v>edisetiawan140@gmail.com</v>
      </c>
      <c r="C116" s="68" t="str">
        <f ca="1">INDIRECT(ADDRESS(2+QUOTIENT(ROW()-2,COUNTA('Form Responses 1'!$1:$1)-4),3,,TRUE,"Form Responses 1"))</f>
        <v>edi setiawan</v>
      </c>
      <c r="D116" s="82">
        <f ca="1">INDIRECT(ADDRESS(2+QUOTIENT(ROW()-2,COUNTA('Form Responses 1'!$1:$1)-4),4,,TRUE,"Form Responses 1"))</f>
        <v>45033</v>
      </c>
      <c r="E116" s="83">
        <f ca="1" t="shared" si="0"/>
        <v>1</v>
      </c>
      <c r="F116" s="68" t="str">
        <f ca="1">IF(ISBLANK(A116)," ",INDIRECT(ADDRESS(1,5+MOD(ROW()-2,COUNTA('Form Responses 1'!$1:$1)-4),,TRUE,"Form Responses 1")))</f>
        <v>CIKINI - Halaman [Halaman depan dan samping ]</v>
      </c>
      <c r="G116" s="68" t="str">
        <f ca="1">IF(ISBLANK(A116)," ",INDIRECT(ADDRESS(MATCH(A116,'Form Responses 1'!A:A,0),5+MOD(ROW()-2,COUNTA('Form Responses 1'!$1:$1)-4),,TRUE,"Form Responses 1")))</f>
        <v>BAIK</v>
      </c>
      <c r="H116" s="84" t="str">
        <f ca="1" t="shared" si="1"/>
        <v>CIKINI - Halaman</v>
      </c>
      <c r="I116" s="84" t="str">
        <f ca="1" t="shared" si="2"/>
        <v>CLEANING SERVICE</v>
      </c>
      <c r="J116" s="84">
        <f ca="1" t="array" ref="J116">IFERROR(INDEX(MASTER!B:B,MATCH(G116,MASTER!A:A,0))/100," ")</f>
        <v>0.95</v>
      </c>
      <c r="K116" s="68">
        <f ca="1" t="shared" si="3"/>
        <v>16</v>
      </c>
      <c r="L116" s="68" t="str">
        <f ca="1" t="shared" si="4"/>
        <v>2023 - WEEK 16</v>
      </c>
      <c r="M116" s="68" t="str">
        <f ca="1" t="shared" si="5"/>
        <v>2023 - MONTH 04</v>
      </c>
      <c r="N116" s="84">
        <f ca="1" t="shared" ref="N116:O116" si="124">IFERROR(AVERAGEIF(L:L,L116,$J:$J)," ")</f>
        <v>0.924374999999997</v>
      </c>
      <c r="O116" s="84">
        <f ca="1" t="shared" si="124"/>
        <v>0.906741071428569</v>
      </c>
      <c r="P116" s="68" t="str">
        <f ca="1">IF(ISBLANK(A116)," ",IF(N116&gt;MASTER!$B$3/100,"SB",IF(N116&gt;MASTER!$B$4/100,"B",IF(N116&gt;MASTER!$B$5/100,"C","K"))))</f>
        <v>B</v>
      </c>
      <c r="Q116" s="68" t="str">
        <f ca="1">IF(ISBLANK(B116)," ",IF(O116&gt;MASTER!$B$3/100,"SB",IF(O116&gt;MASTER!$B$4/100,"B",IF(O116&gt;MASTER!$B$5/100,"C","K"))))</f>
        <v>B</v>
      </c>
    </row>
    <row r="117" customHeight="1" spans="1:17">
      <c r="A117" s="81">
        <f ca="1">INDIRECT(ADDRESS(2+QUOTIENT(ROW()-2,COUNTA('Form Responses 1'!$1:$1)-4),1,,TRUE,"Form Responses 1"))</f>
        <v>45033.7864937732</v>
      </c>
      <c r="B117" s="68" t="str">
        <f ca="1">INDIRECT(ADDRESS(2+QUOTIENT(ROW()-2,COUNTA('Form Responses 1'!$1:$1)-4),2,,TRUE,"Form Responses 1"))</f>
        <v>edisetiawan140@gmail.com</v>
      </c>
      <c r="C117" s="68" t="str">
        <f ca="1">INDIRECT(ADDRESS(2+QUOTIENT(ROW()-2,COUNTA('Form Responses 1'!$1:$1)-4),3,,TRUE,"Form Responses 1"))</f>
        <v>edi setiawan</v>
      </c>
      <c r="D117" s="82">
        <f ca="1">INDIRECT(ADDRESS(2+QUOTIENT(ROW()-2,COUNTA('Form Responses 1'!$1:$1)-4),4,,TRUE,"Form Responses 1"))</f>
        <v>45033</v>
      </c>
      <c r="E117" s="83">
        <f ca="1" t="shared" si="0"/>
        <v>1</v>
      </c>
      <c r="F117" s="68" t="str">
        <f ca="1">IF(ISBLANK(A117)," ",INDIRECT(ADDRESS(1,5+MOD(ROW()-2,COUNTA('Form Responses 1'!$1:$1)-4),,TRUE,"Form Responses 1")))</f>
        <v>CIKINI - Halaman [TPS]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4" t="str">
        <f ca="1" t="shared" si="1"/>
        <v>CIKINI - Halaman</v>
      </c>
      <c r="I117" s="84" t="str">
        <f ca="1" t="shared" si="2"/>
        <v>CLEANING SERVICE</v>
      </c>
      <c r="J117" s="84">
        <f ca="1" t="array" ref="J117">IFERROR(INDEX(MASTER!B:B,MATCH(G117,MASTER!A:A,0))/100," ")</f>
        <v>0.89</v>
      </c>
      <c r="K117" s="68">
        <f ca="1" t="shared" si="3"/>
        <v>16</v>
      </c>
      <c r="L117" s="68" t="str">
        <f ca="1" t="shared" si="4"/>
        <v>2023 - WEEK 16</v>
      </c>
      <c r="M117" s="68" t="str">
        <f ca="1" t="shared" si="5"/>
        <v>2023 - MONTH 04</v>
      </c>
      <c r="N117" s="84">
        <f ca="1" t="shared" ref="N117:O117" si="125">IFERROR(AVERAGEIF(L:L,L117,$J:$J)," ")</f>
        <v>0.924374999999997</v>
      </c>
      <c r="O117" s="84">
        <f ca="1" t="shared" si="125"/>
        <v>0.906741071428569</v>
      </c>
      <c r="P117" s="68" t="str">
        <f ca="1">IF(ISBLANK(A117)," ",IF(N117&gt;MASTER!$B$3/100,"SB",IF(N117&gt;MASTER!$B$4/100,"B",IF(N117&gt;MASTER!$B$5/100,"C","K"))))</f>
        <v>B</v>
      </c>
      <c r="Q117" s="68" t="str">
        <f ca="1">IF(ISBLANK(B117)," ",IF(O117&gt;MASTER!$B$3/100,"SB",IF(O117&gt;MASTER!$B$4/100,"B",IF(O117&gt;MASTER!$B$5/100,"C","K"))))</f>
        <v>B</v>
      </c>
    </row>
    <row r="118" customHeight="1" spans="1:17">
      <c r="A118" s="81">
        <f ca="1">INDIRECT(ADDRESS(2+QUOTIENT(ROW()-2,COUNTA('Form Responses 1'!$1:$1)-4),1,,TRUE,"Form Responses 1"))</f>
        <v>45033.7864937732</v>
      </c>
      <c r="B118" s="68" t="str">
        <f ca="1">INDIRECT(ADDRESS(2+QUOTIENT(ROW()-2,COUNTA('Form Responses 1'!$1:$1)-4),2,,TRUE,"Form Responses 1"))</f>
        <v>edisetiawan140@gmail.com</v>
      </c>
      <c r="C118" s="68" t="str">
        <f ca="1">INDIRECT(ADDRESS(2+QUOTIENT(ROW()-2,COUNTA('Form Responses 1'!$1:$1)-4),3,,TRUE,"Form Responses 1"))</f>
        <v>edi setiawan</v>
      </c>
      <c r="D118" s="82">
        <f ca="1">INDIRECT(ADDRESS(2+QUOTIENT(ROW()-2,COUNTA('Form Responses 1'!$1:$1)-4),4,,TRUE,"Form Responses 1"))</f>
        <v>45033</v>
      </c>
      <c r="E118" s="83">
        <f ca="1" t="shared" si="0"/>
        <v>1</v>
      </c>
      <c r="F118" s="68" t="str">
        <f ca="1">IF(ISBLANK(A118)," ",INDIRECT(ADDRESS(1,5+MOD(ROW()-2,COUNTA('Form Responses 1'!$1:$1)-4),,TRUE,"Form Responses 1")))</f>
        <v>RADEN SALEH - Lantai 1 [Lobby Utama]</v>
      </c>
      <c r="G118" s="68" t="str">
        <f ca="1">IF(ISBLANK(A118)," ",INDIRECT(ADDRESS(MATCH(A118,'Form Responses 1'!A:A,0),5+MOD(ROW()-2,COUNTA('Form Responses 1'!$1:$1)-4),,TRUE,"Form Responses 1")))</f>
        <v>CUKUP BAIK</v>
      </c>
      <c r="H118" s="84" t="str">
        <f ca="1" t="shared" si="1"/>
        <v>RADEN SALEH - Lantai 1</v>
      </c>
      <c r="I118" s="84" t="str">
        <f ca="1" t="shared" si="2"/>
        <v>CLEANING SERVICE</v>
      </c>
      <c r="J118" s="84">
        <f ca="1" t="array" ref="J118">IFERROR(INDEX(MASTER!B:B,MATCH(G118,MASTER!A:A,0))/100," ")</f>
        <v>0.89</v>
      </c>
      <c r="K118" s="68">
        <f ca="1" t="shared" si="3"/>
        <v>16</v>
      </c>
      <c r="L118" s="68" t="str">
        <f ca="1" t="shared" si="4"/>
        <v>2023 - WEEK 16</v>
      </c>
      <c r="M118" s="68" t="str">
        <f ca="1" t="shared" si="5"/>
        <v>2023 - MONTH 04</v>
      </c>
      <c r="N118" s="84">
        <f ca="1" t="shared" ref="N118:O118" si="126">IFERROR(AVERAGEIF(L:L,L118,$J:$J)," ")</f>
        <v>0.924374999999997</v>
      </c>
      <c r="O118" s="84">
        <f ca="1" t="shared" si="126"/>
        <v>0.906741071428569</v>
      </c>
      <c r="P118" s="68" t="str">
        <f ca="1">IF(ISBLANK(A118)," ",IF(N118&gt;MASTER!$B$3/100,"SB",IF(N118&gt;MASTER!$B$4/100,"B",IF(N118&gt;MASTER!$B$5/100,"C","K"))))</f>
        <v>B</v>
      </c>
      <c r="Q118" s="68" t="str">
        <f ca="1">IF(ISBLANK(B118)," ",IF(O118&gt;MASTER!$B$3/100,"SB",IF(O118&gt;MASTER!$B$4/100,"B",IF(O118&gt;MASTER!$B$5/100,"C","K"))))</f>
        <v>B</v>
      </c>
    </row>
    <row r="119" customHeight="1" spans="1:17">
      <c r="A119" s="81">
        <f ca="1">INDIRECT(ADDRESS(2+QUOTIENT(ROW()-2,COUNTA('Form Responses 1'!$1:$1)-4),1,,TRUE,"Form Responses 1"))</f>
        <v>45033.7864937732</v>
      </c>
      <c r="B119" s="68" t="str">
        <f ca="1">INDIRECT(ADDRESS(2+QUOTIENT(ROW()-2,COUNTA('Form Responses 1'!$1:$1)-4),2,,TRUE,"Form Responses 1"))</f>
        <v>edisetiawan140@gmail.com</v>
      </c>
      <c r="C119" s="68" t="str">
        <f ca="1">INDIRECT(ADDRESS(2+QUOTIENT(ROW()-2,COUNTA('Form Responses 1'!$1:$1)-4),3,,TRUE,"Form Responses 1"))</f>
        <v>edi setiawan</v>
      </c>
      <c r="D119" s="82">
        <f ca="1">INDIRECT(ADDRESS(2+QUOTIENT(ROW()-2,COUNTA('Form Responses 1'!$1:$1)-4),4,,TRUE,"Form Responses 1"))</f>
        <v>45033</v>
      </c>
      <c r="E119" s="83">
        <f ca="1" t="shared" si="0"/>
        <v>1</v>
      </c>
      <c r="F119" s="68" t="str">
        <f ca="1">IF(ISBLANK(A119)," ",INDIRECT(ADDRESS(1,5+MOD(ROW()-2,COUNTA('Form Responses 1'!$1:$1)-4),,TRUE,"Form Responses 1")))</f>
        <v>RADEN SALEH - Lantai 1 [Lobby Luar]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4" t="str">
        <f ca="1" t="shared" si="1"/>
        <v>RADEN SALEH - Lantai 1</v>
      </c>
      <c r="I119" s="84" t="str">
        <f ca="1" t="shared" si="2"/>
        <v>CLEANING SERVICE</v>
      </c>
      <c r="J119" s="84">
        <f ca="1" t="array" ref="J119">IFERROR(INDEX(MASTER!B:B,MATCH(G119,MASTER!A:A,0))/100," ")</f>
        <v>0.89</v>
      </c>
      <c r="K119" s="68">
        <f ca="1" t="shared" si="3"/>
        <v>16</v>
      </c>
      <c r="L119" s="68" t="str">
        <f ca="1" t="shared" si="4"/>
        <v>2023 - WEEK 16</v>
      </c>
      <c r="M119" s="68" t="str">
        <f ca="1" t="shared" si="5"/>
        <v>2023 - MONTH 04</v>
      </c>
      <c r="N119" s="84">
        <f ca="1" t="shared" ref="N119:O119" si="127">IFERROR(AVERAGEIF(L:L,L119,$J:$J)," ")</f>
        <v>0.924374999999997</v>
      </c>
      <c r="O119" s="84">
        <f ca="1" t="shared" si="127"/>
        <v>0.906741071428569</v>
      </c>
      <c r="P119" s="68" t="str">
        <f ca="1">IF(ISBLANK(A119)," ",IF(N119&gt;MASTER!$B$3/100,"SB",IF(N119&gt;MASTER!$B$4/100,"B",IF(N119&gt;MASTER!$B$5/100,"C","K"))))</f>
        <v>B</v>
      </c>
      <c r="Q119" s="68" t="str">
        <f ca="1">IF(ISBLANK(B119)," ",IF(O119&gt;MASTER!$B$3/100,"SB",IF(O119&gt;MASTER!$B$4/100,"B",IF(O119&gt;MASTER!$B$5/100,"C","K"))))</f>
        <v>B</v>
      </c>
    </row>
    <row r="120" customHeight="1" spans="1:17">
      <c r="A120" s="81">
        <f ca="1">INDIRECT(ADDRESS(2+QUOTIENT(ROW()-2,COUNTA('Form Responses 1'!$1:$1)-4),1,,TRUE,"Form Responses 1"))</f>
        <v>45033.7864937732</v>
      </c>
      <c r="B120" s="68" t="str">
        <f ca="1">INDIRECT(ADDRESS(2+QUOTIENT(ROW()-2,COUNTA('Form Responses 1'!$1:$1)-4),2,,TRUE,"Form Responses 1"))</f>
        <v>edisetiawan140@gmail.com</v>
      </c>
      <c r="C120" s="68" t="str">
        <f ca="1">INDIRECT(ADDRESS(2+QUOTIENT(ROW()-2,COUNTA('Form Responses 1'!$1:$1)-4),3,,TRUE,"Form Responses 1"))</f>
        <v>edi setiawan</v>
      </c>
      <c r="D120" s="82">
        <f ca="1">INDIRECT(ADDRESS(2+QUOTIENT(ROW()-2,COUNTA('Form Responses 1'!$1:$1)-4),4,,TRUE,"Form Responses 1"))</f>
        <v>45033</v>
      </c>
      <c r="E120" s="83">
        <f ca="1" t="shared" si="0"/>
        <v>1</v>
      </c>
      <c r="F120" s="68" t="str">
        <f ca="1">IF(ISBLANK(A120)," ",INDIRECT(ADDRESS(1,5+MOD(ROW()-2,COUNTA('Form Responses 1'!$1:$1)-4),,TRUE,"Form Responses 1")))</f>
        <v>RADEN SALEH - Lantai 1 [Ruang Meeting]</v>
      </c>
      <c r="G120" s="68" t="str">
        <f ca="1">IF(ISBLANK(A120)," ",INDIRECT(ADDRESS(MATCH(A120,'Form Responses 1'!A:A,0),5+MOD(ROW()-2,COUNTA('Form Responses 1'!$1:$1)-4),,TRUE,"Form Responses 1")))</f>
        <v>BAIK</v>
      </c>
      <c r="H120" s="84" t="str">
        <f ca="1" t="shared" si="1"/>
        <v>RADEN SALEH - Lantai 1</v>
      </c>
      <c r="I120" s="84" t="str">
        <f ca="1" t="shared" si="2"/>
        <v>CLEANING SERVICE</v>
      </c>
      <c r="J120" s="84">
        <f ca="1" t="array" ref="J120">IFERROR(INDEX(MASTER!B:B,MATCH(G120,MASTER!A:A,0))/100," ")</f>
        <v>0.95</v>
      </c>
      <c r="K120" s="68">
        <f ca="1" t="shared" si="3"/>
        <v>16</v>
      </c>
      <c r="L120" s="68" t="str">
        <f ca="1" t="shared" si="4"/>
        <v>2023 - WEEK 16</v>
      </c>
      <c r="M120" s="68" t="str">
        <f ca="1" t="shared" si="5"/>
        <v>2023 - MONTH 04</v>
      </c>
      <c r="N120" s="84">
        <f ca="1" t="shared" ref="N120:O120" si="128">IFERROR(AVERAGEIF(L:L,L120,$J:$J)," ")</f>
        <v>0.924374999999997</v>
      </c>
      <c r="O120" s="84">
        <f ca="1" t="shared" si="128"/>
        <v>0.906741071428569</v>
      </c>
      <c r="P120" s="68" t="str">
        <f ca="1">IF(ISBLANK(A120)," ",IF(N120&gt;MASTER!$B$3/100,"SB",IF(N120&gt;MASTER!$B$4/100,"B",IF(N120&gt;MASTER!$B$5/100,"C","K"))))</f>
        <v>B</v>
      </c>
      <c r="Q120" s="68" t="str">
        <f ca="1">IF(ISBLANK(B120)," ",IF(O120&gt;MASTER!$B$3/100,"SB",IF(O120&gt;MASTER!$B$4/100,"B",IF(O120&gt;MASTER!$B$5/100,"C","K"))))</f>
        <v>B</v>
      </c>
    </row>
    <row r="121" customHeight="1" spans="1:17">
      <c r="A121" s="81">
        <f ca="1">INDIRECT(ADDRESS(2+QUOTIENT(ROW()-2,COUNTA('Form Responses 1'!$1:$1)-4),1,,TRUE,"Form Responses 1"))</f>
        <v>45033.7864937732</v>
      </c>
      <c r="B121" s="68" t="str">
        <f ca="1">INDIRECT(ADDRESS(2+QUOTIENT(ROW()-2,COUNTA('Form Responses 1'!$1:$1)-4),2,,TRUE,"Form Responses 1"))</f>
        <v>edisetiawan140@gmail.com</v>
      </c>
      <c r="C121" s="68" t="str">
        <f ca="1">INDIRECT(ADDRESS(2+QUOTIENT(ROW()-2,COUNTA('Form Responses 1'!$1:$1)-4),3,,TRUE,"Form Responses 1"))</f>
        <v>edi setiawan</v>
      </c>
      <c r="D121" s="82">
        <f ca="1">INDIRECT(ADDRESS(2+QUOTIENT(ROW()-2,COUNTA('Form Responses 1'!$1:$1)-4),4,,TRUE,"Form Responses 1"))</f>
        <v>45033</v>
      </c>
      <c r="E121" s="83">
        <f ca="1" t="shared" si="0"/>
        <v>1</v>
      </c>
      <c r="F121" s="68" t="str">
        <f ca="1">IF(ISBLANK(A121)," ",INDIRECT(ADDRESS(1,5+MOD(ROW()-2,COUNTA('Form Responses 1'!$1:$1)-4),,TRUE,"Form Responses 1")))</f>
        <v>RADEN SALEH - Lantai 1 [Ruang Kerja]</v>
      </c>
      <c r="G121" s="68" t="str">
        <f ca="1">IF(ISBLANK(A121)," ",INDIRECT(ADDRESS(MATCH(A121,'Form Responses 1'!A:A,0),5+MOD(ROW()-2,COUNTA('Form Responses 1'!$1:$1)-4),,TRUE,"Form Responses 1")))</f>
        <v>BAIK</v>
      </c>
      <c r="H121" s="84" t="str">
        <f ca="1" t="shared" si="1"/>
        <v>RADEN SALEH - Lantai 1</v>
      </c>
      <c r="I121" s="84" t="str">
        <f ca="1" t="shared" si="2"/>
        <v>CLEANING SERVICE</v>
      </c>
      <c r="J121" s="84">
        <f ca="1" t="array" ref="J121">IFERROR(INDEX(MASTER!B:B,MATCH(G121,MASTER!A:A,0))/100," ")</f>
        <v>0.95</v>
      </c>
      <c r="K121" s="68">
        <f ca="1" t="shared" si="3"/>
        <v>16</v>
      </c>
      <c r="L121" s="68" t="str">
        <f ca="1" t="shared" si="4"/>
        <v>2023 - WEEK 16</v>
      </c>
      <c r="M121" s="68" t="str">
        <f ca="1" t="shared" si="5"/>
        <v>2023 - MONTH 04</v>
      </c>
      <c r="N121" s="84">
        <f ca="1" t="shared" ref="N121:O121" si="129">IFERROR(AVERAGEIF(L:L,L121,$J:$J)," ")</f>
        <v>0.924374999999997</v>
      </c>
      <c r="O121" s="84">
        <f ca="1" t="shared" si="129"/>
        <v>0.906741071428569</v>
      </c>
      <c r="P121" s="68" t="str">
        <f ca="1">IF(ISBLANK(A121)," ",IF(N121&gt;MASTER!$B$3/100,"SB",IF(N121&gt;MASTER!$B$4/100,"B",IF(N121&gt;MASTER!$B$5/100,"C","K"))))</f>
        <v>B</v>
      </c>
      <c r="Q121" s="68" t="str">
        <f ca="1">IF(ISBLANK(B121)," ",IF(O121&gt;MASTER!$B$3/100,"SB",IF(O121&gt;MASTER!$B$4/100,"B",IF(O121&gt;MASTER!$B$5/100,"C","K"))))</f>
        <v>B</v>
      </c>
    </row>
    <row r="122" customHeight="1" spans="1:17">
      <c r="A122" s="81">
        <f ca="1">INDIRECT(ADDRESS(2+QUOTIENT(ROW()-2,COUNTA('Form Responses 1'!$1:$1)-4),1,,TRUE,"Form Responses 1"))</f>
        <v>45033.7864937732</v>
      </c>
      <c r="B122" s="68" t="str">
        <f ca="1">INDIRECT(ADDRESS(2+QUOTIENT(ROW()-2,COUNTA('Form Responses 1'!$1:$1)-4),2,,TRUE,"Form Responses 1"))</f>
        <v>edisetiawan140@gmail.com</v>
      </c>
      <c r="C122" s="68" t="str">
        <f ca="1">INDIRECT(ADDRESS(2+QUOTIENT(ROW()-2,COUNTA('Form Responses 1'!$1:$1)-4),3,,TRUE,"Form Responses 1"))</f>
        <v>edi setiawan</v>
      </c>
      <c r="D122" s="82">
        <f ca="1">INDIRECT(ADDRESS(2+QUOTIENT(ROW()-2,COUNTA('Form Responses 1'!$1:$1)-4),4,,TRUE,"Form Responses 1"))</f>
        <v>45033</v>
      </c>
      <c r="E122" s="83">
        <f ca="1" t="shared" si="0"/>
        <v>1</v>
      </c>
      <c r="F122" s="68" t="str">
        <f ca="1">IF(ISBLANK(A122)," ",INDIRECT(ADDRESS(1,5+MOD(ROW()-2,COUNTA('Form Responses 1'!$1:$1)-4),,TRUE,"Form Responses 1")))</f>
        <v>RADEN SALEH - Lantai 1 [Tangga Exit]</v>
      </c>
      <c r="G122" s="68" t="str">
        <f ca="1">IF(ISBLANK(A122)," ",INDIRECT(ADDRESS(MATCH(A122,'Form Responses 1'!A:A,0),5+MOD(ROW()-2,COUNTA('Form Responses 1'!$1:$1)-4),,TRUE,"Form Responses 1")))</f>
        <v>CUKUP BAIK</v>
      </c>
      <c r="H122" s="84" t="str">
        <f ca="1" t="shared" si="1"/>
        <v>RADEN SALEH - Lantai 1</v>
      </c>
      <c r="I122" s="84" t="str">
        <f ca="1" t="shared" si="2"/>
        <v>CLEANING SERVICE</v>
      </c>
      <c r="J122" s="84">
        <f ca="1" t="array" ref="J122">IFERROR(INDEX(MASTER!B:B,MATCH(G122,MASTER!A:A,0))/100," ")</f>
        <v>0.89</v>
      </c>
      <c r="K122" s="68">
        <f ca="1" t="shared" si="3"/>
        <v>16</v>
      </c>
      <c r="L122" s="68" t="str">
        <f ca="1" t="shared" si="4"/>
        <v>2023 - WEEK 16</v>
      </c>
      <c r="M122" s="68" t="str">
        <f ca="1" t="shared" si="5"/>
        <v>2023 - MONTH 04</v>
      </c>
      <c r="N122" s="84">
        <f ca="1" t="shared" ref="N122:O122" si="130">IFERROR(AVERAGEIF(L:L,L122,$J:$J)," ")</f>
        <v>0.924374999999997</v>
      </c>
      <c r="O122" s="84">
        <f ca="1" t="shared" si="130"/>
        <v>0.906741071428569</v>
      </c>
      <c r="P122" s="68" t="str">
        <f ca="1">IF(ISBLANK(A122)," ",IF(N122&gt;MASTER!$B$3/100,"SB",IF(N122&gt;MASTER!$B$4/100,"B",IF(N122&gt;MASTER!$B$5/100,"C","K"))))</f>
        <v>B</v>
      </c>
      <c r="Q122" s="68" t="str">
        <f ca="1">IF(ISBLANK(B122)," ",IF(O122&gt;MASTER!$B$3/100,"SB",IF(O122&gt;MASTER!$B$4/100,"B",IF(O122&gt;MASTER!$B$5/100,"C","K"))))</f>
        <v>B</v>
      </c>
    </row>
    <row r="123" customHeight="1" spans="1:17">
      <c r="A123" s="81">
        <f ca="1">INDIRECT(ADDRESS(2+QUOTIENT(ROW()-2,COUNTA('Form Responses 1'!$1:$1)-4),1,,TRUE,"Form Responses 1"))</f>
        <v>45033.7864937732</v>
      </c>
      <c r="B123" s="68" t="str">
        <f ca="1">INDIRECT(ADDRESS(2+QUOTIENT(ROW()-2,COUNTA('Form Responses 1'!$1:$1)-4),2,,TRUE,"Form Responses 1"))</f>
        <v>edisetiawan140@gmail.com</v>
      </c>
      <c r="C123" s="68" t="str">
        <f ca="1">INDIRECT(ADDRESS(2+QUOTIENT(ROW()-2,COUNTA('Form Responses 1'!$1:$1)-4),3,,TRUE,"Form Responses 1"))</f>
        <v>edi setiawan</v>
      </c>
      <c r="D123" s="82">
        <f ca="1">INDIRECT(ADDRESS(2+QUOTIENT(ROW()-2,COUNTA('Form Responses 1'!$1:$1)-4),4,,TRUE,"Form Responses 1"))</f>
        <v>45033</v>
      </c>
      <c r="E123" s="83">
        <f ca="1" t="shared" si="0"/>
        <v>1</v>
      </c>
      <c r="F123" s="68" t="str">
        <f ca="1">IF(ISBLANK(A123)," ",INDIRECT(ADDRESS(1,5+MOD(ROW()-2,COUNTA('Form Responses 1'!$1:$1)-4),,TRUE,"Form Responses 1")))</f>
        <v>RADEN SALEH - Lantai 1 [Toilet Pria / Wanita]</v>
      </c>
      <c r="G123" s="68" t="str">
        <f ca="1">IF(ISBLANK(A123)," ",INDIRECT(ADDRESS(MATCH(A123,'Form Responses 1'!A:A,0),5+MOD(ROW()-2,COUNTA('Form Responses 1'!$1:$1)-4),,TRUE,"Form Responses 1")))</f>
        <v>CUKUP BAIK</v>
      </c>
      <c r="H123" s="84" t="str">
        <f ca="1" t="shared" si="1"/>
        <v>RADEN SALEH - Lantai 1</v>
      </c>
      <c r="I123" s="84" t="str">
        <f ca="1" t="shared" si="2"/>
        <v>CLEANING SERVICE</v>
      </c>
      <c r="J123" s="84">
        <f ca="1" t="array" ref="J123">IFERROR(INDEX(MASTER!B:B,MATCH(G123,MASTER!A:A,0))/100," ")</f>
        <v>0.89</v>
      </c>
      <c r="K123" s="68">
        <f ca="1" t="shared" si="3"/>
        <v>16</v>
      </c>
      <c r="L123" s="68" t="str">
        <f ca="1" t="shared" si="4"/>
        <v>2023 - WEEK 16</v>
      </c>
      <c r="M123" s="68" t="str">
        <f ca="1" t="shared" si="5"/>
        <v>2023 - MONTH 04</v>
      </c>
      <c r="N123" s="84">
        <f ca="1" t="shared" ref="N123:O123" si="131">IFERROR(AVERAGEIF(L:L,L123,$J:$J)," ")</f>
        <v>0.924374999999997</v>
      </c>
      <c r="O123" s="84">
        <f ca="1" t="shared" si="131"/>
        <v>0.906741071428569</v>
      </c>
      <c r="P123" s="68" t="str">
        <f ca="1">IF(ISBLANK(A123)," ",IF(N123&gt;MASTER!$B$3/100,"SB",IF(N123&gt;MASTER!$B$4/100,"B",IF(N123&gt;MASTER!$B$5/100,"C","K"))))</f>
        <v>B</v>
      </c>
      <c r="Q123" s="68" t="str">
        <f ca="1">IF(ISBLANK(B123)," ",IF(O123&gt;MASTER!$B$3/100,"SB",IF(O123&gt;MASTER!$B$4/100,"B",IF(O123&gt;MASTER!$B$5/100,"C","K"))))</f>
        <v>B</v>
      </c>
    </row>
    <row r="124" customHeight="1" spans="1:17">
      <c r="A124" s="81">
        <f ca="1">INDIRECT(ADDRESS(2+QUOTIENT(ROW()-2,COUNTA('Form Responses 1'!$1:$1)-4),1,,TRUE,"Form Responses 1"))</f>
        <v>45033.7864937732</v>
      </c>
      <c r="B124" s="68" t="str">
        <f ca="1">INDIRECT(ADDRESS(2+QUOTIENT(ROW()-2,COUNTA('Form Responses 1'!$1:$1)-4),2,,TRUE,"Form Responses 1"))</f>
        <v>edisetiawan140@gmail.com</v>
      </c>
      <c r="C124" s="68" t="str">
        <f ca="1">INDIRECT(ADDRESS(2+QUOTIENT(ROW()-2,COUNTA('Form Responses 1'!$1:$1)-4),3,,TRUE,"Form Responses 1"))</f>
        <v>edi setiawan</v>
      </c>
      <c r="D124" s="82">
        <f ca="1">INDIRECT(ADDRESS(2+QUOTIENT(ROW()-2,COUNTA('Form Responses 1'!$1:$1)-4),4,,TRUE,"Form Responses 1"))</f>
        <v>45033</v>
      </c>
      <c r="E124" s="83">
        <f ca="1" t="shared" si="0"/>
        <v>1</v>
      </c>
      <c r="F124" s="68" t="str">
        <f ca="1">IF(ISBLANK(A124)," ",INDIRECT(ADDRESS(1,5+MOD(ROW()-2,COUNTA('Form Responses 1'!$1:$1)-4),,TRUE,"Form Responses 1")))</f>
        <v>RADEN SALEH - Halaman [Taman ]</v>
      </c>
      <c r="G124" s="68" t="str">
        <f ca="1">IF(ISBLANK(A124)," ",INDIRECT(ADDRESS(MATCH(A124,'Form Responses 1'!A:A,0),5+MOD(ROW()-2,COUNTA('Form Responses 1'!$1:$1)-4),,TRUE,"Form Responses 1")))</f>
        <v>CUKUP BAIK</v>
      </c>
      <c r="H124" s="84" t="str">
        <f ca="1" t="shared" si="1"/>
        <v>RADEN SALEH - Halaman</v>
      </c>
      <c r="I124" s="84" t="str">
        <f ca="1" t="shared" si="2"/>
        <v>CLEANING SERVICE</v>
      </c>
      <c r="J124" s="84">
        <f ca="1" t="array" ref="J124">IFERROR(INDEX(MASTER!B:B,MATCH(G124,MASTER!A:A,0))/100," ")</f>
        <v>0.89</v>
      </c>
      <c r="K124" s="68">
        <f ca="1" t="shared" si="3"/>
        <v>16</v>
      </c>
      <c r="L124" s="68" t="str">
        <f ca="1" t="shared" si="4"/>
        <v>2023 - WEEK 16</v>
      </c>
      <c r="M124" s="68" t="str">
        <f ca="1" t="shared" si="5"/>
        <v>2023 - MONTH 04</v>
      </c>
      <c r="N124" s="84">
        <f ca="1" t="shared" ref="N124:O124" si="132">IFERROR(AVERAGEIF(L:L,L124,$J:$J)," ")</f>
        <v>0.924374999999997</v>
      </c>
      <c r="O124" s="84">
        <f ca="1" t="shared" si="132"/>
        <v>0.906741071428569</v>
      </c>
      <c r="P124" s="68" t="str">
        <f ca="1">IF(ISBLANK(A124)," ",IF(N124&gt;MASTER!$B$3/100,"SB",IF(N124&gt;MASTER!$B$4/100,"B",IF(N124&gt;MASTER!$B$5/100,"C","K"))))</f>
        <v>B</v>
      </c>
      <c r="Q124" s="68" t="str">
        <f ca="1">IF(ISBLANK(B124)," ",IF(O124&gt;MASTER!$B$3/100,"SB",IF(O124&gt;MASTER!$B$4/100,"B",IF(O124&gt;MASTER!$B$5/100,"C","K"))))</f>
        <v>B</v>
      </c>
    </row>
    <row r="125" customHeight="1" spans="1:17">
      <c r="A125" s="81">
        <f ca="1">INDIRECT(ADDRESS(2+QUOTIENT(ROW()-2,COUNTA('Form Responses 1'!$1:$1)-4),1,,TRUE,"Form Responses 1"))</f>
        <v>45033.7864937732</v>
      </c>
      <c r="B125" s="68" t="str">
        <f ca="1">INDIRECT(ADDRESS(2+QUOTIENT(ROW()-2,COUNTA('Form Responses 1'!$1:$1)-4),2,,TRUE,"Form Responses 1"))</f>
        <v>edisetiawan140@gmail.com</v>
      </c>
      <c r="C125" s="68" t="str">
        <f ca="1">INDIRECT(ADDRESS(2+QUOTIENT(ROW()-2,COUNTA('Form Responses 1'!$1:$1)-4),3,,TRUE,"Form Responses 1"))</f>
        <v>edi setiawan</v>
      </c>
      <c r="D125" s="82">
        <f ca="1">INDIRECT(ADDRESS(2+QUOTIENT(ROW()-2,COUNTA('Form Responses 1'!$1:$1)-4),4,,TRUE,"Form Responses 1"))</f>
        <v>45033</v>
      </c>
      <c r="E125" s="83">
        <f ca="1" t="shared" si="0"/>
        <v>1</v>
      </c>
      <c r="F125" s="68" t="str">
        <f ca="1">IF(ISBLANK(A125)," ",INDIRECT(ADDRESS(1,5+MOD(ROW()-2,COUNTA('Form Responses 1'!$1:$1)-4),,TRUE,"Form Responses 1")))</f>
        <v>RADEN SALEH - Halaman [Parkir Motor ]</v>
      </c>
      <c r="G125" s="68" t="str">
        <f ca="1">IF(ISBLANK(A125)," ",INDIRECT(ADDRESS(MATCH(A125,'Form Responses 1'!A:A,0),5+MOD(ROW()-2,COUNTA('Form Responses 1'!$1:$1)-4),,TRUE,"Form Responses 1")))</f>
        <v>CUKUP BAIK</v>
      </c>
      <c r="H125" s="84" t="str">
        <f ca="1" t="shared" si="1"/>
        <v>RADEN SALEH - Halaman</v>
      </c>
      <c r="I125" s="84" t="str">
        <f ca="1" t="shared" si="2"/>
        <v>CLEANING SERVICE</v>
      </c>
      <c r="J125" s="84">
        <f ca="1" t="array" ref="J125">IFERROR(INDEX(MASTER!B:B,MATCH(G125,MASTER!A:A,0))/100," ")</f>
        <v>0.89</v>
      </c>
      <c r="K125" s="68">
        <f ca="1" t="shared" si="3"/>
        <v>16</v>
      </c>
      <c r="L125" s="68" t="str">
        <f ca="1" t="shared" si="4"/>
        <v>2023 - WEEK 16</v>
      </c>
      <c r="M125" s="68" t="str">
        <f ca="1" t="shared" si="5"/>
        <v>2023 - MONTH 04</v>
      </c>
      <c r="N125" s="84">
        <f ca="1" t="shared" ref="N125:O125" si="133">IFERROR(AVERAGEIF(L:L,L125,$J:$J)," ")</f>
        <v>0.924374999999997</v>
      </c>
      <c r="O125" s="84">
        <f ca="1" t="shared" si="133"/>
        <v>0.906741071428569</v>
      </c>
      <c r="P125" s="68" t="str">
        <f ca="1">IF(ISBLANK(A125)," ",IF(N125&gt;MASTER!$B$3/100,"SB",IF(N125&gt;MASTER!$B$4/100,"B",IF(N125&gt;MASTER!$B$5/100,"C","K"))))</f>
        <v>B</v>
      </c>
      <c r="Q125" s="68" t="str">
        <f ca="1">IF(ISBLANK(B125)," ",IF(O125&gt;MASTER!$B$3/100,"SB",IF(O125&gt;MASTER!$B$4/100,"B",IF(O125&gt;MASTER!$B$5/100,"C","K"))))</f>
        <v>B</v>
      </c>
    </row>
    <row r="126" customHeight="1" spans="1:17">
      <c r="A126" s="81">
        <f ca="1">INDIRECT(ADDRESS(2+QUOTIENT(ROW()-2,COUNTA('Form Responses 1'!$1:$1)-4),1,,TRUE,"Form Responses 1"))</f>
        <v>45033.7864937732</v>
      </c>
      <c r="B126" s="68" t="str">
        <f ca="1">INDIRECT(ADDRESS(2+QUOTIENT(ROW()-2,COUNTA('Form Responses 1'!$1:$1)-4),2,,TRUE,"Form Responses 1"))</f>
        <v>edisetiawan140@gmail.com</v>
      </c>
      <c r="C126" s="68" t="str">
        <f ca="1">INDIRECT(ADDRESS(2+QUOTIENT(ROW()-2,COUNTA('Form Responses 1'!$1:$1)-4),3,,TRUE,"Form Responses 1"))</f>
        <v>edi setiawan</v>
      </c>
      <c r="D126" s="82">
        <f ca="1">INDIRECT(ADDRESS(2+QUOTIENT(ROW()-2,COUNTA('Form Responses 1'!$1:$1)-4),4,,TRUE,"Form Responses 1"))</f>
        <v>45033</v>
      </c>
      <c r="E126" s="83">
        <f ca="1" t="shared" si="0"/>
        <v>1</v>
      </c>
      <c r="F126" s="68" t="str">
        <f ca="1">IF(ISBLANK(A126)," ",INDIRECT(ADDRESS(1,5+MOD(ROW()-2,COUNTA('Form Responses 1'!$1:$1)-4),,TRUE,"Form Responses 1")))</f>
        <v>RADEN SALEH - Halaman [Parkir Mobil]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4" t="str">
        <f ca="1" t="shared" si="1"/>
        <v>RADEN SALEH - Halaman</v>
      </c>
      <c r="I126" s="84" t="str">
        <f ca="1" t="shared" si="2"/>
        <v>CLEANING SERVICE</v>
      </c>
      <c r="J126" s="84">
        <f ca="1" t="array" ref="J126">IFERROR(INDEX(MASTER!B:B,MATCH(G126,MASTER!A:A,0))/100," ")</f>
        <v>0.89</v>
      </c>
      <c r="K126" s="68">
        <f ca="1" t="shared" si="3"/>
        <v>16</v>
      </c>
      <c r="L126" s="68" t="str">
        <f ca="1" t="shared" si="4"/>
        <v>2023 - WEEK 16</v>
      </c>
      <c r="M126" s="68" t="str">
        <f ca="1" t="shared" si="5"/>
        <v>2023 - MONTH 04</v>
      </c>
      <c r="N126" s="84">
        <f ca="1" t="shared" ref="N126:O126" si="134">IFERROR(AVERAGEIF(L:L,L126,$J:$J)," ")</f>
        <v>0.924374999999997</v>
      </c>
      <c r="O126" s="84">
        <f ca="1" t="shared" si="134"/>
        <v>0.906741071428569</v>
      </c>
      <c r="P126" s="68" t="str">
        <f ca="1">IF(ISBLANK(A126)," ",IF(N126&gt;MASTER!$B$3/100,"SB",IF(N126&gt;MASTER!$B$4/100,"B",IF(N126&gt;MASTER!$B$5/100,"C","K"))))</f>
        <v>B</v>
      </c>
      <c r="Q126" s="68" t="str">
        <f ca="1">IF(ISBLANK(B126)," ",IF(O126&gt;MASTER!$B$3/100,"SB",IF(O126&gt;MASTER!$B$4/100,"B",IF(O126&gt;MASTER!$B$5/100,"C","K"))))</f>
        <v>B</v>
      </c>
    </row>
    <row r="127" customHeight="1" spans="1:17">
      <c r="A127" s="81">
        <f ca="1">INDIRECT(ADDRESS(2+QUOTIENT(ROW()-2,COUNTA('Form Responses 1'!$1:$1)-4),1,,TRUE,"Form Responses 1"))</f>
        <v>45033.7864937732</v>
      </c>
      <c r="B127" s="68" t="str">
        <f ca="1">INDIRECT(ADDRESS(2+QUOTIENT(ROW()-2,COUNTA('Form Responses 1'!$1:$1)-4),2,,TRUE,"Form Responses 1"))</f>
        <v>edisetiawan140@gmail.com</v>
      </c>
      <c r="C127" s="68" t="str">
        <f ca="1">INDIRECT(ADDRESS(2+QUOTIENT(ROW()-2,COUNTA('Form Responses 1'!$1:$1)-4),3,,TRUE,"Form Responses 1"))</f>
        <v>edi setiawan</v>
      </c>
      <c r="D127" s="82">
        <f ca="1">INDIRECT(ADDRESS(2+QUOTIENT(ROW()-2,COUNTA('Form Responses 1'!$1:$1)-4),4,,TRUE,"Form Responses 1"))</f>
        <v>45033</v>
      </c>
      <c r="E127" s="83">
        <f ca="1" t="shared" si="0"/>
        <v>1</v>
      </c>
      <c r="F127" s="68" t="str">
        <f ca="1">IF(ISBLANK(A127)," ",INDIRECT(ADDRESS(1,5+MOD(ROW()-2,COUNTA('Form Responses 1'!$1:$1)-4),,TRUE,"Form Responses 1")))</f>
        <v>RADEN SALEH - Halaman [Pos Security]</v>
      </c>
      <c r="G127" s="68" t="str">
        <f ca="1">IF(ISBLANK(A127)," ",INDIRECT(ADDRESS(MATCH(A127,'Form Responses 1'!A:A,0),5+MOD(ROW()-2,COUNTA('Form Responses 1'!$1:$1)-4),,TRUE,"Form Responses 1")))</f>
        <v>BAIK</v>
      </c>
      <c r="H127" s="84" t="str">
        <f ca="1" t="shared" si="1"/>
        <v>RADEN SALEH - Halaman</v>
      </c>
      <c r="I127" s="84" t="str">
        <f ca="1" t="shared" si="2"/>
        <v>CLEANING SERVICE</v>
      </c>
      <c r="J127" s="84">
        <f ca="1" t="array" ref="J127">IFERROR(INDEX(MASTER!B:B,MATCH(G127,MASTER!A:A,0))/100," ")</f>
        <v>0.95</v>
      </c>
      <c r="K127" s="68">
        <f ca="1" t="shared" si="3"/>
        <v>16</v>
      </c>
      <c r="L127" s="68" t="str">
        <f ca="1" t="shared" si="4"/>
        <v>2023 - WEEK 16</v>
      </c>
      <c r="M127" s="68" t="str">
        <f ca="1" t="shared" si="5"/>
        <v>2023 - MONTH 04</v>
      </c>
      <c r="N127" s="84">
        <f ca="1" t="shared" ref="N127:O127" si="135">IFERROR(AVERAGEIF(L:L,L127,$J:$J)," ")</f>
        <v>0.924374999999997</v>
      </c>
      <c r="O127" s="84">
        <f ca="1" t="shared" si="135"/>
        <v>0.906741071428569</v>
      </c>
      <c r="P127" s="68" t="str">
        <f ca="1">IF(ISBLANK(A127)," ",IF(N127&gt;MASTER!$B$3/100,"SB",IF(N127&gt;MASTER!$B$4/100,"B",IF(N127&gt;MASTER!$B$5/100,"C","K"))))</f>
        <v>B</v>
      </c>
      <c r="Q127" s="68" t="str">
        <f ca="1">IF(ISBLANK(B127)," ",IF(O127&gt;MASTER!$B$3/100,"SB",IF(O127&gt;MASTER!$B$4/100,"B",IF(O127&gt;MASTER!$B$5/100,"C","K"))))</f>
        <v>B</v>
      </c>
    </row>
    <row r="128" customHeight="1" spans="1:17">
      <c r="A128" s="81">
        <f ca="1">INDIRECT(ADDRESS(2+QUOTIENT(ROW()-2,COUNTA('Form Responses 1'!$1:$1)-4),1,,TRUE,"Form Responses 1"))</f>
        <v>45033.7864937732</v>
      </c>
      <c r="B128" s="68" t="str">
        <f ca="1">INDIRECT(ADDRESS(2+QUOTIENT(ROW()-2,COUNTA('Form Responses 1'!$1:$1)-4),2,,TRUE,"Form Responses 1"))</f>
        <v>edisetiawan140@gmail.com</v>
      </c>
      <c r="C128" s="68" t="str">
        <f ca="1">INDIRECT(ADDRESS(2+QUOTIENT(ROW()-2,COUNTA('Form Responses 1'!$1:$1)-4),3,,TRUE,"Form Responses 1"))</f>
        <v>edi setiawan</v>
      </c>
      <c r="D128" s="82">
        <f ca="1">INDIRECT(ADDRESS(2+QUOTIENT(ROW()-2,COUNTA('Form Responses 1'!$1:$1)-4),4,,TRUE,"Form Responses 1"))</f>
        <v>45033</v>
      </c>
      <c r="E128" s="83">
        <f ca="1" t="shared" si="0"/>
        <v>1</v>
      </c>
      <c r="F128" s="68" t="str">
        <f ca="1">IF(ISBLANK(A128)," ",INDIRECT(ADDRESS(1,5+MOD(ROW()-2,COUNTA('Form Responses 1'!$1:$1)-4),,TRUE,"Form Responses 1")))</f>
        <v>RADEN SALEH - Halaman [Halaman depan samping dan belakang]</v>
      </c>
      <c r="G128" s="68" t="str">
        <f ca="1">IF(ISBLANK(A128)," ",INDIRECT(ADDRESS(MATCH(A128,'Form Responses 1'!A:A,0),5+MOD(ROW()-2,COUNTA('Form Responses 1'!$1:$1)-4),,TRUE,"Form Responses 1")))</f>
        <v>BAIK</v>
      </c>
      <c r="H128" s="84" t="str">
        <f ca="1" t="shared" si="1"/>
        <v>RADEN SALEH - Halaman</v>
      </c>
      <c r="I128" s="84" t="str">
        <f ca="1" t="shared" si="2"/>
        <v>CLEANING SERVICE</v>
      </c>
      <c r="J128" s="84">
        <f ca="1" t="array" ref="J128">IFERROR(INDEX(MASTER!B:B,MATCH(G128,MASTER!A:A,0))/100," ")</f>
        <v>0.95</v>
      </c>
      <c r="K128" s="68">
        <f ca="1" t="shared" si="3"/>
        <v>16</v>
      </c>
      <c r="L128" s="68" t="str">
        <f ca="1" t="shared" si="4"/>
        <v>2023 - WEEK 16</v>
      </c>
      <c r="M128" s="68" t="str">
        <f ca="1" t="shared" si="5"/>
        <v>2023 - MONTH 04</v>
      </c>
      <c r="N128" s="84">
        <f ca="1" t="shared" ref="N128:O128" si="136">IFERROR(AVERAGEIF(L:L,L128,$J:$J)," ")</f>
        <v>0.924374999999997</v>
      </c>
      <c r="O128" s="84">
        <f ca="1" t="shared" si="136"/>
        <v>0.906741071428569</v>
      </c>
      <c r="P128" s="68" t="str">
        <f ca="1">IF(ISBLANK(A128)," ",IF(N128&gt;MASTER!$B$3/100,"SB",IF(N128&gt;MASTER!$B$4/100,"B",IF(N128&gt;MASTER!$B$5/100,"C","K"))))</f>
        <v>B</v>
      </c>
      <c r="Q128" s="68" t="str">
        <f ca="1">IF(ISBLANK(B128)," ",IF(O128&gt;MASTER!$B$3/100,"SB",IF(O128&gt;MASTER!$B$4/100,"B",IF(O128&gt;MASTER!$B$5/100,"C","K"))))</f>
        <v>B</v>
      </c>
    </row>
    <row r="129" customHeight="1" spans="1:17">
      <c r="A129" s="81">
        <f ca="1">INDIRECT(ADDRESS(2+QUOTIENT(ROW()-2,COUNTA('Form Responses 1'!$1:$1)-4),1,,TRUE,"Form Responses 1"))</f>
        <v>45033.7864937732</v>
      </c>
      <c r="B129" s="68" t="str">
        <f ca="1">INDIRECT(ADDRESS(2+QUOTIENT(ROW()-2,COUNTA('Form Responses 1'!$1:$1)-4),2,,TRUE,"Form Responses 1"))</f>
        <v>edisetiawan140@gmail.com</v>
      </c>
      <c r="C129" s="68" t="str">
        <f ca="1">INDIRECT(ADDRESS(2+QUOTIENT(ROW()-2,COUNTA('Form Responses 1'!$1:$1)-4),3,,TRUE,"Form Responses 1"))</f>
        <v>edi setiawan</v>
      </c>
      <c r="D129" s="82">
        <f ca="1">INDIRECT(ADDRESS(2+QUOTIENT(ROW()-2,COUNTA('Form Responses 1'!$1:$1)-4),4,,TRUE,"Form Responses 1"))</f>
        <v>45033</v>
      </c>
      <c r="E129" s="83">
        <f ca="1" t="shared" si="0"/>
        <v>1</v>
      </c>
      <c r="F129" s="68" t="str">
        <f ca="1">IF(ISBLANK(A129)," ",INDIRECT(ADDRESS(1,5+MOD(ROW()-2,COUNTA('Form Responses 1'!$1:$1)-4),,TRUE,"Form Responses 1")))</f>
        <v>RADEN SALEH - Halaman [TPS]</v>
      </c>
      <c r="G129" s="68" t="str">
        <f ca="1">IF(ISBLANK(A129)," ",INDIRECT(ADDRESS(MATCH(A129,'Form Responses 1'!A:A,0),5+MOD(ROW()-2,COUNTA('Form Responses 1'!$1:$1)-4),,TRUE,"Form Responses 1")))</f>
        <v>CUKUP BAIK</v>
      </c>
      <c r="H129" s="84" t="str">
        <f ca="1" t="shared" si="1"/>
        <v>RADEN SALEH - Halaman</v>
      </c>
      <c r="I129" s="84" t="str">
        <f ca="1" t="shared" si="2"/>
        <v>CLEANING SERVICE</v>
      </c>
      <c r="J129" s="84">
        <f ca="1" t="array" ref="J129">IFERROR(INDEX(MASTER!B:B,MATCH(G129,MASTER!A:A,0))/100," ")</f>
        <v>0.89</v>
      </c>
      <c r="K129" s="68">
        <f ca="1" t="shared" si="3"/>
        <v>16</v>
      </c>
      <c r="L129" s="68" t="str">
        <f ca="1" t="shared" si="4"/>
        <v>2023 - WEEK 16</v>
      </c>
      <c r="M129" s="68" t="str">
        <f ca="1" t="shared" si="5"/>
        <v>2023 - MONTH 04</v>
      </c>
      <c r="N129" s="84">
        <f ca="1" t="shared" ref="N129:O129" si="137">IFERROR(AVERAGEIF(L:L,L129,$J:$J)," ")</f>
        <v>0.924374999999997</v>
      </c>
      <c r="O129" s="84">
        <f ca="1" t="shared" si="137"/>
        <v>0.906741071428569</v>
      </c>
      <c r="P129" s="68" t="str">
        <f ca="1">IF(ISBLANK(A129)," ",IF(N129&gt;MASTER!$B$3/100,"SB",IF(N129&gt;MASTER!$B$4/100,"B",IF(N129&gt;MASTER!$B$5/100,"C","K"))))</f>
        <v>B</v>
      </c>
      <c r="Q129" s="68" t="str">
        <f ca="1">IF(ISBLANK(B129)," ",IF(O129&gt;MASTER!$B$3/100,"SB",IF(O129&gt;MASTER!$B$4/100,"B",IF(O129&gt;MASTER!$B$5/100,"C","K"))))</f>
        <v>B</v>
      </c>
    </row>
    <row r="130" customHeight="1" spans="1:17">
      <c r="A130" s="81">
        <f ca="1">INDIRECT(ADDRESS(2+QUOTIENT(ROW()-2,COUNTA('Form Responses 1'!$1:$1)-4),1,,TRUE,"Form Responses 1"))</f>
        <v>45034.7073992361</v>
      </c>
      <c r="B130" s="68" t="str">
        <f ca="1">INDIRECT(ADDRESS(2+QUOTIENT(ROW()-2,COUNTA('Form Responses 1'!$1:$1)-4),2,,TRUE,"Form Responses 1"))</f>
        <v>edisetiawan140@gmail.com</v>
      </c>
      <c r="C130" s="68" t="str">
        <f ca="1">INDIRECT(ADDRESS(2+QUOTIENT(ROW()-2,COUNTA('Form Responses 1'!$1:$1)-4),3,,TRUE,"Form Responses 1"))</f>
        <v>edi setiawan</v>
      </c>
      <c r="D130" s="82">
        <f ca="1">INDIRECT(ADDRESS(2+QUOTIENT(ROW()-2,COUNTA('Form Responses 1'!$1:$1)-4),4,,TRUE,"Form Responses 1"))</f>
        <v>45034</v>
      </c>
      <c r="E130" s="83">
        <f ca="1" t="shared" si="0"/>
        <v>2</v>
      </c>
      <c r="F130" s="68" t="str">
        <f ca="1">IF(ISBLANK(A130)," ",INDIRECT(ADDRESS(1,5+MOD(ROW()-2,COUNTA('Form Responses 1'!$1:$1)-4),,TRUE,"Form Responses 1")))</f>
        <v>Security [CIKINI - Security Functions]</v>
      </c>
      <c r="G130" s="68" t="str">
        <f ca="1">IF(ISBLANK(A130)," ",INDIRECT(ADDRESS(MATCH(A130,'Form Responses 1'!A:A,0),5+MOD(ROW()-2,COUNTA('Form Responses 1'!$1:$1)-4),,TRUE,"Form Responses 1")))</f>
        <v>CUKUP BAIK</v>
      </c>
      <c r="H130" s="84" t="str">
        <f ca="1" t="shared" si="1"/>
        <v>Security</v>
      </c>
      <c r="I130" s="84" t="str">
        <f ca="1" t="shared" si="2"/>
        <v>SECURITY SERVICE</v>
      </c>
      <c r="J130" s="84">
        <f ca="1" t="array" ref="J130">IFERROR(INDEX(MASTER!B:B,MATCH(G130,MASTER!A:A,0))/100," ")</f>
        <v>0.89</v>
      </c>
      <c r="K130" s="68">
        <f ca="1" t="shared" si="3"/>
        <v>16</v>
      </c>
      <c r="L130" s="68" t="str">
        <f ca="1" t="shared" si="4"/>
        <v>2023 - WEEK 16</v>
      </c>
      <c r="M130" s="68" t="str">
        <f ca="1" t="shared" si="5"/>
        <v>2023 - MONTH 04</v>
      </c>
      <c r="N130" s="84">
        <f ca="1" t="shared" ref="N130:O130" si="138">IFERROR(AVERAGEIF(L:L,L130,$J:$J)," ")</f>
        <v>0.924374999999997</v>
      </c>
      <c r="O130" s="84">
        <f ca="1" t="shared" si="138"/>
        <v>0.906741071428569</v>
      </c>
      <c r="P130" s="68" t="str">
        <f ca="1">IF(ISBLANK(A130)," ",IF(N130&gt;MASTER!$B$3/100,"SB",IF(N130&gt;MASTER!$B$4/100,"B",IF(N130&gt;MASTER!$B$5/100,"C","K"))))</f>
        <v>B</v>
      </c>
      <c r="Q130" s="68" t="str">
        <f ca="1">IF(ISBLANK(B130)," ",IF(O130&gt;MASTER!$B$3/100,"SB",IF(O130&gt;MASTER!$B$4/100,"B",IF(O130&gt;MASTER!$B$5/100,"C","K"))))</f>
        <v>B</v>
      </c>
    </row>
    <row r="131" customHeight="1" spans="1:17">
      <c r="A131" s="81">
        <f ca="1">INDIRECT(ADDRESS(2+QUOTIENT(ROW()-2,COUNTA('Form Responses 1'!$1:$1)-4),1,,TRUE,"Form Responses 1"))</f>
        <v>45034.7073992361</v>
      </c>
      <c r="B131" s="68" t="str">
        <f ca="1">INDIRECT(ADDRESS(2+QUOTIENT(ROW()-2,COUNTA('Form Responses 1'!$1:$1)-4),2,,TRUE,"Form Responses 1"))</f>
        <v>edisetiawan140@gmail.com</v>
      </c>
      <c r="C131" s="68" t="str">
        <f ca="1">INDIRECT(ADDRESS(2+QUOTIENT(ROW()-2,COUNTA('Form Responses 1'!$1:$1)-4),3,,TRUE,"Form Responses 1"))</f>
        <v>edi setiawan</v>
      </c>
      <c r="D131" s="82">
        <f ca="1">INDIRECT(ADDRESS(2+QUOTIENT(ROW()-2,COUNTA('Form Responses 1'!$1:$1)-4),4,,TRUE,"Form Responses 1"))</f>
        <v>45034</v>
      </c>
      <c r="E131" s="83">
        <f ca="1" t="shared" si="0"/>
        <v>2</v>
      </c>
      <c r="F131" s="68" t="str">
        <f ca="1">IF(ISBLANK(A131)," ",INDIRECT(ADDRESS(1,5+MOD(ROW()-2,COUNTA('Form Responses 1'!$1:$1)-4),,TRUE,"Form Responses 1")))</f>
        <v>Security [ RADEN SALEH - Security Functions]</v>
      </c>
      <c r="G131" s="68" t="str">
        <f ca="1">IF(ISBLANK(A131)," ",INDIRECT(ADDRESS(MATCH(A131,'Form Responses 1'!A:A,0),5+MOD(ROW()-2,COUNTA('Form Responses 1'!$1:$1)-4),,TRUE,"Form Responses 1")))</f>
        <v>CUKUP BAIK</v>
      </c>
      <c r="H131" s="84" t="str">
        <f ca="1" t="shared" si="1"/>
        <v>Security</v>
      </c>
      <c r="I131" s="84" t="str">
        <f ca="1" t="shared" si="2"/>
        <v>SECURITY SERVICE</v>
      </c>
      <c r="J131" s="84">
        <f ca="1" t="array" ref="J131">IFERROR(INDEX(MASTER!B:B,MATCH(G131,MASTER!A:A,0))/100," ")</f>
        <v>0.89</v>
      </c>
      <c r="K131" s="68">
        <f ca="1" t="shared" si="3"/>
        <v>16</v>
      </c>
      <c r="L131" s="68" t="str">
        <f ca="1" t="shared" si="4"/>
        <v>2023 - WEEK 16</v>
      </c>
      <c r="M131" s="68" t="str">
        <f ca="1" t="shared" si="5"/>
        <v>2023 - MONTH 04</v>
      </c>
      <c r="N131" s="84">
        <f ca="1" t="shared" ref="N131:O131" si="139">IFERROR(AVERAGEIF(L:L,L131,$J:$J)," ")</f>
        <v>0.924374999999997</v>
      </c>
      <c r="O131" s="84">
        <f ca="1" t="shared" si="139"/>
        <v>0.906741071428569</v>
      </c>
      <c r="P131" s="68" t="str">
        <f ca="1">IF(ISBLANK(A131)," ",IF(N131&gt;MASTER!$B$3/100,"SB",IF(N131&gt;MASTER!$B$4/100,"B",IF(N131&gt;MASTER!$B$5/100,"C","K"))))</f>
        <v>B</v>
      </c>
      <c r="Q131" s="68" t="str">
        <f ca="1">IF(ISBLANK(B131)," ",IF(O131&gt;MASTER!$B$3/100,"SB",IF(O131&gt;MASTER!$B$4/100,"B",IF(O131&gt;MASTER!$B$5/100,"C","K"))))</f>
        <v>B</v>
      </c>
    </row>
    <row r="132" customHeight="1" spans="1:17">
      <c r="A132" s="81">
        <f ca="1">INDIRECT(ADDRESS(2+QUOTIENT(ROW()-2,COUNTA('Form Responses 1'!$1:$1)-4),1,,TRUE,"Form Responses 1"))</f>
        <v>45034.7073992361</v>
      </c>
      <c r="B132" s="68" t="str">
        <f ca="1">INDIRECT(ADDRESS(2+QUOTIENT(ROW()-2,COUNTA('Form Responses 1'!$1:$1)-4),2,,TRUE,"Form Responses 1"))</f>
        <v>edisetiawan140@gmail.com</v>
      </c>
      <c r="C132" s="68" t="str">
        <f ca="1">INDIRECT(ADDRESS(2+QUOTIENT(ROW()-2,COUNTA('Form Responses 1'!$1:$1)-4),3,,TRUE,"Form Responses 1"))</f>
        <v>edi setiawan</v>
      </c>
      <c r="D132" s="82">
        <f ca="1">INDIRECT(ADDRESS(2+QUOTIENT(ROW()-2,COUNTA('Form Responses 1'!$1:$1)-4),4,,TRUE,"Form Responses 1"))</f>
        <v>45034</v>
      </c>
      <c r="E132" s="83">
        <f ca="1" t="shared" si="0"/>
        <v>2</v>
      </c>
      <c r="F132" s="68" t="str">
        <f ca="1">IF(ISBLANK(A132)," ",INDIRECT(ADDRESS(1,5+MOD(ROW()-2,COUNTA('Form Responses 1'!$1:$1)-4),,TRUE,"Form Responses 1")))</f>
        <v>CIKINI - Lantai 1 [Lobby Utama]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4" t="str">
        <f ca="1" t="shared" si="1"/>
        <v>CIKINI - Lantai 1</v>
      </c>
      <c r="I132" s="84" t="str">
        <f ca="1" t="shared" si="2"/>
        <v>CLEANING SERVICE</v>
      </c>
      <c r="J132" s="84">
        <f ca="1" t="array" ref="J132">IFERROR(INDEX(MASTER!B:B,MATCH(G132,MASTER!A:A,0))/100," ")</f>
        <v>0.89</v>
      </c>
      <c r="K132" s="68">
        <f ca="1" t="shared" si="3"/>
        <v>16</v>
      </c>
      <c r="L132" s="68" t="str">
        <f ca="1" t="shared" si="4"/>
        <v>2023 - WEEK 16</v>
      </c>
      <c r="M132" s="68" t="str">
        <f ca="1" t="shared" si="5"/>
        <v>2023 - MONTH 04</v>
      </c>
      <c r="N132" s="84">
        <f ca="1" t="shared" ref="N132:O132" si="140">IFERROR(AVERAGEIF(L:L,L132,$J:$J)," ")</f>
        <v>0.924374999999997</v>
      </c>
      <c r="O132" s="84">
        <f ca="1" t="shared" si="140"/>
        <v>0.906741071428569</v>
      </c>
      <c r="P132" s="68" t="str">
        <f ca="1">IF(ISBLANK(A132)," ",IF(N132&gt;MASTER!$B$3/100,"SB",IF(N132&gt;MASTER!$B$4/100,"B",IF(N132&gt;MASTER!$B$5/100,"C","K"))))</f>
        <v>B</v>
      </c>
      <c r="Q132" s="68" t="str">
        <f ca="1">IF(ISBLANK(B132)," ",IF(O132&gt;MASTER!$B$3/100,"SB",IF(O132&gt;MASTER!$B$4/100,"B",IF(O132&gt;MASTER!$B$5/100,"C","K"))))</f>
        <v>B</v>
      </c>
    </row>
    <row r="133" customHeight="1" spans="1:17">
      <c r="A133" s="81">
        <f ca="1">INDIRECT(ADDRESS(2+QUOTIENT(ROW()-2,COUNTA('Form Responses 1'!$1:$1)-4),1,,TRUE,"Form Responses 1"))</f>
        <v>45034.7073992361</v>
      </c>
      <c r="B133" s="68" t="str">
        <f ca="1">INDIRECT(ADDRESS(2+QUOTIENT(ROW()-2,COUNTA('Form Responses 1'!$1:$1)-4),2,,TRUE,"Form Responses 1"))</f>
        <v>edisetiawan140@gmail.com</v>
      </c>
      <c r="C133" s="68" t="str">
        <f ca="1">INDIRECT(ADDRESS(2+QUOTIENT(ROW()-2,COUNTA('Form Responses 1'!$1:$1)-4),3,,TRUE,"Form Responses 1"))</f>
        <v>edi setiawan</v>
      </c>
      <c r="D133" s="82">
        <f ca="1">INDIRECT(ADDRESS(2+QUOTIENT(ROW()-2,COUNTA('Form Responses 1'!$1:$1)-4),4,,TRUE,"Form Responses 1"))</f>
        <v>45034</v>
      </c>
      <c r="E133" s="83">
        <f ca="1" t="shared" si="0"/>
        <v>2</v>
      </c>
      <c r="F133" s="68" t="str">
        <f ca="1">IF(ISBLANK(A133)," ",INDIRECT(ADDRESS(1,5+MOD(ROW()-2,COUNTA('Form Responses 1'!$1:$1)-4),,TRUE,"Form Responses 1")))</f>
        <v>CIKINI - Lantai 1 [Musholla]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4" t="str">
        <f ca="1" t="shared" si="1"/>
        <v>CIKINI - Lantai 1</v>
      </c>
      <c r="I133" s="84" t="str">
        <f ca="1" t="shared" si="2"/>
        <v>CLEANING SERVICE</v>
      </c>
      <c r="J133" s="84">
        <f ca="1" t="array" ref="J133">IFERROR(INDEX(MASTER!B:B,MATCH(G133,MASTER!A:A,0))/100," ")</f>
        <v>0.89</v>
      </c>
      <c r="K133" s="68">
        <f ca="1" t="shared" si="3"/>
        <v>16</v>
      </c>
      <c r="L133" s="68" t="str">
        <f ca="1" t="shared" si="4"/>
        <v>2023 - WEEK 16</v>
      </c>
      <c r="M133" s="68" t="str">
        <f ca="1" t="shared" si="5"/>
        <v>2023 - MONTH 04</v>
      </c>
      <c r="N133" s="84">
        <f ca="1" t="shared" ref="N133:O133" si="141">IFERROR(AVERAGEIF(L:L,L133,$J:$J)," ")</f>
        <v>0.924374999999997</v>
      </c>
      <c r="O133" s="84">
        <f ca="1" t="shared" si="141"/>
        <v>0.906741071428569</v>
      </c>
      <c r="P133" s="68" t="str">
        <f ca="1">IF(ISBLANK(A133)," ",IF(N133&gt;MASTER!$B$3/100,"SB",IF(N133&gt;MASTER!$B$4/100,"B",IF(N133&gt;MASTER!$B$5/100,"C","K"))))</f>
        <v>B</v>
      </c>
      <c r="Q133" s="68" t="str">
        <f ca="1">IF(ISBLANK(B133)," ",IF(O133&gt;MASTER!$B$3/100,"SB",IF(O133&gt;MASTER!$B$4/100,"B",IF(O133&gt;MASTER!$B$5/100,"C","K"))))</f>
        <v>B</v>
      </c>
    </row>
    <row r="134" customHeight="1" spans="1:17">
      <c r="A134" s="81">
        <f ca="1">INDIRECT(ADDRESS(2+QUOTIENT(ROW()-2,COUNTA('Form Responses 1'!$1:$1)-4),1,,TRUE,"Form Responses 1"))</f>
        <v>45034.7073992361</v>
      </c>
      <c r="B134" s="68" t="str">
        <f ca="1">INDIRECT(ADDRESS(2+QUOTIENT(ROW()-2,COUNTA('Form Responses 1'!$1:$1)-4),2,,TRUE,"Form Responses 1"))</f>
        <v>edisetiawan140@gmail.com</v>
      </c>
      <c r="C134" s="68" t="str">
        <f ca="1">INDIRECT(ADDRESS(2+QUOTIENT(ROW()-2,COUNTA('Form Responses 1'!$1:$1)-4),3,,TRUE,"Form Responses 1"))</f>
        <v>edi setiawan</v>
      </c>
      <c r="D134" s="82">
        <f ca="1">INDIRECT(ADDRESS(2+QUOTIENT(ROW()-2,COUNTA('Form Responses 1'!$1:$1)-4),4,,TRUE,"Form Responses 1"))</f>
        <v>45034</v>
      </c>
      <c r="E134" s="83">
        <f ca="1" t="shared" si="0"/>
        <v>2</v>
      </c>
      <c r="F134" s="68" t="str">
        <f ca="1">IF(ISBLANK(A134)," ",INDIRECT(ADDRESS(1,5+MOD(ROW()-2,COUNTA('Form Responses 1'!$1:$1)-4),,TRUE,"Form Responses 1")))</f>
        <v>CIKINI - Lantai 1 [R. PPID]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4" t="str">
        <f ca="1" t="shared" si="1"/>
        <v>CIKINI - Lantai 1</v>
      </c>
      <c r="I134" s="84" t="str">
        <f ca="1" t="shared" si="2"/>
        <v>CLEANING SERVICE</v>
      </c>
      <c r="J134" s="84">
        <f ca="1" t="array" ref="J134">IFERROR(INDEX(MASTER!B:B,MATCH(G134,MASTER!A:A,0))/100," ")</f>
        <v>0.89</v>
      </c>
      <c r="K134" s="68">
        <f ca="1" t="shared" si="3"/>
        <v>16</v>
      </c>
      <c r="L134" s="68" t="str">
        <f ca="1" t="shared" si="4"/>
        <v>2023 - WEEK 16</v>
      </c>
      <c r="M134" s="68" t="str">
        <f ca="1" t="shared" si="5"/>
        <v>2023 - MONTH 04</v>
      </c>
      <c r="N134" s="84">
        <f ca="1" t="shared" ref="N134:O134" si="142">IFERROR(AVERAGEIF(L:L,L134,$J:$J)," ")</f>
        <v>0.924374999999997</v>
      </c>
      <c r="O134" s="84">
        <f ca="1" t="shared" si="142"/>
        <v>0.906741071428569</v>
      </c>
      <c r="P134" s="68" t="str">
        <f ca="1">IF(ISBLANK(A134)," ",IF(N134&gt;MASTER!$B$3/100,"SB",IF(N134&gt;MASTER!$B$4/100,"B",IF(N134&gt;MASTER!$B$5/100,"C","K"))))</f>
        <v>B</v>
      </c>
      <c r="Q134" s="68" t="str">
        <f ca="1">IF(ISBLANK(B134)," ",IF(O134&gt;MASTER!$B$3/100,"SB",IF(O134&gt;MASTER!$B$4/100,"B",IF(O134&gt;MASTER!$B$5/100,"C","K"))))</f>
        <v>B</v>
      </c>
    </row>
    <row r="135" customHeight="1" spans="1:17">
      <c r="A135" s="81">
        <f ca="1">INDIRECT(ADDRESS(2+QUOTIENT(ROW()-2,COUNTA('Form Responses 1'!$1:$1)-4),1,,TRUE,"Form Responses 1"))</f>
        <v>45034.7073992361</v>
      </c>
      <c r="B135" s="68" t="str">
        <f ca="1">INDIRECT(ADDRESS(2+QUOTIENT(ROW()-2,COUNTA('Form Responses 1'!$1:$1)-4),2,,TRUE,"Form Responses 1"))</f>
        <v>edisetiawan140@gmail.com</v>
      </c>
      <c r="C135" s="68" t="str">
        <f ca="1">INDIRECT(ADDRESS(2+QUOTIENT(ROW()-2,COUNTA('Form Responses 1'!$1:$1)-4),3,,TRUE,"Form Responses 1"))</f>
        <v>edi setiawan</v>
      </c>
      <c r="D135" s="82">
        <f ca="1">INDIRECT(ADDRESS(2+QUOTIENT(ROW()-2,COUNTA('Form Responses 1'!$1:$1)-4),4,,TRUE,"Form Responses 1"))</f>
        <v>45034</v>
      </c>
      <c r="E135" s="83">
        <f ca="1" t="shared" si="0"/>
        <v>2</v>
      </c>
      <c r="F135" s="68" t="str">
        <f ca="1">IF(ISBLANK(A135)," ",INDIRECT(ADDRESS(1,5+MOD(ROW()-2,COUNTA('Form Responses 1'!$1:$1)-4),,TRUE,"Form Responses 1")))</f>
        <v>CIKINI - Lantai 1 [Ruang Kerja]</v>
      </c>
      <c r="G135" s="68" t="str">
        <f ca="1">IF(ISBLANK(A135)," ",INDIRECT(ADDRESS(MATCH(A135,'Form Responses 1'!A:A,0),5+MOD(ROW()-2,COUNTA('Form Responses 1'!$1:$1)-4),,TRUE,"Form Responses 1")))</f>
        <v>BAIK</v>
      </c>
      <c r="H135" s="84" t="str">
        <f ca="1" t="shared" si="1"/>
        <v>CIKINI - Lantai 1</v>
      </c>
      <c r="I135" s="84" t="str">
        <f ca="1" t="shared" si="2"/>
        <v>CLEANING SERVICE</v>
      </c>
      <c r="J135" s="84">
        <f ca="1" t="array" ref="J135">IFERROR(INDEX(MASTER!B:B,MATCH(G135,MASTER!A:A,0))/100," ")</f>
        <v>0.95</v>
      </c>
      <c r="K135" s="68">
        <f ca="1" t="shared" si="3"/>
        <v>16</v>
      </c>
      <c r="L135" s="68" t="str">
        <f ca="1" t="shared" si="4"/>
        <v>2023 - WEEK 16</v>
      </c>
      <c r="M135" s="68" t="str">
        <f ca="1" t="shared" si="5"/>
        <v>2023 - MONTH 04</v>
      </c>
      <c r="N135" s="84">
        <f ca="1" t="shared" ref="N135:O135" si="143">IFERROR(AVERAGEIF(L:L,L135,$J:$J)," ")</f>
        <v>0.924374999999997</v>
      </c>
      <c r="O135" s="84">
        <f ca="1" t="shared" si="143"/>
        <v>0.906741071428569</v>
      </c>
      <c r="P135" s="68" t="str">
        <f ca="1">IF(ISBLANK(A135)," ",IF(N135&gt;MASTER!$B$3/100,"SB",IF(N135&gt;MASTER!$B$4/100,"B",IF(N135&gt;MASTER!$B$5/100,"C","K"))))</f>
        <v>B</v>
      </c>
      <c r="Q135" s="68" t="str">
        <f ca="1">IF(ISBLANK(B135)," ",IF(O135&gt;MASTER!$B$3/100,"SB",IF(O135&gt;MASTER!$B$4/100,"B",IF(O135&gt;MASTER!$B$5/100,"C","K"))))</f>
        <v>B</v>
      </c>
    </row>
    <row r="136" customHeight="1" spans="1:17">
      <c r="A136" s="81">
        <f ca="1">INDIRECT(ADDRESS(2+QUOTIENT(ROW()-2,COUNTA('Form Responses 1'!$1:$1)-4),1,,TRUE,"Form Responses 1"))</f>
        <v>45034.7073992361</v>
      </c>
      <c r="B136" s="68" t="str">
        <f ca="1">INDIRECT(ADDRESS(2+QUOTIENT(ROW()-2,COUNTA('Form Responses 1'!$1:$1)-4),2,,TRUE,"Form Responses 1"))</f>
        <v>edisetiawan140@gmail.com</v>
      </c>
      <c r="C136" s="68" t="str">
        <f ca="1">INDIRECT(ADDRESS(2+QUOTIENT(ROW()-2,COUNTA('Form Responses 1'!$1:$1)-4),3,,TRUE,"Form Responses 1"))</f>
        <v>edi setiawan</v>
      </c>
      <c r="D136" s="82">
        <f ca="1">INDIRECT(ADDRESS(2+QUOTIENT(ROW()-2,COUNTA('Form Responses 1'!$1:$1)-4),4,,TRUE,"Form Responses 1"))</f>
        <v>45034</v>
      </c>
      <c r="E136" s="83">
        <f ca="1" t="shared" si="0"/>
        <v>2</v>
      </c>
      <c r="F136" s="68" t="str">
        <f ca="1">IF(ISBLANK(A136)," ",INDIRECT(ADDRESS(1,5+MOD(ROW()-2,COUNTA('Form Responses 1'!$1:$1)-4),,TRUE,"Form Responses 1")))</f>
        <v>CIKINI - Lantai 1 [Taman Tengah]</v>
      </c>
      <c r="G136" s="68" t="str">
        <f ca="1">IF(ISBLANK(A136)," ",INDIRECT(ADDRESS(MATCH(A136,'Form Responses 1'!A:A,0),5+MOD(ROW()-2,COUNTA('Form Responses 1'!$1:$1)-4),,TRUE,"Form Responses 1")))</f>
        <v>CUKUP BAIK</v>
      </c>
      <c r="H136" s="84" t="str">
        <f ca="1" t="shared" si="1"/>
        <v>CIKINI - Lantai 1</v>
      </c>
      <c r="I136" s="84" t="str">
        <f ca="1" t="shared" si="2"/>
        <v>CLEANING SERVICE</v>
      </c>
      <c r="J136" s="84">
        <f ca="1" t="array" ref="J136">IFERROR(INDEX(MASTER!B:B,MATCH(G136,MASTER!A:A,0))/100," ")</f>
        <v>0.89</v>
      </c>
      <c r="K136" s="68">
        <f ca="1" t="shared" si="3"/>
        <v>16</v>
      </c>
      <c r="L136" s="68" t="str">
        <f ca="1" t="shared" si="4"/>
        <v>2023 - WEEK 16</v>
      </c>
      <c r="M136" s="68" t="str">
        <f ca="1" t="shared" si="5"/>
        <v>2023 - MONTH 04</v>
      </c>
      <c r="N136" s="84">
        <f ca="1" t="shared" ref="N136:O136" si="144">IFERROR(AVERAGEIF(L:L,L136,$J:$J)," ")</f>
        <v>0.924374999999997</v>
      </c>
      <c r="O136" s="84">
        <f ca="1" t="shared" si="144"/>
        <v>0.906741071428569</v>
      </c>
      <c r="P136" s="68" t="str">
        <f ca="1">IF(ISBLANK(A136)," ",IF(N136&gt;MASTER!$B$3/100,"SB",IF(N136&gt;MASTER!$B$4/100,"B",IF(N136&gt;MASTER!$B$5/100,"C","K"))))</f>
        <v>B</v>
      </c>
      <c r="Q136" s="68" t="str">
        <f ca="1">IF(ISBLANK(B136)," ",IF(O136&gt;MASTER!$B$3/100,"SB",IF(O136&gt;MASTER!$B$4/100,"B",IF(O136&gt;MASTER!$B$5/100,"C","K"))))</f>
        <v>B</v>
      </c>
    </row>
    <row r="137" customHeight="1" spans="1:17">
      <c r="A137" s="81">
        <f ca="1">INDIRECT(ADDRESS(2+QUOTIENT(ROW()-2,COUNTA('Form Responses 1'!$1:$1)-4),1,,TRUE,"Form Responses 1"))</f>
        <v>45034.7073992361</v>
      </c>
      <c r="B137" s="68" t="str">
        <f ca="1">INDIRECT(ADDRESS(2+QUOTIENT(ROW()-2,COUNTA('Form Responses 1'!$1:$1)-4),2,,TRUE,"Form Responses 1"))</f>
        <v>edisetiawan140@gmail.com</v>
      </c>
      <c r="C137" s="68" t="str">
        <f ca="1">INDIRECT(ADDRESS(2+QUOTIENT(ROW()-2,COUNTA('Form Responses 1'!$1:$1)-4),3,,TRUE,"Form Responses 1"))</f>
        <v>edi setiawan</v>
      </c>
      <c r="D137" s="82">
        <f ca="1">INDIRECT(ADDRESS(2+QUOTIENT(ROW()-2,COUNTA('Form Responses 1'!$1:$1)-4),4,,TRUE,"Form Responses 1"))</f>
        <v>45034</v>
      </c>
      <c r="E137" s="83">
        <f ca="1" t="shared" si="0"/>
        <v>2</v>
      </c>
      <c r="F137" s="68" t="str">
        <f ca="1">IF(ISBLANK(A137)," ",INDIRECT(ADDRESS(1,5+MOD(ROW()-2,COUNTA('Form Responses 1'!$1:$1)-4),,TRUE,"Form Responses 1")))</f>
        <v>CIKINI - Lantai 1 [Toilet Pria / Wanita]</v>
      </c>
      <c r="G137" s="68" t="str">
        <f ca="1">IF(ISBLANK(A137)," ",INDIRECT(ADDRESS(MATCH(A137,'Form Responses 1'!A:A,0),5+MOD(ROW()-2,COUNTA('Form Responses 1'!$1:$1)-4),,TRUE,"Form Responses 1")))</f>
        <v>CUKUP BAIK</v>
      </c>
      <c r="H137" s="84" t="str">
        <f ca="1" t="shared" si="1"/>
        <v>CIKINI - Lantai 1</v>
      </c>
      <c r="I137" s="84" t="str">
        <f ca="1" t="shared" si="2"/>
        <v>CLEANING SERVICE</v>
      </c>
      <c r="J137" s="84">
        <f ca="1" t="array" ref="J137">IFERROR(INDEX(MASTER!B:B,MATCH(G137,MASTER!A:A,0))/100," ")</f>
        <v>0.89</v>
      </c>
      <c r="K137" s="68">
        <f ca="1" t="shared" si="3"/>
        <v>16</v>
      </c>
      <c r="L137" s="68" t="str">
        <f ca="1" t="shared" si="4"/>
        <v>2023 - WEEK 16</v>
      </c>
      <c r="M137" s="68" t="str">
        <f ca="1" t="shared" si="5"/>
        <v>2023 - MONTH 04</v>
      </c>
      <c r="N137" s="84">
        <f ca="1" t="shared" ref="N137:O137" si="145">IFERROR(AVERAGEIF(L:L,L137,$J:$J)," ")</f>
        <v>0.924374999999997</v>
      </c>
      <c r="O137" s="84">
        <f ca="1" t="shared" si="145"/>
        <v>0.906741071428569</v>
      </c>
      <c r="P137" s="68" t="str">
        <f ca="1">IF(ISBLANK(A137)," ",IF(N137&gt;MASTER!$B$3/100,"SB",IF(N137&gt;MASTER!$B$4/100,"B",IF(N137&gt;MASTER!$B$5/100,"C","K"))))</f>
        <v>B</v>
      </c>
      <c r="Q137" s="68" t="str">
        <f ca="1">IF(ISBLANK(B137)," ",IF(O137&gt;MASTER!$B$3/100,"SB",IF(O137&gt;MASTER!$B$4/100,"B",IF(O137&gt;MASTER!$B$5/100,"C","K"))))</f>
        <v>B</v>
      </c>
    </row>
    <row r="138" customHeight="1" spans="1:17">
      <c r="A138" s="81">
        <f ca="1">INDIRECT(ADDRESS(2+QUOTIENT(ROW()-2,COUNTA('Form Responses 1'!$1:$1)-4),1,,TRUE,"Form Responses 1"))</f>
        <v>45034.7073992361</v>
      </c>
      <c r="B138" s="68" t="str">
        <f ca="1">INDIRECT(ADDRESS(2+QUOTIENT(ROW()-2,COUNTA('Form Responses 1'!$1:$1)-4),2,,TRUE,"Form Responses 1"))</f>
        <v>edisetiawan140@gmail.com</v>
      </c>
      <c r="C138" s="68" t="str">
        <f ca="1">INDIRECT(ADDRESS(2+QUOTIENT(ROW()-2,COUNTA('Form Responses 1'!$1:$1)-4),3,,TRUE,"Form Responses 1"))</f>
        <v>edi setiawan</v>
      </c>
      <c r="D138" s="82">
        <f ca="1">INDIRECT(ADDRESS(2+QUOTIENT(ROW()-2,COUNTA('Form Responses 1'!$1:$1)-4),4,,TRUE,"Form Responses 1"))</f>
        <v>45034</v>
      </c>
      <c r="E138" s="83">
        <f ca="1" t="shared" si="0"/>
        <v>2</v>
      </c>
      <c r="F138" s="68" t="str">
        <f ca="1">IF(ISBLANK(A138)," ",INDIRECT(ADDRESS(1,5+MOD(ROW()-2,COUNTA('Form Responses 1'!$1:$1)-4),,TRUE,"Form Responses 1")))</f>
        <v>CIKINI - Lantai 2 [Tangga Exit]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4" t="str">
        <f ca="1" t="shared" si="1"/>
        <v>CIKINI - Lantai 2</v>
      </c>
      <c r="I138" s="84" t="str">
        <f ca="1" t="shared" si="2"/>
        <v>CLEANING SERVICE</v>
      </c>
      <c r="J138" s="84">
        <f ca="1" t="array" ref="J138">IFERROR(INDEX(MASTER!B:B,MATCH(G138,MASTER!A:A,0))/100," ")</f>
        <v>0.89</v>
      </c>
      <c r="K138" s="68">
        <f ca="1" t="shared" si="3"/>
        <v>16</v>
      </c>
      <c r="L138" s="68" t="str">
        <f ca="1" t="shared" si="4"/>
        <v>2023 - WEEK 16</v>
      </c>
      <c r="M138" s="68" t="str">
        <f ca="1" t="shared" si="5"/>
        <v>2023 - MONTH 04</v>
      </c>
      <c r="N138" s="84">
        <f ca="1" t="shared" ref="N138:O138" si="146">IFERROR(AVERAGEIF(L:L,L138,$J:$J)," ")</f>
        <v>0.924374999999997</v>
      </c>
      <c r="O138" s="84">
        <f ca="1" t="shared" si="146"/>
        <v>0.906741071428569</v>
      </c>
      <c r="P138" s="68" t="str">
        <f ca="1">IF(ISBLANK(A138)," ",IF(N138&gt;MASTER!$B$3/100,"SB",IF(N138&gt;MASTER!$B$4/100,"B",IF(N138&gt;MASTER!$B$5/100,"C","K"))))</f>
        <v>B</v>
      </c>
      <c r="Q138" s="68" t="str">
        <f ca="1">IF(ISBLANK(B138)," ",IF(O138&gt;MASTER!$B$3/100,"SB",IF(O138&gt;MASTER!$B$4/100,"B",IF(O138&gt;MASTER!$B$5/100,"C","K"))))</f>
        <v>B</v>
      </c>
    </row>
    <row r="139" customHeight="1" spans="1:17">
      <c r="A139" s="81">
        <f ca="1">INDIRECT(ADDRESS(2+QUOTIENT(ROW()-2,COUNTA('Form Responses 1'!$1:$1)-4),1,,TRUE,"Form Responses 1"))</f>
        <v>45034.7073992361</v>
      </c>
      <c r="B139" s="68" t="str">
        <f ca="1">INDIRECT(ADDRESS(2+QUOTIENT(ROW()-2,COUNTA('Form Responses 1'!$1:$1)-4),2,,TRUE,"Form Responses 1"))</f>
        <v>edisetiawan140@gmail.com</v>
      </c>
      <c r="C139" s="68" t="str">
        <f ca="1">INDIRECT(ADDRESS(2+QUOTIENT(ROW()-2,COUNTA('Form Responses 1'!$1:$1)-4),3,,TRUE,"Form Responses 1"))</f>
        <v>edi setiawan</v>
      </c>
      <c r="D139" s="82">
        <f ca="1">INDIRECT(ADDRESS(2+QUOTIENT(ROW()-2,COUNTA('Form Responses 1'!$1:$1)-4),4,,TRUE,"Form Responses 1"))</f>
        <v>45034</v>
      </c>
      <c r="E139" s="83">
        <f ca="1" t="shared" si="0"/>
        <v>2</v>
      </c>
      <c r="F139" s="68" t="str">
        <f ca="1">IF(ISBLANK(A139)," ",INDIRECT(ADDRESS(1,5+MOD(ROW()-2,COUNTA('Form Responses 1'!$1:$1)-4),,TRUE,"Form Responses 1")))</f>
        <v>CIKINI - Lantai 2 [Ruang Kerja]</v>
      </c>
      <c r="G139" s="68" t="str">
        <f ca="1">IF(ISBLANK(A139)," ",INDIRECT(ADDRESS(MATCH(A139,'Form Responses 1'!A:A,0),5+MOD(ROW()-2,COUNTA('Form Responses 1'!$1:$1)-4),,TRUE,"Form Responses 1")))</f>
        <v>BAIK</v>
      </c>
      <c r="H139" s="84" t="str">
        <f ca="1" t="shared" si="1"/>
        <v>CIKINI - Lantai 2</v>
      </c>
      <c r="I139" s="84" t="str">
        <f ca="1" t="shared" si="2"/>
        <v>CLEANING SERVICE</v>
      </c>
      <c r="J139" s="84">
        <f ca="1" t="array" ref="J139">IFERROR(INDEX(MASTER!B:B,MATCH(G139,MASTER!A:A,0))/100," ")</f>
        <v>0.95</v>
      </c>
      <c r="K139" s="68">
        <f ca="1" t="shared" si="3"/>
        <v>16</v>
      </c>
      <c r="L139" s="68" t="str">
        <f ca="1" t="shared" si="4"/>
        <v>2023 - WEEK 16</v>
      </c>
      <c r="M139" s="68" t="str">
        <f ca="1" t="shared" si="5"/>
        <v>2023 - MONTH 04</v>
      </c>
      <c r="N139" s="84">
        <f ca="1" t="shared" ref="N139:O139" si="147">IFERROR(AVERAGEIF(L:L,L139,$J:$J)," ")</f>
        <v>0.924374999999997</v>
      </c>
      <c r="O139" s="84">
        <f ca="1" t="shared" si="147"/>
        <v>0.906741071428569</v>
      </c>
      <c r="P139" s="68" t="str">
        <f ca="1">IF(ISBLANK(A139)," ",IF(N139&gt;MASTER!$B$3/100,"SB",IF(N139&gt;MASTER!$B$4/100,"B",IF(N139&gt;MASTER!$B$5/100,"C","K"))))</f>
        <v>B</v>
      </c>
      <c r="Q139" s="68" t="str">
        <f ca="1">IF(ISBLANK(B139)," ",IF(O139&gt;MASTER!$B$3/100,"SB",IF(O139&gt;MASTER!$B$4/100,"B",IF(O139&gt;MASTER!$B$5/100,"C","K"))))</f>
        <v>B</v>
      </c>
    </row>
    <row r="140" customHeight="1" spans="1:17">
      <c r="A140" s="81">
        <f ca="1">INDIRECT(ADDRESS(2+QUOTIENT(ROW()-2,COUNTA('Form Responses 1'!$1:$1)-4),1,,TRUE,"Form Responses 1"))</f>
        <v>45034.7073992361</v>
      </c>
      <c r="B140" s="68" t="str">
        <f ca="1">INDIRECT(ADDRESS(2+QUOTIENT(ROW()-2,COUNTA('Form Responses 1'!$1:$1)-4),2,,TRUE,"Form Responses 1"))</f>
        <v>edisetiawan140@gmail.com</v>
      </c>
      <c r="C140" s="68" t="str">
        <f ca="1">INDIRECT(ADDRESS(2+QUOTIENT(ROW()-2,COUNTA('Form Responses 1'!$1:$1)-4),3,,TRUE,"Form Responses 1"))</f>
        <v>edi setiawan</v>
      </c>
      <c r="D140" s="82">
        <f ca="1">INDIRECT(ADDRESS(2+QUOTIENT(ROW()-2,COUNTA('Form Responses 1'!$1:$1)-4),4,,TRUE,"Form Responses 1"))</f>
        <v>45034</v>
      </c>
      <c r="E140" s="83">
        <f ca="1" t="shared" si="0"/>
        <v>2</v>
      </c>
      <c r="F140" s="68" t="str">
        <f ca="1">IF(ISBLANK(A140)," ",INDIRECT(ADDRESS(1,5+MOD(ROW()-2,COUNTA('Form Responses 1'!$1:$1)-4),,TRUE,"Form Responses 1")))</f>
        <v>CIKINI - Lantai 2 [Pantry ]</v>
      </c>
      <c r="G140" s="68" t="str">
        <f ca="1">IF(ISBLANK(A140)," ",INDIRECT(ADDRESS(MATCH(A140,'Form Responses 1'!A:A,0),5+MOD(ROW()-2,COUNTA('Form Responses 1'!$1:$1)-4),,TRUE,"Form Responses 1")))</f>
        <v>CUKUP BAIK</v>
      </c>
      <c r="H140" s="84" t="str">
        <f ca="1" t="shared" si="1"/>
        <v>CIKINI - Lantai 2</v>
      </c>
      <c r="I140" s="84" t="str">
        <f ca="1" t="shared" si="2"/>
        <v>CLEANING SERVICE</v>
      </c>
      <c r="J140" s="84">
        <f ca="1" t="array" ref="J140">IFERROR(INDEX(MASTER!B:B,MATCH(G140,MASTER!A:A,0))/100," ")</f>
        <v>0.89</v>
      </c>
      <c r="K140" s="68">
        <f ca="1" t="shared" si="3"/>
        <v>16</v>
      </c>
      <c r="L140" s="68" t="str">
        <f ca="1" t="shared" si="4"/>
        <v>2023 - WEEK 16</v>
      </c>
      <c r="M140" s="68" t="str">
        <f ca="1" t="shared" si="5"/>
        <v>2023 - MONTH 04</v>
      </c>
      <c r="N140" s="84">
        <f ca="1" t="shared" ref="N140:O140" si="148">IFERROR(AVERAGEIF(L:L,L140,$J:$J)," ")</f>
        <v>0.924374999999997</v>
      </c>
      <c r="O140" s="84">
        <f ca="1" t="shared" si="148"/>
        <v>0.906741071428569</v>
      </c>
      <c r="P140" s="68" t="str">
        <f ca="1">IF(ISBLANK(A140)," ",IF(N140&gt;MASTER!$B$3/100,"SB",IF(N140&gt;MASTER!$B$4/100,"B",IF(N140&gt;MASTER!$B$5/100,"C","K"))))</f>
        <v>B</v>
      </c>
      <c r="Q140" s="68" t="str">
        <f ca="1">IF(ISBLANK(B140)," ",IF(O140&gt;MASTER!$B$3/100,"SB",IF(O140&gt;MASTER!$B$4/100,"B",IF(O140&gt;MASTER!$B$5/100,"C","K"))))</f>
        <v>B</v>
      </c>
    </row>
    <row r="141" customHeight="1" spans="1:17">
      <c r="A141" s="81">
        <f ca="1">INDIRECT(ADDRESS(2+QUOTIENT(ROW()-2,COUNTA('Form Responses 1'!$1:$1)-4),1,,TRUE,"Form Responses 1"))</f>
        <v>45034.7073992361</v>
      </c>
      <c r="B141" s="68" t="str">
        <f ca="1">INDIRECT(ADDRESS(2+QUOTIENT(ROW()-2,COUNTA('Form Responses 1'!$1:$1)-4),2,,TRUE,"Form Responses 1"))</f>
        <v>edisetiawan140@gmail.com</v>
      </c>
      <c r="C141" s="68" t="str">
        <f ca="1">INDIRECT(ADDRESS(2+QUOTIENT(ROW()-2,COUNTA('Form Responses 1'!$1:$1)-4),3,,TRUE,"Form Responses 1"))</f>
        <v>edi setiawan</v>
      </c>
      <c r="D141" s="82">
        <f ca="1">INDIRECT(ADDRESS(2+QUOTIENT(ROW()-2,COUNTA('Form Responses 1'!$1:$1)-4),4,,TRUE,"Form Responses 1"))</f>
        <v>45034</v>
      </c>
      <c r="E141" s="83">
        <f ca="1" t="shared" si="0"/>
        <v>2</v>
      </c>
      <c r="F141" s="68" t="str">
        <f ca="1">IF(ISBLANK(A141)," ",INDIRECT(ADDRESS(1,5+MOD(ROW()-2,COUNTA('Form Responses 1'!$1:$1)-4),,TRUE,"Form Responses 1")))</f>
        <v>CIKINI - Lantai 2 [Ruang Rapat 1]</v>
      </c>
      <c r="G141" s="68" t="str">
        <f ca="1">IF(ISBLANK(A141)," ",INDIRECT(ADDRESS(MATCH(A141,'Form Responses 1'!A:A,0),5+MOD(ROW()-2,COUNTA('Form Responses 1'!$1:$1)-4),,TRUE,"Form Responses 1")))</f>
        <v>BAIK</v>
      </c>
      <c r="H141" s="84" t="str">
        <f ca="1" t="shared" si="1"/>
        <v>CIKINI - Lantai 2</v>
      </c>
      <c r="I141" s="84" t="str">
        <f ca="1" t="shared" si="2"/>
        <v>CLEANING SERVICE</v>
      </c>
      <c r="J141" s="84">
        <f ca="1" t="array" ref="J141">IFERROR(INDEX(MASTER!B:B,MATCH(G141,MASTER!A:A,0))/100," ")</f>
        <v>0.95</v>
      </c>
      <c r="K141" s="68">
        <f ca="1" t="shared" si="3"/>
        <v>16</v>
      </c>
      <c r="L141" s="68" t="str">
        <f ca="1" t="shared" si="4"/>
        <v>2023 - WEEK 16</v>
      </c>
      <c r="M141" s="68" t="str">
        <f ca="1" t="shared" si="5"/>
        <v>2023 - MONTH 04</v>
      </c>
      <c r="N141" s="84">
        <f ca="1" t="shared" ref="N141:O141" si="149">IFERROR(AVERAGEIF(L:L,L141,$J:$J)," ")</f>
        <v>0.924374999999997</v>
      </c>
      <c r="O141" s="84">
        <f ca="1" t="shared" si="149"/>
        <v>0.906741071428569</v>
      </c>
      <c r="P141" s="68" t="str">
        <f ca="1">IF(ISBLANK(A141)," ",IF(N141&gt;MASTER!$B$3/100,"SB",IF(N141&gt;MASTER!$B$4/100,"B",IF(N141&gt;MASTER!$B$5/100,"C","K"))))</f>
        <v>B</v>
      </c>
      <c r="Q141" s="68" t="str">
        <f ca="1">IF(ISBLANK(B141)," ",IF(O141&gt;MASTER!$B$3/100,"SB",IF(O141&gt;MASTER!$B$4/100,"B",IF(O141&gt;MASTER!$B$5/100,"C","K"))))</f>
        <v>B</v>
      </c>
    </row>
    <row r="142" customHeight="1" spans="1:17">
      <c r="A142" s="81">
        <f ca="1">INDIRECT(ADDRESS(2+QUOTIENT(ROW()-2,COUNTA('Form Responses 1'!$1:$1)-4),1,,TRUE,"Form Responses 1"))</f>
        <v>45034.7073992361</v>
      </c>
      <c r="B142" s="68" t="str">
        <f ca="1">INDIRECT(ADDRESS(2+QUOTIENT(ROW()-2,COUNTA('Form Responses 1'!$1:$1)-4),2,,TRUE,"Form Responses 1"))</f>
        <v>edisetiawan140@gmail.com</v>
      </c>
      <c r="C142" s="68" t="str">
        <f ca="1">INDIRECT(ADDRESS(2+QUOTIENT(ROW()-2,COUNTA('Form Responses 1'!$1:$1)-4),3,,TRUE,"Form Responses 1"))</f>
        <v>edi setiawan</v>
      </c>
      <c r="D142" s="82">
        <f ca="1">INDIRECT(ADDRESS(2+QUOTIENT(ROW()-2,COUNTA('Form Responses 1'!$1:$1)-4),4,,TRUE,"Form Responses 1"))</f>
        <v>45034</v>
      </c>
      <c r="E142" s="83">
        <f ca="1" t="shared" si="0"/>
        <v>2</v>
      </c>
      <c r="F142" s="68" t="str">
        <f ca="1">IF(ISBLANK(A142)," ",INDIRECT(ADDRESS(1,5+MOD(ROW()-2,COUNTA('Form Responses 1'!$1:$1)-4),,TRUE,"Form Responses 1")))</f>
        <v>CIKINI - Lantai 2 [Koridor 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4" t="str">
        <f ca="1" t="shared" si="1"/>
        <v>CIKINI - Lantai 2</v>
      </c>
      <c r="I142" s="84" t="str">
        <f ca="1" t="shared" si="2"/>
        <v>CLEANING SERVICE</v>
      </c>
      <c r="J142" s="84">
        <f ca="1" t="array" ref="J142">IFERROR(INDEX(MASTER!B:B,MATCH(G142,MASTER!A:A,0))/100," ")</f>
        <v>0.89</v>
      </c>
      <c r="K142" s="68">
        <f ca="1" t="shared" si="3"/>
        <v>16</v>
      </c>
      <c r="L142" s="68" t="str">
        <f ca="1" t="shared" si="4"/>
        <v>2023 - WEEK 16</v>
      </c>
      <c r="M142" s="68" t="str">
        <f ca="1" t="shared" si="5"/>
        <v>2023 - MONTH 04</v>
      </c>
      <c r="N142" s="84">
        <f ca="1" t="shared" ref="N142:O142" si="150">IFERROR(AVERAGEIF(L:L,L142,$J:$J)," ")</f>
        <v>0.924374999999997</v>
      </c>
      <c r="O142" s="84">
        <f ca="1" t="shared" si="150"/>
        <v>0.906741071428569</v>
      </c>
      <c r="P142" s="68" t="str">
        <f ca="1">IF(ISBLANK(A142)," ",IF(N142&gt;MASTER!$B$3/100,"SB",IF(N142&gt;MASTER!$B$4/100,"B",IF(N142&gt;MASTER!$B$5/100,"C","K"))))</f>
        <v>B</v>
      </c>
      <c r="Q142" s="68" t="str">
        <f ca="1">IF(ISBLANK(B142)," ",IF(O142&gt;MASTER!$B$3/100,"SB",IF(O142&gt;MASTER!$B$4/100,"B",IF(O142&gt;MASTER!$B$5/100,"C","K"))))</f>
        <v>B</v>
      </c>
    </row>
    <row r="143" customHeight="1" spans="1:17">
      <c r="A143" s="81">
        <f ca="1">INDIRECT(ADDRESS(2+QUOTIENT(ROW()-2,COUNTA('Form Responses 1'!$1:$1)-4),1,,TRUE,"Form Responses 1"))</f>
        <v>45034.7073992361</v>
      </c>
      <c r="B143" s="68" t="str">
        <f ca="1">INDIRECT(ADDRESS(2+QUOTIENT(ROW()-2,COUNTA('Form Responses 1'!$1:$1)-4),2,,TRUE,"Form Responses 1"))</f>
        <v>edisetiawan140@gmail.com</v>
      </c>
      <c r="C143" s="68" t="str">
        <f ca="1">INDIRECT(ADDRESS(2+QUOTIENT(ROW()-2,COUNTA('Form Responses 1'!$1:$1)-4),3,,TRUE,"Form Responses 1"))</f>
        <v>edi setiawan</v>
      </c>
      <c r="D143" s="82">
        <f ca="1">INDIRECT(ADDRESS(2+QUOTIENT(ROW()-2,COUNTA('Form Responses 1'!$1:$1)-4),4,,TRUE,"Form Responses 1"))</f>
        <v>45034</v>
      </c>
      <c r="E143" s="83">
        <f ca="1" t="shared" si="0"/>
        <v>2</v>
      </c>
      <c r="F143" s="68" t="str">
        <f ca="1">IF(ISBLANK(A143)," ",INDIRECT(ADDRESS(1,5+MOD(ROW()-2,COUNTA('Form Responses 1'!$1:$1)-4),,TRUE,"Form Responses 1")))</f>
        <v>CIKINI - Lantai 2 [Toilet Pria / Wanita]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4" t="str">
        <f ca="1" t="shared" si="1"/>
        <v>CIKINI - Lantai 2</v>
      </c>
      <c r="I143" s="84" t="str">
        <f ca="1" t="shared" si="2"/>
        <v>CLEANING SERVICE</v>
      </c>
      <c r="J143" s="84">
        <f ca="1" t="array" ref="J143">IFERROR(INDEX(MASTER!B:B,MATCH(G143,MASTER!A:A,0))/100," ")</f>
        <v>0.89</v>
      </c>
      <c r="K143" s="68">
        <f ca="1" t="shared" si="3"/>
        <v>16</v>
      </c>
      <c r="L143" s="68" t="str">
        <f ca="1" t="shared" si="4"/>
        <v>2023 - WEEK 16</v>
      </c>
      <c r="M143" s="68" t="str">
        <f ca="1" t="shared" si="5"/>
        <v>2023 - MONTH 04</v>
      </c>
      <c r="N143" s="84">
        <f ca="1" t="shared" ref="N143:O143" si="151">IFERROR(AVERAGEIF(L:L,L143,$J:$J)," ")</f>
        <v>0.924374999999997</v>
      </c>
      <c r="O143" s="84">
        <f ca="1" t="shared" si="151"/>
        <v>0.906741071428569</v>
      </c>
      <c r="P143" s="68" t="str">
        <f ca="1">IF(ISBLANK(A143)," ",IF(N143&gt;MASTER!$B$3/100,"SB",IF(N143&gt;MASTER!$B$4/100,"B",IF(N143&gt;MASTER!$B$5/100,"C","K"))))</f>
        <v>B</v>
      </c>
      <c r="Q143" s="68" t="str">
        <f ca="1">IF(ISBLANK(B143)," ",IF(O143&gt;MASTER!$B$3/100,"SB",IF(O143&gt;MASTER!$B$4/100,"B",IF(O143&gt;MASTER!$B$5/100,"C","K"))))</f>
        <v>B</v>
      </c>
    </row>
    <row r="144" customHeight="1" spans="1:17">
      <c r="A144" s="81">
        <f ca="1">INDIRECT(ADDRESS(2+QUOTIENT(ROW()-2,COUNTA('Form Responses 1'!$1:$1)-4),1,,TRUE,"Form Responses 1"))</f>
        <v>45034.7073992361</v>
      </c>
      <c r="B144" s="68" t="str">
        <f ca="1">INDIRECT(ADDRESS(2+QUOTIENT(ROW()-2,COUNTA('Form Responses 1'!$1:$1)-4),2,,TRUE,"Form Responses 1"))</f>
        <v>edisetiawan140@gmail.com</v>
      </c>
      <c r="C144" s="68" t="str">
        <f ca="1">INDIRECT(ADDRESS(2+QUOTIENT(ROW()-2,COUNTA('Form Responses 1'!$1:$1)-4),3,,TRUE,"Form Responses 1"))</f>
        <v>edi setiawan</v>
      </c>
      <c r="D144" s="82">
        <f ca="1">INDIRECT(ADDRESS(2+QUOTIENT(ROW()-2,COUNTA('Form Responses 1'!$1:$1)-4),4,,TRUE,"Form Responses 1"))</f>
        <v>45034</v>
      </c>
      <c r="E144" s="83">
        <f ca="1" t="shared" si="0"/>
        <v>2</v>
      </c>
      <c r="F144" s="68" t="str">
        <f ca="1">IF(ISBLANK(A144)," ",INDIRECT(ADDRESS(1,5+MOD(ROW()-2,COUNTA('Form Responses 1'!$1:$1)-4),,TRUE,"Form Responses 1")))</f>
        <v>CIKINI - Halaman [Taman ]</v>
      </c>
      <c r="G144" s="68" t="str">
        <f ca="1">IF(ISBLANK(A144)," ",INDIRECT(ADDRESS(MATCH(A144,'Form Responses 1'!A:A,0),5+MOD(ROW()-2,COUNTA('Form Responses 1'!$1:$1)-4),,TRUE,"Form Responses 1")))</f>
        <v>CUKUP BAIK</v>
      </c>
      <c r="H144" s="84" t="str">
        <f ca="1" t="shared" si="1"/>
        <v>CIKINI - Halaman</v>
      </c>
      <c r="I144" s="84" t="str">
        <f ca="1" t="shared" si="2"/>
        <v>CLEANING SERVICE</v>
      </c>
      <c r="J144" s="84">
        <f ca="1" t="array" ref="J144">IFERROR(INDEX(MASTER!B:B,MATCH(G144,MASTER!A:A,0))/100," ")</f>
        <v>0.89</v>
      </c>
      <c r="K144" s="68">
        <f ca="1" t="shared" si="3"/>
        <v>16</v>
      </c>
      <c r="L144" s="68" t="str">
        <f ca="1" t="shared" si="4"/>
        <v>2023 - WEEK 16</v>
      </c>
      <c r="M144" s="68" t="str">
        <f ca="1" t="shared" si="5"/>
        <v>2023 - MONTH 04</v>
      </c>
      <c r="N144" s="84">
        <f ca="1" t="shared" ref="N144:O144" si="152">IFERROR(AVERAGEIF(L:L,L144,$J:$J)," ")</f>
        <v>0.924374999999997</v>
      </c>
      <c r="O144" s="84">
        <f ca="1" t="shared" si="152"/>
        <v>0.906741071428569</v>
      </c>
      <c r="P144" s="68" t="str">
        <f ca="1">IF(ISBLANK(A144)," ",IF(N144&gt;MASTER!$B$3/100,"SB",IF(N144&gt;MASTER!$B$4/100,"B",IF(N144&gt;MASTER!$B$5/100,"C","K"))))</f>
        <v>B</v>
      </c>
      <c r="Q144" s="68" t="str">
        <f ca="1">IF(ISBLANK(B144)," ",IF(O144&gt;MASTER!$B$3/100,"SB",IF(O144&gt;MASTER!$B$4/100,"B",IF(O144&gt;MASTER!$B$5/100,"C","K"))))</f>
        <v>B</v>
      </c>
    </row>
    <row r="145" customHeight="1" spans="1:17">
      <c r="A145" s="81">
        <f ca="1">INDIRECT(ADDRESS(2+QUOTIENT(ROW()-2,COUNTA('Form Responses 1'!$1:$1)-4),1,,TRUE,"Form Responses 1"))</f>
        <v>45034.7073992361</v>
      </c>
      <c r="B145" s="68" t="str">
        <f ca="1">INDIRECT(ADDRESS(2+QUOTIENT(ROW()-2,COUNTA('Form Responses 1'!$1:$1)-4),2,,TRUE,"Form Responses 1"))</f>
        <v>edisetiawan140@gmail.com</v>
      </c>
      <c r="C145" s="68" t="str">
        <f ca="1">INDIRECT(ADDRESS(2+QUOTIENT(ROW()-2,COUNTA('Form Responses 1'!$1:$1)-4),3,,TRUE,"Form Responses 1"))</f>
        <v>edi setiawan</v>
      </c>
      <c r="D145" s="82">
        <f ca="1">INDIRECT(ADDRESS(2+QUOTIENT(ROW()-2,COUNTA('Form Responses 1'!$1:$1)-4),4,,TRUE,"Form Responses 1"))</f>
        <v>45034</v>
      </c>
      <c r="E145" s="83">
        <f ca="1" t="shared" si="0"/>
        <v>2</v>
      </c>
      <c r="F145" s="68" t="str">
        <f ca="1">IF(ISBLANK(A145)," ",INDIRECT(ADDRESS(1,5+MOD(ROW()-2,COUNTA('Form Responses 1'!$1:$1)-4),,TRUE,"Form Responses 1")))</f>
        <v>CIKINI - Halaman [Parkir Motor 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4" t="str">
        <f ca="1" t="shared" si="1"/>
        <v>CIKINI - Halaman</v>
      </c>
      <c r="I145" s="84" t="str">
        <f ca="1" t="shared" si="2"/>
        <v>CLEANING SERVICE</v>
      </c>
      <c r="J145" s="84">
        <f ca="1" t="array" ref="J145">IFERROR(INDEX(MASTER!B:B,MATCH(G145,MASTER!A:A,0))/100," ")</f>
        <v>0.89</v>
      </c>
      <c r="K145" s="68">
        <f ca="1" t="shared" si="3"/>
        <v>16</v>
      </c>
      <c r="L145" s="68" t="str">
        <f ca="1" t="shared" si="4"/>
        <v>2023 - WEEK 16</v>
      </c>
      <c r="M145" s="68" t="str">
        <f ca="1" t="shared" si="5"/>
        <v>2023 - MONTH 04</v>
      </c>
      <c r="N145" s="84">
        <f ca="1" t="shared" ref="N145:O145" si="153">IFERROR(AVERAGEIF(L:L,L145,$J:$J)," ")</f>
        <v>0.924374999999997</v>
      </c>
      <c r="O145" s="84">
        <f ca="1" t="shared" si="153"/>
        <v>0.906741071428569</v>
      </c>
      <c r="P145" s="68" t="str">
        <f ca="1">IF(ISBLANK(A145)," ",IF(N145&gt;MASTER!$B$3/100,"SB",IF(N145&gt;MASTER!$B$4/100,"B",IF(N145&gt;MASTER!$B$5/100,"C","K"))))</f>
        <v>B</v>
      </c>
      <c r="Q145" s="68" t="str">
        <f ca="1">IF(ISBLANK(B145)," ",IF(O145&gt;MASTER!$B$3/100,"SB",IF(O145&gt;MASTER!$B$4/100,"B",IF(O145&gt;MASTER!$B$5/100,"C","K"))))</f>
        <v>B</v>
      </c>
    </row>
    <row r="146" customHeight="1" spans="1:17">
      <c r="A146" s="81">
        <f ca="1">INDIRECT(ADDRESS(2+QUOTIENT(ROW()-2,COUNTA('Form Responses 1'!$1:$1)-4),1,,TRUE,"Form Responses 1"))</f>
        <v>45034.7073992361</v>
      </c>
      <c r="B146" s="68" t="str">
        <f ca="1">INDIRECT(ADDRESS(2+QUOTIENT(ROW()-2,COUNTA('Form Responses 1'!$1:$1)-4),2,,TRUE,"Form Responses 1"))</f>
        <v>edisetiawan140@gmail.com</v>
      </c>
      <c r="C146" s="68" t="str">
        <f ca="1">INDIRECT(ADDRESS(2+QUOTIENT(ROW()-2,COUNTA('Form Responses 1'!$1:$1)-4),3,,TRUE,"Form Responses 1"))</f>
        <v>edi setiawan</v>
      </c>
      <c r="D146" s="82">
        <f ca="1">INDIRECT(ADDRESS(2+QUOTIENT(ROW()-2,COUNTA('Form Responses 1'!$1:$1)-4),4,,TRUE,"Form Responses 1"))</f>
        <v>45034</v>
      </c>
      <c r="E146" s="83">
        <f ca="1" t="shared" si="0"/>
        <v>2</v>
      </c>
      <c r="F146" s="68" t="str">
        <f ca="1">IF(ISBLANK(A146)," ",INDIRECT(ADDRESS(1,5+MOD(ROW()-2,COUNTA('Form Responses 1'!$1:$1)-4),,TRUE,"Form Responses 1")))</f>
        <v>CIKINI - Halaman [Parkir Mobil]</v>
      </c>
      <c r="G146" s="68" t="str">
        <f ca="1">IF(ISBLANK(A146)," ",INDIRECT(ADDRESS(MATCH(A146,'Form Responses 1'!A:A,0),5+MOD(ROW()-2,COUNTA('Form Responses 1'!$1:$1)-4),,TRUE,"Form Responses 1")))</f>
        <v>CUKUP BAIK</v>
      </c>
      <c r="H146" s="84" t="str">
        <f ca="1" t="shared" si="1"/>
        <v>CIKINI - Halaman</v>
      </c>
      <c r="I146" s="84" t="str">
        <f ca="1" t="shared" si="2"/>
        <v>CLEANING SERVICE</v>
      </c>
      <c r="J146" s="84">
        <f ca="1" t="array" ref="J146">IFERROR(INDEX(MASTER!B:B,MATCH(G146,MASTER!A:A,0))/100," ")</f>
        <v>0.89</v>
      </c>
      <c r="K146" s="68">
        <f ca="1" t="shared" si="3"/>
        <v>16</v>
      </c>
      <c r="L146" s="68" t="str">
        <f ca="1" t="shared" si="4"/>
        <v>2023 - WEEK 16</v>
      </c>
      <c r="M146" s="68" t="str">
        <f ca="1" t="shared" si="5"/>
        <v>2023 - MONTH 04</v>
      </c>
      <c r="N146" s="84">
        <f ca="1" t="shared" ref="N146:O146" si="154">IFERROR(AVERAGEIF(L:L,L146,$J:$J)," ")</f>
        <v>0.924374999999997</v>
      </c>
      <c r="O146" s="84">
        <f ca="1" t="shared" si="154"/>
        <v>0.906741071428569</v>
      </c>
      <c r="P146" s="68" t="str">
        <f ca="1">IF(ISBLANK(A146)," ",IF(N146&gt;MASTER!$B$3/100,"SB",IF(N146&gt;MASTER!$B$4/100,"B",IF(N146&gt;MASTER!$B$5/100,"C","K"))))</f>
        <v>B</v>
      </c>
      <c r="Q146" s="68" t="str">
        <f ca="1">IF(ISBLANK(B146)," ",IF(O146&gt;MASTER!$B$3/100,"SB",IF(O146&gt;MASTER!$B$4/100,"B",IF(O146&gt;MASTER!$B$5/100,"C","K"))))</f>
        <v>B</v>
      </c>
    </row>
    <row r="147" customHeight="1" spans="1:17">
      <c r="A147" s="81">
        <f ca="1">INDIRECT(ADDRESS(2+QUOTIENT(ROW()-2,COUNTA('Form Responses 1'!$1:$1)-4),1,,TRUE,"Form Responses 1"))</f>
        <v>45034.7073992361</v>
      </c>
      <c r="B147" s="68" t="str">
        <f ca="1">INDIRECT(ADDRESS(2+QUOTIENT(ROW()-2,COUNTA('Form Responses 1'!$1:$1)-4),2,,TRUE,"Form Responses 1"))</f>
        <v>edisetiawan140@gmail.com</v>
      </c>
      <c r="C147" s="68" t="str">
        <f ca="1">INDIRECT(ADDRESS(2+QUOTIENT(ROW()-2,COUNTA('Form Responses 1'!$1:$1)-4),3,,TRUE,"Form Responses 1"))</f>
        <v>edi setiawan</v>
      </c>
      <c r="D147" s="82">
        <f ca="1">INDIRECT(ADDRESS(2+QUOTIENT(ROW()-2,COUNTA('Form Responses 1'!$1:$1)-4),4,,TRUE,"Form Responses 1"))</f>
        <v>45034</v>
      </c>
      <c r="E147" s="83">
        <f ca="1" t="shared" si="0"/>
        <v>2</v>
      </c>
      <c r="F147" s="68" t="str">
        <f ca="1">IF(ISBLANK(A147)," ",INDIRECT(ADDRESS(1,5+MOD(ROW()-2,COUNTA('Form Responses 1'!$1:$1)-4),,TRUE,"Form Responses 1")))</f>
        <v>CIKINI - Halaman [Pos Security]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4" t="str">
        <f ca="1" t="shared" si="1"/>
        <v>CIKINI - Halaman</v>
      </c>
      <c r="I147" s="84" t="str">
        <f ca="1" t="shared" si="2"/>
        <v>CLEANING SERVICE</v>
      </c>
      <c r="J147" s="84">
        <f ca="1" t="array" ref="J147">IFERROR(INDEX(MASTER!B:B,MATCH(G147,MASTER!A:A,0))/100," ")</f>
        <v>0.89</v>
      </c>
      <c r="K147" s="68">
        <f ca="1" t="shared" si="3"/>
        <v>16</v>
      </c>
      <c r="L147" s="68" t="str">
        <f ca="1" t="shared" si="4"/>
        <v>2023 - WEEK 16</v>
      </c>
      <c r="M147" s="68" t="str">
        <f ca="1" t="shared" si="5"/>
        <v>2023 - MONTH 04</v>
      </c>
      <c r="N147" s="84">
        <f ca="1" t="shared" ref="N147:O147" si="155">IFERROR(AVERAGEIF(L:L,L147,$J:$J)," ")</f>
        <v>0.924374999999997</v>
      </c>
      <c r="O147" s="84">
        <f ca="1" t="shared" si="155"/>
        <v>0.906741071428569</v>
      </c>
      <c r="P147" s="68" t="str">
        <f ca="1">IF(ISBLANK(A147)," ",IF(N147&gt;MASTER!$B$3/100,"SB",IF(N147&gt;MASTER!$B$4/100,"B",IF(N147&gt;MASTER!$B$5/100,"C","K"))))</f>
        <v>B</v>
      </c>
      <c r="Q147" s="68" t="str">
        <f ca="1">IF(ISBLANK(B147)," ",IF(O147&gt;MASTER!$B$3/100,"SB",IF(O147&gt;MASTER!$B$4/100,"B",IF(O147&gt;MASTER!$B$5/100,"C","K"))))</f>
        <v>B</v>
      </c>
    </row>
    <row r="148" customHeight="1" spans="1:17">
      <c r="A148" s="81">
        <f ca="1">INDIRECT(ADDRESS(2+QUOTIENT(ROW()-2,COUNTA('Form Responses 1'!$1:$1)-4),1,,TRUE,"Form Responses 1"))</f>
        <v>45034.7073992361</v>
      </c>
      <c r="B148" s="68" t="str">
        <f ca="1">INDIRECT(ADDRESS(2+QUOTIENT(ROW()-2,COUNTA('Form Responses 1'!$1:$1)-4),2,,TRUE,"Form Responses 1"))</f>
        <v>edisetiawan140@gmail.com</v>
      </c>
      <c r="C148" s="68" t="str">
        <f ca="1">INDIRECT(ADDRESS(2+QUOTIENT(ROW()-2,COUNTA('Form Responses 1'!$1:$1)-4),3,,TRUE,"Form Responses 1"))</f>
        <v>edi setiawan</v>
      </c>
      <c r="D148" s="82">
        <f ca="1">INDIRECT(ADDRESS(2+QUOTIENT(ROW()-2,COUNTA('Form Responses 1'!$1:$1)-4),4,,TRUE,"Form Responses 1"))</f>
        <v>45034</v>
      </c>
      <c r="E148" s="83">
        <f ca="1" t="shared" si="0"/>
        <v>2</v>
      </c>
      <c r="F148" s="68" t="str">
        <f ca="1">IF(ISBLANK(A148)," ",INDIRECT(ADDRESS(1,5+MOD(ROW()-2,COUNTA('Form Responses 1'!$1:$1)-4),,TRUE,"Form Responses 1")))</f>
        <v>CIKINI - Halaman [Halaman depan dan samping 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4" t="str">
        <f ca="1" t="shared" si="1"/>
        <v>CIKINI - Halaman</v>
      </c>
      <c r="I148" s="84" t="str">
        <f ca="1" t="shared" si="2"/>
        <v>CLEANING SERVICE</v>
      </c>
      <c r="J148" s="84">
        <f ca="1" t="array" ref="J148">IFERROR(INDEX(MASTER!B:B,MATCH(G148,MASTER!A:A,0))/100," ")</f>
        <v>0.89</v>
      </c>
      <c r="K148" s="68">
        <f ca="1" t="shared" si="3"/>
        <v>16</v>
      </c>
      <c r="L148" s="68" t="str">
        <f ca="1" t="shared" si="4"/>
        <v>2023 - WEEK 16</v>
      </c>
      <c r="M148" s="68" t="str">
        <f ca="1" t="shared" si="5"/>
        <v>2023 - MONTH 04</v>
      </c>
      <c r="N148" s="84">
        <f ca="1" t="shared" ref="N148:O148" si="156">IFERROR(AVERAGEIF(L:L,L148,$J:$J)," ")</f>
        <v>0.924374999999997</v>
      </c>
      <c r="O148" s="84">
        <f ca="1" t="shared" si="156"/>
        <v>0.906741071428569</v>
      </c>
      <c r="P148" s="68" t="str">
        <f ca="1">IF(ISBLANK(A148)," ",IF(N148&gt;MASTER!$B$3/100,"SB",IF(N148&gt;MASTER!$B$4/100,"B",IF(N148&gt;MASTER!$B$5/100,"C","K"))))</f>
        <v>B</v>
      </c>
      <c r="Q148" s="68" t="str">
        <f ca="1">IF(ISBLANK(B148)," ",IF(O148&gt;MASTER!$B$3/100,"SB",IF(O148&gt;MASTER!$B$4/100,"B",IF(O148&gt;MASTER!$B$5/100,"C","K"))))</f>
        <v>B</v>
      </c>
    </row>
    <row r="149" customHeight="1" spans="1:17">
      <c r="A149" s="81">
        <f ca="1">INDIRECT(ADDRESS(2+QUOTIENT(ROW()-2,COUNTA('Form Responses 1'!$1:$1)-4),1,,TRUE,"Form Responses 1"))</f>
        <v>45034.7073992361</v>
      </c>
      <c r="B149" s="68" t="str">
        <f ca="1">INDIRECT(ADDRESS(2+QUOTIENT(ROW()-2,COUNTA('Form Responses 1'!$1:$1)-4),2,,TRUE,"Form Responses 1"))</f>
        <v>edisetiawan140@gmail.com</v>
      </c>
      <c r="C149" s="68" t="str">
        <f ca="1">INDIRECT(ADDRESS(2+QUOTIENT(ROW()-2,COUNTA('Form Responses 1'!$1:$1)-4),3,,TRUE,"Form Responses 1"))</f>
        <v>edi setiawan</v>
      </c>
      <c r="D149" s="82">
        <f ca="1">INDIRECT(ADDRESS(2+QUOTIENT(ROW()-2,COUNTA('Form Responses 1'!$1:$1)-4),4,,TRUE,"Form Responses 1"))</f>
        <v>45034</v>
      </c>
      <c r="E149" s="83">
        <f ca="1" t="shared" si="0"/>
        <v>2</v>
      </c>
      <c r="F149" s="68" t="str">
        <f ca="1">IF(ISBLANK(A149)," ",INDIRECT(ADDRESS(1,5+MOD(ROW()-2,COUNTA('Form Responses 1'!$1:$1)-4),,TRUE,"Form Responses 1")))</f>
        <v>CIKINI - Halaman [TPS]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4" t="str">
        <f ca="1" t="shared" si="1"/>
        <v>CIKINI - Halaman</v>
      </c>
      <c r="I149" s="84" t="str">
        <f ca="1" t="shared" si="2"/>
        <v>CLEANING SERVICE</v>
      </c>
      <c r="J149" s="84">
        <f ca="1" t="array" ref="J149">IFERROR(INDEX(MASTER!B:B,MATCH(G149,MASTER!A:A,0))/100," ")</f>
        <v>0.89</v>
      </c>
      <c r="K149" s="68">
        <f ca="1" t="shared" si="3"/>
        <v>16</v>
      </c>
      <c r="L149" s="68" t="str">
        <f ca="1" t="shared" si="4"/>
        <v>2023 - WEEK 16</v>
      </c>
      <c r="M149" s="68" t="str">
        <f ca="1" t="shared" si="5"/>
        <v>2023 - MONTH 04</v>
      </c>
      <c r="N149" s="84">
        <f ca="1" t="shared" ref="N149:O149" si="157">IFERROR(AVERAGEIF(L:L,L149,$J:$J)," ")</f>
        <v>0.924374999999997</v>
      </c>
      <c r="O149" s="84">
        <f ca="1" t="shared" si="157"/>
        <v>0.906741071428569</v>
      </c>
      <c r="P149" s="68" t="str">
        <f ca="1">IF(ISBLANK(A149)," ",IF(N149&gt;MASTER!$B$3/100,"SB",IF(N149&gt;MASTER!$B$4/100,"B",IF(N149&gt;MASTER!$B$5/100,"C","K"))))</f>
        <v>B</v>
      </c>
      <c r="Q149" s="68" t="str">
        <f ca="1">IF(ISBLANK(B149)," ",IF(O149&gt;MASTER!$B$3/100,"SB",IF(O149&gt;MASTER!$B$4/100,"B",IF(O149&gt;MASTER!$B$5/100,"C","K"))))</f>
        <v>B</v>
      </c>
    </row>
    <row r="150" customHeight="1" spans="1:17">
      <c r="A150" s="81">
        <f ca="1">INDIRECT(ADDRESS(2+QUOTIENT(ROW()-2,COUNTA('Form Responses 1'!$1:$1)-4),1,,TRUE,"Form Responses 1"))</f>
        <v>45034.7073992361</v>
      </c>
      <c r="B150" s="68" t="str">
        <f ca="1">INDIRECT(ADDRESS(2+QUOTIENT(ROW()-2,COUNTA('Form Responses 1'!$1:$1)-4),2,,TRUE,"Form Responses 1"))</f>
        <v>edisetiawan140@gmail.com</v>
      </c>
      <c r="C150" s="68" t="str">
        <f ca="1">INDIRECT(ADDRESS(2+QUOTIENT(ROW()-2,COUNTA('Form Responses 1'!$1:$1)-4),3,,TRUE,"Form Responses 1"))</f>
        <v>edi setiawan</v>
      </c>
      <c r="D150" s="82">
        <f ca="1">INDIRECT(ADDRESS(2+QUOTIENT(ROW()-2,COUNTA('Form Responses 1'!$1:$1)-4),4,,TRUE,"Form Responses 1"))</f>
        <v>45034</v>
      </c>
      <c r="E150" s="83">
        <f ca="1" t="shared" si="0"/>
        <v>2</v>
      </c>
      <c r="F150" s="68" t="str">
        <f ca="1">IF(ISBLANK(A150)," ",INDIRECT(ADDRESS(1,5+MOD(ROW()-2,COUNTA('Form Responses 1'!$1:$1)-4),,TRUE,"Form Responses 1")))</f>
        <v>RADEN SALEH - Lantai 1 [Lobby Utama]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4" t="str">
        <f ca="1" t="shared" si="1"/>
        <v>RADEN SALEH - Lantai 1</v>
      </c>
      <c r="I150" s="84" t="str">
        <f ca="1" t="shared" si="2"/>
        <v>CLEANING SERVICE</v>
      </c>
      <c r="J150" s="84">
        <f ca="1" t="array" ref="J150">IFERROR(INDEX(MASTER!B:B,MATCH(G150,MASTER!A:A,0))/100," ")</f>
        <v>0.89</v>
      </c>
      <c r="K150" s="68">
        <f ca="1" t="shared" si="3"/>
        <v>16</v>
      </c>
      <c r="L150" s="68" t="str">
        <f ca="1" t="shared" si="4"/>
        <v>2023 - WEEK 16</v>
      </c>
      <c r="M150" s="68" t="str">
        <f ca="1" t="shared" si="5"/>
        <v>2023 - MONTH 04</v>
      </c>
      <c r="N150" s="84">
        <f ca="1" t="shared" ref="N150:O150" si="158">IFERROR(AVERAGEIF(L:L,L150,$J:$J)," ")</f>
        <v>0.924374999999997</v>
      </c>
      <c r="O150" s="84">
        <f ca="1" t="shared" si="158"/>
        <v>0.906741071428569</v>
      </c>
      <c r="P150" s="68" t="str">
        <f ca="1">IF(ISBLANK(A150)," ",IF(N150&gt;MASTER!$B$3/100,"SB",IF(N150&gt;MASTER!$B$4/100,"B",IF(N150&gt;MASTER!$B$5/100,"C","K"))))</f>
        <v>B</v>
      </c>
      <c r="Q150" s="68" t="str">
        <f ca="1">IF(ISBLANK(B150)," ",IF(O150&gt;MASTER!$B$3/100,"SB",IF(O150&gt;MASTER!$B$4/100,"B",IF(O150&gt;MASTER!$B$5/100,"C","K"))))</f>
        <v>B</v>
      </c>
    </row>
    <row r="151" customHeight="1" spans="1:17">
      <c r="A151" s="81">
        <f ca="1">INDIRECT(ADDRESS(2+QUOTIENT(ROW()-2,COUNTA('Form Responses 1'!$1:$1)-4),1,,TRUE,"Form Responses 1"))</f>
        <v>45034.7073992361</v>
      </c>
      <c r="B151" s="68" t="str">
        <f ca="1">INDIRECT(ADDRESS(2+QUOTIENT(ROW()-2,COUNTA('Form Responses 1'!$1:$1)-4),2,,TRUE,"Form Responses 1"))</f>
        <v>edisetiawan140@gmail.com</v>
      </c>
      <c r="C151" s="68" t="str">
        <f ca="1">INDIRECT(ADDRESS(2+QUOTIENT(ROW()-2,COUNTA('Form Responses 1'!$1:$1)-4),3,,TRUE,"Form Responses 1"))</f>
        <v>edi setiawan</v>
      </c>
      <c r="D151" s="82">
        <f ca="1">INDIRECT(ADDRESS(2+QUOTIENT(ROW()-2,COUNTA('Form Responses 1'!$1:$1)-4),4,,TRUE,"Form Responses 1"))</f>
        <v>45034</v>
      </c>
      <c r="E151" s="83">
        <f ca="1" t="shared" si="0"/>
        <v>2</v>
      </c>
      <c r="F151" s="68" t="str">
        <f ca="1">IF(ISBLANK(A151)," ",INDIRECT(ADDRESS(1,5+MOD(ROW()-2,COUNTA('Form Responses 1'!$1:$1)-4),,TRUE,"Form Responses 1")))</f>
        <v>RADEN SALEH - Lantai 1 [Lobby Luar]</v>
      </c>
      <c r="G151" s="68" t="str">
        <f ca="1">IF(ISBLANK(A151)," ",INDIRECT(ADDRESS(MATCH(A151,'Form Responses 1'!A:A,0),5+MOD(ROW()-2,COUNTA('Form Responses 1'!$1:$1)-4),,TRUE,"Form Responses 1")))</f>
        <v>CUKUP BAIK</v>
      </c>
      <c r="H151" s="84" t="str">
        <f ca="1" t="shared" si="1"/>
        <v>RADEN SALEH - Lantai 1</v>
      </c>
      <c r="I151" s="84" t="str">
        <f ca="1" t="shared" si="2"/>
        <v>CLEANING SERVICE</v>
      </c>
      <c r="J151" s="84">
        <f ca="1" t="array" ref="J151">IFERROR(INDEX(MASTER!B:B,MATCH(G151,MASTER!A:A,0))/100," ")</f>
        <v>0.89</v>
      </c>
      <c r="K151" s="68">
        <f ca="1" t="shared" si="3"/>
        <v>16</v>
      </c>
      <c r="L151" s="68" t="str">
        <f ca="1" t="shared" si="4"/>
        <v>2023 - WEEK 16</v>
      </c>
      <c r="M151" s="68" t="str">
        <f ca="1" t="shared" si="5"/>
        <v>2023 - MONTH 04</v>
      </c>
      <c r="N151" s="84">
        <f ca="1" t="shared" ref="N151:O151" si="159">IFERROR(AVERAGEIF(L:L,L151,$J:$J)," ")</f>
        <v>0.924374999999997</v>
      </c>
      <c r="O151" s="84">
        <f ca="1" t="shared" si="159"/>
        <v>0.906741071428569</v>
      </c>
      <c r="P151" s="68" t="str">
        <f ca="1">IF(ISBLANK(A151)," ",IF(N151&gt;MASTER!$B$3/100,"SB",IF(N151&gt;MASTER!$B$4/100,"B",IF(N151&gt;MASTER!$B$5/100,"C","K"))))</f>
        <v>B</v>
      </c>
      <c r="Q151" s="68" t="str">
        <f ca="1">IF(ISBLANK(B151)," ",IF(O151&gt;MASTER!$B$3/100,"SB",IF(O151&gt;MASTER!$B$4/100,"B",IF(O151&gt;MASTER!$B$5/100,"C","K"))))</f>
        <v>B</v>
      </c>
    </row>
    <row r="152" customHeight="1" spans="1:17">
      <c r="A152" s="81">
        <f ca="1">INDIRECT(ADDRESS(2+QUOTIENT(ROW()-2,COUNTA('Form Responses 1'!$1:$1)-4),1,,TRUE,"Form Responses 1"))</f>
        <v>45034.7073992361</v>
      </c>
      <c r="B152" s="68" t="str">
        <f ca="1">INDIRECT(ADDRESS(2+QUOTIENT(ROW()-2,COUNTA('Form Responses 1'!$1:$1)-4),2,,TRUE,"Form Responses 1"))</f>
        <v>edisetiawan140@gmail.com</v>
      </c>
      <c r="C152" s="68" t="str">
        <f ca="1">INDIRECT(ADDRESS(2+QUOTIENT(ROW()-2,COUNTA('Form Responses 1'!$1:$1)-4),3,,TRUE,"Form Responses 1"))</f>
        <v>edi setiawan</v>
      </c>
      <c r="D152" s="82">
        <f ca="1">INDIRECT(ADDRESS(2+QUOTIENT(ROW()-2,COUNTA('Form Responses 1'!$1:$1)-4),4,,TRUE,"Form Responses 1"))</f>
        <v>45034</v>
      </c>
      <c r="E152" s="83">
        <f ca="1" t="shared" si="0"/>
        <v>2</v>
      </c>
      <c r="F152" s="68" t="str">
        <f ca="1">IF(ISBLANK(A152)," ",INDIRECT(ADDRESS(1,5+MOD(ROW()-2,COUNTA('Form Responses 1'!$1:$1)-4),,TRUE,"Form Responses 1")))</f>
        <v>RADEN SALEH - Lantai 1 [Ruang Meeting]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4" t="str">
        <f ca="1" t="shared" si="1"/>
        <v>RADEN SALEH - Lantai 1</v>
      </c>
      <c r="I152" s="84" t="str">
        <f ca="1" t="shared" si="2"/>
        <v>CLEANING SERVICE</v>
      </c>
      <c r="J152" s="84">
        <f ca="1" t="array" ref="J152">IFERROR(INDEX(MASTER!B:B,MATCH(G152,MASTER!A:A,0))/100," ")</f>
        <v>0.89</v>
      </c>
      <c r="K152" s="68">
        <f ca="1" t="shared" si="3"/>
        <v>16</v>
      </c>
      <c r="L152" s="68" t="str">
        <f ca="1" t="shared" si="4"/>
        <v>2023 - WEEK 16</v>
      </c>
      <c r="M152" s="68" t="str">
        <f ca="1" t="shared" si="5"/>
        <v>2023 - MONTH 04</v>
      </c>
      <c r="N152" s="84">
        <f ca="1" t="shared" ref="N152:O152" si="160">IFERROR(AVERAGEIF(L:L,L152,$J:$J)," ")</f>
        <v>0.924374999999997</v>
      </c>
      <c r="O152" s="84">
        <f ca="1" t="shared" si="160"/>
        <v>0.906741071428569</v>
      </c>
      <c r="P152" s="68" t="str">
        <f ca="1">IF(ISBLANK(A152)," ",IF(N152&gt;MASTER!$B$3/100,"SB",IF(N152&gt;MASTER!$B$4/100,"B",IF(N152&gt;MASTER!$B$5/100,"C","K"))))</f>
        <v>B</v>
      </c>
      <c r="Q152" s="68" t="str">
        <f ca="1">IF(ISBLANK(B152)," ",IF(O152&gt;MASTER!$B$3/100,"SB",IF(O152&gt;MASTER!$B$4/100,"B",IF(O152&gt;MASTER!$B$5/100,"C","K"))))</f>
        <v>B</v>
      </c>
    </row>
    <row r="153" customHeight="1" spans="1:17">
      <c r="A153" s="81">
        <f ca="1">INDIRECT(ADDRESS(2+QUOTIENT(ROW()-2,COUNTA('Form Responses 1'!$1:$1)-4),1,,TRUE,"Form Responses 1"))</f>
        <v>45034.7073992361</v>
      </c>
      <c r="B153" s="68" t="str">
        <f ca="1">INDIRECT(ADDRESS(2+QUOTIENT(ROW()-2,COUNTA('Form Responses 1'!$1:$1)-4),2,,TRUE,"Form Responses 1"))</f>
        <v>edisetiawan140@gmail.com</v>
      </c>
      <c r="C153" s="68" t="str">
        <f ca="1">INDIRECT(ADDRESS(2+QUOTIENT(ROW()-2,COUNTA('Form Responses 1'!$1:$1)-4),3,,TRUE,"Form Responses 1"))</f>
        <v>edi setiawan</v>
      </c>
      <c r="D153" s="82">
        <f ca="1">INDIRECT(ADDRESS(2+QUOTIENT(ROW()-2,COUNTA('Form Responses 1'!$1:$1)-4),4,,TRUE,"Form Responses 1"))</f>
        <v>45034</v>
      </c>
      <c r="E153" s="83">
        <f ca="1" t="shared" si="0"/>
        <v>2</v>
      </c>
      <c r="F153" s="68" t="str">
        <f ca="1">IF(ISBLANK(A153)," ",INDIRECT(ADDRESS(1,5+MOD(ROW()-2,COUNTA('Form Responses 1'!$1:$1)-4),,TRUE,"Form Responses 1")))</f>
        <v>RADEN SALEH - Lantai 1 [Ruang Kerja]</v>
      </c>
      <c r="G153" s="68" t="str">
        <f ca="1">IF(ISBLANK(A153)," ",INDIRECT(ADDRESS(MATCH(A153,'Form Responses 1'!A:A,0),5+MOD(ROW()-2,COUNTA('Form Responses 1'!$1:$1)-4),,TRUE,"Form Responses 1")))</f>
        <v>BAIK</v>
      </c>
      <c r="H153" s="84" t="str">
        <f ca="1" t="shared" si="1"/>
        <v>RADEN SALEH - Lantai 1</v>
      </c>
      <c r="I153" s="84" t="str">
        <f ca="1" t="shared" si="2"/>
        <v>CLEANING SERVICE</v>
      </c>
      <c r="J153" s="84">
        <f ca="1" t="array" ref="J153">IFERROR(INDEX(MASTER!B:B,MATCH(G153,MASTER!A:A,0))/100," ")</f>
        <v>0.95</v>
      </c>
      <c r="K153" s="68">
        <f ca="1" t="shared" si="3"/>
        <v>16</v>
      </c>
      <c r="L153" s="68" t="str">
        <f ca="1" t="shared" si="4"/>
        <v>2023 - WEEK 16</v>
      </c>
      <c r="M153" s="68" t="str">
        <f ca="1" t="shared" si="5"/>
        <v>2023 - MONTH 04</v>
      </c>
      <c r="N153" s="84">
        <f ca="1" t="shared" ref="N153:O153" si="161">IFERROR(AVERAGEIF(L:L,L153,$J:$J)," ")</f>
        <v>0.924374999999997</v>
      </c>
      <c r="O153" s="84">
        <f ca="1" t="shared" si="161"/>
        <v>0.906741071428569</v>
      </c>
      <c r="P153" s="68" t="str">
        <f ca="1">IF(ISBLANK(A153)," ",IF(N153&gt;MASTER!$B$3/100,"SB",IF(N153&gt;MASTER!$B$4/100,"B",IF(N153&gt;MASTER!$B$5/100,"C","K"))))</f>
        <v>B</v>
      </c>
      <c r="Q153" s="68" t="str">
        <f ca="1">IF(ISBLANK(B153)," ",IF(O153&gt;MASTER!$B$3/100,"SB",IF(O153&gt;MASTER!$B$4/100,"B",IF(O153&gt;MASTER!$B$5/100,"C","K"))))</f>
        <v>B</v>
      </c>
    </row>
    <row r="154" customHeight="1" spans="1:17">
      <c r="A154" s="81">
        <f ca="1">INDIRECT(ADDRESS(2+QUOTIENT(ROW()-2,COUNTA('Form Responses 1'!$1:$1)-4),1,,TRUE,"Form Responses 1"))</f>
        <v>45034.7073992361</v>
      </c>
      <c r="B154" s="68" t="str">
        <f ca="1">INDIRECT(ADDRESS(2+QUOTIENT(ROW()-2,COUNTA('Form Responses 1'!$1:$1)-4),2,,TRUE,"Form Responses 1"))</f>
        <v>edisetiawan140@gmail.com</v>
      </c>
      <c r="C154" s="68" t="str">
        <f ca="1">INDIRECT(ADDRESS(2+QUOTIENT(ROW()-2,COUNTA('Form Responses 1'!$1:$1)-4),3,,TRUE,"Form Responses 1"))</f>
        <v>edi setiawan</v>
      </c>
      <c r="D154" s="82">
        <f ca="1">INDIRECT(ADDRESS(2+QUOTIENT(ROW()-2,COUNTA('Form Responses 1'!$1:$1)-4),4,,TRUE,"Form Responses 1"))</f>
        <v>45034</v>
      </c>
      <c r="E154" s="83">
        <f ca="1" t="shared" si="0"/>
        <v>2</v>
      </c>
      <c r="F154" s="68" t="str">
        <f ca="1">IF(ISBLANK(A154)," ",INDIRECT(ADDRESS(1,5+MOD(ROW()-2,COUNTA('Form Responses 1'!$1:$1)-4),,TRUE,"Form Responses 1")))</f>
        <v>RADEN SALEH - Lantai 1 [Tangga Exit]</v>
      </c>
      <c r="G154" s="68" t="str">
        <f ca="1">IF(ISBLANK(A154)," ",INDIRECT(ADDRESS(MATCH(A154,'Form Responses 1'!A:A,0),5+MOD(ROW()-2,COUNTA('Form Responses 1'!$1:$1)-4),,TRUE,"Form Responses 1")))</f>
        <v>CUKUP BAIK</v>
      </c>
      <c r="H154" s="84" t="str">
        <f ca="1" t="shared" si="1"/>
        <v>RADEN SALEH - Lantai 1</v>
      </c>
      <c r="I154" s="84" t="str">
        <f ca="1" t="shared" si="2"/>
        <v>CLEANING SERVICE</v>
      </c>
      <c r="J154" s="84">
        <f ca="1" t="array" ref="J154">IFERROR(INDEX(MASTER!B:B,MATCH(G154,MASTER!A:A,0))/100," ")</f>
        <v>0.89</v>
      </c>
      <c r="K154" s="68">
        <f ca="1" t="shared" si="3"/>
        <v>16</v>
      </c>
      <c r="L154" s="68" t="str">
        <f ca="1" t="shared" si="4"/>
        <v>2023 - WEEK 16</v>
      </c>
      <c r="M154" s="68" t="str">
        <f ca="1" t="shared" si="5"/>
        <v>2023 - MONTH 04</v>
      </c>
      <c r="N154" s="84">
        <f ca="1" t="shared" ref="N154:O154" si="162">IFERROR(AVERAGEIF(L:L,L154,$J:$J)," ")</f>
        <v>0.924374999999997</v>
      </c>
      <c r="O154" s="84">
        <f ca="1" t="shared" si="162"/>
        <v>0.906741071428569</v>
      </c>
      <c r="P154" s="68" t="str">
        <f ca="1">IF(ISBLANK(A154)," ",IF(N154&gt;MASTER!$B$3/100,"SB",IF(N154&gt;MASTER!$B$4/100,"B",IF(N154&gt;MASTER!$B$5/100,"C","K"))))</f>
        <v>B</v>
      </c>
      <c r="Q154" s="68" t="str">
        <f ca="1">IF(ISBLANK(B154)," ",IF(O154&gt;MASTER!$B$3/100,"SB",IF(O154&gt;MASTER!$B$4/100,"B",IF(O154&gt;MASTER!$B$5/100,"C","K"))))</f>
        <v>B</v>
      </c>
    </row>
    <row r="155" customHeight="1" spans="1:17">
      <c r="A155" s="81">
        <f ca="1">INDIRECT(ADDRESS(2+QUOTIENT(ROW()-2,COUNTA('Form Responses 1'!$1:$1)-4),1,,TRUE,"Form Responses 1"))</f>
        <v>45034.7073992361</v>
      </c>
      <c r="B155" s="68" t="str">
        <f ca="1">INDIRECT(ADDRESS(2+QUOTIENT(ROW()-2,COUNTA('Form Responses 1'!$1:$1)-4),2,,TRUE,"Form Responses 1"))</f>
        <v>edisetiawan140@gmail.com</v>
      </c>
      <c r="C155" s="68" t="str">
        <f ca="1">INDIRECT(ADDRESS(2+QUOTIENT(ROW()-2,COUNTA('Form Responses 1'!$1:$1)-4),3,,TRUE,"Form Responses 1"))</f>
        <v>edi setiawan</v>
      </c>
      <c r="D155" s="82">
        <f ca="1">INDIRECT(ADDRESS(2+QUOTIENT(ROW()-2,COUNTA('Form Responses 1'!$1:$1)-4),4,,TRUE,"Form Responses 1"))</f>
        <v>45034</v>
      </c>
      <c r="E155" s="83">
        <f ca="1" t="shared" si="0"/>
        <v>2</v>
      </c>
      <c r="F155" s="68" t="str">
        <f ca="1">IF(ISBLANK(A155)," ",INDIRECT(ADDRESS(1,5+MOD(ROW()-2,COUNTA('Form Responses 1'!$1:$1)-4),,TRUE,"Form Responses 1")))</f>
        <v>RADEN SALEH - Lantai 1 [Toilet Pria / Wanita]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4" t="str">
        <f ca="1" t="shared" si="1"/>
        <v>RADEN SALEH - Lantai 1</v>
      </c>
      <c r="I155" s="84" t="str">
        <f ca="1" t="shared" si="2"/>
        <v>CLEANING SERVICE</v>
      </c>
      <c r="J155" s="84">
        <f ca="1" t="array" ref="J155">IFERROR(INDEX(MASTER!B:B,MATCH(G155,MASTER!A:A,0))/100," ")</f>
        <v>0.89</v>
      </c>
      <c r="K155" s="68">
        <f ca="1" t="shared" si="3"/>
        <v>16</v>
      </c>
      <c r="L155" s="68" t="str">
        <f ca="1" t="shared" si="4"/>
        <v>2023 - WEEK 16</v>
      </c>
      <c r="M155" s="68" t="str">
        <f ca="1" t="shared" si="5"/>
        <v>2023 - MONTH 04</v>
      </c>
      <c r="N155" s="84">
        <f ca="1" t="shared" ref="N155:O155" si="163">IFERROR(AVERAGEIF(L:L,L155,$J:$J)," ")</f>
        <v>0.924374999999997</v>
      </c>
      <c r="O155" s="84">
        <f ca="1" t="shared" si="163"/>
        <v>0.906741071428569</v>
      </c>
      <c r="P155" s="68" t="str">
        <f ca="1">IF(ISBLANK(A155)," ",IF(N155&gt;MASTER!$B$3/100,"SB",IF(N155&gt;MASTER!$B$4/100,"B",IF(N155&gt;MASTER!$B$5/100,"C","K"))))</f>
        <v>B</v>
      </c>
      <c r="Q155" s="68" t="str">
        <f ca="1">IF(ISBLANK(B155)," ",IF(O155&gt;MASTER!$B$3/100,"SB",IF(O155&gt;MASTER!$B$4/100,"B",IF(O155&gt;MASTER!$B$5/100,"C","K"))))</f>
        <v>B</v>
      </c>
    </row>
    <row r="156" customHeight="1" spans="1:17">
      <c r="A156" s="81">
        <f ca="1">INDIRECT(ADDRESS(2+QUOTIENT(ROW()-2,COUNTA('Form Responses 1'!$1:$1)-4),1,,TRUE,"Form Responses 1"))</f>
        <v>45034.7073992361</v>
      </c>
      <c r="B156" s="68" t="str">
        <f ca="1">INDIRECT(ADDRESS(2+QUOTIENT(ROW()-2,COUNTA('Form Responses 1'!$1:$1)-4),2,,TRUE,"Form Responses 1"))</f>
        <v>edisetiawan140@gmail.com</v>
      </c>
      <c r="C156" s="68" t="str">
        <f ca="1">INDIRECT(ADDRESS(2+QUOTIENT(ROW()-2,COUNTA('Form Responses 1'!$1:$1)-4),3,,TRUE,"Form Responses 1"))</f>
        <v>edi setiawan</v>
      </c>
      <c r="D156" s="82">
        <f ca="1">INDIRECT(ADDRESS(2+QUOTIENT(ROW()-2,COUNTA('Form Responses 1'!$1:$1)-4),4,,TRUE,"Form Responses 1"))</f>
        <v>45034</v>
      </c>
      <c r="E156" s="83">
        <f ca="1" t="shared" si="0"/>
        <v>2</v>
      </c>
      <c r="F156" s="68" t="str">
        <f ca="1">IF(ISBLANK(A156)," ",INDIRECT(ADDRESS(1,5+MOD(ROW()-2,COUNTA('Form Responses 1'!$1:$1)-4),,TRUE,"Form Responses 1")))</f>
        <v>RADEN SALEH - Halaman [Taman 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4" t="str">
        <f ca="1" t="shared" si="1"/>
        <v>RADEN SALEH - Halaman</v>
      </c>
      <c r="I156" s="84" t="str">
        <f ca="1" t="shared" si="2"/>
        <v>CLEANING SERVICE</v>
      </c>
      <c r="J156" s="84">
        <f ca="1" t="array" ref="J156">IFERROR(INDEX(MASTER!B:B,MATCH(G156,MASTER!A:A,0))/100," ")</f>
        <v>0.89</v>
      </c>
      <c r="K156" s="68">
        <f ca="1" t="shared" si="3"/>
        <v>16</v>
      </c>
      <c r="L156" s="68" t="str">
        <f ca="1" t="shared" si="4"/>
        <v>2023 - WEEK 16</v>
      </c>
      <c r="M156" s="68" t="str">
        <f ca="1" t="shared" si="5"/>
        <v>2023 - MONTH 04</v>
      </c>
      <c r="N156" s="84">
        <f ca="1" t="shared" ref="N156:O156" si="164">IFERROR(AVERAGEIF(L:L,L156,$J:$J)," ")</f>
        <v>0.924374999999997</v>
      </c>
      <c r="O156" s="84">
        <f ca="1" t="shared" si="164"/>
        <v>0.906741071428569</v>
      </c>
      <c r="P156" s="68" t="str">
        <f ca="1">IF(ISBLANK(A156)," ",IF(N156&gt;MASTER!$B$3/100,"SB",IF(N156&gt;MASTER!$B$4/100,"B",IF(N156&gt;MASTER!$B$5/100,"C","K"))))</f>
        <v>B</v>
      </c>
      <c r="Q156" s="68" t="str">
        <f ca="1">IF(ISBLANK(B156)," ",IF(O156&gt;MASTER!$B$3/100,"SB",IF(O156&gt;MASTER!$B$4/100,"B",IF(O156&gt;MASTER!$B$5/100,"C","K"))))</f>
        <v>B</v>
      </c>
    </row>
    <row r="157" customHeight="1" spans="1:17">
      <c r="A157" s="81">
        <f ca="1">INDIRECT(ADDRESS(2+QUOTIENT(ROW()-2,COUNTA('Form Responses 1'!$1:$1)-4),1,,TRUE,"Form Responses 1"))</f>
        <v>45034.7073992361</v>
      </c>
      <c r="B157" s="68" t="str">
        <f ca="1">INDIRECT(ADDRESS(2+QUOTIENT(ROW()-2,COUNTA('Form Responses 1'!$1:$1)-4),2,,TRUE,"Form Responses 1"))</f>
        <v>edisetiawan140@gmail.com</v>
      </c>
      <c r="C157" s="68" t="str">
        <f ca="1">INDIRECT(ADDRESS(2+QUOTIENT(ROW()-2,COUNTA('Form Responses 1'!$1:$1)-4),3,,TRUE,"Form Responses 1"))</f>
        <v>edi setiawan</v>
      </c>
      <c r="D157" s="82">
        <f ca="1">INDIRECT(ADDRESS(2+QUOTIENT(ROW()-2,COUNTA('Form Responses 1'!$1:$1)-4),4,,TRUE,"Form Responses 1"))</f>
        <v>45034</v>
      </c>
      <c r="E157" s="83">
        <f ca="1" t="shared" si="0"/>
        <v>2</v>
      </c>
      <c r="F157" s="68" t="str">
        <f ca="1">IF(ISBLANK(A157)," ",INDIRECT(ADDRESS(1,5+MOD(ROW()-2,COUNTA('Form Responses 1'!$1:$1)-4),,TRUE,"Form Responses 1")))</f>
        <v>RADEN SALEH - Halaman [Parkir Motor 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4" t="str">
        <f ca="1" t="shared" si="1"/>
        <v>RADEN SALEH - Halaman</v>
      </c>
      <c r="I157" s="84" t="str">
        <f ca="1" t="shared" si="2"/>
        <v>CLEANING SERVICE</v>
      </c>
      <c r="J157" s="84">
        <f ca="1" t="array" ref="J157">IFERROR(INDEX(MASTER!B:B,MATCH(G157,MASTER!A:A,0))/100," ")</f>
        <v>0.89</v>
      </c>
      <c r="K157" s="68">
        <f ca="1" t="shared" si="3"/>
        <v>16</v>
      </c>
      <c r="L157" s="68" t="str">
        <f ca="1" t="shared" si="4"/>
        <v>2023 - WEEK 16</v>
      </c>
      <c r="M157" s="68" t="str">
        <f ca="1" t="shared" si="5"/>
        <v>2023 - MONTH 04</v>
      </c>
      <c r="N157" s="84">
        <f ca="1" t="shared" ref="N157:O157" si="165">IFERROR(AVERAGEIF(L:L,L157,$J:$J)," ")</f>
        <v>0.924374999999997</v>
      </c>
      <c r="O157" s="84">
        <f ca="1" t="shared" si="165"/>
        <v>0.906741071428569</v>
      </c>
      <c r="P157" s="68" t="str">
        <f ca="1">IF(ISBLANK(A157)," ",IF(N157&gt;MASTER!$B$3/100,"SB",IF(N157&gt;MASTER!$B$4/100,"B",IF(N157&gt;MASTER!$B$5/100,"C","K"))))</f>
        <v>B</v>
      </c>
      <c r="Q157" s="68" t="str">
        <f ca="1">IF(ISBLANK(B157)," ",IF(O157&gt;MASTER!$B$3/100,"SB",IF(O157&gt;MASTER!$B$4/100,"B",IF(O157&gt;MASTER!$B$5/100,"C","K"))))</f>
        <v>B</v>
      </c>
    </row>
    <row r="158" customHeight="1" spans="1:17">
      <c r="A158" s="81">
        <f ca="1">INDIRECT(ADDRESS(2+QUOTIENT(ROW()-2,COUNTA('Form Responses 1'!$1:$1)-4),1,,TRUE,"Form Responses 1"))</f>
        <v>45034.7073992361</v>
      </c>
      <c r="B158" s="68" t="str">
        <f ca="1">INDIRECT(ADDRESS(2+QUOTIENT(ROW()-2,COUNTA('Form Responses 1'!$1:$1)-4),2,,TRUE,"Form Responses 1"))</f>
        <v>edisetiawan140@gmail.com</v>
      </c>
      <c r="C158" s="68" t="str">
        <f ca="1">INDIRECT(ADDRESS(2+QUOTIENT(ROW()-2,COUNTA('Form Responses 1'!$1:$1)-4),3,,TRUE,"Form Responses 1"))</f>
        <v>edi setiawan</v>
      </c>
      <c r="D158" s="82">
        <f ca="1">INDIRECT(ADDRESS(2+QUOTIENT(ROW()-2,COUNTA('Form Responses 1'!$1:$1)-4),4,,TRUE,"Form Responses 1"))</f>
        <v>45034</v>
      </c>
      <c r="E158" s="83">
        <f ca="1" t="shared" si="0"/>
        <v>2</v>
      </c>
      <c r="F158" s="68" t="str">
        <f ca="1">IF(ISBLANK(A158)," ",INDIRECT(ADDRESS(1,5+MOD(ROW()-2,COUNTA('Form Responses 1'!$1:$1)-4),,TRUE,"Form Responses 1")))</f>
        <v>RADEN SALEH - Halaman [Parkir Mobil]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4" t="str">
        <f ca="1" t="shared" si="1"/>
        <v>RADEN SALEH - Halaman</v>
      </c>
      <c r="I158" s="84" t="str">
        <f ca="1" t="shared" si="2"/>
        <v>CLEANING SERVICE</v>
      </c>
      <c r="J158" s="84">
        <f ca="1" t="array" ref="J158">IFERROR(INDEX(MASTER!B:B,MATCH(G158,MASTER!A:A,0))/100," ")</f>
        <v>0.89</v>
      </c>
      <c r="K158" s="68">
        <f ca="1" t="shared" si="3"/>
        <v>16</v>
      </c>
      <c r="L158" s="68" t="str">
        <f ca="1" t="shared" si="4"/>
        <v>2023 - WEEK 16</v>
      </c>
      <c r="M158" s="68" t="str">
        <f ca="1" t="shared" si="5"/>
        <v>2023 - MONTH 04</v>
      </c>
      <c r="N158" s="84">
        <f ca="1" t="shared" ref="N158:O158" si="166">IFERROR(AVERAGEIF(L:L,L158,$J:$J)," ")</f>
        <v>0.924374999999997</v>
      </c>
      <c r="O158" s="84">
        <f ca="1" t="shared" si="166"/>
        <v>0.906741071428569</v>
      </c>
      <c r="P158" s="68" t="str">
        <f ca="1">IF(ISBLANK(A158)," ",IF(N158&gt;MASTER!$B$3/100,"SB",IF(N158&gt;MASTER!$B$4/100,"B",IF(N158&gt;MASTER!$B$5/100,"C","K"))))</f>
        <v>B</v>
      </c>
      <c r="Q158" s="68" t="str">
        <f ca="1">IF(ISBLANK(B158)," ",IF(O158&gt;MASTER!$B$3/100,"SB",IF(O158&gt;MASTER!$B$4/100,"B",IF(O158&gt;MASTER!$B$5/100,"C","K"))))</f>
        <v>B</v>
      </c>
    </row>
    <row r="159" customHeight="1" spans="1:17">
      <c r="A159" s="81">
        <f ca="1">INDIRECT(ADDRESS(2+QUOTIENT(ROW()-2,COUNTA('Form Responses 1'!$1:$1)-4),1,,TRUE,"Form Responses 1"))</f>
        <v>45034.7073992361</v>
      </c>
      <c r="B159" s="68" t="str">
        <f ca="1">INDIRECT(ADDRESS(2+QUOTIENT(ROW()-2,COUNTA('Form Responses 1'!$1:$1)-4),2,,TRUE,"Form Responses 1"))</f>
        <v>edisetiawan140@gmail.com</v>
      </c>
      <c r="C159" s="68" t="str">
        <f ca="1">INDIRECT(ADDRESS(2+QUOTIENT(ROW()-2,COUNTA('Form Responses 1'!$1:$1)-4),3,,TRUE,"Form Responses 1"))</f>
        <v>edi setiawan</v>
      </c>
      <c r="D159" s="82">
        <f ca="1">INDIRECT(ADDRESS(2+QUOTIENT(ROW()-2,COUNTA('Form Responses 1'!$1:$1)-4),4,,TRUE,"Form Responses 1"))</f>
        <v>45034</v>
      </c>
      <c r="E159" s="83">
        <f ca="1" t="shared" si="0"/>
        <v>2</v>
      </c>
      <c r="F159" s="68" t="str">
        <f ca="1">IF(ISBLANK(A159)," ",INDIRECT(ADDRESS(1,5+MOD(ROW()-2,COUNTA('Form Responses 1'!$1:$1)-4),,TRUE,"Form Responses 1")))</f>
        <v>RADEN SALEH - Halaman [Pos Security]</v>
      </c>
      <c r="G159" s="68" t="str">
        <f ca="1">IF(ISBLANK(A159)," ",INDIRECT(ADDRESS(MATCH(A159,'Form Responses 1'!A:A,0),5+MOD(ROW()-2,COUNTA('Form Responses 1'!$1:$1)-4),,TRUE,"Form Responses 1")))</f>
        <v>CUKUP BAIK</v>
      </c>
      <c r="H159" s="84" t="str">
        <f ca="1" t="shared" si="1"/>
        <v>RADEN SALEH - Halaman</v>
      </c>
      <c r="I159" s="84" t="str">
        <f ca="1" t="shared" si="2"/>
        <v>CLEANING SERVICE</v>
      </c>
      <c r="J159" s="84">
        <f ca="1" t="array" ref="J159">IFERROR(INDEX(MASTER!B:B,MATCH(G159,MASTER!A:A,0))/100," ")</f>
        <v>0.89</v>
      </c>
      <c r="K159" s="68">
        <f ca="1" t="shared" si="3"/>
        <v>16</v>
      </c>
      <c r="L159" s="68" t="str">
        <f ca="1" t="shared" si="4"/>
        <v>2023 - WEEK 16</v>
      </c>
      <c r="M159" s="68" t="str">
        <f ca="1" t="shared" si="5"/>
        <v>2023 - MONTH 04</v>
      </c>
      <c r="N159" s="84">
        <f ca="1" t="shared" ref="N159:O159" si="167">IFERROR(AVERAGEIF(L:L,L159,$J:$J)," ")</f>
        <v>0.924374999999997</v>
      </c>
      <c r="O159" s="84">
        <f ca="1" t="shared" si="167"/>
        <v>0.906741071428569</v>
      </c>
      <c r="P159" s="68" t="str">
        <f ca="1">IF(ISBLANK(A159)," ",IF(N159&gt;MASTER!$B$3/100,"SB",IF(N159&gt;MASTER!$B$4/100,"B",IF(N159&gt;MASTER!$B$5/100,"C","K"))))</f>
        <v>B</v>
      </c>
      <c r="Q159" s="68" t="str">
        <f ca="1">IF(ISBLANK(B159)," ",IF(O159&gt;MASTER!$B$3/100,"SB",IF(O159&gt;MASTER!$B$4/100,"B",IF(O159&gt;MASTER!$B$5/100,"C","K"))))</f>
        <v>B</v>
      </c>
    </row>
    <row r="160" customHeight="1" spans="1:17">
      <c r="A160" s="81">
        <f ca="1">INDIRECT(ADDRESS(2+QUOTIENT(ROW()-2,COUNTA('Form Responses 1'!$1:$1)-4),1,,TRUE,"Form Responses 1"))</f>
        <v>45034.7073992361</v>
      </c>
      <c r="B160" s="68" t="str">
        <f ca="1">INDIRECT(ADDRESS(2+QUOTIENT(ROW()-2,COUNTA('Form Responses 1'!$1:$1)-4),2,,TRUE,"Form Responses 1"))</f>
        <v>edisetiawan140@gmail.com</v>
      </c>
      <c r="C160" s="68" t="str">
        <f ca="1">INDIRECT(ADDRESS(2+QUOTIENT(ROW()-2,COUNTA('Form Responses 1'!$1:$1)-4),3,,TRUE,"Form Responses 1"))</f>
        <v>edi setiawan</v>
      </c>
      <c r="D160" s="82">
        <f ca="1">INDIRECT(ADDRESS(2+QUOTIENT(ROW()-2,COUNTA('Form Responses 1'!$1:$1)-4),4,,TRUE,"Form Responses 1"))</f>
        <v>45034</v>
      </c>
      <c r="E160" s="83">
        <f ca="1" t="shared" si="0"/>
        <v>2</v>
      </c>
      <c r="F160" s="68" t="str">
        <f ca="1">IF(ISBLANK(A160)," ",INDIRECT(ADDRESS(1,5+MOD(ROW()-2,COUNTA('Form Responses 1'!$1:$1)-4),,TRUE,"Form Responses 1")))</f>
        <v>RADEN SALEH - Halaman [Halaman depan samping dan belakang]</v>
      </c>
      <c r="G160" s="68" t="str">
        <f ca="1">IF(ISBLANK(A160)," ",INDIRECT(ADDRESS(MATCH(A160,'Form Responses 1'!A:A,0),5+MOD(ROW()-2,COUNTA('Form Responses 1'!$1:$1)-4),,TRUE,"Form Responses 1")))</f>
        <v>CUKUP BAIK</v>
      </c>
      <c r="H160" s="84" t="str">
        <f ca="1" t="shared" si="1"/>
        <v>RADEN SALEH - Halaman</v>
      </c>
      <c r="I160" s="84" t="str">
        <f ca="1" t="shared" si="2"/>
        <v>CLEANING SERVICE</v>
      </c>
      <c r="J160" s="84">
        <f ca="1" t="array" ref="J160">IFERROR(INDEX(MASTER!B:B,MATCH(G160,MASTER!A:A,0))/100," ")</f>
        <v>0.89</v>
      </c>
      <c r="K160" s="68">
        <f ca="1" t="shared" si="3"/>
        <v>16</v>
      </c>
      <c r="L160" s="68" t="str">
        <f ca="1" t="shared" si="4"/>
        <v>2023 - WEEK 16</v>
      </c>
      <c r="M160" s="68" t="str">
        <f ca="1" t="shared" si="5"/>
        <v>2023 - MONTH 04</v>
      </c>
      <c r="N160" s="84">
        <f ca="1" t="shared" ref="N160:O160" si="168">IFERROR(AVERAGEIF(L:L,L160,$J:$J)," ")</f>
        <v>0.924374999999997</v>
      </c>
      <c r="O160" s="84">
        <f ca="1" t="shared" si="168"/>
        <v>0.906741071428569</v>
      </c>
      <c r="P160" s="68" t="str">
        <f ca="1">IF(ISBLANK(A160)," ",IF(N160&gt;MASTER!$B$3/100,"SB",IF(N160&gt;MASTER!$B$4/100,"B",IF(N160&gt;MASTER!$B$5/100,"C","K"))))</f>
        <v>B</v>
      </c>
      <c r="Q160" s="68" t="str">
        <f ca="1">IF(ISBLANK(B160)," ",IF(O160&gt;MASTER!$B$3/100,"SB",IF(O160&gt;MASTER!$B$4/100,"B",IF(O160&gt;MASTER!$B$5/100,"C","K"))))</f>
        <v>B</v>
      </c>
    </row>
    <row r="161" customHeight="1" spans="1:17">
      <c r="A161" s="81">
        <f ca="1">INDIRECT(ADDRESS(2+QUOTIENT(ROW()-2,COUNTA('Form Responses 1'!$1:$1)-4),1,,TRUE,"Form Responses 1"))</f>
        <v>45034.7073992361</v>
      </c>
      <c r="B161" s="68" t="str">
        <f ca="1">INDIRECT(ADDRESS(2+QUOTIENT(ROW()-2,COUNTA('Form Responses 1'!$1:$1)-4),2,,TRUE,"Form Responses 1"))</f>
        <v>edisetiawan140@gmail.com</v>
      </c>
      <c r="C161" s="68" t="str">
        <f ca="1">INDIRECT(ADDRESS(2+QUOTIENT(ROW()-2,COUNTA('Form Responses 1'!$1:$1)-4),3,,TRUE,"Form Responses 1"))</f>
        <v>edi setiawan</v>
      </c>
      <c r="D161" s="82">
        <f ca="1">INDIRECT(ADDRESS(2+QUOTIENT(ROW()-2,COUNTA('Form Responses 1'!$1:$1)-4),4,,TRUE,"Form Responses 1"))</f>
        <v>45034</v>
      </c>
      <c r="E161" s="83">
        <f ca="1" t="shared" si="0"/>
        <v>2</v>
      </c>
      <c r="F161" s="68" t="str">
        <f ca="1">IF(ISBLANK(A161)," ",INDIRECT(ADDRESS(1,5+MOD(ROW()-2,COUNTA('Form Responses 1'!$1:$1)-4),,TRUE,"Form Responses 1")))</f>
        <v>RADEN SALEH - Halaman [TPS]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4" t="str">
        <f ca="1" t="shared" si="1"/>
        <v>RADEN SALEH - Halaman</v>
      </c>
      <c r="I161" s="84" t="str">
        <f ca="1" t="shared" si="2"/>
        <v>CLEANING SERVICE</v>
      </c>
      <c r="J161" s="84">
        <f ca="1" t="array" ref="J161">IFERROR(INDEX(MASTER!B:B,MATCH(G161,MASTER!A:A,0))/100," ")</f>
        <v>0.89</v>
      </c>
      <c r="K161" s="68">
        <f ca="1" t="shared" si="3"/>
        <v>16</v>
      </c>
      <c r="L161" s="68" t="str">
        <f ca="1" t="shared" si="4"/>
        <v>2023 - WEEK 16</v>
      </c>
      <c r="M161" s="68" t="str">
        <f ca="1" t="shared" si="5"/>
        <v>2023 - MONTH 04</v>
      </c>
      <c r="N161" s="84">
        <f ca="1" t="shared" ref="N161:O161" si="169">IFERROR(AVERAGEIF(L:L,L161,$J:$J)," ")</f>
        <v>0.924374999999997</v>
      </c>
      <c r="O161" s="84">
        <f ca="1" t="shared" si="169"/>
        <v>0.906741071428569</v>
      </c>
      <c r="P161" s="68" t="str">
        <f ca="1">IF(ISBLANK(A161)," ",IF(N161&gt;MASTER!$B$3/100,"SB",IF(N161&gt;MASTER!$B$4/100,"B",IF(N161&gt;MASTER!$B$5/100,"C","K"))))</f>
        <v>B</v>
      </c>
      <c r="Q161" s="68" t="str">
        <f ca="1">IF(ISBLANK(B161)," ",IF(O161&gt;MASTER!$B$3/100,"SB",IF(O161&gt;MASTER!$B$4/100,"B",IF(O161&gt;MASTER!$B$5/100,"C","K"))))</f>
        <v>B</v>
      </c>
    </row>
    <row r="162" customHeight="1" spans="1:17">
      <c r="A162" s="81">
        <f ca="1">INDIRECT(ADDRESS(2+QUOTIENT(ROW()-2,COUNTA('Form Responses 1'!$1:$1)-4),1,,TRUE,"Form Responses 1"))</f>
        <v>45034.7093654398</v>
      </c>
      <c r="B162" s="68" t="str">
        <f ca="1">INDIRECT(ADDRESS(2+QUOTIENT(ROW()-2,COUNTA('Form Responses 1'!$1:$1)-4),2,,TRUE,"Form Responses 1"))</f>
        <v>edisetiawan140@gmail.com</v>
      </c>
      <c r="C162" s="68" t="str">
        <f ca="1">INDIRECT(ADDRESS(2+QUOTIENT(ROW()-2,COUNTA('Form Responses 1'!$1:$1)-4),3,,TRUE,"Form Responses 1"))</f>
        <v>edi setiawan</v>
      </c>
      <c r="D162" s="82">
        <f ca="1">INDIRECT(ADDRESS(2+QUOTIENT(ROW()-2,COUNTA('Form Responses 1'!$1:$1)-4),4,,TRUE,"Form Responses 1"))</f>
        <v>45034</v>
      </c>
      <c r="E162" s="83">
        <f ca="1" t="shared" si="0"/>
        <v>2</v>
      </c>
      <c r="F162" s="68" t="str">
        <f ca="1">IF(ISBLANK(A162)," ",INDIRECT(ADDRESS(1,5+MOD(ROW()-2,COUNTA('Form Responses 1'!$1:$1)-4),,TRUE,"Form Responses 1")))</f>
        <v>Security [CIKINI - Security Functions]</v>
      </c>
      <c r="G162" s="68" t="str">
        <f ca="1">IF(ISBLANK(A162)," ",INDIRECT(ADDRESS(MATCH(A162,'Form Responses 1'!A:A,0),5+MOD(ROW()-2,COUNTA('Form Responses 1'!$1:$1)-4),,TRUE,"Form Responses 1")))</f>
        <v>CUKUP BAIK</v>
      </c>
      <c r="H162" s="84" t="str">
        <f ca="1" t="shared" si="1"/>
        <v>Security</v>
      </c>
      <c r="I162" s="84" t="str">
        <f ca="1" t="shared" si="2"/>
        <v>SECURITY SERVICE</v>
      </c>
      <c r="J162" s="84">
        <f ca="1" t="array" ref="J162">IFERROR(INDEX(MASTER!B:B,MATCH(G162,MASTER!A:A,0))/100," ")</f>
        <v>0.89</v>
      </c>
      <c r="K162" s="68">
        <f ca="1" t="shared" si="3"/>
        <v>16</v>
      </c>
      <c r="L162" s="68" t="str">
        <f ca="1" t="shared" si="4"/>
        <v>2023 - WEEK 16</v>
      </c>
      <c r="M162" s="68" t="str">
        <f ca="1" t="shared" si="5"/>
        <v>2023 - MONTH 04</v>
      </c>
      <c r="N162" s="84">
        <f ca="1" t="shared" ref="N162:O162" si="170">IFERROR(AVERAGEIF(L:L,L162,$J:$J)," ")</f>
        <v>0.924374999999997</v>
      </c>
      <c r="O162" s="84">
        <f ca="1" t="shared" si="170"/>
        <v>0.906741071428569</v>
      </c>
      <c r="P162" s="68" t="str">
        <f ca="1">IF(ISBLANK(A162)," ",IF(N162&gt;MASTER!$B$3/100,"SB",IF(N162&gt;MASTER!$B$4/100,"B",IF(N162&gt;MASTER!$B$5/100,"C","K"))))</f>
        <v>B</v>
      </c>
      <c r="Q162" s="68" t="str">
        <f ca="1">IF(ISBLANK(B162)," ",IF(O162&gt;MASTER!$B$3/100,"SB",IF(O162&gt;MASTER!$B$4/100,"B",IF(O162&gt;MASTER!$B$5/100,"C","K"))))</f>
        <v>B</v>
      </c>
    </row>
    <row r="163" customHeight="1" spans="1:17">
      <c r="A163" s="81">
        <f ca="1">INDIRECT(ADDRESS(2+QUOTIENT(ROW()-2,COUNTA('Form Responses 1'!$1:$1)-4),1,,TRUE,"Form Responses 1"))</f>
        <v>45034.7093654398</v>
      </c>
      <c r="B163" s="68" t="str">
        <f ca="1">INDIRECT(ADDRESS(2+QUOTIENT(ROW()-2,COUNTA('Form Responses 1'!$1:$1)-4),2,,TRUE,"Form Responses 1"))</f>
        <v>edisetiawan140@gmail.com</v>
      </c>
      <c r="C163" s="68" t="str">
        <f ca="1">INDIRECT(ADDRESS(2+QUOTIENT(ROW()-2,COUNTA('Form Responses 1'!$1:$1)-4),3,,TRUE,"Form Responses 1"))</f>
        <v>edi setiawan</v>
      </c>
      <c r="D163" s="82">
        <f ca="1">INDIRECT(ADDRESS(2+QUOTIENT(ROW()-2,COUNTA('Form Responses 1'!$1:$1)-4),4,,TRUE,"Form Responses 1"))</f>
        <v>45034</v>
      </c>
      <c r="E163" s="83">
        <f ca="1" t="shared" si="0"/>
        <v>2</v>
      </c>
      <c r="F163" s="68" t="str">
        <f ca="1">IF(ISBLANK(A163)," ",INDIRECT(ADDRESS(1,5+MOD(ROW()-2,COUNTA('Form Responses 1'!$1:$1)-4),,TRUE,"Form Responses 1")))</f>
        <v>Security [ RADEN SALEH - Security Functions]</v>
      </c>
      <c r="G163" s="68" t="str">
        <f ca="1">IF(ISBLANK(A163)," ",INDIRECT(ADDRESS(MATCH(A163,'Form Responses 1'!A:A,0),5+MOD(ROW()-2,COUNTA('Form Responses 1'!$1:$1)-4),,TRUE,"Form Responses 1")))</f>
        <v>CUKUP BAIK</v>
      </c>
      <c r="H163" s="84" t="str">
        <f ca="1" t="shared" si="1"/>
        <v>Security</v>
      </c>
      <c r="I163" s="84" t="str">
        <f ca="1" t="shared" si="2"/>
        <v>SECURITY SERVICE</v>
      </c>
      <c r="J163" s="84">
        <f ca="1" t="array" ref="J163">IFERROR(INDEX(MASTER!B:B,MATCH(G163,MASTER!A:A,0))/100," ")</f>
        <v>0.89</v>
      </c>
      <c r="K163" s="68">
        <f ca="1" t="shared" si="3"/>
        <v>16</v>
      </c>
      <c r="L163" s="68" t="str">
        <f ca="1" t="shared" si="4"/>
        <v>2023 - WEEK 16</v>
      </c>
      <c r="M163" s="68" t="str">
        <f ca="1" t="shared" si="5"/>
        <v>2023 - MONTH 04</v>
      </c>
      <c r="N163" s="84">
        <f ca="1" t="shared" ref="N163:O163" si="171">IFERROR(AVERAGEIF(L:L,L163,$J:$J)," ")</f>
        <v>0.924374999999997</v>
      </c>
      <c r="O163" s="84">
        <f ca="1" t="shared" si="171"/>
        <v>0.906741071428569</v>
      </c>
      <c r="P163" s="68" t="str">
        <f ca="1">IF(ISBLANK(A163)," ",IF(N163&gt;MASTER!$B$3/100,"SB",IF(N163&gt;MASTER!$B$4/100,"B",IF(N163&gt;MASTER!$B$5/100,"C","K"))))</f>
        <v>B</v>
      </c>
      <c r="Q163" s="68" t="str">
        <f ca="1">IF(ISBLANK(B163)," ",IF(O163&gt;MASTER!$B$3/100,"SB",IF(O163&gt;MASTER!$B$4/100,"B",IF(O163&gt;MASTER!$B$5/100,"C","K"))))</f>
        <v>B</v>
      </c>
    </row>
    <row r="164" customHeight="1" spans="1:17">
      <c r="A164" s="81">
        <f ca="1">INDIRECT(ADDRESS(2+QUOTIENT(ROW()-2,COUNTA('Form Responses 1'!$1:$1)-4),1,,TRUE,"Form Responses 1"))</f>
        <v>45034.7093654398</v>
      </c>
      <c r="B164" s="68" t="str">
        <f ca="1">INDIRECT(ADDRESS(2+QUOTIENT(ROW()-2,COUNTA('Form Responses 1'!$1:$1)-4),2,,TRUE,"Form Responses 1"))</f>
        <v>edisetiawan140@gmail.com</v>
      </c>
      <c r="C164" s="68" t="str">
        <f ca="1">INDIRECT(ADDRESS(2+QUOTIENT(ROW()-2,COUNTA('Form Responses 1'!$1:$1)-4),3,,TRUE,"Form Responses 1"))</f>
        <v>edi setiawan</v>
      </c>
      <c r="D164" s="82">
        <f ca="1">INDIRECT(ADDRESS(2+QUOTIENT(ROW()-2,COUNTA('Form Responses 1'!$1:$1)-4),4,,TRUE,"Form Responses 1"))</f>
        <v>45034</v>
      </c>
      <c r="E164" s="83">
        <f ca="1" t="shared" si="0"/>
        <v>2</v>
      </c>
      <c r="F164" s="68" t="str">
        <f ca="1">IF(ISBLANK(A164)," ",INDIRECT(ADDRESS(1,5+MOD(ROW()-2,COUNTA('Form Responses 1'!$1:$1)-4),,TRUE,"Form Responses 1")))</f>
        <v>CIKINI - Lantai 1 [Lobby Utama]</v>
      </c>
      <c r="G164" s="68" t="str">
        <f ca="1">IF(ISBLANK(A164)," ",INDIRECT(ADDRESS(MATCH(A164,'Form Responses 1'!A:A,0),5+MOD(ROW()-2,COUNTA('Form Responses 1'!$1:$1)-4),,TRUE,"Form Responses 1")))</f>
        <v>CUKUP BAIK</v>
      </c>
      <c r="H164" s="84" t="str">
        <f ca="1" t="shared" si="1"/>
        <v>CIKINI - Lantai 1</v>
      </c>
      <c r="I164" s="84" t="str">
        <f ca="1" t="shared" si="2"/>
        <v>CLEANING SERVICE</v>
      </c>
      <c r="J164" s="84">
        <f ca="1" t="array" ref="J164">IFERROR(INDEX(MASTER!B:B,MATCH(G164,MASTER!A:A,0))/100," ")</f>
        <v>0.89</v>
      </c>
      <c r="K164" s="68">
        <f ca="1" t="shared" si="3"/>
        <v>16</v>
      </c>
      <c r="L164" s="68" t="str">
        <f ca="1" t="shared" si="4"/>
        <v>2023 - WEEK 16</v>
      </c>
      <c r="M164" s="68" t="str">
        <f ca="1" t="shared" si="5"/>
        <v>2023 - MONTH 04</v>
      </c>
      <c r="N164" s="84">
        <f ca="1" t="shared" ref="N164:O164" si="172">IFERROR(AVERAGEIF(L:L,L164,$J:$J)," ")</f>
        <v>0.924374999999997</v>
      </c>
      <c r="O164" s="84">
        <f ca="1" t="shared" si="172"/>
        <v>0.906741071428569</v>
      </c>
      <c r="P164" s="68" t="str">
        <f ca="1">IF(ISBLANK(A164)," ",IF(N164&gt;MASTER!$B$3/100,"SB",IF(N164&gt;MASTER!$B$4/100,"B",IF(N164&gt;MASTER!$B$5/100,"C","K"))))</f>
        <v>B</v>
      </c>
      <c r="Q164" s="68" t="str">
        <f ca="1">IF(ISBLANK(B164)," ",IF(O164&gt;MASTER!$B$3/100,"SB",IF(O164&gt;MASTER!$B$4/100,"B",IF(O164&gt;MASTER!$B$5/100,"C","K"))))</f>
        <v>B</v>
      </c>
    </row>
    <row r="165" customHeight="1" spans="1:17">
      <c r="A165" s="81">
        <f ca="1">INDIRECT(ADDRESS(2+QUOTIENT(ROW()-2,COUNTA('Form Responses 1'!$1:$1)-4),1,,TRUE,"Form Responses 1"))</f>
        <v>45034.7093654398</v>
      </c>
      <c r="B165" s="68" t="str">
        <f ca="1">INDIRECT(ADDRESS(2+QUOTIENT(ROW()-2,COUNTA('Form Responses 1'!$1:$1)-4),2,,TRUE,"Form Responses 1"))</f>
        <v>edisetiawan140@gmail.com</v>
      </c>
      <c r="C165" s="68" t="str">
        <f ca="1">INDIRECT(ADDRESS(2+QUOTIENT(ROW()-2,COUNTA('Form Responses 1'!$1:$1)-4),3,,TRUE,"Form Responses 1"))</f>
        <v>edi setiawan</v>
      </c>
      <c r="D165" s="82">
        <f ca="1">INDIRECT(ADDRESS(2+QUOTIENT(ROW()-2,COUNTA('Form Responses 1'!$1:$1)-4),4,,TRUE,"Form Responses 1"))</f>
        <v>45034</v>
      </c>
      <c r="E165" s="83">
        <f ca="1" t="shared" si="0"/>
        <v>2</v>
      </c>
      <c r="F165" s="68" t="str">
        <f ca="1">IF(ISBLANK(A165)," ",INDIRECT(ADDRESS(1,5+MOD(ROW()-2,COUNTA('Form Responses 1'!$1:$1)-4),,TRUE,"Form Responses 1")))</f>
        <v>CIKINI - Lantai 1 [Musholla]</v>
      </c>
      <c r="G165" s="68" t="str">
        <f ca="1">IF(ISBLANK(A165)," ",INDIRECT(ADDRESS(MATCH(A165,'Form Responses 1'!A:A,0),5+MOD(ROW()-2,COUNTA('Form Responses 1'!$1:$1)-4),,TRUE,"Form Responses 1")))</f>
        <v>CUKUP BAIK</v>
      </c>
      <c r="H165" s="84" t="str">
        <f ca="1" t="shared" si="1"/>
        <v>CIKINI - Lantai 1</v>
      </c>
      <c r="I165" s="84" t="str">
        <f ca="1" t="shared" si="2"/>
        <v>CLEANING SERVICE</v>
      </c>
      <c r="J165" s="84">
        <f ca="1" t="array" ref="J165">IFERROR(INDEX(MASTER!B:B,MATCH(G165,MASTER!A:A,0))/100," ")</f>
        <v>0.89</v>
      </c>
      <c r="K165" s="68">
        <f ca="1" t="shared" si="3"/>
        <v>16</v>
      </c>
      <c r="L165" s="68" t="str">
        <f ca="1" t="shared" si="4"/>
        <v>2023 - WEEK 16</v>
      </c>
      <c r="M165" s="68" t="str">
        <f ca="1" t="shared" si="5"/>
        <v>2023 - MONTH 04</v>
      </c>
      <c r="N165" s="84">
        <f ca="1" t="shared" ref="N165:O165" si="173">IFERROR(AVERAGEIF(L:L,L165,$J:$J)," ")</f>
        <v>0.924374999999997</v>
      </c>
      <c r="O165" s="84">
        <f ca="1" t="shared" si="173"/>
        <v>0.906741071428569</v>
      </c>
      <c r="P165" s="68" t="str">
        <f ca="1">IF(ISBLANK(A165)," ",IF(N165&gt;MASTER!$B$3/100,"SB",IF(N165&gt;MASTER!$B$4/100,"B",IF(N165&gt;MASTER!$B$5/100,"C","K"))))</f>
        <v>B</v>
      </c>
      <c r="Q165" s="68" t="str">
        <f ca="1">IF(ISBLANK(B165)," ",IF(O165&gt;MASTER!$B$3/100,"SB",IF(O165&gt;MASTER!$B$4/100,"B",IF(O165&gt;MASTER!$B$5/100,"C","K"))))</f>
        <v>B</v>
      </c>
    </row>
    <row r="166" customHeight="1" spans="1:17">
      <c r="A166" s="81">
        <f ca="1">INDIRECT(ADDRESS(2+QUOTIENT(ROW()-2,COUNTA('Form Responses 1'!$1:$1)-4),1,,TRUE,"Form Responses 1"))</f>
        <v>45034.7093654398</v>
      </c>
      <c r="B166" s="68" t="str">
        <f ca="1">INDIRECT(ADDRESS(2+QUOTIENT(ROW()-2,COUNTA('Form Responses 1'!$1:$1)-4),2,,TRUE,"Form Responses 1"))</f>
        <v>edisetiawan140@gmail.com</v>
      </c>
      <c r="C166" s="68" t="str">
        <f ca="1">INDIRECT(ADDRESS(2+QUOTIENT(ROW()-2,COUNTA('Form Responses 1'!$1:$1)-4),3,,TRUE,"Form Responses 1"))</f>
        <v>edi setiawan</v>
      </c>
      <c r="D166" s="82">
        <f ca="1">INDIRECT(ADDRESS(2+QUOTIENT(ROW()-2,COUNTA('Form Responses 1'!$1:$1)-4),4,,TRUE,"Form Responses 1"))</f>
        <v>45034</v>
      </c>
      <c r="E166" s="83">
        <f ca="1" t="shared" si="0"/>
        <v>2</v>
      </c>
      <c r="F166" s="68" t="str">
        <f ca="1">IF(ISBLANK(A166)," ",INDIRECT(ADDRESS(1,5+MOD(ROW()-2,COUNTA('Form Responses 1'!$1:$1)-4),,TRUE,"Form Responses 1")))</f>
        <v>CIKINI - Lantai 1 [R. PPID]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4" t="str">
        <f ca="1" t="shared" si="1"/>
        <v>CIKINI - Lantai 1</v>
      </c>
      <c r="I166" s="84" t="str">
        <f ca="1" t="shared" si="2"/>
        <v>CLEANING SERVICE</v>
      </c>
      <c r="J166" s="84">
        <f ca="1" t="array" ref="J166">IFERROR(INDEX(MASTER!B:B,MATCH(G166,MASTER!A:A,0))/100," ")</f>
        <v>0.89</v>
      </c>
      <c r="K166" s="68">
        <f ca="1" t="shared" si="3"/>
        <v>16</v>
      </c>
      <c r="L166" s="68" t="str">
        <f ca="1" t="shared" si="4"/>
        <v>2023 - WEEK 16</v>
      </c>
      <c r="M166" s="68" t="str">
        <f ca="1" t="shared" si="5"/>
        <v>2023 - MONTH 04</v>
      </c>
      <c r="N166" s="84">
        <f ca="1" t="shared" ref="N166:O166" si="174">IFERROR(AVERAGEIF(L:L,L166,$J:$J)," ")</f>
        <v>0.924374999999997</v>
      </c>
      <c r="O166" s="84">
        <f ca="1" t="shared" si="174"/>
        <v>0.906741071428569</v>
      </c>
      <c r="P166" s="68" t="str">
        <f ca="1">IF(ISBLANK(A166)," ",IF(N166&gt;MASTER!$B$3/100,"SB",IF(N166&gt;MASTER!$B$4/100,"B",IF(N166&gt;MASTER!$B$5/100,"C","K"))))</f>
        <v>B</v>
      </c>
      <c r="Q166" s="68" t="str">
        <f ca="1">IF(ISBLANK(B166)," ",IF(O166&gt;MASTER!$B$3/100,"SB",IF(O166&gt;MASTER!$B$4/100,"B",IF(O166&gt;MASTER!$B$5/100,"C","K"))))</f>
        <v>B</v>
      </c>
    </row>
    <row r="167" customHeight="1" spans="1:17">
      <c r="A167" s="81">
        <f ca="1">INDIRECT(ADDRESS(2+QUOTIENT(ROW()-2,COUNTA('Form Responses 1'!$1:$1)-4),1,,TRUE,"Form Responses 1"))</f>
        <v>45034.7093654398</v>
      </c>
      <c r="B167" s="68" t="str">
        <f ca="1">INDIRECT(ADDRESS(2+QUOTIENT(ROW()-2,COUNTA('Form Responses 1'!$1:$1)-4),2,,TRUE,"Form Responses 1"))</f>
        <v>edisetiawan140@gmail.com</v>
      </c>
      <c r="C167" s="68" t="str">
        <f ca="1">INDIRECT(ADDRESS(2+QUOTIENT(ROW()-2,COUNTA('Form Responses 1'!$1:$1)-4),3,,TRUE,"Form Responses 1"))</f>
        <v>edi setiawan</v>
      </c>
      <c r="D167" s="82">
        <f ca="1">INDIRECT(ADDRESS(2+QUOTIENT(ROW()-2,COUNTA('Form Responses 1'!$1:$1)-4),4,,TRUE,"Form Responses 1"))</f>
        <v>45034</v>
      </c>
      <c r="E167" s="83">
        <f ca="1" t="shared" si="0"/>
        <v>2</v>
      </c>
      <c r="F167" s="68" t="str">
        <f ca="1">IF(ISBLANK(A167)," ",INDIRECT(ADDRESS(1,5+MOD(ROW()-2,COUNTA('Form Responses 1'!$1:$1)-4),,TRUE,"Form Responses 1")))</f>
        <v>CIKINI - Lantai 1 [Ruang Kerja]</v>
      </c>
      <c r="G167" s="68" t="str">
        <f ca="1">IF(ISBLANK(A167)," ",INDIRECT(ADDRESS(MATCH(A167,'Form Responses 1'!A:A,0),5+MOD(ROW()-2,COUNTA('Form Responses 1'!$1:$1)-4),,TRUE,"Form Responses 1")))</f>
        <v>BAIK</v>
      </c>
      <c r="H167" s="84" t="str">
        <f ca="1" t="shared" si="1"/>
        <v>CIKINI - Lantai 1</v>
      </c>
      <c r="I167" s="84" t="str">
        <f ca="1" t="shared" si="2"/>
        <v>CLEANING SERVICE</v>
      </c>
      <c r="J167" s="84">
        <f ca="1" t="array" ref="J167">IFERROR(INDEX(MASTER!B:B,MATCH(G167,MASTER!A:A,0))/100," ")</f>
        <v>0.95</v>
      </c>
      <c r="K167" s="68">
        <f ca="1" t="shared" si="3"/>
        <v>16</v>
      </c>
      <c r="L167" s="68" t="str">
        <f ca="1" t="shared" si="4"/>
        <v>2023 - WEEK 16</v>
      </c>
      <c r="M167" s="68" t="str">
        <f ca="1" t="shared" si="5"/>
        <v>2023 - MONTH 04</v>
      </c>
      <c r="N167" s="84">
        <f ca="1" t="shared" ref="N167:O167" si="175">IFERROR(AVERAGEIF(L:L,L167,$J:$J)," ")</f>
        <v>0.924374999999997</v>
      </c>
      <c r="O167" s="84">
        <f ca="1" t="shared" si="175"/>
        <v>0.906741071428569</v>
      </c>
      <c r="P167" s="68" t="str">
        <f ca="1">IF(ISBLANK(A167)," ",IF(N167&gt;MASTER!$B$3/100,"SB",IF(N167&gt;MASTER!$B$4/100,"B",IF(N167&gt;MASTER!$B$5/100,"C","K"))))</f>
        <v>B</v>
      </c>
      <c r="Q167" s="68" t="str">
        <f ca="1">IF(ISBLANK(B167)," ",IF(O167&gt;MASTER!$B$3/100,"SB",IF(O167&gt;MASTER!$B$4/100,"B",IF(O167&gt;MASTER!$B$5/100,"C","K"))))</f>
        <v>B</v>
      </c>
    </row>
    <row r="168" customHeight="1" spans="1:17">
      <c r="A168" s="81">
        <f ca="1">INDIRECT(ADDRESS(2+QUOTIENT(ROW()-2,COUNTA('Form Responses 1'!$1:$1)-4),1,,TRUE,"Form Responses 1"))</f>
        <v>45034.7093654398</v>
      </c>
      <c r="B168" s="68" t="str">
        <f ca="1">INDIRECT(ADDRESS(2+QUOTIENT(ROW()-2,COUNTA('Form Responses 1'!$1:$1)-4),2,,TRUE,"Form Responses 1"))</f>
        <v>edisetiawan140@gmail.com</v>
      </c>
      <c r="C168" s="68" t="str">
        <f ca="1">INDIRECT(ADDRESS(2+QUOTIENT(ROW()-2,COUNTA('Form Responses 1'!$1:$1)-4),3,,TRUE,"Form Responses 1"))</f>
        <v>edi setiawan</v>
      </c>
      <c r="D168" s="82">
        <f ca="1">INDIRECT(ADDRESS(2+QUOTIENT(ROW()-2,COUNTA('Form Responses 1'!$1:$1)-4),4,,TRUE,"Form Responses 1"))</f>
        <v>45034</v>
      </c>
      <c r="E168" s="83">
        <f ca="1" t="shared" si="0"/>
        <v>2</v>
      </c>
      <c r="F168" s="68" t="str">
        <f ca="1">IF(ISBLANK(A168)," ",INDIRECT(ADDRESS(1,5+MOD(ROW()-2,COUNTA('Form Responses 1'!$1:$1)-4),,TRUE,"Form Responses 1")))</f>
        <v>CIKINI - Lantai 1 [Taman Tengah]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4" t="str">
        <f ca="1" t="shared" si="1"/>
        <v>CIKINI - Lantai 1</v>
      </c>
      <c r="I168" s="84" t="str">
        <f ca="1" t="shared" si="2"/>
        <v>CLEANING SERVICE</v>
      </c>
      <c r="J168" s="84">
        <f ca="1" t="array" ref="J168">IFERROR(INDEX(MASTER!B:B,MATCH(G168,MASTER!A:A,0))/100," ")</f>
        <v>0.89</v>
      </c>
      <c r="K168" s="68">
        <f ca="1" t="shared" si="3"/>
        <v>16</v>
      </c>
      <c r="L168" s="68" t="str">
        <f ca="1" t="shared" si="4"/>
        <v>2023 - WEEK 16</v>
      </c>
      <c r="M168" s="68" t="str">
        <f ca="1" t="shared" si="5"/>
        <v>2023 - MONTH 04</v>
      </c>
      <c r="N168" s="84">
        <f ca="1" t="shared" ref="N168:O168" si="176">IFERROR(AVERAGEIF(L:L,L168,$J:$J)," ")</f>
        <v>0.924374999999997</v>
      </c>
      <c r="O168" s="84">
        <f ca="1" t="shared" si="176"/>
        <v>0.906741071428569</v>
      </c>
      <c r="P168" s="68" t="str">
        <f ca="1">IF(ISBLANK(A168)," ",IF(N168&gt;MASTER!$B$3/100,"SB",IF(N168&gt;MASTER!$B$4/100,"B",IF(N168&gt;MASTER!$B$5/100,"C","K"))))</f>
        <v>B</v>
      </c>
      <c r="Q168" s="68" t="str">
        <f ca="1">IF(ISBLANK(B168)," ",IF(O168&gt;MASTER!$B$3/100,"SB",IF(O168&gt;MASTER!$B$4/100,"B",IF(O168&gt;MASTER!$B$5/100,"C","K"))))</f>
        <v>B</v>
      </c>
    </row>
    <row r="169" customHeight="1" spans="1:17">
      <c r="A169" s="81">
        <f ca="1">INDIRECT(ADDRESS(2+QUOTIENT(ROW()-2,COUNTA('Form Responses 1'!$1:$1)-4),1,,TRUE,"Form Responses 1"))</f>
        <v>45034.7093654398</v>
      </c>
      <c r="B169" s="68" t="str">
        <f ca="1">INDIRECT(ADDRESS(2+QUOTIENT(ROW()-2,COUNTA('Form Responses 1'!$1:$1)-4),2,,TRUE,"Form Responses 1"))</f>
        <v>edisetiawan140@gmail.com</v>
      </c>
      <c r="C169" s="68" t="str">
        <f ca="1">INDIRECT(ADDRESS(2+QUOTIENT(ROW()-2,COUNTA('Form Responses 1'!$1:$1)-4),3,,TRUE,"Form Responses 1"))</f>
        <v>edi setiawan</v>
      </c>
      <c r="D169" s="82">
        <f ca="1">INDIRECT(ADDRESS(2+QUOTIENT(ROW()-2,COUNTA('Form Responses 1'!$1:$1)-4),4,,TRUE,"Form Responses 1"))</f>
        <v>45034</v>
      </c>
      <c r="E169" s="83">
        <f ca="1" t="shared" si="0"/>
        <v>2</v>
      </c>
      <c r="F169" s="68" t="str">
        <f ca="1">IF(ISBLANK(A169)," ",INDIRECT(ADDRESS(1,5+MOD(ROW()-2,COUNTA('Form Responses 1'!$1:$1)-4),,TRUE,"Form Responses 1")))</f>
        <v>CIKINI - Lantai 1 [Toilet Pria / Wanita]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4" t="str">
        <f ca="1" t="shared" si="1"/>
        <v>CIKINI - Lantai 1</v>
      </c>
      <c r="I169" s="84" t="str">
        <f ca="1" t="shared" si="2"/>
        <v>CLEANING SERVICE</v>
      </c>
      <c r="J169" s="84">
        <f ca="1" t="array" ref="J169">IFERROR(INDEX(MASTER!B:B,MATCH(G169,MASTER!A:A,0))/100," ")</f>
        <v>0.89</v>
      </c>
      <c r="K169" s="68">
        <f ca="1" t="shared" si="3"/>
        <v>16</v>
      </c>
      <c r="L169" s="68" t="str">
        <f ca="1" t="shared" si="4"/>
        <v>2023 - WEEK 16</v>
      </c>
      <c r="M169" s="68" t="str">
        <f ca="1" t="shared" si="5"/>
        <v>2023 - MONTH 04</v>
      </c>
      <c r="N169" s="84">
        <f ca="1" t="shared" ref="N169:O169" si="177">IFERROR(AVERAGEIF(L:L,L169,$J:$J)," ")</f>
        <v>0.924374999999997</v>
      </c>
      <c r="O169" s="84">
        <f ca="1" t="shared" si="177"/>
        <v>0.906741071428569</v>
      </c>
      <c r="P169" s="68" t="str">
        <f ca="1">IF(ISBLANK(A169)," ",IF(N169&gt;MASTER!$B$3/100,"SB",IF(N169&gt;MASTER!$B$4/100,"B",IF(N169&gt;MASTER!$B$5/100,"C","K"))))</f>
        <v>B</v>
      </c>
      <c r="Q169" s="68" t="str">
        <f ca="1">IF(ISBLANK(B169)," ",IF(O169&gt;MASTER!$B$3/100,"SB",IF(O169&gt;MASTER!$B$4/100,"B",IF(O169&gt;MASTER!$B$5/100,"C","K"))))</f>
        <v>B</v>
      </c>
    </row>
    <row r="170" customHeight="1" spans="1:17">
      <c r="A170" s="81">
        <f ca="1">INDIRECT(ADDRESS(2+QUOTIENT(ROW()-2,COUNTA('Form Responses 1'!$1:$1)-4),1,,TRUE,"Form Responses 1"))</f>
        <v>45034.7093654398</v>
      </c>
      <c r="B170" s="68" t="str">
        <f ca="1">INDIRECT(ADDRESS(2+QUOTIENT(ROW()-2,COUNTA('Form Responses 1'!$1:$1)-4),2,,TRUE,"Form Responses 1"))</f>
        <v>edisetiawan140@gmail.com</v>
      </c>
      <c r="C170" s="68" t="str">
        <f ca="1">INDIRECT(ADDRESS(2+QUOTIENT(ROW()-2,COUNTA('Form Responses 1'!$1:$1)-4),3,,TRUE,"Form Responses 1"))</f>
        <v>edi setiawan</v>
      </c>
      <c r="D170" s="82">
        <f ca="1">INDIRECT(ADDRESS(2+QUOTIENT(ROW()-2,COUNTA('Form Responses 1'!$1:$1)-4),4,,TRUE,"Form Responses 1"))</f>
        <v>45034</v>
      </c>
      <c r="E170" s="83">
        <f ca="1" t="shared" si="0"/>
        <v>2</v>
      </c>
      <c r="F170" s="68" t="str">
        <f ca="1">IF(ISBLANK(A170)," ",INDIRECT(ADDRESS(1,5+MOD(ROW()-2,COUNTA('Form Responses 1'!$1:$1)-4),,TRUE,"Form Responses 1")))</f>
        <v>CIKINI - Lantai 2 [Tangga Exit]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4" t="str">
        <f ca="1" t="shared" si="1"/>
        <v>CIKINI - Lantai 2</v>
      </c>
      <c r="I170" s="84" t="str">
        <f ca="1" t="shared" si="2"/>
        <v>CLEANING SERVICE</v>
      </c>
      <c r="J170" s="84">
        <f ca="1" t="array" ref="J170">IFERROR(INDEX(MASTER!B:B,MATCH(G170,MASTER!A:A,0))/100," ")</f>
        <v>0.89</v>
      </c>
      <c r="K170" s="68">
        <f ca="1" t="shared" si="3"/>
        <v>16</v>
      </c>
      <c r="L170" s="68" t="str">
        <f ca="1" t="shared" si="4"/>
        <v>2023 - WEEK 16</v>
      </c>
      <c r="M170" s="68" t="str">
        <f ca="1" t="shared" si="5"/>
        <v>2023 - MONTH 04</v>
      </c>
      <c r="N170" s="84">
        <f ca="1" t="shared" ref="N170:O170" si="178">IFERROR(AVERAGEIF(L:L,L170,$J:$J)," ")</f>
        <v>0.924374999999997</v>
      </c>
      <c r="O170" s="84">
        <f ca="1" t="shared" si="178"/>
        <v>0.906741071428569</v>
      </c>
      <c r="P170" s="68" t="str">
        <f ca="1">IF(ISBLANK(A170)," ",IF(N170&gt;MASTER!$B$3/100,"SB",IF(N170&gt;MASTER!$B$4/100,"B",IF(N170&gt;MASTER!$B$5/100,"C","K"))))</f>
        <v>B</v>
      </c>
      <c r="Q170" s="68" t="str">
        <f ca="1">IF(ISBLANK(B170)," ",IF(O170&gt;MASTER!$B$3/100,"SB",IF(O170&gt;MASTER!$B$4/100,"B",IF(O170&gt;MASTER!$B$5/100,"C","K"))))</f>
        <v>B</v>
      </c>
    </row>
    <row r="171" customHeight="1" spans="1:17">
      <c r="A171" s="81">
        <f ca="1">INDIRECT(ADDRESS(2+QUOTIENT(ROW()-2,COUNTA('Form Responses 1'!$1:$1)-4),1,,TRUE,"Form Responses 1"))</f>
        <v>45034.7093654398</v>
      </c>
      <c r="B171" s="68" t="str">
        <f ca="1">INDIRECT(ADDRESS(2+QUOTIENT(ROW()-2,COUNTA('Form Responses 1'!$1:$1)-4),2,,TRUE,"Form Responses 1"))</f>
        <v>edisetiawan140@gmail.com</v>
      </c>
      <c r="C171" s="68" t="str">
        <f ca="1">INDIRECT(ADDRESS(2+QUOTIENT(ROW()-2,COUNTA('Form Responses 1'!$1:$1)-4),3,,TRUE,"Form Responses 1"))</f>
        <v>edi setiawan</v>
      </c>
      <c r="D171" s="82">
        <f ca="1">INDIRECT(ADDRESS(2+QUOTIENT(ROW()-2,COUNTA('Form Responses 1'!$1:$1)-4),4,,TRUE,"Form Responses 1"))</f>
        <v>45034</v>
      </c>
      <c r="E171" s="83">
        <f ca="1" t="shared" si="0"/>
        <v>2</v>
      </c>
      <c r="F171" s="68" t="str">
        <f ca="1">IF(ISBLANK(A171)," ",INDIRECT(ADDRESS(1,5+MOD(ROW()-2,COUNTA('Form Responses 1'!$1:$1)-4),,TRUE,"Form Responses 1")))</f>
        <v>CIKINI - Lantai 2 [Ruang Kerja]</v>
      </c>
      <c r="G171" s="68" t="str">
        <f ca="1">IF(ISBLANK(A171)," ",INDIRECT(ADDRESS(MATCH(A171,'Form Responses 1'!A:A,0),5+MOD(ROW()-2,COUNTA('Form Responses 1'!$1:$1)-4),,TRUE,"Form Responses 1")))</f>
        <v>BAIK</v>
      </c>
      <c r="H171" s="84" t="str">
        <f ca="1" t="shared" si="1"/>
        <v>CIKINI - Lantai 2</v>
      </c>
      <c r="I171" s="84" t="str">
        <f ca="1" t="shared" si="2"/>
        <v>CLEANING SERVICE</v>
      </c>
      <c r="J171" s="84">
        <f ca="1" t="array" ref="J171">IFERROR(INDEX(MASTER!B:B,MATCH(G171,MASTER!A:A,0))/100," ")</f>
        <v>0.95</v>
      </c>
      <c r="K171" s="68">
        <f ca="1" t="shared" si="3"/>
        <v>16</v>
      </c>
      <c r="L171" s="68" t="str">
        <f ca="1" t="shared" si="4"/>
        <v>2023 - WEEK 16</v>
      </c>
      <c r="M171" s="68" t="str">
        <f ca="1" t="shared" si="5"/>
        <v>2023 - MONTH 04</v>
      </c>
      <c r="N171" s="84">
        <f ca="1" t="shared" ref="N171:O171" si="179">IFERROR(AVERAGEIF(L:L,L171,$J:$J)," ")</f>
        <v>0.924374999999997</v>
      </c>
      <c r="O171" s="84">
        <f ca="1" t="shared" si="179"/>
        <v>0.906741071428569</v>
      </c>
      <c r="P171" s="68" t="str">
        <f ca="1">IF(ISBLANK(A171)," ",IF(N171&gt;MASTER!$B$3/100,"SB",IF(N171&gt;MASTER!$B$4/100,"B",IF(N171&gt;MASTER!$B$5/100,"C","K"))))</f>
        <v>B</v>
      </c>
      <c r="Q171" s="68" t="str">
        <f ca="1">IF(ISBLANK(B171)," ",IF(O171&gt;MASTER!$B$3/100,"SB",IF(O171&gt;MASTER!$B$4/100,"B",IF(O171&gt;MASTER!$B$5/100,"C","K"))))</f>
        <v>B</v>
      </c>
    </row>
    <row r="172" customHeight="1" spans="1:17">
      <c r="A172" s="81">
        <f ca="1">INDIRECT(ADDRESS(2+QUOTIENT(ROW()-2,COUNTA('Form Responses 1'!$1:$1)-4),1,,TRUE,"Form Responses 1"))</f>
        <v>45034.7093654398</v>
      </c>
      <c r="B172" s="68" t="str">
        <f ca="1">INDIRECT(ADDRESS(2+QUOTIENT(ROW()-2,COUNTA('Form Responses 1'!$1:$1)-4),2,,TRUE,"Form Responses 1"))</f>
        <v>edisetiawan140@gmail.com</v>
      </c>
      <c r="C172" s="68" t="str">
        <f ca="1">INDIRECT(ADDRESS(2+QUOTIENT(ROW()-2,COUNTA('Form Responses 1'!$1:$1)-4),3,,TRUE,"Form Responses 1"))</f>
        <v>edi setiawan</v>
      </c>
      <c r="D172" s="82">
        <f ca="1">INDIRECT(ADDRESS(2+QUOTIENT(ROW()-2,COUNTA('Form Responses 1'!$1:$1)-4),4,,TRUE,"Form Responses 1"))</f>
        <v>45034</v>
      </c>
      <c r="E172" s="83">
        <f ca="1" t="shared" si="0"/>
        <v>2</v>
      </c>
      <c r="F172" s="68" t="str">
        <f ca="1">IF(ISBLANK(A172)," ",INDIRECT(ADDRESS(1,5+MOD(ROW()-2,COUNTA('Form Responses 1'!$1:$1)-4),,TRUE,"Form Responses 1")))</f>
        <v>CIKINI - Lantai 2 [Pantry 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4" t="str">
        <f ca="1" t="shared" si="1"/>
        <v>CIKINI - Lantai 2</v>
      </c>
      <c r="I172" s="84" t="str">
        <f ca="1" t="shared" si="2"/>
        <v>CLEANING SERVICE</v>
      </c>
      <c r="J172" s="84">
        <f ca="1" t="array" ref="J172">IFERROR(INDEX(MASTER!B:B,MATCH(G172,MASTER!A:A,0))/100," ")</f>
        <v>0.89</v>
      </c>
      <c r="K172" s="68">
        <f ca="1" t="shared" si="3"/>
        <v>16</v>
      </c>
      <c r="L172" s="68" t="str">
        <f ca="1" t="shared" si="4"/>
        <v>2023 - WEEK 16</v>
      </c>
      <c r="M172" s="68" t="str">
        <f ca="1" t="shared" si="5"/>
        <v>2023 - MONTH 04</v>
      </c>
      <c r="N172" s="84">
        <f ca="1" t="shared" ref="N172:O172" si="180">IFERROR(AVERAGEIF(L:L,L172,$J:$J)," ")</f>
        <v>0.924374999999997</v>
      </c>
      <c r="O172" s="84">
        <f ca="1" t="shared" si="180"/>
        <v>0.906741071428569</v>
      </c>
      <c r="P172" s="68" t="str">
        <f ca="1">IF(ISBLANK(A172)," ",IF(N172&gt;MASTER!$B$3/100,"SB",IF(N172&gt;MASTER!$B$4/100,"B",IF(N172&gt;MASTER!$B$5/100,"C","K"))))</f>
        <v>B</v>
      </c>
      <c r="Q172" s="68" t="str">
        <f ca="1">IF(ISBLANK(B172)," ",IF(O172&gt;MASTER!$B$3/100,"SB",IF(O172&gt;MASTER!$B$4/100,"B",IF(O172&gt;MASTER!$B$5/100,"C","K"))))</f>
        <v>B</v>
      </c>
    </row>
    <row r="173" customHeight="1" spans="1:17">
      <c r="A173" s="81">
        <f ca="1">INDIRECT(ADDRESS(2+QUOTIENT(ROW()-2,COUNTA('Form Responses 1'!$1:$1)-4),1,,TRUE,"Form Responses 1"))</f>
        <v>45034.7093654398</v>
      </c>
      <c r="B173" s="68" t="str">
        <f ca="1">INDIRECT(ADDRESS(2+QUOTIENT(ROW()-2,COUNTA('Form Responses 1'!$1:$1)-4),2,,TRUE,"Form Responses 1"))</f>
        <v>edisetiawan140@gmail.com</v>
      </c>
      <c r="C173" s="68" t="str">
        <f ca="1">INDIRECT(ADDRESS(2+QUOTIENT(ROW()-2,COUNTA('Form Responses 1'!$1:$1)-4),3,,TRUE,"Form Responses 1"))</f>
        <v>edi setiawan</v>
      </c>
      <c r="D173" s="82">
        <f ca="1">INDIRECT(ADDRESS(2+QUOTIENT(ROW()-2,COUNTA('Form Responses 1'!$1:$1)-4),4,,TRUE,"Form Responses 1"))</f>
        <v>45034</v>
      </c>
      <c r="E173" s="83">
        <f ca="1" t="shared" si="0"/>
        <v>2</v>
      </c>
      <c r="F173" s="68" t="str">
        <f ca="1">IF(ISBLANK(A173)," ",INDIRECT(ADDRESS(1,5+MOD(ROW()-2,COUNTA('Form Responses 1'!$1:$1)-4),,TRUE,"Form Responses 1")))</f>
        <v>CIKINI - Lantai 2 [Ruang Rapat 1]</v>
      </c>
      <c r="G173" s="68" t="str">
        <f ca="1">IF(ISBLANK(A173)," ",INDIRECT(ADDRESS(MATCH(A173,'Form Responses 1'!A:A,0),5+MOD(ROW()-2,COUNTA('Form Responses 1'!$1:$1)-4),,TRUE,"Form Responses 1")))</f>
        <v>BAIK</v>
      </c>
      <c r="H173" s="84" t="str">
        <f ca="1" t="shared" si="1"/>
        <v>CIKINI - Lantai 2</v>
      </c>
      <c r="I173" s="84" t="str">
        <f ca="1" t="shared" si="2"/>
        <v>CLEANING SERVICE</v>
      </c>
      <c r="J173" s="84">
        <f ca="1" t="array" ref="J173">IFERROR(INDEX(MASTER!B:B,MATCH(G173,MASTER!A:A,0))/100," ")</f>
        <v>0.95</v>
      </c>
      <c r="K173" s="68">
        <f ca="1" t="shared" si="3"/>
        <v>16</v>
      </c>
      <c r="L173" s="68" t="str">
        <f ca="1" t="shared" si="4"/>
        <v>2023 - WEEK 16</v>
      </c>
      <c r="M173" s="68" t="str">
        <f ca="1" t="shared" si="5"/>
        <v>2023 - MONTH 04</v>
      </c>
      <c r="N173" s="84">
        <f ca="1" t="shared" ref="N173:O173" si="181">IFERROR(AVERAGEIF(L:L,L173,$J:$J)," ")</f>
        <v>0.924374999999997</v>
      </c>
      <c r="O173" s="84">
        <f ca="1" t="shared" si="181"/>
        <v>0.906741071428569</v>
      </c>
      <c r="P173" s="68" t="str">
        <f ca="1">IF(ISBLANK(A173)," ",IF(N173&gt;MASTER!$B$3/100,"SB",IF(N173&gt;MASTER!$B$4/100,"B",IF(N173&gt;MASTER!$B$5/100,"C","K"))))</f>
        <v>B</v>
      </c>
      <c r="Q173" s="68" t="str">
        <f ca="1">IF(ISBLANK(B173)," ",IF(O173&gt;MASTER!$B$3/100,"SB",IF(O173&gt;MASTER!$B$4/100,"B",IF(O173&gt;MASTER!$B$5/100,"C","K"))))</f>
        <v>B</v>
      </c>
    </row>
    <row r="174" customHeight="1" spans="1:17">
      <c r="A174" s="81">
        <f ca="1">INDIRECT(ADDRESS(2+QUOTIENT(ROW()-2,COUNTA('Form Responses 1'!$1:$1)-4),1,,TRUE,"Form Responses 1"))</f>
        <v>45034.7093654398</v>
      </c>
      <c r="B174" s="68" t="str">
        <f ca="1">INDIRECT(ADDRESS(2+QUOTIENT(ROW()-2,COUNTA('Form Responses 1'!$1:$1)-4),2,,TRUE,"Form Responses 1"))</f>
        <v>edisetiawan140@gmail.com</v>
      </c>
      <c r="C174" s="68" t="str">
        <f ca="1">INDIRECT(ADDRESS(2+QUOTIENT(ROW()-2,COUNTA('Form Responses 1'!$1:$1)-4),3,,TRUE,"Form Responses 1"))</f>
        <v>edi setiawan</v>
      </c>
      <c r="D174" s="82">
        <f ca="1">INDIRECT(ADDRESS(2+QUOTIENT(ROW()-2,COUNTA('Form Responses 1'!$1:$1)-4),4,,TRUE,"Form Responses 1"))</f>
        <v>45034</v>
      </c>
      <c r="E174" s="83">
        <f ca="1" t="shared" si="0"/>
        <v>2</v>
      </c>
      <c r="F174" s="68" t="str">
        <f ca="1">IF(ISBLANK(A174)," ",INDIRECT(ADDRESS(1,5+MOD(ROW()-2,COUNTA('Form Responses 1'!$1:$1)-4),,TRUE,"Form Responses 1")))</f>
        <v>CIKINI - Lantai 2 [Koridor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4" t="str">
        <f ca="1" t="shared" si="1"/>
        <v>CIKINI - Lantai 2</v>
      </c>
      <c r="I174" s="84" t="str">
        <f ca="1" t="shared" si="2"/>
        <v>CLEANING SERVICE</v>
      </c>
      <c r="J174" s="84">
        <f ca="1" t="array" ref="J174">IFERROR(INDEX(MASTER!B:B,MATCH(G174,MASTER!A:A,0))/100," ")</f>
        <v>0.89</v>
      </c>
      <c r="K174" s="68">
        <f ca="1" t="shared" si="3"/>
        <v>16</v>
      </c>
      <c r="L174" s="68" t="str">
        <f ca="1" t="shared" si="4"/>
        <v>2023 - WEEK 16</v>
      </c>
      <c r="M174" s="68" t="str">
        <f ca="1" t="shared" si="5"/>
        <v>2023 - MONTH 04</v>
      </c>
      <c r="N174" s="84">
        <f ca="1" t="shared" ref="N174:O174" si="182">IFERROR(AVERAGEIF(L:L,L174,$J:$J)," ")</f>
        <v>0.924374999999997</v>
      </c>
      <c r="O174" s="84">
        <f ca="1" t="shared" si="182"/>
        <v>0.906741071428569</v>
      </c>
      <c r="P174" s="68" t="str">
        <f ca="1">IF(ISBLANK(A174)," ",IF(N174&gt;MASTER!$B$3/100,"SB",IF(N174&gt;MASTER!$B$4/100,"B",IF(N174&gt;MASTER!$B$5/100,"C","K"))))</f>
        <v>B</v>
      </c>
      <c r="Q174" s="68" t="str">
        <f ca="1">IF(ISBLANK(B174)," ",IF(O174&gt;MASTER!$B$3/100,"SB",IF(O174&gt;MASTER!$B$4/100,"B",IF(O174&gt;MASTER!$B$5/100,"C","K"))))</f>
        <v>B</v>
      </c>
    </row>
    <row r="175" customHeight="1" spans="1:17">
      <c r="A175" s="81">
        <f ca="1">INDIRECT(ADDRESS(2+QUOTIENT(ROW()-2,COUNTA('Form Responses 1'!$1:$1)-4),1,,TRUE,"Form Responses 1"))</f>
        <v>45034.7093654398</v>
      </c>
      <c r="B175" s="68" t="str">
        <f ca="1">INDIRECT(ADDRESS(2+QUOTIENT(ROW()-2,COUNTA('Form Responses 1'!$1:$1)-4),2,,TRUE,"Form Responses 1"))</f>
        <v>edisetiawan140@gmail.com</v>
      </c>
      <c r="C175" s="68" t="str">
        <f ca="1">INDIRECT(ADDRESS(2+QUOTIENT(ROW()-2,COUNTA('Form Responses 1'!$1:$1)-4),3,,TRUE,"Form Responses 1"))</f>
        <v>edi setiawan</v>
      </c>
      <c r="D175" s="82">
        <f ca="1">INDIRECT(ADDRESS(2+QUOTIENT(ROW()-2,COUNTA('Form Responses 1'!$1:$1)-4),4,,TRUE,"Form Responses 1"))</f>
        <v>45034</v>
      </c>
      <c r="E175" s="83">
        <f ca="1" t="shared" si="0"/>
        <v>2</v>
      </c>
      <c r="F175" s="68" t="str">
        <f ca="1">IF(ISBLANK(A175)," ",INDIRECT(ADDRESS(1,5+MOD(ROW()-2,COUNTA('Form Responses 1'!$1:$1)-4),,TRUE,"Form Responses 1")))</f>
        <v>CIKINI - Lantai 2 [Toilet Pria / Wanita]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4" t="str">
        <f ca="1" t="shared" si="1"/>
        <v>CIKINI - Lantai 2</v>
      </c>
      <c r="I175" s="84" t="str">
        <f ca="1" t="shared" si="2"/>
        <v>CLEANING SERVICE</v>
      </c>
      <c r="J175" s="84">
        <f ca="1" t="array" ref="J175">IFERROR(INDEX(MASTER!B:B,MATCH(G175,MASTER!A:A,0))/100," ")</f>
        <v>0.89</v>
      </c>
      <c r="K175" s="68">
        <f ca="1" t="shared" si="3"/>
        <v>16</v>
      </c>
      <c r="L175" s="68" t="str">
        <f ca="1" t="shared" si="4"/>
        <v>2023 - WEEK 16</v>
      </c>
      <c r="M175" s="68" t="str">
        <f ca="1" t="shared" si="5"/>
        <v>2023 - MONTH 04</v>
      </c>
      <c r="N175" s="84">
        <f ca="1" t="shared" ref="N175:O175" si="183">IFERROR(AVERAGEIF(L:L,L175,$J:$J)," ")</f>
        <v>0.924374999999997</v>
      </c>
      <c r="O175" s="84">
        <f ca="1" t="shared" si="183"/>
        <v>0.906741071428569</v>
      </c>
      <c r="P175" s="68" t="str">
        <f ca="1">IF(ISBLANK(A175)," ",IF(N175&gt;MASTER!$B$3/100,"SB",IF(N175&gt;MASTER!$B$4/100,"B",IF(N175&gt;MASTER!$B$5/100,"C","K"))))</f>
        <v>B</v>
      </c>
      <c r="Q175" s="68" t="str">
        <f ca="1">IF(ISBLANK(B175)," ",IF(O175&gt;MASTER!$B$3/100,"SB",IF(O175&gt;MASTER!$B$4/100,"B",IF(O175&gt;MASTER!$B$5/100,"C","K"))))</f>
        <v>B</v>
      </c>
    </row>
    <row r="176" customHeight="1" spans="1:17">
      <c r="A176" s="81">
        <f ca="1">INDIRECT(ADDRESS(2+QUOTIENT(ROW()-2,COUNTA('Form Responses 1'!$1:$1)-4),1,,TRUE,"Form Responses 1"))</f>
        <v>45034.7093654398</v>
      </c>
      <c r="B176" s="68" t="str">
        <f ca="1">INDIRECT(ADDRESS(2+QUOTIENT(ROW()-2,COUNTA('Form Responses 1'!$1:$1)-4),2,,TRUE,"Form Responses 1"))</f>
        <v>edisetiawan140@gmail.com</v>
      </c>
      <c r="C176" s="68" t="str">
        <f ca="1">INDIRECT(ADDRESS(2+QUOTIENT(ROW()-2,COUNTA('Form Responses 1'!$1:$1)-4),3,,TRUE,"Form Responses 1"))</f>
        <v>edi setiawan</v>
      </c>
      <c r="D176" s="82">
        <f ca="1">INDIRECT(ADDRESS(2+QUOTIENT(ROW()-2,COUNTA('Form Responses 1'!$1:$1)-4),4,,TRUE,"Form Responses 1"))</f>
        <v>45034</v>
      </c>
      <c r="E176" s="83">
        <f ca="1" t="shared" si="0"/>
        <v>2</v>
      </c>
      <c r="F176" s="68" t="str">
        <f ca="1">IF(ISBLANK(A176)," ",INDIRECT(ADDRESS(1,5+MOD(ROW()-2,COUNTA('Form Responses 1'!$1:$1)-4),,TRUE,"Form Responses 1")))</f>
        <v>CIKINI - Halaman [Taman 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4" t="str">
        <f ca="1" t="shared" si="1"/>
        <v>CIKINI - Halaman</v>
      </c>
      <c r="I176" s="84" t="str">
        <f ca="1" t="shared" si="2"/>
        <v>CLEANING SERVICE</v>
      </c>
      <c r="J176" s="84">
        <f ca="1" t="array" ref="J176">IFERROR(INDEX(MASTER!B:B,MATCH(G176,MASTER!A:A,0))/100," ")</f>
        <v>0.89</v>
      </c>
      <c r="K176" s="68">
        <f ca="1" t="shared" si="3"/>
        <v>16</v>
      </c>
      <c r="L176" s="68" t="str">
        <f ca="1" t="shared" si="4"/>
        <v>2023 - WEEK 16</v>
      </c>
      <c r="M176" s="68" t="str">
        <f ca="1" t="shared" si="5"/>
        <v>2023 - MONTH 04</v>
      </c>
      <c r="N176" s="84">
        <f ca="1" t="shared" ref="N176:O176" si="184">IFERROR(AVERAGEIF(L:L,L176,$J:$J)," ")</f>
        <v>0.924374999999997</v>
      </c>
      <c r="O176" s="84">
        <f ca="1" t="shared" si="184"/>
        <v>0.906741071428569</v>
      </c>
      <c r="P176" s="68" t="str">
        <f ca="1">IF(ISBLANK(A176)," ",IF(N176&gt;MASTER!$B$3/100,"SB",IF(N176&gt;MASTER!$B$4/100,"B",IF(N176&gt;MASTER!$B$5/100,"C","K"))))</f>
        <v>B</v>
      </c>
      <c r="Q176" s="68" t="str">
        <f ca="1">IF(ISBLANK(B176)," ",IF(O176&gt;MASTER!$B$3/100,"SB",IF(O176&gt;MASTER!$B$4/100,"B",IF(O176&gt;MASTER!$B$5/100,"C","K"))))</f>
        <v>B</v>
      </c>
    </row>
    <row r="177" customHeight="1" spans="1:17">
      <c r="A177" s="81">
        <f ca="1">INDIRECT(ADDRESS(2+QUOTIENT(ROW()-2,COUNTA('Form Responses 1'!$1:$1)-4),1,,TRUE,"Form Responses 1"))</f>
        <v>45034.7093654398</v>
      </c>
      <c r="B177" s="68" t="str">
        <f ca="1">INDIRECT(ADDRESS(2+QUOTIENT(ROW()-2,COUNTA('Form Responses 1'!$1:$1)-4),2,,TRUE,"Form Responses 1"))</f>
        <v>edisetiawan140@gmail.com</v>
      </c>
      <c r="C177" s="68" t="str">
        <f ca="1">INDIRECT(ADDRESS(2+QUOTIENT(ROW()-2,COUNTA('Form Responses 1'!$1:$1)-4),3,,TRUE,"Form Responses 1"))</f>
        <v>edi setiawan</v>
      </c>
      <c r="D177" s="82">
        <f ca="1">INDIRECT(ADDRESS(2+QUOTIENT(ROW()-2,COUNTA('Form Responses 1'!$1:$1)-4),4,,TRUE,"Form Responses 1"))</f>
        <v>45034</v>
      </c>
      <c r="E177" s="83">
        <f ca="1" t="shared" si="0"/>
        <v>2</v>
      </c>
      <c r="F177" s="68" t="str">
        <f ca="1">IF(ISBLANK(A177)," ",INDIRECT(ADDRESS(1,5+MOD(ROW()-2,COUNTA('Form Responses 1'!$1:$1)-4),,TRUE,"Form Responses 1")))</f>
        <v>CIKINI - Halaman [Parkir Motor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4" t="str">
        <f ca="1" t="shared" si="1"/>
        <v>CIKINI - Halaman</v>
      </c>
      <c r="I177" s="84" t="str">
        <f ca="1" t="shared" si="2"/>
        <v>CLEANING SERVICE</v>
      </c>
      <c r="J177" s="84">
        <f ca="1" t="array" ref="J177">IFERROR(INDEX(MASTER!B:B,MATCH(G177,MASTER!A:A,0))/100," ")</f>
        <v>0.89</v>
      </c>
      <c r="K177" s="68">
        <f ca="1" t="shared" si="3"/>
        <v>16</v>
      </c>
      <c r="L177" s="68" t="str">
        <f ca="1" t="shared" si="4"/>
        <v>2023 - WEEK 16</v>
      </c>
      <c r="M177" s="68" t="str">
        <f ca="1" t="shared" si="5"/>
        <v>2023 - MONTH 04</v>
      </c>
      <c r="N177" s="84">
        <f ca="1" t="shared" ref="N177:O177" si="185">IFERROR(AVERAGEIF(L:L,L177,$J:$J)," ")</f>
        <v>0.924374999999997</v>
      </c>
      <c r="O177" s="84">
        <f ca="1" t="shared" si="185"/>
        <v>0.906741071428569</v>
      </c>
      <c r="P177" s="68" t="str">
        <f ca="1">IF(ISBLANK(A177)," ",IF(N177&gt;MASTER!$B$3/100,"SB",IF(N177&gt;MASTER!$B$4/100,"B",IF(N177&gt;MASTER!$B$5/100,"C","K"))))</f>
        <v>B</v>
      </c>
      <c r="Q177" s="68" t="str">
        <f ca="1">IF(ISBLANK(B177)," ",IF(O177&gt;MASTER!$B$3/100,"SB",IF(O177&gt;MASTER!$B$4/100,"B",IF(O177&gt;MASTER!$B$5/100,"C","K"))))</f>
        <v>B</v>
      </c>
    </row>
    <row r="178" customHeight="1" spans="1:17">
      <c r="A178" s="81">
        <f ca="1">INDIRECT(ADDRESS(2+QUOTIENT(ROW()-2,COUNTA('Form Responses 1'!$1:$1)-4),1,,TRUE,"Form Responses 1"))</f>
        <v>45034.7093654398</v>
      </c>
      <c r="B178" s="68" t="str">
        <f ca="1">INDIRECT(ADDRESS(2+QUOTIENT(ROW()-2,COUNTA('Form Responses 1'!$1:$1)-4),2,,TRUE,"Form Responses 1"))</f>
        <v>edisetiawan140@gmail.com</v>
      </c>
      <c r="C178" s="68" t="str">
        <f ca="1">INDIRECT(ADDRESS(2+QUOTIENT(ROW()-2,COUNTA('Form Responses 1'!$1:$1)-4),3,,TRUE,"Form Responses 1"))</f>
        <v>edi setiawan</v>
      </c>
      <c r="D178" s="82">
        <f ca="1">INDIRECT(ADDRESS(2+QUOTIENT(ROW()-2,COUNTA('Form Responses 1'!$1:$1)-4),4,,TRUE,"Form Responses 1"))</f>
        <v>45034</v>
      </c>
      <c r="E178" s="83">
        <f ca="1" t="shared" si="0"/>
        <v>2</v>
      </c>
      <c r="F178" s="68" t="str">
        <f ca="1">IF(ISBLANK(A178)," ",INDIRECT(ADDRESS(1,5+MOD(ROW()-2,COUNTA('Form Responses 1'!$1:$1)-4),,TRUE,"Form Responses 1")))</f>
        <v>CIKINI - Halaman [Parkir Mobil]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4" t="str">
        <f ca="1" t="shared" si="1"/>
        <v>CIKINI - Halaman</v>
      </c>
      <c r="I178" s="84" t="str">
        <f ca="1" t="shared" si="2"/>
        <v>CLEANING SERVICE</v>
      </c>
      <c r="J178" s="84">
        <f ca="1" t="array" ref="J178">IFERROR(INDEX(MASTER!B:B,MATCH(G178,MASTER!A:A,0))/100," ")</f>
        <v>0.89</v>
      </c>
      <c r="K178" s="68">
        <f ca="1" t="shared" si="3"/>
        <v>16</v>
      </c>
      <c r="L178" s="68" t="str">
        <f ca="1" t="shared" si="4"/>
        <v>2023 - WEEK 16</v>
      </c>
      <c r="M178" s="68" t="str">
        <f ca="1" t="shared" si="5"/>
        <v>2023 - MONTH 04</v>
      </c>
      <c r="N178" s="84">
        <f ca="1" t="shared" ref="N178:O178" si="186">IFERROR(AVERAGEIF(L:L,L178,$J:$J)," ")</f>
        <v>0.924374999999997</v>
      </c>
      <c r="O178" s="84">
        <f ca="1" t="shared" si="186"/>
        <v>0.906741071428569</v>
      </c>
      <c r="P178" s="68" t="str">
        <f ca="1">IF(ISBLANK(A178)," ",IF(N178&gt;MASTER!$B$3/100,"SB",IF(N178&gt;MASTER!$B$4/100,"B",IF(N178&gt;MASTER!$B$5/100,"C","K"))))</f>
        <v>B</v>
      </c>
      <c r="Q178" s="68" t="str">
        <f ca="1">IF(ISBLANK(B178)," ",IF(O178&gt;MASTER!$B$3/100,"SB",IF(O178&gt;MASTER!$B$4/100,"B",IF(O178&gt;MASTER!$B$5/100,"C","K"))))</f>
        <v>B</v>
      </c>
    </row>
    <row r="179" customHeight="1" spans="1:17">
      <c r="A179" s="81">
        <f ca="1">INDIRECT(ADDRESS(2+QUOTIENT(ROW()-2,COUNTA('Form Responses 1'!$1:$1)-4),1,,TRUE,"Form Responses 1"))</f>
        <v>45034.7093654398</v>
      </c>
      <c r="B179" s="68" t="str">
        <f ca="1">INDIRECT(ADDRESS(2+QUOTIENT(ROW()-2,COUNTA('Form Responses 1'!$1:$1)-4),2,,TRUE,"Form Responses 1"))</f>
        <v>edisetiawan140@gmail.com</v>
      </c>
      <c r="C179" s="68" t="str">
        <f ca="1">INDIRECT(ADDRESS(2+QUOTIENT(ROW()-2,COUNTA('Form Responses 1'!$1:$1)-4),3,,TRUE,"Form Responses 1"))</f>
        <v>edi setiawan</v>
      </c>
      <c r="D179" s="82">
        <f ca="1">INDIRECT(ADDRESS(2+QUOTIENT(ROW()-2,COUNTA('Form Responses 1'!$1:$1)-4),4,,TRUE,"Form Responses 1"))</f>
        <v>45034</v>
      </c>
      <c r="E179" s="83">
        <f ca="1" t="shared" si="0"/>
        <v>2</v>
      </c>
      <c r="F179" s="68" t="str">
        <f ca="1">IF(ISBLANK(A179)," ",INDIRECT(ADDRESS(1,5+MOD(ROW()-2,COUNTA('Form Responses 1'!$1:$1)-4),,TRUE,"Form Responses 1")))</f>
        <v>CIKINI - Halaman [Pos Security]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4" t="str">
        <f ca="1" t="shared" si="1"/>
        <v>CIKINI - Halaman</v>
      </c>
      <c r="I179" s="84" t="str">
        <f ca="1" t="shared" si="2"/>
        <v>CLEANING SERVICE</v>
      </c>
      <c r="J179" s="84">
        <f ca="1" t="array" ref="J179">IFERROR(INDEX(MASTER!B:B,MATCH(G179,MASTER!A:A,0))/100," ")</f>
        <v>0.89</v>
      </c>
      <c r="K179" s="68">
        <f ca="1" t="shared" si="3"/>
        <v>16</v>
      </c>
      <c r="L179" s="68" t="str">
        <f ca="1" t="shared" si="4"/>
        <v>2023 - WEEK 16</v>
      </c>
      <c r="M179" s="68" t="str">
        <f ca="1" t="shared" si="5"/>
        <v>2023 - MONTH 04</v>
      </c>
      <c r="N179" s="84">
        <f ca="1" t="shared" ref="N179:O179" si="187">IFERROR(AVERAGEIF(L:L,L179,$J:$J)," ")</f>
        <v>0.924374999999997</v>
      </c>
      <c r="O179" s="84">
        <f ca="1" t="shared" si="187"/>
        <v>0.906741071428569</v>
      </c>
      <c r="P179" s="68" t="str">
        <f ca="1">IF(ISBLANK(A179)," ",IF(N179&gt;MASTER!$B$3/100,"SB",IF(N179&gt;MASTER!$B$4/100,"B",IF(N179&gt;MASTER!$B$5/100,"C","K"))))</f>
        <v>B</v>
      </c>
      <c r="Q179" s="68" t="str">
        <f ca="1">IF(ISBLANK(B179)," ",IF(O179&gt;MASTER!$B$3/100,"SB",IF(O179&gt;MASTER!$B$4/100,"B",IF(O179&gt;MASTER!$B$5/100,"C","K"))))</f>
        <v>B</v>
      </c>
    </row>
    <row r="180" customHeight="1" spans="1:17">
      <c r="A180" s="81">
        <f ca="1">INDIRECT(ADDRESS(2+QUOTIENT(ROW()-2,COUNTA('Form Responses 1'!$1:$1)-4),1,,TRUE,"Form Responses 1"))</f>
        <v>45034.7093654398</v>
      </c>
      <c r="B180" s="68" t="str">
        <f ca="1">INDIRECT(ADDRESS(2+QUOTIENT(ROW()-2,COUNTA('Form Responses 1'!$1:$1)-4),2,,TRUE,"Form Responses 1"))</f>
        <v>edisetiawan140@gmail.com</v>
      </c>
      <c r="C180" s="68" t="str">
        <f ca="1">INDIRECT(ADDRESS(2+QUOTIENT(ROW()-2,COUNTA('Form Responses 1'!$1:$1)-4),3,,TRUE,"Form Responses 1"))</f>
        <v>edi setiawan</v>
      </c>
      <c r="D180" s="82">
        <f ca="1">INDIRECT(ADDRESS(2+QUOTIENT(ROW()-2,COUNTA('Form Responses 1'!$1:$1)-4),4,,TRUE,"Form Responses 1"))</f>
        <v>45034</v>
      </c>
      <c r="E180" s="83">
        <f ca="1" t="shared" si="0"/>
        <v>2</v>
      </c>
      <c r="F180" s="68" t="str">
        <f ca="1">IF(ISBLANK(A180)," ",INDIRECT(ADDRESS(1,5+MOD(ROW()-2,COUNTA('Form Responses 1'!$1:$1)-4),,TRUE,"Form Responses 1")))</f>
        <v>CIKINI - Halaman [Halaman depan dan samping 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4" t="str">
        <f ca="1" t="shared" si="1"/>
        <v>CIKINI - Halaman</v>
      </c>
      <c r="I180" s="84" t="str">
        <f ca="1" t="shared" si="2"/>
        <v>CLEANING SERVICE</v>
      </c>
      <c r="J180" s="84">
        <f ca="1" t="array" ref="J180">IFERROR(INDEX(MASTER!B:B,MATCH(G180,MASTER!A:A,0))/100," ")</f>
        <v>0.89</v>
      </c>
      <c r="K180" s="68">
        <f ca="1" t="shared" si="3"/>
        <v>16</v>
      </c>
      <c r="L180" s="68" t="str">
        <f ca="1" t="shared" si="4"/>
        <v>2023 - WEEK 16</v>
      </c>
      <c r="M180" s="68" t="str">
        <f ca="1" t="shared" si="5"/>
        <v>2023 - MONTH 04</v>
      </c>
      <c r="N180" s="84">
        <f ca="1" t="shared" ref="N180:O180" si="188">IFERROR(AVERAGEIF(L:L,L180,$J:$J)," ")</f>
        <v>0.924374999999997</v>
      </c>
      <c r="O180" s="84">
        <f ca="1" t="shared" si="188"/>
        <v>0.906741071428569</v>
      </c>
      <c r="P180" s="68" t="str">
        <f ca="1">IF(ISBLANK(A180)," ",IF(N180&gt;MASTER!$B$3/100,"SB",IF(N180&gt;MASTER!$B$4/100,"B",IF(N180&gt;MASTER!$B$5/100,"C","K"))))</f>
        <v>B</v>
      </c>
      <c r="Q180" s="68" t="str">
        <f ca="1">IF(ISBLANK(B180)," ",IF(O180&gt;MASTER!$B$3/100,"SB",IF(O180&gt;MASTER!$B$4/100,"B",IF(O180&gt;MASTER!$B$5/100,"C","K"))))</f>
        <v>B</v>
      </c>
    </row>
    <row r="181" customHeight="1" spans="1:17">
      <c r="A181" s="81">
        <f ca="1">INDIRECT(ADDRESS(2+QUOTIENT(ROW()-2,COUNTA('Form Responses 1'!$1:$1)-4),1,,TRUE,"Form Responses 1"))</f>
        <v>45034.7093654398</v>
      </c>
      <c r="B181" s="68" t="str">
        <f ca="1">INDIRECT(ADDRESS(2+QUOTIENT(ROW()-2,COUNTA('Form Responses 1'!$1:$1)-4),2,,TRUE,"Form Responses 1"))</f>
        <v>edisetiawan140@gmail.com</v>
      </c>
      <c r="C181" s="68" t="str">
        <f ca="1">INDIRECT(ADDRESS(2+QUOTIENT(ROW()-2,COUNTA('Form Responses 1'!$1:$1)-4),3,,TRUE,"Form Responses 1"))</f>
        <v>edi setiawan</v>
      </c>
      <c r="D181" s="82">
        <f ca="1">INDIRECT(ADDRESS(2+QUOTIENT(ROW()-2,COUNTA('Form Responses 1'!$1:$1)-4),4,,TRUE,"Form Responses 1"))</f>
        <v>45034</v>
      </c>
      <c r="E181" s="83">
        <f ca="1" t="shared" si="0"/>
        <v>2</v>
      </c>
      <c r="F181" s="68" t="str">
        <f ca="1">IF(ISBLANK(A181)," ",INDIRECT(ADDRESS(1,5+MOD(ROW()-2,COUNTA('Form Responses 1'!$1:$1)-4),,TRUE,"Form Responses 1")))</f>
        <v>CIKINI - Halaman [TPS]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4" t="str">
        <f ca="1" t="shared" si="1"/>
        <v>CIKINI - Halaman</v>
      </c>
      <c r="I181" s="84" t="str">
        <f ca="1" t="shared" si="2"/>
        <v>CLEANING SERVICE</v>
      </c>
      <c r="J181" s="84">
        <f ca="1" t="array" ref="J181">IFERROR(INDEX(MASTER!B:B,MATCH(G181,MASTER!A:A,0))/100," ")</f>
        <v>0.89</v>
      </c>
      <c r="K181" s="68">
        <f ca="1" t="shared" si="3"/>
        <v>16</v>
      </c>
      <c r="L181" s="68" t="str">
        <f ca="1" t="shared" si="4"/>
        <v>2023 - WEEK 16</v>
      </c>
      <c r="M181" s="68" t="str">
        <f ca="1" t="shared" si="5"/>
        <v>2023 - MONTH 04</v>
      </c>
      <c r="N181" s="84">
        <f ca="1" t="shared" ref="N181:O181" si="189">IFERROR(AVERAGEIF(L:L,L181,$J:$J)," ")</f>
        <v>0.924374999999997</v>
      </c>
      <c r="O181" s="84">
        <f ca="1" t="shared" si="189"/>
        <v>0.906741071428569</v>
      </c>
      <c r="P181" s="68" t="str">
        <f ca="1">IF(ISBLANK(A181)," ",IF(N181&gt;MASTER!$B$3/100,"SB",IF(N181&gt;MASTER!$B$4/100,"B",IF(N181&gt;MASTER!$B$5/100,"C","K"))))</f>
        <v>B</v>
      </c>
      <c r="Q181" s="68" t="str">
        <f ca="1">IF(ISBLANK(B181)," ",IF(O181&gt;MASTER!$B$3/100,"SB",IF(O181&gt;MASTER!$B$4/100,"B",IF(O181&gt;MASTER!$B$5/100,"C","K"))))</f>
        <v>B</v>
      </c>
    </row>
    <row r="182" customHeight="1" spans="1:17">
      <c r="A182" s="81">
        <f ca="1">INDIRECT(ADDRESS(2+QUOTIENT(ROW()-2,COUNTA('Form Responses 1'!$1:$1)-4),1,,TRUE,"Form Responses 1"))</f>
        <v>45034.7093654398</v>
      </c>
      <c r="B182" s="68" t="str">
        <f ca="1">INDIRECT(ADDRESS(2+QUOTIENT(ROW()-2,COUNTA('Form Responses 1'!$1:$1)-4),2,,TRUE,"Form Responses 1"))</f>
        <v>edisetiawan140@gmail.com</v>
      </c>
      <c r="C182" s="68" t="str">
        <f ca="1">INDIRECT(ADDRESS(2+QUOTIENT(ROW()-2,COUNTA('Form Responses 1'!$1:$1)-4),3,,TRUE,"Form Responses 1"))</f>
        <v>edi setiawan</v>
      </c>
      <c r="D182" s="82">
        <f ca="1">INDIRECT(ADDRESS(2+QUOTIENT(ROW()-2,COUNTA('Form Responses 1'!$1:$1)-4),4,,TRUE,"Form Responses 1"))</f>
        <v>45034</v>
      </c>
      <c r="E182" s="83">
        <f ca="1" t="shared" si="0"/>
        <v>2</v>
      </c>
      <c r="F182" s="68" t="str">
        <f ca="1">IF(ISBLANK(A182)," ",INDIRECT(ADDRESS(1,5+MOD(ROW()-2,COUNTA('Form Responses 1'!$1:$1)-4),,TRUE,"Form Responses 1")))</f>
        <v>RADEN SALEH - Lantai 1 [Lobby Utama]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4" t="str">
        <f ca="1" t="shared" si="1"/>
        <v>RADEN SALEH - Lantai 1</v>
      </c>
      <c r="I182" s="84" t="str">
        <f ca="1" t="shared" si="2"/>
        <v>CLEANING SERVICE</v>
      </c>
      <c r="J182" s="84">
        <f ca="1" t="array" ref="J182">IFERROR(INDEX(MASTER!B:B,MATCH(G182,MASTER!A:A,0))/100," ")</f>
        <v>0.89</v>
      </c>
      <c r="K182" s="68">
        <f ca="1" t="shared" si="3"/>
        <v>16</v>
      </c>
      <c r="L182" s="68" t="str">
        <f ca="1" t="shared" si="4"/>
        <v>2023 - WEEK 16</v>
      </c>
      <c r="M182" s="68" t="str">
        <f ca="1" t="shared" si="5"/>
        <v>2023 - MONTH 04</v>
      </c>
      <c r="N182" s="84">
        <f ca="1" t="shared" ref="N182:O182" si="190">IFERROR(AVERAGEIF(L:L,L182,$J:$J)," ")</f>
        <v>0.924374999999997</v>
      </c>
      <c r="O182" s="84">
        <f ca="1" t="shared" si="190"/>
        <v>0.906741071428569</v>
      </c>
      <c r="P182" s="68" t="str">
        <f ca="1">IF(ISBLANK(A182)," ",IF(N182&gt;MASTER!$B$3/100,"SB",IF(N182&gt;MASTER!$B$4/100,"B",IF(N182&gt;MASTER!$B$5/100,"C","K"))))</f>
        <v>B</v>
      </c>
      <c r="Q182" s="68" t="str">
        <f ca="1">IF(ISBLANK(B182)," ",IF(O182&gt;MASTER!$B$3/100,"SB",IF(O182&gt;MASTER!$B$4/100,"B",IF(O182&gt;MASTER!$B$5/100,"C","K"))))</f>
        <v>B</v>
      </c>
    </row>
    <row r="183" customHeight="1" spans="1:17">
      <c r="A183" s="81">
        <f ca="1">INDIRECT(ADDRESS(2+QUOTIENT(ROW()-2,COUNTA('Form Responses 1'!$1:$1)-4),1,,TRUE,"Form Responses 1"))</f>
        <v>45034.7093654398</v>
      </c>
      <c r="B183" s="68" t="str">
        <f ca="1">INDIRECT(ADDRESS(2+QUOTIENT(ROW()-2,COUNTA('Form Responses 1'!$1:$1)-4),2,,TRUE,"Form Responses 1"))</f>
        <v>edisetiawan140@gmail.com</v>
      </c>
      <c r="C183" s="68" t="str">
        <f ca="1">INDIRECT(ADDRESS(2+QUOTIENT(ROW()-2,COUNTA('Form Responses 1'!$1:$1)-4),3,,TRUE,"Form Responses 1"))</f>
        <v>edi setiawan</v>
      </c>
      <c r="D183" s="82">
        <f ca="1">INDIRECT(ADDRESS(2+QUOTIENT(ROW()-2,COUNTA('Form Responses 1'!$1:$1)-4),4,,TRUE,"Form Responses 1"))</f>
        <v>45034</v>
      </c>
      <c r="E183" s="83">
        <f ca="1" t="shared" si="0"/>
        <v>2</v>
      </c>
      <c r="F183" s="68" t="str">
        <f ca="1">IF(ISBLANK(A183)," ",INDIRECT(ADDRESS(1,5+MOD(ROW()-2,COUNTA('Form Responses 1'!$1:$1)-4),,TRUE,"Form Responses 1")))</f>
        <v>RADEN SALEH - Lantai 1 [Lobby Luar]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4" t="str">
        <f ca="1" t="shared" si="1"/>
        <v>RADEN SALEH - Lantai 1</v>
      </c>
      <c r="I183" s="84" t="str">
        <f ca="1" t="shared" si="2"/>
        <v>CLEANING SERVICE</v>
      </c>
      <c r="J183" s="84">
        <f ca="1" t="array" ref="J183">IFERROR(INDEX(MASTER!B:B,MATCH(G183,MASTER!A:A,0))/100," ")</f>
        <v>0.89</v>
      </c>
      <c r="K183" s="68">
        <f ca="1" t="shared" si="3"/>
        <v>16</v>
      </c>
      <c r="L183" s="68" t="str">
        <f ca="1" t="shared" si="4"/>
        <v>2023 - WEEK 16</v>
      </c>
      <c r="M183" s="68" t="str">
        <f ca="1" t="shared" si="5"/>
        <v>2023 - MONTH 04</v>
      </c>
      <c r="N183" s="84">
        <f ca="1" t="shared" ref="N183:O183" si="191">IFERROR(AVERAGEIF(L:L,L183,$J:$J)," ")</f>
        <v>0.924374999999997</v>
      </c>
      <c r="O183" s="84">
        <f ca="1" t="shared" si="191"/>
        <v>0.906741071428569</v>
      </c>
      <c r="P183" s="68" t="str">
        <f ca="1">IF(ISBLANK(A183)," ",IF(N183&gt;MASTER!$B$3/100,"SB",IF(N183&gt;MASTER!$B$4/100,"B",IF(N183&gt;MASTER!$B$5/100,"C","K"))))</f>
        <v>B</v>
      </c>
      <c r="Q183" s="68" t="str">
        <f ca="1">IF(ISBLANK(B183)," ",IF(O183&gt;MASTER!$B$3/100,"SB",IF(O183&gt;MASTER!$B$4/100,"B",IF(O183&gt;MASTER!$B$5/100,"C","K"))))</f>
        <v>B</v>
      </c>
    </row>
    <row r="184" customHeight="1" spans="1:17">
      <c r="A184" s="81">
        <f ca="1">INDIRECT(ADDRESS(2+QUOTIENT(ROW()-2,COUNTA('Form Responses 1'!$1:$1)-4),1,,TRUE,"Form Responses 1"))</f>
        <v>45034.7093654398</v>
      </c>
      <c r="B184" s="68" t="str">
        <f ca="1">INDIRECT(ADDRESS(2+QUOTIENT(ROW()-2,COUNTA('Form Responses 1'!$1:$1)-4),2,,TRUE,"Form Responses 1"))</f>
        <v>edisetiawan140@gmail.com</v>
      </c>
      <c r="C184" s="68" t="str">
        <f ca="1">INDIRECT(ADDRESS(2+QUOTIENT(ROW()-2,COUNTA('Form Responses 1'!$1:$1)-4),3,,TRUE,"Form Responses 1"))</f>
        <v>edi setiawan</v>
      </c>
      <c r="D184" s="82">
        <f ca="1">INDIRECT(ADDRESS(2+QUOTIENT(ROW()-2,COUNTA('Form Responses 1'!$1:$1)-4),4,,TRUE,"Form Responses 1"))</f>
        <v>45034</v>
      </c>
      <c r="E184" s="83">
        <f ca="1" t="shared" si="0"/>
        <v>2</v>
      </c>
      <c r="F184" s="68" t="str">
        <f ca="1">IF(ISBLANK(A184)," ",INDIRECT(ADDRESS(1,5+MOD(ROW()-2,COUNTA('Form Responses 1'!$1:$1)-4),,TRUE,"Form Responses 1")))</f>
        <v>RADEN SALEH - Lantai 1 [Ruang Meeting]</v>
      </c>
      <c r="G184" s="68" t="str">
        <f ca="1">IF(ISBLANK(A184)," ",INDIRECT(ADDRESS(MATCH(A184,'Form Responses 1'!A:A,0),5+MOD(ROW()-2,COUNTA('Form Responses 1'!$1:$1)-4),,TRUE,"Form Responses 1")))</f>
        <v>BAIK</v>
      </c>
      <c r="H184" s="84" t="str">
        <f ca="1" t="shared" si="1"/>
        <v>RADEN SALEH - Lantai 1</v>
      </c>
      <c r="I184" s="84" t="str">
        <f ca="1" t="shared" si="2"/>
        <v>CLEANING SERVICE</v>
      </c>
      <c r="J184" s="84">
        <f ca="1" t="array" ref="J184">IFERROR(INDEX(MASTER!B:B,MATCH(G184,MASTER!A:A,0))/100," ")</f>
        <v>0.95</v>
      </c>
      <c r="K184" s="68">
        <f ca="1" t="shared" si="3"/>
        <v>16</v>
      </c>
      <c r="L184" s="68" t="str">
        <f ca="1" t="shared" si="4"/>
        <v>2023 - WEEK 16</v>
      </c>
      <c r="M184" s="68" t="str">
        <f ca="1" t="shared" si="5"/>
        <v>2023 - MONTH 04</v>
      </c>
      <c r="N184" s="84">
        <f ca="1" t="shared" ref="N184:O184" si="192">IFERROR(AVERAGEIF(L:L,L184,$J:$J)," ")</f>
        <v>0.924374999999997</v>
      </c>
      <c r="O184" s="84">
        <f ca="1" t="shared" si="192"/>
        <v>0.906741071428569</v>
      </c>
      <c r="P184" s="68" t="str">
        <f ca="1">IF(ISBLANK(A184)," ",IF(N184&gt;MASTER!$B$3/100,"SB",IF(N184&gt;MASTER!$B$4/100,"B",IF(N184&gt;MASTER!$B$5/100,"C","K"))))</f>
        <v>B</v>
      </c>
      <c r="Q184" s="68" t="str">
        <f ca="1">IF(ISBLANK(B184)," ",IF(O184&gt;MASTER!$B$3/100,"SB",IF(O184&gt;MASTER!$B$4/100,"B",IF(O184&gt;MASTER!$B$5/100,"C","K"))))</f>
        <v>B</v>
      </c>
    </row>
    <row r="185" customHeight="1" spans="1:17">
      <c r="A185" s="81">
        <f ca="1">INDIRECT(ADDRESS(2+QUOTIENT(ROW()-2,COUNTA('Form Responses 1'!$1:$1)-4),1,,TRUE,"Form Responses 1"))</f>
        <v>45034.7093654398</v>
      </c>
      <c r="B185" s="68" t="str">
        <f ca="1">INDIRECT(ADDRESS(2+QUOTIENT(ROW()-2,COUNTA('Form Responses 1'!$1:$1)-4),2,,TRUE,"Form Responses 1"))</f>
        <v>edisetiawan140@gmail.com</v>
      </c>
      <c r="C185" s="68" t="str">
        <f ca="1">INDIRECT(ADDRESS(2+QUOTIENT(ROW()-2,COUNTA('Form Responses 1'!$1:$1)-4),3,,TRUE,"Form Responses 1"))</f>
        <v>edi setiawan</v>
      </c>
      <c r="D185" s="82">
        <f ca="1">INDIRECT(ADDRESS(2+QUOTIENT(ROW()-2,COUNTA('Form Responses 1'!$1:$1)-4),4,,TRUE,"Form Responses 1"))</f>
        <v>45034</v>
      </c>
      <c r="E185" s="83">
        <f ca="1" t="shared" si="0"/>
        <v>2</v>
      </c>
      <c r="F185" s="68" t="str">
        <f ca="1">IF(ISBLANK(A185)," ",INDIRECT(ADDRESS(1,5+MOD(ROW()-2,COUNTA('Form Responses 1'!$1:$1)-4),,TRUE,"Form Responses 1")))</f>
        <v>RADEN SALEH - Lantai 1 [Ruang Kerja]</v>
      </c>
      <c r="G185" s="68" t="str">
        <f ca="1">IF(ISBLANK(A185)," ",INDIRECT(ADDRESS(MATCH(A185,'Form Responses 1'!A:A,0),5+MOD(ROW()-2,COUNTA('Form Responses 1'!$1:$1)-4),,TRUE,"Form Responses 1")))</f>
        <v>BAIK</v>
      </c>
      <c r="H185" s="84" t="str">
        <f ca="1" t="shared" si="1"/>
        <v>RADEN SALEH - Lantai 1</v>
      </c>
      <c r="I185" s="84" t="str">
        <f ca="1" t="shared" si="2"/>
        <v>CLEANING SERVICE</v>
      </c>
      <c r="J185" s="84">
        <f ca="1" t="array" ref="J185">IFERROR(INDEX(MASTER!B:B,MATCH(G185,MASTER!A:A,0))/100," ")</f>
        <v>0.95</v>
      </c>
      <c r="K185" s="68">
        <f ca="1" t="shared" si="3"/>
        <v>16</v>
      </c>
      <c r="L185" s="68" t="str">
        <f ca="1" t="shared" si="4"/>
        <v>2023 - WEEK 16</v>
      </c>
      <c r="M185" s="68" t="str">
        <f ca="1" t="shared" si="5"/>
        <v>2023 - MONTH 04</v>
      </c>
      <c r="N185" s="84">
        <f ca="1" t="shared" ref="N185:O185" si="193">IFERROR(AVERAGEIF(L:L,L185,$J:$J)," ")</f>
        <v>0.924374999999997</v>
      </c>
      <c r="O185" s="84">
        <f ca="1" t="shared" si="193"/>
        <v>0.906741071428569</v>
      </c>
      <c r="P185" s="68" t="str">
        <f ca="1">IF(ISBLANK(A185)," ",IF(N185&gt;MASTER!$B$3/100,"SB",IF(N185&gt;MASTER!$B$4/100,"B",IF(N185&gt;MASTER!$B$5/100,"C","K"))))</f>
        <v>B</v>
      </c>
      <c r="Q185" s="68" t="str">
        <f ca="1">IF(ISBLANK(B185)," ",IF(O185&gt;MASTER!$B$3/100,"SB",IF(O185&gt;MASTER!$B$4/100,"B",IF(O185&gt;MASTER!$B$5/100,"C","K"))))</f>
        <v>B</v>
      </c>
    </row>
    <row r="186" customHeight="1" spans="1:17">
      <c r="A186" s="81">
        <f ca="1">INDIRECT(ADDRESS(2+QUOTIENT(ROW()-2,COUNTA('Form Responses 1'!$1:$1)-4),1,,TRUE,"Form Responses 1"))</f>
        <v>45034.7093654398</v>
      </c>
      <c r="B186" s="68" t="str">
        <f ca="1">INDIRECT(ADDRESS(2+QUOTIENT(ROW()-2,COUNTA('Form Responses 1'!$1:$1)-4),2,,TRUE,"Form Responses 1"))</f>
        <v>edisetiawan140@gmail.com</v>
      </c>
      <c r="C186" s="68" t="str">
        <f ca="1">INDIRECT(ADDRESS(2+QUOTIENT(ROW()-2,COUNTA('Form Responses 1'!$1:$1)-4),3,,TRUE,"Form Responses 1"))</f>
        <v>edi setiawan</v>
      </c>
      <c r="D186" s="82">
        <f ca="1">INDIRECT(ADDRESS(2+QUOTIENT(ROW()-2,COUNTA('Form Responses 1'!$1:$1)-4),4,,TRUE,"Form Responses 1"))</f>
        <v>45034</v>
      </c>
      <c r="E186" s="83">
        <f ca="1" t="shared" si="0"/>
        <v>2</v>
      </c>
      <c r="F186" s="68" t="str">
        <f ca="1">IF(ISBLANK(A186)," ",INDIRECT(ADDRESS(1,5+MOD(ROW()-2,COUNTA('Form Responses 1'!$1:$1)-4),,TRUE,"Form Responses 1")))</f>
        <v>RADEN SALEH - Lantai 1 [Tangga Exit]</v>
      </c>
      <c r="G186" s="68" t="str">
        <f ca="1">IF(ISBLANK(A186)," ",INDIRECT(ADDRESS(MATCH(A186,'Form Responses 1'!A:A,0),5+MOD(ROW()-2,COUNTA('Form Responses 1'!$1:$1)-4),,TRUE,"Form Responses 1")))</f>
        <v>CUKUP BAIK</v>
      </c>
      <c r="H186" s="84" t="str">
        <f ca="1" t="shared" si="1"/>
        <v>RADEN SALEH - Lantai 1</v>
      </c>
      <c r="I186" s="84" t="str">
        <f ca="1" t="shared" si="2"/>
        <v>CLEANING SERVICE</v>
      </c>
      <c r="J186" s="84">
        <f ca="1" t="array" ref="J186">IFERROR(INDEX(MASTER!B:B,MATCH(G186,MASTER!A:A,0))/100," ")</f>
        <v>0.89</v>
      </c>
      <c r="K186" s="68">
        <f ca="1" t="shared" si="3"/>
        <v>16</v>
      </c>
      <c r="L186" s="68" t="str">
        <f ca="1" t="shared" si="4"/>
        <v>2023 - WEEK 16</v>
      </c>
      <c r="M186" s="68" t="str">
        <f ca="1" t="shared" si="5"/>
        <v>2023 - MONTH 04</v>
      </c>
      <c r="N186" s="84">
        <f ca="1" t="shared" ref="N186:O186" si="194">IFERROR(AVERAGEIF(L:L,L186,$J:$J)," ")</f>
        <v>0.924374999999997</v>
      </c>
      <c r="O186" s="84">
        <f ca="1" t="shared" si="194"/>
        <v>0.906741071428569</v>
      </c>
      <c r="P186" s="68" t="str">
        <f ca="1">IF(ISBLANK(A186)," ",IF(N186&gt;MASTER!$B$3/100,"SB",IF(N186&gt;MASTER!$B$4/100,"B",IF(N186&gt;MASTER!$B$5/100,"C","K"))))</f>
        <v>B</v>
      </c>
      <c r="Q186" s="68" t="str">
        <f ca="1">IF(ISBLANK(B186)," ",IF(O186&gt;MASTER!$B$3/100,"SB",IF(O186&gt;MASTER!$B$4/100,"B",IF(O186&gt;MASTER!$B$5/100,"C","K"))))</f>
        <v>B</v>
      </c>
    </row>
    <row r="187" customHeight="1" spans="1:17">
      <c r="A187" s="81">
        <f ca="1">INDIRECT(ADDRESS(2+QUOTIENT(ROW()-2,COUNTA('Form Responses 1'!$1:$1)-4),1,,TRUE,"Form Responses 1"))</f>
        <v>45034.7093654398</v>
      </c>
      <c r="B187" s="68" t="str">
        <f ca="1">INDIRECT(ADDRESS(2+QUOTIENT(ROW()-2,COUNTA('Form Responses 1'!$1:$1)-4),2,,TRUE,"Form Responses 1"))</f>
        <v>edisetiawan140@gmail.com</v>
      </c>
      <c r="C187" s="68" t="str">
        <f ca="1">INDIRECT(ADDRESS(2+QUOTIENT(ROW()-2,COUNTA('Form Responses 1'!$1:$1)-4),3,,TRUE,"Form Responses 1"))</f>
        <v>edi setiawan</v>
      </c>
      <c r="D187" s="82">
        <f ca="1">INDIRECT(ADDRESS(2+QUOTIENT(ROW()-2,COUNTA('Form Responses 1'!$1:$1)-4),4,,TRUE,"Form Responses 1"))</f>
        <v>45034</v>
      </c>
      <c r="E187" s="83">
        <f ca="1" t="shared" si="0"/>
        <v>2</v>
      </c>
      <c r="F187" s="68" t="str">
        <f ca="1">IF(ISBLANK(A187)," ",INDIRECT(ADDRESS(1,5+MOD(ROW()-2,COUNTA('Form Responses 1'!$1:$1)-4),,TRUE,"Form Responses 1")))</f>
        <v>RADEN SALEH - Lantai 1 [Toilet Pria / Wanita]</v>
      </c>
      <c r="G187" s="68" t="str">
        <f ca="1">IF(ISBLANK(A187)," ",INDIRECT(ADDRESS(MATCH(A187,'Form Responses 1'!A:A,0),5+MOD(ROW()-2,COUNTA('Form Responses 1'!$1:$1)-4),,TRUE,"Form Responses 1")))</f>
        <v>CUKUP BAIK</v>
      </c>
      <c r="H187" s="84" t="str">
        <f ca="1" t="shared" si="1"/>
        <v>RADEN SALEH - Lantai 1</v>
      </c>
      <c r="I187" s="84" t="str">
        <f ca="1" t="shared" si="2"/>
        <v>CLEANING SERVICE</v>
      </c>
      <c r="J187" s="84">
        <f ca="1" t="array" ref="J187">IFERROR(INDEX(MASTER!B:B,MATCH(G187,MASTER!A:A,0))/100," ")</f>
        <v>0.89</v>
      </c>
      <c r="K187" s="68">
        <f ca="1" t="shared" si="3"/>
        <v>16</v>
      </c>
      <c r="L187" s="68" t="str">
        <f ca="1" t="shared" si="4"/>
        <v>2023 - WEEK 16</v>
      </c>
      <c r="M187" s="68" t="str">
        <f ca="1" t="shared" si="5"/>
        <v>2023 - MONTH 04</v>
      </c>
      <c r="N187" s="84">
        <f ca="1" t="shared" ref="N187:O187" si="195">IFERROR(AVERAGEIF(L:L,L187,$J:$J)," ")</f>
        <v>0.924374999999997</v>
      </c>
      <c r="O187" s="84">
        <f ca="1" t="shared" si="195"/>
        <v>0.906741071428569</v>
      </c>
      <c r="P187" s="68" t="str">
        <f ca="1">IF(ISBLANK(A187)," ",IF(N187&gt;MASTER!$B$3/100,"SB",IF(N187&gt;MASTER!$B$4/100,"B",IF(N187&gt;MASTER!$B$5/100,"C","K"))))</f>
        <v>B</v>
      </c>
      <c r="Q187" s="68" t="str">
        <f ca="1">IF(ISBLANK(B187)," ",IF(O187&gt;MASTER!$B$3/100,"SB",IF(O187&gt;MASTER!$B$4/100,"B",IF(O187&gt;MASTER!$B$5/100,"C","K"))))</f>
        <v>B</v>
      </c>
    </row>
    <row r="188" customHeight="1" spans="1:17">
      <c r="A188" s="81">
        <f ca="1">INDIRECT(ADDRESS(2+QUOTIENT(ROW()-2,COUNTA('Form Responses 1'!$1:$1)-4),1,,TRUE,"Form Responses 1"))</f>
        <v>45034.7093654398</v>
      </c>
      <c r="B188" s="68" t="str">
        <f ca="1">INDIRECT(ADDRESS(2+QUOTIENT(ROW()-2,COUNTA('Form Responses 1'!$1:$1)-4),2,,TRUE,"Form Responses 1"))</f>
        <v>edisetiawan140@gmail.com</v>
      </c>
      <c r="C188" s="68" t="str">
        <f ca="1">INDIRECT(ADDRESS(2+QUOTIENT(ROW()-2,COUNTA('Form Responses 1'!$1:$1)-4),3,,TRUE,"Form Responses 1"))</f>
        <v>edi setiawan</v>
      </c>
      <c r="D188" s="82">
        <f ca="1">INDIRECT(ADDRESS(2+QUOTIENT(ROW()-2,COUNTA('Form Responses 1'!$1:$1)-4),4,,TRUE,"Form Responses 1"))</f>
        <v>45034</v>
      </c>
      <c r="E188" s="83">
        <f ca="1" t="shared" si="0"/>
        <v>2</v>
      </c>
      <c r="F188" s="68" t="str">
        <f ca="1">IF(ISBLANK(A188)," ",INDIRECT(ADDRESS(1,5+MOD(ROW()-2,COUNTA('Form Responses 1'!$1:$1)-4),,TRUE,"Form Responses 1")))</f>
        <v>RADEN SALEH - Halaman [Taman ]</v>
      </c>
      <c r="G188" s="68" t="str">
        <f ca="1">IF(ISBLANK(A188)," ",INDIRECT(ADDRESS(MATCH(A188,'Form Responses 1'!A:A,0),5+MOD(ROW()-2,COUNTA('Form Responses 1'!$1:$1)-4),,TRUE,"Form Responses 1")))</f>
        <v>CUKUP BAIK</v>
      </c>
      <c r="H188" s="84" t="str">
        <f ca="1" t="shared" si="1"/>
        <v>RADEN SALEH - Halaman</v>
      </c>
      <c r="I188" s="84" t="str">
        <f ca="1" t="shared" si="2"/>
        <v>CLEANING SERVICE</v>
      </c>
      <c r="J188" s="84">
        <f ca="1" t="array" ref="J188">IFERROR(INDEX(MASTER!B:B,MATCH(G188,MASTER!A:A,0))/100," ")</f>
        <v>0.89</v>
      </c>
      <c r="K188" s="68">
        <f ca="1" t="shared" si="3"/>
        <v>16</v>
      </c>
      <c r="L188" s="68" t="str">
        <f ca="1" t="shared" si="4"/>
        <v>2023 - WEEK 16</v>
      </c>
      <c r="M188" s="68" t="str">
        <f ca="1" t="shared" si="5"/>
        <v>2023 - MONTH 04</v>
      </c>
      <c r="N188" s="84">
        <f ca="1" t="shared" ref="N188:O188" si="196">IFERROR(AVERAGEIF(L:L,L188,$J:$J)," ")</f>
        <v>0.924374999999997</v>
      </c>
      <c r="O188" s="84">
        <f ca="1" t="shared" si="196"/>
        <v>0.906741071428569</v>
      </c>
      <c r="P188" s="68" t="str">
        <f ca="1">IF(ISBLANK(A188)," ",IF(N188&gt;MASTER!$B$3/100,"SB",IF(N188&gt;MASTER!$B$4/100,"B",IF(N188&gt;MASTER!$B$5/100,"C","K"))))</f>
        <v>B</v>
      </c>
      <c r="Q188" s="68" t="str">
        <f ca="1">IF(ISBLANK(B188)," ",IF(O188&gt;MASTER!$B$3/100,"SB",IF(O188&gt;MASTER!$B$4/100,"B",IF(O188&gt;MASTER!$B$5/100,"C","K"))))</f>
        <v>B</v>
      </c>
    </row>
    <row r="189" customHeight="1" spans="1:17">
      <c r="A189" s="81">
        <f ca="1">INDIRECT(ADDRESS(2+QUOTIENT(ROW()-2,COUNTA('Form Responses 1'!$1:$1)-4),1,,TRUE,"Form Responses 1"))</f>
        <v>45034.7093654398</v>
      </c>
      <c r="B189" s="68" t="str">
        <f ca="1">INDIRECT(ADDRESS(2+QUOTIENT(ROW()-2,COUNTA('Form Responses 1'!$1:$1)-4),2,,TRUE,"Form Responses 1"))</f>
        <v>edisetiawan140@gmail.com</v>
      </c>
      <c r="C189" s="68" t="str">
        <f ca="1">INDIRECT(ADDRESS(2+QUOTIENT(ROW()-2,COUNTA('Form Responses 1'!$1:$1)-4),3,,TRUE,"Form Responses 1"))</f>
        <v>edi setiawan</v>
      </c>
      <c r="D189" s="82">
        <f ca="1">INDIRECT(ADDRESS(2+QUOTIENT(ROW()-2,COUNTA('Form Responses 1'!$1:$1)-4),4,,TRUE,"Form Responses 1"))</f>
        <v>45034</v>
      </c>
      <c r="E189" s="83">
        <f ca="1" t="shared" si="0"/>
        <v>2</v>
      </c>
      <c r="F189" s="68" t="str">
        <f ca="1">IF(ISBLANK(A189)," ",INDIRECT(ADDRESS(1,5+MOD(ROW()-2,COUNTA('Form Responses 1'!$1:$1)-4),,TRUE,"Form Responses 1")))</f>
        <v>RADEN SALEH - Halaman [Parkir Motor ]</v>
      </c>
      <c r="G189" s="68" t="str">
        <f ca="1">IF(ISBLANK(A189)," ",INDIRECT(ADDRESS(MATCH(A189,'Form Responses 1'!A:A,0),5+MOD(ROW()-2,COUNTA('Form Responses 1'!$1:$1)-4),,TRUE,"Form Responses 1")))</f>
        <v>CUKUP BAIK</v>
      </c>
      <c r="H189" s="84" t="str">
        <f ca="1" t="shared" si="1"/>
        <v>RADEN SALEH - Halaman</v>
      </c>
      <c r="I189" s="84" t="str">
        <f ca="1" t="shared" si="2"/>
        <v>CLEANING SERVICE</v>
      </c>
      <c r="J189" s="84">
        <f ca="1" t="array" ref="J189">IFERROR(INDEX(MASTER!B:B,MATCH(G189,MASTER!A:A,0))/100," ")</f>
        <v>0.89</v>
      </c>
      <c r="K189" s="68">
        <f ca="1" t="shared" si="3"/>
        <v>16</v>
      </c>
      <c r="L189" s="68" t="str">
        <f ca="1" t="shared" si="4"/>
        <v>2023 - WEEK 16</v>
      </c>
      <c r="M189" s="68" t="str">
        <f ca="1" t="shared" si="5"/>
        <v>2023 - MONTH 04</v>
      </c>
      <c r="N189" s="84">
        <f ca="1" t="shared" ref="N189:O189" si="197">IFERROR(AVERAGEIF(L:L,L189,$J:$J)," ")</f>
        <v>0.924374999999997</v>
      </c>
      <c r="O189" s="84">
        <f ca="1" t="shared" si="197"/>
        <v>0.906741071428569</v>
      </c>
      <c r="P189" s="68" t="str">
        <f ca="1">IF(ISBLANK(A189)," ",IF(N189&gt;MASTER!$B$3/100,"SB",IF(N189&gt;MASTER!$B$4/100,"B",IF(N189&gt;MASTER!$B$5/100,"C","K"))))</f>
        <v>B</v>
      </c>
      <c r="Q189" s="68" t="str">
        <f ca="1">IF(ISBLANK(B189)," ",IF(O189&gt;MASTER!$B$3/100,"SB",IF(O189&gt;MASTER!$B$4/100,"B",IF(O189&gt;MASTER!$B$5/100,"C","K"))))</f>
        <v>B</v>
      </c>
    </row>
    <row r="190" customHeight="1" spans="1:17">
      <c r="A190" s="81">
        <f ca="1">INDIRECT(ADDRESS(2+QUOTIENT(ROW()-2,COUNTA('Form Responses 1'!$1:$1)-4),1,,TRUE,"Form Responses 1"))</f>
        <v>45034.7093654398</v>
      </c>
      <c r="B190" s="68" t="str">
        <f ca="1">INDIRECT(ADDRESS(2+QUOTIENT(ROW()-2,COUNTA('Form Responses 1'!$1:$1)-4),2,,TRUE,"Form Responses 1"))</f>
        <v>edisetiawan140@gmail.com</v>
      </c>
      <c r="C190" s="68" t="str">
        <f ca="1">INDIRECT(ADDRESS(2+QUOTIENT(ROW()-2,COUNTA('Form Responses 1'!$1:$1)-4),3,,TRUE,"Form Responses 1"))</f>
        <v>edi setiawan</v>
      </c>
      <c r="D190" s="82">
        <f ca="1">INDIRECT(ADDRESS(2+QUOTIENT(ROW()-2,COUNTA('Form Responses 1'!$1:$1)-4),4,,TRUE,"Form Responses 1"))</f>
        <v>45034</v>
      </c>
      <c r="E190" s="83">
        <f ca="1" t="shared" si="0"/>
        <v>2</v>
      </c>
      <c r="F190" s="68" t="str">
        <f ca="1">IF(ISBLANK(A190)," ",INDIRECT(ADDRESS(1,5+MOD(ROW()-2,COUNTA('Form Responses 1'!$1:$1)-4),,TRUE,"Form Responses 1")))</f>
        <v>RADEN SALEH - Halaman [Parkir Mobil]</v>
      </c>
      <c r="G190" s="68" t="str">
        <f ca="1">IF(ISBLANK(A190)," ",INDIRECT(ADDRESS(MATCH(A190,'Form Responses 1'!A:A,0),5+MOD(ROW()-2,COUNTA('Form Responses 1'!$1:$1)-4),,TRUE,"Form Responses 1")))</f>
        <v>CUKUP BAIK</v>
      </c>
      <c r="H190" s="84" t="str">
        <f ca="1" t="shared" si="1"/>
        <v>RADEN SALEH - Halaman</v>
      </c>
      <c r="I190" s="84" t="str">
        <f ca="1" t="shared" si="2"/>
        <v>CLEANING SERVICE</v>
      </c>
      <c r="J190" s="84">
        <f ca="1" t="array" ref="J190">IFERROR(INDEX(MASTER!B:B,MATCH(G190,MASTER!A:A,0))/100," ")</f>
        <v>0.89</v>
      </c>
      <c r="K190" s="68">
        <f ca="1" t="shared" si="3"/>
        <v>16</v>
      </c>
      <c r="L190" s="68" t="str">
        <f ca="1" t="shared" si="4"/>
        <v>2023 - WEEK 16</v>
      </c>
      <c r="M190" s="68" t="str">
        <f ca="1" t="shared" si="5"/>
        <v>2023 - MONTH 04</v>
      </c>
      <c r="N190" s="84">
        <f ca="1" t="shared" ref="N190:O190" si="198">IFERROR(AVERAGEIF(L:L,L190,$J:$J)," ")</f>
        <v>0.924374999999997</v>
      </c>
      <c r="O190" s="84">
        <f ca="1" t="shared" si="198"/>
        <v>0.906741071428569</v>
      </c>
      <c r="P190" s="68" t="str">
        <f ca="1">IF(ISBLANK(A190)," ",IF(N190&gt;MASTER!$B$3/100,"SB",IF(N190&gt;MASTER!$B$4/100,"B",IF(N190&gt;MASTER!$B$5/100,"C","K"))))</f>
        <v>B</v>
      </c>
      <c r="Q190" s="68" t="str">
        <f ca="1">IF(ISBLANK(B190)," ",IF(O190&gt;MASTER!$B$3/100,"SB",IF(O190&gt;MASTER!$B$4/100,"B",IF(O190&gt;MASTER!$B$5/100,"C","K"))))</f>
        <v>B</v>
      </c>
    </row>
    <row r="191" customHeight="1" spans="1:17">
      <c r="A191" s="81">
        <f ca="1">INDIRECT(ADDRESS(2+QUOTIENT(ROW()-2,COUNTA('Form Responses 1'!$1:$1)-4),1,,TRUE,"Form Responses 1"))</f>
        <v>45034.7093654398</v>
      </c>
      <c r="B191" s="68" t="str">
        <f ca="1">INDIRECT(ADDRESS(2+QUOTIENT(ROW()-2,COUNTA('Form Responses 1'!$1:$1)-4),2,,TRUE,"Form Responses 1"))</f>
        <v>edisetiawan140@gmail.com</v>
      </c>
      <c r="C191" s="68" t="str">
        <f ca="1">INDIRECT(ADDRESS(2+QUOTIENT(ROW()-2,COUNTA('Form Responses 1'!$1:$1)-4),3,,TRUE,"Form Responses 1"))</f>
        <v>edi setiawan</v>
      </c>
      <c r="D191" s="82">
        <f ca="1">INDIRECT(ADDRESS(2+QUOTIENT(ROW()-2,COUNTA('Form Responses 1'!$1:$1)-4),4,,TRUE,"Form Responses 1"))</f>
        <v>45034</v>
      </c>
      <c r="E191" s="83">
        <f ca="1" t="shared" si="0"/>
        <v>2</v>
      </c>
      <c r="F191" s="68" t="str">
        <f ca="1">IF(ISBLANK(A191)," ",INDIRECT(ADDRESS(1,5+MOD(ROW()-2,COUNTA('Form Responses 1'!$1:$1)-4),,TRUE,"Form Responses 1")))</f>
        <v>RADEN SALEH - Halaman [Pos Security]</v>
      </c>
      <c r="G191" s="68" t="str">
        <f ca="1">IF(ISBLANK(A191)," ",INDIRECT(ADDRESS(MATCH(A191,'Form Responses 1'!A:A,0),5+MOD(ROW()-2,COUNTA('Form Responses 1'!$1:$1)-4),,TRUE,"Form Responses 1")))</f>
        <v>CUKUP BAIK</v>
      </c>
      <c r="H191" s="84" t="str">
        <f ca="1" t="shared" si="1"/>
        <v>RADEN SALEH - Halaman</v>
      </c>
      <c r="I191" s="84" t="str">
        <f ca="1" t="shared" si="2"/>
        <v>CLEANING SERVICE</v>
      </c>
      <c r="J191" s="84">
        <f ca="1" t="array" ref="J191">IFERROR(INDEX(MASTER!B:B,MATCH(G191,MASTER!A:A,0))/100," ")</f>
        <v>0.89</v>
      </c>
      <c r="K191" s="68">
        <f ca="1" t="shared" si="3"/>
        <v>16</v>
      </c>
      <c r="L191" s="68" t="str">
        <f ca="1" t="shared" si="4"/>
        <v>2023 - WEEK 16</v>
      </c>
      <c r="M191" s="68" t="str">
        <f ca="1" t="shared" si="5"/>
        <v>2023 - MONTH 04</v>
      </c>
      <c r="N191" s="84">
        <f ca="1" t="shared" ref="N191:O191" si="199">IFERROR(AVERAGEIF(L:L,L191,$J:$J)," ")</f>
        <v>0.924374999999997</v>
      </c>
      <c r="O191" s="84">
        <f ca="1" t="shared" si="199"/>
        <v>0.906741071428569</v>
      </c>
      <c r="P191" s="68" t="str">
        <f ca="1">IF(ISBLANK(A191)," ",IF(N191&gt;MASTER!$B$3/100,"SB",IF(N191&gt;MASTER!$B$4/100,"B",IF(N191&gt;MASTER!$B$5/100,"C","K"))))</f>
        <v>B</v>
      </c>
      <c r="Q191" s="68" t="str">
        <f ca="1">IF(ISBLANK(B191)," ",IF(O191&gt;MASTER!$B$3/100,"SB",IF(O191&gt;MASTER!$B$4/100,"B",IF(O191&gt;MASTER!$B$5/100,"C","K"))))</f>
        <v>B</v>
      </c>
    </row>
    <row r="192" customHeight="1" spans="1:17">
      <c r="A192" s="81">
        <f ca="1">INDIRECT(ADDRESS(2+QUOTIENT(ROW()-2,COUNTA('Form Responses 1'!$1:$1)-4),1,,TRUE,"Form Responses 1"))</f>
        <v>45034.7093654398</v>
      </c>
      <c r="B192" s="68" t="str">
        <f ca="1">INDIRECT(ADDRESS(2+QUOTIENT(ROW()-2,COUNTA('Form Responses 1'!$1:$1)-4),2,,TRUE,"Form Responses 1"))</f>
        <v>edisetiawan140@gmail.com</v>
      </c>
      <c r="C192" s="68" t="str">
        <f ca="1">INDIRECT(ADDRESS(2+QUOTIENT(ROW()-2,COUNTA('Form Responses 1'!$1:$1)-4),3,,TRUE,"Form Responses 1"))</f>
        <v>edi setiawan</v>
      </c>
      <c r="D192" s="82">
        <f ca="1">INDIRECT(ADDRESS(2+QUOTIENT(ROW()-2,COUNTA('Form Responses 1'!$1:$1)-4),4,,TRUE,"Form Responses 1"))</f>
        <v>45034</v>
      </c>
      <c r="E192" s="83">
        <f ca="1" t="shared" si="0"/>
        <v>2</v>
      </c>
      <c r="F192" s="68" t="str">
        <f ca="1">IF(ISBLANK(A192)," ",INDIRECT(ADDRESS(1,5+MOD(ROW()-2,COUNTA('Form Responses 1'!$1:$1)-4),,TRUE,"Form Responses 1")))</f>
        <v>RADEN SALEH - Halaman [Halaman depan samping dan belakang]</v>
      </c>
      <c r="G192" s="68" t="str">
        <f ca="1">IF(ISBLANK(A192)," ",INDIRECT(ADDRESS(MATCH(A192,'Form Responses 1'!A:A,0),5+MOD(ROW()-2,COUNTA('Form Responses 1'!$1:$1)-4),,TRUE,"Form Responses 1")))</f>
        <v>CUKUP BAIK</v>
      </c>
      <c r="H192" s="84" t="str">
        <f ca="1" t="shared" si="1"/>
        <v>RADEN SALEH - Halaman</v>
      </c>
      <c r="I192" s="84" t="str">
        <f ca="1" t="shared" si="2"/>
        <v>CLEANING SERVICE</v>
      </c>
      <c r="J192" s="84">
        <f ca="1" t="array" ref="J192">IFERROR(INDEX(MASTER!B:B,MATCH(G192,MASTER!A:A,0))/100," ")</f>
        <v>0.89</v>
      </c>
      <c r="K192" s="68">
        <f ca="1" t="shared" si="3"/>
        <v>16</v>
      </c>
      <c r="L192" s="68" t="str">
        <f ca="1" t="shared" si="4"/>
        <v>2023 - WEEK 16</v>
      </c>
      <c r="M192" s="68" t="str">
        <f ca="1" t="shared" si="5"/>
        <v>2023 - MONTH 04</v>
      </c>
      <c r="N192" s="84">
        <f ca="1" t="shared" ref="N192:O192" si="200">IFERROR(AVERAGEIF(L:L,L192,$J:$J)," ")</f>
        <v>0.924374999999997</v>
      </c>
      <c r="O192" s="84">
        <f ca="1" t="shared" si="200"/>
        <v>0.906741071428569</v>
      </c>
      <c r="P192" s="68" t="str">
        <f ca="1">IF(ISBLANK(A192)," ",IF(N192&gt;MASTER!$B$3/100,"SB",IF(N192&gt;MASTER!$B$4/100,"B",IF(N192&gt;MASTER!$B$5/100,"C","K"))))</f>
        <v>B</v>
      </c>
      <c r="Q192" s="68" t="str">
        <f ca="1">IF(ISBLANK(B192)," ",IF(O192&gt;MASTER!$B$3/100,"SB",IF(O192&gt;MASTER!$B$4/100,"B",IF(O192&gt;MASTER!$B$5/100,"C","K"))))</f>
        <v>B</v>
      </c>
    </row>
    <row r="193" customHeight="1" spans="1:17">
      <c r="A193" s="81">
        <f ca="1">INDIRECT(ADDRESS(2+QUOTIENT(ROW()-2,COUNTA('Form Responses 1'!$1:$1)-4),1,,TRUE,"Form Responses 1"))</f>
        <v>45034.7093654398</v>
      </c>
      <c r="B193" s="68" t="str">
        <f ca="1">INDIRECT(ADDRESS(2+QUOTIENT(ROW()-2,COUNTA('Form Responses 1'!$1:$1)-4),2,,TRUE,"Form Responses 1"))</f>
        <v>edisetiawan140@gmail.com</v>
      </c>
      <c r="C193" s="68" t="str">
        <f ca="1">INDIRECT(ADDRESS(2+QUOTIENT(ROW()-2,COUNTA('Form Responses 1'!$1:$1)-4),3,,TRUE,"Form Responses 1"))</f>
        <v>edi setiawan</v>
      </c>
      <c r="D193" s="82">
        <f ca="1">INDIRECT(ADDRESS(2+QUOTIENT(ROW()-2,COUNTA('Form Responses 1'!$1:$1)-4),4,,TRUE,"Form Responses 1"))</f>
        <v>45034</v>
      </c>
      <c r="E193" s="83">
        <f ca="1" t="shared" si="0"/>
        <v>2</v>
      </c>
      <c r="F193" s="68" t="str">
        <f ca="1">IF(ISBLANK(A193)," ",INDIRECT(ADDRESS(1,5+MOD(ROW()-2,COUNTA('Form Responses 1'!$1:$1)-4),,TRUE,"Form Responses 1")))</f>
        <v>RADEN SALEH - Halaman [TPS]</v>
      </c>
      <c r="G193" s="68" t="str">
        <f ca="1">IF(ISBLANK(A193)," ",INDIRECT(ADDRESS(MATCH(A193,'Form Responses 1'!A:A,0),5+MOD(ROW()-2,COUNTA('Form Responses 1'!$1:$1)-4),,TRUE,"Form Responses 1")))</f>
        <v>CUKUP BAIK</v>
      </c>
      <c r="H193" s="84" t="str">
        <f ca="1" t="shared" si="1"/>
        <v>RADEN SALEH - Halaman</v>
      </c>
      <c r="I193" s="84" t="str">
        <f ca="1" t="shared" si="2"/>
        <v>CLEANING SERVICE</v>
      </c>
      <c r="J193" s="84">
        <f ca="1" t="array" ref="J193">IFERROR(INDEX(MASTER!B:B,MATCH(G193,MASTER!A:A,0))/100," ")</f>
        <v>0.89</v>
      </c>
      <c r="K193" s="68">
        <f ca="1" t="shared" si="3"/>
        <v>16</v>
      </c>
      <c r="L193" s="68" t="str">
        <f ca="1" t="shared" si="4"/>
        <v>2023 - WEEK 16</v>
      </c>
      <c r="M193" s="68" t="str">
        <f ca="1" t="shared" si="5"/>
        <v>2023 - MONTH 04</v>
      </c>
      <c r="N193" s="84">
        <f ca="1" t="shared" ref="N193:O193" si="201">IFERROR(AVERAGEIF(L:L,L193,$J:$J)," ")</f>
        <v>0.924374999999997</v>
      </c>
      <c r="O193" s="84">
        <f ca="1" t="shared" si="201"/>
        <v>0.906741071428569</v>
      </c>
      <c r="P193" s="68" t="str">
        <f ca="1">IF(ISBLANK(A193)," ",IF(N193&gt;MASTER!$B$3/100,"SB",IF(N193&gt;MASTER!$B$4/100,"B",IF(N193&gt;MASTER!$B$5/100,"C","K"))))</f>
        <v>B</v>
      </c>
      <c r="Q193" s="68" t="str">
        <f ca="1">IF(ISBLANK(B193)," ",IF(O193&gt;MASTER!$B$3/100,"SB",IF(O193&gt;MASTER!$B$4/100,"B",IF(O193&gt;MASTER!$B$5/100,"C","K"))))</f>
        <v>B</v>
      </c>
    </row>
    <row r="194" customHeight="1" spans="1:17">
      <c r="A194" s="81">
        <f ca="1">INDIRECT(ADDRESS(2+QUOTIENT(ROW()-2,COUNTA('Form Responses 1'!$1:$1)-4),1,,TRUE,"Form Responses 1"))</f>
        <v>45034.7947285532</v>
      </c>
      <c r="B194" s="68" t="str">
        <f ca="1">INDIRECT(ADDRESS(2+QUOTIENT(ROW()-2,COUNTA('Form Responses 1'!$1:$1)-4),2,,TRUE,"Form Responses 1"))</f>
        <v>barn002@brin.go.id</v>
      </c>
      <c r="C194" s="68" t="str">
        <f ca="1">INDIRECT(ADDRESS(2+QUOTIENT(ROW()-2,COUNTA('Form Responses 1'!$1:$1)-4),3,,TRUE,"Form Responses 1"))</f>
        <v>Barnas</v>
      </c>
      <c r="D194" s="82">
        <f ca="1">INDIRECT(ADDRESS(2+QUOTIENT(ROW()-2,COUNTA('Form Responses 1'!$1:$1)-4),4,,TRUE,"Form Responses 1"))</f>
        <v>44943</v>
      </c>
      <c r="E194" s="83">
        <f ca="1" t="shared" si="0"/>
        <v>2</v>
      </c>
      <c r="F194" s="68" t="str">
        <f ca="1">IF(ISBLANK(A194)," ",INDIRECT(ADDRESS(1,5+MOD(ROW()-2,COUNTA('Form Responses 1'!$1:$1)-4),,TRUE,"Form Responses 1")))</f>
        <v>Security [CIKINI - Security Functions]</v>
      </c>
      <c r="G194" s="68" t="str">
        <f ca="1">IF(ISBLANK(A194)," ",INDIRECT(ADDRESS(MATCH(A194,'Form Responses 1'!A:A,0),5+MOD(ROW()-2,COUNTA('Form Responses 1'!$1:$1)-4),,TRUE,"Form Responses 1")))</f>
        <v>CUKUP BAIK</v>
      </c>
      <c r="H194" s="84" t="str">
        <f ca="1" t="shared" si="1"/>
        <v>Security</v>
      </c>
      <c r="I194" s="84" t="str">
        <f ca="1" t="shared" si="2"/>
        <v>SECURITY SERVICE</v>
      </c>
      <c r="J194" s="84">
        <f ca="1" t="array" ref="J194">IFERROR(INDEX(MASTER!B:B,MATCH(G194,MASTER!A:A,0))/100," ")</f>
        <v>0.89</v>
      </c>
      <c r="K194" s="68">
        <f ca="1" t="shared" si="3"/>
        <v>3</v>
      </c>
      <c r="L194" s="68" t="str">
        <f ca="1" t="shared" si="4"/>
        <v>2023 - WEEK 03</v>
      </c>
      <c r="M194" s="68" t="str">
        <f ca="1" t="shared" si="5"/>
        <v>2023 - MONTH 01</v>
      </c>
      <c r="N194" s="84">
        <f ca="1" t="shared" ref="N194:O194" si="202">IFERROR(AVERAGEIF(L:L,L194,$J:$J)," ")</f>
        <v>0.9275</v>
      </c>
      <c r="O194" s="84">
        <f ca="1" t="shared" si="202"/>
        <v>0.929375000000001</v>
      </c>
      <c r="P194" s="68" t="str">
        <f ca="1">IF(ISBLANK(A194)," ",IF(N194&gt;MASTER!$B$3/100,"SB",IF(N194&gt;MASTER!$B$4/100,"B",IF(N194&gt;MASTER!$B$5/100,"C","K"))))</f>
        <v>B</v>
      </c>
      <c r="Q194" s="68" t="str">
        <f ca="1">IF(ISBLANK(B194)," ",IF(O194&gt;MASTER!$B$3/100,"SB",IF(O194&gt;MASTER!$B$4/100,"B",IF(O194&gt;MASTER!$B$5/100,"C","K"))))</f>
        <v>B</v>
      </c>
    </row>
    <row r="195" customHeight="1" spans="1:17">
      <c r="A195" s="81">
        <f ca="1">INDIRECT(ADDRESS(2+QUOTIENT(ROW()-2,COUNTA('Form Responses 1'!$1:$1)-4),1,,TRUE,"Form Responses 1"))</f>
        <v>45034.7947285532</v>
      </c>
      <c r="B195" s="68" t="str">
        <f ca="1">INDIRECT(ADDRESS(2+QUOTIENT(ROW()-2,COUNTA('Form Responses 1'!$1:$1)-4),2,,TRUE,"Form Responses 1"))</f>
        <v>barn002@brin.go.id</v>
      </c>
      <c r="C195" s="68" t="str">
        <f ca="1">INDIRECT(ADDRESS(2+QUOTIENT(ROW()-2,COUNTA('Form Responses 1'!$1:$1)-4),3,,TRUE,"Form Responses 1"))</f>
        <v>Barnas</v>
      </c>
      <c r="D195" s="82">
        <f ca="1">INDIRECT(ADDRESS(2+QUOTIENT(ROW()-2,COUNTA('Form Responses 1'!$1:$1)-4),4,,TRUE,"Form Responses 1"))</f>
        <v>44943</v>
      </c>
      <c r="E195" s="83">
        <f ca="1" t="shared" si="0"/>
        <v>2</v>
      </c>
      <c r="F195" s="68" t="str">
        <f ca="1">IF(ISBLANK(A195)," ",INDIRECT(ADDRESS(1,5+MOD(ROW()-2,COUNTA('Form Responses 1'!$1:$1)-4),,TRUE,"Form Responses 1")))</f>
        <v>Security [ RADEN SALEH - Security Functions]</v>
      </c>
      <c r="G195" s="68" t="str">
        <f ca="1">IF(ISBLANK(A195)," ",INDIRECT(ADDRESS(MATCH(A195,'Form Responses 1'!A:A,0),5+MOD(ROW()-2,COUNTA('Form Responses 1'!$1:$1)-4),,TRUE,"Form Responses 1")))</f>
        <v>CUKUP BAIK</v>
      </c>
      <c r="H195" s="84" t="str">
        <f ca="1" t="shared" si="1"/>
        <v>Security</v>
      </c>
      <c r="I195" s="84" t="str">
        <f ca="1" t="shared" si="2"/>
        <v>SECURITY SERVICE</v>
      </c>
      <c r="J195" s="84">
        <f ca="1" t="array" ref="J195">IFERROR(INDEX(MASTER!B:B,MATCH(G195,MASTER!A:A,0))/100," ")</f>
        <v>0.89</v>
      </c>
      <c r="K195" s="68">
        <f ca="1" t="shared" si="3"/>
        <v>3</v>
      </c>
      <c r="L195" s="68" t="str">
        <f ca="1" t="shared" si="4"/>
        <v>2023 - WEEK 03</v>
      </c>
      <c r="M195" s="68" t="str">
        <f ca="1" t="shared" si="5"/>
        <v>2023 - MONTH 01</v>
      </c>
      <c r="N195" s="84">
        <f ca="1" t="shared" ref="N195:O195" si="203">IFERROR(AVERAGEIF(L:L,L195,$J:$J)," ")</f>
        <v>0.9275</v>
      </c>
      <c r="O195" s="84">
        <f ca="1" t="shared" si="203"/>
        <v>0.929375000000001</v>
      </c>
      <c r="P195" s="68" t="str">
        <f ca="1">IF(ISBLANK(A195)," ",IF(N195&gt;MASTER!$B$3/100,"SB",IF(N195&gt;MASTER!$B$4/100,"B",IF(N195&gt;MASTER!$B$5/100,"C","K"))))</f>
        <v>B</v>
      </c>
      <c r="Q195" s="68" t="str">
        <f ca="1">IF(ISBLANK(B195)," ",IF(O195&gt;MASTER!$B$3/100,"SB",IF(O195&gt;MASTER!$B$4/100,"B",IF(O195&gt;MASTER!$B$5/100,"C","K"))))</f>
        <v>B</v>
      </c>
    </row>
    <row r="196" customHeight="1" spans="1:17">
      <c r="A196" s="81">
        <f ca="1">INDIRECT(ADDRESS(2+QUOTIENT(ROW()-2,COUNTA('Form Responses 1'!$1:$1)-4),1,,TRUE,"Form Responses 1"))</f>
        <v>45034.7947285532</v>
      </c>
      <c r="B196" s="68" t="str">
        <f ca="1">INDIRECT(ADDRESS(2+QUOTIENT(ROW()-2,COUNTA('Form Responses 1'!$1:$1)-4),2,,TRUE,"Form Responses 1"))</f>
        <v>barn002@brin.go.id</v>
      </c>
      <c r="C196" s="68" t="str">
        <f ca="1">INDIRECT(ADDRESS(2+QUOTIENT(ROW()-2,COUNTA('Form Responses 1'!$1:$1)-4),3,,TRUE,"Form Responses 1"))</f>
        <v>Barnas</v>
      </c>
      <c r="D196" s="82">
        <f ca="1">INDIRECT(ADDRESS(2+QUOTIENT(ROW()-2,COUNTA('Form Responses 1'!$1:$1)-4),4,,TRUE,"Form Responses 1"))</f>
        <v>44943</v>
      </c>
      <c r="E196" s="83">
        <f ca="1" t="shared" si="0"/>
        <v>2</v>
      </c>
      <c r="F196" s="68" t="str">
        <f ca="1">IF(ISBLANK(A196)," ",INDIRECT(ADDRESS(1,5+MOD(ROW()-2,COUNTA('Form Responses 1'!$1:$1)-4),,TRUE,"Form Responses 1")))</f>
        <v>CIKINI - Lantai 1 [Lobby Utama]</v>
      </c>
      <c r="G196" s="68" t="str">
        <f ca="1">IF(ISBLANK(A196)," ",INDIRECT(ADDRESS(MATCH(A196,'Form Responses 1'!A:A,0),5+MOD(ROW()-2,COUNTA('Form Responses 1'!$1:$1)-4),,TRUE,"Form Responses 1")))</f>
        <v>BAIK</v>
      </c>
      <c r="H196" s="84" t="str">
        <f ca="1" t="shared" si="1"/>
        <v>CIKINI - Lantai 1</v>
      </c>
      <c r="I196" s="84" t="str">
        <f ca="1" t="shared" si="2"/>
        <v>CLEANING SERVICE</v>
      </c>
      <c r="J196" s="84">
        <f ca="1" t="array" ref="J196">IFERROR(INDEX(MASTER!B:B,MATCH(G196,MASTER!A:A,0))/100," ")</f>
        <v>0.95</v>
      </c>
      <c r="K196" s="68">
        <f ca="1" t="shared" si="3"/>
        <v>3</v>
      </c>
      <c r="L196" s="68" t="str">
        <f ca="1" t="shared" si="4"/>
        <v>2023 - WEEK 03</v>
      </c>
      <c r="M196" s="68" t="str">
        <f ca="1" t="shared" si="5"/>
        <v>2023 - MONTH 01</v>
      </c>
      <c r="N196" s="84">
        <f ca="1" t="shared" ref="N196:O196" si="204">IFERROR(AVERAGEIF(L:L,L196,$J:$J)," ")</f>
        <v>0.9275</v>
      </c>
      <c r="O196" s="84">
        <f ca="1" t="shared" si="204"/>
        <v>0.929375000000001</v>
      </c>
      <c r="P196" s="68" t="str">
        <f ca="1">IF(ISBLANK(A196)," ",IF(N196&gt;MASTER!$B$3/100,"SB",IF(N196&gt;MASTER!$B$4/100,"B",IF(N196&gt;MASTER!$B$5/100,"C","K"))))</f>
        <v>B</v>
      </c>
      <c r="Q196" s="68" t="str">
        <f ca="1">IF(ISBLANK(B196)," ",IF(O196&gt;MASTER!$B$3/100,"SB",IF(O196&gt;MASTER!$B$4/100,"B",IF(O196&gt;MASTER!$B$5/100,"C","K"))))</f>
        <v>B</v>
      </c>
    </row>
    <row r="197" customHeight="1" spans="1:17">
      <c r="A197" s="81">
        <f ca="1">INDIRECT(ADDRESS(2+QUOTIENT(ROW()-2,COUNTA('Form Responses 1'!$1:$1)-4),1,,TRUE,"Form Responses 1"))</f>
        <v>45034.7947285532</v>
      </c>
      <c r="B197" s="68" t="str">
        <f ca="1">INDIRECT(ADDRESS(2+QUOTIENT(ROW()-2,COUNTA('Form Responses 1'!$1:$1)-4),2,,TRUE,"Form Responses 1"))</f>
        <v>barn002@brin.go.id</v>
      </c>
      <c r="C197" s="68" t="str">
        <f ca="1">INDIRECT(ADDRESS(2+QUOTIENT(ROW()-2,COUNTA('Form Responses 1'!$1:$1)-4),3,,TRUE,"Form Responses 1"))</f>
        <v>Barnas</v>
      </c>
      <c r="D197" s="82">
        <f ca="1">INDIRECT(ADDRESS(2+QUOTIENT(ROW()-2,COUNTA('Form Responses 1'!$1:$1)-4),4,,TRUE,"Form Responses 1"))</f>
        <v>44943</v>
      </c>
      <c r="E197" s="83">
        <f ca="1" t="shared" si="0"/>
        <v>2</v>
      </c>
      <c r="F197" s="68" t="str">
        <f ca="1">IF(ISBLANK(A197)," ",INDIRECT(ADDRESS(1,5+MOD(ROW()-2,COUNTA('Form Responses 1'!$1:$1)-4),,TRUE,"Form Responses 1")))</f>
        <v>CIKINI - Lantai 1 [Musholla]</v>
      </c>
      <c r="G197" s="68" t="str">
        <f ca="1">IF(ISBLANK(A197)," ",INDIRECT(ADDRESS(MATCH(A197,'Form Responses 1'!A:A,0),5+MOD(ROW()-2,COUNTA('Form Responses 1'!$1:$1)-4),,TRUE,"Form Responses 1")))</f>
        <v>BAIK</v>
      </c>
      <c r="H197" s="84" t="str">
        <f ca="1" t="shared" si="1"/>
        <v>CIKINI - Lantai 1</v>
      </c>
      <c r="I197" s="84" t="str">
        <f ca="1" t="shared" si="2"/>
        <v>CLEANING SERVICE</v>
      </c>
      <c r="J197" s="84">
        <f ca="1" t="array" ref="J197">IFERROR(INDEX(MASTER!B:B,MATCH(G197,MASTER!A:A,0))/100," ")</f>
        <v>0.95</v>
      </c>
      <c r="K197" s="68">
        <f ca="1" t="shared" si="3"/>
        <v>3</v>
      </c>
      <c r="L197" s="68" t="str">
        <f ca="1" t="shared" si="4"/>
        <v>2023 - WEEK 03</v>
      </c>
      <c r="M197" s="68" t="str">
        <f ca="1" t="shared" si="5"/>
        <v>2023 - MONTH 01</v>
      </c>
      <c r="N197" s="84">
        <f ca="1" t="shared" ref="N197:O197" si="205">IFERROR(AVERAGEIF(L:L,L197,$J:$J)," ")</f>
        <v>0.9275</v>
      </c>
      <c r="O197" s="84">
        <f ca="1" t="shared" si="205"/>
        <v>0.929375000000001</v>
      </c>
      <c r="P197" s="68" t="str">
        <f ca="1">IF(ISBLANK(A197)," ",IF(N197&gt;MASTER!$B$3/100,"SB",IF(N197&gt;MASTER!$B$4/100,"B",IF(N197&gt;MASTER!$B$5/100,"C","K"))))</f>
        <v>B</v>
      </c>
      <c r="Q197" s="68" t="str">
        <f ca="1">IF(ISBLANK(B197)," ",IF(O197&gt;MASTER!$B$3/100,"SB",IF(O197&gt;MASTER!$B$4/100,"B",IF(O197&gt;MASTER!$B$5/100,"C","K"))))</f>
        <v>B</v>
      </c>
    </row>
    <row r="198" customHeight="1" spans="1:17">
      <c r="A198" s="81">
        <f ca="1">INDIRECT(ADDRESS(2+QUOTIENT(ROW()-2,COUNTA('Form Responses 1'!$1:$1)-4),1,,TRUE,"Form Responses 1"))</f>
        <v>45034.7947285532</v>
      </c>
      <c r="B198" s="68" t="str">
        <f ca="1">INDIRECT(ADDRESS(2+QUOTIENT(ROW()-2,COUNTA('Form Responses 1'!$1:$1)-4),2,,TRUE,"Form Responses 1"))</f>
        <v>barn002@brin.go.id</v>
      </c>
      <c r="C198" s="68" t="str">
        <f ca="1">INDIRECT(ADDRESS(2+QUOTIENT(ROW()-2,COUNTA('Form Responses 1'!$1:$1)-4),3,,TRUE,"Form Responses 1"))</f>
        <v>Barnas</v>
      </c>
      <c r="D198" s="82">
        <f ca="1">INDIRECT(ADDRESS(2+QUOTIENT(ROW()-2,COUNTA('Form Responses 1'!$1:$1)-4),4,,TRUE,"Form Responses 1"))</f>
        <v>44943</v>
      </c>
      <c r="E198" s="83">
        <f ca="1" t="shared" si="0"/>
        <v>2</v>
      </c>
      <c r="F198" s="68" t="str">
        <f ca="1">IF(ISBLANK(A198)," ",INDIRECT(ADDRESS(1,5+MOD(ROW()-2,COUNTA('Form Responses 1'!$1:$1)-4),,TRUE,"Form Responses 1")))</f>
        <v>CIKINI - Lantai 1 [R. PPID]</v>
      </c>
      <c r="G198" s="68" t="str">
        <f ca="1">IF(ISBLANK(A198)," ",INDIRECT(ADDRESS(MATCH(A198,'Form Responses 1'!A:A,0),5+MOD(ROW()-2,COUNTA('Form Responses 1'!$1:$1)-4),,TRUE,"Form Responses 1")))</f>
        <v>BAIK</v>
      </c>
      <c r="H198" s="84" t="str">
        <f ca="1" t="shared" si="1"/>
        <v>CIKINI - Lantai 1</v>
      </c>
      <c r="I198" s="84" t="str">
        <f ca="1" t="shared" si="2"/>
        <v>CLEANING SERVICE</v>
      </c>
      <c r="J198" s="84">
        <f ca="1" t="array" ref="J198">IFERROR(INDEX(MASTER!B:B,MATCH(G198,MASTER!A:A,0))/100," ")</f>
        <v>0.95</v>
      </c>
      <c r="K198" s="68">
        <f ca="1" t="shared" si="3"/>
        <v>3</v>
      </c>
      <c r="L198" s="68" t="str">
        <f ca="1" t="shared" si="4"/>
        <v>2023 - WEEK 03</v>
      </c>
      <c r="M198" s="68" t="str">
        <f ca="1" t="shared" si="5"/>
        <v>2023 - MONTH 01</v>
      </c>
      <c r="N198" s="84">
        <f ca="1" t="shared" ref="N198:O198" si="206">IFERROR(AVERAGEIF(L:L,L198,$J:$J)," ")</f>
        <v>0.9275</v>
      </c>
      <c r="O198" s="84">
        <f ca="1" t="shared" si="206"/>
        <v>0.929375000000001</v>
      </c>
      <c r="P198" s="68" t="str">
        <f ca="1">IF(ISBLANK(A198)," ",IF(N198&gt;MASTER!$B$3/100,"SB",IF(N198&gt;MASTER!$B$4/100,"B",IF(N198&gt;MASTER!$B$5/100,"C","K"))))</f>
        <v>B</v>
      </c>
      <c r="Q198" s="68" t="str">
        <f ca="1">IF(ISBLANK(B198)," ",IF(O198&gt;MASTER!$B$3/100,"SB",IF(O198&gt;MASTER!$B$4/100,"B",IF(O198&gt;MASTER!$B$5/100,"C","K"))))</f>
        <v>B</v>
      </c>
    </row>
    <row r="199" customHeight="1" spans="1:17">
      <c r="A199" s="81">
        <f ca="1">INDIRECT(ADDRESS(2+QUOTIENT(ROW()-2,COUNTA('Form Responses 1'!$1:$1)-4),1,,TRUE,"Form Responses 1"))</f>
        <v>45034.7947285532</v>
      </c>
      <c r="B199" s="68" t="str">
        <f ca="1">INDIRECT(ADDRESS(2+QUOTIENT(ROW()-2,COUNTA('Form Responses 1'!$1:$1)-4),2,,TRUE,"Form Responses 1"))</f>
        <v>barn002@brin.go.id</v>
      </c>
      <c r="C199" s="68" t="str">
        <f ca="1">INDIRECT(ADDRESS(2+QUOTIENT(ROW()-2,COUNTA('Form Responses 1'!$1:$1)-4),3,,TRUE,"Form Responses 1"))</f>
        <v>Barnas</v>
      </c>
      <c r="D199" s="82">
        <f ca="1">INDIRECT(ADDRESS(2+QUOTIENT(ROW()-2,COUNTA('Form Responses 1'!$1:$1)-4),4,,TRUE,"Form Responses 1"))</f>
        <v>44943</v>
      </c>
      <c r="E199" s="83">
        <f ca="1" t="shared" si="0"/>
        <v>2</v>
      </c>
      <c r="F199" s="68" t="str">
        <f ca="1">IF(ISBLANK(A199)," ",INDIRECT(ADDRESS(1,5+MOD(ROW()-2,COUNTA('Form Responses 1'!$1:$1)-4),,TRUE,"Form Responses 1")))</f>
        <v>CIKINI - Lantai 1 [Ruang Kerja]</v>
      </c>
      <c r="G199" s="68" t="str">
        <f ca="1">IF(ISBLANK(A199)," ",INDIRECT(ADDRESS(MATCH(A199,'Form Responses 1'!A:A,0),5+MOD(ROW()-2,COUNTA('Form Responses 1'!$1:$1)-4),,TRUE,"Form Responses 1")))</f>
        <v>CUKUP BAIK</v>
      </c>
      <c r="H199" s="84" t="str">
        <f ca="1" t="shared" si="1"/>
        <v>CIKINI - Lantai 1</v>
      </c>
      <c r="I199" s="84" t="str">
        <f ca="1" t="shared" si="2"/>
        <v>CLEANING SERVICE</v>
      </c>
      <c r="J199" s="84">
        <f ca="1" t="array" ref="J199">IFERROR(INDEX(MASTER!B:B,MATCH(G199,MASTER!A:A,0))/100," ")</f>
        <v>0.89</v>
      </c>
      <c r="K199" s="68">
        <f ca="1" t="shared" si="3"/>
        <v>3</v>
      </c>
      <c r="L199" s="68" t="str">
        <f ca="1" t="shared" si="4"/>
        <v>2023 - WEEK 03</v>
      </c>
      <c r="M199" s="68" t="str">
        <f ca="1" t="shared" si="5"/>
        <v>2023 - MONTH 01</v>
      </c>
      <c r="N199" s="84">
        <f ca="1" t="shared" ref="N199:O199" si="207">IFERROR(AVERAGEIF(L:L,L199,$J:$J)," ")</f>
        <v>0.9275</v>
      </c>
      <c r="O199" s="84">
        <f ca="1" t="shared" si="207"/>
        <v>0.929375000000001</v>
      </c>
      <c r="P199" s="68" t="str">
        <f ca="1">IF(ISBLANK(A199)," ",IF(N199&gt;MASTER!$B$3/100,"SB",IF(N199&gt;MASTER!$B$4/100,"B",IF(N199&gt;MASTER!$B$5/100,"C","K"))))</f>
        <v>B</v>
      </c>
      <c r="Q199" s="68" t="str">
        <f ca="1">IF(ISBLANK(B199)," ",IF(O199&gt;MASTER!$B$3/100,"SB",IF(O199&gt;MASTER!$B$4/100,"B",IF(O199&gt;MASTER!$B$5/100,"C","K"))))</f>
        <v>B</v>
      </c>
    </row>
    <row r="200" customHeight="1" spans="1:17">
      <c r="A200" s="81">
        <f ca="1">INDIRECT(ADDRESS(2+QUOTIENT(ROW()-2,COUNTA('Form Responses 1'!$1:$1)-4),1,,TRUE,"Form Responses 1"))</f>
        <v>45034.7947285532</v>
      </c>
      <c r="B200" s="68" t="str">
        <f ca="1">INDIRECT(ADDRESS(2+QUOTIENT(ROW()-2,COUNTA('Form Responses 1'!$1:$1)-4),2,,TRUE,"Form Responses 1"))</f>
        <v>barn002@brin.go.id</v>
      </c>
      <c r="C200" s="68" t="str">
        <f ca="1">INDIRECT(ADDRESS(2+QUOTIENT(ROW()-2,COUNTA('Form Responses 1'!$1:$1)-4),3,,TRUE,"Form Responses 1"))</f>
        <v>Barnas</v>
      </c>
      <c r="D200" s="82">
        <f ca="1">INDIRECT(ADDRESS(2+QUOTIENT(ROW()-2,COUNTA('Form Responses 1'!$1:$1)-4),4,,TRUE,"Form Responses 1"))</f>
        <v>44943</v>
      </c>
      <c r="E200" s="83">
        <f ca="1" t="shared" si="0"/>
        <v>2</v>
      </c>
      <c r="F200" s="68" t="str">
        <f ca="1">IF(ISBLANK(A200)," ",INDIRECT(ADDRESS(1,5+MOD(ROW()-2,COUNTA('Form Responses 1'!$1:$1)-4),,TRUE,"Form Responses 1")))</f>
        <v>CIKINI - Lantai 1 [Taman Tengah]</v>
      </c>
      <c r="G200" s="68" t="str">
        <f ca="1">IF(ISBLANK(A200)," ",INDIRECT(ADDRESS(MATCH(A200,'Form Responses 1'!A:A,0),5+MOD(ROW()-2,COUNTA('Form Responses 1'!$1:$1)-4),,TRUE,"Form Responses 1")))</f>
        <v>CUKUP BAIK</v>
      </c>
      <c r="H200" s="84" t="str">
        <f ca="1" t="shared" si="1"/>
        <v>CIKINI - Lantai 1</v>
      </c>
      <c r="I200" s="84" t="str">
        <f ca="1" t="shared" si="2"/>
        <v>CLEANING SERVICE</v>
      </c>
      <c r="J200" s="84">
        <f ca="1" t="array" ref="J200">IFERROR(INDEX(MASTER!B:B,MATCH(G200,MASTER!A:A,0))/100," ")</f>
        <v>0.89</v>
      </c>
      <c r="K200" s="68">
        <f ca="1" t="shared" si="3"/>
        <v>3</v>
      </c>
      <c r="L200" s="68" t="str">
        <f ca="1" t="shared" si="4"/>
        <v>2023 - WEEK 03</v>
      </c>
      <c r="M200" s="68" t="str">
        <f ca="1" t="shared" si="5"/>
        <v>2023 - MONTH 01</v>
      </c>
      <c r="N200" s="84">
        <f ca="1" t="shared" ref="N200:O200" si="208">IFERROR(AVERAGEIF(L:L,L200,$J:$J)," ")</f>
        <v>0.9275</v>
      </c>
      <c r="O200" s="84">
        <f ca="1" t="shared" si="208"/>
        <v>0.929375000000001</v>
      </c>
      <c r="P200" s="68" t="str">
        <f ca="1">IF(ISBLANK(A200)," ",IF(N200&gt;MASTER!$B$3/100,"SB",IF(N200&gt;MASTER!$B$4/100,"B",IF(N200&gt;MASTER!$B$5/100,"C","K"))))</f>
        <v>B</v>
      </c>
      <c r="Q200" s="68" t="str">
        <f ca="1">IF(ISBLANK(B200)," ",IF(O200&gt;MASTER!$B$3/100,"SB",IF(O200&gt;MASTER!$B$4/100,"B",IF(O200&gt;MASTER!$B$5/100,"C","K"))))</f>
        <v>B</v>
      </c>
    </row>
    <row r="201" customHeight="1" spans="1:17">
      <c r="A201" s="81">
        <f ca="1">INDIRECT(ADDRESS(2+QUOTIENT(ROW()-2,COUNTA('Form Responses 1'!$1:$1)-4),1,,TRUE,"Form Responses 1"))</f>
        <v>45034.7947285532</v>
      </c>
      <c r="B201" s="68" t="str">
        <f ca="1">INDIRECT(ADDRESS(2+QUOTIENT(ROW()-2,COUNTA('Form Responses 1'!$1:$1)-4),2,,TRUE,"Form Responses 1"))</f>
        <v>barn002@brin.go.id</v>
      </c>
      <c r="C201" s="68" t="str">
        <f ca="1">INDIRECT(ADDRESS(2+QUOTIENT(ROW()-2,COUNTA('Form Responses 1'!$1:$1)-4),3,,TRUE,"Form Responses 1"))</f>
        <v>Barnas</v>
      </c>
      <c r="D201" s="82">
        <f ca="1">INDIRECT(ADDRESS(2+QUOTIENT(ROW()-2,COUNTA('Form Responses 1'!$1:$1)-4),4,,TRUE,"Form Responses 1"))</f>
        <v>44943</v>
      </c>
      <c r="E201" s="83">
        <f ca="1" t="shared" si="0"/>
        <v>2</v>
      </c>
      <c r="F201" s="68" t="str">
        <f ca="1">IF(ISBLANK(A201)," ",INDIRECT(ADDRESS(1,5+MOD(ROW()-2,COUNTA('Form Responses 1'!$1:$1)-4),,TRUE,"Form Responses 1")))</f>
        <v>CIKINI - Lantai 1 [Toilet Pria / Wanita]</v>
      </c>
      <c r="G201" s="68" t="str">
        <f ca="1">IF(ISBLANK(A201)," ",INDIRECT(ADDRESS(MATCH(A201,'Form Responses 1'!A:A,0),5+MOD(ROW()-2,COUNTA('Form Responses 1'!$1:$1)-4),,TRUE,"Form Responses 1")))</f>
        <v>CUKUP BAIK</v>
      </c>
      <c r="H201" s="84" t="str">
        <f ca="1" t="shared" si="1"/>
        <v>CIKINI - Lantai 1</v>
      </c>
      <c r="I201" s="84" t="str">
        <f ca="1" t="shared" si="2"/>
        <v>CLEANING SERVICE</v>
      </c>
      <c r="J201" s="84">
        <f ca="1" t="array" ref="J201">IFERROR(INDEX(MASTER!B:B,MATCH(G201,MASTER!A:A,0))/100," ")</f>
        <v>0.89</v>
      </c>
      <c r="K201" s="68">
        <f ca="1" t="shared" si="3"/>
        <v>3</v>
      </c>
      <c r="L201" s="68" t="str">
        <f ca="1" t="shared" si="4"/>
        <v>2023 - WEEK 03</v>
      </c>
      <c r="M201" s="68" t="str">
        <f ca="1" t="shared" si="5"/>
        <v>2023 - MONTH 01</v>
      </c>
      <c r="N201" s="84">
        <f ca="1" t="shared" ref="N201:O201" si="209">IFERROR(AVERAGEIF(L:L,L201,$J:$J)," ")</f>
        <v>0.9275</v>
      </c>
      <c r="O201" s="84">
        <f ca="1" t="shared" si="209"/>
        <v>0.929375000000001</v>
      </c>
      <c r="P201" s="68" t="str">
        <f ca="1">IF(ISBLANK(A201)," ",IF(N201&gt;MASTER!$B$3/100,"SB",IF(N201&gt;MASTER!$B$4/100,"B",IF(N201&gt;MASTER!$B$5/100,"C","K"))))</f>
        <v>B</v>
      </c>
      <c r="Q201" s="68" t="str">
        <f ca="1">IF(ISBLANK(B201)," ",IF(O201&gt;MASTER!$B$3/100,"SB",IF(O201&gt;MASTER!$B$4/100,"B",IF(O201&gt;MASTER!$B$5/100,"C","K"))))</f>
        <v>B</v>
      </c>
    </row>
    <row r="202" customHeight="1" spans="1:17">
      <c r="A202" s="81">
        <f ca="1">INDIRECT(ADDRESS(2+QUOTIENT(ROW()-2,COUNTA('Form Responses 1'!$1:$1)-4),1,,TRUE,"Form Responses 1"))</f>
        <v>45034.7947285532</v>
      </c>
      <c r="B202" s="68" t="str">
        <f ca="1">INDIRECT(ADDRESS(2+QUOTIENT(ROW()-2,COUNTA('Form Responses 1'!$1:$1)-4),2,,TRUE,"Form Responses 1"))</f>
        <v>barn002@brin.go.id</v>
      </c>
      <c r="C202" s="68" t="str">
        <f ca="1">INDIRECT(ADDRESS(2+QUOTIENT(ROW()-2,COUNTA('Form Responses 1'!$1:$1)-4),3,,TRUE,"Form Responses 1"))</f>
        <v>Barnas</v>
      </c>
      <c r="D202" s="82">
        <f ca="1">INDIRECT(ADDRESS(2+QUOTIENT(ROW()-2,COUNTA('Form Responses 1'!$1:$1)-4),4,,TRUE,"Form Responses 1"))</f>
        <v>44943</v>
      </c>
      <c r="E202" s="83">
        <f ca="1" t="shared" si="0"/>
        <v>2</v>
      </c>
      <c r="F202" s="68" t="str">
        <f ca="1">IF(ISBLANK(A202)," ",INDIRECT(ADDRESS(1,5+MOD(ROW()-2,COUNTA('Form Responses 1'!$1:$1)-4),,TRUE,"Form Responses 1")))</f>
        <v>CIKINI - Lantai 2 [Tangga Exit]</v>
      </c>
      <c r="G202" s="68" t="str">
        <f ca="1">IF(ISBLANK(A202)," ",INDIRECT(ADDRESS(MATCH(A202,'Form Responses 1'!A:A,0),5+MOD(ROW()-2,COUNTA('Form Responses 1'!$1:$1)-4),,TRUE,"Form Responses 1")))</f>
        <v>BAIK</v>
      </c>
      <c r="H202" s="84" t="str">
        <f ca="1" t="shared" si="1"/>
        <v>CIKINI - Lantai 2</v>
      </c>
      <c r="I202" s="84" t="str">
        <f ca="1" t="shared" si="2"/>
        <v>CLEANING SERVICE</v>
      </c>
      <c r="J202" s="84">
        <f ca="1" t="array" ref="J202">IFERROR(INDEX(MASTER!B:B,MATCH(G202,MASTER!A:A,0))/100," ")</f>
        <v>0.95</v>
      </c>
      <c r="K202" s="68">
        <f ca="1" t="shared" si="3"/>
        <v>3</v>
      </c>
      <c r="L202" s="68" t="str">
        <f ca="1" t="shared" si="4"/>
        <v>2023 - WEEK 03</v>
      </c>
      <c r="M202" s="68" t="str">
        <f ca="1" t="shared" si="5"/>
        <v>2023 - MONTH 01</v>
      </c>
      <c r="N202" s="84">
        <f ca="1" t="shared" ref="N202:O202" si="210">IFERROR(AVERAGEIF(L:L,L202,$J:$J)," ")</f>
        <v>0.9275</v>
      </c>
      <c r="O202" s="84">
        <f ca="1" t="shared" si="210"/>
        <v>0.929375000000001</v>
      </c>
      <c r="P202" s="68" t="str">
        <f ca="1">IF(ISBLANK(A202)," ",IF(N202&gt;MASTER!$B$3/100,"SB",IF(N202&gt;MASTER!$B$4/100,"B",IF(N202&gt;MASTER!$B$5/100,"C","K"))))</f>
        <v>B</v>
      </c>
      <c r="Q202" s="68" t="str">
        <f ca="1">IF(ISBLANK(B202)," ",IF(O202&gt;MASTER!$B$3/100,"SB",IF(O202&gt;MASTER!$B$4/100,"B",IF(O202&gt;MASTER!$B$5/100,"C","K"))))</f>
        <v>B</v>
      </c>
    </row>
    <row r="203" customHeight="1" spans="1:17">
      <c r="A203" s="81">
        <f ca="1">INDIRECT(ADDRESS(2+QUOTIENT(ROW()-2,COUNTA('Form Responses 1'!$1:$1)-4),1,,TRUE,"Form Responses 1"))</f>
        <v>45034.7947285532</v>
      </c>
      <c r="B203" s="68" t="str">
        <f ca="1">INDIRECT(ADDRESS(2+QUOTIENT(ROW()-2,COUNTA('Form Responses 1'!$1:$1)-4),2,,TRUE,"Form Responses 1"))</f>
        <v>barn002@brin.go.id</v>
      </c>
      <c r="C203" s="68" t="str">
        <f ca="1">INDIRECT(ADDRESS(2+QUOTIENT(ROW()-2,COUNTA('Form Responses 1'!$1:$1)-4),3,,TRUE,"Form Responses 1"))</f>
        <v>Barnas</v>
      </c>
      <c r="D203" s="82">
        <f ca="1">INDIRECT(ADDRESS(2+QUOTIENT(ROW()-2,COUNTA('Form Responses 1'!$1:$1)-4),4,,TRUE,"Form Responses 1"))</f>
        <v>44943</v>
      </c>
      <c r="E203" s="83">
        <f ca="1" t="shared" si="0"/>
        <v>2</v>
      </c>
      <c r="F203" s="68" t="str">
        <f ca="1">IF(ISBLANK(A203)," ",INDIRECT(ADDRESS(1,5+MOD(ROW()-2,COUNTA('Form Responses 1'!$1:$1)-4),,TRUE,"Form Responses 1")))</f>
        <v>CIKINI - Lantai 2 [Ruang Kerja]</v>
      </c>
      <c r="G203" s="68" t="str">
        <f ca="1">IF(ISBLANK(A203)," ",INDIRECT(ADDRESS(MATCH(A203,'Form Responses 1'!A:A,0),5+MOD(ROW()-2,COUNTA('Form Responses 1'!$1:$1)-4),,TRUE,"Form Responses 1")))</f>
        <v>BAIK</v>
      </c>
      <c r="H203" s="84" t="str">
        <f ca="1" t="shared" si="1"/>
        <v>CIKINI - Lantai 2</v>
      </c>
      <c r="I203" s="84" t="str">
        <f ca="1" t="shared" si="2"/>
        <v>CLEANING SERVICE</v>
      </c>
      <c r="J203" s="84">
        <f ca="1" t="array" ref="J203">IFERROR(INDEX(MASTER!B:B,MATCH(G203,MASTER!A:A,0))/100," ")</f>
        <v>0.95</v>
      </c>
      <c r="K203" s="68">
        <f ca="1" t="shared" si="3"/>
        <v>3</v>
      </c>
      <c r="L203" s="68" t="str">
        <f ca="1" t="shared" si="4"/>
        <v>2023 - WEEK 03</v>
      </c>
      <c r="M203" s="68" t="str">
        <f ca="1" t="shared" si="5"/>
        <v>2023 - MONTH 01</v>
      </c>
      <c r="N203" s="84">
        <f ca="1" t="shared" ref="N203:O203" si="211">IFERROR(AVERAGEIF(L:L,L203,$J:$J)," ")</f>
        <v>0.9275</v>
      </c>
      <c r="O203" s="84">
        <f ca="1" t="shared" si="211"/>
        <v>0.929375000000001</v>
      </c>
      <c r="P203" s="68" t="str">
        <f ca="1">IF(ISBLANK(A203)," ",IF(N203&gt;MASTER!$B$3/100,"SB",IF(N203&gt;MASTER!$B$4/100,"B",IF(N203&gt;MASTER!$B$5/100,"C","K"))))</f>
        <v>B</v>
      </c>
      <c r="Q203" s="68" t="str">
        <f ca="1">IF(ISBLANK(B203)," ",IF(O203&gt;MASTER!$B$3/100,"SB",IF(O203&gt;MASTER!$B$4/100,"B",IF(O203&gt;MASTER!$B$5/100,"C","K"))))</f>
        <v>B</v>
      </c>
    </row>
    <row r="204" customHeight="1" spans="1:17">
      <c r="A204" s="81">
        <f ca="1">INDIRECT(ADDRESS(2+QUOTIENT(ROW()-2,COUNTA('Form Responses 1'!$1:$1)-4),1,,TRUE,"Form Responses 1"))</f>
        <v>45034.7947285532</v>
      </c>
      <c r="B204" s="68" t="str">
        <f ca="1">INDIRECT(ADDRESS(2+QUOTIENT(ROW()-2,COUNTA('Form Responses 1'!$1:$1)-4),2,,TRUE,"Form Responses 1"))</f>
        <v>barn002@brin.go.id</v>
      </c>
      <c r="C204" s="68" t="str">
        <f ca="1">INDIRECT(ADDRESS(2+QUOTIENT(ROW()-2,COUNTA('Form Responses 1'!$1:$1)-4),3,,TRUE,"Form Responses 1"))</f>
        <v>Barnas</v>
      </c>
      <c r="D204" s="82">
        <f ca="1">INDIRECT(ADDRESS(2+QUOTIENT(ROW()-2,COUNTA('Form Responses 1'!$1:$1)-4),4,,TRUE,"Form Responses 1"))</f>
        <v>44943</v>
      </c>
      <c r="E204" s="83">
        <f ca="1" t="shared" si="0"/>
        <v>2</v>
      </c>
      <c r="F204" s="68" t="str">
        <f ca="1">IF(ISBLANK(A204)," ",INDIRECT(ADDRESS(1,5+MOD(ROW()-2,COUNTA('Form Responses 1'!$1:$1)-4),,TRUE,"Form Responses 1")))</f>
        <v>CIKINI - Lantai 2 [Pantry ]</v>
      </c>
      <c r="G204" s="68" t="str">
        <f ca="1">IF(ISBLANK(A204)," ",INDIRECT(ADDRESS(MATCH(A204,'Form Responses 1'!A:A,0),5+MOD(ROW()-2,COUNTA('Form Responses 1'!$1:$1)-4),,TRUE,"Form Responses 1")))</f>
        <v>CUKUP BAIK</v>
      </c>
      <c r="H204" s="84" t="str">
        <f ca="1" t="shared" si="1"/>
        <v>CIKINI - Lantai 2</v>
      </c>
      <c r="I204" s="84" t="str">
        <f ca="1" t="shared" si="2"/>
        <v>CLEANING SERVICE</v>
      </c>
      <c r="J204" s="84">
        <f ca="1" t="array" ref="J204">IFERROR(INDEX(MASTER!B:B,MATCH(G204,MASTER!A:A,0))/100," ")</f>
        <v>0.89</v>
      </c>
      <c r="K204" s="68">
        <f ca="1" t="shared" si="3"/>
        <v>3</v>
      </c>
      <c r="L204" s="68" t="str">
        <f ca="1" t="shared" si="4"/>
        <v>2023 - WEEK 03</v>
      </c>
      <c r="M204" s="68" t="str">
        <f ca="1" t="shared" si="5"/>
        <v>2023 - MONTH 01</v>
      </c>
      <c r="N204" s="84">
        <f ca="1" t="shared" ref="N204:O204" si="212">IFERROR(AVERAGEIF(L:L,L204,$J:$J)," ")</f>
        <v>0.9275</v>
      </c>
      <c r="O204" s="84">
        <f ca="1" t="shared" si="212"/>
        <v>0.929375000000001</v>
      </c>
      <c r="P204" s="68" t="str">
        <f ca="1">IF(ISBLANK(A204)," ",IF(N204&gt;MASTER!$B$3/100,"SB",IF(N204&gt;MASTER!$B$4/100,"B",IF(N204&gt;MASTER!$B$5/100,"C","K"))))</f>
        <v>B</v>
      </c>
      <c r="Q204" s="68" t="str">
        <f ca="1">IF(ISBLANK(B204)," ",IF(O204&gt;MASTER!$B$3/100,"SB",IF(O204&gt;MASTER!$B$4/100,"B",IF(O204&gt;MASTER!$B$5/100,"C","K"))))</f>
        <v>B</v>
      </c>
    </row>
    <row r="205" customHeight="1" spans="1:17">
      <c r="A205" s="81">
        <f ca="1">INDIRECT(ADDRESS(2+QUOTIENT(ROW()-2,COUNTA('Form Responses 1'!$1:$1)-4),1,,TRUE,"Form Responses 1"))</f>
        <v>45034.7947285532</v>
      </c>
      <c r="B205" s="68" t="str">
        <f ca="1">INDIRECT(ADDRESS(2+QUOTIENT(ROW()-2,COUNTA('Form Responses 1'!$1:$1)-4),2,,TRUE,"Form Responses 1"))</f>
        <v>barn002@brin.go.id</v>
      </c>
      <c r="C205" s="68" t="str">
        <f ca="1">INDIRECT(ADDRESS(2+QUOTIENT(ROW()-2,COUNTA('Form Responses 1'!$1:$1)-4),3,,TRUE,"Form Responses 1"))</f>
        <v>Barnas</v>
      </c>
      <c r="D205" s="82">
        <f ca="1">INDIRECT(ADDRESS(2+QUOTIENT(ROW()-2,COUNTA('Form Responses 1'!$1:$1)-4),4,,TRUE,"Form Responses 1"))</f>
        <v>44943</v>
      </c>
      <c r="E205" s="83">
        <f ca="1" t="shared" si="0"/>
        <v>2</v>
      </c>
      <c r="F205" s="68" t="str">
        <f ca="1">IF(ISBLANK(A205)," ",INDIRECT(ADDRESS(1,5+MOD(ROW()-2,COUNTA('Form Responses 1'!$1:$1)-4),,TRUE,"Form Responses 1")))</f>
        <v>CIKINI - Lantai 2 [Ruang Rapat 1]</v>
      </c>
      <c r="G205" s="68" t="str">
        <f ca="1">IF(ISBLANK(A205)," ",INDIRECT(ADDRESS(MATCH(A205,'Form Responses 1'!A:A,0),5+MOD(ROW()-2,COUNTA('Form Responses 1'!$1:$1)-4),,TRUE,"Form Responses 1")))</f>
        <v>BAIK</v>
      </c>
      <c r="H205" s="84" t="str">
        <f ca="1" t="shared" si="1"/>
        <v>CIKINI - Lantai 2</v>
      </c>
      <c r="I205" s="84" t="str">
        <f ca="1" t="shared" si="2"/>
        <v>CLEANING SERVICE</v>
      </c>
      <c r="J205" s="84">
        <f ca="1" t="array" ref="J205">IFERROR(INDEX(MASTER!B:B,MATCH(G205,MASTER!A:A,0))/100," ")</f>
        <v>0.95</v>
      </c>
      <c r="K205" s="68">
        <f ca="1" t="shared" si="3"/>
        <v>3</v>
      </c>
      <c r="L205" s="68" t="str">
        <f ca="1" t="shared" si="4"/>
        <v>2023 - WEEK 03</v>
      </c>
      <c r="M205" s="68" t="str">
        <f ca="1" t="shared" si="5"/>
        <v>2023 - MONTH 01</v>
      </c>
      <c r="N205" s="84">
        <f ca="1" t="shared" ref="N205:O205" si="213">IFERROR(AVERAGEIF(L:L,L205,$J:$J)," ")</f>
        <v>0.9275</v>
      </c>
      <c r="O205" s="84">
        <f ca="1" t="shared" si="213"/>
        <v>0.929375000000001</v>
      </c>
      <c r="P205" s="68" t="str">
        <f ca="1">IF(ISBLANK(A205)," ",IF(N205&gt;MASTER!$B$3/100,"SB",IF(N205&gt;MASTER!$B$4/100,"B",IF(N205&gt;MASTER!$B$5/100,"C","K"))))</f>
        <v>B</v>
      </c>
      <c r="Q205" s="68" t="str">
        <f ca="1">IF(ISBLANK(B205)," ",IF(O205&gt;MASTER!$B$3/100,"SB",IF(O205&gt;MASTER!$B$4/100,"B",IF(O205&gt;MASTER!$B$5/100,"C","K"))))</f>
        <v>B</v>
      </c>
    </row>
    <row r="206" customHeight="1" spans="1:17">
      <c r="A206" s="81">
        <f ca="1">INDIRECT(ADDRESS(2+QUOTIENT(ROW()-2,COUNTA('Form Responses 1'!$1:$1)-4),1,,TRUE,"Form Responses 1"))</f>
        <v>45034.7947285532</v>
      </c>
      <c r="B206" s="68" t="str">
        <f ca="1">INDIRECT(ADDRESS(2+QUOTIENT(ROW()-2,COUNTA('Form Responses 1'!$1:$1)-4),2,,TRUE,"Form Responses 1"))</f>
        <v>barn002@brin.go.id</v>
      </c>
      <c r="C206" s="68" t="str">
        <f ca="1">INDIRECT(ADDRESS(2+QUOTIENT(ROW()-2,COUNTA('Form Responses 1'!$1:$1)-4),3,,TRUE,"Form Responses 1"))</f>
        <v>Barnas</v>
      </c>
      <c r="D206" s="82">
        <f ca="1">INDIRECT(ADDRESS(2+QUOTIENT(ROW()-2,COUNTA('Form Responses 1'!$1:$1)-4),4,,TRUE,"Form Responses 1"))</f>
        <v>44943</v>
      </c>
      <c r="E206" s="83">
        <f ca="1" t="shared" si="0"/>
        <v>2</v>
      </c>
      <c r="F206" s="68" t="str">
        <f ca="1">IF(ISBLANK(A206)," ",INDIRECT(ADDRESS(1,5+MOD(ROW()-2,COUNTA('Form Responses 1'!$1:$1)-4),,TRUE,"Form Responses 1")))</f>
        <v>CIKINI - Lantai 2 [Koridor ]</v>
      </c>
      <c r="G206" s="68" t="str">
        <f ca="1">IF(ISBLANK(A206)," ",INDIRECT(ADDRESS(MATCH(A206,'Form Responses 1'!A:A,0),5+MOD(ROW()-2,COUNTA('Form Responses 1'!$1:$1)-4),,TRUE,"Form Responses 1")))</f>
        <v>BAIK</v>
      </c>
      <c r="H206" s="84" t="str">
        <f ca="1" t="shared" si="1"/>
        <v>CIKINI - Lantai 2</v>
      </c>
      <c r="I206" s="84" t="str">
        <f ca="1" t="shared" si="2"/>
        <v>CLEANING SERVICE</v>
      </c>
      <c r="J206" s="84">
        <f ca="1" t="array" ref="J206">IFERROR(INDEX(MASTER!B:B,MATCH(G206,MASTER!A:A,0))/100," ")</f>
        <v>0.95</v>
      </c>
      <c r="K206" s="68">
        <f ca="1" t="shared" si="3"/>
        <v>3</v>
      </c>
      <c r="L206" s="68" t="str">
        <f ca="1" t="shared" si="4"/>
        <v>2023 - WEEK 03</v>
      </c>
      <c r="M206" s="68" t="str">
        <f ca="1" t="shared" si="5"/>
        <v>2023 - MONTH 01</v>
      </c>
      <c r="N206" s="84">
        <f ca="1" t="shared" ref="N206:O206" si="214">IFERROR(AVERAGEIF(L:L,L206,$J:$J)," ")</f>
        <v>0.9275</v>
      </c>
      <c r="O206" s="84">
        <f ca="1" t="shared" si="214"/>
        <v>0.929375000000001</v>
      </c>
      <c r="P206" s="68" t="str">
        <f ca="1">IF(ISBLANK(A206)," ",IF(N206&gt;MASTER!$B$3/100,"SB",IF(N206&gt;MASTER!$B$4/100,"B",IF(N206&gt;MASTER!$B$5/100,"C","K"))))</f>
        <v>B</v>
      </c>
      <c r="Q206" s="68" t="str">
        <f ca="1">IF(ISBLANK(B206)," ",IF(O206&gt;MASTER!$B$3/100,"SB",IF(O206&gt;MASTER!$B$4/100,"B",IF(O206&gt;MASTER!$B$5/100,"C","K"))))</f>
        <v>B</v>
      </c>
    </row>
    <row r="207" customHeight="1" spans="1:17">
      <c r="A207" s="81">
        <f ca="1">INDIRECT(ADDRESS(2+QUOTIENT(ROW()-2,COUNTA('Form Responses 1'!$1:$1)-4),1,,TRUE,"Form Responses 1"))</f>
        <v>45034.7947285532</v>
      </c>
      <c r="B207" s="68" t="str">
        <f ca="1">INDIRECT(ADDRESS(2+QUOTIENT(ROW()-2,COUNTA('Form Responses 1'!$1:$1)-4),2,,TRUE,"Form Responses 1"))</f>
        <v>barn002@brin.go.id</v>
      </c>
      <c r="C207" s="68" t="str">
        <f ca="1">INDIRECT(ADDRESS(2+QUOTIENT(ROW()-2,COUNTA('Form Responses 1'!$1:$1)-4),3,,TRUE,"Form Responses 1"))</f>
        <v>Barnas</v>
      </c>
      <c r="D207" s="82">
        <f ca="1">INDIRECT(ADDRESS(2+QUOTIENT(ROW()-2,COUNTA('Form Responses 1'!$1:$1)-4),4,,TRUE,"Form Responses 1"))</f>
        <v>44943</v>
      </c>
      <c r="E207" s="83">
        <f ca="1" t="shared" si="0"/>
        <v>2</v>
      </c>
      <c r="F207" s="68" t="str">
        <f ca="1">IF(ISBLANK(A207)," ",INDIRECT(ADDRESS(1,5+MOD(ROW()-2,COUNTA('Form Responses 1'!$1:$1)-4),,TRUE,"Form Responses 1")))</f>
        <v>CIKINI - Lantai 2 [Toilet Pria / Wanita]</v>
      </c>
      <c r="G207" s="68" t="str">
        <f ca="1">IF(ISBLANK(A207)," ",INDIRECT(ADDRESS(MATCH(A207,'Form Responses 1'!A:A,0),5+MOD(ROW()-2,COUNTA('Form Responses 1'!$1:$1)-4),,TRUE,"Form Responses 1")))</f>
        <v>CUKUP BAIK</v>
      </c>
      <c r="H207" s="84" t="str">
        <f ca="1" t="shared" si="1"/>
        <v>CIKINI - Lantai 2</v>
      </c>
      <c r="I207" s="84" t="str">
        <f ca="1" t="shared" si="2"/>
        <v>CLEANING SERVICE</v>
      </c>
      <c r="J207" s="84">
        <f ca="1" t="array" ref="J207">IFERROR(INDEX(MASTER!B:B,MATCH(G207,MASTER!A:A,0))/100," ")</f>
        <v>0.89</v>
      </c>
      <c r="K207" s="68">
        <f ca="1" t="shared" si="3"/>
        <v>3</v>
      </c>
      <c r="L207" s="68" t="str">
        <f ca="1" t="shared" si="4"/>
        <v>2023 - WEEK 03</v>
      </c>
      <c r="M207" s="68" t="str">
        <f ca="1" t="shared" si="5"/>
        <v>2023 - MONTH 01</v>
      </c>
      <c r="N207" s="84">
        <f ca="1" t="shared" ref="N207:O207" si="215">IFERROR(AVERAGEIF(L:L,L207,$J:$J)," ")</f>
        <v>0.9275</v>
      </c>
      <c r="O207" s="84">
        <f ca="1" t="shared" si="215"/>
        <v>0.929375000000001</v>
      </c>
      <c r="P207" s="68" t="str">
        <f ca="1">IF(ISBLANK(A207)," ",IF(N207&gt;MASTER!$B$3/100,"SB",IF(N207&gt;MASTER!$B$4/100,"B",IF(N207&gt;MASTER!$B$5/100,"C","K"))))</f>
        <v>B</v>
      </c>
      <c r="Q207" s="68" t="str">
        <f ca="1">IF(ISBLANK(B207)," ",IF(O207&gt;MASTER!$B$3/100,"SB",IF(O207&gt;MASTER!$B$4/100,"B",IF(O207&gt;MASTER!$B$5/100,"C","K"))))</f>
        <v>B</v>
      </c>
    </row>
    <row r="208" customHeight="1" spans="1:17">
      <c r="A208" s="81">
        <f ca="1">INDIRECT(ADDRESS(2+QUOTIENT(ROW()-2,COUNTA('Form Responses 1'!$1:$1)-4),1,,TRUE,"Form Responses 1"))</f>
        <v>45034.7947285532</v>
      </c>
      <c r="B208" s="68" t="str">
        <f ca="1">INDIRECT(ADDRESS(2+QUOTIENT(ROW()-2,COUNTA('Form Responses 1'!$1:$1)-4),2,,TRUE,"Form Responses 1"))</f>
        <v>barn002@brin.go.id</v>
      </c>
      <c r="C208" s="68" t="str">
        <f ca="1">INDIRECT(ADDRESS(2+QUOTIENT(ROW()-2,COUNTA('Form Responses 1'!$1:$1)-4),3,,TRUE,"Form Responses 1"))</f>
        <v>Barnas</v>
      </c>
      <c r="D208" s="82">
        <f ca="1">INDIRECT(ADDRESS(2+QUOTIENT(ROW()-2,COUNTA('Form Responses 1'!$1:$1)-4),4,,TRUE,"Form Responses 1"))</f>
        <v>44943</v>
      </c>
      <c r="E208" s="83">
        <f ca="1" t="shared" si="0"/>
        <v>2</v>
      </c>
      <c r="F208" s="68" t="str">
        <f ca="1">IF(ISBLANK(A208)," ",INDIRECT(ADDRESS(1,5+MOD(ROW()-2,COUNTA('Form Responses 1'!$1:$1)-4),,TRUE,"Form Responses 1")))</f>
        <v>CIKINI - Halaman [Taman ]</v>
      </c>
      <c r="G208" s="68" t="str">
        <f ca="1">IF(ISBLANK(A208)," ",INDIRECT(ADDRESS(MATCH(A208,'Form Responses 1'!A:A,0),5+MOD(ROW()-2,COUNTA('Form Responses 1'!$1:$1)-4),,TRUE,"Form Responses 1")))</f>
        <v>CUKUP BAIK</v>
      </c>
      <c r="H208" s="84" t="str">
        <f ca="1" t="shared" si="1"/>
        <v>CIKINI - Halaman</v>
      </c>
      <c r="I208" s="84" t="str">
        <f ca="1" t="shared" si="2"/>
        <v>CLEANING SERVICE</v>
      </c>
      <c r="J208" s="84">
        <f ca="1" t="array" ref="J208">IFERROR(INDEX(MASTER!B:B,MATCH(G208,MASTER!A:A,0))/100," ")</f>
        <v>0.89</v>
      </c>
      <c r="K208" s="68">
        <f ca="1" t="shared" si="3"/>
        <v>3</v>
      </c>
      <c r="L208" s="68" t="str">
        <f ca="1" t="shared" si="4"/>
        <v>2023 - WEEK 03</v>
      </c>
      <c r="M208" s="68" t="str">
        <f ca="1" t="shared" si="5"/>
        <v>2023 - MONTH 01</v>
      </c>
      <c r="N208" s="84">
        <f ca="1" t="shared" ref="N208:O208" si="216">IFERROR(AVERAGEIF(L:L,L208,$J:$J)," ")</f>
        <v>0.9275</v>
      </c>
      <c r="O208" s="84">
        <f ca="1" t="shared" si="216"/>
        <v>0.929375000000001</v>
      </c>
      <c r="P208" s="68" t="str">
        <f ca="1">IF(ISBLANK(A208)," ",IF(N208&gt;MASTER!$B$3/100,"SB",IF(N208&gt;MASTER!$B$4/100,"B",IF(N208&gt;MASTER!$B$5/100,"C","K"))))</f>
        <v>B</v>
      </c>
      <c r="Q208" s="68" t="str">
        <f ca="1">IF(ISBLANK(B208)," ",IF(O208&gt;MASTER!$B$3/100,"SB",IF(O208&gt;MASTER!$B$4/100,"B",IF(O208&gt;MASTER!$B$5/100,"C","K"))))</f>
        <v>B</v>
      </c>
    </row>
    <row r="209" customHeight="1" spans="1:17">
      <c r="A209" s="81">
        <f ca="1">INDIRECT(ADDRESS(2+QUOTIENT(ROW()-2,COUNTA('Form Responses 1'!$1:$1)-4),1,,TRUE,"Form Responses 1"))</f>
        <v>45034.7947285532</v>
      </c>
      <c r="B209" s="68" t="str">
        <f ca="1">INDIRECT(ADDRESS(2+QUOTIENT(ROW()-2,COUNTA('Form Responses 1'!$1:$1)-4),2,,TRUE,"Form Responses 1"))</f>
        <v>barn002@brin.go.id</v>
      </c>
      <c r="C209" s="68" t="str">
        <f ca="1">INDIRECT(ADDRESS(2+QUOTIENT(ROW()-2,COUNTA('Form Responses 1'!$1:$1)-4),3,,TRUE,"Form Responses 1"))</f>
        <v>Barnas</v>
      </c>
      <c r="D209" s="82">
        <f ca="1">INDIRECT(ADDRESS(2+QUOTIENT(ROW()-2,COUNTA('Form Responses 1'!$1:$1)-4),4,,TRUE,"Form Responses 1"))</f>
        <v>44943</v>
      </c>
      <c r="E209" s="83">
        <f ca="1" t="shared" si="0"/>
        <v>2</v>
      </c>
      <c r="F209" s="68" t="str">
        <f ca="1">IF(ISBLANK(A209)," ",INDIRECT(ADDRESS(1,5+MOD(ROW()-2,COUNTA('Form Responses 1'!$1:$1)-4),,TRUE,"Form Responses 1")))</f>
        <v>CIKINI - Halaman [Parkir Motor ]</v>
      </c>
      <c r="G209" s="68" t="str">
        <f ca="1">IF(ISBLANK(A209)," ",INDIRECT(ADDRESS(MATCH(A209,'Form Responses 1'!A:A,0),5+MOD(ROW()-2,COUNTA('Form Responses 1'!$1:$1)-4),,TRUE,"Form Responses 1")))</f>
        <v>BAIK</v>
      </c>
      <c r="H209" s="84" t="str">
        <f ca="1" t="shared" si="1"/>
        <v>CIKINI - Halaman</v>
      </c>
      <c r="I209" s="84" t="str">
        <f ca="1" t="shared" si="2"/>
        <v>CLEANING SERVICE</v>
      </c>
      <c r="J209" s="84">
        <f ca="1" t="array" ref="J209">IFERROR(INDEX(MASTER!B:B,MATCH(G209,MASTER!A:A,0))/100," ")</f>
        <v>0.95</v>
      </c>
      <c r="K209" s="68">
        <f ca="1" t="shared" si="3"/>
        <v>3</v>
      </c>
      <c r="L209" s="68" t="str">
        <f ca="1" t="shared" si="4"/>
        <v>2023 - WEEK 03</v>
      </c>
      <c r="M209" s="68" t="str">
        <f ca="1" t="shared" si="5"/>
        <v>2023 - MONTH 01</v>
      </c>
      <c r="N209" s="84">
        <f ca="1" t="shared" ref="N209:O209" si="217">IFERROR(AVERAGEIF(L:L,L209,$J:$J)," ")</f>
        <v>0.9275</v>
      </c>
      <c r="O209" s="84">
        <f ca="1" t="shared" si="217"/>
        <v>0.929375000000001</v>
      </c>
      <c r="P209" s="68" t="str">
        <f ca="1">IF(ISBLANK(A209)," ",IF(N209&gt;MASTER!$B$3/100,"SB",IF(N209&gt;MASTER!$B$4/100,"B",IF(N209&gt;MASTER!$B$5/100,"C","K"))))</f>
        <v>B</v>
      </c>
      <c r="Q209" s="68" t="str">
        <f ca="1">IF(ISBLANK(B209)," ",IF(O209&gt;MASTER!$B$3/100,"SB",IF(O209&gt;MASTER!$B$4/100,"B",IF(O209&gt;MASTER!$B$5/100,"C","K"))))</f>
        <v>B</v>
      </c>
    </row>
    <row r="210" customHeight="1" spans="1:17">
      <c r="A210" s="81">
        <f ca="1">INDIRECT(ADDRESS(2+QUOTIENT(ROW()-2,COUNTA('Form Responses 1'!$1:$1)-4),1,,TRUE,"Form Responses 1"))</f>
        <v>45034.7947285532</v>
      </c>
      <c r="B210" s="68" t="str">
        <f ca="1">INDIRECT(ADDRESS(2+QUOTIENT(ROW()-2,COUNTA('Form Responses 1'!$1:$1)-4),2,,TRUE,"Form Responses 1"))</f>
        <v>barn002@brin.go.id</v>
      </c>
      <c r="C210" s="68" t="str">
        <f ca="1">INDIRECT(ADDRESS(2+QUOTIENT(ROW()-2,COUNTA('Form Responses 1'!$1:$1)-4),3,,TRUE,"Form Responses 1"))</f>
        <v>Barnas</v>
      </c>
      <c r="D210" s="82">
        <f ca="1">INDIRECT(ADDRESS(2+QUOTIENT(ROW()-2,COUNTA('Form Responses 1'!$1:$1)-4),4,,TRUE,"Form Responses 1"))</f>
        <v>44943</v>
      </c>
      <c r="E210" s="83">
        <f ca="1" t="shared" si="0"/>
        <v>2</v>
      </c>
      <c r="F210" s="68" t="str">
        <f ca="1">IF(ISBLANK(A210)," ",INDIRECT(ADDRESS(1,5+MOD(ROW()-2,COUNTA('Form Responses 1'!$1:$1)-4),,TRUE,"Form Responses 1")))</f>
        <v>CIKINI - Halaman [Parkir Mobil]</v>
      </c>
      <c r="G210" s="68" t="str">
        <f ca="1">IF(ISBLANK(A210)," ",INDIRECT(ADDRESS(MATCH(A210,'Form Responses 1'!A:A,0),5+MOD(ROW()-2,COUNTA('Form Responses 1'!$1:$1)-4),,TRUE,"Form Responses 1")))</f>
        <v>BAIK</v>
      </c>
      <c r="H210" s="84" t="str">
        <f ca="1" t="shared" si="1"/>
        <v>CIKINI - Halaman</v>
      </c>
      <c r="I210" s="84" t="str">
        <f ca="1" t="shared" si="2"/>
        <v>CLEANING SERVICE</v>
      </c>
      <c r="J210" s="84">
        <f ca="1" t="array" ref="J210">IFERROR(INDEX(MASTER!B:B,MATCH(G210,MASTER!A:A,0))/100," ")</f>
        <v>0.95</v>
      </c>
      <c r="K210" s="68">
        <f ca="1" t="shared" si="3"/>
        <v>3</v>
      </c>
      <c r="L210" s="68" t="str">
        <f ca="1" t="shared" si="4"/>
        <v>2023 - WEEK 03</v>
      </c>
      <c r="M210" s="68" t="str">
        <f ca="1" t="shared" si="5"/>
        <v>2023 - MONTH 01</v>
      </c>
      <c r="N210" s="84">
        <f ca="1" t="shared" ref="N210:O210" si="218">IFERROR(AVERAGEIF(L:L,L210,$J:$J)," ")</f>
        <v>0.9275</v>
      </c>
      <c r="O210" s="84">
        <f ca="1" t="shared" si="218"/>
        <v>0.929375000000001</v>
      </c>
      <c r="P210" s="68" t="str">
        <f ca="1">IF(ISBLANK(A210)," ",IF(N210&gt;MASTER!$B$3/100,"SB",IF(N210&gt;MASTER!$B$4/100,"B",IF(N210&gt;MASTER!$B$5/100,"C","K"))))</f>
        <v>B</v>
      </c>
      <c r="Q210" s="68" t="str">
        <f ca="1">IF(ISBLANK(B210)," ",IF(O210&gt;MASTER!$B$3/100,"SB",IF(O210&gt;MASTER!$B$4/100,"B",IF(O210&gt;MASTER!$B$5/100,"C","K"))))</f>
        <v>B</v>
      </c>
    </row>
    <row r="211" customHeight="1" spans="1:17">
      <c r="A211" s="81">
        <f ca="1">INDIRECT(ADDRESS(2+QUOTIENT(ROW()-2,COUNTA('Form Responses 1'!$1:$1)-4),1,,TRUE,"Form Responses 1"))</f>
        <v>45034.7947285532</v>
      </c>
      <c r="B211" s="68" t="str">
        <f ca="1">INDIRECT(ADDRESS(2+QUOTIENT(ROW()-2,COUNTA('Form Responses 1'!$1:$1)-4),2,,TRUE,"Form Responses 1"))</f>
        <v>barn002@brin.go.id</v>
      </c>
      <c r="C211" s="68" t="str">
        <f ca="1">INDIRECT(ADDRESS(2+QUOTIENT(ROW()-2,COUNTA('Form Responses 1'!$1:$1)-4),3,,TRUE,"Form Responses 1"))</f>
        <v>Barnas</v>
      </c>
      <c r="D211" s="82">
        <f ca="1">INDIRECT(ADDRESS(2+QUOTIENT(ROW()-2,COUNTA('Form Responses 1'!$1:$1)-4),4,,TRUE,"Form Responses 1"))</f>
        <v>44943</v>
      </c>
      <c r="E211" s="83">
        <f ca="1" t="shared" si="0"/>
        <v>2</v>
      </c>
      <c r="F211" s="68" t="str">
        <f ca="1">IF(ISBLANK(A211)," ",INDIRECT(ADDRESS(1,5+MOD(ROW()-2,COUNTA('Form Responses 1'!$1:$1)-4),,TRUE,"Form Responses 1")))</f>
        <v>CIKINI - Halaman [Pos Security]</v>
      </c>
      <c r="G211" s="68" t="str">
        <f ca="1">IF(ISBLANK(A211)," ",INDIRECT(ADDRESS(MATCH(A211,'Form Responses 1'!A:A,0),5+MOD(ROW()-2,COUNTA('Form Responses 1'!$1:$1)-4),,TRUE,"Form Responses 1")))</f>
        <v>BAIK</v>
      </c>
      <c r="H211" s="84" t="str">
        <f ca="1" t="shared" si="1"/>
        <v>CIKINI - Halaman</v>
      </c>
      <c r="I211" s="84" t="str">
        <f ca="1" t="shared" si="2"/>
        <v>CLEANING SERVICE</v>
      </c>
      <c r="J211" s="84">
        <f ca="1" t="array" ref="J211">IFERROR(INDEX(MASTER!B:B,MATCH(G211,MASTER!A:A,0))/100," ")</f>
        <v>0.95</v>
      </c>
      <c r="K211" s="68">
        <f ca="1" t="shared" si="3"/>
        <v>3</v>
      </c>
      <c r="L211" s="68" t="str">
        <f ca="1" t="shared" si="4"/>
        <v>2023 - WEEK 03</v>
      </c>
      <c r="M211" s="68" t="str">
        <f ca="1" t="shared" si="5"/>
        <v>2023 - MONTH 01</v>
      </c>
      <c r="N211" s="84">
        <f ca="1" t="shared" ref="N211:O211" si="219">IFERROR(AVERAGEIF(L:L,L211,$J:$J)," ")</f>
        <v>0.9275</v>
      </c>
      <c r="O211" s="84">
        <f ca="1" t="shared" si="219"/>
        <v>0.929375000000001</v>
      </c>
      <c r="P211" s="68" t="str">
        <f ca="1">IF(ISBLANK(A211)," ",IF(N211&gt;MASTER!$B$3/100,"SB",IF(N211&gt;MASTER!$B$4/100,"B",IF(N211&gt;MASTER!$B$5/100,"C","K"))))</f>
        <v>B</v>
      </c>
      <c r="Q211" s="68" t="str">
        <f ca="1">IF(ISBLANK(B211)," ",IF(O211&gt;MASTER!$B$3/100,"SB",IF(O211&gt;MASTER!$B$4/100,"B",IF(O211&gt;MASTER!$B$5/100,"C","K"))))</f>
        <v>B</v>
      </c>
    </row>
    <row r="212" customHeight="1" spans="1:17">
      <c r="A212" s="81">
        <f ca="1">INDIRECT(ADDRESS(2+QUOTIENT(ROW()-2,COUNTA('Form Responses 1'!$1:$1)-4),1,,TRUE,"Form Responses 1"))</f>
        <v>45034.7947285532</v>
      </c>
      <c r="B212" s="68" t="str">
        <f ca="1">INDIRECT(ADDRESS(2+QUOTIENT(ROW()-2,COUNTA('Form Responses 1'!$1:$1)-4),2,,TRUE,"Form Responses 1"))</f>
        <v>barn002@brin.go.id</v>
      </c>
      <c r="C212" s="68" t="str">
        <f ca="1">INDIRECT(ADDRESS(2+QUOTIENT(ROW()-2,COUNTA('Form Responses 1'!$1:$1)-4),3,,TRUE,"Form Responses 1"))</f>
        <v>Barnas</v>
      </c>
      <c r="D212" s="82">
        <f ca="1">INDIRECT(ADDRESS(2+QUOTIENT(ROW()-2,COUNTA('Form Responses 1'!$1:$1)-4),4,,TRUE,"Form Responses 1"))</f>
        <v>44943</v>
      </c>
      <c r="E212" s="83">
        <f ca="1" t="shared" si="0"/>
        <v>2</v>
      </c>
      <c r="F212" s="68" t="str">
        <f ca="1">IF(ISBLANK(A212)," ",INDIRECT(ADDRESS(1,5+MOD(ROW()-2,COUNTA('Form Responses 1'!$1:$1)-4),,TRUE,"Form Responses 1")))</f>
        <v>CIKINI - Halaman [Halaman depan dan samping ]</v>
      </c>
      <c r="G212" s="68" t="str">
        <f ca="1">IF(ISBLANK(A212)," ",INDIRECT(ADDRESS(MATCH(A212,'Form Responses 1'!A:A,0),5+MOD(ROW()-2,COUNTA('Form Responses 1'!$1:$1)-4),,TRUE,"Form Responses 1")))</f>
        <v>BAIK</v>
      </c>
      <c r="H212" s="84" t="str">
        <f ca="1" t="shared" si="1"/>
        <v>CIKINI - Halaman</v>
      </c>
      <c r="I212" s="84" t="str">
        <f ca="1" t="shared" si="2"/>
        <v>CLEANING SERVICE</v>
      </c>
      <c r="J212" s="84">
        <f ca="1" t="array" ref="J212">IFERROR(INDEX(MASTER!B:B,MATCH(G212,MASTER!A:A,0))/100," ")</f>
        <v>0.95</v>
      </c>
      <c r="K212" s="68">
        <f ca="1" t="shared" si="3"/>
        <v>3</v>
      </c>
      <c r="L212" s="68" t="str">
        <f ca="1" t="shared" si="4"/>
        <v>2023 - WEEK 03</v>
      </c>
      <c r="M212" s="68" t="str">
        <f ca="1" t="shared" si="5"/>
        <v>2023 - MONTH 01</v>
      </c>
      <c r="N212" s="84">
        <f ca="1" t="shared" ref="N212:O212" si="220">IFERROR(AVERAGEIF(L:L,L212,$J:$J)," ")</f>
        <v>0.9275</v>
      </c>
      <c r="O212" s="84">
        <f ca="1" t="shared" si="220"/>
        <v>0.929375000000001</v>
      </c>
      <c r="P212" s="68" t="str">
        <f ca="1">IF(ISBLANK(A212)," ",IF(N212&gt;MASTER!$B$3/100,"SB",IF(N212&gt;MASTER!$B$4/100,"B",IF(N212&gt;MASTER!$B$5/100,"C","K"))))</f>
        <v>B</v>
      </c>
      <c r="Q212" s="68" t="str">
        <f ca="1">IF(ISBLANK(B212)," ",IF(O212&gt;MASTER!$B$3/100,"SB",IF(O212&gt;MASTER!$B$4/100,"B",IF(O212&gt;MASTER!$B$5/100,"C","K"))))</f>
        <v>B</v>
      </c>
    </row>
    <row r="213" customHeight="1" spans="1:17">
      <c r="A213" s="81">
        <f ca="1">INDIRECT(ADDRESS(2+QUOTIENT(ROW()-2,COUNTA('Form Responses 1'!$1:$1)-4),1,,TRUE,"Form Responses 1"))</f>
        <v>45034.7947285532</v>
      </c>
      <c r="B213" s="68" t="str">
        <f ca="1">INDIRECT(ADDRESS(2+QUOTIENT(ROW()-2,COUNTA('Form Responses 1'!$1:$1)-4),2,,TRUE,"Form Responses 1"))</f>
        <v>barn002@brin.go.id</v>
      </c>
      <c r="C213" s="68" t="str">
        <f ca="1">INDIRECT(ADDRESS(2+QUOTIENT(ROW()-2,COUNTA('Form Responses 1'!$1:$1)-4),3,,TRUE,"Form Responses 1"))</f>
        <v>Barnas</v>
      </c>
      <c r="D213" s="82">
        <f ca="1">INDIRECT(ADDRESS(2+QUOTIENT(ROW()-2,COUNTA('Form Responses 1'!$1:$1)-4),4,,TRUE,"Form Responses 1"))</f>
        <v>44943</v>
      </c>
      <c r="E213" s="83">
        <f ca="1" t="shared" si="0"/>
        <v>2</v>
      </c>
      <c r="F213" s="68" t="str">
        <f ca="1">IF(ISBLANK(A213)," ",INDIRECT(ADDRESS(1,5+MOD(ROW()-2,COUNTA('Form Responses 1'!$1:$1)-4),,TRUE,"Form Responses 1")))</f>
        <v>CIKINI - Halaman [TPS]</v>
      </c>
      <c r="G213" s="68" t="str">
        <f ca="1">IF(ISBLANK(A213)," ",INDIRECT(ADDRESS(MATCH(A213,'Form Responses 1'!A:A,0),5+MOD(ROW()-2,COUNTA('Form Responses 1'!$1:$1)-4),,TRUE,"Form Responses 1")))</f>
        <v>BAIK</v>
      </c>
      <c r="H213" s="84" t="str">
        <f ca="1" t="shared" si="1"/>
        <v>CIKINI - Halaman</v>
      </c>
      <c r="I213" s="84" t="str">
        <f ca="1" t="shared" si="2"/>
        <v>CLEANING SERVICE</v>
      </c>
      <c r="J213" s="84">
        <f ca="1" t="array" ref="J213">IFERROR(INDEX(MASTER!B:B,MATCH(G213,MASTER!A:A,0))/100," ")</f>
        <v>0.95</v>
      </c>
      <c r="K213" s="68">
        <f ca="1" t="shared" si="3"/>
        <v>3</v>
      </c>
      <c r="L213" s="68" t="str">
        <f ca="1" t="shared" si="4"/>
        <v>2023 - WEEK 03</v>
      </c>
      <c r="M213" s="68" t="str">
        <f ca="1" t="shared" si="5"/>
        <v>2023 - MONTH 01</v>
      </c>
      <c r="N213" s="84">
        <f ca="1" t="shared" ref="N213:O213" si="221">IFERROR(AVERAGEIF(L:L,L213,$J:$J)," ")</f>
        <v>0.9275</v>
      </c>
      <c r="O213" s="84">
        <f ca="1" t="shared" si="221"/>
        <v>0.929375000000001</v>
      </c>
      <c r="P213" s="68" t="str">
        <f ca="1">IF(ISBLANK(A213)," ",IF(N213&gt;MASTER!$B$3/100,"SB",IF(N213&gt;MASTER!$B$4/100,"B",IF(N213&gt;MASTER!$B$5/100,"C","K"))))</f>
        <v>B</v>
      </c>
      <c r="Q213" s="68" t="str">
        <f ca="1">IF(ISBLANK(B213)," ",IF(O213&gt;MASTER!$B$3/100,"SB",IF(O213&gt;MASTER!$B$4/100,"B",IF(O213&gt;MASTER!$B$5/100,"C","K"))))</f>
        <v>B</v>
      </c>
    </row>
    <row r="214" customHeight="1" spans="1:17">
      <c r="A214" s="81">
        <f ca="1">INDIRECT(ADDRESS(2+QUOTIENT(ROW()-2,COUNTA('Form Responses 1'!$1:$1)-4),1,,TRUE,"Form Responses 1"))</f>
        <v>45034.7947285532</v>
      </c>
      <c r="B214" s="68" t="str">
        <f ca="1">INDIRECT(ADDRESS(2+QUOTIENT(ROW()-2,COUNTA('Form Responses 1'!$1:$1)-4),2,,TRUE,"Form Responses 1"))</f>
        <v>barn002@brin.go.id</v>
      </c>
      <c r="C214" s="68" t="str">
        <f ca="1">INDIRECT(ADDRESS(2+QUOTIENT(ROW()-2,COUNTA('Form Responses 1'!$1:$1)-4),3,,TRUE,"Form Responses 1"))</f>
        <v>Barnas</v>
      </c>
      <c r="D214" s="82">
        <f ca="1">INDIRECT(ADDRESS(2+QUOTIENT(ROW()-2,COUNTA('Form Responses 1'!$1:$1)-4),4,,TRUE,"Form Responses 1"))</f>
        <v>44943</v>
      </c>
      <c r="E214" s="83">
        <f ca="1" t="shared" si="0"/>
        <v>2</v>
      </c>
      <c r="F214" s="68" t="str">
        <f ca="1">IF(ISBLANK(A214)," ",INDIRECT(ADDRESS(1,5+MOD(ROW()-2,COUNTA('Form Responses 1'!$1:$1)-4),,TRUE,"Form Responses 1")))</f>
        <v>RADEN SALEH - Lantai 1 [Lobby Utama]</v>
      </c>
      <c r="G214" s="68" t="str">
        <f ca="1">IF(ISBLANK(A214)," ",INDIRECT(ADDRESS(MATCH(A214,'Form Responses 1'!A:A,0),5+MOD(ROW()-2,COUNTA('Form Responses 1'!$1:$1)-4),,TRUE,"Form Responses 1")))</f>
        <v>BAIK</v>
      </c>
      <c r="H214" s="84" t="str">
        <f ca="1" t="shared" si="1"/>
        <v>RADEN SALEH - Lantai 1</v>
      </c>
      <c r="I214" s="84" t="str">
        <f ca="1" t="shared" si="2"/>
        <v>CLEANING SERVICE</v>
      </c>
      <c r="J214" s="84">
        <f ca="1" t="array" ref="J214">IFERROR(INDEX(MASTER!B:B,MATCH(G214,MASTER!A:A,0))/100," ")</f>
        <v>0.95</v>
      </c>
      <c r="K214" s="68">
        <f ca="1" t="shared" si="3"/>
        <v>3</v>
      </c>
      <c r="L214" s="68" t="str">
        <f ca="1" t="shared" si="4"/>
        <v>2023 - WEEK 03</v>
      </c>
      <c r="M214" s="68" t="str">
        <f ca="1" t="shared" si="5"/>
        <v>2023 - MONTH 01</v>
      </c>
      <c r="N214" s="84">
        <f ca="1" t="shared" ref="N214:O214" si="222">IFERROR(AVERAGEIF(L:L,L214,$J:$J)," ")</f>
        <v>0.9275</v>
      </c>
      <c r="O214" s="84">
        <f ca="1" t="shared" si="222"/>
        <v>0.929375000000001</v>
      </c>
      <c r="P214" s="68" t="str">
        <f ca="1">IF(ISBLANK(A214)," ",IF(N214&gt;MASTER!$B$3/100,"SB",IF(N214&gt;MASTER!$B$4/100,"B",IF(N214&gt;MASTER!$B$5/100,"C","K"))))</f>
        <v>B</v>
      </c>
      <c r="Q214" s="68" t="str">
        <f ca="1">IF(ISBLANK(B214)," ",IF(O214&gt;MASTER!$B$3/100,"SB",IF(O214&gt;MASTER!$B$4/100,"B",IF(O214&gt;MASTER!$B$5/100,"C","K"))))</f>
        <v>B</v>
      </c>
    </row>
    <row r="215" customHeight="1" spans="1:17">
      <c r="A215" s="81">
        <f ca="1">INDIRECT(ADDRESS(2+QUOTIENT(ROW()-2,COUNTA('Form Responses 1'!$1:$1)-4),1,,TRUE,"Form Responses 1"))</f>
        <v>45034.7947285532</v>
      </c>
      <c r="B215" s="68" t="str">
        <f ca="1">INDIRECT(ADDRESS(2+QUOTIENT(ROW()-2,COUNTA('Form Responses 1'!$1:$1)-4),2,,TRUE,"Form Responses 1"))</f>
        <v>barn002@brin.go.id</v>
      </c>
      <c r="C215" s="68" t="str">
        <f ca="1">INDIRECT(ADDRESS(2+QUOTIENT(ROW()-2,COUNTA('Form Responses 1'!$1:$1)-4),3,,TRUE,"Form Responses 1"))</f>
        <v>Barnas</v>
      </c>
      <c r="D215" s="82">
        <f ca="1">INDIRECT(ADDRESS(2+QUOTIENT(ROW()-2,COUNTA('Form Responses 1'!$1:$1)-4),4,,TRUE,"Form Responses 1"))</f>
        <v>44943</v>
      </c>
      <c r="E215" s="83">
        <f ca="1" t="shared" si="0"/>
        <v>2</v>
      </c>
      <c r="F215" s="68" t="str">
        <f ca="1">IF(ISBLANK(A215)," ",INDIRECT(ADDRESS(1,5+MOD(ROW()-2,COUNTA('Form Responses 1'!$1:$1)-4),,TRUE,"Form Responses 1")))</f>
        <v>RADEN SALEH - Lantai 1 [Lobby Luar]</v>
      </c>
      <c r="G215" s="68" t="str">
        <f ca="1">IF(ISBLANK(A215)," ",INDIRECT(ADDRESS(MATCH(A215,'Form Responses 1'!A:A,0),5+MOD(ROW()-2,COUNTA('Form Responses 1'!$1:$1)-4),,TRUE,"Form Responses 1")))</f>
        <v>BAIK</v>
      </c>
      <c r="H215" s="84" t="str">
        <f ca="1" t="shared" si="1"/>
        <v>RADEN SALEH - Lantai 1</v>
      </c>
      <c r="I215" s="84" t="str">
        <f ca="1" t="shared" si="2"/>
        <v>CLEANING SERVICE</v>
      </c>
      <c r="J215" s="84">
        <f ca="1" t="array" ref="J215">IFERROR(INDEX(MASTER!B:B,MATCH(G215,MASTER!A:A,0))/100," ")</f>
        <v>0.95</v>
      </c>
      <c r="K215" s="68">
        <f ca="1" t="shared" si="3"/>
        <v>3</v>
      </c>
      <c r="L215" s="68" t="str">
        <f ca="1" t="shared" si="4"/>
        <v>2023 - WEEK 03</v>
      </c>
      <c r="M215" s="68" t="str">
        <f ca="1" t="shared" si="5"/>
        <v>2023 - MONTH 01</v>
      </c>
      <c r="N215" s="84">
        <f ca="1" t="shared" ref="N215:O215" si="223">IFERROR(AVERAGEIF(L:L,L215,$J:$J)," ")</f>
        <v>0.9275</v>
      </c>
      <c r="O215" s="84">
        <f ca="1" t="shared" si="223"/>
        <v>0.929375000000001</v>
      </c>
      <c r="P215" s="68" t="str">
        <f ca="1">IF(ISBLANK(A215)," ",IF(N215&gt;MASTER!$B$3/100,"SB",IF(N215&gt;MASTER!$B$4/100,"B",IF(N215&gt;MASTER!$B$5/100,"C","K"))))</f>
        <v>B</v>
      </c>
      <c r="Q215" s="68" t="str">
        <f ca="1">IF(ISBLANK(B215)," ",IF(O215&gt;MASTER!$B$3/100,"SB",IF(O215&gt;MASTER!$B$4/100,"B",IF(O215&gt;MASTER!$B$5/100,"C","K"))))</f>
        <v>B</v>
      </c>
    </row>
    <row r="216" customHeight="1" spans="1:17">
      <c r="A216" s="81">
        <f ca="1">INDIRECT(ADDRESS(2+QUOTIENT(ROW()-2,COUNTA('Form Responses 1'!$1:$1)-4),1,,TRUE,"Form Responses 1"))</f>
        <v>45034.7947285532</v>
      </c>
      <c r="B216" s="68" t="str">
        <f ca="1">INDIRECT(ADDRESS(2+QUOTIENT(ROW()-2,COUNTA('Form Responses 1'!$1:$1)-4),2,,TRUE,"Form Responses 1"))</f>
        <v>barn002@brin.go.id</v>
      </c>
      <c r="C216" s="68" t="str">
        <f ca="1">INDIRECT(ADDRESS(2+QUOTIENT(ROW()-2,COUNTA('Form Responses 1'!$1:$1)-4),3,,TRUE,"Form Responses 1"))</f>
        <v>Barnas</v>
      </c>
      <c r="D216" s="82">
        <f ca="1">INDIRECT(ADDRESS(2+QUOTIENT(ROW()-2,COUNTA('Form Responses 1'!$1:$1)-4),4,,TRUE,"Form Responses 1"))</f>
        <v>44943</v>
      </c>
      <c r="E216" s="83">
        <f ca="1" t="shared" si="0"/>
        <v>2</v>
      </c>
      <c r="F216" s="68" t="str">
        <f ca="1">IF(ISBLANK(A216)," ",INDIRECT(ADDRESS(1,5+MOD(ROW()-2,COUNTA('Form Responses 1'!$1:$1)-4),,TRUE,"Form Responses 1")))</f>
        <v>RADEN SALEH - Lantai 1 [Ruang Meeting]</v>
      </c>
      <c r="G216" s="68" t="str">
        <f ca="1">IF(ISBLANK(A216)," ",INDIRECT(ADDRESS(MATCH(A216,'Form Responses 1'!A:A,0),5+MOD(ROW()-2,COUNTA('Form Responses 1'!$1:$1)-4),,TRUE,"Form Responses 1")))</f>
        <v>BAIK</v>
      </c>
      <c r="H216" s="84" t="str">
        <f ca="1" t="shared" si="1"/>
        <v>RADEN SALEH - Lantai 1</v>
      </c>
      <c r="I216" s="84" t="str">
        <f ca="1" t="shared" si="2"/>
        <v>CLEANING SERVICE</v>
      </c>
      <c r="J216" s="84">
        <f ca="1" t="array" ref="J216">IFERROR(INDEX(MASTER!B:B,MATCH(G216,MASTER!A:A,0))/100," ")</f>
        <v>0.95</v>
      </c>
      <c r="K216" s="68">
        <f ca="1" t="shared" si="3"/>
        <v>3</v>
      </c>
      <c r="L216" s="68" t="str">
        <f ca="1" t="shared" si="4"/>
        <v>2023 - WEEK 03</v>
      </c>
      <c r="M216" s="68" t="str">
        <f ca="1" t="shared" si="5"/>
        <v>2023 - MONTH 01</v>
      </c>
      <c r="N216" s="84">
        <f ca="1" t="shared" ref="N216:O216" si="224">IFERROR(AVERAGEIF(L:L,L216,$J:$J)," ")</f>
        <v>0.9275</v>
      </c>
      <c r="O216" s="84">
        <f ca="1" t="shared" si="224"/>
        <v>0.929375000000001</v>
      </c>
      <c r="P216" s="68" t="str">
        <f ca="1">IF(ISBLANK(A216)," ",IF(N216&gt;MASTER!$B$3/100,"SB",IF(N216&gt;MASTER!$B$4/100,"B",IF(N216&gt;MASTER!$B$5/100,"C","K"))))</f>
        <v>B</v>
      </c>
      <c r="Q216" s="68" t="str">
        <f ca="1">IF(ISBLANK(B216)," ",IF(O216&gt;MASTER!$B$3/100,"SB",IF(O216&gt;MASTER!$B$4/100,"B",IF(O216&gt;MASTER!$B$5/100,"C","K"))))</f>
        <v>B</v>
      </c>
    </row>
    <row r="217" customHeight="1" spans="1:17">
      <c r="A217" s="81">
        <f ca="1">INDIRECT(ADDRESS(2+QUOTIENT(ROW()-2,COUNTA('Form Responses 1'!$1:$1)-4),1,,TRUE,"Form Responses 1"))</f>
        <v>45034.7947285532</v>
      </c>
      <c r="B217" s="68" t="str">
        <f ca="1">INDIRECT(ADDRESS(2+QUOTIENT(ROW()-2,COUNTA('Form Responses 1'!$1:$1)-4),2,,TRUE,"Form Responses 1"))</f>
        <v>barn002@brin.go.id</v>
      </c>
      <c r="C217" s="68" t="str">
        <f ca="1">INDIRECT(ADDRESS(2+QUOTIENT(ROW()-2,COUNTA('Form Responses 1'!$1:$1)-4),3,,TRUE,"Form Responses 1"))</f>
        <v>Barnas</v>
      </c>
      <c r="D217" s="82">
        <f ca="1">INDIRECT(ADDRESS(2+QUOTIENT(ROW()-2,COUNTA('Form Responses 1'!$1:$1)-4),4,,TRUE,"Form Responses 1"))</f>
        <v>44943</v>
      </c>
      <c r="E217" s="83">
        <f ca="1" t="shared" si="0"/>
        <v>2</v>
      </c>
      <c r="F217" s="68" t="str">
        <f ca="1">IF(ISBLANK(A217)," ",INDIRECT(ADDRESS(1,5+MOD(ROW()-2,COUNTA('Form Responses 1'!$1:$1)-4),,TRUE,"Form Responses 1")))</f>
        <v>RADEN SALEH - Lantai 1 [Ruang Kerja]</v>
      </c>
      <c r="G217" s="68" t="str">
        <f ca="1">IF(ISBLANK(A217)," ",INDIRECT(ADDRESS(MATCH(A217,'Form Responses 1'!A:A,0),5+MOD(ROW()-2,COUNTA('Form Responses 1'!$1:$1)-4),,TRUE,"Form Responses 1")))</f>
        <v>CUKUP BAIK</v>
      </c>
      <c r="H217" s="84" t="str">
        <f ca="1" t="shared" si="1"/>
        <v>RADEN SALEH - Lantai 1</v>
      </c>
      <c r="I217" s="84" t="str">
        <f ca="1" t="shared" si="2"/>
        <v>CLEANING SERVICE</v>
      </c>
      <c r="J217" s="84">
        <f ca="1" t="array" ref="J217">IFERROR(INDEX(MASTER!B:B,MATCH(G217,MASTER!A:A,0))/100," ")</f>
        <v>0.89</v>
      </c>
      <c r="K217" s="68">
        <f ca="1" t="shared" si="3"/>
        <v>3</v>
      </c>
      <c r="L217" s="68" t="str">
        <f ca="1" t="shared" si="4"/>
        <v>2023 - WEEK 03</v>
      </c>
      <c r="M217" s="68" t="str">
        <f ca="1" t="shared" si="5"/>
        <v>2023 - MONTH 01</v>
      </c>
      <c r="N217" s="84">
        <f ca="1" t="shared" ref="N217:O217" si="225">IFERROR(AVERAGEIF(L:L,L217,$J:$J)," ")</f>
        <v>0.9275</v>
      </c>
      <c r="O217" s="84">
        <f ca="1" t="shared" si="225"/>
        <v>0.929375000000001</v>
      </c>
      <c r="P217" s="68" t="str">
        <f ca="1">IF(ISBLANK(A217)," ",IF(N217&gt;MASTER!$B$3/100,"SB",IF(N217&gt;MASTER!$B$4/100,"B",IF(N217&gt;MASTER!$B$5/100,"C","K"))))</f>
        <v>B</v>
      </c>
      <c r="Q217" s="68" t="str">
        <f ca="1">IF(ISBLANK(B217)," ",IF(O217&gt;MASTER!$B$3/100,"SB",IF(O217&gt;MASTER!$B$4/100,"B",IF(O217&gt;MASTER!$B$5/100,"C","K"))))</f>
        <v>B</v>
      </c>
    </row>
    <row r="218" customHeight="1" spans="1:17">
      <c r="A218" s="81">
        <f ca="1">INDIRECT(ADDRESS(2+QUOTIENT(ROW()-2,COUNTA('Form Responses 1'!$1:$1)-4),1,,TRUE,"Form Responses 1"))</f>
        <v>45034.7947285532</v>
      </c>
      <c r="B218" s="68" t="str">
        <f ca="1">INDIRECT(ADDRESS(2+QUOTIENT(ROW()-2,COUNTA('Form Responses 1'!$1:$1)-4),2,,TRUE,"Form Responses 1"))</f>
        <v>barn002@brin.go.id</v>
      </c>
      <c r="C218" s="68" t="str">
        <f ca="1">INDIRECT(ADDRESS(2+QUOTIENT(ROW()-2,COUNTA('Form Responses 1'!$1:$1)-4),3,,TRUE,"Form Responses 1"))</f>
        <v>Barnas</v>
      </c>
      <c r="D218" s="82">
        <f ca="1">INDIRECT(ADDRESS(2+QUOTIENT(ROW()-2,COUNTA('Form Responses 1'!$1:$1)-4),4,,TRUE,"Form Responses 1"))</f>
        <v>44943</v>
      </c>
      <c r="E218" s="83">
        <f ca="1" t="shared" si="0"/>
        <v>2</v>
      </c>
      <c r="F218" s="68" t="str">
        <f ca="1">IF(ISBLANK(A218)," ",INDIRECT(ADDRESS(1,5+MOD(ROW()-2,COUNTA('Form Responses 1'!$1:$1)-4),,TRUE,"Form Responses 1")))</f>
        <v>RADEN SALEH - Lantai 1 [Tangga Exit]</v>
      </c>
      <c r="G218" s="68" t="str">
        <f ca="1">IF(ISBLANK(A218)," ",INDIRECT(ADDRESS(MATCH(A218,'Form Responses 1'!A:A,0),5+MOD(ROW()-2,COUNTA('Form Responses 1'!$1:$1)-4),,TRUE,"Form Responses 1")))</f>
        <v>CUKUP BAIK</v>
      </c>
      <c r="H218" s="84" t="str">
        <f ca="1" t="shared" si="1"/>
        <v>RADEN SALEH - Lantai 1</v>
      </c>
      <c r="I218" s="84" t="str">
        <f ca="1" t="shared" si="2"/>
        <v>CLEANING SERVICE</v>
      </c>
      <c r="J218" s="84">
        <f ca="1" t="array" ref="J218">IFERROR(INDEX(MASTER!B:B,MATCH(G218,MASTER!A:A,0))/100," ")</f>
        <v>0.89</v>
      </c>
      <c r="K218" s="68">
        <f ca="1" t="shared" si="3"/>
        <v>3</v>
      </c>
      <c r="L218" s="68" t="str">
        <f ca="1" t="shared" si="4"/>
        <v>2023 - WEEK 03</v>
      </c>
      <c r="M218" s="68" t="str">
        <f ca="1" t="shared" si="5"/>
        <v>2023 - MONTH 01</v>
      </c>
      <c r="N218" s="84">
        <f ca="1" t="shared" ref="N218:O218" si="226">IFERROR(AVERAGEIF(L:L,L218,$J:$J)," ")</f>
        <v>0.9275</v>
      </c>
      <c r="O218" s="84">
        <f ca="1" t="shared" si="226"/>
        <v>0.929375000000001</v>
      </c>
      <c r="P218" s="68" t="str">
        <f ca="1">IF(ISBLANK(A218)," ",IF(N218&gt;MASTER!$B$3/100,"SB",IF(N218&gt;MASTER!$B$4/100,"B",IF(N218&gt;MASTER!$B$5/100,"C","K"))))</f>
        <v>B</v>
      </c>
      <c r="Q218" s="68" t="str">
        <f ca="1">IF(ISBLANK(B218)," ",IF(O218&gt;MASTER!$B$3/100,"SB",IF(O218&gt;MASTER!$B$4/100,"B",IF(O218&gt;MASTER!$B$5/100,"C","K"))))</f>
        <v>B</v>
      </c>
    </row>
    <row r="219" customHeight="1" spans="1:17">
      <c r="A219" s="81">
        <f ca="1">INDIRECT(ADDRESS(2+QUOTIENT(ROW()-2,COUNTA('Form Responses 1'!$1:$1)-4),1,,TRUE,"Form Responses 1"))</f>
        <v>45034.7947285532</v>
      </c>
      <c r="B219" s="68" t="str">
        <f ca="1">INDIRECT(ADDRESS(2+QUOTIENT(ROW()-2,COUNTA('Form Responses 1'!$1:$1)-4),2,,TRUE,"Form Responses 1"))</f>
        <v>barn002@brin.go.id</v>
      </c>
      <c r="C219" s="68" t="str">
        <f ca="1">INDIRECT(ADDRESS(2+QUOTIENT(ROW()-2,COUNTA('Form Responses 1'!$1:$1)-4),3,,TRUE,"Form Responses 1"))</f>
        <v>Barnas</v>
      </c>
      <c r="D219" s="82">
        <f ca="1">INDIRECT(ADDRESS(2+QUOTIENT(ROW()-2,COUNTA('Form Responses 1'!$1:$1)-4),4,,TRUE,"Form Responses 1"))</f>
        <v>44943</v>
      </c>
      <c r="E219" s="83">
        <f ca="1" t="shared" si="0"/>
        <v>2</v>
      </c>
      <c r="F219" s="68" t="str">
        <f ca="1">IF(ISBLANK(A219)," ",INDIRECT(ADDRESS(1,5+MOD(ROW()-2,COUNTA('Form Responses 1'!$1:$1)-4),,TRUE,"Form Responses 1")))</f>
        <v>RADEN SALEH - Lantai 1 [Toilet Pria / Wanita]</v>
      </c>
      <c r="G219" s="68" t="str">
        <f ca="1">IF(ISBLANK(A219)," ",INDIRECT(ADDRESS(MATCH(A219,'Form Responses 1'!A:A,0),5+MOD(ROW()-2,COUNTA('Form Responses 1'!$1:$1)-4),,TRUE,"Form Responses 1")))</f>
        <v>CUKUP BAIK</v>
      </c>
      <c r="H219" s="84" t="str">
        <f ca="1" t="shared" si="1"/>
        <v>RADEN SALEH - Lantai 1</v>
      </c>
      <c r="I219" s="84" t="str">
        <f ca="1" t="shared" si="2"/>
        <v>CLEANING SERVICE</v>
      </c>
      <c r="J219" s="84">
        <f ca="1" t="array" ref="J219">IFERROR(INDEX(MASTER!B:B,MATCH(G219,MASTER!A:A,0))/100," ")</f>
        <v>0.89</v>
      </c>
      <c r="K219" s="68">
        <f ca="1" t="shared" si="3"/>
        <v>3</v>
      </c>
      <c r="L219" s="68" t="str">
        <f ca="1" t="shared" si="4"/>
        <v>2023 - WEEK 03</v>
      </c>
      <c r="M219" s="68" t="str">
        <f ca="1" t="shared" si="5"/>
        <v>2023 - MONTH 01</v>
      </c>
      <c r="N219" s="84">
        <f ca="1" t="shared" ref="N219:O219" si="227">IFERROR(AVERAGEIF(L:L,L219,$J:$J)," ")</f>
        <v>0.9275</v>
      </c>
      <c r="O219" s="84">
        <f ca="1" t="shared" si="227"/>
        <v>0.929375000000001</v>
      </c>
      <c r="P219" s="68" t="str">
        <f ca="1">IF(ISBLANK(A219)," ",IF(N219&gt;MASTER!$B$3/100,"SB",IF(N219&gt;MASTER!$B$4/100,"B",IF(N219&gt;MASTER!$B$5/100,"C","K"))))</f>
        <v>B</v>
      </c>
      <c r="Q219" s="68" t="str">
        <f ca="1">IF(ISBLANK(B219)," ",IF(O219&gt;MASTER!$B$3/100,"SB",IF(O219&gt;MASTER!$B$4/100,"B",IF(O219&gt;MASTER!$B$5/100,"C","K"))))</f>
        <v>B</v>
      </c>
    </row>
    <row r="220" customHeight="1" spans="1:17">
      <c r="A220" s="81">
        <f ca="1">INDIRECT(ADDRESS(2+QUOTIENT(ROW()-2,COUNTA('Form Responses 1'!$1:$1)-4),1,,TRUE,"Form Responses 1"))</f>
        <v>45034.7947285532</v>
      </c>
      <c r="B220" s="68" t="str">
        <f ca="1">INDIRECT(ADDRESS(2+QUOTIENT(ROW()-2,COUNTA('Form Responses 1'!$1:$1)-4),2,,TRUE,"Form Responses 1"))</f>
        <v>barn002@brin.go.id</v>
      </c>
      <c r="C220" s="68" t="str">
        <f ca="1">INDIRECT(ADDRESS(2+QUOTIENT(ROW()-2,COUNTA('Form Responses 1'!$1:$1)-4),3,,TRUE,"Form Responses 1"))</f>
        <v>Barnas</v>
      </c>
      <c r="D220" s="82">
        <f ca="1">INDIRECT(ADDRESS(2+QUOTIENT(ROW()-2,COUNTA('Form Responses 1'!$1:$1)-4),4,,TRUE,"Form Responses 1"))</f>
        <v>44943</v>
      </c>
      <c r="E220" s="83">
        <f ca="1" t="shared" si="0"/>
        <v>2</v>
      </c>
      <c r="F220" s="68" t="str">
        <f ca="1">IF(ISBLANK(A220)," ",INDIRECT(ADDRESS(1,5+MOD(ROW()-2,COUNTA('Form Responses 1'!$1:$1)-4),,TRUE,"Form Responses 1")))</f>
        <v>RADEN SALEH - Halaman [Taman ]</v>
      </c>
      <c r="G220" s="68" t="str">
        <f ca="1">IF(ISBLANK(A220)," ",INDIRECT(ADDRESS(MATCH(A220,'Form Responses 1'!A:A,0),5+MOD(ROW()-2,COUNTA('Form Responses 1'!$1:$1)-4),,TRUE,"Form Responses 1")))</f>
        <v>BAIK</v>
      </c>
      <c r="H220" s="84" t="str">
        <f ca="1" t="shared" si="1"/>
        <v>RADEN SALEH - Halaman</v>
      </c>
      <c r="I220" s="84" t="str">
        <f ca="1" t="shared" si="2"/>
        <v>CLEANING SERVICE</v>
      </c>
      <c r="J220" s="84">
        <f ca="1" t="array" ref="J220">IFERROR(INDEX(MASTER!B:B,MATCH(G220,MASTER!A:A,0))/100," ")</f>
        <v>0.95</v>
      </c>
      <c r="K220" s="68">
        <f ca="1" t="shared" si="3"/>
        <v>3</v>
      </c>
      <c r="L220" s="68" t="str">
        <f ca="1" t="shared" si="4"/>
        <v>2023 - WEEK 03</v>
      </c>
      <c r="M220" s="68" t="str">
        <f ca="1" t="shared" si="5"/>
        <v>2023 - MONTH 01</v>
      </c>
      <c r="N220" s="84">
        <f ca="1" t="shared" ref="N220:O220" si="228">IFERROR(AVERAGEIF(L:L,L220,$J:$J)," ")</f>
        <v>0.9275</v>
      </c>
      <c r="O220" s="84">
        <f ca="1" t="shared" si="228"/>
        <v>0.929375000000001</v>
      </c>
      <c r="P220" s="68" t="str">
        <f ca="1">IF(ISBLANK(A220)," ",IF(N220&gt;MASTER!$B$3/100,"SB",IF(N220&gt;MASTER!$B$4/100,"B",IF(N220&gt;MASTER!$B$5/100,"C","K"))))</f>
        <v>B</v>
      </c>
      <c r="Q220" s="68" t="str">
        <f ca="1">IF(ISBLANK(B220)," ",IF(O220&gt;MASTER!$B$3/100,"SB",IF(O220&gt;MASTER!$B$4/100,"B",IF(O220&gt;MASTER!$B$5/100,"C","K"))))</f>
        <v>B</v>
      </c>
    </row>
    <row r="221" customHeight="1" spans="1:17">
      <c r="A221" s="81">
        <f ca="1">INDIRECT(ADDRESS(2+QUOTIENT(ROW()-2,COUNTA('Form Responses 1'!$1:$1)-4),1,,TRUE,"Form Responses 1"))</f>
        <v>45034.7947285532</v>
      </c>
      <c r="B221" s="68" t="str">
        <f ca="1">INDIRECT(ADDRESS(2+QUOTIENT(ROW()-2,COUNTA('Form Responses 1'!$1:$1)-4),2,,TRUE,"Form Responses 1"))</f>
        <v>barn002@brin.go.id</v>
      </c>
      <c r="C221" s="68" t="str">
        <f ca="1">INDIRECT(ADDRESS(2+QUOTIENT(ROW()-2,COUNTA('Form Responses 1'!$1:$1)-4),3,,TRUE,"Form Responses 1"))</f>
        <v>Barnas</v>
      </c>
      <c r="D221" s="82">
        <f ca="1">INDIRECT(ADDRESS(2+QUOTIENT(ROW()-2,COUNTA('Form Responses 1'!$1:$1)-4),4,,TRUE,"Form Responses 1"))</f>
        <v>44943</v>
      </c>
      <c r="E221" s="83">
        <f ca="1" t="shared" si="0"/>
        <v>2</v>
      </c>
      <c r="F221" s="68" t="str">
        <f ca="1">IF(ISBLANK(A221)," ",INDIRECT(ADDRESS(1,5+MOD(ROW()-2,COUNTA('Form Responses 1'!$1:$1)-4),,TRUE,"Form Responses 1")))</f>
        <v>RADEN SALEH - Halaman [Parkir Motor ]</v>
      </c>
      <c r="G221" s="68" t="str">
        <f ca="1">IF(ISBLANK(A221)," ",INDIRECT(ADDRESS(MATCH(A221,'Form Responses 1'!A:A,0),5+MOD(ROW()-2,COUNTA('Form Responses 1'!$1:$1)-4),,TRUE,"Form Responses 1")))</f>
        <v>BAIK</v>
      </c>
      <c r="H221" s="84" t="str">
        <f ca="1" t="shared" si="1"/>
        <v>RADEN SALEH - Halaman</v>
      </c>
      <c r="I221" s="84" t="str">
        <f ca="1" t="shared" si="2"/>
        <v>CLEANING SERVICE</v>
      </c>
      <c r="J221" s="84">
        <f ca="1" t="array" ref="J221">IFERROR(INDEX(MASTER!B:B,MATCH(G221,MASTER!A:A,0))/100," ")</f>
        <v>0.95</v>
      </c>
      <c r="K221" s="68">
        <f ca="1" t="shared" si="3"/>
        <v>3</v>
      </c>
      <c r="L221" s="68" t="str">
        <f ca="1" t="shared" si="4"/>
        <v>2023 - WEEK 03</v>
      </c>
      <c r="M221" s="68" t="str">
        <f ca="1" t="shared" si="5"/>
        <v>2023 - MONTH 01</v>
      </c>
      <c r="N221" s="84">
        <f ca="1" t="shared" ref="N221:O221" si="229">IFERROR(AVERAGEIF(L:L,L221,$J:$J)," ")</f>
        <v>0.9275</v>
      </c>
      <c r="O221" s="84">
        <f ca="1" t="shared" si="229"/>
        <v>0.929375000000001</v>
      </c>
      <c r="P221" s="68" t="str">
        <f ca="1">IF(ISBLANK(A221)," ",IF(N221&gt;MASTER!$B$3/100,"SB",IF(N221&gt;MASTER!$B$4/100,"B",IF(N221&gt;MASTER!$B$5/100,"C","K"))))</f>
        <v>B</v>
      </c>
      <c r="Q221" s="68" t="str">
        <f ca="1">IF(ISBLANK(B221)," ",IF(O221&gt;MASTER!$B$3/100,"SB",IF(O221&gt;MASTER!$B$4/100,"B",IF(O221&gt;MASTER!$B$5/100,"C","K"))))</f>
        <v>B</v>
      </c>
    </row>
    <row r="222" customHeight="1" spans="1:17">
      <c r="A222" s="81">
        <f ca="1">INDIRECT(ADDRESS(2+QUOTIENT(ROW()-2,COUNTA('Form Responses 1'!$1:$1)-4),1,,TRUE,"Form Responses 1"))</f>
        <v>45034.7947285532</v>
      </c>
      <c r="B222" s="68" t="str">
        <f ca="1">INDIRECT(ADDRESS(2+QUOTIENT(ROW()-2,COUNTA('Form Responses 1'!$1:$1)-4),2,,TRUE,"Form Responses 1"))</f>
        <v>barn002@brin.go.id</v>
      </c>
      <c r="C222" s="68" t="str">
        <f ca="1">INDIRECT(ADDRESS(2+QUOTIENT(ROW()-2,COUNTA('Form Responses 1'!$1:$1)-4),3,,TRUE,"Form Responses 1"))</f>
        <v>Barnas</v>
      </c>
      <c r="D222" s="82">
        <f ca="1">INDIRECT(ADDRESS(2+QUOTIENT(ROW()-2,COUNTA('Form Responses 1'!$1:$1)-4),4,,TRUE,"Form Responses 1"))</f>
        <v>44943</v>
      </c>
      <c r="E222" s="83">
        <f ca="1" t="shared" si="0"/>
        <v>2</v>
      </c>
      <c r="F222" s="68" t="str">
        <f ca="1">IF(ISBLANK(A222)," ",INDIRECT(ADDRESS(1,5+MOD(ROW()-2,COUNTA('Form Responses 1'!$1:$1)-4),,TRUE,"Form Responses 1")))</f>
        <v>RADEN SALEH - Halaman [Parkir Mobil]</v>
      </c>
      <c r="G222" s="68" t="str">
        <f ca="1">IF(ISBLANK(A222)," ",INDIRECT(ADDRESS(MATCH(A222,'Form Responses 1'!A:A,0),5+MOD(ROW()-2,COUNTA('Form Responses 1'!$1:$1)-4),,TRUE,"Form Responses 1")))</f>
        <v>BAIK</v>
      </c>
      <c r="H222" s="84" t="str">
        <f ca="1" t="shared" si="1"/>
        <v>RADEN SALEH - Halaman</v>
      </c>
      <c r="I222" s="84" t="str">
        <f ca="1" t="shared" si="2"/>
        <v>CLEANING SERVICE</v>
      </c>
      <c r="J222" s="84">
        <f ca="1" t="array" ref="J222">IFERROR(INDEX(MASTER!B:B,MATCH(G222,MASTER!A:A,0))/100," ")</f>
        <v>0.95</v>
      </c>
      <c r="K222" s="68">
        <f ca="1" t="shared" si="3"/>
        <v>3</v>
      </c>
      <c r="L222" s="68" t="str">
        <f ca="1" t="shared" si="4"/>
        <v>2023 - WEEK 03</v>
      </c>
      <c r="M222" s="68" t="str">
        <f ca="1" t="shared" si="5"/>
        <v>2023 - MONTH 01</v>
      </c>
      <c r="N222" s="84">
        <f ca="1" t="shared" ref="N222:O222" si="230">IFERROR(AVERAGEIF(L:L,L222,$J:$J)," ")</f>
        <v>0.9275</v>
      </c>
      <c r="O222" s="84">
        <f ca="1" t="shared" si="230"/>
        <v>0.929375000000001</v>
      </c>
      <c r="P222" s="68" t="str">
        <f ca="1">IF(ISBLANK(A222)," ",IF(N222&gt;MASTER!$B$3/100,"SB",IF(N222&gt;MASTER!$B$4/100,"B",IF(N222&gt;MASTER!$B$5/100,"C","K"))))</f>
        <v>B</v>
      </c>
      <c r="Q222" s="68" t="str">
        <f ca="1">IF(ISBLANK(B222)," ",IF(O222&gt;MASTER!$B$3/100,"SB",IF(O222&gt;MASTER!$B$4/100,"B",IF(O222&gt;MASTER!$B$5/100,"C","K"))))</f>
        <v>B</v>
      </c>
    </row>
    <row r="223" customHeight="1" spans="1:17">
      <c r="A223" s="81">
        <f ca="1">INDIRECT(ADDRESS(2+QUOTIENT(ROW()-2,COUNTA('Form Responses 1'!$1:$1)-4),1,,TRUE,"Form Responses 1"))</f>
        <v>45034.7947285532</v>
      </c>
      <c r="B223" s="68" t="str">
        <f ca="1">INDIRECT(ADDRESS(2+QUOTIENT(ROW()-2,COUNTA('Form Responses 1'!$1:$1)-4),2,,TRUE,"Form Responses 1"))</f>
        <v>barn002@brin.go.id</v>
      </c>
      <c r="C223" s="68" t="str">
        <f ca="1">INDIRECT(ADDRESS(2+QUOTIENT(ROW()-2,COUNTA('Form Responses 1'!$1:$1)-4),3,,TRUE,"Form Responses 1"))</f>
        <v>Barnas</v>
      </c>
      <c r="D223" s="82">
        <f ca="1">INDIRECT(ADDRESS(2+QUOTIENT(ROW()-2,COUNTA('Form Responses 1'!$1:$1)-4),4,,TRUE,"Form Responses 1"))</f>
        <v>44943</v>
      </c>
      <c r="E223" s="83">
        <f ca="1" t="shared" si="0"/>
        <v>2</v>
      </c>
      <c r="F223" s="68" t="str">
        <f ca="1">IF(ISBLANK(A223)," ",INDIRECT(ADDRESS(1,5+MOD(ROW()-2,COUNTA('Form Responses 1'!$1:$1)-4),,TRUE,"Form Responses 1")))</f>
        <v>RADEN SALEH - Halaman [Pos Security]</v>
      </c>
      <c r="G223" s="68" t="str">
        <f ca="1">IF(ISBLANK(A223)," ",INDIRECT(ADDRESS(MATCH(A223,'Form Responses 1'!A:A,0),5+MOD(ROW()-2,COUNTA('Form Responses 1'!$1:$1)-4),,TRUE,"Form Responses 1")))</f>
        <v>BAIK</v>
      </c>
      <c r="H223" s="84" t="str">
        <f ca="1" t="shared" si="1"/>
        <v>RADEN SALEH - Halaman</v>
      </c>
      <c r="I223" s="84" t="str">
        <f ca="1" t="shared" si="2"/>
        <v>CLEANING SERVICE</v>
      </c>
      <c r="J223" s="84">
        <f ca="1" t="array" ref="J223">IFERROR(INDEX(MASTER!B:B,MATCH(G223,MASTER!A:A,0))/100," ")</f>
        <v>0.95</v>
      </c>
      <c r="K223" s="68">
        <f ca="1" t="shared" si="3"/>
        <v>3</v>
      </c>
      <c r="L223" s="68" t="str">
        <f ca="1" t="shared" si="4"/>
        <v>2023 - WEEK 03</v>
      </c>
      <c r="M223" s="68" t="str">
        <f ca="1" t="shared" si="5"/>
        <v>2023 - MONTH 01</v>
      </c>
      <c r="N223" s="84">
        <f ca="1" t="shared" ref="N223:O223" si="231">IFERROR(AVERAGEIF(L:L,L223,$J:$J)," ")</f>
        <v>0.9275</v>
      </c>
      <c r="O223" s="84">
        <f ca="1" t="shared" si="231"/>
        <v>0.929375000000001</v>
      </c>
      <c r="P223" s="68" t="str">
        <f ca="1">IF(ISBLANK(A223)," ",IF(N223&gt;MASTER!$B$3/100,"SB",IF(N223&gt;MASTER!$B$4/100,"B",IF(N223&gt;MASTER!$B$5/100,"C","K"))))</f>
        <v>B</v>
      </c>
      <c r="Q223" s="68" t="str">
        <f ca="1">IF(ISBLANK(B223)," ",IF(O223&gt;MASTER!$B$3/100,"SB",IF(O223&gt;MASTER!$B$4/100,"B",IF(O223&gt;MASTER!$B$5/100,"C","K"))))</f>
        <v>B</v>
      </c>
    </row>
    <row r="224" customHeight="1" spans="1:17">
      <c r="A224" s="81">
        <f ca="1">INDIRECT(ADDRESS(2+QUOTIENT(ROW()-2,COUNTA('Form Responses 1'!$1:$1)-4),1,,TRUE,"Form Responses 1"))</f>
        <v>45034.7947285532</v>
      </c>
      <c r="B224" s="68" t="str">
        <f ca="1">INDIRECT(ADDRESS(2+QUOTIENT(ROW()-2,COUNTA('Form Responses 1'!$1:$1)-4),2,,TRUE,"Form Responses 1"))</f>
        <v>barn002@brin.go.id</v>
      </c>
      <c r="C224" s="68" t="str">
        <f ca="1">INDIRECT(ADDRESS(2+QUOTIENT(ROW()-2,COUNTA('Form Responses 1'!$1:$1)-4),3,,TRUE,"Form Responses 1"))</f>
        <v>Barnas</v>
      </c>
      <c r="D224" s="82">
        <f ca="1">INDIRECT(ADDRESS(2+QUOTIENT(ROW()-2,COUNTA('Form Responses 1'!$1:$1)-4),4,,TRUE,"Form Responses 1"))</f>
        <v>44943</v>
      </c>
      <c r="E224" s="83">
        <f ca="1" t="shared" si="0"/>
        <v>2</v>
      </c>
      <c r="F224" s="68" t="str">
        <f ca="1">IF(ISBLANK(A224)," ",INDIRECT(ADDRESS(1,5+MOD(ROW()-2,COUNTA('Form Responses 1'!$1:$1)-4),,TRUE,"Form Responses 1")))</f>
        <v>RADEN SALEH - Halaman [Halaman depan samping dan belakang]</v>
      </c>
      <c r="G224" s="68" t="str">
        <f ca="1">IF(ISBLANK(A224)," ",INDIRECT(ADDRESS(MATCH(A224,'Form Responses 1'!A:A,0),5+MOD(ROW()-2,COUNTA('Form Responses 1'!$1:$1)-4),,TRUE,"Form Responses 1")))</f>
        <v>BAIK</v>
      </c>
      <c r="H224" s="84" t="str">
        <f ca="1" t="shared" si="1"/>
        <v>RADEN SALEH - Halaman</v>
      </c>
      <c r="I224" s="84" t="str">
        <f ca="1" t="shared" si="2"/>
        <v>CLEANING SERVICE</v>
      </c>
      <c r="J224" s="84">
        <f ca="1" t="array" ref="J224">IFERROR(INDEX(MASTER!B:B,MATCH(G224,MASTER!A:A,0))/100," ")</f>
        <v>0.95</v>
      </c>
      <c r="K224" s="68">
        <f ca="1" t="shared" si="3"/>
        <v>3</v>
      </c>
      <c r="L224" s="68" t="str">
        <f ca="1" t="shared" si="4"/>
        <v>2023 - WEEK 03</v>
      </c>
      <c r="M224" s="68" t="str">
        <f ca="1" t="shared" si="5"/>
        <v>2023 - MONTH 01</v>
      </c>
      <c r="N224" s="84">
        <f ca="1" t="shared" ref="N224:O224" si="232">IFERROR(AVERAGEIF(L:L,L224,$J:$J)," ")</f>
        <v>0.9275</v>
      </c>
      <c r="O224" s="84">
        <f ca="1" t="shared" si="232"/>
        <v>0.929375000000001</v>
      </c>
      <c r="P224" s="68" t="str">
        <f ca="1">IF(ISBLANK(A224)," ",IF(N224&gt;MASTER!$B$3/100,"SB",IF(N224&gt;MASTER!$B$4/100,"B",IF(N224&gt;MASTER!$B$5/100,"C","K"))))</f>
        <v>B</v>
      </c>
      <c r="Q224" s="68" t="str">
        <f ca="1">IF(ISBLANK(B224)," ",IF(O224&gt;MASTER!$B$3/100,"SB",IF(O224&gt;MASTER!$B$4/100,"B",IF(O224&gt;MASTER!$B$5/100,"C","K"))))</f>
        <v>B</v>
      </c>
    </row>
    <row r="225" customHeight="1" spans="1:17">
      <c r="A225" s="81">
        <f ca="1">INDIRECT(ADDRESS(2+QUOTIENT(ROW()-2,COUNTA('Form Responses 1'!$1:$1)-4),1,,TRUE,"Form Responses 1"))</f>
        <v>45034.7947285532</v>
      </c>
      <c r="B225" s="68" t="str">
        <f ca="1">INDIRECT(ADDRESS(2+QUOTIENT(ROW()-2,COUNTA('Form Responses 1'!$1:$1)-4),2,,TRUE,"Form Responses 1"))</f>
        <v>barn002@brin.go.id</v>
      </c>
      <c r="C225" s="68" t="str">
        <f ca="1">INDIRECT(ADDRESS(2+QUOTIENT(ROW()-2,COUNTA('Form Responses 1'!$1:$1)-4),3,,TRUE,"Form Responses 1"))</f>
        <v>Barnas</v>
      </c>
      <c r="D225" s="82">
        <f ca="1">INDIRECT(ADDRESS(2+QUOTIENT(ROW()-2,COUNTA('Form Responses 1'!$1:$1)-4),4,,TRUE,"Form Responses 1"))</f>
        <v>44943</v>
      </c>
      <c r="E225" s="83">
        <f ca="1" t="shared" si="0"/>
        <v>2</v>
      </c>
      <c r="F225" s="68" t="str">
        <f ca="1">IF(ISBLANK(A225)," ",INDIRECT(ADDRESS(1,5+MOD(ROW()-2,COUNTA('Form Responses 1'!$1:$1)-4),,TRUE,"Form Responses 1")))</f>
        <v>RADEN SALEH - Halaman [TPS]</v>
      </c>
      <c r="G225" s="68" t="str">
        <f ca="1">IF(ISBLANK(A225)," ",INDIRECT(ADDRESS(MATCH(A225,'Form Responses 1'!A:A,0),5+MOD(ROW()-2,COUNTA('Form Responses 1'!$1:$1)-4),,TRUE,"Form Responses 1")))</f>
        <v>CUKUP BAIK</v>
      </c>
      <c r="H225" s="84" t="str">
        <f ca="1" t="shared" si="1"/>
        <v>RADEN SALEH - Halaman</v>
      </c>
      <c r="I225" s="84" t="str">
        <f ca="1" t="shared" si="2"/>
        <v>CLEANING SERVICE</v>
      </c>
      <c r="J225" s="84">
        <f ca="1" t="array" ref="J225">IFERROR(INDEX(MASTER!B:B,MATCH(G225,MASTER!A:A,0))/100," ")</f>
        <v>0.89</v>
      </c>
      <c r="K225" s="68">
        <f ca="1" t="shared" si="3"/>
        <v>3</v>
      </c>
      <c r="L225" s="68" t="str">
        <f ca="1" t="shared" si="4"/>
        <v>2023 - WEEK 03</v>
      </c>
      <c r="M225" s="68" t="str">
        <f ca="1" t="shared" si="5"/>
        <v>2023 - MONTH 01</v>
      </c>
      <c r="N225" s="84">
        <f ca="1" t="shared" ref="N225:O225" si="233">IFERROR(AVERAGEIF(L:L,L225,$J:$J)," ")</f>
        <v>0.9275</v>
      </c>
      <c r="O225" s="84">
        <f ca="1" t="shared" si="233"/>
        <v>0.929375000000001</v>
      </c>
      <c r="P225" s="68" t="str">
        <f ca="1">IF(ISBLANK(A225)," ",IF(N225&gt;MASTER!$B$3/100,"SB",IF(N225&gt;MASTER!$B$4/100,"B",IF(N225&gt;MASTER!$B$5/100,"C","K"))))</f>
        <v>B</v>
      </c>
      <c r="Q225" s="68" t="str">
        <f ca="1">IF(ISBLANK(B225)," ",IF(O225&gt;MASTER!$B$3/100,"SB",IF(O225&gt;MASTER!$B$4/100,"B",IF(O225&gt;MASTER!$B$5/100,"C","K"))))</f>
        <v>B</v>
      </c>
    </row>
    <row r="226" customHeight="1" spans="1:17">
      <c r="A226" s="81">
        <f ca="1">INDIRECT(ADDRESS(2+QUOTIENT(ROW()-2,COUNTA('Form Responses 1'!$1:$1)-4),1,,TRUE,"Form Responses 1"))</f>
        <v>45034.7964316435</v>
      </c>
      <c r="B226" s="68" t="str">
        <f ca="1">INDIRECT(ADDRESS(2+QUOTIENT(ROW()-2,COUNTA('Form Responses 1'!$1:$1)-4),2,,TRUE,"Form Responses 1"))</f>
        <v>barn002@brin.go.id</v>
      </c>
      <c r="C226" s="68" t="str">
        <f ca="1">INDIRECT(ADDRESS(2+QUOTIENT(ROW()-2,COUNTA('Form Responses 1'!$1:$1)-4),3,,TRUE,"Form Responses 1"))</f>
        <v>Barnas</v>
      </c>
      <c r="D226" s="82">
        <f ca="1">INDIRECT(ADDRESS(2+QUOTIENT(ROW()-2,COUNTA('Form Responses 1'!$1:$1)-4),4,,TRUE,"Form Responses 1"))</f>
        <v>44974</v>
      </c>
      <c r="E226" s="83">
        <f ca="1" t="shared" si="0"/>
        <v>5</v>
      </c>
      <c r="F226" s="68" t="str">
        <f ca="1">IF(ISBLANK(A226)," ",INDIRECT(ADDRESS(1,5+MOD(ROW()-2,COUNTA('Form Responses 1'!$1:$1)-4),,TRUE,"Form Responses 1")))</f>
        <v>Security [CIKINI - Security Functions]</v>
      </c>
      <c r="G226" s="68" t="str">
        <f ca="1">IF(ISBLANK(A226)," ",INDIRECT(ADDRESS(MATCH(A226,'Form Responses 1'!A:A,0),5+MOD(ROW()-2,COUNTA('Form Responses 1'!$1:$1)-4),,TRUE,"Form Responses 1")))</f>
        <v>CUKUP BAIK</v>
      </c>
      <c r="H226" s="84" t="str">
        <f ca="1" t="shared" si="1"/>
        <v>Security</v>
      </c>
      <c r="I226" s="84" t="str">
        <f ca="1" t="shared" si="2"/>
        <v>SECURITY SERVICE</v>
      </c>
      <c r="J226" s="84">
        <f ca="1" t="array" ref="J226">IFERROR(INDEX(MASTER!B:B,MATCH(G226,MASTER!A:A,0))/100," ")</f>
        <v>0.89</v>
      </c>
      <c r="K226" s="68">
        <f ca="1" t="shared" si="3"/>
        <v>7</v>
      </c>
      <c r="L226" s="68" t="str">
        <f ca="1" t="shared" si="4"/>
        <v>2023 - WEEK 07</v>
      </c>
      <c r="M226" s="68" t="str">
        <f ca="1" t="shared" si="5"/>
        <v>2023 - MONTH 02</v>
      </c>
      <c r="N226" s="84">
        <f ca="1" t="shared" ref="N226:O226" si="234">IFERROR(AVERAGEIF(L:L,L226,$J:$J)," ")</f>
        <v>0.93875</v>
      </c>
      <c r="O226" s="84">
        <f ca="1" t="shared" si="234"/>
        <v>0.932187500000001</v>
      </c>
      <c r="P226" s="68" t="str">
        <f ca="1">IF(ISBLANK(A226)," ",IF(N226&gt;MASTER!$B$3/100,"SB",IF(N226&gt;MASTER!$B$4/100,"B",IF(N226&gt;MASTER!$B$5/100,"C","K"))))</f>
        <v>B</v>
      </c>
      <c r="Q226" s="68" t="str">
        <f ca="1">IF(ISBLANK(B226)," ",IF(O226&gt;MASTER!$B$3/100,"SB",IF(O226&gt;MASTER!$B$4/100,"B",IF(O226&gt;MASTER!$B$5/100,"C","K"))))</f>
        <v>B</v>
      </c>
    </row>
    <row r="227" customHeight="1" spans="1:17">
      <c r="A227" s="81">
        <f ca="1">INDIRECT(ADDRESS(2+QUOTIENT(ROW()-2,COUNTA('Form Responses 1'!$1:$1)-4),1,,TRUE,"Form Responses 1"))</f>
        <v>45034.7964316435</v>
      </c>
      <c r="B227" s="68" t="str">
        <f ca="1">INDIRECT(ADDRESS(2+QUOTIENT(ROW()-2,COUNTA('Form Responses 1'!$1:$1)-4),2,,TRUE,"Form Responses 1"))</f>
        <v>barn002@brin.go.id</v>
      </c>
      <c r="C227" s="68" t="str">
        <f ca="1">INDIRECT(ADDRESS(2+QUOTIENT(ROW()-2,COUNTA('Form Responses 1'!$1:$1)-4),3,,TRUE,"Form Responses 1"))</f>
        <v>Barnas</v>
      </c>
      <c r="D227" s="82">
        <f ca="1">INDIRECT(ADDRESS(2+QUOTIENT(ROW()-2,COUNTA('Form Responses 1'!$1:$1)-4),4,,TRUE,"Form Responses 1"))</f>
        <v>44974</v>
      </c>
      <c r="E227" s="83">
        <f ca="1" t="shared" si="0"/>
        <v>5</v>
      </c>
      <c r="F227" s="68" t="str">
        <f ca="1">IF(ISBLANK(A227)," ",INDIRECT(ADDRESS(1,5+MOD(ROW()-2,COUNTA('Form Responses 1'!$1:$1)-4),,TRUE,"Form Responses 1")))</f>
        <v>Security [ RADEN SALEH - Security Functions]</v>
      </c>
      <c r="G227" s="68" t="str">
        <f ca="1">IF(ISBLANK(A227)," ",INDIRECT(ADDRESS(MATCH(A227,'Form Responses 1'!A:A,0),5+MOD(ROW()-2,COUNTA('Form Responses 1'!$1:$1)-4),,TRUE,"Form Responses 1")))</f>
        <v>CUKUP BAIK</v>
      </c>
      <c r="H227" s="84" t="str">
        <f ca="1" t="shared" si="1"/>
        <v>Security</v>
      </c>
      <c r="I227" s="84" t="str">
        <f ca="1" t="shared" si="2"/>
        <v>SECURITY SERVICE</v>
      </c>
      <c r="J227" s="84">
        <f ca="1" t="array" ref="J227">IFERROR(INDEX(MASTER!B:B,MATCH(G227,MASTER!A:A,0))/100," ")</f>
        <v>0.89</v>
      </c>
      <c r="K227" s="68">
        <f ca="1" t="shared" si="3"/>
        <v>7</v>
      </c>
      <c r="L227" s="68" t="str">
        <f ca="1" t="shared" si="4"/>
        <v>2023 - WEEK 07</v>
      </c>
      <c r="M227" s="68" t="str">
        <f ca="1" t="shared" si="5"/>
        <v>2023 - MONTH 02</v>
      </c>
      <c r="N227" s="84">
        <f ca="1" t="shared" ref="N227:O227" si="235">IFERROR(AVERAGEIF(L:L,L227,$J:$J)," ")</f>
        <v>0.93875</v>
      </c>
      <c r="O227" s="84">
        <f ca="1" t="shared" si="235"/>
        <v>0.932187500000001</v>
      </c>
      <c r="P227" s="68" t="str">
        <f ca="1">IF(ISBLANK(A227)," ",IF(N227&gt;MASTER!$B$3/100,"SB",IF(N227&gt;MASTER!$B$4/100,"B",IF(N227&gt;MASTER!$B$5/100,"C","K"))))</f>
        <v>B</v>
      </c>
      <c r="Q227" s="68" t="str">
        <f ca="1">IF(ISBLANK(B227)," ",IF(O227&gt;MASTER!$B$3/100,"SB",IF(O227&gt;MASTER!$B$4/100,"B",IF(O227&gt;MASTER!$B$5/100,"C","K"))))</f>
        <v>B</v>
      </c>
    </row>
    <row r="228" customHeight="1" spans="1:17">
      <c r="A228" s="81">
        <f ca="1">INDIRECT(ADDRESS(2+QUOTIENT(ROW()-2,COUNTA('Form Responses 1'!$1:$1)-4),1,,TRUE,"Form Responses 1"))</f>
        <v>45034.7964316435</v>
      </c>
      <c r="B228" s="68" t="str">
        <f ca="1">INDIRECT(ADDRESS(2+QUOTIENT(ROW()-2,COUNTA('Form Responses 1'!$1:$1)-4),2,,TRUE,"Form Responses 1"))</f>
        <v>barn002@brin.go.id</v>
      </c>
      <c r="C228" s="68" t="str">
        <f ca="1">INDIRECT(ADDRESS(2+QUOTIENT(ROW()-2,COUNTA('Form Responses 1'!$1:$1)-4),3,,TRUE,"Form Responses 1"))</f>
        <v>Barnas</v>
      </c>
      <c r="D228" s="82">
        <f ca="1">INDIRECT(ADDRESS(2+QUOTIENT(ROW()-2,COUNTA('Form Responses 1'!$1:$1)-4),4,,TRUE,"Form Responses 1"))</f>
        <v>44974</v>
      </c>
      <c r="E228" s="83">
        <f ca="1" t="shared" si="0"/>
        <v>5</v>
      </c>
      <c r="F228" s="68" t="str">
        <f ca="1">IF(ISBLANK(A228)," ",INDIRECT(ADDRESS(1,5+MOD(ROW()-2,COUNTA('Form Responses 1'!$1:$1)-4),,TRUE,"Form Responses 1")))</f>
        <v>CIKINI - Lantai 1 [Lobby Utama]</v>
      </c>
      <c r="G228" s="68" t="str">
        <f ca="1">IF(ISBLANK(A228)," ",INDIRECT(ADDRESS(MATCH(A228,'Form Responses 1'!A:A,0),5+MOD(ROW()-2,COUNTA('Form Responses 1'!$1:$1)-4),,TRUE,"Form Responses 1")))</f>
        <v>BAIK</v>
      </c>
      <c r="H228" s="84" t="str">
        <f ca="1" t="shared" si="1"/>
        <v>CIKINI - Lantai 1</v>
      </c>
      <c r="I228" s="84" t="str">
        <f ca="1" t="shared" si="2"/>
        <v>CLEANING SERVICE</v>
      </c>
      <c r="J228" s="84">
        <f ca="1" t="array" ref="J228">IFERROR(INDEX(MASTER!B:B,MATCH(G228,MASTER!A:A,0))/100," ")</f>
        <v>0.95</v>
      </c>
      <c r="K228" s="68">
        <f ca="1" t="shared" si="3"/>
        <v>7</v>
      </c>
      <c r="L228" s="68" t="str">
        <f ca="1" t="shared" si="4"/>
        <v>2023 - WEEK 07</v>
      </c>
      <c r="M228" s="68" t="str">
        <f ca="1" t="shared" si="5"/>
        <v>2023 - MONTH 02</v>
      </c>
      <c r="N228" s="84">
        <f ca="1" t="shared" ref="N228:O228" si="236">IFERROR(AVERAGEIF(L:L,L228,$J:$J)," ")</f>
        <v>0.93875</v>
      </c>
      <c r="O228" s="84">
        <f ca="1" t="shared" si="236"/>
        <v>0.932187500000001</v>
      </c>
      <c r="P228" s="68" t="str">
        <f ca="1">IF(ISBLANK(A228)," ",IF(N228&gt;MASTER!$B$3/100,"SB",IF(N228&gt;MASTER!$B$4/100,"B",IF(N228&gt;MASTER!$B$5/100,"C","K"))))</f>
        <v>B</v>
      </c>
      <c r="Q228" s="68" t="str">
        <f ca="1">IF(ISBLANK(B228)," ",IF(O228&gt;MASTER!$B$3/100,"SB",IF(O228&gt;MASTER!$B$4/100,"B",IF(O228&gt;MASTER!$B$5/100,"C","K"))))</f>
        <v>B</v>
      </c>
    </row>
    <row r="229" customHeight="1" spans="1:17">
      <c r="A229" s="81">
        <f ca="1">INDIRECT(ADDRESS(2+QUOTIENT(ROW()-2,COUNTA('Form Responses 1'!$1:$1)-4),1,,TRUE,"Form Responses 1"))</f>
        <v>45034.7964316435</v>
      </c>
      <c r="B229" s="68" t="str">
        <f ca="1">INDIRECT(ADDRESS(2+QUOTIENT(ROW()-2,COUNTA('Form Responses 1'!$1:$1)-4),2,,TRUE,"Form Responses 1"))</f>
        <v>barn002@brin.go.id</v>
      </c>
      <c r="C229" s="68" t="str">
        <f ca="1">INDIRECT(ADDRESS(2+QUOTIENT(ROW()-2,COUNTA('Form Responses 1'!$1:$1)-4),3,,TRUE,"Form Responses 1"))</f>
        <v>Barnas</v>
      </c>
      <c r="D229" s="82">
        <f ca="1">INDIRECT(ADDRESS(2+QUOTIENT(ROW()-2,COUNTA('Form Responses 1'!$1:$1)-4),4,,TRUE,"Form Responses 1"))</f>
        <v>44974</v>
      </c>
      <c r="E229" s="83">
        <f ca="1" t="shared" si="0"/>
        <v>5</v>
      </c>
      <c r="F229" s="68" t="str">
        <f ca="1">IF(ISBLANK(A229)," ",INDIRECT(ADDRESS(1,5+MOD(ROW()-2,COUNTA('Form Responses 1'!$1:$1)-4),,TRUE,"Form Responses 1")))</f>
        <v>CIKINI - Lantai 1 [Musholla]</v>
      </c>
      <c r="G229" s="68" t="str">
        <f ca="1">IF(ISBLANK(A229)," ",INDIRECT(ADDRESS(MATCH(A229,'Form Responses 1'!A:A,0),5+MOD(ROW()-2,COUNTA('Form Responses 1'!$1:$1)-4),,TRUE,"Form Responses 1")))</f>
        <v>BAIK</v>
      </c>
      <c r="H229" s="84" t="str">
        <f ca="1" t="shared" si="1"/>
        <v>CIKINI - Lantai 1</v>
      </c>
      <c r="I229" s="84" t="str">
        <f ca="1" t="shared" si="2"/>
        <v>CLEANING SERVICE</v>
      </c>
      <c r="J229" s="84">
        <f ca="1" t="array" ref="J229">IFERROR(INDEX(MASTER!B:B,MATCH(G229,MASTER!A:A,0))/100," ")</f>
        <v>0.95</v>
      </c>
      <c r="K229" s="68">
        <f ca="1" t="shared" si="3"/>
        <v>7</v>
      </c>
      <c r="L229" s="68" t="str">
        <f ca="1" t="shared" si="4"/>
        <v>2023 - WEEK 07</v>
      </c>
      <c r="M229" s="68" t="str">
        <f ca="1" t="shared" si="5"/>
        <v>2023 - MONTH 02</v>
      </c>
      <c r="N229" s="84">
        <f ca="1" t="shared" ref="N229:O229" si="237">IFERROR(AVERAGEIF(L:L,L229,$J:$J)," ")</f>
        <v>0.93875</v>
      </c>
      <c r="O229" s="84">
        <f ca="1" t="shared" si="237"/>
        <v>0.932187500000001</v>
      </c>
      <c r="P229" s="68" t="str">
        <f ca="1">IF(ISBLANK(A229)," ",IF(N229&gt;MASTER!$B$3/100,"SB",IF(N229&gt;MASTER!$B$4/100,"B",IF(N229&gt;MASTER!$B$5/100,"C","K"))))</f>
        <v>B</v>
      </c>
      <c r="Q229" s="68" t="str">
        <f ca="1">IF(ISBLANK(B229)," ",IF(O229&gt;MASTER!$B$3/100,"SB",IF(O229&gt;MASTER!$B$4/100,"B",IF(O229&gt;MASTER!$B$5/100,"C","K"))))</f>
        <v>B</v>
      </c>
    </row>
    <row r="230" customHeight="1" spans="1:17">
      <c r="A230" s="81">
        <f ca="1">INDIRECT(ADDRESS(2+QUOTIENT(ROW()-2,COUNTA('Form Responses 1'!$1:$1)-4),1,,TRUE,"Form Responses 1"))</f>
        <v>45034.7964316435</v>
      </c>
      <c r="B230" s="68" t="str">
        <f ca="1">INDIRECT(ADDRESS(2+QUOTIENT(ROW()-2,COUNTA('Form Responses 1'!$1:$1)-4),2,,TRUE,"Form Responses 1"))</f>
        <v>barn002@brin.go.id</v>
      </c>
      <c r="C230" s="68" t="str">
        <f ca="1">INDIRECT(ADDRESS(2+QUOTIENT(ROW()-2,COUNTA('Form Responses 1'!$1:$1)-4),3,,TRUE,"Form Responses 1"))</f>
        <v>Barnas</v>
      </c>
      <c r="D230" s="82">
        <f ca="1">INDIRECT(ADDRESS(2+QUOTIENT(ROW()-2,COUNTA('Form Responses 1'!$1:$1)-4),4,,TRUE,"Form Responses 1"))</f>
        <v>44974</v>
      </c>
      <c r="E230" s="83">
        <f ca="1" t="shared" si="0"/>
        <v>5</v>
      </c>
      <c r="F230" s="68" t="str">
        <f ca="1">IF(ISBLANK(A230)," ",INDIRECT(ADDRESS(1,5+MOD(ROW()-2,COUNTA('Form Responses 1'!$1:$1)-4),,TRUE,"Form Responses 1")))</f>
        <v>CIKINI - Lantai 1 [R. PPID]</v>
      </c>
      <c r="G230" s="68" t="str">
        <f ca="1">IF(ISBLANK(A230)," ",INDIRECT(ADDRESS(MATCH(A230,'Form Responses 1'!A:A,0),5+MOD(ROW()-2,COUNTA('Form Responses 1'!$1:$1)-4),,TRUE,"Form Responses 1")))</f>
        <v>BAIK</v>
      </c>
      <c r="H230" s="84" t="str">
        <f ca="1" t="shared" si="1"/>
        <v>CIKINI - Lantai 1</v>
      </c>
      <c r="I230" s="84" t="str">
        <f ca="1" t="shared" si="2"/>
        <v>CLEANING SERVICE</v>
      </c>
      <c r="J230" s="84">
        <f ca="1" t="array" ref="J230">IFERROR(INDEX(MASTER!B:B,MATCH(G230,MASTER!A:A,0))/100," ")</f>
        <v>0.95</v>
      </c>
      <c r="K230" s="68">
        <f ca="1" t="shared" si="3"/>
        <v>7</v>
      </c>
      <c r="L230" s="68" t="str">
        <f ca="1" t="shared" si="4"/>
        <v>2023 - WEEK 07</v>
      </c>
      <c r="M230" s="68" t="str">
        <f ca="1" t="shared" si="5"/>
        <v>2023 - MONTH 02</v>
      </c>
      <c r="N230" s="84">
        <f ca="1" t="shared" ref="N230:O230" si="238">IFERROR(AVERAGEIF(L:L,L230,$J:$J)," ")</f>
        <v>0.93875</v>
      </c>
      <c r="O230" s="84">
        <f ca="1" t="shared" si="238"/>
        <v>0.932187500000001</v>
      </c>
      <c r="P230" s="68" t="str">
        <f ca="1">IF(ISBLANK(A230)," ",IF(N230&gt;MASTER!$B$3/100,"SB",IF(N230&gt;MASTER!$B$4/100,"B",IF(N230&gt;MASTER!$B$5/100,"C","K"))))</f>
        <v>B</v>
      </c>
      <c r="Q230" s="68" t="str">
        <f ca="1">IF(ISBLANK(B230)," ",IF(O230&gt;MASTER!$B$3/100,"SB",IF(O230&gt;MASTER!$B$4/100,"B",IF(O230&gt;MASTER!$B$5/100,"C","K"))))</f>
        <v>B</v>
      </c>
    </row>
    <row r="231" customHeight="1" spans="1:17">
      <c r="A231" s="81">
        <f ca="1">INDIRECT(ADDRESS(2+QUOTIENT(ROW()-2,COUNTA('Form Responses 1'!$1:$1)-4),1,,TRUE,"Form Responses 1"))</f>
        <v>45034.7964316435</v>
      </c>
      <c r="B231" s="68" t="str">
        <f ca="1">INDIRECT(ADDRESS(2+QUOTIENT(ROW()-2,COUNTA('Form Responses 1'!$1:$1)-4),2,,TRUE,"Form Responses 1"))</f>
        <v>barn002@brin.go.id</v>
      </c>
      <c r="C231" s="68" t="str">
        <f ca="1">INDIRECT(ADDRESS(2+QUOTIENT(ROW()-2,COUNTA('Form Responses 1'!$1:$1)-4),3,,TRUE,"Form Responses 1"))</f>
        <v>Barnas</v>
      </c>
      <c r="D231" s="82">
        <f ca="1">INDIRECT(ADDRESS(2+QUOTIENT(ROW()-2,COUNTA('Form Responses 1'!$1:$1)-4),4,,TRUE,"Form Responses 1"))</f>
        <v>44974</v>
      </c>
      <c r="E231" s="83">
        <f ca="1" t="shared" si="0"/>
        <v>5</v>
      </c>
      <c r="F231" s="68" t="str">
        <f ca="1">IF(ISBLANK(A231)," ",INDIRECT(ADDRESS(1,5+MOD(ROW()-2,COUNTA('Form Responses 1'!$1:$1)-4),,TRUE,"Form Responses 1")))</f>
        <v>CIKINI - Lantai 1 [Ruang Kerja]</v>
      </c>
      <c r="G231" s="68" t="str">
        <f ca="1">IF(ISBLANK(A231)," ",INDIRECT(ADDRESS(MATCH(A231,'Form Responses 1'!A:A,0),5+MOD(ROW()-2,COUNTA('Form Responses 1'!$1:$1)-4),,TRUE,"Form Responses 1")))</f>
        <v>BAIK</v>
      </c>
      <c r="H231" s="84" t="str">
        <f ca="1" t="shared" si="1"/>
        <v>CIKINI - Lantai 1</v>
      </c>
      <c r="I231" s="84" t="str">
        <f ca="1" t="shared" si="2"/>
        <v>CLEANING SERVICE</v>
      </c>
      <c r="J231" s="84">
        <f ca="1" t="array" ref="J231">IFERROR(INDEX(MASTER!B:B,MATCH(G231,MASTER!A:A,0))/100," ")</f>
        <v>0.95</v>
      </c>
      <c r="K231" s="68">
        <f ca="1" t="shared" si="3"/>
        <v>7</v>
      </c>
      <c r="L231" s="68" t="str">
        <f ca="1" t="shared" si="4"/>
        <v>2023 - WEEK 07</v>
      </c>
      <c r="M231" s="68" t="str">
        <f ca="1" t="shared" si="5"/>
        <v>2023 - MONTH 02</v>
      </c>
      <c r="N231" s="84">
        <f ca="1" t="shared" ref="N231:O231" si="239">IFERROR(AVERAGEIF(L:L,L231,$J:$J)," ")</f>
        <v>0.93875</v>
      </c>
      <c r="O231" s="84">
        <f ca="1" t="shared" si="239"/>
        <v>0.932187500000001</v>
      </c>
      <c r="P231" s="68" t="str">
        <f ca="1">IF(ISBLANK(A231)," ",IF(N231&gt;MASTER!$B$3/100,"SB",IF(N231&gt;MASTER!$B$4/100,"B",IF(N231&gt;MASTER!$B$5/100,"C","K"))))</f>
        <v>B</v>
      </c>
      <c r="Q231" s="68" t="str">
        <f ca="1">IF(ISBLANK(B231)," ",IF(O231&gt;MASTER!$B$3/100,"SB",IF(O231&gt;MASTER!$B$4/100,"B",IF(O231&gt;MASTER!$B$5/100,"C","K"))))</f>
        <v>B</v>
      </c>
    </row>
    <row r="232" customHeight="1" spans="1:17">
      <c r="A232" s="81">
        <f ca="1">INDIRECT(ADDRESS(2+QUOTIENT(ROW()-2,COUNTA('Form Responses 1'!$1:$1)-4),1,,TRUE,"Form Responses 1"))</f>
        <v>45034.7964316435</v>
      </c>
      <c r="B232" s="68" t="str">
        <f ca="1">INDIRECT(ADDRESS(2+QUOTIENT(ROW()-2,COUNTA('Form Responses 1'!$1:$1)-4),2,,TRUE,"Form Responses 1"))</f>
        <v>barn002@brin.go.id</v>
      </c>
      <c r="C232" s="68" t="str">
        <f ca="1">INDIRECT(ADDRESS(2+QUOTIENT(ROW()-2,COUNTA('Form Responses 1'!$1:$1)-4),3,,TRUE,"Form Responses 1"))</f>
        <v>Barnas</v>
      </c>
      <c r="D232" s="82">
        <f ca="1">INDIRECT(ADDRESS(2+QUOTIENT(ROW()-2,COUNTA('Form Responses 1'!$1:$1)-4),4,,TRUE,"Form Responses 1"))</f>
        <v>44974</v>
      </c>
      <c r="E232" s="83">
        <f ca="1" t="shared" si="0"/>
        <v>5</v>
      </c>
      <c r="F232" s="68" t="str">
        <f ca="1">IF(ISBLANK(A232)," ",INDIRECT(ADDRESS(1,5+MOD(ROW()-2,COUNTA('Form Responses 1'!$1:$1)-4),,TRUE,"Form Responses 1")))</f>
        <v>CIKINI - Lantai 1 [Taman Tengah]</v>
      </c>
      <c r="G232" s="68" t="str">
        <f ca="1">IF(ISBLANK(A232)," ",INDIRECT(ADDRESS(MATCH(A232,'Form Responses 1'!A:A,0),5+MOD(ROW()-2,COUNTA('Form Responses 1'!$1:$1)-4),,TRUE,"Form Responses 1")))</f>
        <v>CUKUP BAIK</v>
      </c>
      <c r="H232" s="84" t="str">
        <f ca="1" t="shared" si="1"/>
        <v>CIKINI - Lantai 1</v>
      </c>
      <c r="I232" s="84" t="str">
        <f ca="1" t="shared" si="2"/>
        <v>CLEANING SERVICE</v>
      </c>
      <c r="J232" s="84">
        <f ca="1" t="array" ref="J232">IFERROR(INDEX(MASTER!B:B,MATCH(G232,MASTER!A:A,0))/100," ")</f>
        <v>0.89</v>
      </c>
      <c r="K232" s="68">
        <f ca="1" t="shared" si="3"/>
        <v>7</v>
      </c>
      <c r="L232" s="68" t="str">
        <f ca="1" t="shared" si="4"/>
        <v>2023 - WEEK 07</v>
      </c>
      <c r="M232" s="68" t="str">
        <f ca="1" t="shared" si="5"/>
        <v>2023 - MONTH 02</v>
      </c>
      <c r="N232" s="84">
        <f ca="1" t="shared" ref="N232:O232" si="240">IFERROR(AVERAGEIF(L:L,L232,$J:$J)," ")</f>
        <v>0.93875</v>
      </c>
      <c r="O232" s="84">
        <f ca="1" t="shared" si="240"/>
        <v>0.932187500000001</v>
      </c>
      <c r="P232" s="68" t="str">
        <f ca="1">IF(ISBLANK(A232)," ",IF(N232&gt;MASTER!$B$3/100,"SB",IF(N232&gt;MASTER!$B$4/100,"B",IF(N232&gt;MASTER!$B$5/100,"C","K"))))</f>
        <v>B</v>
      </c>
      <c r="Q232" s="68" t="str">
        <f ca="1">IF(ISBLANK(B232)," ",IF(O232&gt;MASTER!$B$3/100,"SB",IF(O232&gt;MASTER!$B$4/100,"B",IF(O232&gt;MASTER!$B$5/100,"C","K"))))</f>
        <v>B</v>
      </c>
    </row>
    <row r="233" customHeight="1" spans="1:17">
      <c r="A233" s="81">
        <f ca="1">INDIRECT(ADDRESS(2+QUOTIENT(ROW()-2,COUNTA('Form Responses 1'!$1:$1)-4),1,,TRUE,"Form Responses 1"))</f>
        <v>45034.7964316435</v>
      </c>
      <c r="B233" s="68" t="str">
        <f ca="1">INDIRECT(ADDRESS(2+QUOTIENT(ROW()-2,COUNTA('Form Responses 1'!$1:$1)-4),2,,TRUE,"Form Responses 1"))</f>
        <v>barn002@brin.go.id</v>
      </c>
      <c r="C233" s="68" t="str">
        <f ca="1">INDIRECT(ADDRESS(2+QUOTIENT(ROW()-2,COUNTA('Form Responses 1'!$1:$1)-4),3,,TRUE,"Form Responses 1"))</f>
        <v>Barnas</v>
      </c>
      <c r="D233" s="82">
        <f ca="1">INDIRECT(ADDRESS(2+QUOTIENT(ROW()-2,COUNTA('Form Responses 1'!$1:$1)-4),4,,TRUE,"Form Responses 1"))</f>
        <v>44974</v>
      </c>
      <c r="E233" s="83">
        <f ca="1" t="shared" si="0"/>
        <v>5</v>
      </c>
      <c r="F233" s="68" t="str">
        <f ca="1">IF(ISBLANK(A233)," ",INDIRECT(ADDRESS(1,5+MOD(ROW()-2,COUNTA('Form Responses 1'!$1:$1)-4),,TRUE,"Form Responses 1")))</f>
        <v>CIKINI - Lantai 1 [Toilet Pria / Wanita]</v>
      </c>
      <c r="G233" s="68" t="str">
        <f ca="1">IF(ISBLANK(A233)," ",INDIRECT(ADDRESS(MATCH(A233,'Form Responses 1'!A:A,0),5+MOD(ROW()-2,COUNTA('Form Responses 1'!$1:$1)-4),,TRUE,"Form Responses 1")))</f>
        <v>BAIK</v>
      </c>
      <c r="H233" s="84" t="str">
        <f ca="1" t="shared" si="1"/>
        <v>CIKINI - Lantai 1</v>
      </c>
      <c r="I233" s="84" t="str">
        <f ca="1" t="shared" si="2"/>
        <v>CLEANING SERVICE</v>
      </c>
      <c r="J233" s="84">
        <f ca="1" t="array" ref="J233">IFERROR(INDEX(MASTER!B:B,MATCH(G233,MASTER!A:A,0))/100," ")</f>
        <v>0.95</v>
      </c>
      <c r="K233" s="68">
        <f ca="1" t="shared" si="3"/>
        <v>7</v>
      </c>
      <c r="L233" s="68" t="str">
        <f ca="1" t="shared" si="4"/>
        <v>2023 - WEEK 07</v>
      </c>
      <c r="M233" s="68" t="str">
        <f ca="1" t="shared" si="5"/>
        <v>2023 - MONTH 02</v>
      </c>
      <c r="N233" s="84">
        <f ca="1" t="shared" ref="N233:O233" si="241">IFERROR(AVERAGEIF(L:L,L233,$J:$J)," ")</f>
        <v>0.93875</v>
      </c>
      <c r="O233" s="84">
        <f ca="1" t="shared" si="241"/>
        <v>0.932187500000001</v>
      </c>
      <c r="P233" s="68" t="str">
        <f ca="1">IF(ISBLANK(A233)," ",IF(N233&gt;MASTER!$B$3/100,"SB",IF(N233&gt;MASTER!$B$4/100,"B",IF(N233&gt;MASTER!$B$5/100,"C","K"))))</f>
        <v>B</v>
      </c>
      <c r="Q233" s="68" t="str">
        <f ca="1">IF(ISBLANK(B233)," ",IF(O233&gt;MASTER!$B$3/100,"SB",IF(O233&gt;MASTER!$B$4/100,"B",IF(O233&gt;MASTER!$B$5/100,"C","K"))))</f>
        <v>B</v>
      </c>
    </row>
    <row r="234" customHeight="1" spans="1:17">
      <c r="A234" s="81">
        <f ca="1">INDIRECT(ADDRESS(2+QUOTIENT(ROW()-2,COUNTA('Form Responses 1'!$1:$1)-4),1,,TRUE,"Form Responses 1"))</f>
        <v>45034.7964316435</v>
      </c>
      <c r="B234" s="68" t="str">
        <f ca="1">INDIRECT(ADDRESS(2+QUOTIENT(ROW()-2,COUNTA('Form Responses 1'!$1:$1)-4),2,,TRUE,"Form Responses 1"))</f>
        <v>barn002@brin.go.id</v>
      </c>
      <c r="C234" s="68" t="str">
        <f ca="1">INDIRECT(ADDRESS(2+QUOTIENT(ROW()-2,COUNTA('Form Responses 1'!$1:$1)-4),3,,TRUE,"Form Responses 1"))</f>
        <v>Barnas</v>
      </c>
      <c r="D234" s="82">
        <f ca="1">INDIRECT(ADDRESS(2+QUOTIENT(ROW()-2,COUNTA('Form Responses 1'!$1:$1)-4),4,,TRUE,"Form Responses 1"))</f>
        <v>44974</v>
      </c>
      <c r="E234" s="83">
        <f ca="1" t="shared" si="0"/>
        <v>5</v>
      </c>
      <c r="F234" s="68" t="str">
        <f ca="1">IF(ISBLANK(A234)," ",INDIRECT(ADDRESS(1,5+MOD(ROW()-2,COUNTA('Form Responses 1'!$1:$1)-4),,TRUE,"Form Responses 1")))</f>
        <v>CIKINI - Lantai 2 [Tangga Exit]</v>
      </c>
      <c r="G234" s="68" t="str">
        <f ca="1">IF(ISBLANK(A234)," ",INDIRECT(ADDRESS(MATCH(A234,'Form Responses 1'!A:A,0),5+MOD(ROW()-2,COUNTA('Form Responses 1'!$1:$1)-4),,TRUE,"Form Responses 1")))</f>
        <v>BAIK</v>
      </c>
      <c r="H234" s="84" t="str">
        <f ca="1" t="shared" si="1"/>
        <v>CIKINI - Lantai 2</v>
      </c>
      <c r="I234" s="84" t="str">
        <f ca="1" t="shared" si="2"/>
        <v>CLEANING SERVICE</v>
      </c>
      <c r="J234" s="84">
        <f ca="1" t="array" ref="J234">IFERROR(INDEX(MASTER!B:B,MATCH(G234,MASTER!A:A,0))/100," ")</f>
        <v>0.95</v>
      </c>
      <c r="K234" s="68">
        <f ca="1" t="shared" si="3"/>
        <v>7</v>
      </c>
      <c r="L234" s="68" t="str">
        <f ca="1" t="shared" si="4"/>
        <v>2023 - WEEK 07</v>
      </c>
      <c r="M234" s="68" t="str">
        <f ca="1" t="shared" si="5"/>
        <v>2023 - MONTH 02</v>
      </c>
      <c r="N234" s="84">
        <f ca="1" t="shared" ref="N234:O234" si="242">IFERROR(AVERAGEIF(L:L,L234,$J:$J)," ")</f>
        <v>0.93875</v>
      </c>
      <c r="O234" s="84">
        <f ca="1" t="shared" si="242"/>
        <v>0.932187500000001</v>
      </c>
      <c r="P234" s="68" t="str">
        <f ca="1">IF(ISBLANK(A234)," ",IF(N234&gt;MASTER!$B$3/100,"SB",IF(N234&gt;MASTER!$B$4/100,"B",IF(N234&gt;MASTER!$B$5/100,"C","K"))))</f>
        <v>B</v>
      </c>
      <c r="Q234" s="68" t="str">
        <f ca="1">IF(ISBLANK(B234)," ",IF(O234&gt;MASTER!$B$3/100,"SB",IF(O234&gt;MASTER!$B$4/100,"B",IF(O234&gt;MASTER!$B$5/100,"C","K"))))</f>
        <v>B</v>
      </c>
    </row>
    <row r="235" customHeight="1" spans="1:17">
      <c r="A235" s="81">
        <f ca="1">INDIRECT(ADDRESS(2+QUOTIENT(ROW()-2,COUNTA('Form Responses 1'!$1:$1)-4),1,,TRUE,"Form Responses 1"))</f>
        <v>45034.7964316435</v>
      </c>
      <c r="B235" s="68" t="str">
        <f ca="1">INDIRECT(ADDRESS(2+QUOTIENT(ROW()-2,COUNTA('Form Responses 1'!$1:$1)-4),2,,TRUE,"Form Responses 1"))</f>
        <v>barn002@brin.go.id</v>
      </c>
      <c r="C235" s="68" t="str">
        <f ca="1">INDIRECT(ADDRESS(2+QUOTIENT(ROW()-2,COUNTA('Form Responses 1'!$1:$1)-4),3,,TRUE,"Form Responses 1"))</f>
        <v>Barnas</v>
      </c>
      <c r="D235" s="82">
        <f ca="1">INDIRECT(ADDRESS(2+QUOTIENT(ROW()-2,COUNTA('Form Responses 1'!$1:$1)-4),4,,TRUE,"Form Responses 1"))</f>
        <v>44974</v>
      </c>
      <c r="E235" s="83">
        <f ca="1" t="shared" si="0"/>
        <v>5</v>
      </c>
      <c r="F235" s="68" t="str">
        <f ca="1">IF(ISBLANK(A235)," ",INDIRECT(ADDRESS(1,5+MOD(ROW()-2,COUNTA('Form Responses 1'!$1:$1)-4),,TRUE,"Form Responses 1")))</f>
        <v>CIKINI - Lantai 2 [Ruang Kerja]</v>
      </c>
      <c r="G235" s="68" t="str">
        <f ca="1">IF(ISBLANK(A235)," ",INDIRECT(ADDRESS(MATCH(A235,'Form Responses 1'!A:A,0),5+MOD(ROW()-2,COUNTA('Form Responses 1'!$1:$1)-4),,TRUE,"Form Responses 1")))</f>
        <v>BAIK</v>
      </c>
      <c r="H235" s="84" t="str">
        <f ca="1" t="shared" si="1"/>
        <v>CIKINI - Lantai 2</v>
      </c>
      <c r="I235" s="84" t="str">
        <f ca="1" t="shared" si="2"/>
        <v>CLEANING SERVICE</v>
      </c>
      <c r="J235" s="84">
        <f ca="1" t="array" ref="J235">IFERROR(INDEX(MASTER!B:B,MATCH(G235,MASTER!A:A,0))/100," ")</f>
        <v>0.95</v>
      </c>
      <c r="K235" s="68">
        <f ca="1" t="shared" si="3"/>
        <v>7</v>
      </c>
      <c r="L235" s="68" t="str">
        <f ca="1" t="shared" si="4"/>
        <v>2023 - WEEK 07</v>
      </c>
      <c r="M235" s="68" t="str">
        <f ca="1" t="shared" si="5"/>
        <v>2023 - MONTH 02</v>
      </c>
      <c r="N235" s="84">
        <f ca="1" t="shared" ref="N235:O235" si="243">IFERROR(AVERAGEIF(L:L,L235,$J:$J)," ")</f>
        <v>0.93875</v>
      </c>
      <c r="O235" s="84">
        <f ca="1" t="shared" si="243"/>
        <v>0.932187500000001</v>
      </c>
      <c r="P235" s="68" t="str">
        <f ca="1">IF(ISBLANK(A235)," ",IF(N235&gt;MASTER!$B$3/100,"SB",IF(N235&gt;MASTER!$B$4/100,"B",IF(N235&gt;MASTER!$B$5/100,"C","K"))))</f>
        <v>B</v>
      </c>
      <c r="Q235" s="68" t="str">
        <f ca="1">IF(ISBLANK(B235)," ",IF(O235&gt;MASTER!$B$3/100,"SB",IF(O235&gt;MASTER!$B$4/100,"B",IF(O235&gt;MASTER!$B$5/100,"C","K"))))</f>
        <v>B</v>
      </c>
    </row>
    <row r="236" customHeight="1" spans="1:17">
      <c r="A236" s="81">
        <f ca="1">INDIRECT(ADDRESS(2+QUOTIENT(ROW()-2,COUNTA('Form Responses 1'!$1:$1)-4),1,,TRUE,"Form Responses 1"))</f>
        <v>45034.7964316435</v>
      </c>
      <c r="B236" s="68" t="str">
        <f ca="1">INDIRECT(ADDRESS(2+QUOTIENT(ROW()-2,COUNTA('Form Responses 1'!$1:$1)-4),2,,TRUE,"Form Responses 1"))</f>
        <v>barn002@brin.go.id</v>
      </c>
      <c r="C236" s="68" t="str">
        <f ca="1">INDIRECT(ADDRESS(2+QUOTIENT(ROW()-2,COUNTA('Form Responses 1'!$1:$1)-4),3,,TRUE,"Form Responses 1"))</f>
        <v>Barnas</v>
      </c>
      <c r="D236" s="82">
        <f ca="1">INDIRECT(ADDRESS(2+QUOTIENT(ROW()-2,COUNTA('Form Responses 1'!$1:$1)-4),4,,TRUE,"Form Responses 1"))</f>
        <v>44974</v>
      </c>
      <c r="E236" s="83">
        <f ca="1" t="shared" si="0"/>
        <v>5</v>
      </c>
      <c r="F236" s="68" t="str">
        <f ca="1">IF(ISBLANK(A236)," ",INDIRECT(ADDRESS(1,5+MOD(ROW()-2,COUNTA('Form Responses 1'!$1:$1)-4),,TRUE,"Form Responses 1")))</f>
        <v>CIKINI - Lantai 2 [Pantry ]</v>
      </c>
      <c r="G236" s="68" t="str">
        <f ca="1">IF(ISBLANK(A236)," ",INDIRECT(ADDRESS(MATCH(A236,'Form Responses 1'!A:A,0),5+MOD(ROW()-2,COUNTA('Form Responses 1'!$1:$1)-4),,TRUE,"Form Responses 1")))</f>
        <v>CUKUP BAIK</v>
      </c>
      <c r="H236" s="84" t="str">
        <f ca="1" t="shared" si="1"/>
        <v>CIKINI - Lantai 2</v>
      </c>
      <c r="I236" s="84" t="str">
        <f ca="1" t="shared" si="2"/>
        <v>CLEANING SERVICE</v>
      </c>
      <c r="J236" s="84">
        <f ca="1" t="array" ref="J236">IFERROR(INDEX(MASTER!B:B,MATCH(G236,MASTER!A:A,0))/100," ")</f>
        <v>0.89</v>
      </c>
      <c r="K236" s="68">
        <f ca="1" t="shared" si="3"/>
        <v>7</v>
      </c>
      <c r="L236" s="68" t="str">
        <f ca="1" t="shared" si="4"/>
        <v>2023 - WEEK 07</v>
      </c>
      <c r="M236" s="68" t="str">
        <f ca="1" t="shared" si="5"/>
        <v>2023 - MONTH 02</v>
      </c>
      <c r="N236" s="84">
        <f ca="1" t="shared" ref="N236:O236" si="244">IFERROR(AVERAGEIF(L:L,L236,$J:$J)," ")</f>
        <v>0.93875</v>
      </c>
      <c r="O236" s="84">
        <f ca="1" t="shared" si="244"/>
        <v>0.932187500000001</v>
      </c>
      <c r="P236" s="68" t="str">
        <f ca="1">IF(ISBLANK(A236)," ",IF(N236&gt;MASTER!$B$3/100,"SB",IF(N236&gt;MASTER!$B$4/100,"B",IF(N236&gt;MASTER!$B$5/100,"C","K"))))</f>
        <v>B</v>
      </c>
      <c r="Q236" s="68" t="str">
        <f ca="1">IF(ISBLANK(B236)," ",IF(O236&gt;MASTER!$B$3/100,"SB",IF(O236&gt;MASTER!$B$4/100,"B",IF(O236&gt;MASTER!$B$5/100,"C","K"))))</f>
        <v>B</v>
      </c>
    </row>
    <row r="237" customHeight="1" spans="1:17">
      <c r="A237" s="81">
        <f ca="1">INDIRECT(ADDRESS(2+QUOTIENT(ROW()-2,COUNTA('Form Responses 1'!$1:$1)-4),1,,TRUE,"Form Responses 1"))</f>
        <v>45034.7964316435</v>
      </c>
      <c r="B237" s="68" t="str">
        <f ca="1">INDIRECT(ADDRESS(2+QUOTIENT(ROW()-2,COUNTA('Form Responses 1'!$1:$1)-4),2,,TRUE,"Form Responses 1"))</f>
        <v>barn002@brin.go.id</v>
      </c>
      <c r="C237" s="68" t="str">
        <f ca="1">INDIRECT(ADDRESS(2+QUOTIENT(ROW()-2,COUNTA('Form Responses 1'!$1:$1)-4),3,,TRUE,"Form Responses 1"))</f>
        <v>Barnas</v>
      </c>
      <c r="D237" s="82">
        <f ca="1">INDIRECT(ADDRESS(2+QUOTIENT(ROW()-2,COUNTA('Form Responses 1'!$1:$1)-4),4,,TRUE,"Form Responses 1"))</f>
        <v>44974</v>
      </c>
      <c r="E237" s="83">
        <f ca="1" t="shared" si="0"/>
        <v>5</v>
      </c>
      <c r="F237" s="68" t="str">
        <f ca="1">IF(ISBLANK(A237)," ",INDIRECT(ADDRESS(1,5+MOD(ROW()-2,COUNTA('Form Responses 1'!$1:$1)-4),,TRUE,"Form Responses 1")))</f>
        <v>CIKINI - Lantai 2 [Ruang Rapat 1]</v>
      </c>
      <c r="G237" s="68" t="str">
        <f ca="1">IF(ISBLANK(A237)," ",INDIRECT(ADDRESS(MATCH(A237,'Form Responses 1'!A:A,0),5+MOD(ROW()-2,COUNTA('Form Responses 1'!$1:$1)-4),,TRUE,"Form Responses 1")))</f>
        <v>BAIK</v>
      </c>
      <c r="H237" s="84" t="str">
        <f ca="1" t="shared" si="1"/>
        <v>CIKINI - Lantai 2</v>
      </c>
      <c r="I237" s="84" t="str">
        <f ca="1" t="shared" si="2"/>
        <v>CLEANING SERVICE</v>
      </c>
      <c r="J237" s="84">
        <f ca="1" t="array" ref="J237">IFERROR(INDEX(MASTER!B:B,MATCH(G237,MASTER!A:A,0))/100," ")</f>
        <v>0.95</v>
      </c>
      <c r="K237" s="68">
        <f ca="1" t="shared" si="3"/>
        <v>7</v>
      </c>
      <c r="L237" s="68" t="str">
        <f ca="1" t="shared" si="4"/>
        <v>2023 - WEEK 07</v>
      </c>
      <c r="M237" s="68" t="str">
        <f ca="1" t="shared" si="5"/>
        <v>2023 - MONTH 02</v>
      </c>
      <c r="N237" s="84">
        <f ca="1" t="shared" ref="N237:O237" si="245">IFERROR(AVERAGEIF(L:L,L237,$J:$J)," ")</f>
        <v>0.93875</v>
      </c>
      <c r="O237" s="84">
        <f ca="1" t="shared" si="245"/>
        <v>0.932187500000001</v>
      </c>
      <c r="P237" s="68" t="str">
        <f ca="1">IF(ISBLANK(A237)," ",IF(N237&gt;MASTER!$B$3/100,"SB",IF(N237&gt;MASTER!$B$4/100,"B",IF(N237&gt;MASTER!$B$5/100,"C","K"))))</f>
        <v>B</v>
      </c>
      <c r="Q237" s="68" t="str">
        <f ca="1">IF(ISBLANK(B237)," ",IF(O237&gt;MASTER!$B$3/100,"SB",IF(O237&gt;MASTER!$B$4/100,"B",IF(O237&gt;MASTER!$B$5/100,"C","K"))))</f>
        <v>B</v>
      </c>
    </row>
    <row r="238" customHeight="1" spans="1:17">
      <c r="A238" s="81">
        <f ca="1">INDIRECT(ADDRESS(2+QUOTIENT(ROW()-2,COUNTA('Form Responses 1'!$1:$1)-4),1,,TRUE,"Form Responses 1"))</f>
        <v>45034.7964316435</v>
      </c>
      <c r="B238" s="68" t="str">
        <f ca="1">INDIRECT(ADDRESS(2+QUOTIENT(ROW()-2,COUNTA('Form Responses 1'!$1:$1)-4),2,,TRUE,"Form Responses 1"))</f>
        <v>barn002@brin.go.id</v>
      </c>
      <c r="C238" s="68" t="str">
        <f ca="1">INDIRECT(ADDRESS(2+QUOTIENT(ROW()-2,COUNTA('Form Responses 1'!$1:$1)-4),3,,TRUE,"Form Responses 1"))</f>
        <v>Barnas</v>
      </c>
      <c r="D238" s="82">
        <f ca="1">INDIRECT(ADDRESS(2+QUOTIENT(ROW()-2,COUNTA('Form Responses 1'!$1:$1)-4),4,,TRUE,"Form Responses 1"))</f>
        <v>44974</v>
      </c>
      <c r="E238" s="83">
        <f ca="1" t="shared" si="0"/>
        <v>5</v>
      </c>
      <c r="F238" s="68" t="str">
        <f ca="1">IF(ISBLANK(A238)," ",INDIRECT(ADDRESS(1,5+MOD(ROW()-2,COUNTA('Form Responses 1'!$1:$1)-4),,TRUE,"Form Responses 1")))</f>
        <v>CIKINI - Lantai 2 [Koridor ]</v>
      </c>
      <c r="G238" s="68" t="str">
        <f ca="1">IF(ISBLANK(A238)," ",INDIRECT(ADDRESS(MATCH(A238,'Form Responses 1'!A:A,0),5+MOD(ROW()-2,COUNTA('Form Responses 1'!$1:$1)-4),,TRUE,"Form Responses 1")))</f>
        <v>BAIK</v>
      </c>
      <c r="H238" s="84" t="str">
        <f ca="1" t="shared" si="1"/>
        <v>CIKINI - Lantai 2</v>
      </c>
      <c r="I238" s="84" t="str">
        <f ca="1" t="shared" si="2"/>
        <v>CLEANING SERVICE</v>
      </c>
      <c r="J238" s="84">
        <f ca="1" t="array" ref="J238">IFERROR(INDEX(MASTER!B:B,MATCH(G238,MASTER!A:A,0))/100," ")</f>
        <v>0.95</v>
      </c>
      <c r="K238" s="68">
        <f ca="1" t="shared" si="3"/>
        <v>7</v>
      </c>
      <c r="L238" s="68" t="str">
        <f ca="1" t="shared" si="4"/>
        <v>2023 - WEEK 07</v>
      </c>
      <c r="M238" s="68" t="str">
        <f ca="1" t="shared" si="5"/>
        <v>2023 - MONTH 02</v>
      </c>
      <c r="N238" s="84">
        <f ca="1" t="shared" ref="N238:O238" si="246">IFERROR(AVERAGEIF(L:L,L238,$J:$J)," ")</f>
        <v>0.93875</v>
      </c>
      <c r="O238" s="84">
        <f ca="1" t="shared" si="246"/>
        <v>0.932187500000001</v>
      </c>
      <c r="P238" s="68" t="str">
        <f ca="1">IF(ISBLANK(A238)," ",IF(N238&gt;MASTER!$B$3/100,"SB",IF(N238&gt;MASTER!$B$4/100,"B",IF(N238&gt;MASTER!$B$5/100,"C","K"))))</f>
        <v>B</v>
      </c>
      <c r="Q238" s="68" t="str">
        <f ca="1">IF(ISBLANK(B238)," ",IF(O238&gt;MASTER!$B$3/100,"SB",IF(O238&gt;MASTER!$B$4/100,"B",IF(O238&gt;MASTER!$B$5/100,"C","K"))))</f>
        <v>B</v>
      </c>
    </row>
    <row r="239" customHeight="1" spans="1:17">
      <c r="A239" s="81">
        <f ca="1">INDIRECT(ADDRESS(2+QUOTIENT(ROW()-2,COUNTA('Form Responses 1'!$1:$1)-4),1,,TRUE,"Form Responses 1"))</f>
        <v>45034.7964316435</v>
      </c>
      <c r="B239" s="68" t="str">
        <f ca="1">INDIRECT(ADDRESS(2+QUOTIENT(ROW()-2,COUNTA('Form Responses 1'!$1:$1)-4),2,,TRUE,"Form Responses 1"))</f>
        <v>barn002@brin.go.id</v>
      </c>
      <c r="C239" s="68" t="str">
        <f ca="1">INDIRECT(ADDRESS(2+QUOTIENT(ROW()-2,COUNTA('Form Responses 1'!$1:$1)-4),3,,TRUE,"Form Responses 1"))</f>
        <v>Barnas</v>
      </c>
      <c r="D239" s="82">
        <f ca="1">INDIRECT(ADDRESS(2+QUOTIENT(ROW()-2,COUNTA('Form Responses 1'!$1:$1)-4),4,,TRUE,"Form Responses 1"))</f>
        <v>44974</v>
      </c>
      <c r="E239" s="83">
        <f ca="1" t="shared" si="0"/>
        <v>5</v>
      </c>
      <c r="F239" s="68" t="str">
        <f ca="1">IF(ISBLANK(A239)," ",INDIRECT(ADDRESS(1,5+MOD(ROW()-2,COUNTA('Form Responses 1'!$1:$1)-4),,TRUE,"Form Responses 1")))</f>
        <v>CIKINI - Lantai 2 [Toilet Pria / Wanita]</v>
      </c>
      <c r="G239" s="68" t="str">
        <f ca="1">IF(ISBLANK(A239)," ",INDIRECT(ADDRESS(MATCH(A239,'Form Responses 1'!A:A,0),5+MOD(ROW()-2,COUNTA('Form Responses 1'!$1:$1)-4),,TRUE,"Form Responses 1")))</f>
        <v>BAIK</v>
      </c>
      <c r="H239" s="84" t="str">
        <f ca="1" t="shared" si="1"/>
        <v>CIKINI - Lantai 2</v>
      </c>
      <c r="I239" s="84" t="str">
        <f ca="1" t="shared" si="2"/>
        <v>CLEANING SERVICE</v>
      </c>
      <c r="J239" s="84">
        <f ca="1" t="array" ref="J239">IFERROR(INDEX(MASTER!B:B,MATCH(G239,MASTER!A:A,0))/100," ")</f>
        <v>0.95</v>
      </c>
      <c r="K239" s="68">
        <f ca="1" t="shared" si="3"/>
        <v>7</v>
      </c>
      <c r="L239" s="68" t="str">
        <f ca="1" t="shared" si="4"/>
        <v>2023 - WEEK 07</v>
      </c>
      <c r="M239" s="68" t="str">
        <f ca="1" t="shared" si="5"/>
        <v>2023 - MONTH 02</v>
      </c>
      <c r="N239" s="84">
        <f ca="1" t="shared" ref="N239:O239" si="247">IFERROR(AVERAGEIF(L:L,L239,$J:$J)," ")</f>
        <v>0.93875</v>
      </c>
      <c r="O239" s="84">
        <f ca="1" t="shared" si="247"/>
        <v>0.932187500000001</v>
      </c>
      <c r="P239" s="68" t="str">
        <f ca="1">IF(ISBLANK(A239)," ",IF(N239&gt;MASTER!$B$3/100,"SB",IF(N239&gt;MASTER!$B$4/100,"B",IF(N239&gt;MASTER!$B$5/100,"C","K"))))</f>
        <v>B</v>
      </c>
      <c r="Q239" s="68" t="str">
        <f ca="1">IF(ISBLANK(B239)," ",IF(O239&gt;MASTER!$B$3/100,"SB",IF(O239&gt;MASTER!$B$4/100,"B",IF(O239&gt;MASTER!$B$5/100,"C","K"))))</f>
        <v>B</v>
      </c>
    </row>
    <row r="240" customHeight="1" spans="1:17">
      <c r="A240" s="81">
        <f ca="1">INDIRECT(ADDRESS(2+QUOTIENT(ROW()-2,COUNTA('Form Responses 1'!$1:$1)-4),1,,TRUE,"Form Responses 1"))</f>
        <v>45034.7964316435</v>
      </c>
      <c r="B240" s="68" t="str">
        <f ca="1">INDIRECT(ADDRESS(2+QUOTIENT(ROW()-2,COUNTA('Form Responses 1'!$1:$1)-4),2,,TRUE,"Form Responses 1"))</f>
        <v>barn002@brin.go.id</v>
      </c>
      <c r="C240" s="68" t="str">
        <f ca="1">INDIRECT(ADDRESS(2+QUOTIENT(ROW()-2,COUNTA('Form Responses 1'!$1:$1)-4),3,,TRUE,"Form Responses 1"))</f>
        <v>Barnas</v>
      </c>
      <c r="D240" s="82">
        <f ca="1">INDIRECT(ADDRESS(2+QUOTIENT(ROW()-2,COUNTA('Form Responses 1'!$1:$1)-4),4,,TRUE,"Form Responses 1"))</f>
        <v>44974</v>
      </c>
      <c r="E240" s="83">
        <f ca="1" t="shared" si="0"/>
        <v>5</v>
      </c>
      <c r="F240" s="68" t="str">
        <f ca="1">IF(ISBLANK(A240)," ",INDIRECT(ADDRESS(1,5+MOD(ROW()-2,COUNTA('Form Responses 1'!$1:$1)-4),,TRUE,"Form Responses 1")))</f>
        <v>CIKINI - Halaman [Taman ]</v>
      </c>
      <c r="G240" s="68" t="str">
        <f ca="1">IF(ISBLANK(A240)," ",INDIRECT(ADDRESS(MATCH(A240,'Form Responses 1'!A:A,0),5+MOD(ROW()-2,COUNTA('Form Responses 1'!$1:$1)-4),,TRUE,"Form Responses 1")))</f>
        <v>BAIK</v>
      </c>
      <c r="H240" s="84" t="str">
        <f ca="1" t="shared" si="1"/>
        <v>CIKINI - Halaman</v>
      </c>
      <c r="I240" s="84" t="str">
        <f ca="1" t="shared" si="2"/>
        <v>CLEANING SERVICE</v>
      </c>
      <c r="J240" s="84">
        <f ca="1" t="array" ref="J240">IFERROR(INDEX(MASTER!B:B,MATCH(G240,MASTER!A:A,0))/100," ")</f>
        <v>0.95</v>
      </c>
      <c r="K240" s="68">
        <f ca="1" t="shared" si="3"/>
        <v>7</v>
      </c>
      <c r="L240" s="68" t="str">
        <f ca="1" t="shared" si="4"/>
        <v>2023 - WEEK 07</v>
      </c>
      <c r="M240" s="68" t="str">
        <f ca="1" t="shared" si="5"/>
        <v>2023 - MONTH 02</v>
      </c>
      <c r="N240" s="84">
        <f ca="1" t="shared" ref="N240:O240" si="248">IFERROR(AVERAGEIF(L:L,L240,$J:$J)," ")</f>
        <v>0.93875</v>
      </c>
      <c r="O240" s="84">
        <f ca="1" t="shared" si="248"/>
        <v>0.932187500000001</v>
      </c>
      <c r="P240" s="68" t="str">
        <f ca="1">IF(ISBLANK(A240)," ",IF(N240&gt;MASTER!$B$3/100,"SB",IF(N240&gt;MASTER!$B$4/100,"B",IF(N240&gt;MASTER!$B$5/100,"C","K"))))</f>
        <v>B</v>
      </c>
      <c r="Q240" s="68" t="str">
        <f ca="1">IF(ISBLANK(B240)," ",IF(O240&gt;MASTER!$B$3/100,"SB",IF(O240&gt;MASTER!$B$4/100,"B",IF(O240&gt;MASTER!$B$5/100,"C","K"))))</f>
        <v>B</v>
      </c>
    </row>
    <row r="241" customHeight="1" spans="1:17">
      <c r="A241" s="81">
        <f ca="1">INDIRECT(ADDRESS(2+QUOTIENT(ROW()-2,COUNTA('Form Responses 1'!$1:$1)-4),1,,TRUE,"Form Responses 1"))</f>
        <v>45034.7964316435</v>
      </c>
      <c r="B241" s="68" t="str">
        <f ca="1">INDIRECT(ADDRESS(2+QUOTIENT(ROW()-2,COUNTA('Form Responses 1'!$1:$1)-4),2,,TRUE,"Form Responses 1"))</f>
        <v>barn002@brin.go.id</v>
      </c>
      <c r="C241" s="68" t="str">
        <f ca="1">INDIRECT(ADDRESS(2+QUOTIENT(ROW()-2,COUNTA('Form Responses 1'!$1:$1)-4),3,,TRUE,"Form Responses 1"))</f>
        <v>Barnas</v>
      </c>
      <c r="D241" s="82">
        <f ca="1">INDIRECT(ADDRESS(2+QUOTIENT(ROW()-2,COUNTA('Form Responses 1'!$1:$1)-4),4,,TRUE,"Form Responses 1"))</f>
        <v>44974</v>
      </c>
      <c r="E241" s="83">
        <f ca="1" t="shared" si="0"/>
        <v>5</v>
      </c>
      <c r="F241" s="68" t="str">
        <f ca="1">IF(ISBLANK(A241)," ",INDIRECT(ADDRESS(1,5+MOD(ROW()-2,COUNTA('Form Responses 1'!$1:$1)-4),,TRUE,"Form Responses 1")))</f>
        <v>CIKINI - Halaman [Parkir Motor ]</v>
      </c>
      <c r="G241" s="68" t="str">
        <f ca="1">IF(ISBLANK(A241)," ",INDIRECT(ADDRESS(MATCH(A241,'Form Responses 1'!A:A,0),5+MOD(ROW()-2,COUNTA('Form Responses 1'!$1:$1)-4),,TRUE,"Form Responses 1")))</f>
        <v>BAIK</v>
      </c>
      <c r="H241" s="84" t="str">
        <f ca="1" t="shared" si="1"/>
        <v>CIKINI - Halaman</v>
      </c>
      <c r="I241" s="84" t="str">
        <f ca="1" t="shared" si="2"/>
        <v>CLEANING SERVICE</v>
      </c>
      <c r="J241" s="84">
        <f ca="1" t="array" ref="J241">IFERROR(INDEX(MASTER!B:B,MATCH(G241,MASTER!A:A,0))/100," ")</f>
        <v>0.95</v>
      </c>
      <c r="K241" s="68">
        <f ca="1" t="shared" si="3"/>
        <v>7</v>
      </c>
      <c r="L241" s="68" t="str">
        <f ca="1" t="shared" si="4"/>
        <v>2023 - WEEK 07</v>
      </c>
      <c r="M241" s="68" t="str">
        <f ca="1" t="shared" si="5"/>
        <v>2023 - MONTH 02</v>
      </c>
      <c r="N241" s="84">
        <f ca="1" t="shared" ref="N241:O241" si="249">IFERROR(AVERAGEIF(L:L,L241,$J:$J)," ")</f>
        <v>0.93875</v>
      </c>
      <c r="O241" s="84">
        <f ca="1" t="shared" si="249"/>
        <v>0.932187500000001</v>
      </c>
      <c r="P241" s="68" t="str">
        <f ca="1">IF(ISBLANK(A241)," ",IF(N241&gt;MASTER!$B$3/100,"SB",IF(N241&gt;MASTER!$B$4/100,"B",IF(N241&gt;MASTER!$B$5/100,"C","K"))))</f>
        <v>B</v>
      </c>
      <c r="Q241" s="68" t="str">
        <f ca="1">IF(ISBLANK(B241)," ",IF(O241&gt;MASTER!$B$3/100,"SB",IF(O241&gt;MASTER!$B$4/100,"B",IF(O241&gt;MASTER!$B$5/100,"C","K"))))</f>
        <v>B</v>
      </c>
    </row>
    <row r="242" customHeight="1" spans="1:17">
      <c r="A242" s="81">
        <f ca="1">INDIRECT(ADDRESS(2+QUOTIENT(ROW()-2,COUNTA('Form Responses 1'!$1:$1)-4),1,,TRUE,"Form Responses 1"))</f>
        <v>45034.7964316435</v>
      </c>
      <c r="B242" s="68" t="str">
        <f ca="1">INDIRECT(ADDRESS(2+QUOTIENT(ROW()-2,COUNTA('Form Responses 1'!$1:$1)-4),2,,TRUE,"Form Responses 1"))</f>
        <v>barn002@brin.go.id</v>
      </c>
      <c r="C242" s="68" t="str">
        <f ca="1">INDIRECT(ADDRESS(2+QUOTIENT(ROW()-2,COUNTA('Form Responses 1'!$1:$1)-4),3,,TRUE,"Form Responses 1"))</f>
        <v>Barnas</v>
      </c>
      <c r="D242" s="82">
        <f ca="1">INDIRECT(ADDRESS(2+QUOTIENT(ROW()-2,COUNTA('Form Responses 1'!$1:$1)-4),4,,TRUE,"Form Responses 1"))</f>
        <v>44974</v>
      </c>
      <c r="E242" s="83">
        <f ca="1" t="shared" si="0"/>
        <v>5</v>
      </c>
      <c r="F242" s="68" t="str">
        <f ca="1">IF(ISBLANK(A242)," ",INDIRECT(ADDRESS(1,5+MOD(ROW()-2,COUNTA('Form Responses 1'!$1:$1)-4),,TRUE,"Form Responses 1")))</f>
        <v>CIKINI - Halaman [Parkir Mobil]</v>
      </c>
      <c r="G242" s="68" t="str">
        <f ca="1">IF(ISBLANK(A242)," ",INDIRECT(ADDRESS(MATCH(A242,'Form Responses 1'!A:A,0),5+MOD(ROW()-2,COUNTA('Form Responses 1'!$1:$1)-4),,TRUE,"Form Responses 1")))</f>
        <v>BAIK</v>
      </c>
      <c r="H242" s="84" t="str">
        <f ca="1" t="shared" si="1"/>
        <v>CIKINI - Halaman</v>
      </c>
      <c r="I242" s="84" t="str">
        <f ca="1" t="shared" si="2"/>
        <v>CLEANING SERVICE</v>
      </c>
      <c r="J242" s="84">
        <f ca="1" t="array" ref="J242">IFERROR(INDEX(MASTER!B:B,MATCH(G242,MASTER!A:A,0))/100," ")</f>
        <v>0.95</v>
      </c>
      <c r="K242" s="68">
        <f ca="1" t="shared" si="3"/>
        <v>7</v>
      </c>
      <c r="L242" s="68" t="str">
        <f ca="1" t="shared" si="4"/>
        <v>2023 - WEEK 07</v>
      </c>
      <c r="M242" s="68" t="str">
        <f ca="1" t="shared" si="5"/>
        <v>2023 - MONTH 02</v>
      </c>
      <c r="N242" s="84">
        <f ca="1" t="shared" ref="N242:O242" si="250">IFERROR(AVERAGEIF(L:L,L242,$J:$J)," ")</f>
        <v>0.93875</v>
      </c>
      <c r="O242" s="84">
        <f ca="1" t="shared" si="250"/>
        <v>0.932187500000001</v>
      </c>
      <c r="P242" s="68" t="str">
        <f ca="1">IF(ISBLANK(A242)," ",IF(N242&gt;MASTER!$B$3/100,"SB",IF(N242&gt;MASTER!$B$4/100,"B",IF(N242&gt;MASTER!$B$5/100,"C","K"))))</f>
        <v>B</v>
      </c>
      <c r="Q242" s="68" t="str">
        <f ca="1">IF(ISBLANK(B242)," ",IF(O242&gt;MASTER!$B$3/100,"SB",IF(O242&gt;MASTER!$B$4/100,"B",IF(O242&gt;MASTER!$B$5/100,"C","K"))))</f>
        <v>B</v>
      </c>
    </row>
    <row r="243" customHeight="1" spans="1:17">
      <c r="A243" s="81">
        <f ca="1">INDIRECT(ADDRESS(2+QUOTIENT(ROW()-2,COUNTA('Form Responses 1'!$1:$1)-4),1,,TRUE,"Form Responses 1"))</f>
        <v>45034.7964316435</v>
      </c>
      <c r="B243" s="68" t="str">
        <f ca="1">INDIRECT(ADDRESS(2+QUOTIENT(ROW()-2,COUNTA('Form Responses 1'!$1:$1)-4),2,,TRUE,"Form Responses 1"))</f>
        <v>barn002@brin.go.id</v>
      </c>
      <c r="C243" s="68" t="str">
        <f ca="1">INDIRECT(ADDRESS(2+QUOTIENT(ROW()-2,COUNTA('Form Responses 1'!$1:$1)-4),3,,TRUE,"Form Responses 1"))</f>
        <v>Barnas</v>
      </c>
      <c r="D243" s="82">
        <f ca="1">INDIRECT(ADDRESS(2+QUOTIENT(ROW()-2,COUNTA('Form Responses 1'!$1:$1)-4),4,,TRUE,"Form Responses 1"))</f>
        <v>44974</v>
      </c>
      <c r="E243" s="83">
        <f ca="1" t="shared" si="0"/>
        <v>5</v>
      </c>
      <c r="F243" s="68" t="str">
        <f ca="1">IF(ISBLANK(A243)," ",INDIRECT(ADDRESS(1,5+MOD(ROW()-2,COUNTA('Form Responses 1'!$1:$1)-4),,TRUE,"Form Responses 1")))</f>
        <v>CIKINI - Halaman [Pos Security]</v>
      </c>
      <c r="G243" s="68" t="str">
        <f ca="1">IF(ISBLANK(A243)," ",INDIRECT(ADDRESS(MATCH(A243,'Form Responses 1'!A:A,0),5+MOD(ROW()-2,COUNTA('Form Responses 1'!$1:$1)-4),,TRUE,"Form Responses 1")))</f>
        <v>BAIK</v>
      </c>
      <c r="H243" s="84" t="str">
        <f ca="1" t="shared" si="1"/>
        <v>CIKINI - Halaman</v>
      </c>
      <c r="I243" s="84" t="str">
        <f ca="1" t="shared" si="2"/>
        <v>CLEANING SERVICE</v>
      </c>
      <c r="J243" s="84">
        <f ca="1" t="array" ref="J243">IFERROR(INDEX(MASTER!B:B,MATCH(G243,MASTER!A:A,0))/100," ")</f>
        <v>0.95</v>
      </c>
      <c r="K243" s="68">
        <f ca="1" t="shared" si="3"/>
        <v>7</v>
      </c>
      <c r="L243" s="68" t="str">
        <f ca="1" t="shared" si="4"/>
        <v>2023 - WEEK 07</v>
      </c>
      <c r="M243" s="68" t="str">
        <f ca="1" t="shared" si="5"/>
        <v>2023 - MONTH 02</v>
      </c>
      <c r="N243" s="84">
        <f ca="1" t="shared" ref="N243:O243" si="251">IFERROR(AVERAGEIF(L:L,L243,$J:$J)," ")</f>
        <v>0.93875</v>
      </c>
      <c r="O243" s="84">
        <f ca="1" t="shared" si="251"/>
        <v>0.932187500000001</v>
      </c>
      <c r="P243" s="68" t="str">
        <f ca="1">IF(ISBLANK(A243)," ",IF(N243&gt;MASTER!$B$3/100,"SB",IF(N243&gt;MASTER!$B$4/100,"B",IF(N243&gt;MASTER!$B$5/100,"C","K"))))</f>
        <v>B</v>
      </c>
      <c r="Q243" s="68" t="str">
        <f ca="1">IF(ISBLANK(B243)," ",IF(O243&gt;MASTER!$B$3/100,"SB",IF(O243&gt;MASTER!$B$4/100,"B",IF(O243&gt;MASTER!$B$5/100,"C","K"))))</f>
        <v>B</v>
      </c>
    </row>
    <row r="244" customHeight="1" spans="1:17">
      <c r="A244" s="81">
        <f ca="1">INDIRECT(ADDRESS(2+QUOTIENT(ROW()-2,COUNTA('Form Responses 1'!$1:$1)-4),1,,TRUE,"Form Responses 1"))</f>
        <v>45034.7964316435</v>
      </c>
      <c r="B244" s="68" t="str">
        <f ca="1">INDIRECT(ADDRESS(2+QUOTIENT(ROW()-2,COUNTA('Form Responses 1'!$1:$1)-4),2,,TRUE,"Form Responses 1"))</f>
        <v>barn002@brin.go.id</v>
      </c>
      <c r="C244" s="68" t="str">
        <f ca="1">INDIRECT(ADDRESS(2+QUOTIENT(ROW()-2,COUNTA('Form Responses 1'!$1:$1)-4),3,,TRUE,"Form Responses 1"))</f>
        <v>Barnas</v>
      </c>
      <c r="D244" s="82">
        <f ca="1">INDIRECT(ADDRESS(2+QUOTIENT(ROW()-2,COUNTA('Form Responses 1'!$1:$1)-4),4,,TRUE,"Form Responses 1"))</f>
        <v>44974</v>
      </c>
      <c r="E244" s="83">
        <f ca="1" t="shared" si="0"/>
        <v>5</v>
      </c>
      <c r="F244" s="68" t="str">
        <f ca="1">IF(ISBLANK(A244)," ",INDIRECT(ADDRESS(1,5+MOD(ROW()-2,COUNTA('Form Responses 1'!$1:$1)-4),,TRUE,"Form Responses 1")))</f>
        <v>CIKINI - Halaman [Halaman depan dan samping ]</v>
      </c>
      <c r="G244" s="68" t="str">
        <f ca="1">IF(ISBLANK(A244)," ",INDIRECT(ADDRESS(MATCH(A244,'Form Responses 1'!A:A,0),5+MOD(ROW()-2,COUNTA('Form Responses 1'!$1:$1)-4),,TRUE,"Form Responses 1")))</f>
        <v>BAIK</v>
      </c>
      <c r="H244" s="84" t="str">
        <f ca="1" t="shared" si="1"/>
        <v>CIKINI - Halaman</v>
      </c>
      <c r="I244" s="84" t="str">
        <f ca="1" t="shared" si="2"/>
        <v>CLEANING SERVICE</v>
      </c>
      <c r="J244" s="84">
        <f ca="1" t="array" ref="J244">IFERROR(INDEX(MASTER!B:B,MATCH(G244,MASTER!A:A,0))/100," ")</f>
        <v>0.95</v>
      </c>
      <c r="K244" s="68">
        <f ca="1" t="shared" si="3"/>
        <v>7</v>
      </c>
      <c r="L244" s="68" t="str">
        <f ca="1" t="shared" si="4"/>
        <v>2023 - WEEK 07</v>
      </c>
      <c r="M244" s="68" t="str">
        <f ca="1" t="shared" si="5"/>
        <v>2023 - MONTH 02</v>
      </c>
      <c r="N244" s="84">
        <f ca="1" t="shared" ref="N244:O244" si="252">IFERROR(AVERAGEIF(L:L,L244,$J:$J)," ")</f>
        <v>0.93875</v>
      </c>
      <c r="O244" s="84">
        <f ca="1" t="shared" si="252"/>
        <v>0.932187500000001</v>
      </c>
      <c r="P244" s="68" t="str">
        <f ca="1">IF(ISBLANK(A244)," ",IF(N244&gt;MASTER!$B$3/100,"SB",IF(N244&gt;MASTER!$B$4/100,"B",IF(N244&gt;MASTER!$B$5/100,"C","K"))))</f>
        <v>B</v>
      </c>
      <c r="Q244" s="68" t="str">
        <f ca="1">IF(ISBLANK(B244)," ",IF(O244&gt;MASTER!$B$3/100,"SB",IF(O244&gt;MASTER!$B$4/100,"B",IF(O244&gt;MASTER!$B$5/100,"C","K"))))</f>
        <v>B</v>
      </c>
    </row>
    <row r="245" customHeight="1" spans="1:17">
      <c r="A245" s="81">
        <f ca="1">INDIRECT(ADDRESS(2+QUOTIENT(ROW()-2,COUNTA('Form Responses 1'!$1:$1)-4),1,,TRUE,"Form Responses 1"))</f>
        <v>45034.7964316435</v>
      </c>
      <c r="B245" s="68" t="str">
        <f ca="1">INDIRECT(ADDRESS(2+QUOTIENT(ROW()-2,COUNTA('Form Responses 1'!$1:$1)-4),2,,TRUE,"Form Responses 1"))</f>
        <v>barn002@brin.go.id</v>
      </c>
      <c r="C245" s="68" t="str">
        <f ca="1">INDIRECT(ADDRESS(2+QUOTIENT(ROW()-2,COUNTA('Form Responses 1'!$1:$1)-4),3,,TRUE,"Form Responses 1"))</f>
        <v>Barnas</v>
      </c>
      <c r="D245" s="82">
        <f ca="1">INDIRECT(ADDRESS(2+QUOTIENT(ROW()-2,COUNTA('Form Responses 1'!$1:$1)-4),4,,TRUE,"Form Responses 1"))</f>
        <v>44974</v>
      </c>
      <c r="E245" s="83">
        <f ca="1" t="shared" si="0"/>
        <v>5</v>
      </c>
      <c r="F245" s="68" t="str">
        <f ca="1">IF(ISBLANK(A245)," ",INDIRECT(ADDRESS(1,5+MOD(ROW()-2,COUNTA('Form Responses 1'!$1:$1)-4),,TRUE,"Form Responses 1")))</f>
        <v>CIKINI - Halaman [TPS]</v>
      </c>
      <c r="G245" s="68" t="str">
        <f ca="1">IF(ISBLANK(A245)," ",INDIRECT(ADDRESS(MATCH(A245,'Form Responses 1'!A:A,0),5+MOD(ROW()-2,COUNTA('Form Responses 1'!$1:$1)-4),,TRUE,"Form Responses 1")))</f>
        <v>BAIK</v>
      </c>
      <c r="H245" s="84" t="str">
        <f ca="1" t="shared" si="1"/>
        <v>CIKINI - Halaman</v>
      </c>
      <c r="I245" s="84" t="str">
        <f ca="1" t="shared" si="2"/>
        <v>CLEANING SERVICE</v>
      </c>
      <c r="J245" s="84">
        <f ca="1" t="array" ref="J245">IFERROR(INDEX(MASTER!B:B,MATCH(G245,MASTER!A:A,0))/100," ")</f>
        <v>0.95</v>
      </c>
      <c r="K245" s="68">
        <f ca="1" t="shared" si="3"/>
        <v>7</v>
      </c>
      <c r="L245" s="68" t="str">
        <f ca="1" t="shared" si="4"/>
        <v>2023 - WEEK 07</v>
      </c>
      <c r="M245" s="68" t="str">
        <f ca="1" t="shared" si="5"/>
        <v>2023 - MONTH 02</v>
      </c>
      <c r="N245" s="84">
        <f ca="1" t="shared" ref="N245:O245" si="253">IFERROR(AVERAGEIF(L:L,L245,$J:$J)," ")</f>
        <v>0.93875</v>
      </c>
      <c r="O245" s="84">
        <f ca="1" t="shared" si="253"/>
        <v>0.932187500000001</v>
      </c>
      <c r="P245" s="68" t="str">
        <f ca="1">IF(ISBLANK(A245)," ",IF(N245&gt;MASTER!$B$3/100,"SB",IF(N245&gt;MASTER!$B$4/100,"B",IF(N245&gt;MASTER!$B$5/100,"C","K"))))</f>
        <v>B</v>
      </c>
      <c r="Q245" s="68" t="str">
        <f ca="1">IF(ISBLANK(B245)," ",IF(O245&gt;MASTER!$B$3/100,"SB",IF(O245&gt;MASTER!$B$4/100,"B",IF(O245&gt;MASTER!$B$5/100,"C","K"))))</f>
        <v>B</v>
      </c>
    </row>
    <row r="246" customHeight="1" spans="1:17">
      <c r="A246" s="81">
        <f ca="1">INDIRECT(ADDRESS(2+QUOTIENT(ROW()-2,COUNTA('Form Responses 1'!$1:$1)-4),1,,TRUE,"Form Responses 1"))</f>
        <v>45034.7964316435</v>
      </c>
      <c r="B246" s="68" t="str">
        <f ca="1">INDIRECT(ADDRESS(2+QUOTIENT(ROW()-2,COUNTA('Form Responses 1'!$1:$1)-4),2,,TRUE,"Form Responses 1"))</f>
        <v>barn002@brin.go.id</v>
      </c>
      <c r="C246" s="68" t="str">
        <f ca="1">INDIRECT(ADDRESS(2+QUOTIENT(ROW()-2,COUNTA('Form Responses 1'!$1:$1)-4),3,,TRUE,"Form Responses 1"))</f>
        <v>Barnas</v>
      </c>
      <c r="D246" s="82">
        <f ca="1">INDIRECT(ADDRESS(2+QUOTIENT(ROW()-2,COUNTA('Form Responses 1'!$1:$1)-4),4,,TRUE,"Form Responses 1"))</f>
        <v>44974</v>
      </c>
      <c r="E246" s="83">
        <f ca="1" t="shared" si="0"/>
        <v>5</v>
      </c>
      <c r="F246" s="68" t="str">
        <f ca="1">IF(ISBLANK(A246)," ",INDIRECT(ADDRESS(1,5+MOD(ROW()-2,COUNTA('Form Responses 1'!$1:$1)-4),,TRUE,"Form Responses 1")))</f>
        <v>RADEN SALEH - Lantai 1 [Lobby Utama]</v>
      </c>
      <c r="G246" s="68" t="str">
        <f ca="1">IF(ISBLANK(A246)," ",INDIRECT(ADDRESS(MATCH(A246,'Form Responses 1'!A:A,0),5+MOD(ROW()-2,COUNTA('Form Responses 1'!$1:$1)-4),,TRUE,"Form Responses 1")))</f>
        <v>BAIK</v>
      </c>
      <c r="H246" s="84" t="str">
        <f ca="1" t="shared" si="1"/>
        <v>RADEN SALEH - Lantai 1</v>
      </c>
      <c r="I246" s="84" t="str">
        <f ca="1" t="shared" si="2"/>
        <v>CLEANING SERVICE</v>
      </c>
      <c r="J246" s="84">
        <f ca="1" t="array" ref="J246">IFERROR(INDEX(MASTER!B:B,MATCH(G246,MASTER!A:A,0))/100," ")</f>
        <v>0.95</v>
      </c>
      <c r="K246" s="68">
        <f ca="1" t="shared" si="3"/>
        <v>7</v>
      </c>
      <c r="L246" s="68" t="str">
        <f ca="1" t="shared" si="4"/>
        <v>2023 - WEEK 07</v>
      </c>
      <c r="M246" s="68" t="str">
        <f ca="1" t="shared" si="5"/>
        <v>2023 - MONTH 02</v>
      </c>
      <c r="N246" s="84">
        <f ca="1" t="shared" ref="N246:O246" si="254">IFERROR(AVERAGEIF(L:L,L246,$J:$J)," ")</f>
        <v>0.93875</v>
      </c>
      <c r="O246" s="84">
        <f ca="1" t="shared" si="254"/>
        <v>0.932187500000001</v>
      </c>
      <c r="P246" s="68" t="str">
        <f ca="1">IF(ISBLANK(A246)," ",IF(N246&gt;MASTER!$B$3/100,"SB",IF(N246&gt;MASTER!$B$4/100,"B",IF(N246&gt;MASTER!$B$5/100,"C","K"))))</f>
        <v>B</v>
      </c>
      <c r="Q246" s="68" t="str">
        <f ca="1">IF(ISBLANK(B246)," ",IF(O246&gt;MASTER!$B$3/100,"SB",IF(O246&gt;MASTER!$B$4/100,"B",IF(O246&gt;MASTER!$B$5/100,"C","K"))))</f>
        <v>B</v>
      </c>
    </row>
    <row r="247" customHeight="1" spans="1:17">
      <c r="A247" s="81">
        <f ca="1">INDIRECT(ADDRESS(2+QUOTIENT(ROW()-2,COUNTA('Form Responses 1'!$1:$1)-4),1,,TRUE,"Form Responses 1"))</f>
        <v>45034.7964316435</v>
      </c>
      <c r="B247" s="68" t="str">
        <f ca="1">INDIRECT(ADDRESS(2+QUOTIENT(ROW()-2,COUNTA('Form Responses 1'!$1:$1)-4),2,,TRUE,"Form Responses 1"))</f>
        <v>barn002@brin.go.id</v>
      </c>
      <c r="C247" s="68" t="str">
        <f ca="1">INDIRECT(ADDRESS(2+QUOTIENT(ROW()-2,COUNTA('Form Responses 1'!$1:$1)-4),3,,TRUE,"Form Responses 1"))</f>
        <v>Barnas</v>
      </c>
      <c r="D247" s="82">
        <f ca="1">INDIRECT(ADDRESS(2+QUOTIENT(ROW()-2,COUNTA('Form Responses 1'!$1:$1)-4),4,,TRUE,"Form Responses 1"))</f>
        <v>44974</v>
      </c>
      <c r="E247" s="83">
        <f ca="1" t="shared" si="0"/>
        <v>5</v>
      </c>
      <c r="F247" s="68" t="str">
        <f ca="1">IF(ISBLANK(A247)," ",INDIRECT(ADDRESS(1,5+MOD(ROW()-2,COUNTA('Form Responses 1'!$1:$1)-4),,TRUE,"Form Responses 1")))</f>
        <v>RADEN SALEH - Lantai 1 [Lobby Luar]</v>
      </c>
      <c r="G247" s="68" t="str">
        <f ca="1">IF(ISBLANK(A247)," ",INDIRECT(ADDRESS(MATCH(A247,'Form Responses 1'!A:A,0),5+MOD(ROW()-2,COUNTA('Form Responses 1'!$1:$1)-4),,TRUE,"Form Responses 1")))</f>
        <v>BAIK</v>
      </c>
      <c r="H247" s="84" t="str">
        <f ca="1" t="shared" si="1"/>
        <v>RADEN SALEH - Lantai 1</v>
      </c>
      <c r="I247" s="84" t="str">
        <f ca="1" t="shared" si="2"/>
        <v>CLEANING SERVICE</v>
      </c>
      <c r="J247" s="84">
        <f ca="1" t="array" ref="J247">IFERROR(INDEX(MASTER!B:B,MATCH(G247,MASTER!A:A,0))/100," ")</f>
        <v>0.95</v>
      </c>
      <c r="K247" s="68">
        <f ca="1" t="shared" si="3"/>
        <v>7</v>
      </c>
      <c r="L247" s="68" t="str">
        <f ca="1" t="shared" si="4"/>
        <v>2023 - WEEK 07</v>
      </c>
      <c r="M247" s="68" t="str">
        <f ca="1" t="shared" si="5"/>
        <v>2023 - MONTH 02</v>
      </c>
      <c r="N247" s="84">
        <f ca="1" t="shared" ref="N247:O247" si="255">IFERROR(AVERAGEIF(L:L,L247,$J:$J)," ")</f>
        <v>0.93875</v>
      </c>
      <c r="O247" s="84">
        <f ca="1" t="shared" si="255"/>
        <v>0.932187500000001</v>
      </c>
      <c r="P247" s="68" t="str">
        <f ca="1">IF(ISBLANK(A247)," ",IF(N247&gt;MASTER!$B$3/100,"SB",IF(N247&gt;MASTER!$B$4/100,"B",IF(N247&gt;MASTER!$B$5/100,"C","K"))))</f>
        <v>B</v>
      </c>
      <c r="Q247" s="68" t="str">
        <f ca="1">IF(ISBLANK(B247)," ",IF(O247&gt;MASTER!$B$3/100,"SB",IF(O247&gt;MASTER!$B$4/100,"B",IF(O247&gt;MASTER!$B$5/100,"C","K"))))</f>
        <v>B</v>
      </c>
    </row>
    <row r="248" customHeight="1" spans="1:17">
      <c r="A248" s="81">
        <f ca="1">INDIRECT(ADDRESS(2+QUOTIENT(ROW()-2,COUNTA('Form Responses 1'!$1:$1)-4),1,,TRUE,"Form Responses 1"))</f>
        <v>45034.7964316435</v>
      </c>
      <c r="B248" s="68" t="str">
        <f ca="1">INDIRECT(ADDRESS(2+QUOTIENT(ROW()-2,COUNTA('Form Responses 1'!$1:$1)-4),2,,TRUE,"Form Responses 1"))</f>
        <v>barn002@brin.go.id</v>
      </c>
      <c r="C248" s="68" t="str">
        <f ca="1">INDIRECT(ADDRESS(2+QUOTIENT(ROW()-2,COUNTA('Form Responses 1'!$1:$1)-4),3,,TRUE,"Form Responses 1"))</f>
        <v>Barnas</v>
      </c>
      <c r="D248" s="82">
        <f ca="1">INDIRECT(ADDRESS(2+QUOTIENT(ROW()-2,COUNTA('Form Responses 1'!$1:$1)-4),4,,TRUE,"Form Responses 1"))</f>
        <v>44974</v>
      </c>
      <c r="E248" s="83">
        <f ca="1" t="shared" si="0"/>
        <v>5</v>
      </c>
      <c r="F248" s="68" t="str">
        <f ca="1">IF(ISBLANK(A248)," ",INDIRECT(ADDRESS(1,5+MOD(ROW()-2,COUNTA('Form Responses 1'!$1:$1)-4),,TRUE,"Form Responses 1")))</f>
        <v>RADEN SALEH - Lantai 1 [Ruang Meeting]</v>
      </c>
      <c r="G248" s="68" t="str">
        <f ca="1">IF(ISBLANK(A248)," ",INDIRECT(ADDRESS(MATCH(A248,'Form Responses 1'!A:A,0),5+MOD(ROW()-2,COUNTA('Form Responses 1'!$1:$1)-4),,TRUE,"Form Responses 1")))</f>
        <v>BAIK</v>
      </c>
      <c r="H248" s="84" t="str">
        <f ca="1" t="shared" si="1"/>
        <v>RADEN SALEH - Lantai 1</v>
      </c>
      <c r="I248" s="84" t="str">
        <f ca="1" t="shared" si="2"/>
        <v>CLEANING SERVICE</v>
      </c>
      <c r="J248" s="84">
        <f ca="1" t="array" ref="J248">IFERROR(INDEX(MASTER!B:B,MATCH(G248,MASTER!A:A,0))/100," ")</f>
        <v>0.95</v>
      </c>
      <c r="K248" s="68">
        <f ca="1" t="shared" si="3"/>
        <v>7</v>
      </c>
      <c r="L248" s="68" t="str">
        <f ca="1" t="shared" si="4"/>
        <v>2023 - WEEK 07</v>
      </c>
      <c r="M248" s="68" t="str">
        <f ca="1" t="shared" si="5"/>
        <v>2023 - MONTH 02</v>
      </c>
      <c r="N248" s="84">
        <f ca="1" t="shared" ref="N248:O248" si="256">IFERROR(AVERAGEIF(L:L,L248,$J:$J)," ")</f>
        <v>0.93875</v>
      </c>
      <c r="O248" s="84">
        <f ca="1" t="shared" si="256"/>
        <v>0.932187500000001</v>
      </c>
      <c r="P248" s="68" t="str">
        <f ca="1">IF(ISBLANK(A248)," ",IF(N248&gt;MASTER!$B$3/100,"SB",IF(N248&gt;MASTER!$B$4/100,"B",IF(N248&gt;MASTER!$B$5/100,"C","K"))))</f>
        <v>B</v>
      </c>
      <c r="Q248" s="68" t="str">
        <f ca="1">IF(ISBLANK(B248)," ",IF(O248&gt;MASTER!$B$3/100,"SB",IF(O248&gt;MASTER!$B$4/100,"B",IF(O248&gt;MASTER!$B$5/100,"C","K"))))</f>
        <v>B</v>
      </c>
    </row>
    <row r="249" customHeight="1" spans="1:17">
      <c r="A249" s="81">
        <f ca="1">INDIRECT(ADDRESS(2+QUOTIENT(ROW()-2,COUNTA('Form Responses 1'!$1:$1)-4),1,,TRUE,"Form Responses 1"))</f>
        <v>45034.7964316435</v>
      </c>
      <c r="B249" s="68" t="str">
        <f ca="1">INDIRECT(ADDRESS(2+QUOTIENT(ROW()-2,COUNTA('Form Responses 1'!$1:$1)-4),2,,TRUE,"Form Responses 1"))</f>
        <v>barn002@brin.go.id</v>
      </c>
      <c r="C249" s="68" t="str">
        <f ca="1">INDIRECT(ADDRESS(2+QUOTIENT(ROW()-2,COUNTA('Form Responses 1'!$1:$1)-4),3,,TRUE,"Form Responses 1"))</f>
        <v>Barnas</v>
      </c>
      <c r="D249" s="82">
        <f ca="1">INDIRECT(ADDRESS(2+QUOTIENT(ROW()-2,COUNTA('Form Responses 1'!$1:$1)-4),4,,TRUE,"Form Responses 1"))</f>
        <v>44974</v>
      </c>
      <c r="E249" s="83">
        <f ca="1" t="shared" si="0"/>
        <v>5</v>
      </c>
      <c r="F249" s="68" t="str">
        <f ca="1">IF(ISBLANK(A249)," ",INDIRECT(ADDRESS(1,5+MOD(ROW()-2,COUNTA('Form Responses 1'!$1:$1)-4),,TRUE,"Form Responses 1")))</f>
        <v>RADEN SALEH - Lantai 1 [Ruang Kerja]</v>
      </c>
      <c r="G249" s="68" t="str">
        <f ca="1">IF(ISBLANK(A249)," ",INDIRECT(ADDRESS(MATCH(A249,'Form Responses 1'!A:A,0),5+MOD(ROW()-2,COUNTA('Form Responses 1'!$1:$1)-4),,TRUE,"Form Responses 1")))</f>
        <v>BAIK</v>
      </c>
      <c r="H249" s="84" t="str">
        <f ca="1" t="shared" si="1"/>
        <v>RADEN SALEH - Lantai 1</v>
      </c>
      <c r="I249" s="84" t="str">
        <f ca="1" t="shared" si="2"/>
        <v>CLEANING SERVICE</v>
      </c>
      <c r="J249" s="84">
        <f ca="1" t="array" ref="J249">IFERROR(INDEX(MASTER!B:B,MATCH(G249,MASTER!A:A,0))/100," ")</f>
        <v>0.95</v>
      </c>
      <c r="K249" s="68">
        <f ca="1" t="shared" si="3"/>
        <v>7</v>
      </c>
      <c r="L249" s="68" t="str">
        <f ca="1" t="shared" si="4"/>
        <v>2023 - WEEK 07</v>
      </c>
      <c r="M249" s="68" t="str">
        <f ca="1" t="shared" si="5"/>
        <v>2023 - MONTH 02</v>
      </c>
      <c r="N249" s="84">
        <f ca="1" t="shared" ref="N249:O249" si="257">IFERROR(AVERAGEIF(L:L,L249,$J:$J)," ")</f>
        <v>0.93875</v>
      </c>
      <c r="O249" s="84">
        <f ca="1" t="shared" si="257"/>
        <v>0.932187500000001</v>
      </c>
      <c r="P249" s="68" t="str">
        <f ca="1">IF(ISBLANK(A249)," ",IF(N249&gt;MASTER!$B$3/100,"SB",IF(N249&gt;MASTER!$B$4/100,"B",IF(N249&gt;MASTER!$B$5/100,"C","K"))))</f>
        <v>B</v>
      </c>
      <c r="Q249" s="68" t="str">
        <f ca="1">IF(ISBLANK(B249)," ",IF(O249&gt;MASTER!$B$3/100,"SB",IF(O249&gt;MASTER!$B$4/100,"B",IF(O249&gt;MASTER!$B$5/100,"C","K"))))</f>
        <v>B</v>
      </c>
    </row>
    <row r="250" customHeight="1" spans="1:17">
      <c r="A250" s="81">
        <f ca="1">INDIRECT(ADDRESS(2+QUOTIENT(ROW()-2,COUNTA('Form Responses 1'!$1:$1)-4),1,,TRUE,"Form Responses 1"))</f>
        <v>45034.7964316435</v>
      </c>
      <c r="B250" s="68" t="str">
        <f ca="1">INDIRECT(ADDRESS(2+QUOTIENT(ROW()-2,COUNTA('Form Responses 1'!$1:$1)-4),2,,TRUE,"Form Responses 1"))</f>
        <v>barn002@brin.go.id</v>
      </c>
      <c r="C250" s="68" t="str">
        <f ca="1">INDIRECT(ADDRESS(2+QUOTIENT(ROW()-2,COUNTA('Form Responses 1'!$1:$1)-4),3,,TRUE,"Form Responses 1"))</f>
        <v>Barnas</v>
      </c>
      <c r="D250" s="82">
        <f ca="1">INDIRECT(ADDRESS(2+QUOTIENT(ROW()-2,COUNTA('Form Responses 1'!$1:$1)-4),4,,TRUE,"Form Responses 1"))</f>
        <v>44974</v>
      </c>
      <c r="E250" s="83">
        <f ca="1" t="shared" si="0"/>
        <v>5</v>
      </c>
      <c r="F250" s="68" t="str">
        <f ca="1">IF(ISBLANK(A250)," ",INDIRECT(ADDRESS(1,5+MOD(ROW()-2,COUNTA('Form Responses 1'!$1:$1)-4),,TRUE,"Form Responses 1")))</f>
        <v>RADEN SALEH - Lantai 1 [Tangga Exit]</v>
      </c>
      <c r="G250" s="68" t="str">
        <f ca="1">IF(ISBLANK(A250)," ",INDIRECT(ADDRESS(MATCH(A250,'Form Responses 1'!A:A,0),5+MOD(ROW()-2,COUNTA('Form Responses 1'!$1:$1)-4),,TRUE,"Form Responses 1")))</f>
        <v>BAIK</v>
      </c>
      <c r="H250" s="84" t="str">
        <f ca="1" t="shared" si="1"/>
        <v>RADEN SALEH - Lantai 1</v>
      </c>
      <c r="I250" s="84" t="str">
        <f ca="1" t="shared" si="2"/>
        <v>CLEANING SERVICE</v>
      </c>
      <c r="J250" s="84">
        <f ca="1" t="array" ref="J250">IFERROR(INDEX(MASTER!B:B,MATCH(G250,MASTER!A:A,0))/100," ")</f>
        <v>0.95</v>
      </c>
      <c r="K250" s="68">
        <f ca="1" t="shared" si="3"/>
        <v>7</v>
      </c>
      <c r="L250" s="68" t="str">
        <f ca="1" t="shared" si="4"/>
        <v>2023 - WEEK 07</v>
      </c>
      <c r="M250" s="68" t="str">
        <f ca="1" t="shared" si="5"/>
        <v>2023 - MONTH 02</v>
      </c>
      <c r="N250" s="84">
        <f ca="1" t="shared" ref="N250:O250" si="258">IFERROR(AVERAGEIF(L:L,L250,$J:$J)," ")</f>
        <v>0.93875</v>
      </c>
      <c r="O250" s="84">
        <f ca="1" t="shared" si="258"/>
        <v>0.932187500000001</v>
      </c>
      <c r="P250" s="68" t="str">
        <f ca="1">IF(ISBLANK(A250)," ",IF(N250&gt;MASTER!$B$3/100,"SB",IF(N250&gt;MASTER!$B$4/100,"B",IF(N250&gt;MASTER!$B$5/100,"C","K"))))</f>
        <v>B</v>
      </c>
      <c r="Q250" s="68" t="str">
        <f ca="1">IF(ISBLANK(B250)," ",IF(O250&gt;MASTER!$B$3/100,"SB",IF(O250&gt;MASTER!$B$4/100,"B",IF(O250&gt;MASTER!$B$5/100,"C","K"))))</f>
        <v>B</v>
      </c>
    </row>
    <row r="251" customHeight="1" spans="1:17">
      <c r="A251" s="81">
        <f ca="1">INDIRECT(ADDRESS(2+QUOTIENT(ROW()-2,COUNTA('Form Responses 1'!$1:$1)-4),1,,TRUE,"Form Responses 1"))</f>
        <v>45034.7964316435</v>
      </c>
      <c r="B251" s="68" t="str">
        <f ca="1">INDIRECT(ADDRESS(2+QUOTIENT(ROW()-2,COUNTA('Form Responses 1'!$1:$1)-4),2,,TRUE,"Form Responses 1"))</f>
        <v>barn002@brin.go.id</v>
      </c>
      <c r="C251" s="68" t="str">
        <f ca="1">INDIRECT(ADDRESS(2+QUOTIENT(ROW()-2,COUNTA('Form Responses 1'!$1:$1)-4),3,,TRUE,"Form Responses 1"))</f>
        <v>Barnas</v>
      </c>
      <c r="D251" s="82">
        <f ca="1">INDIRECT(ADDRESS(2+QUOTIENT(ROW()-2,COUNTA('Form Responses 1'!$1:$1)-4),4,,TRUE,"Form Responses 1"))</f>
        <v>44974</v>
      </c>
      <c r="E251" s="83">
        <f ca="1" t="shared" si="0"/>
        <v>5</v>
      </c>
      <c r="F251" s="68" t="str">
        <f ca="1">IF(ISBLANK(A251)," ",INDIRECT(ADDRESS(1,5+MOD(ROW()-2,COUNTA('Form Responses 1'!$1:$1)-4),,TRUE,"Form Responses 1")))</f>
        <v>RADEN SALEH - Lantai 1 [Toilet Pria / Wanita]</v>
      </c>
      <c r="G251" s="68" t="str">
        <f ca="1">IF(ISBLANK(A251)," ",INDIRECT(ADDRESS(MATCH(A251,'Form Responses 1'!A:A,0),5+MOD(ROW()-2,COUNTA('Form Responses 1'!$1:$1)-4),,TRUE,"Form Responses 1")))</f>
        <v>CUKUP BAIK</v>
      </c>
      <c r="H251" s="84" t="str">
        <f ca="1" t="shared" si="1"/>
        <v>RADEN SALEH - Lantai 1</v>
      </c>
      <c r="I251" s="84" t="str">
        <f ca="1" t="shared" si="2"/>
        <v>CLEANING SERVICE</v>
      </c>
      <c r="J251" s="84">
        <f ca="1" t="array" ref="J251">IFERROR(INDEX(MASTER!B:B,MATCH(G251,MASTER!A:A,0))/100," ")</f>
        <v>0.89</v>
      </c>
      <c r="K251" s="68">
        <f ca="1" t="shared" si="3"/>
        <v>7</v>
      </c>
      <c r="L251" s="68" t="str">
        <f ca="1" t="shared" si="4"/>
        <v>2023 - WEEK 07</v>
      </c>
      <c r="M251" s="68" t="str">
        <f ca="1" t="shared" si="5"/>
        <v>2023 - MONTH 02</v>
      </c>
      <c r="N251" s="84">
        <f ca="1" t="shared" ref="N251:O251" si="259">IFERROR(AVERAGEIF(L:L,L251,$J:$J)," ")</f>
        <v>0.93875</v>
      </c>
      <c r="O251" s="84">
        <f ca="1" t="shared" si="259"/>
        <v>0.932187500000001</v>
      </c>
      <c r="P251" s="68" t="str">
        <f ca="1">IF(ISBLANK(A251)," ",IF(N251&gt;MASTER!$B$3/100,"SB",IF(N251&gt;MASTER!$B$4/100,"B",IF(N251&gt;MASTER!$B$5/100,"C","K"))))</f>
        <v>B</v>
      </c>
      <c r="Q251" s="68" t="str">
        <f ca="1">IF(ISBLANK(B251)," ",IF(O251&gt;MASTER!$B$3/100,"SB",IF(O251&gt;MASTER!$B$4/100,"B",IF(O251&gt;MASTER!$B$5/100,"C","K"))))</f>
        <v>B</v>
      </c>
    </row>
    <row r="252" customHeight="1" spans="1:17">
      <c r="A252" s="81">
        <f ca="1">INDIRECT(ADDRESS(2+QUOTIENT(ROW()-2,COUNTA('Form Responses 1'!$1:$1)-4),1,,TRUE,"Form Responses 1"))</f>
        <v>45034.7964316435</v>
      </c>
      <c r="B252" s="68" t="str">
        <f ca="1">INDIRECT(ADDRESS(2+QUOTIENT(ROW()-2,COUNTA('Form Responses 1'!$1:$1)-4),2,,TRUE,"Form Responses 1"))</f>
        <v>barn002@brin.go.id</v>
      </c>
      <c r="C252" s="68" t="str">
        <f ca="1">INDIRECT(ADDRESS(2+QUOTIENT(ROW()-2,COUNTA('Form Responses 1'!$1:$1)-4),3,,TRUE,"Form Responses 1"))</f>
        <v>Barnas</v>
      </c>
      <c r="D252" s="82">
        <f ca="1">INDIRECT(ADDRESS(2+QUOTIENT(ROW()-2,COUNTA('Form Responses 1'!$1:$1)-4),4,,TRUE,"Form Responses 1"))</f>
        <v>44974</v>
      </c>
      <c r="E252" s="83">
        <f ca="1" t="shared" si="0"/>
        <v>5</v>
      </c>
      <c r="F252" s="68" t="str">
        <f ca="1">IF(ISBLANK(A252)," ",INDIRECT(ADDRESS(1,5+MOD(ROW()-2,COUNTA('Form Responses 1'!$1:$1)-4),,TRUE,"Form Responses 1")))</f>
        <v>RADEN SALEH - Halaman [Taman ]</v>
      </c>
      <c r="G252" s="68" t="str">
        <f ca="1">IF(ISBLANK(A252)," ",INDIRECT(ADDRESS(MATCH(A252,'Form Responses 1'!A:A,0),5+MOD(ROW()-2,COUNTA('Form Responses 1'!$1:$1)-4),,TRUE,"Form Responses 1")))</f>
        <v>BAIK</v>
      </c>
      <c r="H252" s="84" t="str">
        <f ca="1" t="shared" si="1"/>
        <v>RADEN SALEH - Halaman</v>
      </c>
      <c r="I252" s="84" t="str">
        <f ca="1" t="shared" si="2"/>
        <v>CLEANING SERVICE</v>
      </c>
      <c r="J252" s="84">
        <f ca="1" t="array" ref="J252">IFERROR(INDEX(MASTER!B:B,MATCH(G252,MASTER!A:A,0))/100," ")</f>
        <v>0.95</v>
      </c>
      <c r="K252" s="68">
        <f ca="1" t="shared" si="3"/>
        <v>7</v>
      </c>
      <c r="L252" s="68" t="str">
        <f ca="1" t="shared" si="4"/>
        <v>2023 - WEEK 07</v>
      </c>
      <c r="M252" s="68" t="str">
        <f ca="1" t="shared" si="5"/>
        <v>2023 - MONTH 02</v>
      </c>
      <c r="N252" s="84">
        <f ca="1" t="shared" ref="N252:O252" si="260">IFERROR(AVERAGEIF(L:L,L252,$J:$J)," ")</f>
        <v>0.93875</v>
      </c>
      <c r="O252" s="84">
        <f ca="1" t="shared" si="260"/>
        <v>0.932187500000001</v>
      </c>
      <c r="P252" s="68" t="str">
        <f ca="1">IF(ISBLANK(A252)," ",IF(N252&gt;MASTER!$B$3/100,"SB",IF(N252&gt;MASTER!$B$4/100,"B",IF(N252&gt;MASTER!$B$5/100,"C","K"))))</f>
        <v>B</v>
      </c>
      <c r="Q252" s="68" t="str">
        <f ca="1">IF(ISBLANK(B252)," ",IF(O252&gt;MASTER!$B$3/100,"SB",IF(O252&gt;MASTER!$B$4/100,"B",IF(O252&gt;MASTER!$B$5/100,"C","K"))))</f>
        <v>B</v>
      </c>
    </row>
    <row r="253" customHeight="1" spans="1:17">
      <c r="A253" s="81">
        <f ca="1">INDIRECT(ADDRESS(2+QUOTIENT(ROW()-2,COUNTA('Form Responses 1'!$1:$1)-4),1,,TRUE,"Form Responses 1"))</f>
        <v>45034.7964316435</v>
      </c>
      <c r="B253" s="68" t="str">
        <f ca="1">INDIRECT(ADDRESS(2+QUOTIENT(ROW()-2,COUNTA('Form Responses 1'!$1:$1)-4),2,,TRUE,"Form Responses 1"))</f>
        <v>barn002@brin.go.id</v>
      </c>
      <c r="C253" s="68" t="str">
        <f ca="1">INDIRECT(ADDRESS(2+QUOTIENT(ROW()-2,COUNTA('Form Responses 1'!$1:$1)-4),3,,TRUE,"Form Responses 1"))</f>
        <v>Barnas</v>
      </c>
      <c r="D253" s="82">
        <f ca="1">INDIRECT(ADDRESS(2+QUOTIENT(ROW()-2,COUNTA('Form Responses 1'!$1:$1)-4),4,,TRUE,"Form Responses 1"))</f>
        <v>44974</v>
      </c>
      <c r="E253" s="83">
        <f ca="1" t="shared" si="0"/>
        <v>5</v>
      </c>
      <c r="F253" s="68" t="str">
        <f ca="1">IF(ISBLANK(A253)," ",INDIRECT(ADDRESS(1,5+MOD(ROW()-2,COUNTA('Form Responses 1'!$1:$1)-4),,TRUE,"Form Responses 1")))</f>
        <v>RADEN SALEH - Halaman [Parkir Motor ]</v>
      </c>
      <c r="G253" s="68" t="str">
        <f ca="1">IF(ISBLANK(A253)," ",INDIRECT(ADDRESS(MATCH(A253,'Form Responses 1'!A:A,0),5+MOD(ROW()-2,COUNTA('Form Responses 1'!$1:$1)-4),,TRUE,"Form Responses 1")))</f>
        <v>BAIK</v>
      </c>
      <c r="H253" s="84" t="str">
        <f ca="1" t="shared" si="1"/>
        <v>RADEN SALEH - Halaman</v>
      </c>
      <c r="I253" s="84" t="str">
        <f ca="1" t="shared" si="2"/>
        <v>CLEANING SERVICE</v>
      </c>
      <c r="J253" s="84">
        <f ca="1" t="array" ref="J253">IFERROR(INDEX(MASTER!B:B,MATCH(G253,MASTER!A:A,0))/100," ")</f>
        <v>0.95</v>
      </c>
      <c r="K253" s="68">
        <f ca="1" t="shared" si="3"/>
        <v>7</v>
      </c>
      <c r="L253" s="68" t="str">
        <f ca="1" t="shared" si="4"/>
        <v>2023 - WEEK 07</v>
      </c>
      <c r="M253" s="68" t="str">
        <f ca="1" t="shared" si="5"/>
        <v>2023 - MONTH 02</v>
      </c>
      <c r="N253" s="84">
        <f ca="1" t="shared" ref="N253:O253" si="261">IFERROR(AVERAGEIF(L:L,L253,$J:$J)," ")</f>
        <v>0.93875</v>
      </c>
      <c r="O253" s="84">
        <f ca="1" t="shared" si="261"/>
        <v>0.932187500000001</v>
      </c>
      <c r="P253" s="68" t="str">
        <f ca="1">IF(ISBLANK(A253)," ",IF(N253&gt;MASTER!$B$3/100,"SB",IF(N253&gt;MASTER!$B$4/100,"B",IF(N253&gt;MASTER!$B$5/100,"C","K"))))</f>
        <v>B</v>
      </c>
      <c r="Q253" s="68" t="str">
        <f ca="1">IF(ISBLANK(B253)," ",IF(O253&gt;MASTER!$B$3/100,"SB",IF(O253&gt;MASTER!$B$4/100,"B",IF(O253&gt;MASTER!$B$5/100,"C","K"))))</f>
        <v>B</v>
      </c>
    </row>
    <row r="254" customHeight="1" spans="1:17">
      <c r="A254" s="81">
        <f ca="1">INDIRECT(ADDRESS(2+QUOTIENT(ROW()-2,COUNTA('Form Responses 1'!$1:$1)-4),1,,TRUE,"Form Responses 1"))</f>
        <v>45034.7964316435</v>
      </c>
      <c r="B254" s="68" t="str">
        <f ca="1">INDIRECT(ADDRESS(2+QUOTIENT(ROW()-2,COUNTA('Form Responses 1'!$1:$1)-4),2,,TRUE,"Form Responses 1"))</f>
        <v>barn002@brin.go.id</v>
      </c>
      <c r="C254" s="68" t="str">
        <f ca="1">INDIRECT(ADDRESS(2+QUOTIENT(ROW()-2,COUNTA('Form Responses 1'!$1:$1)-4),3,,TRUE,"Form Responses 1"))</f>
        <v>Barnas</v>
      </c>
      <c r="D254" s="82">
        <f ca="1">INDIRECT(ADDRESS(2+QUOTIENT(ROW()-2,COUNTA('Form Responses 1'!$1:$1)-4),4,,TRUE,"Form Responses 1"))</f>
        <v>44974</v>
      </c>
      <c r="E254" s="83">
        <f ca="1" t="shared" si="0"/>
        <v>5</v>
      </c>
      <c r="F254" s="68" t="str">
        <f ca="1">IF(ISBLANK(A254)," ",INDIRECT(ADDRESS(1,5+MOD(ROW()-2,COUNTA('Form Responses 1'!$1:$1)-4),,TRUE,"Form Responses 1")))</f>
        <v>RADEN SALEH - Halaman [Parkir Mobil]</v>
      </c>
      <c r="G254" s="68" t="str">
        <f ca="1">IF(ISBLANK(A254)," ",INDIRECT(ADDRESS(MATCH(A254,'Form Responses 1'!A:A,0),5+MOD(ROW()-2,COUNTA('Form Responses 1'!$1:$1)-4),,TRUE,"Form Responses 1")))</f>
        <v>BAIK</v>
      </c>
      <c r="H254" s="84" t="str">
        <f ca="1" t="shared" si="1"/>
        <v>RADEN SALEH - Halaman</v>
      </c>
      <c r="I254" s="84" t="str">
        <f ca="1" t="shared" si="2"/>
        <v>CLEANING SERVICE</v>
      </c>
      <c r="J254" s="84">
        <f ca="1" t="array" ref="J254">IFERROR(INDEX(MASTER!B:B,MATCH(G254,MASTER!A:A,0))/100," ")</f>
        <v>0.95</v>
      </c>
      <c r="K254" s="68">
        <f ca="1" t="shared" si="3"/>
        <v>7</v>
      </c>
      <c r="L254" s="68" t="str">
        <f ca="1" t="shared" si="4"/>
        <v>2023 - WEEK 07</v>
      </c>
      <c r="M254" s="68" t="str">
        <f ca="1" t="shared" si="5"/>
        <v>2023 - MONTH 02</v>
      </c>
      <c r="N254" s="84">
        <f ca="1" t="shared" ref="N254:O254" si="262">IFERROR(AVERAGEIF(L:L,L254,$J:$J)," ")</f>
        <v>0.93875</v>
      </c>
      <c r="O254" s="84">
        <f ca="1" t="shared" si="262"/>
        <v>0.932187500000001</v>
      </c>
      <c r="P254" s="68" t="str">
        <f ca="1">IF(ISBLANK(A254)," ",IF(N254&gt;MASTER!$B$3/100,"SB",IF(N254&gt;MASTER!$B$4/100,"B",IF(N254&gt;MASTER!$B$5/100,"C","K"))))</f>
        <v>B</v>
      </c>
      <c r="Q254" s="68" t="str">
        <f ca="1">IF(ISBLANK(B254)," ",IF(O254&gt;MASTER!$B$3/100,"SB",IF(O254&gt;MASTER!$B$4/100,"B",IF(O254&gt;MASTER!$B$5/100,"C","K"))))</f>
        <v>B</v>
      </c>
    </row>
    <row r="255" customHeight="1" spans="1:17">
      <c r="A255" s="81">
        <f ca="1">INDIRECT(ADDRESS(2+QUOTIENT(ROW()-2,COUNTA('Form Responses 1'!$1:$1)-4),1,,TRUE,"Form Responses 1"))</f>
        <v>45034.7964316435</v>
      </c>
      <c r="B255" s="68" t="str">
        <f ca="1">INDIRECT(ADDRESS(2+QUOTIENT(ROW()-2,COUNTA('Form Responses 1'!$1:$1)-4),2,,TRUE,"Form Responses 1"))</f>
        <v>barn002@brin.go.id</v>
      </c>
      <c r="C255" s="68" t="str">
        <f ca="1">INDIRECT(ADDRESS(2+QUOTIENT(ROW()-2,COUNTA('Form Responses 1'!$1:$1)-4),3,,TRUE,"Form Responses 1"))</f>
        <v>Barnas</v>
      </c>
      <c r="D255" s="82">
        <f ca="1">INDIRECT(ADDRESS(2+QUOTIENT(ROW()-2,COUNTA('Form Responses 1'!$1:$1)-4),4,,TRUE,"Form Responses 1"))</f>
        <v>44974</v>
      </c>
      <c r="E255" s="83">
        <f ca="1" t="shared" si="0"/>
        <v>5</v>
      </c>
      <c r="F255" s="68" t="str">
        <f ca="1">IF(ISBLANK(A255)," ",INDIRECT(ADDRESS(1,5+MOD(ROW()-2,COUNTA('Form Responses 1'!$1:$1)-4),,TRUE,"Form Responses 1")))</f>
        <v>RADEN SALEH - Halaman [Pos Security]</v>
      </c>
      <c r="G255" s="68" t="str">
        <f ca="1">IF(ISBLANK(A255)," ",INDIRECT(ADDRESS(MATCH(A255,'Form Responses 1'!A:A,0),5+MOD(ROW()-2,COUNTA('Form Responses 1'!$1:$1)-4),,TRUE,"Form Responses 1")))</f>
        <v>BAIK</v>
      </c>
      <c r="H255" s="84" t="str">
        <f ca="1" t="shared" si="1"/>
        <v>RADEN SALEH - Halaman</v>
      </c>
      <c r="I255" s="84" t="str">
        <f ca="1" t="shared" si="2"/>
        <v>CLEANING SERVICE</v>
      </c>
      <c r="J255" s="84">
        <f ca="1" t="array" ref="J255">IFERROR(INDEX(MASTER!B:B,MATCH(G255,MASTER!A:A,0))/100," ")</f>
        <v>0.95</v>
      </c>
      <c r="K255" s="68">
        <f ca="1" t="shared" si="3"/>
        <v>7</v>
      </c>
      <c r="L255" s="68" t="str">
        <f ca="1" t="shared" si="4"/>
        <v>2023 - WEEK 07</v>
      </c>
      <c r="M255" s="68" t="str">
        <f ca="1" t="shared" si="5"/>
        <v>2023 - MONTH 02</v>
      </c>
      <c r="N255" s="84">
        <f ca="1" t="shared" ref="N255:O255" si="263">IFERROR(AVERAGEIF(L:L,L255,$J:$J)," ")</f>
        <v>0.93875</v>
      </c>
      <c r="O255" s="84">
        <f ca="1" t="shared" si="263"/>
        <v>0.932187500000001</v>
      </c>
      <c r="P255" s="68" t="str">
        <f ca="1">IF(ISBLANK(A255)," ",IF(N255&gt;MASTER!$B$3/100,"SB",IF(N255&gt;MASTER!$B$4/100,"B",IF(N255&gt;MASTER!$B$5/100,"C","K"))))</f>
        <v>B</v>
      </c>
      <c r="Q255" s="68" t="str">
        <f ca="1">IF(ISBLANK(B255)," ",IF(O255&gt;MASTER!$B$3/100,"SB",IF(O255&gt;MASTER!$B$4/100,"B",IF(O255&gt;MASTER!$B$5/100,"C","K"))))</f>
        <v>B</v>
      </c>
    </row>
    <row r="256" customHeight="1" spans="1:17">
      <c r="A256" s="81">
        <f ca="1">INDIRECT(ADDRESS(2+QUOTIENT(ROW()-2,COUNTA('Form Responses 1'!$1:$1)-4),1,,TRUE,"Form Responses 1"))</f>
        <v>45034.7964316435</v>
      </c>
      <c r="B256" s="68" t="str">
        <f ca="1">INDIRECT(ADDRESS(2+QUOTIENT(ROW()-2,COUNTA('Form Responses 1'!$1:$1)-4),2,,TRUE,"Form Responses 1"))</f>
        <v>barn002@brin.go.id</v>
      </c>
      <c r="C256" s="68" t="str">
        <f ca="1">INDIRECT(ADDRESS(2+QUOTIENT(ROW()-2,COUNTA('Form Responses 1'!$1:$1)-4),3,,TRUE,"Form Responses 1"))</f>
        <v>Barnas</v>
      </c>
      <c r="D256" s="82">
        <f ca="1">INDIRECT(ADDRESS(2+QUOTIENT(ROW()-2,COUNTA('Form Responses 1'!$1:$1)-4),4,,TRUE,"Form Responses 1"))</f>
        <v>44974</v>
      </c>
      <c r="E256" s="83">
        <f ca="1" t="shared" si="0"/>
        <v>5</v>
      </c>
      <c r="F256" s="68" t="str">
        <f ca="1">IF(ISBLANK(A256)," ",INDIRECT(ADDRESS(1,5+MOD(ROW()-2,COUNTA('Form Responses 1'!$1:$1)-4),,TRUE,"Form Responses 1")))</f>
        <v>RADEN SALEH - Halaman [Halaman depan samping dan belakang]</v>
      </c>
      <c r="G256" s="68" t="str">
        <f ca="1">IF(ISBLANK(A256)," ",INDIRECT(ADDRESS(MATCH(A256,'Form Responses 1'!A:A,0),5+MOD(ROW()-2,COUNTA('Form Responses 1'!$1:$1)-4),,TRUE,"Form Responses 1")))</f>
        <v>CUKUP BAIK</v>
      </c>
      <c r="H256" s="84" t="str">
        <f ca="1" t="shared" si="1"/>
        <v>RADEN SALEH - Halaman</v>
      </c>
      <c r="I256" s="84" t="str">
        <f ca="1" t="shared" si="2"/>
        <v>CLEANING SERVICE</v>
      </c>
      <c r="J256" s="84">
        <f ca="1" t="array" ref="J256">IFERROR(INDEX(MASTER!B:B,MATCH(G256,MASTER!A:A,0))/100," ")</f>
        <v>0.89</v>
      </c>
      <c r="K256" s="68">
        <f ca="1" t="shared" si="3"/>
        <v>7</v>
      </c>
      <c r="L256" s="68" t="str">
        <f ca="1" t="shared" si="4"/>
        <v>2023 - WEEK 07</v>
      </c>
      <c r="M256" s="68" t="str">
        <f ca="1" t="shared" si="5"/>
        <v>2023 - MONTH 02</v>
      </c>
      <c r="N256" s="84">
        <f ca="1" t="shared" ref="N256:O256" si="264">IFERROR(AVERAGEIF(L:L,L256,$J:$J)," ")</f>
        <v>0.93875</v>
      </c>
      <c r="O256" s="84">
        <f ca="1" t="shared" si="264"/>
        <v>0.932187500000001</v>
      </c>
      <c r="P256" s="68" t="str">
        <f ca="1">IF(ISBLANK(A256)," ",IF(N256&gt;MASTER!$B$3/100,"SB",IF(N256&gt;MASTER!$B$4/100,"B",IF(N256&gt;MASTER!$B$5/100,"C","K"))))</f>
        <v>B</v>
      </c>
      <c r="Q256" s="68" t="str">
        <f ca="1">IF(ISBLANK(B256)," ",IF(O256&gt;MASTER!$B$3/100,"SB",IF(O256&gt;MASTER!$B$4/100,"B",IF(O256&gt;MASTER!$B$5/100,"C","K"))))</f>
        <v>B</v>
      </c>
    </row>
    <row r="257" customHeight="1" spans="1:17">
      <c r="A257" s="81">
        <f ca="1">INDIRECT(ADDRESS(2+QUOTIENT(ROW()-2,COUNTA('Form Responses 1'!$1:$1)-4),1,,TRUE,"Form Responses 1"))</f>
        <v>45034.7964316435</v>
      </c>
      <c r="B257" s="68" t="str">
        <f ca="1">INDIRECT(ADDRESS(2+QUOTIENT(ROW()-2,COUNTA('Form Responses 1'!$1:$1)-4),2,,TRUE,"Form Responses 1"))</f>
        <v>barn002@brin.go.id</v>
      </c>
      <c r="C257" s="68" t="str">
        <f ca="1">INDIRECT(ADDRESS(2+QUOTIENT(ROW()-2,COUNTA('Form Responses 1'!$1:$1)-4),3,,TRUE,"Form Responses 1"))</f>
        <v>Barnas</v>
      </c>
      <c r="D257" s="82">
        <f ca="1">INDIRECT(ADDRESS(2+QUOTIENT(ROW()-2,COUNTA('Form Responses 1'!$1:$1)-4),4,,TRUE,"Form Responses 1"))</f>
        <v>44974</v>
      </c>
      <c r="E257" s="83">
        <f ca="1" t="shared" si="0"/>
        <v>5</v>
      </c>
      <c r="F257" s="68" t="str">
        <f ca="1">IF(ISBLANK(A257)," ",INDIRECT(ADDRESS(1,5+MOD(ROW()-2,COUNTA('Form Responses 1'!$1:$1)-4),,TRUE,"Form Responses 1")))</f>
        <v>RADEN SALEH - Halaman [TPS]</v>
      </c>
      <c r="G257" s="68" t="str">
        <f ca="1">IF(ISBLANK(A257)," ",INDIRECT(ADDRESS(MATCH(A257,'Form Responses 1'!A:A,0),5+MOD(ROW()-2,COUNTA('Form Responses 1'!$1:$1)-4),,TRUE,"Form Responses 1")))</f>
        <v>BAIK</v>
      </c>
      <c r="H257" s="84" t="str">
        <f ca="1" t="shared" si="1"/>
        <v>RADEN SALEH - Halaman</v>
      </c>
      <c r="I257" s="84" t="str">
        <f ca="1" t="shared" si="2"/>
        <v>CLEANING SERVICE</v>
      </c>
      <c r="J257" s="84">
        <f ca="1" t="array" ref="J257">IFERROR(INDEX(MASTER!B:B,MATCH(G257,MASTER!A:A,0))/100," ")</f>
        <v>0.95</v>
      </c>
      <c r="K257" s="68">
        <f ca="1" t="shared" si="3"/>
        <v>7</v>
      </c>
      <c r="L257" s="68" t="str">
        <f ca="1" t="shared" si="4"/>
        <v>2023 - WEEK 07</v>
      </c>
      <c r="M257" s="68" t="str">
        <f ca="1" t="shared" si="5"/>
        <v>2023 - MONTH 02</v>
      </c>
      <c r="N257" s="84">
        <f ca="1" t="shared" ref="N257:O257" si="265">IFERROR(AVERAGEIF(L:L,L257,$J:$J)," ")</f>
        <v>0.93875</v>
      </c>
      <c r="O257" s="84">
        <f ca="1" t="shared" si="265"/>
        <v>0.932187500000001</v>
      </c>
      <c r="P257" s="68" t="str">
        <f ca="1">IF(ISBLANK(A257)," ",IF(N257&gt;MASTER!$B$3/100,"SB",IF(N257&gt;MASTER!$B$4/100,"B",IF(N257&gt;MASTER!$B$5/100,"C","K"))))</f>
        <v>B</v>
      </c>
      <c r="Q257" s="68" t="str">
        <f ca="1">IF(ISBLANK(B257)," ",IF(O257&gt;MASTER!$B$3/100,"SB",IF(O257&gt;MASTER!$B$4/100,"B",IF(O257&gt;MASTER!$B$5/100,"C","K"))))</f>
        <v>B</v>
      </c>
    </row>
    <row r="258" customHeight="1" spans="1:17">
      <c r="A258" s="81">
        <f ca="1">INDIRECT(ADDRESS(2+QUOTIENT(ROW()-2,COUNTA('Form Responses 1'!$1:$1)-4),1,,TRUE,"Form Responses 1"))</f>
        <v>45035.4450929167</v>
      </c>
      <c r="B258" s="68" t="str">
        <f ca="1">INDIRECT(ADDRESS(2+QUOTIENT(ROW()-2,COUNTA('Form Responses 1'!$1:$1)-4),2,,TRUE,"Form Responses 1"))</f>
        <v>edy.kyd@gmail.com</v>
      </c>
      <c r="C258" s="68" t="str">
        <f ca="1">INDIRECT(ADDRESS(2+QUOTIENT(ROW()-2,COUNTA('Form Responses 1'!$1:$1)-4),3,,TRUE,"Form Responses 1"))</f>
        <v>Edi Karyadi</v>
      </c>
      <c r="D258" s="82">
        <f ca="1">INDIRECT(ADDRESS(2+QUOTIENT(ROW()-2,COUNTA('Form Responses 1'!$1:$1)-4),4,,TRUE,"Form Responses 1"))</f>
        <v>44957</v>
      </c>
      <c r="E258" s="83">
        <f ca="1" t="shared" si="0"/>
        <v>2</v>
      </c>
      <c r="F258" s="68" t="str">
        <f ca="1">IF(ISBLANK(A258)," ",INDIRECT(ADDRESS(1,5+MOD(ROW()-2,COUNTA('Form Responses 1'!$1:$1)-4),,TRUE,"Form Responses 1")))</f>
        <v>Security [CIKINI - Security Functions]</v>
      </c>
      <c r="G258" s="68" t="str">
        <f ca="1">IF(ISBLANK(A258)," ",INDIRECT(ADDRESS(MATCH(A258,'Form Responses 1'!A:A,0),5+MOD(ROW()-2,COUNTA('Form Responses 1'!$1:$1)-4),,TRUE,"Form Responses 1")))</f>
        <v>BAIK</v>
      </c>
      <c r="H258" s="84" t="str">
        <f ca="1" t="shared" si="1"/>
        <v>Security</v>
      </c>
      <c r="I258" s="84" t="str">
        <f ca="1" t="shared" si="2"/>
        <v>SECURITY SERVICE</v>
      </c>
      <c r="J258" s="84">
        <f ca="1" t="array" ref="J258">IFERROR(INDEX(MASTER!B:B,MATCH(G258,MASTER!A:A,0))/100," ")</f>
        <v>0.95</v>
      </c>
      <c r="K258" s="68">
        <f ca="1" t="shared" si="3"/>
        <v>5</v>
      </c>
      <c r="L258" s="68" t="str">
        <f ca="1" t="shared" si="4"/>
        <v>2023 - WEEK 05</v>
      </c>
      <c r="M258" s="68" t="str">
        <f ca="1" t="shared" si="5"/>
        <v>2023 - MONTH 01</v>
      </c>
      <c r="N258" s="84">
        <f ca="1" t="shared" ref="N258:O258" si="266">IFERROR(AVERAGEIF(L:L,L258,$J:$J)," ")</f>
        <v>0.93125</v>
      </c>
      <c r="O258" s="84">
        <f ca="1" t="shared" si="266"/>
        <v>0.929375000000001</v>
      </c>
      <c r="P258" s="68" t="str">
        <f ca="1">IF(ISBLANK(A258)," ",IF(N258&gt;MASTER!$B$3/100,"SB",IF(N258&gt;MASTER!$B$4/100,"B",IF(N258&gt;MASTER!$B$5/100,"C","K"))))</f>
        <v>B</v>
      </c>
      <c r="Q258" s="68" t="str">
        <f ca="1">IF(ISBLANK(B258)," ",IF(O258&gt;MASTER!$B$3/100,"SB",IF(O258&gt;MASTER!$B$4/100,"B",IF(O258&gt;MASTER!$B$5/100,"C","K"))))</f>
        <v>B</v>
      </c>
    </row>
    <row r="259" customHeight="1" spans="1:17">
      <c r="A259" s="81">
        <f ca="1">INDIRECT(ADDRESS(2+QUOTIENT(ROW()-2,COUNTA('Form Responses 1'!$1:$1)-4),1,,TRUE,"Form Responses 1"))</f>
        <v>45035.4450929167</v>
      </c>
      <c r="B259" s="68" t="str">
        <f ca="1">INDIRECT(ADDRESS(2+QUOTIENT(ROW()-2,COUNTA('Form Responses 1'!$1:$1)-4),2,,TRUE,"Form Responses 1"))</f>
        <v>edy.kyd@gmail.com</v>
      </c>
      <c r="C259" s="68" t="str">
        <f ca="1">INDIRECT(ADDRESS(2+QUOTIENT(ROW()-2,COUNTA('Form Responses 1'!$1:$1)-4),3,,TRUE,"Form Responses 1"))</f>
        <v>Edi Karyadi</v>
      </c>
      <c r="D259" s="82">
        <f ca="1">INDIRECT(ADDRESS(2+QUOTIENT(ROW()-2,COUNTA('Form Responses 1'!$1:$1)-4),4,,TRUE,"Form Responses 1"))</f>
        <v>44957</v>
      </c>
      <c r="E259" s="83">
        <f ca="1" t="shared" si="0"/>
        <v>2</v>
      </c>
      <c r="F259" s="68" t="str">
        <f ca="1">IF(ISBLANK(A259)," ",INDIRECT(ADDRESS(1,5+MOD(ROW()-2,COUNTA('Form Responses 1'!$1:$1)-4),,TRUE,"Form Responses 1")))</f>
        <v>Security [ RADEN SALEH - Security Functions]</v>
      </c>
      <c r="G259" s="68" t="str">
        <f ca="1">IF(ISBLANK(A259)," ",INDIRECT(ADDRESS(MATCH(A259,'Form Responses 1'!A:A,0),5+MOD(ROW()-2,COUNTA('Form Responses 1'!$1:$1)-4),,TRUE,"Form Responses 1")))</f>
        <v>BAIK</v>
      </c>
      <c r="H259" s="84" t="str">
        <f ca="1" t="shared" si="1"/>
        <v>Security</v>
      </c>
      <c r="I259" s="84" t="str">
        <f ca="1" t="shared" si="2"/>
        <v>SECURITY SERVICE</v>
      </c>
      <c r="J259" s="84">
        <f ca="1" t="array" ref="J259">IFERROR(INDEX(MASTER!B:B,MATCH(G259,MASTER!A:A,0))/100," ")</f>
        <v>0.95</v>
      </c>
      <c r="K259" s="68">
        <f ca="1" t="shared" si="3"/>
        <v>5</v>
      </c>
      <c r="L259" s="68" t="str">
        <f ca="1" t="shared" si="4"/>
        <v>2023 - WEEK 05</v>
      </c>
      <c r="M259" s="68" t="str">
        <f ca="1" t="shared" si="5"/>
        <v>2023 - MONTH 01</v>
      </c>
      <c r="N259" s="84">
        <f ca="1" t="shared" ref="N259:O259" si="267">IFERROR(AVERAGEIF(L:L,L259,$J:$J)," ")</f>
        <v>0.93125</v>
      </c>
      <c r="O259" s="84">
        <f ca="1" t="shared" si="267"/>
        <v>0.929375000000001</v>
      </c>
      <c r="P259" s="68" t="str">
        <f ca="1">IF(ISBLANK(A259)," ",IF(N259&gt;MASTER!$B$3/100,"SB",IF(N259&gt;MASTER!$B$4/100,"B",IF(N259&gt;MASTER!$B$5/100,"C","K"))))</f>
        <v>B</v>
      </c>
      <c r="Q259" s="68" t="str">
        <f ca="1">IF(ISBLANK(B259)," ",IF(O259&gt;MASTER!$B$3/100,"SB",IF(O259&gt;MASTER!$B$4/100,"B",IF(O259&gt;MASTER!$B$5/100,"C","K"))))</f>
        <v>B</v>
      </c>
    </row>
    <row r="260" customHeight="1" spans="1:17">
      <c r="A260" s="81">
        <f ca="1">INDIRECT(ADDRESS(2+QUOTIENT(ROW()-2,COUNTA('Form Responses 1'!$1:$1)-4),1,,TRUE,"Form Responses 1"))</f>
        <v>45035.4450929167</v>
      </c>
      <c r="B260" s="68" t="str">
        <f ca="1">INDIRECT(ADDRESS(2+QUOTIENT(ROW()-2,COUNTA('Form Responses 1'!$1:$1)-4),2,,TRUE,"Form Responses 1"))</f>
        <v>edy.kyd@gmail.com</v>
      </c>
      <c r="C260" s="68" t="str">
        <f ca="1">INDIRECT(ADDRESS(2+QUOTIENT(ROW()-2,COUNTA('Form Responses 1'!$1:$1)-4),3,,TRUE,"Form Responses 1"))</f>
        <v>Edi Karyadi</v>
      </c>
      <c r="D260" s="82">
        <f ca="1">INDIRECT(ADDRESS(2+QUOTIENT(ROW()-2,COUNTA('Form Responses 1'!$1:$1)-4),4,,TRUE,"Form Responses 1"))</f>
        <v>44957</v>
      </c>
      <c r="E260" s="83">
        <f ca="1" t="shared" si="0"/>
        <v>2</v>
      </c>
      <c r="F260" s="68" t="str">
        <f ca="1">IF(ISBLANK(A260)," ",INDIRECT(ADDRESS(1,5+MOD(ROW()-2,COUNTA('Form Responses 1'!$1:$1)-4),,TRUE,"Form Responses 1")))</f>
        <v>CIKINI - Lantai 1 [Lobby Utama]</v>
      </c>
      <c r="G260" s="68" t="str">
        <f ca="1">IF(ISBLANK(A260)," ",INDIRECT(ADDRESS(MATCH(A260,'Form Responses 1'!A:A,0),5+MOD(ROW()-2,COUNTA('Form Responses 1'!$1:$1)-4),,TRUE,"Form Responses 1")))</f>
        <v>BAIK</v>
      </c>
      <c r="H260" s="84" t="str">
        <f ca="1" t="shared" si="1"/>
        <v>CIKINI - Lantai 1</v>
      </c>
      <c r="I260" s="84" t="str">
        <f ca="1" t="shared" si="2"/>
        <v>CLEANING SERVICE</v>
      </c>
      <c r="J260" s="84">
        <f ca="1" t="array" ref="J260">IFERROR(INDEX(MASTER!B:B,MATCH(G260,MASTER!A:A,0))/100," ")</f>
        <v>0.95</v>
      </c>
      <c r="K260" s="68">
        <f ca="1" t="shared" si="3"/>
        <v>5</v>
      </c>
      <c r="L260" s="68" t="str">
        <f ca="1" t="shared" si="4"/>
        <v>2023 - WEEK 05</v>
      </c>
      <c r="M260" s="68" t="str">
        <f ca="1" t="shared" si="5"/>
        <v>2023 - MONTH 01</v>
      </c>
      <c r="N260" s="84">
        <f ca="1" t="shared" ref="N260:O260" si="268">IFERROR(AVERAGEIF(L:L,L260,$J:$J)," ")</f>
        <v>0.93125</v>
      </c>
      <c r="O260" s="84">
        <f ca="1" t="shared" si="268"/>
        <v>0.929375000000001</v>
      </c>
      <c r="P260" s="68" t="str">
        <f ca="1">IF(ISBLANK(A260)," ",IF(N260&gt;MASTER!$B$3/100,"SB",IF(N260&gt;MASTER!$B$4/100,"B",IF(N260&gt;MASTER!$B$5/100,"C","K"))))</f>
        <v>B</v>
      </c>
      <c r="Q260" s="68" t="str">
        <f ca="1">IF(ISBLANK(B260)," ",IF(O260&gt;MASTER!$B$3/100,"SB",IF(O260&gt;MASTER!$B$4/100,"B",IF(O260&gt;MASTER!$B$5/100,"C","K"))))</f>
        <v>B</v>
      </c>
    </row>
    <row r="261" customHeight="1" spans="1:17">
      <c r="A261" s="81">
        <f ca="1">INDIRECT(ADDRESS(2+QUOTIENT(ROW()-2,COUNTA('Form Responses 1'!$1:$1)-4),1,,TRUE,"Form Responses 1"))</f>
        <v>45035.4450929167</v>
      </c>
      <c r="B261" s="68" t="str">
        <f ca="1">INDIRECT(ADDRESS(2+QUOTIENT(ROW()-2,COUNTA('Form Responses 1'!$1:$1)-4),2,,TRUE,"Form Responses 1"))</f>
        <v>edy.kyd@gmail.com</v>
      </c>
      <c r="C261" s="68" t="str">
        <f ca="1">INDIRECT(ADDRESS(2+QUOTIENT(ROW()-2,COUNTA('Form Responses 1'!$1:$1)-4),3,,TRUE,"Form Responses 1"))</f>
        <v>Edi Karyadi</v>
      </c>
      <c r="D261" s="82">
        <f ca="1">INDIRECT(ADDRESS(2+QUOTIENT(ROW()-2,COUNTA('Form Responses 1'!$1:$1)-4),4,,TRUE,"Form Responses 1"))</f>
        <v>44957</v>
      </c>
      <c r="E261" s="83">
        <f ca="1" t="shared" si="0"/>
        <v>2</v>
      </c>
      <c r="F261" s="68" t="str">
        <f ca="1">IF(ISBLANK(A261)," ",INDIRECT(ADDRESS(1,5+MOD(ROW()-2,COUNTA('Form Responses 1'!$1:$1)-4),,TRUE,"Form Responses 1")))</f>
        <v>CIKINI - Lantai 1 [Musholla]</v>
      </c>
      <c r="G261" s="68" t="str">
        <f ca="1">IF(ISBLANK(A261)," ",INDIRECT(ADDRESS(MATCH(A261,'Form Responses 1'!A:A,0),5+MOD(ROW()-2,COUNTA('Form Responses 1'!$1:$1)-4),,TRUE,"Form Responses 1")))</f>
        <v>BAIK</v>
      </c>
      <c r="H261" s="84" t="str">
        <f ca="1" t="shared" si="1"/>
        <v>CIKINI - Lantai 1</v>
      </c>
      <c r="I261" s="84" t="str">
        <f ca="1" t="shared" si="2"/>
        <v>CLEANING SERVICE</v>
      </c>
      <c r="J261" s="84">
        <f ca="1" t="array" ref="J261">IFERROR(INDEX(MASTER!B:B,MATCH(G261,MASTER!A:A,0))/100," ")</f>
        <v>0.95</v>
      </c>
      <c r="K261" s="68">
        <f ca="1" t="shared" si="3"/>
        <v>5</v>
      </c>
      <c r="L261" s="68" t="str">
        <f ca="1" t="shared" si="4"/>
        <v>2023 - WEEK 05</v>
      </c>
      <c r="M261" s="68" t="str">
        <f ca="1" t="shared" si="5"/>
        <v>2023 - MONTH 01</v>
      </c>
      <c r="N261" s="84">
        <f ca="1" t="shared" ref="N261:O261" si="269">IFERROR(AVERAGEIF(L:L,L261,$J:$J)," ")</f>
        <v>0.93125</v>
      </c>
      <c r="O261" s="84">
        <f ca="1" t="shared" si="269"/>
        <v>0.929375000000001</v>
      </c>
      <c r="P261" s="68" t="str">
        <f ca="1">IF(ISBLANK(A261)," ",IF(N261&gt;MASTER!$B$3/100,"SB",IF(N261&gt;MASTER!$B$4/100,"B",IF(N261&gt;MASTER!$B$5/100,"C","K"))))</f>
        <v>B</v>
      </c>
      <c r="Q261" s="68" t="str">
        <f ca="1">IF(ISBLANK(B261)," ",IF(O261&gt;MASTER!$B$3/100,"SB",IF(O261&gt;MASTER!$B$4/100,"B",IF(O261&gt;MASTER!$B$5/100,"C","K"))))</f>
        <v>B</v>
      </c>
    </row>
    <row r="262" customHeight="1" spans="1:17">
      <c r="A262" s="81">
        <f ca="1">INDIRECT(ADDRESS(2+QUOTIENT(ROW()-2,COUNTA('Form Responses 1'!$1:$1)-4),1,,TRUE,"Form Responses 1"))</f>
        <v>45035.4450929167</v>
      </c>
      <c r="B262" s="68" t="str">
        <f ca="1">INDIRECT(ADDRESS(2+QUOTIENT(ROW()-2,COUNTA('Form Responses 1'!$1:$1)-4),2,,TRUE,"Form Responses 1"))</f>
        <v>edy.kyd@gmail.com</v>
      </c>
      <c r="C262" s="68" t="str">
        <f ca="1">INDIRECT(ADDRESS(2+QUOTIENT(ROW()-2,COUNTA('Form Responses 1'!$1:$1)-4),3,,TRUE,"Form Responses 1"))</f>
        <v>Edi Karyadi</v>
      </c>
      <c r="D262" s="82">
        <f ca="1">INDIRECT(ADDRESS(2+QUOTIENT(ROW()-2,COUNTA('Form Responses 1'!$1:$1)-4),4,,TRUE,"Form Responses 1"))</f>
        <v>44957</v>
      </c>
      <c r="E262" s="83">
        <f ca="1" t="shared" si="0"/>
        <v>2</v>
      </c>
      <c r="F262" s="68" t="str">
        <f ca="1">IF(ISBLANK(A262)," ",INDIRECT(ADDRESS(1,5+MOD(ROW()-2,COUNTA('Form Responses 1'!$1:$1)-4),,TRUE,"Form Responses 1")))</f>
        <v>CIKINI - Lantai 1 [R. PPID]</v>
      </c>
      <c r="G262" s="68" t="str">
        <f ca="1">IF(ISBLANK(A262)," ",INDIRECT(ADDRESS(MATCH(A262,'Form Responses 1'!A:A,0),5+MOD(ROW()-2,COUNTA('Form Responses 1'!$1:$1)-4),,TRUE,"Form Responses 1")))</f>
        <v>BAIK</v>
      </c>
      <c r="H262" s="84" t="str">
        <f ca="1" t="shared" si="1"/>
        <v>CIKINI - Lantai 1</v>
      </c>
      <c r="I262" s="84" t="str">
        <f ca="1" t="shared" si="2"/>
        <v>CLEANING SERVICE</v>
      </c>
      <c r="J262" s="84">
        <f ca="1" t="array" ref="J262">IFERROR(INDEX(MASTER!B:B,MATCH(G262,MASTER!A:A,0))/100," ")</f>
        <v>0.95</v>
      </c>
      <c r="K262" s="68">
        <f ca="1" t="shared" si="3"/>
        <v>5</v>
      </c>
      <c r="L262" s="68" t="str">
        <f ca="1" t="shared" si="4"/>
        <v>2023 - WEEK 05</v>
      </c>
      <c r="M262" s="68" t="str">
        <f ca="1" t="shared" si="5"/>
        <v>2023 - MONTH 01</v>
      </c>
      <c r="N262" s="84">
        <f ca="1" t="shared" ref="N262:O262" si="270">IFERROR(AVERAGEIF(L:L,L262,$J:$J)," ")</f>
        <v>0.93125</v>
      </c>
      <c r="O262" s="84">
        <f ca="1" t="shared" si="270"/>
        <v>0.929375000000001</v>
      </c>
      <c r="P262" s="68" t="str">
        <f ca="1">IF(ISBLANK(A262)," ",IF(N262&gt;MASTER!$B$3/100,"SB",IF(N262&gt;MASTER!$B$4/100,"B",IF(N262&gt;MASTER!$B$5/100,"C","K"))))</f>
        <v>B</v>
      </c>
      <c r="Q262" s="68" t="str">
        <f ca="1">IF(ISBLANK(B262)," ",IF(O262&gt;MASTER!$B$3/100,"SB",IF(O262&gt;MASTER!$B$4/100,"B",IF(O262&gt;MASTER!$B$5/100,"C","K"))))</f>
        <v>B</v>
      </c>
    </row>
    <row r="263" customHeight="1" spans="1:17">
      <c r="A263" s="81">
        <f ca="1">INDIRECT(ADDRESS(2+QUOTIENT(ROW()-2,COUNTA('Form Responses 1'!$1:$1)-4),1,,TRUE,"Form Responses 1"))</f>
        <v>45035.4450929167</v>
      </c>
      <c r="B263" s="68" t="str">
        <f ca="1">INDIRECT(ADDRESS(2+QUOTIENT(ROW()-2,COUNTA('Form Responses 1'!$1:$1)-4),2,,TRUE,"Form Responses 1"))</f>
        <v>edy.kyd@gmail.com</v>
      </c>
      <c r="C263" s="68" t="str">
        <f ca="1">INDIRECT(ADDRESS(2+QUOTIENT(ROW()-2,COUNTA('Form Responses 1'!$1:$1)-4),3,,TRUE,"Form Responses 1"))</f>
        <v>Edi Karyadi</v>
      </c>
      <c r="D263" s="82">
        <f ca="1">INDIRECT(ADDRESS(2+QUOTIENT(ROW()-2,COUNTA('Form Responses 1'!$1:$1)-4),4,,TRUE,"Form Responses 1"))</f>
        <v>44957</v>
      </c>
      <c r="E263" s="83">
        <f ca="1" t="shared" si="0"/>
        <v>2</v>
      </c>
      <c r="F263" s="68" t="str">
        <f ca="1">IF(ISBLANK(A263)," ",INDIRECT(ADDRESS(1,5+MOD(ROW()-2,COUNTA('Form Responses 1'!$1:$1)-4),,TRUE,"Form Responses 1")))</f>
        <v>CIKINI - Lantai 1 [Ruang Kerja]</v>
      </c>
      <c r="G263" s="68" t="str">
        <f ca="1">IF(ISBLANK(A263)," ",INDIRECT(ADDRESS(MATCH(A263,'Form Responses 1'!A:A,0),5+MOD(ROW()-2,COUNTA('Form Responses 1'!$1:$1)-4),,TRUE,"Form Responses 1")))</f>
        <v>BAIK</v>
      </c>
      <c r="H263" s="84" t="str">
        <f ca="1" t="shared" si="1"/>
        <v>CIKINI - Lantai 1</v>
      </c>
      <c r="I263" s="84" t="str">
        <f ca="1" t="shared" si="2"/>
        <v>CLEANING SERVICE</v>
      </c>
      <c r="J263" s="84">
        <f ca="1" t="array" ref="J263">IFERROR(INDEX(MASTER!B:B,MATCH(G263,MASTER!A:A,0))/100," ")</f>
        <v>0.95</v>
      </c>
      <c r="K263" s="68">
        <f ca="1" t="shared" si="3"/>
        <v>5</v>
      </c>
      <c r="L263" s="68" t="str">
        <f ca="1" t="shared" si="4"/>
        <v>2023 - WEEK 05</v>
      </c>
      <c r="M263" s="68" t="str">
        <f ca="1" t="shared" si="5"/>
        <v>2023 - MONTH 01</v>
      </c>
      <c r="N263" s="84">
        <f ca="1" t="shared" ref="N263:O263" si="271">IFERROR(AVERAGEIF(L:L,L263,$J:$J)," ")</f>
        <v>0.93125</v>
      </c>
      <c r="O263" s="84">
        <f ca="1" t="shared" si="271"/>
        <v>0.929375000000001</v>
      </c>
      <c r="P263" s="68" t="str">
        <f ca="1">IF(ISBLANK(A263)," ",IF(N263&gt;MASTER!$B$3/100,"SB",IF(N263&gt;MASTER!$B$4/100,"B",IF(N263&gt;MASTER!$B$5/100,"C","K"))))</f>
        <v>B</v>
      </c>
      <c r="Q263" s="68" t="str">
        <f ca="1">IF(ISBLANK(B263)," ",IF(O263&gt;MASTER!$B$3/100,"SB",IF(O263&gt;MASTER!$B$4/100,"B",IF(O263&gt;MASTER!$B$5/100,"C","K"))))</f>
        <v>B</v>
      </c>
    </row>
    <row r="264" customHeight="1" spans="1:17">
      <c r="A264" s="81">
        <f ca="1">INDIRECT(ADDRESS(2+QUOTIENT(ROW()-2,COUNTA('Form Responses 1'!$1:$1)-4),1,,TRUE,"Form Responses 1"))</f>
        <v>45035.4450929167</v>
      </c>
      <c r="B264" s="68" t="str">
        <f ca="1">INDIRECT(ADDRESS(2+QUOTIENT(ROW()-2,COUNTA('Form Responses 1'!$1:$1)-4),2,,TRUE,"Form Responses 1"))</f>
        <v>edy.kyd@gmail.com</v>
      </c>
      <c r="C264" s="68" t="str">
        <f ca="1">INDIRECT(ADDRESS(2+QUOTIENT(ROW()-2,COUNTA('Form Responses 1'!$1:$1)-4),3,,TRUE,"Form Responses 1"))</f>
        <v>Edi Karyadi</v>
      </c>
      <c r="D264" s="82">
        <f ca="1">INDIRECT(ADDRESS(2+QUOTIENT(ROW()-2,COUNTA('Form Responses 1'!$1:$1)-4),4,,TRUE,"Form Responses 1"))</f>
        <v>44957</v>
      </c>
      <c r="E264" s="83">
        <f ca="1" t="shared" si="0"/>
        <v>2</v>
      </c>
      <c r="F264" s="68" t="str">
        <f ca="1">IF(ISBLANK(A264)," ",INDIRECT(ADDRESS(1,5+MOD(ROW()-2,COUNTA('Form Responses 1'!$1:$1)-4),,TRUE,"Form Responses 1")))</f>
        <v>CIKINI - Lantai 1 [Taman Tengah]</v>
      </c>
      <c r="G264" s="68" t="str">
        <f ca="1">IF(ISBLANK(A264)," ",INDIRECT(ADDRESS(MATCH(A264,'Form Responses 1'!A:A,0),5+MOD(ROW()-2,COUNTA('Form Responses 1'!$1:$1)-4),,TRUE,"Form Responses 1")))</f>
        <v>BAIK</v>
      </c>
      <c r="H264" s="84" t="str">
        <f ca="1" t="shared" si="1"/>
        <v>CIKINI - Lantai 1</v>
      </c>
      <c r="I264" s="84" t="str">
        <f ca="1" t="shared" si="2"/>
        <v>CLEANING SERVICE</v>
      </c>
      <c r="J264" s="84">
        <f ca="1" t="array" ref="J264">IFERROR(INDEX(MASTER!B:B,MATCH(G264,MASTER!A:A,0))/100," ")</f>
        <v>0.95</v>
      </c>
      <c r="K264" s="68">
        <f ca="1" t="shared" si="3"/>
        <v>5</v>
      </c>
      <c r="L264" s="68" t="str">
        <f ca="1" t="shared" si="4"/>
        <v>2023 - WEEK 05</v>
      </c>
      <c r="M264" s="68" t="str">
        <f ca="1" t="shared" si="5"/>
        <v>2023 - MONTH 01</v>
      </c>
      <c r="N264" s="84">
        <f ca="1" t="shared" ref="N264:O264" si="272">IFERROR(AVERAGEIF(L:L,L264,$J:$J)," ")</f>
        <v>0.93125</v>
      </c>
      <c r="O264" s="84">
        <f ca="1" t="shared" si="272"/>
        <v>0.929375000000001</v>
      </c>
      <c r="P264" s="68" t="str">
        <f ca="1">IF(ISBLANK(A264)," ",IF(N264&gt;MASTER!$B$3/100,"SB",IF(N264&gt;MASTER!$B$4/100,"B",IF(N264&gt;MASTER!$B$5/100,"C","K"))))</f>
        <v>B</v>
      </c>
      <c r="Q264" s="68" t="str">
        <f ca="1">IF(ISBLANK(B264)," ",IF(O264&gt;MASTER!$B$3/100,"SB",IF(O264&gt;MASTER!$B$4/100,"B",IF(O264&gt;MASTER!$B$5/100,"C","K"))))</f>
        <v>B</v>
      </c>
    </row>
    <row r="265" customHeight="1" spans="1:17">
      <c r="A265" s="81">
        <f ca="1">INDIRECT(ADDRESS(2+QUOTIENT(ROW()-2,COUNTA('Form Responses 1'!$1:$1)-4),1,,TRUE,"Form Responses 1"))</f>
        <v>45035.4450929167</v>
      </c>
      <c r="B265" s="68" t="str">
        <f ca="1">INDIRECT(ADDRESS(2+QUOTIENT(ROW()-2,COUNTA('Form Responses 1'!$1:$1)-4),2,,TRUE,"Form Responses 1"))</f>
        <v>edy.kyd@gmail.com</v>
      </c>
      <c r="C265" s="68" t="str">
        <f ca="1">INDIRECT(ADDRESS(2+QUOTIENT(ROW()-2,COUNTA('Form Responses 1'!$1:$1)-4),3,,TRUE,"Form Responses 1"))</f>
        <v>Edi Karyadi</v>
      </c>
      <c r="D265" s="82">
        <f ca="1">INDIRECT(ADDRESS(2+QUOTIENT(ROW()-2,COUNTA('Form Responses 1'!$1:$1)-4),4,,TRUE,"Form Responses 1"))</f>
        <v>44957</v>
      </c>
      <c r="E265" s="83">
        <f ca="1" t="shared" si="0"/>
        <v>2</v>
      </c>
      <c r="F265" s="68" t="str">
        <f ca="1">IF(ISBLANK(A265)," ",INDIRECT(ADDRESS(1,5+MOD(ROW()-2,COUNTA('Form Responses 1'!$1:$1)-4),,TRUE,"Form Responses 1")))</f>
        <v>CIKINI - Lantai 1 [Toilet Pria / Wanita]</v>
      </c>
      <c r="G265" s="68" t="str">
        <f ca="1">IF(ISBLANK(A265)," ",INDIRECT(ADDRESS(MATCH(A265,'Form Responses 1'!A:A,0),5+MOD(ROW()-2,COUNTA('Form Responses 1'!$1:$1)-4),,TRUE,"Form Responses 1")))</f>
        <v>CUKUP BAIK</v>
      </c>
      <c r="H265" s="84" t="str">
        <f ca="1" t="shared" si="1"/>
        <v>CIKINI - Lantai 1</v>
      </c>
      <c r="I265" s="84" t="str">
        <f ca="1" t="shared" si="2"/>
        <v>CLEANING SERVICE</v>
      </c>
      <c r="J265" s="84">
        <f ca="1" t="array" ref="J265">IFERROR(INDEX(MASTER!B:B,MATCH(G265,MASTER!A:A,0))/100," ")</f>
        <v>0.89</v>
      </c>
      <c r="K265" s="68">
        <f ca="1" t="shared" si="3"/>
        <v>5</v>
      </c>
      <c r="L265" s="68" t="str">
        <f ca="1" t="shared" si="4"/>
        <v>2023 - WEEK 05</v>
      </c>
      <c r="M265" s="68" t="str">
        <f ca="1" t="shared" si="5"/>
        <v>2023 - MONTH 01</v>
      </c>
      <c r="N265" s="84">
        <f ca="1" t="shared" ref="N265:O265" si="273">IFERROR(AVERAGEIF(L:L,L265,$J:$J)," ")</f>
        <v>0.93125</v>
      </c>
      <c r="O265" s="84">
        <f ca="1" t="shared" si="273"/>
        <v>0.929375000000001</v>
      </c>
      <c r="P265" s="68" t="str">
        <f ca="1">IF(ISBLANK(A265)," ",IF(N265&gt;MASTER!$B$3/100,"SB",IF(N265&gt;MASTER!$B$4/100,"B",IF(N265&gt;MASTER!$B$5/100,"C","K"))))</f>
        <v>B</v>
      </c>
      <c r="Q265" s="68" t="str">
        <f ca="1">IF(ISBLANK(B265)," ",IF(O265&gt;MASTER!$B$3/100,"SB",IF(O265&gt;MASTER!$B$4/100,"B",IF(O265&gt;MASTER!$B$5/100,"C","K"))))</f>
        <v>B</v>
      </c>
    </row>
    <row r="266" customHeight="1" spans="1:17">
      <c r="A266" s="81">
        <f ca="1">INDIRECT(ADDRESS(2+QUOTIENT(ROW()-2,COUNTA('Form Responses 1'!$1:$1)-4),1,,TRUE,"Form Responses 1"))</f>
        <v>45035.4450929167</v>
      </c>
      <c r="B266" s="68" t="str">
        <f ca="1">INDIRECT(ADDRESS(2+QUOTIENT(ROW()-2,COUNTA('Form Responses 1'!$1:$1)-4),2,,TRUE,"Form Responses 1"))</f>
        <v>edy.kyd@gmail.com</v>
      </c>
      <c r="C266" s="68" t="str">
        <f ca="1">INDIRECT(ADDRESS(2+QUOTIENT(ROW()-2,COUNTA('Form Responses 1'!$1:$1)-4),3,,TRUE,"Form Responses 1"))</f>
        <v>Edi Karyadi</v>
      </c>
      <c r="D266" s="82">
        <f ca="1">INDIRECT(ADDRESS(2+QUOTIENT(ROW()-2,COUNTA('Form Responses 1'!$1:$1)-4),4,,TRUE,"Form Responses 1"))</f>
        <v>44957</v>
      </c>
      <c r="E266" s="83">
        <f ca="1" t="shared" si="0"/>
        <v>2</v>
      </c>
      <c r="F266" s="68" t="str">
        <f ca="1">IF(ISBLANK(A266)," ",INDIRECT(ADDRESS(1,5+MOD(ROW()-2,COUNTA('Form Responses 1'!$1:$1)-4),,TRUE,"Form Responses 1")))</f>
        <v>CIKINI - Lantai 2 [Tangga Exit]</v>
      </c>
      <c r="G266" s="68" t="str">
        <f ca="1">IF(ISBLANK(A266)," ",INDIRECT(ADDRESS(MATCH(A266,'Form Responses 1'!A:A,0),5+MOD(ROW()-2,COUNTA('Form Responses 1'!$1:$1)-4),,TRUE,"Form Responses 1")))</f>
        <v>BAIK</v>
      </c>
      <c r="H266" s="84" t="str">
        <f ca="1" t="shared" si="1"/>
        <v>CIKINI - Lantai 2</v>
      </c>
      <c r="I266" s="84" t="str">
        <f ca="1" t="shared" si="2"/>
        <v>CLEANING SERVICE</v>
      </c>
      <c r="J266" s="84">
        <f ca="1" t="array" ref="J266">IFERROR(INDEX(MASTER!B:B,MATCH(G266,MASTER!A:A,0))/100," ")</f>
        <v>0.95</v>
      </c>
      <c r="K266" s="68">
        <f ca="1" t="shared" si="3"/>
        <v>5</v>
      </c>
      <c r="L266" s="68" t="str">
        <f ca="1" t="shared" si="4"/>
        <v>2023 - WEEK 05</v>
      </c>
      <c r="M266" s="68" t="str">
        <f ca="1" t="shared" si="5"/>
        <v>2023 - MONTH 01</v>
      </c>
      <c r="N266" s="84">
        <f ca="1" t="shared" ref="N266:O266" si="274">IFERROR(AVERAGEIF(L:L,L266,$J:$J)," ")</f>
        <v>0.93125</v>
      </c>
      <c r="O266" s="84">
        <f ca="1" t="shared" si="274"/>
        <v>0.929375000000001</v>
      </c>
      <c r="P266" s="68" t="str">
        <f ca="1">IF(ISBLANK(A266)," ",IF(N266&gt;MASTER!$B$3/100,"SB",IF(N266&gt;MASTER!$B$4/100,"B",IF(N266&gt;MASTER!$B$5/100,"C","K"))))</f>
        <v>B</v>
      </c>
      <c r="Q266" s="68" t="str">
        <f ca="1">IF(ISBLANK(B266)," ",IF(O266&gt;MASTER!$B$3/100,"SB",IF(O266&gt;MASTER!$B$4/100,"B",IF(O266&gt;MASTER!$B$5/100,"C","K"))))</f>
        <v>B</v>
      </c>
    </row>
    <row r="267" customHeight="1" spans="1:17">
      <c r="A267" s="81">
        <f ca="1">INDIRECT(ADDRESS(2+QUOTIENT(ROW()-2,COUNTA('Form Responses 1'!$1:$1)-4),1,,TRUE,"Form Responses 1"))</f>
        <v>45035.4450929167</v>
      </c>
      <c r="B267" s="68" t="str">
        <f ca="1">INDIRECT(ADDRESS(2+QUOTIENT(ROW()-2,COUNTA('Form Responses 1'!$1:$1)-4),2,,TRUE,"Form Responses 1"))</f>
        <v>edy.kyd@gmail.com</v>
      </c>
      <c r="C267" s="68" t="str">
        <f ca="1">INDIRECT(ADDRESS(2+QUOTIENT(ROW()-2,COUNTA('Form Responses 1'!$1:$1)-4),3,,TRUE,"Form Responses 1"))</f>
        <v>Edi Karyadi</v>
      </c>
      <c r="D267" s="82">
        <f ca="1">INDIRECT(ADDRESS(2+QUOTIENT(ROW()-2,COUNTA('Form Responses 1'!$1:$1)-4),4,,TRUE,"Form Responses 1"))</f>
        <v>44957</v>
      </c>
      <c r="E267" s="83">
        <f ca="1" t="shared" si="0"/>
        <v>2</v>
      </c>
      <c r="F267" s="68" t="str">
        <f ca="1">IF(ISBLANK(A267)," ",INDIRECT(ADDRESS(1,5+MOD(ROW()-2,COUNTA('Form Responses 1'!$1:$1)-4),,TRUE,"Form Responses 1")))</f>
        <v>CIKINI - Lantai 2 [Ruang Kerja]</v>
      </c>
      <c r="G267" s="68" t="str">
        <f ca="1">IF(ISBLANK(A267)," ",INDIRECT(ADDRESS(MATCH(A267,'Form Responses 1'!A:A,0),5+MOD(ROW()-2,COUNTA('Form Responses 1'!$1:$1)-4),,TRUE,"Form Responses 1")))</f>
        <v>BAIK</v>
      </c>
      <c r="H267" s="84" t="str">
        <f ca="1" t="shared" si="1"/>
        <v>CIKINI - Lantai 2</v>
      </c>
      <c r="I267" s="84" t="str">
        <f ca="1" t="shared" si="2"/>
        <v>CLEANING SERVICE</v>
      </c>
      <c r="J267" s="84">
        <f ca="1" t="array" ref="J267">IFERROR(INDEX(MASTER!B:B,MATCH(G267,MASTER!A:A,0))/100," ")</f>
        <v>0.95</v>
      </c>
      <c r="K267" s="68">
        <f ca="1" t="shared" si="3"/>
        <v>5</v>
      </c>
      <c r="L267" s="68" t="str">
        <f ca="1" t="shared" si="4"/>
        <v>2023 - WEEK 05</v>
      </c>
      <c r="M267" s="68" t="str">
        <f ca="1" t="shared" si="5"/>
        <v>2023 - MONTH 01</v>
      </c>
      <c r="N267" s="84">
        <f ca="1" t="shared" ref="N267:O267" si="275">IFERROR(AVERAGEIF(L:L,L267,$J:$J)," ")</f>
        <v>0.93125</v>
      </c>
      <c r="O267" s="84">
        <f ca="1" t="shared" si="275"/>
        <v>0.929375000000001</v>
      </c>
      <c r="P267" s="68" t="str">
        <f ca="1">IF(ISBLANK(A267)," ",IF(N267&gt;MASTER!$B$3/100,"SB",IF(N267&gt;MASTER!$B$4/100,"B",IF(N267&gt;MASTER!$B$5/100,"C","K"))))</f>
        <v>B</v>
      </c>
      <c r="Q267" s="68" t="str">
        <f ca="1">IF(ISBLANK(B267)," ",IF(O267&gt;MASTER!$B$3/100,"SB",IF(O267&gt;MASTER!$B$4/100,"B",IF(O267&gt;MASTER!$B$5/100,"C","K"))))</f>
        <v>B</v>
      </c>
    </row>
    <row r="268" customHeight="1" spans="1:17">
      <c r="A268" s="81">
        <f ca="1">INDIRECT(ADDRESS(2+QUOTIENT(ROW()-2,COUNTA('Form Responses 1'!$1:$1)-4),1,,TRUE,"Form Responses 1"))</f>
        <v>45035.4450929167</v>
      </c>
      <c r="B268" s="68" t="str">
        <f ca="1">INDIRECT(ADDRESS(2+QUOTIENT(ROW()-2,COUNTA('Form Responses 1'!$1:$1)-4),2,,TRUE,"Form Responses 1"))</f>
        <v>edy.kyd@gmail.com</v>
      </c>
      <c r="C268" s="68" t="str">
        <f ca="1">INDIRECT(ADDRESS(2+QUOTIENT(ROW()-2,COUNTA('Form Responses 1'!$1:$1)-4),3,,TRUE,"Form Responses 1"))</f>
        <v>Edi Karyadi</v>
      </c>
      <c r="D268" s="82">
        <f ca="1">INDIRECT(ADDRESS(2+QUOTIENT(ROW()-2,COUNTA('Form Responses 1'!$1:$1)-4),4,,TRUE,"Form Responses 1"))</f>
        <v>44957</v>
      </c>
      <c r="E268" s="83">
        <f ca="1" t="shared" si="0"/>
        <v>2</v>
      </c>
      <c r="F268" s="68" t="str">
        <f ca="1">IF(ISBLANK(A268)," ",INDIRECT(ADDRESS(1,5+MOD(ROW()-2,COUNTA('Form Responses 1'!$1:$1)-4),,TRUE,"Form Responses 1")))</f>
        <v>CIKINI - Lantai 2 [Pantry ]</v>
      </c>
      <c r="G268" s="68" t="str">
        <f ca="1">IF(ISBLANK(A268)," ",INDIRECT(ADDRESS(MATCH(A268,'Form Responses 1'!A:A,0),5+MOD(ROW()-2,COUNTA('Form Responses 1'!$1:$1)-4),,TRUE,"Form Responses 1")))</f>
        <v>CUKUP BAIK</v>
      </c>
      <c r="H268" s="84" t="str">
        <f ca="1" t="shared" si="1"/>
        <v>CIKINI - Lantai 2</v>
      </c>
      <c r="I268" s="84" t="str">
        <f ca="1" t="shared" si="2"/>
        <v>CLEANING SERVICE</v>
      </c>
      <c r="J268" s="84">
        <f ca="1" t="array" ref="J268">IFERROR(INDEX(MASTER!B:B,MATCH(G268,MASTER!A:A,0))/100," ")</f>
        <v>0.89</v>
      </c>
      <c r="K268" s="68">
        <f ca="1" t="shared" si="3"/>
        <v>5</v>
      </c>
      <c r="L268" s="68" t="str">
        <f ca="1" t="shared" si="4"/>
        <v>2023 - WEEK 05</v>
      </c>
      <c r="M268" s="68" t="str">
        <f ca="1" t="shared" si="5"/>
        <v>2023 - MONTH 01</v>
      </c>
      <c r="N268" s="84">
        <f ca="1" t="shared" ref="N268:O268" si="276">IFERROR(AVERAGEIF(L:L,L268,$J:$J)," ")</f>
        <v>0.93125</v>
      </c>
      <c r="O268" s="84">
        <f ca="1" t="shared" si="276"/>
        <v>0.929375000000001</v>
      </c>
      <c r="P268" s="68" t="str">
        <f ca="1">IF(ISBLANK(A268)," ",IF(N268&gt;MASTER!$B$3/100,"SB",IF(N268&gt;MASTER!$B$4/100,"B",IF(N268&gt;MASTER!$B$5/100,"C","K"))))</f>
        <v>B</v>
      </c>
      <c r="Q268" s="68" t="str">
        <f ca="1">IF(ISBLANK(B268)," ",IF(O268&gt;MASTER!$B$3/100,"SB",IF(O268&gt;MASTER!$B$4/100,"B",IF(O268&gt;MASTER!$B$5/100,"C","K"))))</f>
        <v>B</v>
      </c>
    </row>
    <row r="269" customHeight="1" spans="1:17">
      <c r="A269" s="81">
        <f ca="1">INDIRECT(ADDRESS(2+QUOTIENT(ROW()-2,COUNTA('Form Responses 1'!$1:$1)-4),1,,TRUE,"Form Responses 1"))</f>
        <v>45035.4450929167</v>
      </c>
      <c r="B269" s="68" t="str">
        <f ca="1">INDIRECT(ADDRESS(2+QUOTIENT(ROW()-2,COUNTA('Form Responses 1'!$1:$1)-4),2,,TRUE,"Form Responses 1"))</f>
        <v>edy.kyd@gmail.com</v>
      </c>
      <c r="C269" s="68" t="str">
        <f ca="1">INDIRECT(ADDRESS(2+QUOTIENT(ROW()-2,COUNTA('Form Responses 1'!$1:$1)-4),3,,TRUE,"Form Responses 1"))</f>
        <v>Edi Karyadi</v>
      </c>
      <c r="D269" s="82">
        <f ca="1">INDIRECT(ADDRESS(2+QUOTIENT(ROW()-2,COUNTA('Form Responses 1'!$1:$1)-4),4,,TRUE,"Form Responses 1"))</f>
        <v>44957</v>
      </c>
      <c r="E269" s="83">
        <f ca="1" t="shared" si="0"/>
        <v>2</v>
      </c>
      <c r="F269" s="68" t="str">
        <f ca="1">IF(ISBLANK(A269)," ",INDIRECT(ADDRESS(1,5+MOD(ROW()-2,COUNTA('Form Responses 1'!$1:$1)-4),,TRUE,"Form Responses 1")))</f>
        <v>CIKINI - Lantai 2 [Ruang Rapat 1]</v>
      </c>
      <c r="G269" s="68" t="str">
        <f ca="1">IF(ISBLANK(A269)," ",INDIRECT(ADDRESS(MATCH(A269,'Form Responses 1'!A:A,0),5+MOD(ROW()-2,COUNTA('Form Responses 1'!$1:$1)-4),,TRUE,"Form Responses 1")))</f>
        <v>BAIK</v>
      </c>
      <c r="H269" s="84" t="str">
        <f ca="1" t="shared" si="1"/>
        <v>CIKINI - Lantai 2</v>
      </c>
      <c r="I269" s="84" t="str">
        <f ca="1" t="shared" si="2"/>
        <v>CLEANING SERVICE</v>
      </c>
      <c r="J269" s="84">
        <f ca="1" t="array" ref="J269">IFERROR(INDEX(MASTER!B:B,MATCH(G269,MASTER!A:A,0))/100," ")</f>
        <v>0.95</v>
      </c>
      <c r="K269" s="68">
        <f ca="1" t="shared" si="3"/>
        <v>5</v>
      </c>
      <c r="L269" s="68" t="str">
        <f ca="1" t="shared" si="4"/>
        <v>2023 - WEEK 05</v>
      </c>
      <c r="M269" s="68" t="str">
        <f ca="1" t="shared" si="5"/>
        <v>2023 - MONTH 01</v>
      </c>
      <c r="N269" s="84">
        <f ca="1" t="shared" ref="N269:O269" si="277">IFERROR(AVERAGEIF(L:L,L269,$J:$J)," ")</f>
        <v>0.93125</v>
      </c>
      <c r="O269" s="84">
        <f ca="1" t="shared" si="277"/>
        <v>0.929375000000001</v>
      </c>
      <c r="P269" s="68" t="str">
        <f ca="1">IF(ISBLANK(A269)," ",IF(N269&gt;MASTER!$B$3/100,"SB",IF(N269&gt;MASTER!$B$4/100,"B",IF(N269&gt;MASTER!$B$5/100,"C","K"))))</f>
        <v>B</v>
      </c>
      <c r="Q269" s="68" t="str">
        <f ca="1">IF(ISBLANK(B269)," ",IF(O269&gt;MASTER!$B$3/100,"SB",IF(O269&gt;MASTER!$B$4/100,"B",IF(O269&gt;MASTER!$B$5/100,"C","K"))))</f>
        <v>B</v>
      </c>
    </row>
    <row r="270" customHeight="1" spans="1:17">
      <c r="A270" s="81">
        <f ca="1">INDIRECT(ADDRESS(2+QUOTIENT(ROW()-2,COUNTA('Form Responses 1'!$1:$1)-4),1,,TRUE,"Form Responses 1"))</f>
        <v>45035.4450929167</v>
      </c>
      <c r="B270" s="68" t="str">
        <f ca="1">INDIRECT(ADDRESS(2+QUOTIENT(ROW()-2,COUNTA('Form Responses 1'!$1:$1)-4),2,,TRUE,"Form Responses 1"))</f>
        <v>edy.kyd@gmail.com</v>
      </c>
      <c r="C270" s="68" t="str">
        <f ca="1">INDIRECT(ADDRESS(2+QUOTIENT(ROW()-2,COUNTA('Form Responses 1'!$1:$1)-4),3,,TRUE,"Form Responses 1"))</f>
        <v>Edi Karyadi</v>
      </c>
      <c r="D270" s="82">
        <f ca="1">INDIRECT(ADDRESS(2+QUOTIENT(ROW()-2,COUNTA('Form Responses 1'!$1:$1)-4),4,,TRUE,"Form Responses 1"))</f>
        <v>44957</v>
      </c>
      <c r="E270" s="83">
        <f ca="1" t="shared" si="0"/>
        <v>2</v>
      </c>
      <c r="F270" s="68" t="str">
        <f ca="1">IF(ISBLANK(A270)," ",INDIRECT(ADDRESS(1,5+MOD(ROW()-2,COUNTA('Form Responses 1'!$1:$1)-4),,TRUE,"Form Responses 1")))</f>
        <v>CIKINI - Lantai 2 [Koridor ]</v>
      </c>
      <c r="G270" s="68" t="str">
        <f ca="1">IF(ISBLANK(A270)," ",INDIRECT(ADDRESS(MATCH(A270,'Form Responses 1'!A:A,0),5+MOD(ROW()-2,COUNTA('Form Responses 1'!$1:$1)-4),,TRUE,"Form Responses 1")))</f>
        <v>BAIK</v>
      </c>
      <c r="H270" s="84" t="str">
        <f ca="1" t="shared" si="1"/>
        <v>CIKINI - Lantai 2</v>
      </c>
      <c r="I270" s="84" t="str">
        <f ca="1" t="shared" si="2"/>
        <v>CLEANING SERVICE</v>
      </c>
      <c r="J270" s="84">
        <f ca="1" t="array" ref="J270">IFERROR(INDEX(MASTER!B:B,MATCH(G270,MASTER!A:A,0))/100," ")</f>
        <v>0.95</v>
      </c>
      <c r="K270" s="68">
        <f ca="1" t="shared" si="3"/>
        <v>5</v>
      </c>
      <c r="L270" s="68" t="str">
        <f ca="1" t="shared" si="4"/>
        <v>2023 - WEEK 05</v>
      </c>
      <c r="M270" s="68" t="str">
        <f ca="1" t="shared" si="5"/>
        <v>2023 - MONTH 01</v>
      </c>
      <c r="N270" s="84">
        <f ca="1" t="shared" ref="N270:O270" si="278">IFERROR(AVERAGEIF(L:L,L270,$J:$J)," ")</f>
        <v>0.93125</v>
      </c>
      <c r="O270" s="84">
        <f ca="1" t="shared" si="278"/>
        <v>0.929375000000001</v>
      </c>
      <c r="P270" s="68" t="str">
        <f ca="1">IF(ISBLANK(A270)," ",IF(N270&gt;MASTER!$B$3/100,"SB",IF(N270&gt;MASTER!$B$4/100,"B",IF(N270&gt;MASTER!$B$5/100,"C","K"))))</f>
        <v>B</v>
      </c>
      <c r="Q270" s="68" t="str">
        <f ca="1">IF(ISBLANK(B270)," ",IF(O270&gt;MASTER!$B$3/100,"SB",IF(O270&gt;MASTER!$B$4/100,"B",IF(O270&gt;MASTER!$B$5/100,"C","K"))))</f>
        <v>B</v>
      </c>
    </row>
    <row r="271" customHeight="1" spans="1:17">
      <c r="A271" s="81">
        <f ca="1">INDIRECT(ADDRESS(2+QUOTIENT(ROW()-2,COUNTA('Form Responses 1'!$1:$1)-4),1,,TRUE,"Form Responses 1"))</f>
        <v>45035.4450929167</v>
      </c>
      <c r="B271" s="68" t="str">
        <f ca="1">INDIRECT(ADDRESS(2+QUOTIENT(ROW()-2,COUNTA('Form Responses 1'!$1:$1)-4),2,,TRUE,"Form Responses 1"))</f>
        <v>edy.kyd@gmail.com</v>
      </c>
      <c r="C271" s="68" t="str">
        <f ca="1">INDIRECT(ADDRESS(2+QUOTIENT(ROW()-2,COUNTA('Form Responses 1'!$1:$1)-4),3,,TRUE,"Form Responses 1"))</f>
        <v>Edi Karyadi</v>
      </c>
      <c r="D271" s="82">
        <f ca="1">INDIRECT(ADDRESS(2+QUOTIENT(ROW()-2,COUNTA('Form Responses 1'!$1:$1)-4),4,,TRUE,"Form Responses 1"))</f>
        <v>44957</v>
      </c>
      <c r="E271" s="83">
        <f ca="1" t="shared" si="0"/>
        <v>2</v>
      </c>
      <c r="F271" s="68" t="str">
        <f ca="1">IF(ISBLANK(A271)," ",INDIRECT(ADDRESS(1,5+MOD(ROW()-2,COUNTA('Form Responses 1'!$1:$1)-4),,TRUE,"Form Responses 1")))</f>
        <v>CIKINI - Lantai 2 [Toilet Pria / Wanita]</v>
      </c>
      <c r="G271" s="68" t="str">
        <f ca="1">IF(ISBLANK(A271)," ",INDIRECT(ADDRESS(MATCH(A271,'Form Responses 1'!A:A,0),5+MOD(ROW()-2,COUNTA('Form Responses 1'!$1:$1)-4),,TRUE,"Form Responses 1")))</f>
        <v>CUKUP BAIK</v>
      </c>
      <c r="H271" s="84" t="str">
        <f ca="1" t="shared" si="1"/>
        <v>CIKINI - Lantai 2</v>
      </c>
      <c r="I271" s="84" t="str">
        <f ca="1" t="shared" si="2"/>
        <v>CLEANING SERVICE</v>
      </c>
      <c r="J271" s="84">
        <f ca="1" t="array" ref="J271">IFERROR(INDEX(MASTER!B:B,MATCH(G271,MASTER!A:A,0))/100," ")</f>
        <v>0.89</v>
      </c>
      <c r="K271" s="68">
        <f ca="1" t="shared" si="3"/>
        <v>5</v>
      </c>
      <c r="L271" s="68" t="str">
        <f ca="1" t="shared" si="4"/>
        <v>2023 - WEEK 05</v>
      </c>
      <c r="M271" s="68" t="str">
        <f ca="1" t="shared" si="5"/>
        <v>2023 - MONTH 01</v>
      </c>
      <c r="N271" s="84">
        <f ca="1" t="shared" ref="N271:O271" si="279">IFERROR(AVERAGEIF(L:L,L271,$J:$J)," ")</f>
        <v>0.93125</v>
      </c>
      <c r="O271" s="84">
        <f ca="1" t="shared" si="279"/>
        <v>0.929375000000001</v>
      </c>
      <c r="P271" s="68" t="str">
        <f ca="1">IF(ISBLANK(A271)," ",IF(N271&gt;MASTER!$B$3/100,"SB",IF(N271&gt;MASTER!$B$4/100,"B",IF(N271&gt;MASTER!$B$5/100,"C","K"))))</f>
        <v>B</v>
      </c>
      <c r="Q271" s="68" t="str">
        <f ca="1">IF(ISBLANK(B271)," ",IF(O271&gt;MASTER!$B$3/100,"SB",IF(O271&gt;MASTER!$B$4/100,"B",IF(O271&gt;MASTER!$B$5/100,"C","K"))))</f>
        <v>B</v>
      </c>
    </row>
    <row r="272" customHeight="1" spans="1:17">
      <c r="A272" s="81">
        <f ca="1">INDIRECT(ADDRESS(2+QUOTIENT(ROW()-2,COUNTA('Form Responses 1'!$1:$1)-4),1,,TRUE,"Form Responses 1"))</f>
        <v>45035.4450929167</v>
      </c>
      <c r="B272" s="68" t="str">
        <f ca="1">INDIRECT(ADDRESS(2+QUOTIENT(ROW()-2,COUNTA('Form Responses 1'!$1:$1)-4),2,,TRUE,"Form Responses 1"))</f>
        <v>edy.kyd@gmail.com</v>
      </c>
      <c r="C272" s="68" t="str">
        <f ca="1">INDIRECT(ADDRESS(2+QUOTIENT(ROW()-2,COUNTA('Form Responses 1'!$1:$1)-4),3,,TRUE,"Form Responses 1"))</f>
        <v>Edi Karyadi</v>
      </c>
      <c r="D272" s="82">
        <f ca="1">INDIRECT(ADDRESS(2+QUOTIENT(ROW()-2,COUNTA('Form Responses 1'!$1:$1)-4),4,,TRUE,"Form Responses 1"))</f>
        <v>44957</v>
      </c>
      <c r="E272" s="83">
        <f ca="1" t="shared" si="0"/>
        <v>2</v>
      </c>
      <c r="F272" s="68" t="str">
        <f ca="1">IF(ISBLANK(A272)," ",INDIRECT(ADDRESS(1,5+MOD(ROW()-2,COUNTA('Form Responses 1'!$1:$1)-4),,TRUE,"Form Responses 1")))</f>
        <v>CIKINI - Halaman [Taman ]</v>
      </c>
      <c r="G272" s="68" t="str">
        <f ca="1">IF(ISBLANK(A272)," ",INDIRECT(ADDRESS(MATCH(A272,'Form Responses 1'!A:A,0),5+MOD(ROW()-2,COUNTA('Form Responses 1'!$1:$1)-4),,TRUE,"Form Responses 1")))</f>
        <v>BAIK</v>
      </c>
      <c r="H272" s="84" t="str">
        <f ca="1" t="shared" si="1"/>
        <v>CIKINI - Halaman</v>
      </c>
      <c r="I272" s="84" t="str">
        <f ca="1" t="shared" si="2"/>
        <v>CLEANING SERVICE</v>
      </c>
      <c r="J272" s="84">
        <f ca="1" t="array" ref="J272">IFERROR(INDEX(MASTER!B:B,MATCH(G272,MASTER!A:A,0))/100," ")</f>
        <v>0.95</v>
      </c>
      <c r="K272" s="68">
        <f ca="1" t="shared" si="3"/>
        <v>5</v>
      </c>
      <c r="L272" s="68" t="str">
        <f ca="1" t="shared" si="4"/>
        <v>2023 - WEEK 05</v>
      </c>
      <c r="M272" s="68" t="str">
        <f ca="1" t="shared" si="5"/>
        <v>2023 - MONTH 01</v>
      </c>
      <c r="N272" s="84">
        <f ca="1" t="shared" ref="N272:O272" si="280">IFERROR(AVERAGEIF(L:L,L272,$J:$J)," ")</f>
        <v>0.93125</v>
      </c>
      <c r="O272" s="84">
        <f ca="1" t="shared" si="280"/>
        <v>0.929375000000001</v>
      </c>
      <c r="P272" s="68" t="str">
        <f ca="1">IF(ISBLANK(A272)," ",IF(N272&gt;MASTER!$B$3/100,"SB",IF(N272&gt;MASTER!$B$4/100,"B",IF(N272&gt;MASTER!$B$5/100,"C","K"))))</f>
        <v>B</v>
      </c>
      <c r="Q272" s="68" t="str">
        <f ca="1">IF(ISBLANK(B272)," ",IF(O272&gt;MASTER!$B$3/100,"SB",IF(O272&gt;MASTER!$B$4/100,"B",IF(O272&gt;MASTER!$B$5/100,"C","K"))))</f>
        <v>B</v>
      </c>
    </row>
    <row r="273" customHeight="1" spans="1:17">
      <c r="A273" s="81">
        <f ca="1">INDIRECT(ADDRESS(2+QUOTIENT(ROW()-2,COUNTA('Form Responses 1'!$1:$1)-4),1,,TRUE,"Form Responses 1"))</f>
        <v>45035.4450929167</v>
      </c>
      <c r="B273" s="68" t="str">
        <f ca="1">INDIRECT(ADDRESS(2+QUOTIENT(ROW()-2,COUNTA('Form Responses 1'!$1:$1)-4),2,,TRUE,"Form Responses 1"))</f>
        <v>edy.kyd@gmail.com</v>
      </c>
      <c r="C273" s="68" t="str">
        <f ca="1">INDIRECT(ADDRESS(2+QUOTIENT(ROW()-2,COUNTA('Form Responses 1'!$1:$1)-4),3,,TRUE,"Form Responses 1"))</f>
        <v>Edi Karyadi</v>
      </c>
      <c r="D273" s="82">
        <f ca="1">INDIRECT(ADDRESS(2+QUOTIENT(ROW()-2,COUNTA('Form Responses 1'!$1:$1)-4),4,,TRUE,"Form Responses 1"))</f>
        <v>44957</v>
      </c>
      <c r="E273" s="83">
        <f ca="1" t="shared" si="0"/>
        <v>2</v>
      </c>
      <c r="F273" s="68" t="str">
        <f ca="1">IF(ISBLANK(A273)," ",INDIRECT(ADDRESS(1,5+MOD(ROW()-2,COUNTA('Form Responses 1'!$1:$1)-4),,TRUE,"Form Responses 1")))</f>
        <v>CIKINI - Halaman [Parkir Motor ]</v>
      </c>
      <c r="G273" s="68" t="str">
        <f ca="1">IF(ISBLANK(A273)," ",INDIRECT(ADDRESS(MATCH(A273,'Form Responses 1'!A:A,0),5+MOD(ROW()-2,COUNTA('Form Responses 1'!$1:$1)-4),,TRUE,"Form Responses 1")))</f>
        <v>CUKUP BAIK</v>
      </c>
      <c r="H273" s="84" t="str">
        <f ca="1" t="shared" si="1"/>
        <v>CIKINI - Halaman</v>
      </c>
      <c r="I273" s="84" t="str">
        <f ca="1" t="shared" si="2"/>
        <v>CLEANING SERVICE</v>
      </c>
      <c r="J273" s="84">
        <f ca="1" t="array" ref="J273">IFERROR(INDEX(MASTER!B:B,MATCH(G273,MASTER!A:A,0))/100," ")</f>
        <v>0.89</v>
      </c>
      <c r="K273" s="68">
        <f ca="1" t="shared" si="3"/>
        <v>5</v>
      </c>
      <c r="L273" s="68" t="str">
        <f ca="1" t="shared" si="4"/>
        <v>2023 - WEEK 05</v>
      </c>
      <c r="M273" s="68" t="str">
        <f ca="1" t="shared" si="5"/>
        <v>2023 - MONTH 01</v>
      </c>
      <c r="N273" s="84">
        <f ca="1" t="shared" ref="N273:O273" si="281">IFERROR(AVERAGEIF(L:L,L273,$J:$J)," ")</f>
        <v>0.93125</v>
      </c>
      <c r="O273" s="84">
        <f ca="1" t="shared" si="281"/>
        <v>0.929375000000001</v>
      </c>
      <c r="P273" s="68" t="str">
        <f ca="1">IF(ISBLANK(A273)," ",IF(N273&gt;MASTER!$B$3/100,"SB",IF(N273&gt;MASTER!$B$4/100,"B",IF(N273&gt;MASTER!$B$5/100,"C","K"))))</f>
        <v>B</v>
      </c>
      <c r="Q273" s="68" t="str">
        <f ca="1">IF(ISBLANK(B273)," ",IF(O273&gt;MASTER!$B$3/100,"SB",IF(O273&gt;MASTER!$B$4/100,"B",IF(O273&gt;MASTER!$B$5/100,"C","K"))))</f>
        <v>B</v>
      </c>
    </row>
    <row r="274" customHeight="1" spans="1:17">
      <c r="A274" s="81">
        <f ca="1">INDIRECT(ADDRESS(2+QUOTIENT(ROW()-2,COUNTA('Form Responses 1'!$1:$1)-4),1,,TRUE,"Form Responses 1"))</f>
        <v>45035.4450929167</v>
      </c>
      <c r="B274" s="68" t="str">
        <f ca="1">INDIRECT(ADDRESS(2+QUOTIENT(ROW()-2,COUNTA('Form Responses 1'!$1:$1)-4),2,,TRUE,"Form Responses 1"))</f>
        <v>edy.kyd@gmail.com</v>
      </c>
      <c r="C274" s="68" t="str">
        <f ca="1">INDIRECT(ADDRESS(2+QUOTIENT(ROW()-2,COUNTA('Form Responses 1'!$1:$1)-4),3,,TRUE,"Form Responses 1"))</f>
        <v>Edi Karyadi</v>
      </c>
      <c r="D274" s="82">
        <f ca="1">INDIRECT(ADDRESS(2+QUOTIENT(ROW()-2,COUNTA('Form Responses 1'!$1:$1)-4),4,,TRUE,"Form Responses 1"))</f>
        <v>44957</v>
      </c>
      <c r="E274" s="83">
        <f ca="1" t="shared" si="0"/>
        <v>2</v>
      </c>
      <c r="F274" s="68" t="str">
        <f ca="1">IF(ISBLANK(A274)," ",INDIRECT(ADDRESS(1,5+MOD(ROW()-2,COUNTA('Form Responses 1'!$1:$1)-4),,TRUE,"Form Responses 1")))</f>
        <v>CIKINI - Halaman [Parkir Mobil]</v>
      </c>
      <c r="G274" s="68" t="str">
        <f ca="1">IF(ISBLANK(A274)," ",INDIRECT(ADDRESS(MATCH(A274,'Form Responses 1'!A:A,0),5+MOD(ROW()-2,COUNTA('Form Responses 1'!$1:$1)-4),,TRUE,"Form Responses 1")))</f>
        <v>CUKUP BAIK</v>
      </c>
      <c r="H274" s="84" t="str">
        <f ca="1" t="shared" si="1"/>
        <v>CIKINI - Halaman</v>
      </c>
      <c r="I274" s="84" t="str">
        <f ca="1" t="shared" si="2"/>
        <v>CLEANING SERVICE</v>
      </c>
      <c r="J274" s="84">
        <f ca="1" t="array" ref="J274">IFERROR(INDEX(MASTER!B:B,MATCH(G274,MASTER!A:A,0))/100," ")</f>
        <v>0.89</v>
      </c>
      <c r="K274" s="68">
        <f ca="1" t="shared" si="3"/>
        <v>5</v>
      </c>
      <c r="L274" s="68" t="str">
        <f ca="1" t="shared" si="4"/>
        <v>2023 - WEEK 05</v>
      </c>
      <c r="M274" s="68" t="str">
        <f ca="1" t="shared" si="5"/>
        <v>2023 - MONTH 01</v>
      </c>
      <c r="N274" s="84">
        <f ca="1" t="shared" ref="N274:O274" si="282">IFERROR(AVERAGEIF(L:L,L274,$J:$J)," ")</f>
        <v>0.93125</v>
      </c>
      <c r="O274" s="84">
        <f ca="1" t="shared" si="282"/>
        <v>0.929375000000001</v>
      </c>
      <c r="P274" s="68" t="str">
        <f ca="1">IF(ISBLANK(A274)," ",IF(N274&gt;MASTER!$B$3/100,"SB",IF(N274&gt;MASTER!$B$4/100,"B",IF(N274&gt;MASTER!$B$5/100,"C","K"))))</f>
        <v>B</v>
      </c>
      <c r="Q274" s="68" t="str">
        <f ca="1">IF(ISBLANK(B274)," ",IF(O274&gt;MASTER!$B$3/100,"SB",IF(O274&gt;MASTER!$B$4/100,"B",IF(O274&gt;MASTER!$B$5/100,"C","K"))))</f>
        <v>B</v>
      </c>
    </row>
    <row r="275" customHeight="1" spans="1:17">
      <c r="A275" s="81">
        <f ca="1">INDIRECT(ADDRESS(2+QUOTIENT(ROW()-2,COUNTA('Form Responses 1'!$1:$1)-4),1,,TRUE,"Form Responses 1"))</f>
        <v>45035.4450929167</v>
      </c>
      <c r="B275" s="68" t="str">
        <f ca="1">INDIRECT(ADDRESS(2+QUOTIENT(ROW()-2,COUNTA('Form Responses 1'!$1:$1)-4),2,,TRUE,"Form Responses 1"))</f>
        <v>edy.kyd@gmail.com</v>
      </c>
      <c r="C275" s="68" t="str">
        <f ca="1">INDIRECT(ADDRESS(2+QUOTIENT(ROW()-2,COUNTA('Form Responses 1'!$1:$1)-4),3,,TRUE,"Form Responses 1"))</f>
        <v>Edi Karyadi</v>
      </c>
      <c r="D275" s="82">
        <f ca="1">INDIRECT(ADDRESS(2+QUOTIENT(ROW()-2,COUNTA('Form Responses 1'!$1:$1)-4),4,,TRUE,"Form Responses 1"))</f>
        <v>44957</v>
      </c>
      <c r="E275" s="83">
        <f ca="1" t="shared" si="0"/>
        <v>2</v>
      </c>
      <c r="F275" s="68" t="str">
        <f ca="1">IF(ISBLANK(A275)," ",INDIRECT(ADDRESS(1,5+MOD(ROW()-2,COUNTA('Form Responses 1'!$1:$1)-4),,TRUE,"Form Responses 1")))</f>
        <v>CIKINI - Halaman [Pos Security]</v>
      </c>
      <c r="G275" s="68" t="str">
        <f ca="1">IF(ISBLANK(A275)," ",INDIRECT(ADDRESS(MATCH(A275,'Form Responses 1'!A:A,0),5+MOD(ROW()-2,COUNTA('Form Responses 1'!$1:$1)-4),,TRUE,"Form Responses 1")))</f>
        <v>BAIK</v>
      </c>
      <c r="H275" s="84" t="str">
        <f ca="1" t="shared" si="1"/>
        <v>CIKINI - Halaman</v>
      </c>
      <c r="I275" s="84" t="str">
        <f ca="1" t="shared" si="2"/>
        <v>CLEANING SERVICE</v>
      </c>
      <c r="J275" s="84">
        <f ca="1" t="array" ref="J275">IFERROR(INDEX(MASTER!B:B,MATCH(G275,MASTER!A:A,0))/100," ")</f>
        <v>0.95</v>
      </c>
      <c r="K275" s="68">
        <f ca="1" t="shared" si="3"/>
        <v>5</v>
      </c>
      <c r="L275" s="68" t="str">
        <f ca="1" t="shared" si="4"/>
        <v>2023 - WEEK 05</v>
      </c>
      <c r="M275" s="68" t="str">
        <f ca="1" t="shared" si="5"/>
        <v>2023 - MONTH 01</v>
      </c>
      <c r="N275" s="84">
        <f ca="1" t="shared" ref="N275:O275" si="283">IFERROR(AVERAGEIF(L:L,L275,$J:$J)," ")</f>
        <v>0.93125</v>
      </c>
      <c r="O275" s="84">
        <f ca="1" t="shared" si="283"/>
        <v>0.929375000000001</v>
      </c>
      <c r="P275" s="68" t="str">
        <f ca="1">IF(ISBLANK(A275)," ",IF(N275&gt;MASTER!$B$3/100,"SB",IF(N275&gt;MASTER!$B$4/100,"B",IF(N275&gt;MASTER!$B$5/100,"C","K"))))</f>
        <v>B</v>
      </c>
      <c r="Q275" s="68" t="str">
        <f ca="1">IF(ISBLANK(B275)," ",IF(O275&gt;MASTER!$B$3/100,"SB",IF(O275&gt;MASTER!$B$4/100,"B",IF(O275&gt;MASTER!$B$5/100,"C","K"))))</f>
        <v>B</v>
      </c>
    </row>
    <row r="276" customHeight="1" spans="1:17">
      <c r="A276" s="81">
        <f ca="1">INDIRECT(ADDRESS(2+QUOTIENT(ROW()-2,COUNTA('Form Responses 1'!$1:$1)-4),1,,TRUE,"Form Responses 1"))</f>
        <v>45035.4450929167</v>
      </c>
      <c r="B276" s="68" t="str">
        <f ca="1">INDIRECT(ADDRESS(2+QUOTIENT(ROW()-2,COUNTA('Form Responses 1'!$1:$1)-4),2,,TRUE,"Form Responses 1"))</f>
        <v>edy.kyd@gmail.com</v>
      </c>
      <c r="C276" s="68" t="str">
        <f ca="1">INDIRECT(ADDRESS(2+QUOTIENT(ROW()-2,COUNTA('Form Responses 1'!$1:$1)-4),3,,TRUE,"Form Responses 1"))</f>
        <v>Edi Karyadi</v>
      </c>
      <c r="D276" s="82">
        <f ca="1">INDIRECT(ADDRESS(2+QUOTIENT(ROW()-2,COUNTA('Form Responses 1'!$1:$1)-4),4,,TRUE,"Form Responses 1"))</f>
        <v>44957</v>
      </c>
      <c r="E276" s="83">
        <f ca="1" t="shared" si="0"/>
        <v>2</v>
      </c>
      <c r="F276" s="68" t="str">
        <f ca="1">IF(ISBLANK(A276)," ",INDIRECT(ADDRESS(1,5+MOD(ROW()-2,COUNTA('Form Responses 1'!$1:$1)-4),,TRUE,"Form Responses 1")))</f>
        <v>CIKINI - Halaman [Halaman depan dan samping ]</v>
      </c>
      <c r="G276" s="68" t="str">
        <f ca="1">IF(ISBLANK(A276)," ",INDIRECT(ADDRESS(MATCH(A276,'Form Responses 1'!A:A,0),5+MOD(ROW()-2,COUNTA('Form Responses 1'!$1:$1)-4),,TRUE,"Form Responses 1")))</f>
        <v>BAIK</v>
      </c>
      <c r="H276" s="84" t="str">
        <f ca="1" t="shared" si="1"/>
        <v>CIKINI - Halaman</v>
      </c>
      <c r="I276" s="84" t="str">
        <f ca="1" t="shared" si="2"/>
        <v>CLEANING SERVICE</v>
      </c>
      <c r="J276" s="84">
        <f ca="1" t="array" ref="J276">IFERROR(INDEX(MASTER!B:B,MATCH(G276,MASTER!A:A,0))/100," ")</f>
        <v>0.95</v>
      </c>
      <c r="K276" s="68">
        <f ca="1" t="shared" si="3"/>
        <v>5</v>
      </c>
      <c r="L276" s="68" t="str">
        <f ca="1" t="shared" si="4"/>
        <v>2023 - WEEK 05</v>
      </c>
      <c r="M276" s="68" t="str">
        <f ca="1" t="shared" si="5"/>
        <v>2023 - MONTH 01</v>
      </c>
      <c r="N276" s="84">
        <f ca="1" t="shared" ref="N276:O276" si="284">IFERROR(AVERAGEIF(L:L,L276,$J:$J)," ")</f>
        <v>0.93125</v>
      </c>
      <c r="O276" s="84">
        <f ca="1" t="shared" si="284"/>
        <v>0.929375000000001</v>
      </c>
      <c r="P276" s="68" t="str">
        <f ca="1">IF(ISBLANK(A276)," ",IF(N276&gt;MASTER!$B$3/100,"SB",IF(N276&gt;MASTER!$B$4/100,"B",IF(N276&gt;MASTER!$B$5/100,"C","K"))))</f>
        <v>B</v>
      </c>
      <c r="Q276" s="68" t="str">
        <f ca="1">IF(ISBLANK(B276)," ",IF(O276&gt;MASTER!$B$3/100,"SB",IF(O276&gt;MASTER!$B$4/100,"B",IF(O276&gt;MASTER!$B$5/100,"C","K"))))</f>
        <v>B</v>
      </c>
    </row>
    <row r="277" customHeight="1" spans="1:17">
      <c r="A277" s="81">
        <f ca="1">INDIRECT(ADDRESS(2+QUOTIENT(ROW()-2,COUNTA('Form Responses 1'!$1:$1)-4),1,,TRUE,"Form Responses 1"))</f>
        <v>45035.4450929167</v>
      </c>
      <c r="B277" s="68" t="str">
        <f ca="1">INDIRECT(ADDRESS(2+QUOTIENT(ROW()-2,COUNTA('Form Responses 1'!$1:$1)-4),2,,TRUE,"Form Responses 1"))</f>
        <v>edy.kyd@gmail.com</v>
      </c>
      <c r="C277" s="68" t="str">
        <f ca="1">INDIRECT(ADDRESS(2+QUOTIENT(ROW()-2,COUNTA('Form Responses 1'!$1:$1)-4),3,,TRUE,"Form Responses 1"))</f>
        <v>Edi Karyadi</v>
      </c>
      <c r="D277" s="82">
        <f ca="1">INDIRECT(ADDRESS(2+QUOTIENT(ROW()-2,COUNTA('Form Responses 1'!$1:$1)-4),4,,TRUE,"Form Responses 1"))</f>
        <v>44957</v>
      </c>
      <c r="E277" s="83">
        <f ca="1" t="shared" si="0"/>
        <v>2</v>
      </c>
      <c r="F277" s="68" t="str">
        <f ca="1">IF(ISBLANK(A277)," ",INDIRECT(ADDRESS(1,5+MOD(ROW()-2,COUNTA('Form Responses 1'!$1:$1)-4),,TRUE,"Form Responses 1")))</f>
        <v>CIKINI - Halaman [TPS]</v>
      </c>
      <c r="G277" s="68" t="str">
        <f ca="1">IF(ISBLANK(A277)," ",INDIRECT(ADDRESS(MATCH(A277,'Form Responses 1'!A:A,0),5+MOD(ROW()-2,COUNTA('Form Responses 1'!$1:$1)-4),,TRUE,"Form Responses 1")))</f>
        <v>BAIK</v>
      </c>
      <c r="H277" s="84" t="str">
        <f ca="1" t="shared" si="1"/>
        <v>CIKINI - Halaman</v>
      </c>
      <c r="I277" s="84" t="str">
        <f ca="1" t="shared" si="2"/>
        <v>CLEANING SERVICE</v>
      </c>
      <c r="J277" s="84">
        <f ca="1" t="array" ref="J277">IFERROR(INDEX(MASTER!B:B,MATCH(G277,MASTER!A:A,0))/100," ")</f>
        <v>0.95</v>
      </c>
      <c r="K277" s="68">
        <f ca="1" t="shared" si="3"/>
        <v>5</v>
      </c>
      <c r="L277" s="68" t="str">
        <f ca="1" t="shared" si="4"/>
        <v>2023 - WEEK 05</v>
      </c>
      <c r="M277" s="68" t="str">
        <f ca="1" t="shared" si="5"/>
        <v>2023 - MONTH 01</v>
      </c>
      <c r="N277" s="84">
        <f ca="1" t="shared" ref="N277:O277" si="285">IFERROR(AVERAGEIF(L:L,L277,$J:$J)," ")</f>
        <v>0.93125</v>
      </c>
      <c r="O277" s="84">
        <f ca="1" t="shared" si="285"/>
        <v>0.929375000000001</v>
      </c>
      <c r="P277" s="68" t="str">
        <f ca="1">IF(ISBLANK(A277)," ",IF(N277&gt;MASTER!$B$3/100,"SB",IF(N277&gt;MASTER!$B$4/100,"B",IF(N277&gt;MASTER!$B$5/100,"C","K"))))</f>
        <v>B</v>
      </c>
      <c r="Q277" s="68" t="str">
        <f ca="1">IF(ISBLANK(B277)," ",IF(O277&gt;MASTER!$B$3/100,"SB",IF(O277&gt;MASTER!$B$4/100,"B",IF(O277&gt;MASTER!$B$5/100,"C","K"))))</f>
        <v>B</v>
      </c>
    </row>
    <row r="278" customHeight="1" spans="1:17">
      <c r="A278" s="81">
        <f ca="1">INDIRECT(ADDRESS(2+QUOTIENT(ROW()-2,COUNTA('Form Responses 1'!$1:$1)-4),1,,TRUE,"Form Responses 1"))</f>
        <v>45035.4450929167</v>
      </c>
      <c r="B278" s="68" t="str">
        <f ca="1">INDIRECT(ADDRESS(2+QUOTIENT(ROW()-2,COUNTA('Form Responses 1'!$1:$1)-4),2,,TRUE,"Form Responses 1"))</f>
        <v>edy.kyd@gmail.com</v>
      </c>
      <c r="C278" s="68" t="str">
        <f ca="1">INDIRECT(ADDRESS(2+QUOTIENT(ROW()-2,COUNTA('Form Responses 1'!$1:$1)-4),3,,TRUE,"Form Responses 1"))</f>
        <v>Edi Karyadi</v>
      </c>
      <c r="D278" s="82">
        <f ca="1">INDIRECT(ADDRESS(2+QUOTIENT(ROW()-2,COUNTA('Form Responses 1'!$1:$1)-4),4,,TRUE,"Form Responses 1"))</f>
        <v>44957</v>
      </c>
      <c r="E278" s="83">
        <f ca="1" t="shared" si="0"/>
        <v>2</v>
      </c>
      <c r="F278" s="68" t="str">
        <f ca="1">IF(ISBLANK(A278)," ",INDIRECT(ADDRESS(1,5+MOD(ROW()-2,COUNTA('Form Responses 1'!$1:$1)-4),,TRUE,"Form Responses 1")))</f>
        <v>RADEN SALEH - Lantai 1 [Lobby Utama]</v>
      </c>
      <c r="G278" s="68" t="str">
        <f ca="1">IF(ISBLANK(A278)," ",INDIRECT(ADDRESS(MATCH(A278,'Form Responses 1'!A:A,0),5+MOD(ROW()-2,COUNTA('Form Responses 1'!$1:$1)-4),,TRUE,"Form Responses 1")))</f>
        <v>BAIK</v>
      </c>
      <c r="H278" s="84" t="str">
        <f ca="1" t="shared" si="1"/>
        <v>RADEN SALEH - Lantai 1</v>
      </c>
      <c r="I278" s="84" t="str">
        <f ca="1" t="shared" si="2"/>
        <v>CLEANING SERVICE</v>
      </c>
      <c r="J278" s="84">
        <f ca="1" t="array" ref="J278">IFERROR(INDEX(MASTER!B:B,MATCH(G278,MASTER!A:A,0))/100," ")</f>
        <v>0.95</v>
      </c>
      <c r="K278" s="68">
        <f ca="1" t="shared" si="3"/>
        <v>5</v>
      </c>
      <c r="L278" s="68" t="str">
        <f ca="1" t="shared" si="4"/>
        <v>2023 - WEEK 05</v>
      </c>
      <c r="M278" s="68" t="str">
        <f ca="1" t="shared" si="5"/>
        <v>2023 - MONTH 01</v>
      </c>
      <c r="N278" s="84">
        <f ca="1" t="shared" ref="N278:O278" si="286">IFERROR(AVERAGEIF(L:L,L278,$J:$J)," ")</f>
        <v>0.93125</v>
      </c>
      <c r="O278" s="84">
        <f ca="1" t="shared" si="286"/>
        <v>0.929375000000001</v>
      </c>
      <c r="P278" s="68" t="str">
        <f ca="1">IF(ISBLANK(A278)," ",IF(N278&gt;MASTER!$B$3/100,"SB",IF(N278&gt;MASTER!$B$4/100,"B",IF(N278&gt;MASTER!$B$5/100,"C","K"))))</f>
        <v>B</v>
      </c>
      <c r="Q278" s="68" t="str">
        <f ca="1">IF(ISBLANK(B278)," ",IF(O278&gt;MASTER!$B$3/100,"SB",IF(O278&gt;MASTER!$B$4/100,"B",IF(O278&gt;MASTER!$B$5/100,"C","K"))))</f>
        <v>B</v>
      </c>
    </row>
    <row r="279" customHeight="1" spans="1:17">
      <c r="A279" s="81">
        <f ca="1">INDIRECT(ADDRESS(2+QUOTIENT(ROW()-2,COUNTA('Form Responses 1'!$1:$1)-4),1,,TRUE,"Form Responses 1"))</f>
        <v>45035.4450929167</v>
      </c>
      <c r="B279" s="68" t="str">
        <f ca="1">INDIRECT(ADDRESS(2+QUOTIENT(ROW()-2,COUNTA('Form Responses 1'!$1:$1)-4),2,,TRUE,"Form Responses 1"))</f>
        <v>edy.kyd@gmail.com</v>
      </c>
      <c r="C279" s="68" t="str">
        <f ca="1">INDIRECT(ADDRESS(2+QUOTIENT(ROW()-2,COUNTA('Form Responses 1'!$1:$1)-4),3,,TRUE,"Form Responses 1"))</f>
        <v>Edi Karyadi</v>
      </c>
      <c r="D279" s="82">
        <f ca="1">INDIRECT(ADDRESS(2+QUOTIENT(ROW()-2,COUNTA('Form Responses 1'!$1:$1)-4),4,,TRUE,"Form Responses 1"))</f>
        <v>44957</v>
      </c>
      <c r="E279" s="83">
        <f ca="1" t="shared" si="0"/>
        <v>2</v>
      </c>
      <c r="F279" s="68" t="str">
        <f ca="1">IF(ISBLANK(A279)," ",INDIRECT(ADDRESS(1,5+MOD(ROW()-2,COUNTA('Form Responses 1'!$1:$1)-4),,TRUE,"Form Responses 1")))</f>
        <v>RADEN SALEH - Lantai 1 [Lobby Luar]</v>
      </c>
      <c r="G279" s="68" t="str">
        <f ca="1">IF(ISBLANK(A279)," ",INDIRECT(ADDRESS(MATCH(A279,'Form Responses 1'!A:A,0),5+MOD(ROW()-2,COUNTA('Form Responses 1'!$1:$1)-4),,TRUE,"Form Responses 1")))</f>
        <v>CUKUP BAIK</v>
      </c>
      <c r="H279" s="84" t="str">
        <f ca="1" t="shared" si="1"/>
        <v>RADEN SALEH - Lantai 1</v>
      </c>
      <c r="I279" s="84" t="str">
        <f ca="1" t="shared" si="2"/>
        <v>CLEANING SERVICE</v>
      </c>
      <c r="J279" s="84">
        <f ca="1" t="array" ref="J279">IFERROR(INDEX(MASTER!B:B,MATCH(G279,MASTER!A:A,0))/100," ")</f>
        <v>0.89</v>
      </c>
      <c r="K279" s="68">
        <f ca="1" t="shared" si="3"/>
        <v>5</v>
      </c>
      <c r="L279" s="68" t="str">
        <f ca="1" t="shared" si="4"/>
        <v>2023 - WEEK 05</v>
      </c>
      <c r="M279" s="68" t="str">
        <f ca="1" t="shared" si="5"/>
        <v>2023 - MONTH 01</v>
      </c>
      <c r="N279" s="84">
        <f ca="1" t="shared" ref="N279:O279" si="287">IFERROR(AVERAGEIF(L:L,L279,$J:$J)," ")</f>
        <v>0.93125</v>
      </c>
      <c r="O279" s="84">
        <f ca="1" t="shared" si="287"/>
        <v>0.929375000000001</v>
      </c>
      <c r="P279" s="68" t="str">
        <f ca="1">IF(ISBLANK(A279)," ",IF(N279&gt;MASTER!$B$3/100,"SB",IF(N279&gt;MASTER!$B$4/100,"B",IF(N279&gt;MASTER!$B$5/100,"C","K"))))</f>
        <v>B</v>
      </c>
      <c r="Q279" s="68" t="str">
        <f ca="1">IF(ISBLANK(B279)," ",IF(O279&gt;MASTER!$B$3/100,"SB",IF(O279&gt;MASTER!$B$4/100,"B",IF(O279&gt;MASTER!$B$5/100,"C","K"))))</f>
        <v>B</v>
      </c>
    </row>
    <row r="280" customHeight="1" spans="1:17">
      <c r="A280" s="81">
        <f ca="1">INDIRECT(ADDRESS(2+QUOTIENT(ROW()-2,COUNTA('Form Responses 1'!$1:$1)-4),1,,TRUE,"Form Responses 1"))</f>
        <v>45035.4450929167</v>
      </c>
      <c r="B280" s="68" t="str">
        <f ca="1">INDIRECT(ADDRESS(2+QUOTIENT(ROW()-2,COUNTA('Form Responses 1'!$1:$1)-4),2,,TRUE,"Form Responses 1"))</f>
        <v>edy.kyd@gmail.com</v>
      </c>
      <c r="C280" s="68" t="str">
        <f ca="1">INDIRECT(ADDRESS(2+QUOTIENT(ROW()-2,COUNTA('Form Responses 1'!$1:$1)-4),3,,TRUE,"Form Responses 1"))</f>
        <v>Edi Karyadi</v>
      </c>
      <c r="D280" s="82">
        <f ca="1">INDIRECT(ADDRESS(2+QUOTIENT(ROW()-2,COUNTA('Form Responses 1'!$1:$1)-4),4,,TRUE,"Form Responses 1"))</f>
        <v>44957</v>
      </c>
      <c r="E280" s="83">
        <f ca="1" t="shared" si="0"/>
        <v>2</v>
      </c>
      <c r="F280" s="68" t="str">
        <f ca="1">IF(ISBLANK(A280)," ",INDIRECT(ADDRESS(1,5+MOD(ROW()-2,COUNTA('Form Responses 1'!$1:$1)-4),,TRUE,"Form Responses 1")))</f>
        <v>RADEN SALEH - Lantai 1 [Ruang Meeting]</v>
      </c>
      <c r="G280" s="68" t="str">
        <f ca="1">IF(ISBLANK(A280)," ",INDIRECT(ADDRESS(MATCH(A280,'Form Responses 1'!A:A,0),5+MOD(ROW()-2,COUNTA('Form Responses 1'!$1:$1)-4),,TRUE,"Form Responses 1")))</f>
        <v>BAIK</v>
      </c>
      <c r="H280" s="84" t="str">
        <f ca="1" t="shared" si="1"/>
        <v>RADEN SALEH - Lantai 1</v>
      </c>
      <c r="I280" s="84" t="str">
        <f ca="1" t="shared" si="2"/>
        <v>CLEANING SERVICE</v>
      </c>
      <c r="J280" s="84">
        <f ca="1" t="array" ref="J280">IFERROR(INDEX(MASTER!B:B,MATCH(G280,MASTER!A:A,0))/100," ")</f>
        <v>0.95</v>
      </c>
      <c r="K280" s="68">
        <f ca="1" t="shared" si="3"/>
        <v>5</v>
      </c>
      <c r="L280" s="68" t="str">
        <f ca="1" t="shared" si="4"/>
        <v>2023 - WEEK 05</v>
      </c>
      <c r="M280" s="68" t="str">
        <f ca="1" t="shared" si="5"/>
        <v>2023 - MONTH 01</v>
      </c>
      <c r="N280" s="84">
        <f ca="1" t="shared" ref="N280:O280" si="288">IFERROR(AVERAGEIF(L:L,L280,$J:$J)," ")</f>
        <v>0.93125</v>
      </c>
      <c r="O280" s="84">
        <f ca="1" t="shared" si="288"/>
        <v>0.929375000000001</v>
      </c>
      <c r="P280" s="68" t="str">
        <f ca="1">IF(ISBLANK(A280)," ",IF(N280&gt;MASTER!$B$3/100,"SB",IF(N280&gt;MASTER!$B$4/100,"B",IF(N280&gt;MASTER!$B$5/100,"C","K"))))</f>
        <v>B</v>
      </c>
      <c r="Q280" s="68" t="str">
        <f ca="1">IF(ISBLANK(B280)," ",IF(O280&gt;MASTER!$B$3/100,"SB",IF(O280&gt;MASTER!$B$4/100,"B",IF(O280&gt;MASTER!$B$5/100,"C","K"))))</f>
        <v>B</v>
      </c>
    </row>
    <row r="281" customHeight="1" spans="1:17">
      <c r="A281" s="81">
        <f ca="1">INDIRECT(ADDRESS(2+QUOTIENT(ROW()-2,COUNTA('Form Responses 1'!$1:$1)-4),1,,TRUE,"Form Responses 1"))</f>
        <v>45035.4450929167</v>
      </c>
      <c r="B281" s="68" t="str">
        <f ca="1">INDIRECT(ADDRESS(2+QUOTIENT(ROW()-2,COUNTA('Form Responses 1'!$1:$1)-4),2,,TRUE,"Form Responses 1"))</f>
        <v>edy.kyd@gmail.com</v>
      </c>
      <c r="C281" s="68" t="str">
        <f ca="1">INDIRECT(ADDRESS(2+QUOTIENT(ROW()-2,COUNTA('Form Responses 1'!$1:$1)-4),3,,TRUE,"Form Responses 1"))</f>
        <v>Edi Karyadi</v>
      </c>
      <c r="D281" s="82">
        <f ca="1">INDIRECT(ADDRESS(2+QUOTIENT(ROW()-2,COUNTA('Form Responses 1'!$1:$1)-4),4,,TRUE,"Form Responses 1"))</f>
        <v>44957</v>
      </c>
      <c r="E281" s="83">
        <f ca="1" t="shared" si="0"/>
        <v>2</v>
      </c>
      <c r="F281" s="68" t="str">
        <f ca="1">IF(ISBLANK(A281)," ",INDIRECT(ADDRESS(1,5+MOD(ROW()-2,COUNTA('Form Responses 1'!$1:$1)-4),,TRUE,"Form Responses 1")))</f>
        <v>RADEN SALEH - Lantai 1 [Ruang Kerja]</v>
      </c>
      <c r="G281" s="68" t="str">
        <f ca="1">IF(ISBLANK(A281)," ",INDIRECT(ADDRESS(MATCH(A281,'Form Responses 1'!A:A,0),5+MOD(ROW()-2,COUNTA('Form Responses 1'!$1:$1)-4),,TRUE,"Form Responses 1")))</f>
        <v>BAIK</v>
      </c>
      <c r="H281" s="84" t="str">
        <f ca="1" t="shared" si="1"/>
        <v>RADEN SALEH - Lantai 1</v>
      </c>
      <c r="I281" s="84" t="str">
        <f ca="1" t="shared" si="2"/>
        <v>CLEANING SERVICE</v>
      </c>
      <c r="J281" s="84">
        <f ca="1" t="array" ref="J281">IFERROR(INDEX(MASTER!B:B,MATCH(G281,MASTER!A:A,0))/100," ")</f>
        <v>0.95</v>
      </c>
      <c r="K281" s="68">
        <f ca="1" t="shared" si="3"/>
        <v>5</v>
      </c>
      <c r="L281" s="68" t="str">
        <f ca="1" t="shared" si="4"/>
        <v>2023 - WEEK 05</v>
      </c>
      <c r="M281" s="68" t="str">
        <f ca="1" t="shared" si="5"/>
        <v>2023 - MONTH 01</v>
      </c>
      <c r="N281" s="84">
        <f ca="1" t="shared" ref="N281:O281" si="289">IFERROR(AVERAGEIF(L:L,L281,$J:$J)," ")</f>
        <v>0.93125</v>
      </c>
      <c r="O281" s="84">
        <f ca="1" t="shared" si="289"/>
        <v>0.929375000000001</v>
      </c>
      <c r="P281" s="68" t="str">
        <f ca="1">IF(ISBLANK(A281)," ",IF(N281&gt;MASTER!$B$3/100,"SB",IF(N281&gt;MASTER!$B$4/100,"B",IF(N281&gt;MASTER!$B$5/100,"C","K"))))</f>
        <v>B</v>
      </c>
      <c r="Q281" s="68" t="str">
        <f ca="1">IF(ISBLANK(B281)," ",IF(O281&gt;MASTER!$B$3/100,"SB",IF(O281&gt;MASTER!$B$4/100,"B",IF(O281&gt;MASTER!$B$5/100,"C","K"))))</f>
        <v>B</v>
      </c>
    </row>
    <row r="282" customHeight="1" spans="1:17">
      <c r="A282" s="81">
        <f ca="1">INDIRECT(ADDRESS(2+QUOTIENT(ROW()-2,COUNTA('Form Responses 1'!$1:$1)-4),1,,TRUE,"Form Responses 1"))</f>
        <v>45035.4450929167</v>
      </c>
      <c r="B282" s="68" t="str">
        <f ca="1">INDIRECT(ADDRESS(2+QUOTIENT(ROW()-2,COUNTA('Form Responses 1'!$1:$1)-4),2,,TRUE,"Form Responses 1"))</f>
        <v>edy.kyd@gmail.com</v>
      </c>
      <c r="C282" s="68" t="str">
        <f ca="1">INDIRECT(ADDRESS(2+QUOTIENT(ROW()-2,COUNTA('Form Responses 1'!$1:$1)-4),3,,TRUE,"Form Responses 1"))</f>
        <v>Edi Karyadi</v>
      </c>
      <c r="D282" s="82">
        <f ca="1">INDIRECT(ADDRESS(2+QUOTIENT(ROW()-2,COUNTA('Form Responses 1'!$1:$1)-4),4,,TRUE,"Form Responses 1"))</f>
        <v>44957</v>
      </c>
      <c r="E282" s="83">
        <f ca="1" t="shared" si="0"/>
        <v>2</v>
      </c>
      <c r="F282" s="68" t="str">
        <f ca="1">IF(ISBLANK(A282)," ",INDIRECT(ADDRESS(1,5+MOD(ROW()-2,COUNTA('Form Responses 1'!$1:$1)-4),,TRUE,"Form Responses 1")))</f>
        <v>RADEN SALEH - Lantai 1 [Tangga Exit]</v>
      </c>
      <c r="G282" s="68" t="str">
        <f ca="1">IF(ISBLANK(A282)," ",INDIRECT(ADDRESS(MATCH(A282,'Form Responses 1'!A:A,0),5+MOD(ROW()-2,COUNTA('Form Responses 1'!$1:$1)-4),,TRUE,"Form Responses 1")))</f>
        <v>BAIK</v>
      </c>
      <c r="H282" s="84" t="str">
        <f ca="1" t="shared" si="1"/>
        <v>RADEN SALEH - Lantai 1</v>
      </c>
      <c r="I282" s="84" t="str">
        <f ca="1" t="shared" si="2"/>
        <v>CLEANING SERVICE</v>
      </c>
      <c r="J282" s="84">
        <f ca="1" t="array" ref="J282">IFERROR(INDEX(MASTER!B:B,MATCH(G282,MASTER!A:A,0))/100," ")</f>
        <v>0.95</v>
      </c>
      <c r="K282" s="68">
        <f ca="1" t="shared" si="3"/>
        <v>5</v>
      </c>
      <c r="L282" s="68" t="str">
        <f ca="1" t="shared" si="4"/>
        <v>2023 - WEEK 05</v>
      </c>
      <c r="M282" s="68" t="str">
        <f ca="1" t="shared" si="5"/>
        <v>2023 - MONTH 01</v>
      </c>
      <c r="N282" s="84">
        <f ca="1" t="shared" ref="N282:O282" si="290">IFERROR(AVERAGEIF(L:L,L282,$J:$J)," ")</f>
        <v>0.93125</v>
      </c>
      <c r="O282" s="84">
        <f ca="1" t="shared" si="290"/>
        <v>0.929375000000001</v>
      </c>
      <c r="P282" s="68" t="str">
        <f ca="1">IF(ISBLANK(A282)," ",IF(N282&gt;MASTER!$B$3/100,"SB",IF(N282&gt;MASTER!$B$4/100,"B",IF(N282&gt;MASTER!$B$5/100,"C","K"))))</f>
        <v>B</v>
      </c>
      <c r="Q282" s="68" t="str">
        <f ca="1">IF(ISBLANK(B282)," ",IF(O282&gt;MASTER!$B$3/100,"SB",IF(O282&gt;MASTER!$B$4/100,"B",IF(O282&gt;MASTER!$B$5/100,"C","K"))))</f>
        <v>B</v>
      </c>
    </row>
    <row r="283" customHeight="1" spans="1:17">
      <c r="A283" s="81">
        <f ca="1">INDIRECT(ADDRESS(2+QUOTIENT(ROW()-2,COUNTA('Form Responses 1'!$1:$1)-4),1,,TRUE,"Form Responses 1"))</f>
        <v>45035.4450929167</v>
      </c>
      <c r="B283" s="68" t="str">
        <f ca="1">INDIRECT(ADDRESS(2+QUOTIENT(ROW()-2,COUNTA('Form Responses 1'!$1:$1)-4),2,,TRUE,"Form Responses 1"))</f>
        <v>edy.kyd@gmail.com</v>
      </c>
      <c r="C283" s="68" t="str">
        <f ca="1">INDIRECT(ADDRESS(2+QUOTIENT(ROW()-2,COUNTA('Form Responses 1'!$1:$1)-4),3,,TRUE,"Form Responses 1"))</f>
        <v>Edi Karyadi</v>
      </c>
      <c r="D283" s="82">
        <f ca="1">INDIRECT(ADDRESS(2+QUOTIENT(ROW()-2,COUNTA('Form Responses 1'!$1:$1)-4),4,,TRUE,"Form Responses 1"))</f>
        <v>44957</v>
      </c>
      <c r="E283" s="83">
        <f ca="1" t="shared" si="0"/>
        <v>2</v>
      </c>
      <c r="F283" s="68" t="str">
        <f ca="1">IF(ISBLANK(A283)," ",INDIRECT(ADDRESS(1,5+MOD(ROW()-2,COUNTA('Form Responses 1'!$1:$1)-4),,TRUE,"Form Responses 1")))</f>
        <v>RADEN SALEH - Lantai 1 [Toilet Pria / Wanita]</v>
      </c>
      <c r="G283" s="68" t="str">
        <f ca="1">IF(ISBLANK(A283)," ",INDIRECT(ADDRESS(MATCH(A283,'Form Responses 1'!A:A,0),5+MOD(ROW()-2,COUNTA('Form Responses 1'!$1:$1)-4),,TRUE,"Form Responses 1")))</f>
        <v>CUKUP BAIK</v>
      </c>
      <c r="H283" s="84" t="str">
        <f ca="1" t="shared" si="1"/>
        <v>RADEN SALEH - Lantai 1</v>
      </c>
      <c r="I283" s="84" t="str">
        <f ca="1" t="shared" si="2"/>
        <v>CLEANING SERVICE</v>
      </c>
      <c r="J283" s="84">
        <f ca="1" t="array" ref="J283">IFERROR(INDEX(MASTER!B:B,MATCH(G283,MASTER!A:A,0))/100," ")</f>
        <v>0.89</v>
      </c>
      <c r="K283" s="68">
        <f ca="1" t="shared" si="3"/>
        <v>5</v>
      </c>
      <c r="L283" s="68" t="str">
        <f ca="1" t="shared" si="4"/>
        <v>2023 - WEEK 05</v>
      </c>
      <c r="M283" s="68" t="str">
        <f ca="1" t="shared" si="5"/>
        <v>2023 - MONTH 01</v>
      </c>
      <c r="N283" s="84">
        <f ca="1" t="shared" ref="N283:O283" si="291">IFERROR(AVERAGEIF(L:L,L283,$J:$J)," ")</f>
        <v>0.93125</v>
      </c>
      <c r="O283" s="84">
        <f ca="1" t="shared" si="291"/>
        <v>0.929375000000001</v>
      </c>
      <c r="P283" s="68" t="str">
        <f ca="1">IF(ISBLANK(A283)," ",IF(N283&gt;MASTER!$B$3/100,"SB",IF(N283&gt;MASTER!$B$4/100,"B",IF(N283&gt;MASTER!$B$5/100,"C","K"))))</f>
        <v>B</v>
      </c>
      <c r="Q283" s="68" t="str">
        <f ca="1">IF(ISBLANK(B283)," ",IF(O283&gt;MASTER!$B$3/100,"SB",IF(O283&gt;MASTER!$B$4/100,"B",IF(O283&gt;MASTER!$B$5/100,"C","K"))))</f>
        <v>B</v>
      </c>
    </row>
    <row r="284" customHeight="1" spans="1:17">
      <c r="A284" s="81">
        <f ca="1">INDIRECT(ADDRESS(2+QUOTIENT(ROW()-2,COUNTA('Form Responses 1'!$1:$1)-4),1,,TRUE,"Form Responses 1"))</f>
        <v>45035.4450929167</v>
      </c>
      <c r="B284" s="68" t="str">
        <f ca="1">INDIRECT(ADDRESS(2+QUOTIENT(ROW()-2,COUNTA('Form Responses 1'!$1:$1)-4),2,,TRUE,"Form Responses 1"))</f>
        <v>edy.kyd@gmail.com</v>
      </c>
      <c r="C284" s="68" t="str">
        <f ca="1">INDIRECT(ADDRESS(2+QUOTIENT(ROW()-2,COUNTA('Form Responses 1'!$1:$1)-4),3,,TRUE,"Form Responses 1"))</f>
        <v>Edi Karyadi</v>
      </c>
      <c r="D284" s="82">
        <f ca="1">INDIRECT(ADDRESS(2+QUOTIENT(ROW()-2,COUNTA('Form Responses 1'!$1:$1)-4),4,,TRUE,"Form Responses 1"))</f>
        <v>44957</v>
      </c>
      <c r="E284" s="83">
        <f ca="1" t="shared" si="0"/>
        <v>2</v>
      </c>
      <c r="F284" s="68" t="str">
        <f ca="1">IF(ISBLANK(A284)," ",INDIRECT(ADDRESS(1,5+MOD(ROW()-2,COUNTA('Form Responses 1'!$1:$1)-4),,TRUE,"Form Responses 1")))</f>
        <v>RADEN SALEH - Halaman [Taman ]</v>
      </c>
      <c r="G284" s="68" t="str">
        <f ca="1">IF(ISBLANK(A284)," ",INDIRECT(ADDRESS(MATCH(A284,'Form Responses 1'!A:A,0),5+MOD(ROW()-2,COUNTA('Form Responses 1'!$1:$1)-4),,TRUE,"Form Responses 1")))</f>
        <v>CUKUP BAIK</v>
      </c>
      <c r="H284" s="84" t="str">
        <f ca="1" t="shared" si="1"/>
        <v>RADEN SALEH - Halaman</v>
      </c>
      <c r="I284" s="84" t="str">
        <f ca="1" t="shared" si="2"/>
        <v>CLEANING SERVICE</v>
      </c>
      <c r="J284" s="84">
        <f ca="1" t="array" ref="J284">IFERROR(INDEX(MASTER!B:B,MATCH(G284,MASTER!A:A,0))/100," ")</f>
        <v>0.89</v>
      </c>
      <c r="K284" s="68">
        <f ca="1" t="shared" si="3"/>
        <v>5</v>
      </c>
      <c r="L284" s="68" t="str">
        <f ca="1" t="shared" si="4"/>
        <v>2023 - WEEK 05</v>
      </c>
      <c r="M284" s="68" t="str">
        <f ca="1" t="shared" si="5"/>
        <v>2023 - MONTH 01</v>
      </c>
      <c r="N284" s="84">
        <f ca="1" t="shared" ref="N284:O284" si="292">IFERROR(AVERAGEIF(L:L,L284,$J:$J)," ")</f>
        <v>0.93125</v>
      </c>
      <c r="O284" s="84">
        <f ca="1" t="shared" si="292"/>
        <v>0.929375000000001</v>
      </c>
      <c r="P284" s="68" t="str">
        <f ca="1">IF(ISBLANK(A284)," ",IF(N284&gt;MASTER!$B$3/100,"SB",IF(N284&gt;MASTER!$B$4/100,"B",IF(N284&gt;MASTER!$B$5/100,"C","K"))))</f>
        <v>B</v>
      </c>
      <c r="Q284" s="68" t="str">
        <f ca="1">IF(ISBLANK(B284)," ",IF(O284&gt;MASTER!$B$3/100,"SB",IF(O284&gt;MASTER!$B$4/100,"B",IF(O284&gt;MASTER!$B$5/100,"C","K"))))</f>
        <v>B</v>
      </c>
    </row>
    <row r="285" customHeight="1" spans="1:17">
      <c r="A285" s="81">
        <f ca="1">INDIRECT(ADDRESS(2+QUOTIENT(ROW()-2,COUNTA('Form Responses 1'!$1:$1)-4),1,,TRUE,"Form Responses 1"))</f>
        <v>45035.4450929167</v>
      </c>
      <c r="B285" s="68" t="str">
        <f ca="1">INDIRECT(ADDRESS(2+QUOTIENT(ROW()-2,COUNTA('Form Responses 1'!$1:$1)-4),2,,TRUE,"Form Responses 1"))</f>
        <v>edy.kyd@gmail.com</v>
      </c>
      <c r="C285" s="68" t="str">
        <f ca="1">INDIRECT(ADDRESS(2+QUOTIENT(ROW()-2,COUNTA('Form Responses 1'!$1:$1)-4),3,,TRUE,"Form Responses 1"))</f>
        <v>Edi Karyadi</v>
      </c>
      <c r="D285" s="82">
        <f ca="1">INDIRECT(ADDRESS(2+QUOTIENT(ROW()-2,COUNTA('Form Responses 1'!$1:$1)-4),4,,TRUE,"Form Responses 1"))</f>
        <v>44957</v>
      </c>
      <c r="E285" s="83">
        <f ca="1" t="shared" si="0"/>
        <v>2</v>
      </c>
      <c r="F285" s="68" t="str">
        <f ca="1">IF(ISBLANK(A285)," ",INDIRECT(ADDRESS(1,5+MOD(ROW()-2,COUNTA('Form Responses 1'!$1:$1)-4),,TRUE,"Form Responses 1")))</f>
        <v>RADEN SALEH - Halaman [Parkir Motor ]</v>
      </c>
      <c r="G285" s="68" t="str">
        <f ca="1">IF(ISBLANK(A285)," ",INDIRECT(ADDRESS(MATCH(A285,'Form Responses 1'!A:A,0),5+MOD(ROW()-2,COUNTA('Form Responses 1'!$1:$1)-4),,TRUE,"Form Responses 1")))</f>
        <v>CUKUP BAIK</v>
      </c>
      <c r="H285" s="84" t="str">
        <f ca="1" t="shared" si="1"/>
        <v>RADEN SALEH - Halaman</v>
      </c>
      <c r="I285" s="84" t="str">
        <f ca="1" t="shared" si="2"/>
        <v>CLEANING SERVICE</v>
      </c>
      <c r="J285" s="84">
        <f ca="1" t="array" ref="J285">IFERROR(INDEX(MASTER!B:B,MATCH(G285,MASTER!A:A,0))/100," ")</f>
        <v>0.89</v>
      </c>
      <c r="K285" s="68">
        <f ca="1" t="shared" si="3"/>
        <v>5</v>
      </c>
      <c r="L285" s="68" t="str">
        <f ca="1" t="shared" si="4"/>
        <v>2023 - WEEK 05</v>
      </c>
      <c r="M285" s="68" t="str">
        <f ca="1" t="shared" si="5"/>
        <v>2023 - MONTH 01</v>
      </c>
      <c r="N285" s="84">
        <f ca="1" t="shared" ref="N285:O285" si="293">IFERROR(AVERAGEIF(L:L,L285,$J:$J)," ")</f>
        <v>0.93125</v>
      </c>
      <c r="O285" s="84">
        <f ca="1" t="shared" si="293"/>
        <v>0.929375000000001</v>
      </c>
      <c r="P285" s="68" t="str">
        <f ca="1">IF(ISBLANK(A285)," ",IF(N285&gt;MASTER!$B$3/100,"SB",IF(N285&gt;MASTER!$B$4/100,"B",IF(N285&gt;MASTER!$B$5/100,"C","K"))))</f>
        <v>B</v>
      </c>
      <c r="Q285" s="68" t="str">
        <f ca="1">IF(ISBLANK(B285)," ",IF(O285&gt;MASTER!$B$3/100,"SB",IF(O285&gt;MASTER!$B$4/100,"B",IF(O285&gt;MASTER!$B$5/100,"C","K"))))</f>
        <v>B</v>
      </c>
    </row>
    <row r="286" customHeight="1" spans="1:17">
      <c r="A286" s="81">
        <f ca="1">INDIRECT(ADDRESS(2+QUOTIENT(ROW()-2,COUNTA('Form Responses 1'!$1:$1)-4),1,,TRUE,"Form Responses 1"))</f>
        <v>45035.4450929167</v>
      </c>
      <c r="B286" s="68" t="str">
        <f ca="1">INDIRECT(ADDRESS(2+QUOTIENT(ROW()-2,COUNTA('Form Responses 1'!$1:$1)-4),2,,TRUE,"Form Responses 1"))</f>
        <v>edy.kyd@gmail.com</v>
      </c>
      <c r="C286" s="68" t="str">
        <f ca="1">INDIRECT(ADDRESS(2+QUOTIENT(ROW()-2,COUNTA('Form Responses 1'!$1:$1)-4),3,,TRUE,"Form Responses 1"))</f>
        <v>Edi Karyadi</v>
      </c>
      <c r="D286" s="82">
        <f ca="1">INDIRECT(ADDRESS(2+QUOTIENT(ROW()-2,COUNTA('Form Responses 1'!$1:$1)-4),4,,TRUE,"Form Responses 1"))</f>
        <v>44957</v>
      </c>
      <c r="E286" s="83">
        <f ca="1" t="shared" si="0"/>
        <v>2</v>
      </c>
      <c r="F286" s="68" t="str">
        <f ca="1">IF(ISBLANK(A286)," ",INDIRECT(ADDRESS(1,5+MOD(ROW()-2,COUNTA('Form Responses 1'!$1:$1)-4),,TRUE,"Form Responses 1")))</f>
        <v>RADEN SALEH - Halaman [Parkir Mobil]</v>
      </c>
      <c r="G286" s="68" t="str">
        <f ca="1">IF(ISBLANK(A286)," ",INDIRECT(ADDRESS(MATCH(A286,'Form Responses 1'!A:A,0),5+MOD(ROW()-2,COUNTA('Form Responses 1'!$1:$1)-4),,TRUE,"Form Responses 1")))</f>
        <v>CUKUP BAIK</v>
      </c>
      <c r="H286" s="84" t="str">
        <f ca="1" t="shared" si="1"/>
        <v>RADEN SALEH - Halaman</v>
      </c>
      <c r="I286" s="84" t="str">
        <f ca="1" t="shared" si="2"/>
        <v>CLEANING SERVICE</v>
      </c>
      <c r="J286" s="84">
        <f ca="1" t="array" ref="J286">IFERROR(INDEX(MASTER!B:B,MATCH(G286,MASTER!A:A,0))/100," ")</f>
        <v>0.89</v>
      </c>
      <c r="K286" s="68">
        <f ca="1" t="shared" si="3"/>
        <v>5</v>
      </c>
      <c r="L286" s="68" t="str">
        <f ca="1" t="shared" si="4"/>
        <v>2023 - WEEK 05</v>
      </c>
      <c r="M286" s="68" t="str">
        <f ca="1" t="shared" si="5"/>
        <v>2023 - MONTH 01</v>
      </c>
      <c r="N286" s="84">
        <f ca="1" t="shared" ref="N286:O286" si="294">IFERROR(AVERAGEIF(L:L,L286,$J:$J)," ")</f>
        <v>0.93125</v>
      </c>
      <c r="O286" s="84">
        <f ca="1" t="shared" si="294"/>
        <v>0.929375000000001</v>
      </c>
      <c r="P286" s="68" t="str">
        <f ca="1">IF(ISBLANK(A286)," ",IF(N286&gt;MASTER!$B$3/100,"SB",IF(N286&gt;MASTER!$B$4/100,"B",IF(N286&gt;MASTER!$B$5/100,"C","K"))))</f>
        <v>B</v>
      </c>
      <c r="Q286" s="68" t="str">
        <f ca="1">IF(ISBLANK(B286)," ",IF(O286&gt;MASTER!$B$3/100,"SB",IF(O286&gt;MASTER!$B$4/100,"B",IF(O286&gt;MASTER!$B$5/100,"C","K"))))</f>
        <v>B</v>
      </c>
    </row>
    <row r="287" customHeight="1" spans="1:17">
      <c r="A287" s="81">
        <f ca="1">INDIRECT(ADDRESS(2+QUOTIENT(ROW()-2,COUNTA('Form Responses 1'!$1:$1)-4),1,,TRUE,"Form Responses 1"))</f>
        <v>45035.4450929167</v>
      </c>
      <c r="B287" s="68" t="str">
        <f ca="1">INDIRECT(ADDRESS(2+QUOTIENT(ROW()-2,COUNTA('Form Responses 1'!$1:$1)-4),2,,TRUE,"Form Responses 1"))</f>
        <v>edy.kyd@gmail.com</v>
      </c>
      <c r="C287" s="68" t="str">
        <f ca="1">INDIRECT(ADDRESS(2+QUOTIENT(ROW()-2,COUNTA('Form Responses 1'!$1:$1)-4),3,,TRUE,"Form Responses 1"))</f>
        <v>Edi Karyadi</v>
      </c>
      <c r="D287" s="82">
        <f ca="1">INDIRECT(ADDRESS(2+QUOTIENT(ROW()-2,COUNTA('Form Responses 1'!$1:$1)-4),4,,TRUE,"Form Responses 1"))</f>
        <v>44957</v>
      </c>
      <c r="E287" s="83">
        <f ca="1" t="shared" si="0"/>
        <v>2</v>
      </c>
      <c r="F287" s="68" t="str">
        <f ca="1">IF(ISBLANK(A287)," ",INDIRECT(ADDRESS(1,5+MOD(ROW()-2,COUNTA('Form Responses 1'!$1:$1)-4),,TRUE,"Form Responses 1")))</f>
        <v>RADEN SALEH - Halaman [Pos Security]</v>
      </c>
      <c r="G287" s="68" t="str">
        <f ca="1">IF(ISBLANK(A287)," ",INDIRECT(ADDRESS(MATCH(A287,'Form Responses 1'!A:A,0),5+MOD(ROW()-2,COUNTA('Form Responses 1'!$1:$1)-4),,TRUE,"Form Responses 1")))</f>
        <v>BAIK</v>
      </c>
      <c r="H287" s="84" t="str">
        <f ca="1" t="shared" si="1"/>
        <v>RADEN SALEH - Halaman</v>
      </c>
      <c r="I287" s="84" t="str">
        <f ca="1" t="shared" si="2"/>
        <v>CLEANING SERVICE</v>
      </c>
      <c r="J287" s="84">
        <f ca="1" t="array" ref="J287">IFERROR(INDEX(MASTER!B:B,MATCH(G287,MASTER!A:A,0))/100," ")</f>
        <v>0.95</v>
      </c>
      <c r="K287" s="68">
        <f ca="1" t="shared" si="3"/>
        <v>5</v>
      </c>
      <c r="L287" s="68" t="str">
        <f ca="1" t="shared" si="4"/>
        <v>2023 - WEEK 05</v>
      </c>
      <c r="M287" s="68" t="str">
        <f ca="1" t="shared" si="5"/>
        <v>2023 - MONTH 01</v>
      </c>
      <c r="N287" s="84">
        <f ca="1" t="shared" ref="N287:O287" si="295">IFERROR(AVERAGEIF(L:L,L287,$J:$J)," ")</f>
        <v>0.93125</v>
      </c>
      <c r="O287" s="84">
        <f ca="1" t="shared" si="295"/>
        <v>0.929375000000001</v>
      </c>
      <c r="P287" s="68" t="str">
        <f ca="1">IF(ISBLANK(A287)," ",IF(N287&gt;MASTER!$B$3/100,"SB",IF(N287&gt;MASTER!$B$4/100,"B",IF(N287&gt;MASTER!$B$5/100,"C","K"))))</f>
        <v>B</v>
      </c>
      <c r="Q287" s="68" t="str">
        <f ca="1">IF(ISBLANK(B287)," ",IF(O287&gt;MASTER!$B$3/100,"SB",IF(O287&gt;MASTER!$B$4/100,"B",IF(O287&gt;MASTER!$B$5/100,"C","K"))))</f>
        <v>B</v>
      </c>
    </row>
    <row r="288" customHeight="1" spans="1:17">
      <c r="A288" s="81">
        <f ca="1">INDIRECT(ADDRESS(2+QUOTIENT(ROW()-2,COUNTA('Form Responses 1'!$1:$1)-4),1,,TRUE,"Form Responses 1"))</f>
        <v>45035.4450929167</v>
      </c>
      <c r="B288" s="68" t="str">
        <f ca="1">INDIRECT(ADDRESS(2+QUOTIENT(ROW()-2,COUNTA('Form Responses 1'!$1:$1)-4),2,,TRUE,"Form Responses 1"))</f>
        <v>edy.kyd@gmail.com</v>
      </c>
      <c r="C288" s="68" t="str">
        <f ca="1">INDIRECT(ADDRESS(2+QUOTIENT(ROW()-2,COUNTA('Form Responses 1'!$1:$1)-4),3,,TRUE,"Form Responses 1"))</f>
        <v>Edi Karyadi</v>
      </c>
      <c r="D288" s="82">
        <f ca="1">INDIRECT(ADDRESS(2+QUOTIENT(ROW()-2,COUNTA('Form Responses 1'!$1:$1)-4),4,,TRUE,"Form Responses 1"))</f>
        <v>44957</v>
      </c>
      <c r="E288" s="83">
        <f ca="1" t="shared" si="0"/>
        <v>2</v>
      </c>
      <c r="F288" s="68" t="str">
        <f ca="1">IF(ISBLANK(A288)," ",INDIRECT(ADDRESS(1,5+MOD(ROW()-2,COUNTA('Form Responses 1'!$1:$1)-4),,TRUE,"Form Responses 1")))</f>
        <v>RADEN SALEH - Halaman [Halaman depan samping dan belakang]</v>
      </c>
      <c r="G288" s="68" t="str">
        <f ca="1">IF(ISBLANK(A288)," ",INDIRECT(ADDRESS(MATCH(A288,'Form Responses 1'!A:A,0),5+MOD(ROW()-2,COUNTA('Form Responses 1'!$1:$1)-4),,TRUE,"Form Responses 1")))</f>
        <v>BAIK</v>
      </c>
      <c r="H288" s="84" t="str">
        <f ca="1" t="shared" si="1"/>
        <v>RADEN SALEH - Halaman</v>
      </c>
      <c r="I288" s="84" t="str">
        <f ca="1" t="shared" si="2"/>
        <v>CLEANING SERVICE</v>
      </c>
      <c r="J288" s="84">
        <f ca="1" t="array" ref="J288">IFERROR(INDEX(MASTER!B:B,MATCH(G288,MASTER!A:A,0))/100," ")</f>
        <v>0.95</v>
      </c>
      <c r="K288" s="68">
        <f ca="1" t="shared" si="3"/>
        <v>5</v>
      </c>
      <c r="L288" s="68" t="str">
        <f ca="1" t="shared" si="4"/>
        <v>2023 - WEEK 05</v>
      </c>
      <c r="M288" s="68" t="str">
        <f ca="1" t="shared" si="5"/>
        <v>2023 - MONTH 01</v>
      </c>
      <c r="N288" s="84">
        <f ca="1" t="shared" ref="N288:O288" si="296">IFERROR(AVERAGEIF(L:L,L288,$J:$J)," ")</f>
        <v>0.93125</v>
      </c>
      <c r="O288" s="84">
        <f ca="1" t="shared" si="296"/>
        <v>0.929375000000001</v>
      </c>
      <c r="P288" s="68" t="str">
        <f ca="1">IF(ISBLANK(A288)," ",IF(N288&gt;MASTER!$B$3/100,"SB",IF(N288&gt;MASTER!$B$4/100,"B",IF(N288&gt;MASTER!$B$5/100,"C","K"))))</f>
        <v>B</v>
      </c>
      <c r="Q288" s="68" t="str">
        <f ca="1">IF(ISBLANK(B288)," ",IF(O288&gt;MASTER!$B$3/100,"SB",IF(O288&gt;MASTER!$B$4/100,"B",IF(O288&gt;MASTER!$B$5/100,"C","K"))))</f>
        <v>B</v>
      </c>
    </row>
    <row r="289" customHeight="1" spans="1:17">
      <c r="A289" s="81">
        <f ca="1">INDIRECT(ADDRESS(2+QUOTIENT(ROW()-2,COUNTA('Form Responses 1'!$1:$1)-4),1,,TRUE,"Form Responses 1"))</f>
        <v>45035.4450929167</v>
      </c>
      <c r="B289" s="68" t="str">
        <f ca="1">INDIRECT(ADDRESS(2+QUOTIENT(ROW()-2,COUNTA('Form Responses 1'!$1:$1)-4),2,,TRUE,"Form Responses 1"))</f>
        <v>edy.kyd@gmail.com</v>
      </c>
      <c r="C289" s="68" t="str">
        <f ca="1">INDIRECT(ADDRESS(2+QUOTIENT(ROW()-2,COUNTA('Form Responses 1'!$1:$1)-4),3,,TRUE,"Form Responses 1"))</f>
        <v>Edi Karyadi</v>
      </c>
      <c r="D289" s="82">
        <f ca="1">INDIRECT(ADDRESS(2+QUOTIENT(ROW()-2,COUNTA('Form Responses 1'!$1:$1)-4),4,,TRUE,"Form Responses 1"))</f>
        <v>44957</v>
      </c>
      <c r="E289" s="83">
        <f ca="1" t="shared" si="0"/>
        <v>2</v>
      </c>
      <c r="F289" s="68" t="str">
        <f ca="1">IF(ISBLANK(A289)," ",INDIRECT(ADDRESS(1,5+MOD(ROW()-2,COUNTA('Form Responses 1'!$1:$1)-4),,TRUE,"Form Responses 1")))</f>
        <v>RADEN SALEH - Halaman [TPS]</v>
      </c>
      <c r="G289" s="68" t="str">
        <f ca="1">IF(ISBLANK(A289)," ",INDIRECT(ADDRESS(MATCH(A289,'Form Responses 1'!A:A,0),5+MOD(ROW()-2,COUNTA('Form Responses 1'!$1:$1)-4),,TRUE,"Form Responses 1")))</f>
        <v>BAIK</v>
      </c>
      <c r="H289" s="84" t="str">
        <f ca="1" t="shared" si="1"/>
        <v>RADEN SALEH - Halaman</v>
      </c>
      <c r="I289" s="84" t="str">
        <f ca="1" t="shared" si="2"/>
        <v>CLEANING SERVICE</v>
      </c>
      <c r="J289" s="84">
        <f ca="1" t="array" ref="J289">IFERROR(INDEX(MASTER!B:B,MATCH(G289,MASTER!A:A,0))/100," ")</f>
        <v>0.95</v>
      </c>
      <c r="K289" s="68">
        <f ca="1" t="shared" si="3"/>
        <v>5</v>
      </c>
      <c r="L289" s="68" t="str">
        <f ca="1" t="shared" si="4"/>
        <v>2023 - WEEK 05</v>
      </c>
      <c r="M289" s="68" t="str">
        <f ca="1" t="shared" si="5"/>
        <v>2023 - MONTH 01</v>
      </c>
      <c r="N289" s="84">
        <f ca="1" t="shared" ref="N289:O289" si="297">IFERROR(AVERAGEIF(L:L,L289,$J:$J)," ")</f>
        <v>0.93125</v>
      </c>
      <c r="O289" s="84">
        <f ca="1" t="shared" si="297"/>
        <v>0.929375000000001</v>
      </c>
      <c r="P289" s="68" t="str">
        <f ca="1">IF(ISBLANK(A289)," ",IF(N289&gt;MASTER!$B$3/100,"SB",IF(N289&gt;MASTER!$B$4/100,"B",IF(N289&gt;MASTER!$B$5/100,"C","K"))))</f>
        <v>B</v>
      </c>
      <c r="Q289" s="68" t="str">
        <f ca="1">IF(ISBLANK(B289)," ",IF(O289&gt;MASTER!$B$3/100,"SB",IF(O289&gt;MASTER!$B$4/100,"B",IF(O289&gt;MASTER!$B$5/100,"C","K"))))</f>
        <v>B</v>
      </c>
    </row>
    <row r="290" customHeight="1" spans="1:17">
      <c r="A290" s="81">
        <f ca="1">INDIRECT(ADDRESS(2+QUOTIENT(ROW()-2,COUNTA('Form Responses 1'!$1:$1)-4),1,,TRUE,"Form Responses 1"))</f>
        <v>45035.4461173264</v>
      </c>
      <c r="B290" s="68" t="str">
        <f ca="1">INDIRECT(ADDRESS(2+QUOTIENT(ROW()-2,COUNTA('Form Responses 1'!$1:$1)-4),2,,TRUE,"Form Responses 1"))</f>
        <v>edy.kyd@gmail.com</v>
      </c>
      <c r="C290" s="68" t="str">
        <f ca="1">INDIRECT(ADDRESS(2+QUOTIENT(ROW()-2,COUNTA('Form Responses 1'!$1:$1)-4),3,,TRUE,"Form Responses 1"))</f>
        <v>Edi Karyadi</v>
      </c>
      <c r="D290" s="82">
        <f ca="1">INDIRECT(ADDRESS(2+QUOTIENT(ROW()-2,COUNTA('Form Responses 1'!$1:$1)-4),4,,TRUE,"Form Responses 1"))</f>
        <v>44985</v>
      </c>
      <c r="E290" s="83">
        <f ca="1" t="shared" si="0"/>
        <v>2</v>
      </c>
      <c r="F290" s="68" t="str">
        <f ca="1">IF(ISBLANK(A290)," ",INDIRECT(ADDRESS(1,5+MOD(ROW()-2,COUNTA('Form Responses 1'!$1:$1)-4),,TRUE,"Form Responses 1")))</f>
        <v>Security [CIKINI - Security Functions]</v>
      </c>
      <c r="G290" s="68" t="str">
        <f ca="1">IF(ISBLANK(A290)," ",INDIRECT(ADDRESS(MATCH(A290,'Form Responses 1'!A:A,0),5+MOD(ROW()-2,COUNTA('Form Responses 1'!$1:$1)-4),,TRUE,"Form Responses 1")))</f>
        <v>BAIK</v>
      </c>
      <c r="H290" s="84" t="str">
        <f ca="1" t="shared" si="1"/>
        <v>Security</v>
      </c>
      <c r="I290" s="84" t="str">
        <f ca="1" t="shared" si="2"/>
        <v>SECURITY SERVICE</v>
      </c>
      <c r="J290" s="84">
        <f ca="1" t="array" ref="J290">IFERROR(INDEX(MASTER!B:B,MATCH(G290,MASTER!A:A,0))/100," ")</f>
        <v>0.95</v>
      </c>
      <c r="K290" s="68">
        <f ca="1" t="shared" si="3"/>
        <v>9</v>
      </c>
      <c r="L290" s="68" t="str">
        <f ca="1" t="shared" si="4"/>
        <v>2023 - WEEK 09</v>
      </c>
      <c r="M290" s="68" t="str">
        <f ca="1" t="shared" si="5"/>
        <v>2023 - MONTH 02</v>
      </c>
      <c r="N290" s="84">
        <f ca="1" t="shared" ref="N290:O290" si="298">IFERROR(AVERAGEIF(L:L,L290,$J:$J)," ")</f>
        <v>0.925625</v>
      </c>
      <c r="O290" s="84">
        <f ca="1" t="shared" si="298"/>
        <v>0.932187500000001</v>
      </c>
      <c r="P290" s="68" t="str">
        <f ca="1">IF(ISBLANK(A290)," ",IF(N290&gt;MASTER!$B$3/100,"SB",IF(N290&gt;MASTER!$B$4/100,"B",IF(N290&gt;MASTER!$B$5/100,"C","K"))))</f>
        <v>B</v>
      </c>
      <c r="Q290" s="68" t="str">
        <f ca="1">IF(ISBLANK(B290)," ",IF(O290&gt;MASTER!$B$3/100,"SB",IF(O290&gt;MASTER!$B$4/100,"B",IF(O290&gt;MASTER!$B$5/100,"C","K"))))</f>
        <v>B</v>
      </c>
    </row>
    <row r="291" customHeight="1" spans="1:17">
      <c r="A291" s="81">
        <f ca="1">INDIRECT(ADDRESS(2+QUOTIENT(ROW()-2,COUNTA('Form Responses 1'!$1:$1)-4),1,,TRUE,"Form Responses 1"))</f>
        <v>45035.4461173264</v>
      </c>
      <c r="B291" s="68" t="str">
        <f ca="1">INDIRECT(ADDRESS(2+QUOTIENT(ROW()-2,COUNTA('Form Responses 1'!$1:$1)-4),2,,TRUE,"Form Responses 1"))</f>
        <v>edy.kyd@gmail.com</v>
      </c>
      <c r="C291" s="68" t="str">
        <f ca="1">INDIRECT(ADDRESS(2+QUOTIENT(ROW()-2,COUNTA('Form Responses 1'!$1:$1)-4),3,,TRUE,"Form Responses 1"))</f>
        <v>Edi Karyadi</v>
      </c>
      <c r="D291" s="82">
        <f ca="1">INDIRECT(ADDRESS(2+QUOTIENT(ROW()-2,COUNTA('Form Responses 1'!$1:$1)-4),4,,TRUE,"Form Responses 1"))</f>
        <v>44985</v>
      </c>
      <c r="E291" s="83">
        <f ca="1" t="shared" si="0"/>
        <v>2</v>
      </c>
      <c r="F291" s="68" t="str">
        <f ca="1">IF(ISBLANK(A291)," ",INDIRECT(ADDRESS(1,5+MOD(ROW()-2,COUNTA('Form Responses 1'!$1:$1)-4),,TRUE,"Form Responses 1")))</f>
        <v>Security [ RADEN SALEH - Security Functions]</v>
      </c>
      <c r="G291" s="68" t="str">
        <f ca="1">IF(ISBLANK(A291)," ",INDIRECT(ADDRESS(MATCH(A291,'Form Responses 1'!A:A,0),5+MOD(ROW()-2,COUNTA('Form Responses 1'!$1:$1)-4),,TRUE,"Form Responses 1")))</f>
        <v>BAIK</v>
      </c>
      <c r="H291" s="84" t="str">
        <f ca="1" t="shared" si="1"/>
        <v>Security</v>
      </c>
      <c r="I291" s="84" t="str">
        <f ca="1" t="shared" si="2"/>
        <v>SECURITY SERVICE</v>
      </c>
      <c r="J291" s="84">
        <f ca="1" t="array" ref="J291">IFERROR(INDEX(MASTER!B:B,MATCH(G291,MASTER!A:A,0))/100," ")</f>
        <v>0.95</v>
      </c>
      <c r="K291" s="68">
        <f ca="1" t="shared" si="3"/>
        <v>9</v>
      </c>
      <c r="L291" s="68" t="str">
        <f ca="1" t="shared" si="4"/>
        <v>2023 - WEEK 09</v>
      </c>
      <c r="M291" s="68" t="str">
        <f ca="1" t="shared" si="5"/>
        <v>2023 - MONTH 02</v>
      </c>
      <c r="N291" s="84">
        <f ca="1" t="shared" ref="N291:O291" si="299">IFERROR(AVERAGEIF(L:L,L291,$J:$J)," ")</f>
        <v>0.925625</v>
      </c>
      <c r="O291" s="84">
        <f ca="1" t="shared" si="299"/>
        <v>0.932187500000001</v>
      </c>
      <c r="P291" s="68" t="str">
        <f ca="1">IF(ISBLANK(A291)," ",IF(N291&gt;MASTER!$B$3/100,"SB",IF(N291&gt;MASTER!$B$4/100,"B",IF(N291&gt;MASTER!$B$5/100,"C","K"))))</f>
        <v>B</v>
      </c>
      <c r="Q291" s="68" t="str">
        <f ca="1">IF(ISBLANK(B291)," ",IF(O291&gt;MASTER!$B$3/100,"SB",IF(O291&gt;MASTER!$B$4/100,"B",IF(O291&gt;MASTER!$B$5/100,"C","K"))))</f>
        <v>B</v>
      </c>
    </row>
    <row r="292" customHeight="1" spans="1:17">
      <c r="A292" s="81">
        <f ca="1">INDIRECT(ADDRESS(2+QUOTIENT(ROW()-2,COUNTA('Form Responses 1'!$1:$1)-4),1,,TRUE,"Form Responses 1"))</f>
        <v>45035.4461173264</v>
      </c>
      <c r="B292" s="68" t="str">
        <f ca="1">INDIRECT(ADDRESS(2+QUOTIENT(ROW()-2,COUNTA('Form Responses 1'!$1:$1)-4),2,,TRUE,"Form Responses 1"))</f>
        <v>edy.kyd@gmail.com</v>
      </c>
      <c r="C292" s="68" t="str">
        <f ca="1">INDIRECT(ADDRESS(2+QUOTIENT(ROW()-2,COUNTA('Form Responses 1'!$1:$1)-4),3,,TRUE,"Form Responses 1"))</f>
        <v>Edi Karyadi</v>
      </c>
      <c r="D292" s="82">
        <f ca="1">INDIRECT(ADDRESS(2+QUOTIENT(ROW()-2,COUNTA('Form Responses 1'!$1:$1)-4),4,,TRUE,"Form Responses 1"))</f>
        <v>44985</v>
      </c>
      <c r="E292" s="83">
        <f ca="1" t="shared" si="0"/>
        <v>2</v>
      </c>
      <c r="F292" s="68" t="str">
        <f ca="1">IF(ISBLANK(A292)," ",INDIRECT(ADDRESS(1,5+MOD(ROW()-2,COUNTA('Form Responses 1'!$1:$1)-4),,TRUE,"Form Responses 1")))</f>
        <v>CIKINI - Lantai 1 [Lobby Utama]</v>
      </c>
      <c r="G292" s="68" t="str">
        <f ca="1">IF(ISBLANK(A292)," ",INDIRECT(ADDRESS(MATCH(A292,'Form Responses 1'!A:A,0),5+MOD(ROW()-2,COUNTA('Form Responses 1'!$1:$1)-4),,TRUE,"Form Responses 1")))</f>
        <v>BAIK</v>
      </c>
      <c r="H292" s="84" t="str">
        <f ca="1" t="shared" si="1"/>
        <v>CIKINI - Lantai 1</v>
      </c>
      <c r="I292" s="84" t="str">
        <f ca="1" t="shared" si="2"/>
        <v>CLEANING SERVICE</v>
      </c>
      <c r="J292" s="84">
        <f ca="1" t="array" ref="J292">IFERROR(INDEX(MASTER!B:B,MATCH(G292,MASTER!A:A,0))/100," ")</f>
        <v>0.95</v>
      </c>
      <c r="K292" s="68">
        <f ca="1" t="shared" si="3"/>
        <v>9</v>
      </c>
      <c r="L292" s="68" t="str">
        <f ca="1" t="shared" si="4"/>
        <v>2023 - WEEK 09</v>
      </c>
      <c r="M292" s="68" t="str">
        <f ca="1" t="shared" si="5"/>
        <v>2023 - MONTH 02</v>
      </c>
      <c r="N292" s="84">
        <f ca="1" t="shared" ref="N292:O292" si="300">IFERROR(AVERAGEIF(L:L,L292,$J:$J)," ")</f>
        <v>0.925625</v>
      </c>
      <c r="O292" s="84">
        <f ca="1" t="shared" si="300"/>
        <v>0.932187500000001</v>
      </c>
      <c r="P292" s="68" t="str">
        <f ca="1">IF(ISBLANK(A292)," ",IF(N292&gt;MASTER!$B$3/100,"SB",IF(N292&gt;MASTER!$B$4/100,"B",IF(N292&gt;MASTER!$B$5/100,"C","K"))))</f>
        <v>B</v>
      </c>
      <c r="Q292" s="68" t="str">
        <f ca="1">IF(ISBLANK(B292)," ",IF(O292&gt;MASTER!$B$3/100,"SB",IF(O292&gt;MASTER!$B$4/100,"B",IF(O292&gt;MASTER!$B$5/100,"C","K"))))</f>
        <v>B</v>
      </c>
    </row>
    <row r="293" customHeight="1" spans="1:17">
      <c r="A293" s="81">
        <f ca="1">INDIRECT(ADDRESS(2+QUOTIENT(ROW()-2,COUNTA('Form Responses 1'!$1:$1)-4),1,,TRUE,"Form Responses 1"))</f>
        <v>45035.4461173264</v>
      </c>
      <c r="B293" s="68" t="str">
        <f ca="1">INDIRECT(ADDRESS(2+QUOTIENT(ROW()-2,COUNTA('Form Responses 1'!$1:$1)-4),2,,TRUE,"Form Responses 1"))</f>
        <v>edy.kyd@gmail.com</v>
      </c>
      <c r="C293" s="68" t="str">
        <f ca="1">INDIRECT(ADDRESS(2+QUOTIENT(ROW()-2,COUNTA('Form Responses 1'!$1:$1)-4),3,,TRUE,"Form Responses 1"))</f>
        <v>Edi Karyadi</v>
      </c>
      <c r="D293" s="82">
        <f ca="1">INDIRECT(ADDRESS(2+QUOTIENT(ROW()-2,COUNTA('Form Responses 1'!$1:$1)-4),4,,TRUE,"Form Responses 1"))</f>
        <v>44985</v>
      </c>
      <c r="E293" s="83">
        <f ca="1" t="shared" si="0"/>
        <v>2</v>
      </c>
      <c r="F293" s="68" t="str">
        <f ca="1">IF(ISBLANK(A293)," ",INDIRECT(ADDRESS(1,5+MOD(ROW()-2,COUNTA('Form Responses 1'!$1:$1)-4),,TRUE,"Form Responses 1")))</f>
        <v>CIKINI - Lantai 1 [Musholla]</v>
      </c>
      <c r="G293" s="68" t="str">
        <f ca="1">IF(ISBLANK(A293)," ",INDIRECT(ADDRESS(MATCH(A293,'Form Responses 1'!A:A,0),5+MOD(ROW()-2,COUNTA('Form Responses 1'!$1:$1)-4),,TRUE,"Form Responses 1")))</f>
        <v>BAIK</v>
      </c>
      <c r="H293" s="84" t="str">
        <f ca="1" t="shared" si="1"/>
        <v>CIKINI - Lantai 1</v>
      </c>
      <c r="I293" s="84" t="str">
        <f ca="1" t="shared" si="2"/>
        <v>CLEANING SERVICE</v>
      </c>
      <c r="J293" s="84">
        <f ca="1" t="array" ref="J293">IFERROR(INDEX(MASTER!B:B,MATCH(G293,MASTER!A:A,0))/100," ")</f>
        <v>0.95</v>
      </c>
      <c r="K293" s="68">
        <f ca="1" t="shared" si="3"/>
        <v>9</v>
      </c>
      <c r="L293" s="68" t="str">
        <f ca="1" t="shared" si="4"/>
        <v>2023 - WEEK 09</v>
      </c>
      <c r="M293" s="68" t="str">
        <f ca="1" t="shared" si="5"/>
        <v>2023 - MONTH 02</v>
      </c>
      <c r="N293" s="84">
        <f ca="1" t="shared" ref="N293:O293" si="301">IFERROR(AVERAGEIF(L:L,L293,$J:$J)," ")</f>
        <v>0.925625</v>
      </c>
      <c r="O293" s="84">
        <f ca="1" t="shared" si="301"/>
        <v>0.932187500000001</v>
      </c>
      <c r="P293" s="68" t="str">
        <f ca="1">IF(ISBLANK(A293)," ",IF(N293&gt;MASTER!$B$3/100,"SB",IF(N293&gt;MASTER!$B$4/100,"B",IF(N293&gt;MASTER!$B$5/100,"C","K"))))</f>
        <v>B</v>
      </c>
      <c r="Q293" s="68" t="str">
        <f ca="1">IF(ISBLANK(B293)," ",IF(O293&gt;MASTER!$B$3/100,"SB",IF(O293&gt;MASTER!$B$4/100,"B",IF(O293&gt;MASTER!$B$5/100,"C","K"))))</f>
        <v>B</v>
      </c>
    </row>
    <row r="294" customHeight="1" spans="1:17">
      <c r="A294" s="81">
        <f ca="1">INDIRECT(ADDRESS(2+QUOTIENT(ROW()-2,COUNTA('Form Responses 1'!$1:$1)-4),1,,TRUE,"Form Responses 1"))</f>
        <v>45035.4461173264</v>
      </c>
      <c r="B294" s="68" t="str">
        <f ca="1">INDIRECT(ADDRESS(2+QUOTIENT(ROW()-2,COUNTA('Form Responses 1'!$1:$1)-4),2,,TRUE,"Form Responses 1"))</f>
        <v>edy.kyd@gmail.com</v>
      </c>
      <c r="C294" s="68" t="str">
        <f ca="1">INDIRECT(ADDRESS(2+QUOTIENT(ROW()-2,COUNTA('Form Responses 1'!$1:$1)-4),3,,TRUE,"Form Responses 1"))</f>
        <v>Edi Karyadi</v>
      </c>
      <c r="D294" s="82">
        <f ca="1">INDIRECT(ADDRESS(2+QUOTIENT(ROW()-2,COUNTA('Form Responses 1'!$1:$1)-4),4,,TRUE,"Form Responses 1"))</f>
        <v>44985</v>
      </c>
      <c r="E294" s="83">
        <f ca="1" t="shared" si="0"/>
        <v>2</v>
      </c>
      <c r="F294" s="68" t="str">
        <f ca="1">IF(ISBLANK(A294)," ",INDIRECT(ADDRESS(1,5+MOD(ROW()-2,COUNTA('Form Responses 1'!$1:$1)-4),,TRUE,"Form Responses 1")))</f>
        <v>CIKINI - Lantai 1 [R. PPID]</v>
      </c>
      <c r="G294" s="68" t="str">
        <f ca="1">IF(ISBLANK(A294)," ",INDIRECT(ADDRESS(MATCH(A294,'Form Responses 1'!A:A,0),5+MOD(ROW()-2,COUNTA('Form Responses 1'!$1:$1)-4),,TRUE,"Form Responses 1")))</f>
        <v>BAIK</v>
      </c>
      <c r="H294" s="84" t="str">
        <f ca="1" t="shared" si="1"/>
        <v>CIKINI - Lantai 1</v>
      </c>
      <c r="I294" s="84" t="str">
        <f ca="1" t="shared" si="2"/>
        <v>CLEANING SERVICE</v>
      </c>
      <c r="J294" s="84">
        <f ca="1" t="array" ref="J294">IFERROR(INDEX(MASTER!B:B,MATCH(G294,MASTER!A:A,0))/100," ")</f>
        <v>0.95</v>
      </c>
      <c r="K294" s="68">
        <f ca="1" t="shared" si="3"/>
        <v>9</v>
      </c>
      <c r="L294" s="68" t="str">
        <f ca="1" t="shared" si="4"/>
        <v>2023 - WEEK 09</v>
      </c>
      <c r="M294" s="68" t="str">
        <f ca="1" t="shared" si="5"/>
        <v>2023 - MONTH 02</v>
      </c>
      <c r="N294" s="84">
        <f ca="1" t="shared" ref="N294:O294" si="302">IFERROR(AVERAGEIF(L:L,L294,$J:$J)," ")</f>
        <v>0.925625</v>
      </c>
      <c r="O294" s="84">
        <f ca="1" t="shared" si="302"/>
        <v>0.932187500000001</v>
      </c>
      <c r="P294" s="68" t="str">
        <f ca="1">IF(ISBLANK(A294)," ",IF(N294&gt;MASTER!$B$3/100,"SB",IF(N294&gt;MASTER!$B$4/100,"B",IF(N294&gt;MASTER!$B$5/100,"C","K"))))</f>
        <v>B</v>
      </c>
      <c r="Q294" s="68" t="str">
        <f ca="1">IF(ISBLANK(B294)," ",IF(O294&gt;MASTER!$B$3/100,"SB",IF(O294&gt;MASTER!$B$4/100,"B",IF(O294&gt;MASTER!$B$5/100,"C","K"))))</f>
        <v>B</v>
      </c>
    </row>
    <row r="295" customHeight="1" spans="1:17">
      <c r="A295" s="81">
        <f ca="1">INDIRECT(ADDRESS(2+QUOTIENT(ROW()-2,COUNTA('Form Responses 1'!$1:$1)-4),1,,TRUE,"Form Responses 1"))</f>
        <v>45035.4461173264</v>
      </c>
      <c r="B295" s="68" t="str">
        <f ca="1">INDIRECT(ADDRESS(2+QUOTIENT(ROW()-2,COUNTA('Form Responses 1'!$1:$1)-4),2,,TRUE,"Form Responses 1"))</f>
        <v>edy.kyd@gmail.com</v>
      </c>
      <c r="C295" s="68" t="str">
        <f ca="1">INDIRECT(ADDRESS(2+QUOTIENT(ROW()-2,COUNTA('Form Responses 1'!$1:$1)-4),3,,TRUE,"Form Responses 1"))</f>
        <v>Edi Karyadi</v>
      </c>
      <c r="D295" s="82">
        <f ca="1">INDIRECT(ADDRESS(2+QUOTIENT(ROW()-2,COUNTA('Form Responses 1'!$1:$1)-4),4,,TRUE,"Form Responses 1"))</f>
        <v>44985</v>
      </c>
      <c r="E295" s="83">
        <f ca="1" t="shared" si="0"/>
        <v>2</v>
      </c>
      <c r="F295" s="68" t="str">
        <f ca="1">IF(ISBLANK(A295)," ",INDIRECT(ADDRESS(1,5+MOD(ROW()-2,COUNTA('Form Responses 1'!$1:$1)-4),,TRUE,"Form Responses 1")))</f>
        <v>CIKINI - Lantai 1 [Ruang Kerja]</v>
      </c>
      <c r="G295" s="68" t="str">
        <f ca="1">IF(ISBLANK(A295)," ",INDIRECT(ADDRESS(MATCH(A295,'Form Responses 1'!A:A,0),5+MOD(ROW()-2,COUNTA('Form Responses 1'!$1:$1)-4),,TRUE,"Form Responses 1")))</f>
        <v>BAIK</v>
      </c>
      <c r="H295" s="84" t="str">
        <f ca="1" t="shared" si="1"/>
        <v>CIKINI - Lantai 1</v>
      </c>
      <c r="I295" s="84" t="str">
        <f ca="1" t="shared" si="2"/>
        <v>CLEANING SERVICE</v>
      </c>
      <c r="J295" s="84">
        <f ca="1" t="array" ref="J295">IFERROR(INDEX(MASTER!B:B,MATCH(G295,MASTER!A:A,0))/100," ")</f>
        <v>0.95</v>
      </c>
      <c r="K295" s="68">
        <f ca="1" t="shared" si="3"/>
        <v>9</v>
      </c>
      <c r="L295" s="68" t="str">
        <f ca="1" t="shared" si="4"/>
        <v>2023 - WEEK 09</v>
      </c>
      <c r="M295" s="68" t="str">
        <f ca="1" t="shared" si="5"/>
        <v>2023 - MONTH 02</v>
      </c>
      <c r="N295" s="84">
        <f ca="1" t="shared" ref="N295:O295" si="303">IFERROR(AVERAGEIF(L:L,L295,$J:$J)," ")</f>
        <v>0.925625</v>
      </c>
      <c r="O295" s="84">
        <f ca="1" t="shared" si="303"/>
        <v>0.932187500000001</v>
      </c>
      <c r="P295" s="68" t="str">
        <f ca="1">IF(ISBLANK(A295)," ",IF(N295&gt;MASTER!$B$3/100,"SB",IF(N295&gt;MASTER!$B$4/100,"B",IF(N295&gt;MASTER!$B$5/100,"C","K"))))</f>
        <v>B</v>
      </c>
      <c r="Q295" s="68" t="str">
        <f ca="1">IF(ISBLANK(B295)," ",IF(O295&gt;MASTER!$B$3/100,"SB",IF(O295&gt;MASTER!$B$4/100,"B",IF(O295&gt;MASTER!$B$5/100,"C","K"))))</f>
        <v>B</v>
      </c>
    </row>
    <row r="296" customHeight="1" spans="1:17">
      <c r="A296" s="81">
        <f ca="1">INDIRECT(ADDRESS(2+QUOTIENT(ROW()-2,COUNTA('Form Responses 1'!$1:$1)-4),1,,TRUE,"Form Responses 1"))</f>
        <v>45035.4461173264</v>
      </c>
      <c r="B296" s="68" t="str">
        <f ca="1">INDIRECT(ADDRESS(2+QUOTIENT(ROW()-2,COUNTA('Form Responses 1'!$1:$1)-4),2,,TRUE,"Form Responses 1"))</f>
        <v>edy.kyd@gmail.com</v>
      </c>
      <c r="C296" s="68" t="str">
        <f ca="1">INDIRECT(ADDRESS(2+QUOTIENT(ROW()-2,COUNTA('Form Responses 1'!$1:$1)-4),3,,TRUE,"Form Responses 1"))</f>
        <v>Edi Karyadi</v>
      </c>
      <c r="D296" s="82">
        <f ca="1">INDIRECT(ADDRESS(2+QUOTIENT(ROW()-2,COUNTA('Form Responses 1'!$1:$1)-4),4,,TRUE,"Form Responses 1"))</f>
        <v>44985</v>
      </c>
      <c r="E296" s="83">
        <f ca="1" t="shared" si="0"/>
        <v>2</v>
      </c>
      <c r="F296" s="68" t="str">
        <f ca="1">IF(ISBLANK(A296)," ",INDIRECT(ADDRESS(1,5+MOD(ROW()-2,COUNTA('Form Responses 1'!$1:$1)-4),,TRUE,"Form Responses 1")))</f>
        <v>CIKINI - Lantai 1 [Taman Tengah]</v>
      </c>
      <c r="G296" s="68" t="str">
        <f ca="1">IF(ISBLANK(A296)," ",INDIRECT(ADDRESS(MATCH(A296,'Form Responses 1'!A:A,0),5+MOD(ROW()-2,COUNTA('Form Responses 1'!$1:$1)-4),,TRUE,"Form Responses 1")))</f>
        <v>BAIK</v>
      </c>
      <c r="H296" s="84" t="str">
        <f ca="1" t="shared" si="1"/>
        <v>CIKINI - Lantai 1</v>
      </c>
      <c r="I296" s="84" t="str">
        <f ca="1" t="shared" si="2"/>
        <v>CLEANING SERVICE</v>
      </c>
      <c r="J296" s="84">
        <f ca="1" t="array" ref="J296">IFERROR(INDEX(MASTER!B:B,MATCH(G296,MASTER!A:A,0))/100," ")</f>
        <v>0.95</v>
      </c>
      <c r="K296" s="68">
        <f ca="1" t="shared" si="3"/>
        <v>9</v>
      </c>
      <c r="L296" s="68" t="str">
        <f ca="1" t="shared" si="4"/>
        <v>2023 - WEEK 09</v>
      </c>
      <c r="M296" s="68" t="str">
        <f ca="1" t="shared" si="5"/>
        <v>2023 - MONTH 02</v>
      </c>
      <c r="N296" s="84">
        <f ca="1" t="shared" ref="N296:O296" si="304">IFERROR(AVERAGEIF(L:L,L296,$J:$J)," ")</f>
        <v>0.925625</v>
      </c>
      <c r="O296" s="84">
        <f ca="1" t="shared" si="304"/>
        <v>0.932187500000001</v>
      </c>
      <c r="P296" s="68" t="str">
        <f ca="1">IF(ISBLANK(A296)," ",IF(N296&gt;MASTER!$B$3/100,"SB",IF(N296&gt;MASTER!$B$4/100,"B",IF(N296&gt;MASTER!$B$5/100,"C","K"))))</f>
        <v>B</v>
      </c>
      <c r="Q296" s="68" t="str">
        <f ca="1">IF(ISBLANK(B296)," ",IF(O296&gt;MASTER!$B$3/100,"SB",IF(O296&gt;MASTER!$B$4/100,"B",IF(O296&gt;MASTER!$B$5/100,"C","K"))))</f>
        <v>B</v>
      </c>
    </row>
    <row r="297" customHeight="1" spans="1:17">
      <c r="A297" s="81">
        <f ca="1">INDIRECT(ADDRESS(2+QUOTIENT(ROW()-2,COUNTA('Form Responses 1'!$1:$1)-4),1,,TRUE,"Form Responses 1"))</f>
        <v>45035.4461173264</v>
      </c>
      <c r="B297" s="68" t="str">
        <f ca="1">INDIRECT(ADDRESS(2+QUOTIENT(ROW()-2,COUNTA('Form Responses 1'!$1:$1)-4),2,,TRUE,"Form Responses 1"))</f>
        <v>edy.kyd@gmail.com</v>
      </c>
      <c r="C297" s="68" t="str">
        <f ca="1">INDIRECT(ADDRESS(2+QUOTIENT(ROW()-2,COUNTA('Form Responses 1'!$1:$1)-4),3,,TRUE,"Form Responses 1"))</f>
        <v>Edi Karyadi</v>
      </c>
      <c r="D297" s="82">
        <f ca="1">INDIRECT(ADDRESS(2+QUOTIENT(ROW()-2,COUNTA('Form Responses 1'!$1:$1)-4),4,,TRUE,"Form Responses 1"))</f>
        <v>44985</v>
      </c>
      <c r="E297" s="83">
        <f ca="1" t="shared" si="0"/>
        <v>2</v>
      </c>
      <c r="F297" s="68" t="str">
        <f ca="1">IF(ISBLANK(A297)," ",INDIRECT(ADDRESS(1,5+MOD(ROW()-2,COUNTA('Form Responses 1'!$1:$1)-4),,TRUE,"Form Responses 1")))</f>
        <v>CIKINI - Lantai 1 [Toilet Pria / Wanita]</v>
      </c>
      <c r="G297" s="68" t="str">
        <f ca="1">IF(ISBLANK(A297)," ",INDIRECT(ADDRESS(MATCH(A297,'Form Responses 1'!A:A,0),5+MOD(ROW()-2,COUNTA('Form Responses 1'!$1:$1)-4),,TRUE,"Form Responses 1")))</f>
        <v>CUKUP BAIK</v>
      </c>
      <c r="H297" s="84" t="str">
        <f ca="1" t="shared" si="1"/>
        <v>CIKINI - Lantai 1</v>
      </c>
      <c r="I297" s="84" t="str">
        <f ca="1" t="shared" si="2"/>
        <v>CLEANING SERVICE</v>
      </c>
      <c r="J297" s="84">
        <f ca="1" t="array" ref="J297">IFERROR(INDEX(MASTER!B:B,MATCH(G297,MASTER!A:A,0))/100," ")</f>
        <v>0.89</v>
      </c>
      <c r="K297" s="68">
        <f ca="1" t="shared" si="3"/>
        <v>9</v>
      </c>
      <c r="L297" s="68" t="str">
        <f ca="1" t="shared" si="4"/>
        <v>2023 - WEEK 09</v>
      </c>
      <c r="M297" s="68" t="str">
        <f ca="1" t="shared" si="5"/>
        <v>2023 - MONTH 02</v>
      </c>
      <c r="N297" s="84">
        <f ca="1" t="shared" ref="N297:O297" si="305">IFERROR(AVERAGEIF(L:L,L297,$J:$J)," ")</f>
        <v>0.925625</v>
      </c>
      <c r="O297" s="84">
        <f ca="1" t="shared" si="305"/>
        <v>0.932187500000001</v>
      </c>
      <c r="P297" s="68" t="str">
        <f ca="1">IF(ISBLANK(A297)," ",IF(N297&gt;MASTER!$B$3/100,"SB",IF(N297&gt;MASTER!$B$4/100,"B",IF(N297&gt;MASTER!$B$5/100,"C","K"))))</f>
        <v>B</v>
      </c>
      <c r="Q297" s="68" t="str">
        <f ca="1">IF(ISBLANK(B297)," ",IF(O297&gt;MASTER!$B$3/100,"SB",IF(O297&gt;MASTER!$B$4/100,"B",IF(O297&gt;MASTER!$B$5/100,"C","K"))))</f>
        <v>B</v>
      </c>
    </row>
    <row r="298" customHeight="1" spans="1:17">
      <c r="A298" s="81">
        <f ca="1">INDIRECT(ADDRESS(2+QUOTIENT(ROW()-2,COUNTA('Form Responses 1'!$1:$1)-4),1,,TRUE,"Form Responses 1"))</f>
        <v>45035.4461173264</v>
      </c>
      <c r="B298" s="68" t="str">
        <f ca="1">INDIRECT(ADDRESS(2+QUOTIENT(ROW()-2,COUNTA('Form Responses 1'!$1:$1)-4),2,,TRUE,"Form Responses 1"))</f>
        <v>edy.kyd@gmail.com</v>
      </c>
      <c r="C298" s="68" t="str">
        <f ca="1">INDIRECT(ADDRESS(2+QUOTIENT(ROW()-2,COUNTA('Form Responses 1'!$1:$1)-4),3,,TRUE,"Form Responses 1"))</f>
        <v>Edi Karyadi</v>
      </c>
      <c r="D298" s="82">
        <f ca="1">INDIRECT(ADDRESS(2+QUOTIENT(ROW()-2,COUNTA('Form Responses 1'!$1:$1)-4),4,,TRUE,"Form Responses 1"))</f>
        <v>44985</v>
      </c>
      <c r="E298" s="83">
        <f ca="1" t="shared" si="0"/>
        <v>2</v>
      </c>
      <c r="F298" s="68" t="str">
        <f ca="1">IF(ISBLANK(A298)," ",INDIRECT(ADDRESS(1,5+MOD(ROW()-2,COUNTA('Form Responses 1'!$1:$1)-4),,TRUE,"Form Responses 1")))</f>
        <v>CIKINI - Lantai 2 [Tangga Exit]</v>
      </c>
      <c r="G298" s="68" t="str">
        <f ca="1">IF(ISBLANK(A298)," ",INDIRECT(ADDRESS(MATCH(A298,'Form Responses 1'!A:A,0),5+MOD(ROW()-2,COUNTA('Form Responses 1'!$1:$1)-4),,TRUE,"Form Responses 1")))</f>
        <v>BAIK</v>
      </c>
      <c r="H298" s="84" t="str">
        <f ca="1" t="shared" si="1"/>
        <v>CIKINI - Lantai 2</v>
      </c>
      <c r="I298" s="84" t="str">
        <f ca="1" t="shared" si="2"/>
        <v>CLEANING SERVICE</v>
      </c>
      <c r="J298" s="84">
        <f ca="1" t="array" ref="J298">IFERROR(INDEX(MASTER!B:B,MATCH(G298,MASTER!A:A,0))/100," ")</f>
        <v>0.95</v>
      </c>
      <c r="K298" s="68">
        <f ca="1" t="shared" si="3"/>
        <v>9</v>
      </c>
      <c r="L298" s="68" t="str">
        <f ca="1" t="shared" si="4"/>
        <v>2023 - WEEK 09</v>
      </c>
      <c r="M298" s="68" t="str">
        <f ca="1" t="shared" si="5"/>
        <v>2023 - MONTH 02</v>
      </c>
      <c r="N298" s="84">
        <f ca="1" t="shared" ref="N298:O298" si="306">IFERROR(AVERAGEIF(L:L,L298,$J:$J)," ")</f>
        <v>0.925625</v>
      </c>
      <c r="O298" s="84">
        <f ca="1" t="shared" si="306"/>
        <v>0.932187500000001</v>
      </c>
      <c r="P298" s="68" t="str">
        <f ca="1">IF(ISBLANK(A298)," ",IF(N298&gt;MASTER!$B$3/100,"SB",IF(N298&gt;MASTER!$B$4/100,"B",IF(N298&gt;MASTER!$B$5/100,"C","K"))))</f>
        <v>B</v>
      </c>
      <c r="Q298" s="68" t="str">
        <f ca="1">IF(ISBLANK(B298)," ",IF(O298&gt;MASTER!$B$3/100,"SB",IF(O298&gt;MASTER!$B$4/100,"B",IF(O298&gt;MASTER!$B$5/100,"C","K"))))</f>
        <v>B</v>
      </c>
    </row>
    <row r="299" customHeight="1" spans="1:17">
      <c r="A299" s="81">
        <f ca="1">INDIRECT(ADDRESS(2+QUOTIENT(ROW()-2,COUNTA('Form Responses 1'!$1:$1)-4),1,,TRUE,"Form Responses 1"))</f>
        <v>45035.4461173264</v>
      </c>
      <c r="B299" s="68" t="str">
        <f ca="1">INDIRECT(ADDRESS(2+QUOTIENT(ROW()-2,COUNTA('Form Responses 1'!$1:$1)-4),2,,TRUE,"Form Responses 1"))</f>
        <v>edy.kyd@gmail.com</v>
      </c>
      <c r="C299" s="68" t="str">
        <f ca="1">INDIRECT(ADDRESS(2+QUOTIENT(ROW()-2,COUNTA('Form Responses 1'!$1:$1)-4),3,,TRUE,"Form Responses 1"))</f>
        <v>Edi Karyadi</v>
      </c>
      <c r="D299" s="82">
        <f ca="1">INDIRECT(ADDRESS(2+QUOTIENT(ROW()-2,COUNTA('Form Responses 1'!$1:$1)-4),4,,TRUE,"Form Responses 1"))</f>
        <v>44985</v>
      </c>
      <c r="E299" s="83">
        <f ca="1" t="shared" si="0"/>
        <v>2</v>
      </c>
      <c r="F299" s="68" t="str">
        <f ca="1">IF(ISBLANK(A299)," ",INDIRECT(ADDRESS(1,5+MOD(ROW()-2,COUNTA('Form Responses 1'!$1:$1)-4),,TRUE,"Form Responses 1")))</f>
        <v>CIKINI - Lantai 2 [Ruang Kerja]</v>
      </c>
      <c r="G299" s="68" t="str">
        <f ca="1">IF(ISBLANK(A299)," ",INDIRECT(ADDRESS(MATCH(A299,'Form Responses 1'!A:A,0),5+MOD(ROW()-2,COUNTA('Form Responses 1'!$1:$1)-4),,TRUE,"Form Responses 1")))</f>
        <v>BAIK</v>
      </c>
      <c r="H299" s="84" t="str">
        <f ca="1" t="shared" si="1"/>
        <v>CIKINI - Lantai 2</v>
      </c>
      <c r="I299" s="84" t="str">
        <f ca="1" t="shared" si="2"/>
        <v>CLEANING SERVICE</v>
      </c>
      <c r="J299" s="84">
        <f ca="1" t="array" ref="J299">IFERROR(INDEX(MASTER!B:B,MATCH(G299,MASTER!A:A,0))/100," ")</f>
        <v>0.95</v>
      </c>
      <c r="K299" s="68">
        <f ca="1" t="shared" si="3"/>
        <v>9</v>
      </c>
      <c r="L299" s="68" t="str">
        <f ca="1" t="shared" si="4"/>
        <v>2023 - WEEK 09</v>
      </c>
      <c r="M299" s="68" t="str">
        <f ca="1" t="shared" si="5"/>
        <v>2023 - MONTH 02</v>
      </c>
      <c r="N299" s="84">
        <f ca="1" t="shared" ref="N299:O299" si="307">IFERROR(AVERAGEIF(L:L,L299,$J:$J)," ")</f>
        <v>0.925625</v>
      </c>
      <c r="O299" s="84">
        <f ca="1" t="shared" si="307"/>
        <v>0.932187500000001</v>
      </c>
      <c r="P299" s="68" t="str">
        <f ca="1">IF(ISBLANK(A299)," ",IF(N299&gt;MASTER!$B$3/100,"SB",IF(N299&gt;MASTER!$B$4/100,"B",IF(N299&gt;MASTER!$B$5/100,"C","K"))))</f>
        <v>B</v>
      </c>
      <c r="Q299" s="68" t="str">
        <f ca="1">IF(ISBLANK(B299)," ",IF(O299&gt;MASTER!$B$3/100,"SB",IF(O299&gt;MASTER!$B$4/100,"B",IF(O299&gt;MASTER!$B$5/100,"C","K"))))</f>
        <v>B</v>
      </c>
    </row>
    <row r="300" customHeight="1" spans="1:17">
      <c r="A300" s="81">
        <f ca="1">INDIRECT(ADDRESS(2+QUOTIENT(ROW()-2,COUNTA('Form Responses 1'!$1:$1)-4),1,,TRUE,"Form Responses 1"))</f>
        <v>45035.4461173264</v>
      </c>
      <c r="B300" s="68" t="str">
        <f ca="1">INDIRECT(ADDRESS(2+QUOTIENT(ROW()-2,COUNTA('Form Responses 1'!$1:$1)-4),2,,TRUE,"Form Responses 1"))</f>
        <v>edy.kyd@gmail.com</v>
      </c>
      <c r="C300" s="68" t="str">
        <f ca="1">INDIRECT(ADDRESS(2+QUOTIENT(ROW()-2,COUNTA('Form Responses 1'!$1:$1)-4),3,,TRUE,"Form Responses 1"))</f>
        <v>Edi Karyadi</v>
      </c>
      <c r="D300" s="82">
        <f ca="1">INDIRECT(ADDRESS(2+QUOTIENT(ROW()-2,COUNTA('Form Responses 1'!$1:$1)-4),4,,TRUE,"Form Responses 1"))</f>
        <v>44985</v>
      </c>
      <c r="E300" s="83">
        <f ca="1" t="shared" si="0"/>
        <v>2</v>
      </c>
      <c r="F300" s="68" t="str">
        <f ca="1">IF(ISBLANK(A300)," ",INDIRECT(ADDRESS(1,5+MOD(ROW()-2,COUNTA('Form Responses 1'!$1:$1)-4),,TRUE,"Form Responses 1")))</f>
        <v>CIKINI - Lantai 2 [Pantry ]</v>
      </c>
      <c r="G300" s="68" t="str">
        <f ca="1">IF(ISBLANK(A300)," ",INDIRECT(ADDRESS(MATCH(A300,'Form Responses 1'!A:A,0),5+MOD(ROW()-2,COUNTA('Form Responses 1'!$1:$1)-4),,TRUE,"Form Responses 1")))</f>
        <v>CUKUP BAIK</v>
      </c>
      <c r="H300" s="84" t="str">
        <f ca="1" t="shared" si="1"/>
        <v>CIKINI - Lantai 2</v>
      </c>
      <c r="I300" s="84" t="str">
        <f ca="1" t="shared" si="2"/>
        <v>CLEANING SERVICE</v>
      </c>
      <c r="J300" s="84">
        <f ca="1" t="array" ref="J300">IFERROR(INDEX(MASTER!B:B,MATCH(G300,MASTER!A:A,0))/100," ")</f>
        <v>0.89</v>
      </c>
      <c r="K300" s="68">
        <f ca="1" t="shared" si="3"/>
        <v>9</v>
      </c>
      <c r="L300" s="68" t="str">
        <f ca="1" t="shared" si="4"/>
        <v>2023 - WEEK 09</v>
      </c>
      <c r="M300" s="68" t="str">
        <f ca="1" t="shared" si="5"/>
        <v>2023 - MONTH 02</v>
      </c>
      <c r="N300" s="84">
        <f ca="1" t="shared" ref="N300:O300" si="308">IFERROR(AVERAGEIF(L:L,L300,$J:$J)," ")</f>
        <v>0.925625</v>
      </c>
      <c r="O300" s="84">
        <f ca="1" t="shared" si="308"/>
        <v>0.932187500000001</v>
      </c>
      <c r="P300" s="68" t="str">
        <f ca="1">IF(ISBLANK(A300)," ",IF(N300&gt;MASTER!$B$3/100,"SB",IF(N300&gt;MASTER!$B$4/100,"B",IF(N300&gt;MASTER!$B$5/100,"C","K"))))</f>
        <v>B</v>
      </c>
      <c r="Q300" s="68" t="str">
        <f ca="1">IF(ISBLANK(B300)," ",IF(O300&gt;MASTER!$B$3/100,"SB",IF(O300&gt;MASTER!$B$4/100,"B",IF(O300&gt;MASTER!$B$5/100,"C","K"))))</f>
        <v>B</v>
      </c>
    </row>
    <row r="301" customHeight="1" spans="1:17">
      <c r="A301" s="81">
        <f ca="1">INDIRECT(ADDRESS(2+QUOTIENT(ROW()-2,COUNTA('Form Responses 1'!$1:$1)-4),1,,TRUE,"Form Responses 1"))</f>
        <v>45035.4461173264</v>
      </c>
      <c r="B301" s="68" t="str">
        <f ca="1">INDIRECT(ADDRESS(2+QUOTIENT(ROW()-2,COUNTA('Form Responses 1'!$1:$1)-4),2,,TRUE,"Form Responses 1"))</f>
        <v>edy.kyd@gmail.com</v>
      </c>
      <c r="C301" s="68" t="str">
        <f ca="1">INDIRECT(ADDRESS(2+QUOTIENT(ROW()-2,COUNTA('Form Responses 1'!$1:$1)-4),3,,TRUE,"Form Responses 1"))</f>
        <v>Edi Karyadi</v>
      </c>
      <c r="D301" s="82">
        <f ca="1">INDIRECT(ADDRESS(2+QUOTIENT(ROW()-2,COUNTA('Form Responses 1'!$1:$1)-4),4,,TRUE,"Form Responses 1"))</f>
        <v>44985</v>
      </c>
      <c r="E301" s="83">
        <f ca="1" t="shared" si="0"/>
        <v>2</v>
      </c>
      <c r="F301" s="68" t="str">
        <f ca="1">IF(ISBLANK(A301)," ",INDIRECT(ADDRESS(1,5+MOD(ROW()-2,COUNTA('Form Responses 1'!$1:$1)-4),,TRUE,"Form Responses 1")))</f>
        <v>CIKINI - Lantai 2 [Ruang Rapat 1]</v>
      </c>
      <c r="G301" s="68" t="str">
        <f ca="1">IF(ISBLANK(A301)," ",INDIRECT(ADDRESS(MATCH(A301,'Form Responses 1'!A:A,0),5+MOD(ROW()-2,COUNTA('Form Responses 1'!$1:$1)-4),,TRUE,"Form Responses 1")))</f>
        <v>BAIK</v>
      </c>
      <c r="H301" s="84" t="str">
        <f ca="1" t="shared" si="1"/>
        <v>CIKINI - Lantai 2</v>
      </c>
      <c r="I301" s="84" t="str">
        <f ca="1" t="shared" si="2"/>
        <v>CLEANING SERVICE</v>
      </c>
      <c r="J301" s="84">
        <f ca="1" t="array" ref="J301">IFERROR(INDEX(MASTER!B:B,MATCH(G301,MASTER!A:A,0))/100," ")</f>
        <v>0.95</v>
      </c>
      <c r="K301" s="68">
        <f ca="1" t="shared" si="3"/>
        <v>9</v>
      </c>
      <c r="L301" s="68" t="str">
        <f ca="1" t="shared" si="4"/>
        <v>2023 - WEEK 09</v>
      </c>
      <c r="M301" s="68" t="str">
        <f ca="1" t="shared" si="5"/>
        <v>2023 - MONTH 02</v>
      </c>
      <c r="N301" s="84">
        <f ca="1" t="shared" ref="N301:O301" si="309">IFERROR(AVERAGEIF(L:L,L301,$J:$J)," ")</f>
        <v>0.925625</v>
      </c>
      <c r="O301" s="84">
        <f ca="1" t="shared" si="309"/>
        <v>0.932187500000001</v>
      </c>
      <c r="P301" s="68" t="str">
        <f ca="1">IF(ISBLANK(A301)," ",IF(N301&gt;MASTER!$B$3/100,"SB",IF(N301&gt;MASTER!$B$4/100,"B",IF(N301&gt;MASTER!$B$5/100,"C","K"))))</f>
        <v>B</v>
      </c>
      <c r="Q301" s="68" t="str">
        <f ca="1">IF(ISBLANK(B301)," ",IF(O301&gt;MASTER!$B$3/100,"SB",IF(O301&gt;MASTER!$B$4/100,"B",IF(O301&gt;MASTER!$B$5/100,"C","K"))))</f>
        <v>B</v>
      </c>
    </row>
    <row r="302" customHeight="1" spans="1:17">
      <c r="A302" s="81">
        <f ca="1">INDIRECT(ADDRESS(2+QUOTIENT(ROW()-2,COUNTA('Form Responses 1'!$1:$1)-4),1,,TRUE,"Form Responses 1"))</f>
        <v>45035.4461173264</v>
      </c>
      <c r="B302" s="68" t="str">
        <f ca="1">INDIRECT(ADDRESS(2+QUOTIENT(ROW()-2,COUNTA('Form Responses 1'!$1:$1)-4),2,,TRUE,"Form Responses 1"))</f>
        <v>edy.kyd@gmail.com</v>
      </c>
      <c r="C302" s="68" t="str">
        <f ca="1">INDIRECT(ADDRESS(2+QUOTIENT(ROW()-2,COUNTA('Form Responses 1'!$1:$1)-4),3,,TRUE,"Form Responses 1"))</f>
        <v>Edi Karyadi</v>
      </c>
      <c r="D302" s="82">
        <f ca="1">INDIRECT(ADDRESS(2+QUOTIENT(ROW()-2,COUNTA('Form Responses 1'!$1:$1)-4),4,,TRUE,"Form Responses 1"))</f>
        <v>44985</v>
      </c>
      <c r="E302" s="83">
        <f ca="1" t="shared" si="0"/>
        <v>2</v>
      </c>
      <c r="F302" s="68" t="str">
        <f ca="1">IF(ISBLANK(A302)," ",INDIRECT(ADDRESS(1,5+MOD(ROW()-2,COUNTA('Form Responses 1'!$1:$1)-4),,TRUE,"Form Responses 1")))</f>
        <v>CIKINI - Lantai 2 [Koridor ]</v>
      </c>
      <c r="G302" s="68" t="str">
        <f ca="1">IF(ISBLANK(A302)," ",INDIRECT(ADDRESS(MATCH(A302,'Form Responses 1'!A:A,0),5+MOD(ROW()-2,COUNTA('Form Responses 1'!$1:$1)-4),,TRUE,"Form Responses 1")))</f>
        <v>CUKUP BAIK</v>
      </c>
      <c r="H302" s="84" t="str">
        <f ca="1" t="shared" si="1"/>
        <v>CIKINI - Lantai 2</v>
      </c>
      <c r="I302" s="84" t="str">
        <f ca="1" t="shared" si="2"/>
        <v>CLEANING SERVICE</v>
      </c>
      <c r="J302" s="84">
        <f ca="1" t="array" ref="J302">IFERROR(INDEX(MASTER!B:B,MATCH(G302,MASTER!A:A,0))/100," ")</f>
        <v>0.89</v>
      </c>
      <c r="K302" s="68">
        <f ca="1" t="shared" si="3"/>
        <v>9</v>
      </c>
      <c r="L302" s="68" t="str">
        <f ca="1" t="shared" si="4"/>
        <v>2023 - WEEK 09</v>
      </c>
      <c r="M302" s="68" t="str">
        <f ca="1" t="shared" si="5"/>
        <v>2023 - MONTH 02</v>
      </c>
      <c r="N302" s="84">
        <f ca="1" t="shared" ref="N302:O302" si="310">IFERROR(AVERAGEIF(L:L,L302,$J:$J)," ")</f>
        <v>0.925625</v>
      </c>
      <c r="O302" s="84">
        <f ca="1" t="shared" si="310"/>
        <v>0.932187500000001</v>
      </c>
      <c r="P302" s="68" t="str">
        <f ca="1">IF(ISBLANK(A302)," ",IF(N302&gt;MASTER!$B$3/100,"SB",IF(N302&gt;MASTER!$B$4/100,"B",IF(N302&gt;MASTER!$B$5/100,"C","K"))))</f>
        <v>B</v>
      </c>
      <c r="Q302" s="68" t="str">
        <f ca="1">IF(ISBLANK(B302)," ",IF(O302&gt;MASTER!$B$3/100,"SB",IF(O302&gt;MASTER!$B$4/100,"B",IF(O302&gt;MASTER!$B$5/100,"C","K"))))</f>
        <v>B</v>
      </c>
    </row>
    <row r="303" customHeight="1" spans="1:17">
      <c r="A303" s="81">
        <f ca="1">INDIRECT(ADDRESS(2+QUOTIENT(ROW()-2,COUNTA('Form Responses 1'!$1:$1)-4),1,,TRUE,"Form Responses 1"))</f>
        <v>45035.4461173264</v>
      </c>
      <c r="B303" s="68" t="str">
        <f ca="1">INDIRECT(ADDRESS(2+QUOTIENT(ROW()-2,COUNTA('Form Responses 1'!$1:$1)-4),2,,TRUE,"Form Responses 1"))</f>
        <v>edy.kyd@gmail.com</v>
      </c>
      <c r="C303" s="68" t="str">
        <f ca="1">INDIRECT(ADDRESS(2+QUOTIENT(ROW()-2,COUNTA('Form Responses 1'!$1:$1)-4),3,,TRUE,"Form Responses 1"))</f>
        <v>Edi Karyadi</v>
      </c>
      <c r="D303" s="82">
        <f ca="1">INDIRECT(ADDRESS(2+QUOTIENT(ROW()-2,COUNTA('Form Responses 1'!$1:$1)-4),4,,TRUE,"Form Responses 1"))</f>
        <v>44985</v>
      </c>
      <c r="E303" s="83">
        <f ca="1" t="shared" si="0"/>
        <v>2</v>
      </c>
      <c r="F303" s="68" t="str">
        <f ca="1">IF(ISBLANK(A303)," ",INDIRECT(ADDRESS(1,5+MOD(ROW()-2,COUNTA('Form Responses 1'!$1:$1)-4),,TRUE,"Form Responses 1")))</f>
        <v>CIKINI - Lantai 2 [Toilet Pria / Wanita]</v>
      </c>
      <c r="G303" s="68" t="str">
        <f ca="1">IF(ISBLANK(A303)," ",INDIRECT(ADDRESS(MATCH(A303,'Form Responses 1'!A:A,0),5+MOD(ROW()-2,COUNTA('Form Responses 1'!$1:$1)-4),,TRUE,"Form Responses 1")))</f>
        <v>CUKUP BAIK</v>
      </c>
      <c r="H303" s="84" t="str">
        <f ca="1" t="shared" si="1"/>
        <v>CIKINI - Lantai 2</v>
      </c>
      <c r="I303" s="84" t="str">
        <f ca="1" t="shared" si="2"/>
        <v>CLEANING SERVICE</v>
      </c>
      <c r="J303" s="84">
        <f ca="1" t="array" ref="J303">IFERROR(INDEX(MASTER!B:B,MATCH(G303,MASTER!A:A,0))/100," ")</f>
        <v>0.89</v>
      </c>
      <c r="K303" s="68">
        <f ca="1" t="shared" si="3"/>
        <v>9</v>
      </c>
      <c r="L303" s="68" t="str">
        <f ca="1" t="shared" si="4"/>
        <v>2023 - WEEK 09</v>
      </c>
      <c r="M303" s="68" t="str">
        <f ca="1" t="shared" si="5"/>
        <v>2023 - MONTH 02</v>
      </c>
      <c r="N303" s="84">
        <f ca="1" t="shared" ref="N303:O303" si="311">IFERROR(AVERAGEIF(L:L,L303,$J:$J)," ")</f>
        <v>0.925625</v>
      </c>
      <c r="O303" s="84">
        <f ca="1" t="shared" si="311"/>
        <v>0.932187500000001</v>
      </c>
      <c r="P303" s="68" t="str">
        <f ca="1">IF(ISBLANK(A303)," ",IF(N303&gt;MASTER!$B$3/100,"SB",IF(N303&gt;MASTER!$B$4/100,"B",IF(N303&gt;MASTER!$B$5/100,"C","K"))))</f>
        <v>B</v>
      </c>
      <c r="Q303" s="68" t="str">
        <f ca="1">IF(ISBLANK(B303)," ",IF(O303&gt;MASTER!$B$3/100,"SB",IF(O303&gt;MASTER!$B$4/100,"B",IF(O303&gt;MASTER!$B$5/100,"C","K"))))</f>
        <v>B</v>
      </c>
    </row>
    <row r="304" customHeight="1" spans="1:17">
      <c r="A304" s="81">
        <f ca="1">INDIRECT(ADDRESS(2+QUOTIENT(ROW()-2,COUNTA('Form Responses 1'!$1:$1)-4),1,,TRUE,"Form Responses 1"))</f>
        <v>45035.4461173264</v>
      </c>
      <c r="B304" s="68" t="str">
        <f ca="1">INDIRECT(ADDRESS(2+QUOTIENT(ROW()-2,COUNTA('Form Responses 1'!$1:$1)-4),2,,TRUE,"Form Responses 1"))</f>
        <v>edy.kyd@gmail.com</v>
      </c>
      <c r="C304" s="68" t="str">
        <f ca="1">INDIRECT(ADDRESS(2+QUOTIENT(ROW()-2,COUNTA('Form Responses 1'!$1:$1)-4),3,,TRUE,"Form Responses 1"))</f>
        <v>Edi Karyadi</v>
      </c>
      <c r="D304" s="82">
        <f ca="1">INDIRECT(ADDRESS(2+QUOTIENT(ROW()-2,COUNTA('Form Responses 1'!$1:$1)-4),4,,TRUE,"Form Responses 1"))</f>
        <v>44985</v>
      </c>
      <c r="E304" s="83">
        <f ca="1" t="shared" si="0"/>
        <v>2</v>
      </c>
      <c r="F304" s="68" t="str">
        <f ca="1">IF(ISBLANK(A304)," ",INDIRECT(ADDRESS(1,5+MOD(ROW()-2,COUNTA('Form Responses 1'!$1:$1)-4),,TRUE,"Form Responses 1")))</f>
        <v>CIKINI - Halaman [Taman ]</v>
      </c>
      <c r="G304" s="68" t="str">
        <f ca="1">IF(ISBLANK(A304)," ",INDIRECT(ADDRESS(MATCH(A304,'Form Responses 1'!A:A,0),5+MOD(ROW()-2,COUNTA('Form Responses 1'!$1:$1)-4),,TRUE,"Form Responses 1")))</f>
        <v>CUKUP BAIK</v>
      </c>
      <c r="H304" s="84" t="str">
        <f ca="1" t="shared" si="1"/>
        <v>CIKINI - Halaman</v>
      </c>
      <c r="I304" s="84" t="str">
        <f ca="1" t="shared" si="2"/>
        <v>CLEANING SERVICE</v>
      </c>
      <c r="J304" s="84">
        <f ca="1" t="array" ref="J304">IFERROR(INDEX(MASTER!B:B,MATCH(G304,MASTER!A:A,0))/100," ")</f>
        <v>0.89</v>
      </c>
      <c r="K304" s="68">
        <f ca="1" t="shared" si="3"/>
        <v>9</v>
      </c>
      <c r="L304" s="68" t="str">
        <f ca="1" t="shared" si="4"/>
        <v>2023 - WEEK 09</v>
      </c>
      <c r="M304" s="68" t="str">
        <f ca="1" t="shared" si="5"/>
        <v>2023 - MONTH 02</v>
      </c>
      <c r="N304" s="84">
        <f ca="1" t="shared" ref="N304:O304" si="312">IFERROR(AVERAGEIF(L:L,L304,$J:$J)," ")</f>
        <v>0.925625</v>
      </c>
      <c r="O304" s="84">
        <f ca="1" t="shared" si="312"/>
        <v>0.932187500000001</v>
      </c>
      <c r="P304" s="68" t="str">
        <f ca="1">IF(ISBLANK(A304)," ",IF(N304&gt;MASTER!$B$3/100,"SB",IF(N304&gt;MASTER!$B$4/100,"B",IF(N304&gt;MASTER!$B$5/100,"C","K"))))</f>
        <v>B</v>
      </c>
      <c r="Q304" s="68" t="str">
        <f ca="1">IF(ISBLANK(B304)," ",IF(O304&gt;MASTER!$B$3/100,"SB",IF(O304&gt;MASTER!$B$4/100,"B",IF(O304&gt;MASTER!$B$5/100,"C","K"))))</f>
        <v>B</v>
      </c>
    </row>
    <row r="305" customHeight="1" spans="1:17">
      <c r="A305" s="81">
        <f ca="1">INDIRECT(ADDRESS(2+QUOTIENT(ROW()-2,COUNTA('Form Responses 1'!$1:$1)-4),1,,TRUE,"Form Responses 1"))</f>
        <v>45035.4461173264</v>
      </c>
      <c r="B305" s="68" t="str">
        <f ca="1">INDIRECT(ADDRESS(2+QUOTIENT(ROW()-2,COUNTA('Form Responses 1'!$1:$1)-4),2,,TRUE,"Form Responses 1"))</f>
        <v>edy.kyd@gmail.com</v>
      </c>
      <c r="C305" s="68" t="str">
        <f ca="1">INDIRECT(ADDRESS(2+QUOTIENT(ROW()-2,COUNTA('Form Responses 1'!$1:$1)-4),3,,TRUE,"Form Responses 1"))</f>
        <v>Edi Karyadi</v>
      </c>
      <c r="D305" s="82">
        <f ca="1">INDIRECT(ADDRESS(2+QUOTIENT(ROW()-2,COUNTA('Form Responses 1'!$1:$1)-4),4,,TRUE,"Form Responses 1"))</f>
        <v>44985</v>
      </c>
      <c r="E305" s="83">
        <f ca="1" t="shared" si="0"/>
        <v>2</v>
      </c>
      <c r="F305" s="68" t="str">
        <f ca="1">IF(ISBLANK(A305)," ",INDIRECT(ADDRESS(1,5+MOD(ROW()-2,COUNTA('Form Responses 1'!$1:$1)-4),,TRUE,"Form Responses 1")))</f>
        <v>CIKINI - Halaman [Parkir Motor ]</v>
      </c>
      <c r="G305" s="68" t="str">
        <f ca="1">IF(ISBLANK(A305)," ",INDIRECT(ADDRESS(MATCH(A305,'Form Responses 1'!A:A,0),5+MOD(ROW()-2,COUNTA('Form Responses 1'!$1:$1)-4),,TRUE,"Form Responses 1")))</f>
        <v>CUKUP BAIK</v>
      </c>
      <c r="H305" s="84" t="str">
        <f ca="1" t="shared" si="1"/>
        <v>CIKINI - Halaman</v>
      </c>
      <c r="I305" s="84" t="str">
        <f ca="1" t="shared" si="2"/>
        <v>CLEANING SERVICE</v>
      </c>
      <c r="J305" s="84">
        <f ca="1" t="array" ref="J305">IFERROR(INDEX(MASTER!B:B,MATCH(G305,MASTER!A:A,0))/100," ")</f>
        <v>0.89</v>
      </c>
      <c r="K305" s="68">
        <f ca="1" t="shared" si="3"/>
        <v>9</v>
      </c>
      <c r="L305" s="68" t="str">
        <f ca="1" t="shared" si="4"/>
        <v>2023 - WEEK 09</v>
      </c>
      <c r="M305" s="68" t="str">
        <f ca="1" t="shared" si="5"/>
        <v>2023 - MONTH 02</v>
      </c>
      <c r="N305" s="84">
        <f ca="1" t="shared" ref="N305:O305" si="313">IFERROR(AVERAGEIF(L:L,L305,$J:$J)," ")</f>
        <v>0.925625</v>
      </c>
      <c r="O305" s="84">
        <f ca="1" t="shared" si="313"/>
        <v>0.932187500000001</v>
      </c>
      <c r="P305" s="68" t="str">
        <f ca="1">IF(ISBLANK(A305)," ",IF(N305&gt;MASTER!$B$3/100,"SB",IF(N305&gt;MASTER!$B$4/100,"B",IF(N305&gt;MASTER!$B$5/100,"C","K"))))</f>
        <v>B</v>
      </c>
      <c r="Q305" s="68" t="str">
        <f ca="1">IF(ISBLANK(B305)," ",IF(O305&gt;MASTER!$B$3/100,"SB",IF(O305&gt;MASTER!$B$4/100,"B",IF(O305&gt;MASTER!$B$5/100,"C","K"))))</f>
        <v>B</v>
      </c>
    </row>
    <row r="306" customHeight="1" spans="1:17">
      <c r="A306" s="81">
        <f ca="1">INDIRECT(ADDRESS(2+QUOTIENT(ROW()-2,COUNTA('Form Responses 1'!$1:$1)-4),1,,TRUE,"Form Responses 1"))</f>
        <v>45035.4461173264</v>
      </c>
      <c r="B306" s="68" t="str">
        <f ca="1">INDIRECT(ADDRESS(2+QUOTIENT(ROW()-2,COUNTA('Form Responses 1'!$1:$1)-4),2,,TRUE,"Form Responses 1"))</f>
        <v>edy.kyd@gmail.com</v>
      </c>
      <c r="C306" s="68" t="str">
        <f ca="1">INDIRECT(ADDRESS(2+QUOTIENT(ROW()-2,COUNTA('Form Responses 1'!$1:$1)-4),3,,TRUE,"Form Responses 1"))</f>
        <v>Edi Karyadi</v>
      </c>
      <c r="D306" s="82">
        <f ca="1">INDIRECT(ADDRESS(2+QUOTIENT(ROW()-2,COUNTA('Form Responses 1'!$1:$1)-4),4,,TRUE,"Form Responses 1"))</f>
        <v>44985</v>
      </c>
      <c r="E306" s="83">
        <f ca="1" t="shared" si="0"/>
        <v>2</v>
      </c>
      <c r="F306" s="68" t="str">
        <f ca="1">IF(ISBLANK(A306)," ",INDIRECT(ADDRESS(1,5+MOD(ROW()-2,COUNTA('Form Responses 1'!$1:$1)-4),,TRUE,"Form Responses 1")))</f>
        <v>CIKINI - Halaman [Parkir Mobil]</v>
      </c>
      <c r="G306" s="68" t="str">
        <f ca="1">IF(ISBLANK(A306)," ",INDIRECT(ADDRESS(MATCH(A306,'Form Responses 1'!A:A,0),5+MOD(ROW()-2,COUNTA('Form Responses 1'!$1:$1)-4),,TRUE,"Form Responses 1")))</f>
        <v>CUKUP BAIK</v>
      </c>
      <c r="H306" s="84" t="str">
        <f ca="1" t="shared" si="1"/>
        <v>CIKINI - Halaman</v>
      </c>
      <c r="I306" s="84" t="str">
        <f ca="1" t="shared" si="2"/>
        <v>CLEANING SERVICE</v>
      </c>
      <c r="J306" s="84">
        <f ca="1" t="array" ref="J306">IFERROR(INDEX(MASTER!B:B,MATCH(G306,MASTER!A:A,0))/100," ")</f>
        <v>0.89</v>
      </c>
      <c r="K306" s="68">
        <f ca="1" t="shared" si="3"/>
        <v>9</v>
      </c>
      <c r="L306" s="68" t="str">
        <f ca="1" t="shared" si="4"/>
        <v>2023 - WEEK 09</v>
      </c>
      <c r="M306" s="68" t="str">
        <f ca="1" t="shared" si="5"/>
        <v>2023 - MONTH 02</v>
      </c>
      <c r="N306" s="84">
        <f ca="1" t="shared" ref="N306:O306" si="314">IFERROR(AVERAGEIF(L:L,L306,$J:$J)," ")</f>
        <v>0.925625</v>
      </c>
      <c r="O306" s="84">
        <f ca="1" t="shared" si="314"/>
        <v>0.932187500000001</v>
      </c>
      <c r="P306" s="68" t="str">
        <f ca="1">IF(ISBLANK(A306)," ",IF(N306&gt;MASTER!$B$3/100,"SB",IF(N306&gt;MASTER!$B$4/100,"B",IF(N306&gt;MASTER!$B$5/100,"C","K"))))</f>
        <v>B</v>
      </c>
      <c r="Q306" s="68" t="str">
        <f ca="1">IF(ISBLANK(B306)," ",IF(O306&gt;MASTER!$B$3/100,"SB",IF(O306&gt;MASTER!$B$4/100,"B",IF(O306&gt;MASTER!$B$5/100,"C","K"))))</f>
        <v>B</v>
      </c>
    </row>
    <row r="307" customHeight="1" spans="1:17">
      <c r="A307" s="81">
        <f ca="1">INDIRECT(ADDRESS(2+QUOTIENT(ROW()-2,COUNTA('Form Responses 1'!$1:$1)-4),1,,TRUE,"Form Responses 1"))</f>
        <v>45035.4461173264</v>
      </c>
      <c r="B307" s="68" t="str">
        <f ca="1">INDIRECT(ADDRESS(2+QUOTIENT(ROW()-2,COUNTA('Form Responses 1'!$1:$1)-4),2,,TRUE,"Form Responses 1"))</f>
        <v>edy.kyd@gmail.com</v>
      </c>
      <c r="C307" s="68" t="str">
        <f ca="1">INDIRECT(ADDRESS(2+QUOTIENT(ROW()-2,COUNTA('Form Responses 1'!$1:$1)-4),3,,TRUE,"Form Responses 1"))</f>
        <v>Edi Karyadi</v>
      </c>
      <c r="D307" s="82">
        <f ca="1">INDIRECT(ADDRESS(2+QUOTIENT(ROW()-2,COUNTA('Form Responses 1'!$1:$1)-4),4,,TRUE,"Form Responses 1"))</f>
        <v>44985</v>
      </c>
      <c r="E307" s="83">
        <f ca="1" t="shared" si="0"/>
        <v>2</v>
      </c>
      <c r="F307" s="68" t="str">
        <f ca="1">IF(ISBLANK(A307)," ",INDIRECT(ADDRESS(1,5+MOD(ROW()-2,COUNTA('Form Responses 1'!$1:$1)-4),,TRUE,"Form Responses 1")))</f>
        <v>CIKINI - Halaman [Pos Security]</v>
      </c>
      <c r="G307" s="68" t="str">
        <f ca="1">IF(ISBLANK(A307)," ",INDIRECT(ADDRESS(MATCH(A307,'Form Responses 1'!A:A,0),5+MOD(ROW()-2,COUNTA('Form Responses 1'!$1:$1)-4),,TRUE,"Form Responses 1")))</f>
        <v>BAIK</v>
      </c>
      <c r="H307" s="84" t="str">
        <f ca="1" t="shared" si="1"/>
        <v>CIKINI - Halaman</v>
      </c>
      <c r="I307" s="84" t="str">
        <f ca="1" t="shared" si="2"/>
        <v>CLEANING SERVICE</v>
      </c>
      <c r="J307" s="84">
        <f ca="1" t="array" ref="J307">IFERROR(INDEX(MASTER!B:B,MATCH(G307,MASTER!A:A,0))/100," ")</f>
        <v>0.95</v>
      </c>
      <c r="K307" s="68">
        <f ca="1" t="shared" si="3"/>
        <v>9</v>
      </c>
      <c r="L307" s="68" t="str">
        <f ca="1" t="shared" si="4"/>
        <v>2023 - WEEK 09</v>
      </c>
      <c r="M307" s="68" t="str">
        <f ca="1" t="shared" si="5"/>
        <v>2023 - MONTH 02</v>
      </c>
      <c r="N307" s="84">
        <f ca="1" t="shared" ref="N307:O307" si="315">IFERROR(AVERAGEIF(L:L,L307,$J:$J)," ")</f>
        <v>0.925625</v>
      </c>
      <c r="O307" s="84">
        <f ca="1" t="shared" si="315"/>
        <v>0.932187500000001</v>
      </c>
      <c r="P307" s="68" t="str">
        <f ca="1">IF(ISBLANK(A307)," ",IF(N307&gt;MASTER!$B$3/100,"SB",IF(N307&gt;MASTER!$B$4/100,"B",IF(N307&gt;MASTER!$B$5/100,"C","K"))))</f>
        <v>B</v>
      </c>
      <c r="Q307" s="68" t="str">
        <f ca="1">IF(ISBLANK(B307)," ",IF(O307&gt;MASTER!$B$3/100,"SB",IF(O307&gt;MASTER!$B$4/100,"B",IF(O307&gt;MASTER!$B$5/100,"C","K"))))</f>
        <v>B</v>
      </c>
    </row>
    <row r="308" customHeight="1" spans="1:17">
      <c r="A308" s="81">
        <f ca="1">INDIRECT(ADDRESS(2+QUOTIENT(ROW()-2,COUNTA('Form Responses 1'!$1:$1)-4),1,,TRUE,"Form Responses 1"))</f>
        <v>45035.4461173264</v>
      </c>
      <c r="B308" s="68" t="str">
        <f ca="1">INDIRECT(ADDRESS(2+QUOTIENT(ROW()-2,COUNTA('Form Responses 1'!$1:$1)-4),2,,TRUE,"Form Responses 1"))</f>
        <v>edy.kyd@gmail.com</v>
      </c>
      <c r="C308" s="68" t="str">
        <f ca="1">INDIRECT(ADDRESS(2+QUOTIENT(ROW()-2,COUNTA('Form Responses 1'!$1:$1)-4),3,,TRUE,"Form Responses 1"))</f>
        <v>Edi Karyadi</v>
      </c>
      <c r="D308" s="82">
        <f ca="1">INDIRECT(ADDRESS(2+QUOTIENT(ROW()-2,COUNTA('Form Responses 1'!$1:$1)-4),4,,TRUE,"Form Responses 1"))</f>
        <v>44985</v>
      </c>
      <c r="E308" s="83">
        <f ca="1" t="shared" si="0"/>
        <v>2</v>
      </c>
      <c r="F308" s="68" t="str">
        <f ca="1">IF(ISBLANK(A308)," ",INDIRECT(ADDRESS(1,5+MOD(ROW()-2,COUNTA('Form Responses 1'!$1:$1)-4),,TRUE,"Form Responses 1")))</f>
        <v>CIKINI - Halaman [Halaman depan dan samping ]</v>
      </c>
      <c r="G308" s="68" t="str">
        <f ca="1">IF(ISBLANK(A308)," ",INDIRECT(ADDRESS(MATCH(A308,'Form Responses 1'!A:A,0),5+MOD(ROW()-2,COUNTA('Form Responses 1'!$1:$1)-4),,TRUE,"Form Responses 1")))</f>
        <v>BAIK</v>
      </c>
      <c r="H308" s="84" t="str">
        <f ca="1" t="shared" si="1"/>
        <v>CIKINI - Halaman</v>
      </c>
      <c r="I308" s="84" t="str">
        <f ca="1" t="shared" si="2"/>
        <v>CLEANING SERVICE</v>
      </c>
      <c r="J308" s="84">
        <f ca="1" t="array" ref="J308">IFERROR(INDEX(MASTER!B:B,MATCH(G308,MASTER!A:A,0))/100," ")</f>
        <v>0.95</v>
      </c>
      <c r="K308" s="68">
        <f ca="1" t="shared" si="3"/>
        <v>9</v>
      </c>
      <c r="L308" s="68" t="str">
        <f ca="1" t="shared" si="4"/>
        <v>2023 - WEEK 09</v>
      </c>
      <c r="M308" s="68" t="str">
        <f ca="1" t="shared" si="5"/>
        <v>2023 - MONTH 02</v>
      </c>
      <c r="N308" s="84">
        <f ca="1" t="shared" ref="N308:O308" si="316">IFERROR(AVERAGEIF(L:L,L308,$J:$J)," ")</f>
        <v>0.925625</v>
      </c>
      <c r="O308" s="84">
        <f ca="1" t="shared" si="316"/>
        <v>0.932187500000001</v>
      </c>
      <c r="P308" s="68" t="str">
        <f ca="1">IF(ISBLANK(A308)," ",IF(N308&gt;MASTER!$B$3/100,"SB",IF(N308&gt;MASTER!$B$4/100,"B",IF(N308&gt;MASTER!$B$5/100,"C","K"))))</f>
        <v>B</v>
      </c>
      <c r="Q308" s="68" t="str">
        <f ca="1">IF(ISBLANK(B308)," ",IF(O308&gt;MASTER!$B$3/100,"SB",IF(O308&gt;MASTER!$B$4/100,"B",IF(O308&gt;MASTER!$B$5/100,"C","K"))))</f>
        <v>B</v>
      </c>
    </row>
    <row r="309" customHeight="1" spans="1:17">
      <c r="A309" s="81">
        <f ca="1">INDIRECT(ADDRESS(2+QUOTIENT(ROW()-2,COUNTA('Form Responses 1'!$1:$1)-4),1,,TRUE,"Form Responses 1"))</f>
        <v>45035.4461173264</v>
      </c>
      <c r="B309" s="68" t="str">
        <f ca="1">INDIRECT(ADDRESS(2+QUOTIENT(ROW()-2,COUNTA('Form Responses 1'!$1:$1)-4),2,,TRUE,"Form Responses 1"))</f>
        <v>edy.kyd@gmail.com</v>
      </c>
      <c r="C309" s="68" t="str">
        <f ca="1">INDIRECT(ADDRESS(2+QUOTIENT(ROW()-2,COUNTA('Form Responses 1'!$1:$1)-4),3,,TRUE,"Form Responses 1"))</f>
        <v>Edi Karyadi</v>
      </c>
      <c r="D309" s="82">
        <f ca="1">INDIRECT(ADDRESS(2+QUOTIENT(ROW()-2,COUNTA('Form Responses 1'!$1:$1)-4),4,,TRUE,"Form Responses 1"))</f>
        <v>44985</v>
      </c>
      <c r="E309" s="83">
        <f ca="1" t="shared" si="0"/>
        <v>2</v>
      </c>
      <c r="F309" s="68" t="str">
        <f ca="1">IF(ISBLANK(A309)," ",INDIRECT(ADDRESS(1,5+MOD(ROW()-2,COUNTA('Form Responses 1'!$1:$1)-4),,TRUE,"Form Responses 1")))</f>
        <v>CIKINI - Halaman [TPS]</v>
      </c>
      <c r="G309" s="68" t="str">
        <f ca="1">IF(ISBLANK(A309)," ",INDIRECT(ADDRESS(MATCH(A309,'Form Responses 1'!A:A,0),5+MOD(ROW()-2,COUNTA('Form Responses 1'!$1:$1)-4),,TRUE,"Form Responses 1")))</f>
        <v>BAIK</v>
      </c>
      <c r="H309" s="84" t="str">
        <f ca="1" t="shared" si="1"/>
        <v>CIKINI - Halaman</v>
      </c>
      <c r="I309" s="84" t="str">
        <f ca="1" t="shared" si="2"/>
        <v>CLEANING SERVICE</v>
      </c>
      <c r="J309" s="84">
        <f ca="1" t="array" ref="J309">IFERROR(INDEX(MASTER!B:B,MATCH(G309,MASTER!A:A,0))/100," ")</f>
        <v>0.95</v>
      </c>
      <c r="K309" s="68">
        <f ca="1" t="shared" si="3"/>
        <v>9</v>
      </c>
      <c r="L309" s="68" t="str">
        <f ca="1" t="shared" si="4"/>
        <v>2023 - WEEK 09</v>
      </c>
      <c r="M309" s="68" t="str">
        <f ca="1" t="shared" si="5"/>
        <v>2023 - MONTH 02</v>
      </c>
      <c r="N309" s="84">
        <f ca="1" t="shared" ref="N309:O309" si="317">IFERROR(AVERAGEIF(L:L,L309,$J:$J)," ")</f>
        <v>0.925625</v>
      </c>
      <c r="O309" s="84">
        <f ca="1" t="shared" si="317"/>
        <v>0.932187500000001</v>
      </c>
      <c r="P309" s="68" t="str">
        <f ca="1">IF(ISBLANK(A309)," ",IF(N309&gt;MASTER!$B$3/100,"SB",IF(N309&gt;MASTER!$B$4/100,"B",IF(N309&gt;MASTER!$B$5/100,"C","K"))))</f>
        <v>B</v>
      </c>
      <c r="Q309" s="68" t="str">
        <f ca="1">IF(ISBLANK(B309)," ",IF(O309&gt;MASTER!$B$3/100,"SB",IF(O309&gt;MASTER!$B$4/100,"B",IF(O309&gt;MASTER!$B$5/100,"C","K"))))</f>
        <v>B</v>
      </c>
    </row>
    <row r="310" customHeight="1" spans="1:17">
      <c r="A310" s="81">
        <f ca="1">INDIRECT(ADDRESS(2+QUOTIENT(ROW()-2,COUNTA('Form Responses 1'!$1:$1)-4),1,,TRUE,"Form Responses 1"))</f>
        <v>45035.4461173264</v>
      </c>
      <c r="B310" s="68" t="str">
        <f ca="1">INDIRECT(ADDRESS(2+QUOTIENT(ROW()-2,COUNTA('Form Responses 1'!$1:$1)-4),2,,TRUE,"Form Responses 1"))</f>
        <v>edy.kyd@gmail.com</v>
      </c>
      <c r="C310" s="68" t="str">
        <f ca="1">INDIRECT(ADDRESS(2+QUOTIENT(ROW()-2,COUNTA('Form Responses 1'!$1:$1)-4),3,,TRUE,"Form Responses 1"))</f>
        <v>Edi Karyadi</v>
      </c>
      <c r="D310" s="82">
        <f ca="1">INDIRECT(ADDRESS(2+QUOTIENT(ROW()-2,COUNTA('Form Responses 1'!$1:$1)-4),4,,TRUE,"Form Responses 1"))</f>
        <v>44985</v>
      </c>
      <c r="E310" s="83">
        <f ca="1" t="shared" si="0"/>
        <v>2</v>
      </c>
      <c r="F310" s="68" t="str">
        <f ca="1">IF(ISBLANK(A310)," ",INDIRECT(ADDRESS(1,5+MOD(ROW()-2,COUNTA('Form Responses 1'!$1:$1)-4),,TRUE,"Form Responses 1")))</f>
        <v>RADEN SALEH - Lantai 1 [Lobby Utama]</v>
      </c>
      <c r="G310" s="68" t="str">
        <f ca="1">IF(ISBLANK(A310)," ",INDIRECT(ADDRESS(MATCH(A310,'Form Responses 1'!A:A,0),5+MOD(ROW()-2,COUNTA('Form Responses 1'!$1:$1)-4),,TRUE,"Form Responses 1")))</f>
        <v>BAIK</v>
      </c>
      <c r="H310" s="84" t="str">
        <f ca="1" t="shared" si="1"/>
        <v>RADEN SALEH - Lantai 1</v>
      </c>
      <c r="I310" s="84" t="str">
        <f ca="1" t="shared" si="2"/>
        <v>CLEANING SERVICE</v>
      </c>
      <c r="J310" s="84">
        <f ca="1" t="array" ref="J310">IFERROR(INDEX(MASTER!B:B,MATCH(G310,MASTER!A:A,0))/100," ")</f>
        <v>0.95</v>
      </c>
      <c r="K310" s="68">
        <f ca="1" t="shared" si="3"/>
        <v>9</v>
      </c>
      <c r="L310" s="68" t="str">
        <f ca="1" t="shared" si="4"/>
        <v>2023 - WEEK 09</v>
      </c>
      <c r="M310" s="68" t="str">
        <f ca="1" t="shared" si="5"/>
        <v>2023 - MONTH 02</v>
      </c>
      <c r="N310" s="84">
        <f ca="1" t="shared" ref="N310:O310" si="318">IFERROR(AVERAGEIF(L:L,L310,$J:$J)," ")</f>
        <v>0.925625</v>
      </c>
      <c r="O310" s="84">
        <f ca="1" t="shared" si="318"/>
        <v>0.932187500000001</v>
      </c>
      <c r="P310" s="68" t="str">
        <f ca="1">IF(ISBLANK(A310)," ",IF(N310&gt;MASTER!$B$3/100,"SB",IF(N310&gt;MASTER!$B$4/100,"B",IF(N310&gt;MASTER!$B$5/100,"C","K"))))</f>
        <v>B</v>
      </c>
      <c r="Q310" s="68" t="str">
        <f ca="1">IF(ISBLANK(B310)," ",IF(O310&gt;MASTER!$B$3/100,"SB",IF(O310&gt;MASTER!$B$4/100,"B",IF(O310&gt;MASTER!$B$5/100,"C","K"))))</f>
        <v>B</v>
      </c>
    </row>
    <row r="311" customHeight="1" spans="1:17">
      <c r="A311" s="81">
        <f ca="1">INDIRECT(ADDRESS(2+QUOTIENT(ROW()-2,COUNTA('Form Responses 1'!$1:$1)-4),1,,TRUE,"Form Responses 1"))</f>
        <v>45035.4461173264</v>
      </c>
      <c r="B311" s="68" t="str">
        <f ca="1">INDIRECT(ADDRESS(2+QUOTIENT(ROW()-2,COUNTA('Form Responses 1'!$1:$1)-4),2,,TRUE,"Form Responses 1"))</f>
        <v>edy.kyd@gmail.com</v>
      </c>
      <c r="C311" s="68" t="str">
        <f ca="1">INDIRECT(ADDRESS(2+QUOTIENT(ROW()-2,COUNTA('Form Responses 1'!$1:$1)-4),3,,TRUE,"Form Responses 1"))</f>
        <v>Edi Karyadi</v>
      </c>
      <c r="D311" s="82">
        <f ca="1">INDIRECT(ADDRESS(2+QUOTIENT(ROW()-2,COUNTA('Form Responses 1'!$1:$1)-4),4,,TRUE,"Form Responses 1"))</f>
        <v>44985</v>
      </c>
      <c r="E311" s="83">
        <f ca="1" t="shared" si="0"/>
        <v>2</v>
      </c>
      <c r="F311" s="68" t="str">
        <f ca="1">IF(ISBLANK(A311)," ",INDIRECT(ADDRESS(1,5+MOD(ROW()-2,COUNTA('Form Responses 1'!$1:$1)-4),,TRUE,"Form Responses 1")))</f>
        <v>RADEN SALEH - Lantai 1 [Lobby Luar]</v>
      </c>
      <c r="G311" s="68" t="str">
        <f ca="1">IF(ISBLANK(A311)," ",INDIRECT(ADDRESS(MATCH(A311,'Form Responses 1'!A:A,0),5+MOD(ROW()-2,COUNTA('Form Responses 1'!$1:$1)-4),,TRUE,"Form Responses 1")))</f>
        <v>CUKUP BAIK</v>
      </c>
      <c r="H311" s="84" t="str">
        <f ca="1" t="shared" si="1"/>
        <v>RADEN SALEH - Lantai 1</v>
      </c>
      <c r="I311" s="84" t="str">
        <f ca="1" t="shared" si="2"/>
        <v>CLEANING SERVICE</v>
      </c>
      <c r="J311" s="84">
        <f ca="1" t="array" ref="J311">IFERROR(INDEX(MASTER!B:B,MATCH(G311,MASTER!A:A,0))/100," ")</f>
        <v>0.89</v>
      </c>
      <c r="K311" s="68">
        <f ca="1" t="shared" si="3"/>
        <v>9</v>
      </c>
      <c r="L311" s="68" t="str">
        <f ca="1" t="shared" si="4"/>
        <v>2023 - WEEK 09</v>
      </c>
      <c r="M311" s="68" t="str">
        <f ca="1" t="shared" si="5"/>
        <v>2023 - MONTH 02</v>
      </c>
      <c r="N311" s="84">
        <f ca="1" t="shared" ref="N311:O311" si="319">IFERROR(AVERAGEIF(L:L,L311,$J:$J)," ")</f>
        <v>0.925625</v>
      </c>
      <c r="O311" s="84">
        <f ca="1" t="shared" si="319"/>
        <v>0.932187500000001</v>
      </c>
      <c r="P311" s="68" t="str">
        <f ca="1">IF(ISBLANK(A311)," ",IF(N311&gt;MASTER!$B$3/100,"SB",IF(N311&gt;MASTER!$B$4/100,"B",IF(N311&gt;MASTER!$B$5/100,"C","K"))))</f>
        <v>B</v>
      </c>
      <c r="Q311" s="68" t="str">
        <f ca="1">IF(ISBLANK(B311)," ",IF(O311&gt;MASTER!$B$3/100,"SB",IF(O311&gt;MASTER!$B$4/100,"B",IF(O311&gt;MASTER!$B$5/100,"C","K"))))</f>
        <v>B</v>
      </c>
    </row>
    <row r="312" customHeight="1" spans="1:17">
      <c r="A312" s="81">
        <f ca="1">INDIRECT(ADDRESS(2+QUOTIENT(ROW()-2,COUNTA('Form Responses 1'!$1:$1)-4),1,,TRUE,"Form Responses 1"))</f>
        <v>45035.4461173264</v>
      </c>
      <c r="B312" s="68" t="str">
        <f ca="1">INDIRECT(ADDRESS(2+QUOTIENT(ROW()-2,COUNTA('Form Responses 1'!$1:$1)-4),2,,TRUE,"Form Responses 1"))</f>
        <v>edy.kyd@gmail.com</v>
      </c>
      <c r="C312" s="68" t="str">
        <f ca="1">INDIRECT(ADDRESS(2+QUOTIENT(ROW()-2,COUNTA('Form Responses 1'!$1:$1)-4),3,,TRUE,"Form Responses 1"))</f>
        <v>Edi Karyadi</v>
      </c>
      <c r="D312" s="82">
        <f ca="1">INDIRECT(ADDRESS(2+QUOTIENT(ROW()-2,COUNTA('Form Responses 1'!$1:$1)-4),4,,TRUE,"Form Responses 1"))</f>
        <v>44985</v>
      </c>
      <c r="E312" s="83">
        <f ca="1" t="shared" si="0"/>
        <v>2</v>
      </c>
      <c r="F312" s="68" t="str">
        <f ca="1">IF(ISBLANK(A312)," ",INDIRECT(ADDRESS(1,5+MOD(ROW()-2,COUNTA('Form Responses 1'!$1:$1)-4),,TRUE,"Form Responses 1")))</f>
        <v>RADEN SALEH - Lantai 1 [Ruang Meeting]</v>
      </c>
      <c r="G312" s="68" t="str">
        <f ca="1">IF(ISBLANK(A312)," ",INDIRECT(ADDRESS(MATCH(A312,'Form Responses 1'!A:A,0),5+MOD(ROW()-2,COUNTA('Form Responses 1'!$1:$1)-4),,TRUE,"Form Responses 1")))</f>
        <v>BAIK</v>
      </c>
      <c r="H312" s="84" t="str">
        <f ca="1" t="shared" si="1"/>
        <v>RADEN SALEH - Lantai 1</v>
      </c>
      <c r="I312" s="84" t="str">
        <f ca="1" t="shared" si="2"/>
        <v>CLEANING SERVICE</v>
      </c>
      <c r="J312" s="84">
        <f ca="1" t="array" ref="J312">IFERROR(INDEX(MASTER!B:B,MATCH(G312,MASTER!A:A,0))/100," ")</f>
        <v>0.95</v>
      </c>
      <c r="K312" s="68">
        <f ca="1" t="shared" si="3"/>
        <v>9</v>
      </c>
      <c r="L312" s="68" t="str">
        <f ca="1" t="shared" si="4"/>
        <v>2023 - WEEK 09</v>
      </c>
      <c r="M312" s="68" t="str">
        <f ca="1" t="shared" si="5"/>
        <v>2023 - MONTH 02</v>
      </c>
      <c r="N312" s="84">
        <f ca="1" t="shared" ref="N312:O312" si="320">IFERROR(AVERAGEIF(L:L,L312,$J:$J)," ")</f>
        <v>0.925625</v>
      </c>
      <c r="O312" s="84">
        <f ca="1" t="shared" si="320"/>
        <v>0.932187500000001</v>
      </c>
      <c r="P312" s="68" t="str">
        <f ca="1">IF(ISBLANK(A312)," ",IF(N312&gt;MASTER!$B$3/100,"SB",IF(N312&gt;MASTER!$B$4/100,"B",IF(N312&gt;MASTER!$B$5/100,"C","K"))))</f>
        <v>B</v>
      </c>
      <c r="Q312" s="68" t="str">
        <f ca="1">IF(ISBLANK(B312)," ",IF(O312&gt;MASTER!$B$3/100,"SB",IF(O312&gt;MASTER!$B$4/100,"B",IF(O312&gt;MASTER!$B$5/100,"C","K"))))</f>
        <v>B</v>
      </c>
    </row>
    <row r="313" customHeight="1" spans="1:17">
      <c r="A313" s="81">
        <f ca="1">INDIRECT(ADDRESS(2+QUOTIENT(ROW()-2,COUNTA('Form Responses 1'!$1:$1)-4),1,,TRUE,"Form Responses 1"))</f>
        <v>45035.4461173264</v>
      </c>
      <c r="B313" s="68" t="str">
        <f ca="1">INDIRECT(ADDRESS(2+QUOTIENT(ROW()-2,COUNTA('Form Responses 1'!$1:$1)-4),2,,TRUE,"Form Responses 1"))</f>
        <v>edy.kyd@gmail.com</v>
      </c>
      <c r="C313" s="68" t="str">
        <f ca="1">INDIRECT(ADDRESS(2+QUOTIENT(ROW()-2,COUNTA('Form Responses 1'!$1:$1)-4),3,,TRUE,"Form Responses 1"))</f>
        <v>Edi Karyadi</v>
      </c>
      <c r="D313" s="82">
        <f ca="1">INDIRECT(ADDRESS(2+QUOTIENT(ROW()-2,COUNTA('Form Responses 1'!$1:$1)-4),4,,TRUE,"Form Responses 1"))</f>
        <v>44985</v>
      </c>
      <c r="E313" s="83">
        <f ca="1" t="shared" si="0"/>
        <v>2</v>
      </c>
      <c r="F313" s="68" t="str">
        <f ca="1">IF(ISBLANK(A313)," ",INDIRECT(ADDRESS(1,5+MOD(ROW()-2,COUNTA('Form Responses 1'!$1:$1)-4),,TRUE,"Form Responses 1")))</f>
        <v>RADEN SALEH - Lantai 1 [Ruang Kerja]</v>
      </c>
      <c r="G313" s="68" t="str">
        <f ca="1">IF(ISBLANK(A313)," ",INDIRECT(ADDRESS(MATCH(A313,'Form Responses 1'!A:A,0),5+MOD(ROW()-2,COUNTA('Form Responses 1'!$1:$1)-4),,TRUE,"Form Responses 1")))</f>
        <v>BAIK</v>
      </c>
      <c r="H313" s="84" t="str">
        <f ca="1" t="shared" si="1"/>
        <v>RADEN SALEH - Lantai 1</v>
      </c>
      <c r="I313" s="84" t="str">
        <f ca="1" t="shared" si="2"/>
        <v>CLEANING SERVICE</v>
      </c>
      <c r="J313" s="84">
        <f ca="1" t="array" ref="J313">IFERROR(INDEX(MASTER!B:B,MATCH(G313,MASTER!A:A,0))/100," ")</f>
        <v>0.95</v>
      </c>
      <c r="K313" s="68">
        <f ca="1" t="shared" si="3"/>
        <v>9</v>
      </c>
      <c r="L313" s="68" t="str">
        <f ca="1" t="shared" si="4"/>
        <v>2023 - WEEK 09</v>
      </c>
      <c r="M313" s="68" t="str">
        <f ca="1" t="shared" si="5"/>
        <v>2023 - MONTH 02</v>
      </c>
      <c r="N313" s="84">
        <f ca="1" t="shared" ref="N313:O313" si="321">IFERROR(AVERAGEIF(L:L,L313,$J:$J)," ")</f>
        <v>0.925625</v>
      </c>
      <c r="O313" s="84">
        <f ca="1" t="shared" si="321"/>
        <v>0.932187500000001</v>
      </c>
      <c r="P313" s="68" t="str">
        <f ca="1">IF(ISBLANK(A313)," ",IF(N313&gt;MASTER!$B$3/100,"SB",IF(N313&gt;MASTER!$B$4/100,"B",IF(N313&gt;MASTER!$B$5/100,"C","K"))))</f>
        <v>B</v>
      </c>
      <c r="Q313" s="68" t="str">
        <f ca="1">IF(ISBLANK(B313)," ",IF(O313&gt;MASTER!$B$3/100,"SB",IF(O313&gt;MASTER!$B$4/100,"B",IF(O313&gt;MASTER!$B$5/100,"C","K"))))</f>
        <v>B</v>
      </c>
    </row>
    <row r="314" customHeight="1" spans="1:17">
      <c r="A314" s="81">
        <f ca="1">INDIRECT(ADDRESS(2+QUOTIENT(ROW()-2,COUNTA('Form Responses 1'!$1:$1)-4),1,,TRUE,"Form Responses 1"))</f>
        <v>45035.4461173264</v>
      </c>
      <c r="B314" s="68" t="str">
        <f ca="1">INDIRECT(ADDRESS(2+QUOTIENT(ROW()-2,COUNTA('Form Responses 1'!$1:$1)-4),2,,TRUE,"Form Responses 1"))</f>
        <v>edy.kyd@gmail.com</v>
      </c>
      <c r="C314" s="68" t="str">
        <f ca="1">INDIRECT(ADDRESS(2+QUOTIENT(ROW()-2,COUNTA('Form Responses 1'!$1:$1)-4),3,,TRUE,"Form Responses 1"))</f>
        <v>Edi Karyadi</v>
      </c>
      <c r="D314" s="82">
        <f ca="1">INDIRECT(ADDRESS(2+QUOTIENT(ROW()-2,COUNTA('Form Responses 1'!$1:$1)-4),4,,TRUE,"Form Responses 1"))</f>
        <v>44985</v>
      </c>
      <c r="E314" s="83">
        <f ca="1" t="shared" si="0"/>
        <v>2</v>
      </c>
      <c r="F314" s="68" t="str">
        <f ca="1">IF(ISBLANK(A314)," ",INDIRECT(ADDRESS(1,5+MOD(ROW()-2,COUNTA('Form Responses 1'!$1:$1)-4),,TRUE,"Form Responses 1")))</f>
        <v>RADEN SALEH - Lantai 1 [Tangga Exit]</v>
      </c>
      <c r="G314" s="68" t="str">
        <f ca="1">IF(ISBLANK(A314)," ",INDIRECT(ADDRESS(MATCH(A314,'Form Responses 1'!A:A,0),5+MOD(ROW()-2,COUNTA('Form Responses 1'!$1:$1)-4),,TRUE,"Form Responses 1")))</f>
        <v>BAIK</v>
      </c>
      <c r="H314" s="84" t="str">
        <f ca="1" t="shared" si="1"/>
        <v>RADEN SALEH - Lantai 1</v>
      </c>
      <c r="I314" s="84" t="str">
        <f ca="1" t="shared" si="2"/>
        <v>CLEANING SERVICE</v>
      </c>
      <c r="J314" s="84">
        <f ca="1" t="array" ref="J314">IFERROR(INDEX(MASTER!B:B,MATCH(G314,MASTER!A:A,0))/100," ")</f>
        <v>0.95</v>
      </c>
      <c r="K314" s="68">
        <f ca="1" t="shared" si="3"/>
        <v>9</v>
      </c>
      <c r="L314" s="68" t="str">
        <f ca="1" t="shared" si="4"/>
        <v>2023 - WEEK 09</v>
      </c>
      <c r="M314" s="68" t="str">
        <f ca="1" t="shared" si="5"/>
        <v>2023 - MONTH 02</v>
      </c>
      <c r="N314" s="84">
        <f ca="1" t="shared" ref="N314:O314" si="322">IFERROR(AVERAGEIF(L:L,L314,$J:$J)," ")</f>
        <v>0.925625</v>
      </c>
      <c r="O314" s="84">
        <f ca="1" t="shared" si="322"/>
        <v>0.932187500000001</v>
      </c>
      <c r="P314" s="68" t="str">
        <f ca="1">IF(ISBLANK(A314)," ",IF(N314&gt;MASTER!$B$3/100,"SB",IF(N314&gt;MASTER!$B$4/100,"B",IF(N314&gt;MASTER!$B$5/100,"C","K"))))</f>
        <v>B</v>
      </c>
      <c r="Q314" s="68" t="str">
        <f ca="1">IF(ISBLANK(B314)," ",IF(O314&gt;MASTER!$B$3/100,"SB",IF(O314&gt;MASTER!$B$4/100,"B",IF(O314&gt;MASTER!$B$5/100,"C","K"))))</f>
        <v>B</v>
      </c>
    </row>
    <row r="315" customHeight="1" spans="1:17">
      <c r="A315" s="81">
        <f ca="1">INDIRECT(ADDRESS(2+QUOTIENT(ROW()-2,COUNTA('Form Responses 1'!$1:$1)-4),1,,TRUE,"Form Responses 1"))</f>
        <v>45035.4461173264</v>
      </c>
      <c r="B315" s="68" t="str">
        <f ca="1">INDIRECT(ADDRESS(2+QUOTIENT(ROW()-2,COUNTA('Form Responses 1'!$1:$1)-4),2,,TRUE,"Form Responses 1"))</f>
        <v>edy.kyd@gmail.com</v>
      </c>
      <c r="C315" s="68" t="str">
        <f ca="1">INDIRECT(ADDRESS(2+QUOTIENT(ROW()-2,COUNTA('Form Responses 1'!$1:$1)-4),3,,TRUE,"Form Responses 1"))</f>
        <v>Edi Karyadi</v>
      </c>
      <c r="D315" s="82">
        <f ca="1">INDIRECT(ADDRESS(2+QUOTIENT(ROW()-2,COUNTA('Form Responses 1'!$1:$1)-4),4,,TRUE,"Form Responses 1"))</f>
        <v>44985</v>
      </c>
      <c r="E315" s="83">
        <f ca="1" t="shared" si="0"/>
        <v>2</v>
      </c>
      <c r="F315" s="68" t="str">
        <f ca="1">IF(ISBLANK(A315)," ",INDIRECT(ADDRESS(1,5+MOD(ROW()-2,COUNTA('Form Responses 1'!$1:$1)-4),,TRUE,"Form Responses 1")))</f>
        <v>RADEN SALEH - Lantai 1 [Toilet Pria / Wanita]</v>
      </c>
      <c r="G315" s="68" t="str">
        <f ca="1">IF(ISBLANK(A315)," ",INDIRECT(ADDRESS(MATCH(A315,'Form Responses 1'!A:A,0),5+MOD(ROW()-2,COUNTA('Form Responses 1'!$1:$1)-4),,TRUE,"Form Responses 1")))</f>
        <v>CUKUP BAIK</v>
      </c>
      <c r="H315" s="84" t="str">
        <f ca="1" t="shared" si="1"/>
        <v>RADEN SALEH - Lantai 1</v>
      </c>
      <c r="I315" s="84" t="str">
        <f ca="1" t="shared" si="2"/>
        <v>CLEANING SERVICE</v>
      </c>
      <c r="J315" s="84">
        <f ca="1" t="array" ref="J315">IFERROR(INDEX(MASTER!B:B,MATCH(G315,MASTER!A:A,0))/100," ")</f>
        <v>0.89</v>
      </c>
      <c r="K315" s="68">
        <f ca="1" t="shared" si="3"/>
        <v>9</v>
      </c>
      <c r="L315" s="68" t="str">
        <f ca="1" t="shared" si="4"/>
        <v>2023 - WEEK 09</v>
      </c>
      <c r="M315" s="68" t="str">
        <f ca="1" t="shared" si="5"/>
        <v>2023 - MONTH 02</v>
      </c>
      <c r="N315" s="84">
        <f ca="1" t="shared" ref="N315:O315" si="323">IFERROR(AVERAGEIF(L:L,L315,$J:$J)," ")</f>
        <v>0.925625</v>
      </c>
      <c r="O315" s="84">
        <f ca="1" t="shared" si="323"/>
        <v>0.932187500000001</v>
      </c>
      <c r="P315" s="68" t="str">
        <f ca="1">IF(ISBLANK(A315)," ",IF(N315&gt;MASTER!$B$3/100,"SB",IF(N315&gt;MASTER!$B$4/100,"B",IF(N315&gt;MASTER!$B$5/100,"C","K"))))</f>
        <v>B</v>
      </c>
      <c r="Q315" s="68" t="str">
        <f ca="1">IF(ISBLANK(B315)," ",IF(O315&gt;MASTER!$B$3/100,"SB",IF(O315&gt;MASTER!$B$4/100,"B",IF(O315&gt;MASTER!$B$5/100,"C","K"))))</f>
        <v>B</v>
      </c>
    </row>
    <row r="316" customHeight="1" spans="1:17">
      <c r="A316" s="81">
        <f ca="1">INDIRECT(ADDRESS(2+QUOTIENT(ROW()-2,COUNTA('Form Responses 1'!$1:$1)-4),1,,TRUE,"Form Responses 1"))</f>
        <v>45035.4461173264</v>
      </c>
      <c r="B316" s="68" t="str">
        <f ca="1">INDIRECT(ADDRESS(2+QUOTIENT(ROW()-2,COUNTA('Form Responses 1'!$1:$1)-4),2,,TRUE,"Form Responses 1"))</f>
        <v>edy.kyd@gmail.com</v>
      </c>
      <c r="C316" s="68" t="str">
        <f ca="1">INDIRECT(ADDRESS(2+QUOTIENT(ROW()-2,COUNTA('Form Responses 1'!$1:$1)-4),3,,TRUE,"Form Responses 1"))</f>
        <v>Edi Karyadi</v>
      </c>
      <c r="D316" s="82">
        <f ca="1">INDIRECT(ADDRESS(2+QUOTIENT(ROW()-2,COUNTA('Form Responses 1'!$1:$1)-4),4,,TRUE,"Form Responses 1"))</f>
        <v>44985</v>
      </c>
      <c r="E316" s="83">
        <f ca="1" t="shared" si="0"/>
        <v>2</v>
      </c>
      <c r="F316" s="68" t="str">
        <f ca="1">IF(ISBLANK(A316)," ",INDIRECT(ADDRESS(1,5+MOD(ROW()-2,COUNTA('Form Responses 1'!$1:$1)-4),,TRUE,"Form Responses 1")))</f>
        <v>RADEN SALEH - Halaman [Taman ]</v>
      </c>
      <c r="G316" s="68" t="str">
        <f ca="1">IF(ISBLANK(A316)," ",INDIRECT(ADDRESS(MATCH(A316,'Form Responses 1'!A:A,0),5+MOD(ROW()-2,COUNTA('Form Responses 1'!$1:$1)-4),,TRUE,"Form Responses 1")))</f>
        <v>CUKUP BAIK</v>
      </c>
      <c r="H316" s="84" t="str">
        <f ca="1" t="shared" si="1"/>
        <v>RADEN SALEH - Halaman</v>
      </c>
      <c r="I316" s="84" t="str">
        <f ca="1" t="shared" si="2"/>
        <v>CLEANING SERVICE</v>
      </c>
      <c r="J316" s="84">
        <f ca="1" t="array" ref="J316">IFERROR(INDEX(MASTER!B:B,MATCH(G316,MASTER!A:A,0))/100," ")</f>
        <v>0.89</v>
      </c>
      <c r="K316" s="68">
        <f ca="1" t="shared" si="3"/>
        <v>9</v>
      </c>
      <c r="L316" s="68" t="str">
        <f ca="1" t="shared" si="4"/>
        <v>2023 - WEEK 09</v>
      </c>
      <c r="M316" s="68" t="str">
        <f ca="1" t="shared" si="5"/>
        <v>2023 - MONTH 02</v>
      </c>
      <c r="N316" s="84">
        <f ca="1" t="shared" ref="N316:O316" si="324">IFERROR(AVERAGEIF(L:L,L316,$J:$J)," ")</f>
        <v>0.925625</v>
      </c>
      <c r="O316" s="84">
        <f ca="1" t="shared" si="324"/>
        <v>0.932187500000001</v>
      </c>
      <c r="P316" s="68" t="str">
        <f ca="1">IF(ISBLANK(A316)," ",IF(N316&gt;MASTER!$B$3/100,"SB",IF(N316&gt;MASTER!$B$4/100,"B",IF(N316&gt;MASTER!$B$5/100,"C","K"))))</f>
        <v>B</v>
      </c>
      <c r="Q316" s="68" t="str">
        <f ca="1">IF(ISBLANK(B316)," ",IF(O316&gt;MASTER!$B$3/100,"SB",IF(O316&gt;MASTER!$B$4/100,"B",IF(O316&gt;MASTER!$B$5/100,"C","K"))))</f>
        <v>B</v>
      </c>
    </row>
    <row r="317" customHeight="1" spans="1:17">
      <c r="A317" s="81">
        <f ca="1">INDIRECT(ADDRESS(2+QUOTIENT(ROW()-2,COUNTA('Form Responses 1'!$1:$1)-4),1,,TRUE,"Form Responses 1"))</f>
        <v>45035.4461173264</v>
      </c>
      <c r="B317" s="68" t="str">
        <f ca="1">INDIRECT(ADDRESS(2+QUOTIENT(ROW()-2,COUNTA('Form Responses 1'!$1:$1)-4),2,,TRUE,"Form Responses 1"))</f>
        <v>edy.kyd@gmail.com</v>
      </c>
      <c r="C317" s="68" t="str">
        <f ca="1">INDIRECT(ADDRESS(2+QUOTIENT(ROW()-2,COUNTA('Form Responses 1'!$1:$1)-4),3,,TRUE,"Form Responses 1"))</f>
        <v>Edi Karyadi</v>
      </c>
      <c r="D317" s="82">
        <f ca="1">INDIRECT(ADDRESS(2+QUOTIENT(ROW()-2,COUNTA('Form Responses 1'!$1:$1)-4),4,,TRUE,"Form Responses 1"))</f>
        <v>44985</v>
      </c>
      <c r="E317" s="83">
        <f ca="1" t="shared" si="0"/>
        <v>2</v>
      </c>
      <c r="F317" s="68" t="str">
        <f ca="1">IF(ISBLANK(A317)," ",INDIRECT(ADDRESS(1,5+MOD(ROW()-2,COUNTA('Form Responses 1'!$1:$1)-4),,TRUE,"Form Responses 1")))</f>
        <v>RADEN SALEH - Halaman [Parkir Motor ]</v>
      </c>
      <c r="G317" s="68" t="str">
        <f ca="1">IF(ISBLANK(A317)," ",INDIRECT(ADDRESS(MATCH(A317,'Form Responses 1'!A:A,0),5+MOD(ROW()-2,COUNTA('Form Responses 1'!$1:$1)-4),,TRUE,"Form Responses 1")))</f>
        <v>CUKUP BAIK</v>
      </c>
      <c r="H317" s="84" t="str">
        <f ca="1" t="shared" si="1"/>
        <v>RADEN SALEH - Halaman</v>
      </c>
      <c r="I317" s="84" t="str">
        <f ca="1" t="shared" si="2"/>
        <v>CLEANING SERVICE</v>
      </c>
      <c r="J317" s="84">
        <f ca="1" t="array" ref="J317">IFERROR(INDEX(MASTER!B:B,MATCH(G317,MASTER!A:A,0))/100," ")</f>
        <v>0.89</v>
      </c>
      <c r="K317" s="68">
        <f ca="1" t="shared" si="3"/>
        <v>9</v>
      </c>
      <c r="L317" s="68" t="str">
        <f ca="1" t="shared" si="4"/>
        <v>2023 - WEEK 09</v>
      </c>
      <c r="M317" s="68" t="str">
        <f ca="1" t="shared" si="5"/>
        <v>2023 - MONTH 02</v>
      </c>
      <c r="N317" s="84">
        <f ca="1" t="shared" ref="N317:O317" si="325">IFERROR(AVERAGEIF(L:L,L317,$J:$J)," ")</f>
        <v>0.925625</v>
      </c>
      <c r="O317" s="84">
        <f ca="1" t="shared" si="325"/>
        <v>0.932187500000001</v>
      </c>
      <c r="P317" s="68" t="str">
        <f ca="1">IF(ISBLANK(A317)," ",IF(N317&gt;MASTER!$B$3/100,"SB",IF(N317&gt;MASTER!$B$4/100,"B",IF(N317&gt;MASTER!$B$5/100,"C","K"))))</f>
        <v>B</v>
      </c>
      <c r="Q317" s="68" t="str">
        <f ca="1">IF(ISBLANK(B317)," ",IF(O317&gt;MASTER!$B$3/100,"SB",IF(O317&gt;MASTER!$B$4/100,"B",IF(O317&gt;MASTER!$B$5/100,"C","K"))))</f>
        <v>B</v>
      </c>
    </row>
    <row r="318" customHeight="1" spans="1:17">
      <c r="A318" s="81">
        <f ca="1">INDIRECT(ADDRESS(2+QUOTIENT(ROW()-2,COUNTA('Form Responses 1'!$1:$1)-4),1,,TRUE,"Form Responses 1"))</f>
        <v>45035.4461173264</v>
      </c>
      <c r="B318" s="68" t="str">
        <f ca="1">INDIRECT(ADDRESS(2+QUOTIENT(ROW()-2,COUNTA('Form Responses 1'!$1:$1)-4),2,,TRUE,"Form Responses 1"))</f>
        <v>edy.kyd@gmail.com</v>
      </c>
      <c r="C318" s="68" t="str">
        <f ca="1">INDIRECT(ADDRESS(2+QUOTIENT(ROW()-2,COUNTA('Form Responses 1'!$1:$1)-4),3,,TRUE,"Form Responses 1"))</f>
        <v>Edi Karyadi</v>
      </c>
      <c r="D318" s="82">
        <f ca="1">INDIRECT(ADDRESS(2+QUOTIENT(ROW()-2,COUNTA('Form Responses 1'!$1:$1)-4),4,,TRUE,"Form Responses 1"))</f>
        <v>44985</v>
      </c>
      <c r="E318" s="83">
        <f ca="1" t="shared" si="0"/>
        <v>2</v>
      </c>
      <c r="F318" s="68" t="str">
        <f ca="1">IF(ISBLANK(A318)," ",INDIRECT(ADDRESS(1,5+MOD(ROW()-2,COUNTA('Form Responses 1'!$1:$1)-4),,TRUE,"Form Responses 1")))</f>
        <v>RADEN SALEH - Halaman [Parkir Mobil]</v>
      </c>
      <c r="G318" s="68" t="str">
        <f ca="1">IF(ISBLANK(A318)," ",INDIRECT(ADDRESS(MATCH(A318,'Form Responses 1'!A:A,0),5+MOD(ROW()-2,COUNTA('Form Responses 1'!$1:$1)-4),,TRUE,"Form Responses 1")))</f>
        <v>CUKUP BAIK</v>
      </c>
      <c r="H318" s="84" t="str">
        <f ca="1" t="shared" si="1"/>
        <v>RADEN SALEH - Halaman</v>
      </c>
      <c r="I318" s="84" t="str">
        <f ca="1" t="shared" si="2"/>
        <v>CLEANING SERVICE</v>
      </c>
      <c r="J318" s="84">
        <f ca="1" t="array" ref="J318">IFERROR(INDEX(MASTER!B:B,MATCH(G318,MASTER!A:A,0))/100," ")</f>
        <v>0.89</v>
      </c>
      <c r="K318" s="68">
        <f ca="1" t="shared" si="3"/>
        <v>9</v>
      </c>
      <c r="L318" s="68" t="str">
        <f ca="1" t="shared" si="4"/>
        <v>2023 - WEEK 09</v>
      </c>
      <c r="M318" s="68" t="str">
        <f ca="1" t="shared" si="5"/>
        <v>2023 - MONTH 02</v>
      </c>
      <c r="N318" s="84">
        <f ca="1" t="shared" ref="N318:O318" si="326">IFERROR(AVERAGEIF(L:L,L318,$J:$J)," ")</f>
        <v>0.925625</v>
      </c>
      <c r="O318" s="84">
        <f ca="1" t="shared" si="326"/>
        <v>0.932187500000001</v>
      </c>
      <c r="P318" s="68" t="str">
        <f ca="1">IF(ISBLANK(A318)," ",IF(N318&gt;MASTER!$B$3/100,"SB",IF(N318&gt;MASTER!$B$4/100,"B",IF(N318&gt;MASTER!$B$5/100,"C","K"))))</f>
        <v>B</v>
      </c>
      <c r="Q318" s="68" t="str">
        <f ca="1">IF(ISBLANK(B318)," ",IF(O318&gt;MASTER!$B$3/100,"SB",IF(O318&gt;MASTER!$B$4/100,"B",IF(O318&gt;MASTER!$B$5/100,"C","K"))))</f>
        <v>B</v>
      </c>
    </row>
    <row r="319" customHeight="1" spans="1:17">
      <c r="A319" s="81">
        <f ca="1">INDIRECT(ADDRESS(2+QUOTIENT(ROW()-2,COUNTA('Form Responses 1'!$1:$1)-4),1,,TRUE,"Form Responses 1"))</f>
        <v>45035.4461173264</v>
      </c>
      <c r="B319" s="68" t="str">
        <f ca="1">INDIRECT(ADDRESS(2+QUOTIENT(ROW()-2,COUNTA('Form Responses 1'!$1:$1)-4),2,,TRUE,"Form Responses 1"))</f>
        <v>edy.kyd@gmail.com</v>
      </c>
      <c r="C319" s="68" t="str">
        <f ca="1">INDIRECT(ADDRESS(2+QUOTIENT(ROW()-2,COUNTA('Form Responses 1'!$1:$1)-4),3,,TRUE,"Form Responses 1"))</f>
        <v>Edi Karyadi</v>
      </c>
      <c r="D319" s="82">
        <f ca="1">INDIRECT(ADDRESS(2+QUOTIENT(ROW()-2,COUNTA('Form Responses 1'!$1:$1)-4),4,,TRUE,"Form Responses 1"))</f>
        <v>44985</v>
      </c>
      <c r="E319" s="83">
        <f ca="1" t="shared" si="0"/>
        <v>2</v>
      </c>
      <c r="F319" s="68" t="str">
        <f ca="1">IF(ISBLANK(A319)," ",INDIRECT(ADDRESS(1,5+MOD(ROW()-2,COUNTA('Form Responses 1'!$1:$1)-4),,TRUE,"Form Responses 1")))</f>
        <v>RADEN SALEH - Halaman [Pos Security]</v>
      </c>
      <c r="G319" s="68" t="str">
        <f ca="1">IF(ISBLANK(A319)," ",INDIRECT(ADDRESS(MATCH(A319,'Form Responses 1'!A:A,0),5+MOD(ROW()-2,COUNTA('Form Responses 1'!$1:$1)-4),,TRUE,"Form Responses 1")))</f>
        <v>BAIK</v>
      </c>
      <c r="H319" s="84" t="str">
        <f ca="1" t="shared" si="1"/>
        <v>RADEN SALEH - Halaman</v>
      </c>
      <c r="I319" s="84" t="str">
        <f ca="1" t="shared" si="2"/>
        <v>CLEANING SERVICE</v>
      </c>
      <c r="J319" s="84">
        <f ca="1" t="array" ref="J319">IFERROR(INDEX(MASTER!B:B,MATCH(G319,MASTER!A:A,0))/100," ")</f>
        <v>0.95</v>
      </c>
      <c r="K319" s="68">
        <f ca="1" t="shared" si="3"/>
        <v>9</v>
      </c>
      <c r="L319" s="68" t="str">
        <f ca="1" t="shared" si="4"/>
        <v>2023 - WEEK 09</v>
      </c>
      <c r="M319" s="68" t="str">
        <f ca="1" t="shared" si="5"/>
        <v>2023 - MONTH 02</v>
      </c>
      <c r="N319" s="84">
        <f ca="1" t="shared" ref="N319:O319" si="327">IFERROR(AVERAGEIF(L:L,L319,$J:$J)," ")</f>
        <v>0.925625</v>
      </c>
      <c r="O319" s="84">
        <f ca="1" t="shared" si="327"/>
        <v>0.932187500000001</v>
      </c>
      <c r="P319" s="68" t="str">
        <f ca="1">IF(ISBLANK(A319)," ",IF(N319&gt;MASTER!$B$3/100,"SB",IF(N319&gt;MASTER!$B$4/100,"B",IF(N319&gt;MASTER!$B$5/100,"C","K"))))</f>
        <v>B</v>
      </c>
      <c r="Q319" s="68" t="str">
        <f ca="1">IF(ISBLANK(B319)," ",IF(O319&gt;MASTER!$B$3/100,"SB",IF(O319&gt;MASTER!$B$4/100,"B",IF(O319&gt;MASTER!$B$5/100,"C","K"))))</f>
        <v>B</v>
      </c>
    </row>
    <row r="320" customHeight="1" spans="1:17">
      <c r="A320" s="81">
        <f ca="1">INDIRECT(ADDRESS(2+QUOTIENT(ROW()-2,COUNTA('Form Responses 1'!$1:$1)-4),1,,TRUE,"Form Responses 1"))</f>
        <v>45035.4461173264</v>
      </c>
      <c r="B320" s="68" t="str">
        <f ca="1">INDIRECT(ADDRESS(2+QUOTIENT(ROW()-2,COUNTA('Form Responses 1'!$1:$1)-4),2,,TRUE,"Form Responses 1"))</f>
        <v>edy.kyd@gmail.com</v>
      </c>
      <c r="C320" s="68" t="str">
        <f ca="1">INDIRECT(ADDRESS(2+QUOTIENT(ROW()-2,COUNTA('Form Responses 1'!$1:$1)-4),3,,TRUE,"Form Responses 1"))</f>
        <v>Edi Karyadi</v>
      </c>
      <c r="D320" s="82">
        <f ca="1">INDIRECT(ADDRESS(2+QUOTIENT(ROW()-2,COUNTA('Form Responses 1'!$1:$1)-4),4,,TRUE,"Form Responses 1"))</f>
        <v>44985</v>
      </c>
      <c r="E320" s="83">
        <f ca="1" t="shared" si="0"/>
        <v>2</v>
      </c>
      <c r="F320" s="68" t="str">
        <f ca="1">IF(ISBLANK(A320)," ",INDIRECT(ADDRESS(1,5+MOD(ROW()-2,COUNTA('Form Responses 1'!$1:$1)-4),,TRUE,"Form Responses 1")))</f>
        <v>RADEN SALEH - Halaman [Halaman depan samping dan belakang]</v>
      </c>
      <c r="G320" s="68" t="str">
        <f ca="1">IF(ISBLANK(A320)," ",INDIRECT(ADDRESS(MATCH(A320,'Form Responses 1'!A:A,0),5+MOD(ROW()-2,COUNTA('Form Responses 1'!$1:$1)-4),,TRUE,"Form Responses 1")))</f>
        <v>CUKUP BAIK</v>
      </c>
      <c r="H320" s="84" t="str">
        <f ca="1" t="shared" si="1"/>
        <v>RADEN SALEH - Halaman</v>
      </c>
      <c r="I320" s="84" t="str">
        <f ca="1" t="shared" si="2"/>
        <v>CLEANING SERVICE</v>
      </c>
      <c r="J320" s="84">
        <f ca="1" t="array" ref="J320">IFERROR(INDEX(MASTER!B:B,MATCH(G320,MASTER!A:A,0))/100," ")</f>
        <v>0.89</v>
      </c>
      <c r="K320" s="68">
        <f ca="1" t="shared" si="3"/>
        <v>9</v>
      </c>
      <c r="L320" s="68" t="str">
        <f ca="1" t="shared" si="4"/>
        <v>2023 - WEEK 09</v>
      </c>
      <c r="M320" s="68" t="str">
        <f ca="1" t="shared" si="5"/>
        <v>2023 - MONTH 02</v>
      </c>
      <c r="N320" s="84">
        <f ca="1" t="shared" ref="N320:O320" si="328">IFERROR(AVERAGEIF(L:L,L320,$J:$J)," ")</f>
        <v>0.925625</v>
      </c>
      <c r="O320" s="84">
        <f ca="1" t="shared" si="328"/>
        <v>0.932187500000001</v>
      </c>
      <c r="P320" s="68" t="str">
        <f ca="1">IF(ISBLANK(A320)," ",IF(N320&gt;MASTER!$B$3/100,"SB",IF(N320&gt;MASTER!$B$4/100,"B",IF(N320&gt;MASTER!$B$5/100,"C","K"))))</f>
        <v>B</v>
      </c>
      <c r="Q320" s="68" t="str">
        <f ca="1">IF(ISBLANK(B320)," ",IF(O320&gt;MASTER!$B$3/100,"SB",IF(O320&gt;MASTER!$B$4/100,"B",IF(O320&gt;MASTER!$B$5/100,"C","K"))))</f>
        <v>B</v>
      </c>
    </row>
    <row r="321" customHeight="1" spans="1:17">
      <c r="A321" s="81">
        <f ca="1">INDIRECT(ADDRESS(2+QUOTIENT(ROW()-2,COUNTA('Form Responses 1'!$1:$1)-4),1,,TRUE,"Form Responses 1"))</f>
        <v>45035.4461173264</v>
      </c>
      <c r="B321" s="68" t="str">
        <f ca="1">INDIRECT(ADDRESS(2+QUOTIENT(ROW()-2,COUNTA('Form Responses 1'!$1:$1)-4),2,,TRUE,"Form Responses 1"))</f>
        <v>edy.kyd@gmail.com</v>
      </c>
      <c r="C321" s="68" t="str">
        <f ca="1">INDIRECT(ADDRESS(2+QUOTIENT(ROW()-2,COUNTA('Form Responses 1'!$1:$1)-4),3,,TRUE,"Form Responses 1"))</f>
        <v>Edi Karyadi</v>
      </c>
      <c r="D321" s="82">
        <f ca="1">INDIRECT(ADDRESS(2+QUOTIENT(ROW()-2,COUNTA('Form Responses 1'!$1:$1)-4),4,,TRUE,"Form Responses 1"))</f>
        <v>44985</v>
      </c>
      <c r="E321" s="83">
        <f ca="1" t="shared" si="0"/>
        <v>2</v>
      </c>
      <c r="F321" s="68" t="str">
        <f ca="1">IF(ISBLANK(A321)," ",INDIRECT(ADDRESS(1,5+MOD(ROW()-2,COUNTA('Form Responses 1'!$1:$1)-4),,TRUE,"Form Responses 1")))</f>
        <v>RADEN SALEH - Halaman [TPS]</v>
      </c>
      <c r="G321" s="68" t="str">
        <f ca="1">IF(ISBLANK(A321)," ",INDIRECT(ADDRESS(MATCH(A321,'Form Responses 1'!A:A,0),5+MOD(ROW()-2,COUNTA('Form Responses 1'!$1:$1)-4),,TRUE,"Form Responses 1")))</f>
        <v>BAIK</v>
      </c>
      <c r="H321" s="84" t="str">
        <f ca="1" t="shared" si="1"/>
        <v>RADEN SALEH - Halaman</v>
      </c>
      <c r="I321" s="84" t="str">
        <f ca="1" t="shared" si="2"/>
        <v>CLEANING SERVICE</v>
      </c>
      <c r="J321" s="84">
        <f ca="1" t="array" ref="J321">IFERROR(INDEX(MASTER!B:B,MATCH(G321,MASTER!A:A,0))/100," ")</f>
        <v>0.95</v>
      </c>
      <c r="K321" s="68">
        <f ca="1" t="shared" si="3"/>
        <v>9</v>
      </c>
      <c r="L321" s="68" t="str">
        <f ca="1" t="shared" si="4"/>
        <v>2023 - WEEK 09</v>
      </c>
      <c r="M321" s="68" t="str">
        <f ca="1" t="shared" si="5"/>
        <v>2023 - MONTH 02</v>
      </c>
      <c r="N321" s="84">
        <f ca="1" t="shared" ref="N321:O321" si="329">IFERROR(AVERAGEIF(L:L,L321,$J:$J)," ")</f>
        <v>0.925625</v>
      </c>
      <c r="O321" s="84">
        <f ca="1" t="shared" si="329"/>
        <v>0.932187500000001</v>
      </c>
      <c r="P321" s="68" t="str">
        <f ca="1">IF(ISBLANK(A321)," ",IF(N321&gt;MASTER!$B$3/100,"SB",IF(N321&gt;MASTER!$B$4/100,"B",IF(N321&gt;MASTER!$B$5/100,"C","K"))))</f>
        <v>B</v>
      </c>
      <c r="Q321" s="68" t="str">
        <f ca="1">IF(ISBLANK(B321)," ",IF(O321&gt;MASTER!$B$3/100,"SB",IF(O321&gt;MASTER!$B$4/100,"B",IF(O321&gt;MASTER!$B$5/100,"C","K"))))</f>
        <v>B</v>
      </c>
    </row>
    <row r="322" customHeight="1" spans="1:17">
      <c r="A322" s="81">
        <f ca="1">INDIRECT(ADDRESS(2+QUOTIENT(ROW()-2,COUNTA('Form Responses 1'!$1:$1)-4),1,,TRUE,"Form Responses 1"))</f>
        <v>45035.4469934259</v>
      </c>
      <c r="B322" s="68" t="str">
        <f ca="1">INDIRECT(ADDRESS(2+QUOTIENT(ROW()-2,COUNTA('Form Responses 1'!$1:$1)-4),2,,TRUE,"Form Responses 1"))</f>
        <v>edy.kyd@gmail.com</v>
      </c>
      <c r="C322" s="68" t="str">
        <f ca="1">INDIRECT(ADDRESS(2+QUOTIENT(ROW()-2,COUNTA('Form Responses 1'!$1:$1)-4),3,,TRUE,"Form Responses 1"))</f>
        <v>Edi Karyadi</v>
      </c>
      <c r="D322" s="82">
        <f ca="1">INDIRECT(ADDRESS(2+QUOTIENT(ROW()-2,COUNTA('Form Responses 1'!$1:$1)-4),4,,TRUE,"Form Responses 1"))</f>
        <v>45004</v>
      </c>
      <c r="E322" s="83">
        <f ca="1" t="shared" si="0"/>
        <v>7</v>
      </c>
      <c r="F322" s="68" t="str">
        <f ca="1">IF(ISBLANK(A322)," ",INDIRECT(ADDRESS(1,5+MOD(ROW()-2,COUNTA('Form Responses 1'!$1:$1)-4),,TRUE,"Form Responses 1")))</f>
        <v>Security [CIKINI - Security Functions]</v>
      </c>
      <c r="G322" s="68" t="str">
        <f ca="1">IF(ISBLANK(A322)," ",INDIRECT(ADDRESS(MATCH(A322,'Form Responses 1'!A:A,0),5+MOD(ROW()-2,COUNTA('Form Responses 1'!$1:$1)-4),,TRUE,"Form Responses 1")))</f>
        <v>BAIK</v>
      </c>
      <c r="H322" s="84" t="str">
        <f ca="1" t="shared" si="1"/>
        <v>Security</v>
      </c>
      <c r="I322" s="84" t="str">
        <f ca="1" t="shared" si="2"/>
        <v>SECURITY SERVICE</v>
      </c>
      <c r="J322" s="84">
        <f ca="1" t="array" ref="J322">IFERROR(INDEX(MASTER!B:B,MATCH(G322,MASTER!A:A,0))/100," ")</f>
        <v>0.95</v>
      </c>
      <c r="K322" s="68">
        <f ca="1" t="shared" si="3"/>
        <v>12</v>
      </c>
      <c r="L322" s="68" t="str">
        <f ca="1" t="shared" si="4"/>
        <v>2023 - WEEK 12</v>
      </c>
      <c r="M322" s="68" t="str">
        <f ca="1" t="shared" si="5"/>
        <v>2023 - MONTH 03</v>
      </c>
      <c r="N322" s="84">
        <f ca="1" t="shared" ref="N322:O322" si="330">IFERROR(AVERAGEIF(L:L,L322,$J:$J)," ")</f>
        <v>0.933125</v>
      </c>
      <c r="O322" s="84">
        <f ca="1" t="shared" si="330"/>
        <v>0.933125</v>
      </c>
      <c r="P322" s="68" t="str">
        <f ca="1">IF(ISBLANK(A322)," ",IF(N322&gt;MASTER!$B$3/100,"SB",IF(N322&gt;MASTER!$B$4/100,"B",IF(N322&gt;MASTER!$B$5/100,"C","K"))))</f>
        <v>B</v>
      </c>
      <c r="Q322" s="68" t="str">
        <f ca="1">IF(ISBLANK(B322)," ",IF(O322&gt;MASTER!$B$3/100,"SB",IF(O322&gt;MASTER!$B$4/100,"B",IF(O322&gt;MASTER!$B$5/100,"C","K"))))</f>
        <v>B</v>
      </c>
    </row>
    <row r="323" customHeight="1" spans="1:17">
      <c r="A323" s="81">
        <f ca="1">INDIRECT(ADDRESS(2+QUOTIENT(ROW()-2,COUNTA('Form Responses 1'!$1:$1)-4),1,,TRUE,"Form Responses 1"))</f>
        <v>45035.4469934259</v>
      </c>
      <c r="B323" s="68" t="str">
        <f ca="1">INDIRECT(ADDRESS(2+QUOTIENT(ROW()-2,COUNTA('Form Responses 1'!$1:$1)-4),2,,TRUE,"Form Responses 1"))</f>
        <v>edy.kyd@gmail.com</v>
      </c>
      <c r="C323" s="68" t="str">
        <f ca="1">INDIRECT(ADDRESS(2+QUOTIENT(ROW()-2,COUNTA('Form Responses 1'!$1:$1)-4),3,,TRUE,"Form Responses 1"))</f>
        <v>Edi Karyadi</v>
      </c>
      <c r="D323" s="82">
        <f ca="1">INDIRECT(ADDRESS(2+QUOTIENT(ROW()-2,COUNTA('Form Responses 1'!$1:$1)-4),4,,TRUE,"Form Responses 1"))</f>
        <v>45004</v>
      </c>
      <c r="E323" s="83">
        <f ca="1" t="shared" si="0"/>
        <v>7</v>
      </c>
      <c r="F323" s="68" t="str">
        <f ca="1">IF(ISBLANK(A323)," ",INDIRECT(ADDRESS(1,5+MOD(ROW()-2,COUNTA('Form Responses 1'!$1:$1)-4),,TRUE,"Form Responses 1")))</f>
        <v>Security [ RADEN SALEH - Security Functions]</v>
      </c>
      <c r="G323" s="68" t="str">
        <f ca="1">IF(ISBLANK(A323)," ",INDIRECT(ADDRESS(MATCH(A323,'Form Responses 1'!A:A,0),5+MOD(ROW()-2,COUNTA('Form Responses 1'!$1:$1)-4),,TRUE,"Form Responses 1")))</f>
        <v>BAIK</v>
      </c>
      <c r="H323" s="84" t="str">
        <f ca="1" t="shared" si="1"/>
        <v>Security</v>
      </c>
      <c r="I323" s="84" t="str">
        <f ca="1" t="shared" si="2"/>
        <v>SECURITY SERVICE</v>
      </c>
      <c r="J323" s="84">
        <f ca="1" t="array" ref="J323">IFERROR(INDEX(MASTER!B:B,MATCH(G323,MASTER!A:A,0))/100," ")</f>
        <v>0.95</v>
      </c>
      <c r="K323" s="68">
        <f ca="1" t="shared" si="3"/>
        <v>12</v>
      </c>
      <c r="L323" s="68" t="str">
        <f ca="1" t="shared" si="4"/>
        <v>2023 - WEEK 12</v>
      </c>
      <c r="M323" s="68" t="str">
        <f ca="1" t="shared" si="5"/>
        <v>2023 - MONTH 03</v>
      </c>
      <c r="N323" s="84">
        <f ca="1" t="shared" ref="N323:O323" si="331">IFERROR(AVERAGEIF(L:L,L323,$J:$J)," ")</f>
        <v>0.933125</v>
      </c>
      <c r="O323" s="84">
        <f ca="1" t="shared" si="331"/>
        <v>0.933125</v>
      </c>
      <c r="P323" s="68" t="str">
        <f ca="1">IF(ISBLANK(A323)," ",IF(N323&gt;MASTER!$B$3/100,"SB",IF(N323&gt;MASTER!$B$4/100,"B",IF(N323&gt;MASTER!$B$5/100,"C","K"))))</f>
        <v>B</v>
      </c>
      <c r="Q323" s="68" t="str">
        <f ca="1">IF(ISBLANK(B323)," ",IF(O323&gt;MASTER!$B$3/100,"SB",IF(O323&gt;MASTER!$B$4/100,"B",IF(O323&gt;MASTER!$B$5/100,"C","K"))))</f>
        <v>B</v>
      </c>
    </row>
    <row r="324" customHeight="1" spans="1:17">
      <c r="A324" s="81">
        <f ca="1">INDIRECT(ADDRESS(2+QUOTIENT(ROW()-2,COUNTA('Form Responses 1'!$1:$1)-4),1,,TRUE,"Form Responses 1"))</f>
        <v>45035.4469934259</v>
      </c>
      <c r="B324" s="68" t="str">
        <f ca="1">INDIRECT(ADDRESS(2+QUOTIENT(ROW()-2,COUNTA('Form Responses 1'!$1:$1)-4),2,,TRUE,"Form Responses 1"))</f>
        <v>edy.kyd@gmail.com</v>
      </c>
      <c r="C324" s="68" t="str">
        <f ca="1">INDIRECT(ADDRESS(2+QUOTIENT(ROW()-2,COUNTA('Form Responses 1'!$1:$1)-4),3,,TRUE,"Form Responses 1"))</f>
        <v>Edi Karyadi</v>
      </c>
      <c r="D324" s="82">
        <f ca="1">INDIRECT(ADDRESS(2+QUOTIENT(ROW()-2,COUNTA('Form Responses 1'!$1:$1)-4),4,,TRUE,"Form Responses 1"))</f>
        <v>45004</v>
      </c>
      <c r="E324" s="83">
        <f ca="1" t="shared" si="0"/>
        <v>7</v>
      </c>
      <c r="F324" s="68" t="str">
        <f ca="1">IF(ISBLANK(A324)," ",INDIRECT(ADDRESS(1,5+MOD(ROW()-2,COUNTA('Form Responses 1'!$1:$1)-4),,TRUE,"Form Responses 1")))</f>
        <v>CIKINI - Lantai 1 [Lobby Utama]</v>
      </c>
      <c r="G324" s="68" t="str">
        <f ca="1">IF(ISBLANK(A324)," ",INDIRECT(ADDRESS(MATCH(A324,'Form Responses 1'!A:A,0),5+MOD(ROW()-2,COUNTA('Form Responses 1'!$1:$1)-4),,TRUE,"Form Responses 1")))</f>
        <v>BAIK</v>
      </c>
      <c r="H324" s="84" t="str">
        <f ca="1" t="shared" si="1"/>
        <v>CIKINI - Lantai 1</v>
      </c>
      <c r="I324" s="84" t="str">
        <f ca="1" t="shared" si="2"/>
        <v>CLEANING SERVICE</v>
      </c>
      <c r="J324" s="84">
        <f ca="1" t="array" ref="J324">IFERROR(INDEX(MASTER!B:B,MATCH(G324,MASTER!A:A,0))/100," ")</f>
        <v>0.95</v>
      </c>
      <c r="K324" s="68">
        <f ca="1" t="shared" si="3"/>
        <v>12</v>
      </c>
      <c r="L324" s="68" t="str">
        <f ca="1" t="shared" si="4"/>
        <v>2023 - WEEK 12</v>
      </c>
      <c r="M324" s="68" t="str">
        <f ca="1" t="shared" si="5"/>
        <v>2023 - MONTH 03</v>
      </c>
      <c r="N324" s="84">
        <f ca="1" t="shared" ref="N324:O324" si="332">IFERROR(AVERAGEIF(L:L,L324,$J:$J)," ")</f>
        <v>0.933125</v>
      </c>
      <c r="O324" s="84">
        <f ca="1" t="shared" si="332"/>
        <v>0.933125</v>
      </c>
      <c r="P324" s="68" t="str">
        <f ca="1">IF(ISBLANK(A324)," ",IF(N324&gt;MASTER!$B$3/100,"SB",IF(N324&gt;MASTER!$B$4/100,"B",IF(N324&gt;MASTER!$B$5/100,"C","K"))))</f>
        <v>B</v>
      </c>
      <c r="Q324" s="68" t="str">
        <f ca="1">IF(ISBLANK(B324)," ",IF(O324&gt;MASTER!$B$3/100,"SB",IF(O324&gt;MASTER!$B$4/100,"B",IF(O324&gt;MASTER!$B$5/100,"C","K"))))</f>
        <v>B</v>
      </c>
    </row>
    <row r="325" customHeight="1" spans="1:17">
      <c r="A325" s="81">
        <f ca="1">INDIRECT(ADDRESS(2+QUOTIENT(ROW()-2,COUNTA('Form Responses 1'!$1:$1)-4),1,,TRUE,"Form Responses 1"))</f>
        <v>45035.4469934259</v>
      </c>
      <c r="B325" s="68" t="str">
        <f ca="1">INDIRECT(ADDRESS(2+QUOTIENT(ROW()-2,COUNTA('Form Responses 1'!$1:$1)-4),2,,TRUE,"Form Responses 1"))</f>
        <v>edy.kyd@gmail.com</v>
      </c>
      <c r="C325" s="68" t="str">
        <f ca="1">INDIRECT(ADDRESS(2+QUOTIENT(ROW()-2,COUNTA('Form Responses 1'!$1:$1)-4),3,,TRUE,"Form Responses 1"))</f>
        <v>Edi Karyadi</v>
      </c>
      <c r="D325" s="82">
        <f ca="1">INDIRECT(ADDRESS(2+QUOTIENT(ROW()-2,COUNTA('Form Responses 1'!$1:$1)-4),4,,TRUE,"Form Responses 1"))</f>
        <v>45004</v>
      </c>
      <c r="E325" s="83">
        <f ca="1" t="shared" si="0"/>
        <v>7</v>
      </c>
      <c r="F325" s="68" t="str">
        <f ca="1">IF(ISBLANK(A325)," ",INDIRECT(ADDRESS(1,5+MOD(ROW()-2,COUNTA('Form Responses 1'!$1:$1)-4),,TRUE,"Form Responses 1")))</f>
        <v>CIKINI - Lantai 1 [Musholla]</v>
      </c>
      <c r="G325" s="68" t="str">
        <f ca="1">IF(ISBLANK(A325)," ",INDIRECT(ADDRESS(MATCH(A325,'Form Responses 1'!A:A,0),5+MOD(ROW()-2,COUNTA('Form Responses 1'!$1:$1)-4),,TRUE,"Form Responses 1")))</f>
        <v>BAIK</v>
      </c>
      <c r="H325" s="84" t="str">
        <f ca="1" t="shared" si="1"/>
        <v>CIKINI - Lantai 1</v>
      </c>
      <c r="I325" s="84" t="str">
        <f ca="1" t="shared" si="2"/>
        <v>CLEANING SERVICE</v>
      </c>
      <c r="J325" s="84">
        <f ca="1" t="array" ref="J325">IFERROR(INDEX(MASTER!B:B,MATCH(G325,MASTER!A:A,0))/100," ")</f>
        <v>0.95</v>
      </c>
      <c r="K325" s="68">
        <f ca="1" t="shared" si="3"/>
        <v>12</v>
      </c>
      <c r="L325" s="68" t="str">
        <f ca="1" t="shared" si="4"/>
        <v>2023 - WEEK 12</v>
      </c>
      <c r="M325" s="68" t="str">
        <f ca="1" t="shared" si="5"/>
        <v>2023 - MONTH 03</v>
      </c>
      <c r="N325" s="84">
        <f ca="1" t="shared" ref="N325:O325" si="333">IFERROR(AVERAGEIF(L:L,L325,$J:$J)," ")</f>
        <v>0.933125</v>
      </c>
      <c r="O325" s="84">
        <f ca="1" t="shared" si="333"/>
        <v>0.933125</v>
      </c>
      <c r="P325" s="68" t="str">
        <f ca="1">IF(ISBLANK(A325)," ",IF(N325&gt;MASTER!$B$3/100,"SB",IF(N325&gt;MASTER!$B$4/100,"B",IF(N325&gt;MASTER!$B$5/100,"C","K"))))</f>
        <v>B</v>
      </c>
      <c r="Q325" s="68" t="str">
        <f ca="1">IF(ISBLANK(B325)," ",IF(O325&gt;MASTER!$B$3/100,"SB",IF(O325&gt;MASTER!$B$4/100,"B",IF(O325&gt;MASTER!$B$5/100,"C","K"))))</f>
        <v>B</v>
      </c>
    </row>
    <row r="326" customHeight="1" spans="1:17">
      <c r="A326" s="81">
        <f ca="1">INDIRECT(ADDRESS(2+QUOTIENT(ROW()-2,COUNTA('Form Responses 1'!$1:$1)-4),1,,TRUE,"Form Responses 1"))</f>
        <v>45035.4469934259</v>
      </c>
      <c r="B326" s="68" t="str">
        <f ca="1">INDIRECT(ADDRESS(2+QUOTIENT(ROW()-2,COUNTA('Form Responses 1'!$1:$1)-4),2,,TRUE,"Form Responses 1"))</f>
        <v>edy.kyd@gmail.com</v>
      </c>
      <c r="C326" s="68" t="str">
        <f ca="1">INDIRECT(ADDRESS(2+QUOTIENT(ROW()-2,COUNTA('Form Responses 1'!$1:$1)-4),3,,TRUE,"Form Responses 1"))</f>
        <v>Edi Karyadi</v>
      </c>
      <c r="D326" s="82">
        <f ca="1">INDIRECT(ADDRESS(2+QUOTIENT(ROW()-2,COUNTA('Form Responses 1'!$1:$1)-4),4,,TRUE,"Form Responses 1"))</f>
        <v>45004</v>
      </c>
      <c r="E326" s="83">
        <f ca="1" t="shared" si="0"/>
        <v>7</v>
      </c>
      <c r="F326" s="68" t="str">
        <f ca="1">IF(ISBLANK(A326)," ",INDIRECT(ADDRESS(1,5+MOD(ROW()-2,COUNTA('Form Responses 1'!$1:$1)-4),,TRUE,"Form Responses 1")))</f>
        <v>CIKINI - Lantai 1 [R. PPID]</v>
      </c>
      <c r="G326" s="68" t="str">
        <f ca="1">IF(ISBLANK(A326)," ",INDIRECT(ADDRESS(MATCH(A326,'Form Responses 1'!A:A,0),5+MOD(ROW()-2,COUNTA('Form Responses 1'!$1:$1)-4),,TRUE,"Form Responses 1")))</f>
        <v>BAIK</v>
      </c>
      <c r="H326" s="84" t="str">
        <f ca="1" t="shared" si="1"/>
        <v>CIKINI - Lantai 1</v>
      </c>
      <c r="I326" s="84" t="str">
        <f ca="1" t="shared" si="2"/>
        <v>CLEANING SERVICE</v>
      </c>
      <c r="J326" s="84">
        <f ca="1" t="array" ref="J326">IFERROR(INDEX(MASTER!B:B,MATCH(G326,MASTER!A:A,0))/100," ")</f>
        <v>0.95</v>
      </c>
      <c r="K326" s="68">
        <f ca="1" t="shared" si="3"/>
        <v>12</v>
      </c>
      <c r="L326" s="68" t="str">
        <f ca="1" t="shared" si="4"/>
        <v>2023 - WEEK 12</v>
      </c>
      <c r="M326" s="68" t="str">
        <f ca="1" t="shared" si="5"/>
        <v>2023 - MONTH 03</v>
      </c>
      <c r="N326" s="84">
        <f ca="1" t="shared" ref="N326:O326" si="334">IFERROR(AVERAGEIF(L:L,L326,$J:$J)," ")</f>
        <v>0.933125</v>
      </c>
      <c r="O326" s="84">
        <f ca="1" t="shared" si="334"/>
        <v>0.933125</v>
      </c>
      <c r="P326" s="68" t="str">
        <f ca="1">IF(ISBLANK(A326)," ",IF(N326&gt;MASTER!$B$3/100,"SB",IF(N326&gt;MASTER!$B$4/100,"B",IF(N326&gt;MASTER!$B$5/100,"C","K"))))</f>
        <v>B</v>
      </c>
      <c r="Q326" s="68" t="str">
        <f ca="1">IF(ISBLANK(B326)," ",IF(O326&gt;MASTER!$B$3/100,"SB",IF(O326&gt;MASTER!$B$4/100,"B",IF(O326&gt;MASTER!$B$5/100,"C","K"))))</f>
        <v>B</v>
      </c>
    </row>
    <row r="327" customHeight="1" spans="1:17">
      <c r="A327" s="81">
        <f ca="1">INDIRECT(ADDRESS(2+QUOTIENT(ROW()-2,COUNTA('Form Responses 1'!$1:$1)-4),1,,TRUE,"Form Responses 1"))</f>
        <v>45035.4469934259</v>
      </c>
      <c r="B327" s="68" t="str">
        <f ca="1">INDIRECT(ADDRESS(2+QUOTIENT(ROW()-2,COUNTA('Form Responses 1'!$1:$1)-4),2,,TRUE,"Form Responses 1"))</f>
        <v>edy.kyd@gmail.com</v>
      </c>
      <c r="C327" s="68" t="str">
        <f ca="1">INDIRECT(ADDRESS(2+QUOTIENT(ROW()-2,COUNTA('Form Responses 1'!$1:$1)-4),3,,TRUE,"Form Responses 1"))</f>
        <v>Edi Karyadi</v>
      </c>
      <c r="D327" s="82">
        <f ca="1">INDIRECT(ADDRESS(2+QUOTIENT(ROW()-2,COUNTA('Form Responses 1'!$1:$1)-4),4,,TRUE,"Form Responses 1"))</f>
        <v>45004</v>
      </c>
      <c r="E327" s="83">
        <f ca="1" t="shared" si="0"/>
        <v>7</v>
      </c>
      <c r="F327" s="68" t="str">
        <f ca="1">IF(ISBLANK(A327)," ",INDIRECT(ADDRESS(1,5+MOD(ROW()-2,COUNTA('Form Responses 1'!$1:$1)-4),,TRUE,"Form Responses 1")))</f>
        <v>CIKINI - Lantai 1 [Ruang Kerja]</v>
      </c>
      <c r="G327" s="68" t="str">
        <f ca="1">IF(ISBLANK(A327)," ",INDIRECT(ADDRESS(MATCH(A327,'Form Responses 1'!A:A,0),5+MOD(ROW()-2,COUNTA('Form Responses 1'!$1:$1)-4),,TRUE,"Form Responses 1")))</f>
        <v>BAIK</v>
      </c>
      <c r="H327" s="84" t="str">
        <f ca="1" t="shared" si="1"/>
        <v>CIKINI - Lantai 1</v>
      </c>
      <c r="I327" s="84" t="str">
        <f ca="1" t="shared" si="2"/>
        <v>CLEANING SERVICE</v>
      </c>
      <c r="J327" s="84">
        <f ca="1" t="array" ref="J327">IFERROR(INDEX(MASTER!B:B,MATCH(G327,MASTER!A:A,0))/100," ")</f>
        <v>0.95</v>
      </c>
      <c r="K327" s="68">
        <f ca="1" t="shared" si="3"/>
        <v>12</v>
      </c>
      <c r="L327" s="68" t="str">
        <f ca="1" t="shared" si="4"/>
        <v>2023 - WEEK 12</v>
      </c>
      <c r="M327" s="68" t="str">
        <f ca="1" t="shared" si="5"/>
        <v>2023 - MONTH 03</v>
      </c>
      <c r="N327" s="84">
        <f ca="1" t="shared" ref="N327:O327" si="335">IFERROR(AVERAGEIF(L:L,L327,$J:$J)," ")</f>
        <v>0.933125</v>
      </c>
      <c r="O327" s="84">
        <f ca="1" t="shared" si="335"/>
        <v>0.933125</v>
      </c>
      <c r="P327" s="68" t="str">
        <f ca="1">IF(ISBLANK(A327)," ",IF(N327&gt;MASTER!$B$3/100,"SB",IF(N327&gt;MASTER!$B$4/100,"B",IF(N327&gt;MASTER!$B$5/100,"C","K"))))</f>
        <v>B</v>
      </c>
      <c r="Q327" s="68" t="str">
        <f ca="1">IF(ISBLANK(B327)," ",IF(O327&gt;MASTER!$B$3/100,"SB",IF(O327&gt;MASTER!$B$4/100,"B",IF(O327&gt;MASTER!$B$5/100,"C","K"))))</f>
        <v>B</v>
      </c>
    </row>
    <row r="328" customHeight="1" spans="1:17">
      <c r="A328" s="81">
        <f ca="1">INDIRECT(ADDRESS(2+QUOTIENT(ROW()-2,COUNTA('Form Responses 1'!$1:$1)-4),1,,TRUE,"Form Responses 1"))</f>
        <v>45035.4469934259</v>
      </c>
      <c r="B328" s="68" t="str">
        <f ca="1">INDIRECT(ADDRESS(2+QUOTIENT(ROW()-2,COUNTA('Form Responses 1'!$1:$1)-4),2,,TRUE,"Form Responses 1"))</f>
        <v>edy.kyd@gmail.com</v>
      </c>
      <c r="C328" s="68" t="str">
        <f ca="1">INDIRECT(ADDRESS(2+QUOTIENT(ROW()-2,COUNTA('Form Responses 1'!$1:$1)-4),3,,TRUE,"Form Responses 1"))</f>
        <v>Edi Karyadi</v>
      </c>
      <c r="D328" s="82">
        <f ca="1">INDIRECT(ADDRESS(2+QUOTIENT(ROW()-2,COUNTA('Form Responses 1'!$1:$1)-4),4,,TRUE,"Form Responses 1"))</f>
        <v>45004</v>
      </c>
      <c r="E328" s="83">
        <f ca="1" t="shared" si="0"/>
        <v>7</v>
      </c>
      <c r="F328" s="68" t="str">
        <f ca="1">IF(ISBLANK(A328)," ",INDIRECT(ADDRESS(1,5+MOD(ROW()-2,COUNTA('Form Responses 1'!$1:$1)-4),,TRUE,"Form Responses 1")))</f>
        <v>CIKINI - Lantai 1 [Taman Tengah]</v>
      </c>
      <c r="G328" s="68" t="str">
        <f ca="1">IF(ISBLANK(A328)," ",INDIRECT(ADDRESS(MATCH(A328,'Form Responses 1'!A:A,0),5+MOD(ROW()-2,COUNTA('Form Responses 1'!$1:$1)-4),,TRUE,"Form Responses 1")))</f>
        <v>BAIK</v>
      </c>
      <c r="H328" s="84" t="str">
        <f ca="1" t="shared" si="1"/>
        <v>CIKINI - Lantai 1</v>
      </c>
      <c r="I328" s="84" t="str">
        <f ca="1" t="shared" si="2"/>
        <v>CLEANING SERVICE</v>
      </c>
      <c r="J328" s="84">
        <f ca="1" t="array" ref="J328">IFERROR(INDEX(MASTER!B:B,MATCH(G328,MASTER!A:A,0))/100," ")</f>
        <v>0.95</v>
      </c>
      <c r="K328" s="68">
        <f ca="1" t="shared" si="3"/>
        <v>12</v>
      </c>
      <c r="L328" s="68" t="str">
        <f ca="1" t="shared" si="4"/>
        <v>2023 - WEEK 12</v>
      </c>
      <c r="M328" s="68" t="str">
        <f ca="1" t="shared" si="5"/>
        <v>2023 - MONTH 03</v>
      </c>
      <c r="N328" s="84">
        <f ca="1" t="shared" ref="N328:O328" si="336">IFERROR(AVERAGEIF(L:L,L328,$J:$J)," ")</f>
        <v>0.933125</v>
      </c>
      <c r="O328" s="84">
        <f ca="1" t="shared" si="336"/>
        <v>0.933125</v>
      </c>
      <c r="P328" s="68" t="str">
        <f ca="1">IF(ISBLANK(A328)," ",IF(N328&gt;MASTER!$B$3/100,"SB",IF(N328&gt;MASTER!$B$4/100,"B",IF(N328&gt;MASTER!$B$5/100,"C","K"))))</f>
        <v>B</v>
      </c>
      <c r="Q328" s="68" t="str">
        <f ca="1">IF(ISBLANK(B328)," ",IF(O328&gt;MASTER!$B$3/100,"SB",IF(O328&gt;MASTER!$B$4/100,"B",IF(O328&gt;MASTER!$B$5/100,"C","K"))))</f>
        <v>B</v>
      </c>
    </row>
    <row r="329" customHeight="1" spans="1:17">
      <c r="A329" s="81">
        <f ca="1">INDIRECT(ADDRESS(2+QUOTIENT(ROW()-2,COUNTA('Form Responses 1'!$1:$1)-4),1,,TRUE,"Form Responses 1"))</f>
        <v>45035.4469934259</v>
      </c>
      <c r="B329" s="68" t="str">
        <f ca="1">INDIRECT(ADDRESS(2+QUOTIENT(ROW()-2,COUNTA('Form Responses 1'!$1:$1)-4),2,,TRUE,"Form Responses 1"))</f>
        <v>edy.kyd@gmail.com</v>
      </c>
      <c r="C329" s="68" t="str">
        <f ca="1">INDIRECT(ADDRESS(2+QUOTIENT(ROW()-2,COUNTA('Form Responses 1'!$1:$1)-4),3,,TRUE,"Form Responses 1"))</f>
        <v>Edi Karyadi</v>
      </c>
      <c r="D329" s="82">
        <f ca="1">INDIRECT(ADDRESS(2+QUOTIENT(ROW()-2,COUNTA('Form Responses 1'!$1:$1)-4),4,,TRUE,"Form Responses 1"))</f>
        <v>45004</v>
      </c>
      <c r="E329" s="83">
        <f ca="1" t="shared" si="0"/>
        <v>7</v>
      </c>
      <c r="F329" s="68" t="str">
        <f ca="1">IF(ISBLANK(A329)," ",INDIRECT(ADDRESS(1,5+MOD(ROW()-2,COUNTA('Form Responses 1'!$1:$1)-4),,TRUE,"Form Responses 1")))</f>
        <v>CIKINI - Lantai 1 [Toilet Pria / Wanita]</v>
      </c>
      <c r="G329" s="68" t="str">
        <f ca="1">IF(ISBLANK(A329)," ",INDIRECT(ADDRESS(MATCH(A329,'Form Responses 1'!A:A,0),5+MOD(ROW()-2,COUNTA('Form Responses 1'!$1:$1)-4),,TRUE,"Form Responses 1")))</f>
        <v>CUKUP BAIK</v>
      </c>
      <c r="H329" s="84" t="str">
        <f ca="1" t="shared" si="1"/>
        <v>CIKINI - Lantai 1</v>
      </c>
      <c r="I329" s="84" t="str">
        <f ca="1" t="shared" si="2"/>
        <v>CLEANING SERVICE</v>
      </c>
      <c r="J329" s="84">
        <f ca="1" t="array" ref="J329">IFERROR(INDEX(MASTER!B:B,MATCH(G329,MASTER!A:A,0))/100," ")</f>
        <v>0.89</v>
      </c>
      <c r="K329" s="68">
        <f ca="1" t="shared" si="3"/>
        <v>12</v>
      </c>
      <c r="L329" s="68" t="str">
        <f ca="1" t="shared" si="4"/>
        <v>2023 - WEEK 12</v>
      </c>
      <c r="M329" s="68" t="str">
        <f ca="1" t="shared" si="5"/>
        <v>2023 - MONTH 03</v>
      </c>
      <c r="N329" s="84">
        <f ca="1" t="shared" ref="N329:O329" si="337">IFERROR(AVERAGEIF(L:L,L329,$J:$J)," ")</f>
        <v>0.933125</v>
      </c>
      <c r="O329" s="84">
        <f ca="1" t="shared" si="337"/>
        <v>0.933125</v>
      </c>
      <c r="P329" s="68" t="str">
        <f ca="1">IF(ISBLANK(A329)," ",IF(N329&gt;MASTER!$B$3/100,"SB",IF(N329&gt;MASTER!$B$4/100,"B",IF(N329&gt;MASTER!$B$5/100,"C","K"))))</f>
        <v>B</v>
      </c>
      <c r="Q329" s="68" t="str">
        <f ca="1">IF(ISBLANK(B329)," ",IF(O329&gt;MASTER!$B$3/100,"SB",IF(O329&gt;MASTER!$B$4/100,"B",IF(O329&gt;MASTER!$B$5/100,"C","K"))))</f>
        <v>B</v>
      </c>
    </row>
    <row r="330" customHeight="1" spans="1:17">
      <c r="A330" s="81">
        <f ca="1">INDIRECT(ADDRESS(2+QUOTIENT(ROW()-2,COUNTA('Form Responses 1'!$1:$1)-4),1,,TRUE,"Form Responses 1"))</f>
        <v>45035.4469934259</v>
      </c>
      <c r="B330" s="68" t="str">
        <f ca="1">INDIRECT(ADDRESS(2+QUOTIENT(ROW()-2,COUNTA('Form Responses 1'!$1:$1)-4),2,,TRUE,"Form Responses 1"))</f>
        <v>edy.kyd@gmail.com</v>
      </c>
      <c r="C330" s="68" t="str">
        <f ca="1">INDIRECT(ADDRESS(2+QUOTIENT(ROW()-2,COUNTA('Form Responses 1'!$1:$1)-4),3,,TRUE,"Form Responses 1"))</f>
        <v>Edi Karyadi</v>
      </c>
      <c r="D330" s="82">
        <f ca="1">INDIRECT(ADDRESS(2+QUOTIENT(ROW()-2,COUNTA('Form Responses 1'!$1:$1)-4),4,,TRUE,"Form Responses 1"))</f>
        <v>45004</v>
      </c>
      <c r="E330" s="83">
        <f ca="1" t="shared" si="0"/>
        <v>7</v>
      </c>
      <c r="F330" s="68" t="str">
        <f ca="1">IF(ISBLANK(A330)," ",INDIRECT(ADDRESS(1,5+MOD(ROW()-2,COUNTA('Form Responses 1'!$1:$1)-4),,TRUE,"Form Responses 1")))</f>
        <v>CIKINI - Lantai 2 [Tangga Exit]</v>
      </c>
      <c r="G330" s="68" t="str">
        <f ca="1">IF(ISBLANK(A330)," ",INDIRECT(ADDRESS(MATCH(A330,'Form Responses 1'!A:A,0),5+MOD(ROW()-2,COUNTA('Form Responses 1'!$1:$1)-4),,TRUE,"Form Responses 1")))</f>
        <v>BAIK</v>
      </c>
      <c r="H330" s="84" t="str">
        <f ca="1" t="shared" si="1"/>
        <v>CIKINI - Lantai 2</v>
      </c>
      <c r="I330" s="84" t="str">
        <f ca="1" t="shared" si="2"/>
        <v>CLEANING SERVICE</v>
      </c>
      <c r="J330" s="84">
        <f ca="1" t="array" ref="J330">IFERROR(INDEX(MASTER!B:B,MATCH(G330,MASTER!A:A,0))/100," ")</f>
        <v>0.95</v>
      </c>
      <c r="K330" s="68">
        <f ca="1" t="shared" si="3"/>
        <v>12</v>
      </c>
      <c r="L330" s="68" t="str">
        <f ca="1" t="shared" si="4"/>
        <v>2023 - WEEK 12</v>
      </c>
      <c r="M330" s="68" t="str">
        <f ca="1" t="shared" si="5"/>
        <v>2023 - MONTH 03</v>
      </c>
      <c r="N330" s="84">
        <f ca="1" t="shared" ref="N330:O330" si="338">IFERROR(AVERAGEIF(L:L,L330,$J:$J)," ")</f>
        <v>0.933125</v>
      </c>
      <c r="O330" s="84">
        <f ca="1" t="shared" si="338"/>
        <v>0.933125</v>
      </c>
      <c r="P330" s="68" t="str">
        <f ca="1">IF(ISBLANK(A330)," ",IF(N330&gt;MASTER!$B$3/100,"SB",IF(N330&gt;MASTER!$B$4/100,"B",IF(N330&gt;MASTER!$B$5/100,"C","K"))))</f>
        <v>B</v>
      </c>
      <c r="Q330" s="68" t="str">
        <f ca="1">IF(ISBLANK(B330)," ",IF(O330&gt;MASTER!$B$3/100,"SB",IF(O330&gt;MASTER!$B$4/100,"B",IF(O330&gt;MASTER!$B$5/100,"C","K"))))</f>
        <v>B</v>
      </c>
    </row>
    <row r="331" customHeight="1" spans="1:17">
      <c r="A331" s="81">
        <f ca="1">INDIRECT(ADDRESS(2+QUOTIENT(ROW()-2,COUNTA('Form Responses 1'!$1:$1)-4),1,,TRUE,"Form Responses 1"))</f>
        <v>45035.4469934259</v>
      </c>
      <c r="B331" s="68" t="str">
        <f ca="1">INDIRECT(ADDRESS(2+QUOTIENT(ROW()-2,COUNTA('Form Responses 1'!$1:$1)-4),2,,TRUE,"Form Responses 1"))</f>
        <v>edy.kyd@gmail.com</v>
      </c>
      <c r="C331" s="68" t="str">
        <f ca="1">INDIRECT(ADDRESS(2+QUOTIENT(ROW()-2,COUNTA('Form Responses 1'!$1:$1)-4),3,,TRUE,"Form Responses 1"))</f>
        <v>Edi Karyadi</v>
      </c>
      <c r="D331" s="82">
        <f ca="1">INDIRECT(ADDRESS(2+QUOTIENT(ROW()-2,COUNTA('Form Responses 1'!$1:$1)-4),4,,TRUE,"Form Responses 1"))</f>
        <v>45004</v>
      </c>
      <c r="E331" s="83">
        <f ca="1" t="shared" si="0"/>
        <v>7</v>
      </c>
      <c r="F331" s="68" t="str">
        <f ca="1">IF(ISBLANK(A331)," ",INDIRECT(ADDRESS(1,5+MOD(ROW()-2,COUNTA('Form Responses 1'!$1:$1)-4),,TRUE,"Form Responses 1")))</f>
        <v>CIKINI - Lantai 2 [Ruang Kerja]</v>
      </c>
      <c r="G331" s="68" t="str">
        <f ca="1">IF(ISBLANK(A331)," ",INDIRECT(ADDRESS(MATCH(A331,'Form Responses 1'!A:A,0),5+MOD(ROW()-2,COUNTA('Form Responses 1'!$1:$1)-4),,TRUE,"Form Responses 1")))</f>
        <v>BAIK</v>
      </c>
      <c r="H331" s="84" t="str">
        <f ca="1" t="shared" si="1"/>
        <v>CIKINI - Lantai 2</v>
      </c>
      <c r="I331" s="84" t="str">
        <f ca="1" t="shared" si="2"/>
        <v>CLEANING SERVICE</v>
      </c>
      <c r="J331" s="84">
        <f ca="1" t="array" ref="J331">IFERROR(INDEX(MASTER!B:B,MATCH(G331,MASTER!A:A,0))/100," ")</f>
        <v>0.95</v>
      </c>
      <c r="K331" s="68">
        <f ca="1" t="shared" si="3"/>
        <v>12</v>
      </c>
      <c r="L331" s="68" t="str">
        <f ca="1" t="shared" si="4"/>
        <v>2023 - WEEK 12</v>
      </c>
      <c r="M331" s="68" t="str">
        <f ca="1" t="shared" si="5"/>
        <v>2023 - MONTH 03</v>
      </c>
      <c r="N331" s="84">
        <f ca="1" t="shared" ref="N331:O331" si="339">IFERROR(AVERAGEIF(L:L,L331,$J:$J)," ")</f>
        <v>0.933125</v>
      </c>
      <c r="O331" s="84">
        <f ca="1" t="shared" si="339"/>
        <v>0.933125</v>
      </c>
      <c r="P331" s="68" t="str">
        <f ca="1">IF(ISBLANK(A331)," ",IF(N331&gt;MASTER!$B$3/100,"SB",IF(N331&gt;MASTER!$B$4/100,"B",IF(N331&gt;MASTER!$B$5/100,"C","K"))))</f>
        <v>B</v>
      </c>
      <c r="Q331" s="68" t="str">
        <f ca="1">IF(ISBLANK(B331)," ",IF(O331&gt;MASTER!$B$3/100,"SB",IF(O331&gt;MASTER!$B$4/100,"B",IF(O331&gt;MASTER!$B$5/100,"C","K"))))</f>
        <v>B</v>
      </c>
    </row>
    <row r="332" customHeight="1" spans="1:17">
      <c r="A332" s="81">
        <f ca="1">INDIRECT(ADDRESS(2+QUOTIENT(ROW()-2,COUNTA('Form Responses 1'!$1:$1)-4),1,,TRUE,"Form Responses 1"))</f>
        <v>45035.4469934259</v>
      </c>
      <c r="B332" s="68" t="str">
        <f ca="1">INDIRECT(ADDRESS(2+QUOTIENT(ROW()-2,COUNTA('Form Responses 1'!$1:$1)-4),2,,TRUE,"Form Responses 1"))</f>
        <v>edy.kyd@gmail.com</v>
      </c>
      <c r="C332" s="68" t="str">
        <f ca="1">INDIRECT(ADDRESS(2+QUOTIENT(ROW()-2,COUNTA('Form Responses 1'!$1:$1)-4),3,,TRUE,"Form Responses 1"))</f>
        <v>Edi Karyadi</v>
      </c>
      <c r="D332" s="82">
        <f ca="1">INDIRECT(ADDRESS(2+QUOTIENT(ROW()-2,COUNTA('Form Responses 1'!$1:$1)-4),4,,TRUE,"Form Responses 1"))</f>
        <v>45004</v>
      </c>
      <c r="E332" s="83">
        <f ca="1" t="shared" si="0"/>
        <v>7</v>
      </c>
      <c r="F332" s="68" t="str">
        <f ca="1">IF(ISBLANK(A332)," ",INDIRECT(ADDRESS(1,5+MOD(ROW()-2,COUNTA('Form Responses 1'!$1:$1)-4),,TRUE,"Form Responses 1")))</f>
        <v>CIKINI - Lantai 2 [Pantry ]</v>
      </c>
      <c r="G332" s="68" t="str">
        <f ca="1">IF(ISBLANK(A332)," ",INDIRECT(ADDRESS(MATCH(A332,'Form Responses 1'!A:A,0),5+MOD(ROW()-2,COUNTA('Form Responses 1'!$1:$1)-4),,TRUE,"Form Responses 1")))</f>
        <v>CUKUP BAIK</v>
      </c>
      <c r="H332" s="84" t="str">
        <f ca="1" t="shared" si="1"/>
        <v>CIKINI - Lantai 2</v>
      </c>
      <c r="I332" s="84" t="str">
        <f ca="1" t="shared" si="2"/>
        <v>CLEANING SERVICE</v>
      </c>
      <c r="J332" s="84">
        <f ca="1" t="array" ref="J332">IFERROR(INDEX(MASTER!B:B,MATCH(G332,MASTER!A:A,0))/100," ")</f>
        <v>0.89</v>
      </c>
      <c r="K332" s="68">
        <f ca="1" t="shared" si="3"/>
        <v>12</v>
      </c>
      <c r="L332" s="68" t="str">
        <f ca="1" t="shared" si="4"/>
        <v>2023 - WEEK 12</v>
      </c>
      <c r="M332" s="68" t="str">
        <f ca="1" t="shared" si="5"/>
        <v>2023 - MONTH 03</v>
      </c>
      <c r="N332" s="84">
        <f ca="1" t="shared" ref="N332:O332" si="340">IFERROR(AVERAGEIF(L:L,L332,$J:$J)," ")</f>
        <v>0.933125</v>
      </c>
      <c r="O332" s="84">
        <f ca="1" t="shared" si="340"/>
        <v>0.933125</v>
      </c>
      <c r="P332" s="68" t="str">
        <f ca="1">IF(ISBLANK(A332)," ",IF(N332&gt;MASTER!$B$3/100,"SB",IF(N332&gt;MASTER!$B$4/100,"B",IF(N332&gt;MASTER!$B$5/100,"C","K"))))</f>
        <v>B</v>
      </c>
      <c r="Q332" s="68" t="str">
        <f ca="1">IF(ISBLANK(B332)," ",IF(O332&gt;MASTER!$B$3/100,"SB",IF(O332&gt;MASTER!$B$4/100,"B",IF(O332&gt;MASTER!$B$5/100,"C","K"))))</f>
        <v>B</v>
      </c>
    </row>
    <row r="333" customHeight="1" spans="1:17">
      <c r="A333" s="81">
        <f ca="1">INDIRECT(ADDRESS(2+QUOTIENT(ROW()-2,COUNTA('Form Responses 1'!$1:$1)-4),1,,TRUE,"Form Responses 1"))</f>
        <v>45035.4469934259</v>
      </c>
      <c r="B333" s="68" t="str">
        <f ca="1">INDIRECT(ADDRESS(2+QUOTIENT(ROW()-2,COUNTA('Form Responses 1'!$1:$1)-4),2,,TRUE,"Form Responses 1"))</f>
        <v>edy.kyd@gmail.com</v>
      </c>
      <c r="C333" s="68" t="str">
        <f ca="1">INDIRECT(ADDRESS(2+QUOTIENT(ROW()-2,COUNTA('Form Responses 1'!$1:$1)-4),3,,TRUE,"Form Responses 1"))</f>
        <v>Edi Karyadi</v>
      </c>
      <c r="D333" s="82">
        <f ca="1">INDIRECT(ADDRESS(2+QUOTIENT(ROW()-2,COUNTA('Form Responses 1'!$1:$1)-4),4,,TRUE,"Form Responses 1"))</f>
        <v>45004</v>
      </c>
      <c r="E333" s="83">
        <f ca="1" t="shared" si="0"/>
        <v>7</v>
      </c>
      <c r="F333" s="68" t="str">
        <f ca="1">IF(ISBLANK(A333)," ",INDIRECT(ADDRESS(1,5+MOD(ROW()-2,COUNTA('Form Responses 1'!$1:$1)-4),,TRUE,"Form Responses 1")))</f>
        <v>CIKINI - Lantai 2 [Ruang Rapat 1]</v>
      </c>
      <c r="G333" s="68" t="str">
        <f ca="1">IF(ISBLANK(A333)," ",INDIRECT(ADDRESS(MATCH(A333,'Form Responses 1'!A:A,0),5+MOD(ROW()-2,COUNTA('Form Responses 1'!$1:$1)-4),,TRUE,"Form Responses 1")))</f>
        <v>BAIK</v>
      </c>
      <c r="H333" s="84" t="str">
        <f ca="1" t="shared" si="1"/>
        <v>CIKINI - Lantai 2</v>
      </c>
      <c r="I333" s="84" t="str">
        <f ca="1" t="shared" si="2"/>
        <v>CLEANING SERVICE</v>
      </c>
      <c r="J333" s="84">
        <f ca="1" t="array" ref="J333">IFERROR(INDEX(MASTER!B:B,MATCH(G333,MASTER!A:A,0))/100," ")</f>
        <v>0.95</v>
      </c>
      <c r="K333" s="68">
        <f ca="1" t="shared" si="3"/>
        <v>12</v>
      </c>
      <c r="L333" s="68" t="str">
        <f ca="1" t="shared" si="4"/>
        <v>2023 - WEEK 12</v>
      </c>
      <c r="M333" s="68" t="str">
        <f ca="1" t="shared" si="5"/>
        <v>2023 - MONTH 03</v>
      </c>
      <c r="N333" s="84">
        <f ca="1" t="shared" ref="N333:O333" si="341">IFERROR(AVERAGEIF(L:L,L333,$J:$J)," ")</f>
        <v>0.933125</v>
      </c>
      <c r="O333" s="84">
        <f ca="1" t="shared" si="341"/>
        <v>0.933125</v>
      </c>
      <c r="P333" s="68" t="str">
        <f ca="1">IF(ISBLANK(A333)," ",IF(N333&gt;MASTER!$B$3/100,"SB",IF(N333&gt;MASTER!$B$4/100,"B",IF(N333&gt;MASTER!$B$5/100,"C","K"))))</f>
        <v>B</v>
      </c>
      <c r="Q333" s="68" t="str">
        <f ca="1">IF(ISBLANK(B333)," ",IF(O333&gt;MASTER!$B$3/100,"SB",IF(O333&gt;MASTER!$B$4/100,"B",IF(O333&gt;MASTER!$B$5/100,"C","K"))))</f>
        <v>B</v>
      </c>
    </row>
    <row r="334" customHeight="1" spans="1:17">
      <c r="A334" s="81">
        <f ca="1">INDIRECT(ADDRESS(2+QUOTIENT(ROW()-2,COUNTA('Form Responses 1'!$1:$1)-4),1,,TRUE,"Form Responses 1"))</f>
        <v>45035.4469934259</v>
      </c>
      <c r="B334" s="68" t="str">
        <f ca="1">INDIRECT(ADDRESS(2+QUOTIENT(ROW()-2,COUNTA('Form Responses 1'!$1:$1)-4),2,,TRUE,"Form Responses 1"))</f>
        <v>edy.kyd@gmail.com</v>
      </c>
      <c r="C334" s="68" t="str">
        <f ca="1">INDIRECT(ADDRESS(2+QUOTIENT(ROW()-2,COUNTA('Form Responses 1'!$1:$1)-4),3,,TRUE,"Form Responses 1"))</f>
        <v>Edi Karyadi</v>
      </c>
      <c r="D334" s="82">
        <f ca="1">INDIRECT(ADDRESS(2+QUOTIENT(ROW()-2,COUNTA('Form Responses 1'!$1:$1)-4),4,,TRUE,"Form Responses 1"))</f>
        <v>45004</v>
      </c>
      <c r="E334" s="83">
        <f ca="1" t="shared" si="0"/>
        <v>7</v>
      </c>
      <c r="F334" s="68" t="str">
        <f ca="1">IF(ISBLANK(A334)," ",INDIRECT(ADDRESS(1,5+MOD(ROW()-2,COUNTA('Form Responses 1'!$1:$1)-4),,TRUE,"Form Responses 1")))</f>
        <v>CIKINI - Lantai 2 [Koridor ]</v>
      </c>
      <c r="G334" s="68" t="str">
        <f ca="1">IF(ISBLANK(A334)," ",INDIRECT(ADDRESS(MATCH(A334,'Form Responses 1'!A:A,0),5+MOD(ROW()-2,COUNTA('Form Responses 1'!$1:$1)-4),,TRUE,"Form Responses 1")))</f>
        <v>BAIK</v>
      </c>
      <c r="H334" s="84" t="str">
        <f ca="1" t="shared" si="1"/>
        <v>CIKINI - Lantai 2</v>
      </c>
      <c r="I334" s="84" t="str">
        <f ca="1" t="shared" si="2"/>
        <v>CLEANING SERVICE</v>
      </c>
      <c r="J334" s="84">
        <f ca="1" t="array" ref="J334">IFERROR(INDEX(MASTER!B:B,MATCH(G334,MASTER!A:A,0))/100," ")</f>
        <v>0.95</v>
      </c>
      <c r="K334" s="68">
        <f ca="1" t="shared" si="3"/>
        <v>12</v>
      </c>
      <c r="L334" s="68" t="str">
        <f ca="1" t="shared" si="4"/>
        <v>2023 - WEEK 12</v>
      </c>
      <c r="M334" s="68" t="str">
        <f ca="1" t="shared" si="5"/>
        <v>2023 - MONTH 03</v>
      </c>
      <c r="N334" s="84">
        <f ca="1" t="shared" ref="N334:O334" si="342">IFERROR(AVERAGEIF(L:L,L334,$J:$J)," ")</f>
        <v>0.933125</v>
      </c>
      <c r="O334" s="84">
        <f ca="1" t="shared" si="342"/>
        <v>0.933125</v>
      </c>
      <c r="P334" s="68" t="str">
        <f ca="1">IF(ISBLANK(A334)," ",IF(N334&gt;MASTER!$B$3/100,"SB",IF(N334&gt;MASTER!$B$4/100,"B",IF(N334&gt;MASTER!$B$5/100,"C","K"))))</f>
        <v>B</v>
      </c>
      <c r="Q334" s="68" t="str">
        <f ca="1">IF(ISBLANK(B334)," ",IF(O334&gt;MASTER!$B$3/100,"SB",IF(O334&gt;MASTER!$B$4/100,"B",IF(O334&gt;MASTER!$B$5/100,"C","K"))))</f>
        <v>B</v>
      </c>
    </row>
    <row r="335" customHeight="1" spans="1:17">
      <c r="A335" s="81">
        <f ca="1">INDIRECT(ADDRESS(2+QUOTIENT(ROW()-2,COUNTA('Form Responses 1'!$1:$1)-4),1,,TRUE,"Form Responses 1"))</f>
        <v>45035.4469934259</v>
      </c>
      <c r="B335" s="68" t="str">
        <f ca="1">INDIRECT(ADDRESS(2+QUOTIENT(ROW()-2,COUNTA('Form Responses 1'!$1:$1)-4),2,,TRUE,"Form Responses 1"))</f>
        <v>edy.kyd@gmail.com</v>
      </c>
      <c r="C335" s="68" t="str">
        <f ca="1">INDIRECT(ADDRESS(2+QUOTIENT(ROW()-2,COUNTA('Form Responses 1'!$1:$1)-4),3,,TRUE,"Form Responses 1"))</f>
        <v>Edi Karyadi</v>
      </c>
      <c r="D335" s="82">
        <f ca="1">INDIRECT(ADDRESS(2+QUOTIENT(ROW()-2,COUNTA('Form Responses 1'!$1:$1)-4),4,,TRUE,"Form Responses 1"))</f>
        <v>45004</v>
      </c>
      <c r="E335" s="83">
        <f ca="1" t="shared" si="0"/>
        <v>7</v>
      </c>
      <c r="F335" s="68" t="str">
        <f ca="1">IF(ISBLANK(A335)," ",INDIRECT(ADDRESS(1,5+MOD(ROW()-2,COUNTA('Form Responses 1'!$1:$1)-4),,TRUE,"Form Responses 1")))</f>
        <v>CIKINI - Lantai 2 [Toilet Pria / Wanita]</v>
      </c>
      <c r="G335" s="68" t="str">
        <f ca="1">IF(ISBLANK(A335)," ",INDIRECT(ADDRESS(MATCH(A335,'Form Responses 1'!A:A,0),5+MOD(ROW()-2,COUNTA('Form Responses 1'!$1:$1)-4),,TRUE,"Form Responses 1")))</f>
        <v>CUKUP BAIK</v>
      </c>
      <c r="H335" s="84" t="str">
        <f ca="1" t="shared" si="1"/>
        <v>CIKINI - Lantai 2</v>
      </c>
      <c r="I335" s="84" t="str">
        <f ca="1" t="shared" si="2"/>
        <v>CLEANING SERVICE</v>
      </c>
      <c r="J335" s="84">
        <f ca="1" t="array" ref="J335">IFERROR(INDEX(MASTER!B:B,MATCH(G335,MASTER!A:A,0))/100," ")</f>
        <v>0.89</v>
      </c>
      <c r="K335" s="68">
        <f ca="1" t="shared" si="3"/>
        <v>12</v>
      </c>
      <c r="L335" s="68" t="str">
        <f ca="1" t="shared" si="4"/>
        <v>2023 - WEEK 12</v>
      </c>
      <c r="M335" s="68" t="str">
        <f ca="1" t="shared" si="5"/>
        <v>2023 - MONTH 03</v>
      </c>
      <c r="N335" s="84">
        <f ca="1" t="shared" ref="N335:O335" si="343">IFERROR(AVERAGEIF(L:L,L335,$J:$J)," ")</f>
        <v>0.933125</v>
      </c>
      <c r="O335" s="84">
        <f ca="1" t="shared" si="343"/>
        <v>0.933125</v>
      </c>
      <c r="P335" s="68" t="str">
        <f ca="1">IF(ISBLANK(A335)," ",IF(N335&gt;MASTER!$B$3/100,"SB",IF(N335&gt;MASTER!$B$4/100,"B",IF(N335&gt;MASTER!$B$5/100,"C","K"))))</f>
        <v>B</v>
      </c>
      <c r="Q335" s="68" t="str">
        <f ca="1">IF(ISBLANK(B335)," ",IF(O335&gt;MASTER!$B$3/100,"SB",IF(O335&gt;MASTER!$B$4/100,"B",IF(O335&gt;MASTER!$B$5/100,"C","K"))))</f>
        <v>B</v>
      </c>
    </row>
    <row r="336" customHeight="1" spans="1:17">
      <c r="A336" s="81">
        <f ca="1">INDIRECT(ADDRESS(2+QUOTIENT(ROW()-2,COUNTA('Form Responses 1'!$1:$1)-4),1,,TRUE,"Form Responses 1"))</f>
        <v>45035.4469934259</v>
      </c>
      <c r="B336" s="68" t="str">
        <f ca="1">INDIRECT(ADDRESS(2+QUOTIENT(ROW()-2,COUNTA('Form Responses 1'!$1:$1)-4),2,,TRUE,"Form Responses 1"))</f>
        <v>edy.kyd@gmail.com</v>
      </c>
      <c r="C336" s="68" t="str">
        <f ca="1">INDIRECT(ADDRESS(2+QUOTIENT(ROW()-2,COUNTA('Form Responses 1'!$1:$1)-4),3,,TRUE,"Form Responses 1"))</f>
        <v>Edi Karyadi</v>
      </c>
      <c r="D336" s="82">
        <f ca="1">INDIRECT(ADDRESS(2+QUOTIENT(ROW()-2,COUNTA('Form Responses 1'!$1:$1)-4),4,,TRUE,"Form Responses 1"))</f>
        <v>45004</v>
      </c>
      <c r="E336" s="83">
        <f ca="1" t="shared" si="0"/>
        <v>7</v>
      </c>
      <c r="F336" s="68" t="str">
        <f ca="1">IF(ISBLANK(A336)," ",INDIRECT(ADDRESS(1,5+MOD(ROW()-2,COUNTA('Form Responses 1'!$1:$1)-4),,TRUE,"Form Responses 1")))</f>
        <v>CIKINI - Halaman [Taman ]</v>
      </c>
      <c r="G336" s="68" t="str">
        <f ca="1">IF(ISBLANK(A336)," ",INDIRECT(ADDRESS(MATCH(A336,'Form Responses 1'!A:A,0),5+MOD(ROW()-2,COUNTA('Form Responses 1'!$1:$1)-4),,TRUE,"Form Responses 1")))</f>
        <v>BAIK</v>
      </c>
      <c r="H336" s="84" t="str">
        <f ca="1" t="shared" si="1"/>
        <v>CIKINI - Halaman</v>
      </c>
      <c r="I336" s="84" t="str">
        <f ca="1" t="shared" si="2"/>
        <v>CLEANING SERVICE</v>
      </c>
      <c r="J336" s="84">
        <f ca="1" t="array" ref="J336">IFERROR(INDEX(MASTER!B:B,MATCH(G336,MASTER!A:A,0))/100," ")</f>
        <v>0.95</v>
      </c>
      <c r="K336" s="68">
        <f ca="1" t="shared" si="3"/>
        <v>12</v>
      </c>
      <c r="L336" s="68" t="str">
        <f ca="1" t="shared" si="4"/>
        <v>2023 - WEEK 12</v>
      </c>
      <c r="M336" s="68" t="str">
        <f ca="1" t="shared" si="5"/>
        <v>2023 - MONTH 03</v>
      </c>
      <c r="N336" s="84">
        <f ca="1" t="shared" ref="N336:O336" si="344">IFERROR(AVERAGEIF(L:L,L336,$J:$J)," ")</f>
        <v>0.933125</v>
      </c>
      <c r="O336" s="84">
        <f ca="1" t="shared" si="344"/>
        <v>0.933125</v>
      </c>
      <c r="P336" s="68" t="str">
        <f ca="1">IF(ISBLANK(A336)," ",IF(N336&gt;MASTER!$B$3/100,"SB",IF(N336&gt;MASTER!$B$4/100,"B",IF(N336&gt;MASTER!$B$5/100,"C","K"))))</f>
        <v>B</v>
      </c>
      <c r="Q336" s="68" t="str">
        <f ca="1">IF(ISBLANK(B336)," ",IF(O336&gt;MASTER!$B$3/100,"SB",IF(O336&gt;MASTER!$B$4/100,"B",IF(O336&gt;MASTER!$B$5/100,"C","K"))))</f>
        <v>B</v>
      </c>
    </row>
    <row r="337" customHeight="1" spans="1:17">
      <c r="A337" s="81">
        <f ca="1">INDIRECT(ADDRESS(2+QUOTIENT(ROW()-2,COUNTA('Form Responses 1'!$1:$1)-4),1,,TRUE,"Form Responses 1"))</f>
        <v>45035.4469934259</v>
      </c>
      <c r="B337" s="68" t="str">
        <f ca="1">INDIRECT(ADDRESS(2+QUOTIENT(ROW()-2,COUNTA('Form Responses 1'!$1:$1)-4),2,,TRUE,"Form Responses 1"))</f>
        <v>edy.kyd@gmail.com</v>
      </c>
      <c r="C337" s="68" t="str">
        <f ca="1">INDIRECT(ADDRESS(2+QUOTIENT(ROW()-2,COUNTA('Form Responses 1'!$1:$1)-4),3,,TRUE,"Form Responses 1"))</f>
        <v>Edi Karyadi</v>
      </c>
      <c r="D337" s="82">
        <f ca="1">INDIRECT(ADDRESS(2+QUOTIENT(ROW()-2,COUNTA('Form Responses 1'!$1:$1)-4),4,,TRUE,"Form Responses 1"))</f>
        <v>45004</v>
      </c>
      <c r="E337" s="83">
        <f ca="1" t="shared" si="0"/>
        <v>7</v>
      </c>
      <c r="F337" s="68" t="str">
        <f ca="1">IF(ISBLANK(A337)," ",INDIRECT(ADDRESS(1,5+MOD(ROW()-2,COUNTA('Form Responses 1'!$1:$1)-4),,TRUE,"Form Responses 1")))</f>
        <v>CIKINI - Halaman [Parkir Motor ]</v>
      </c>
      <c r="G337" s="68" t="str">
        <f ca="1">IF(ISBLANK(A337)," ",INDIRECT(ADDRESS(MATCH(A337,'Form Responses 1'!A:A,0),5+MOD(ROW()-2,COUNTA('Form Responses 1'!$1:$1)-4),,TRUE,"Form Responses 1")))</f>
        <v>CUKUP BAIK</v>
      </c>
      <c r="H337" s="84" t="str">
        <f ca="1" t="shared" si="1"/>
        <v>CIKINI - Halaman</v>
      </c>
      <c r="I337" s="84" t="str">
        <f ca="1" t="shared" si="2"/>
        <v>CLEANING SERVICE</v>
      </c>
      <c r="J337" s="84">
        <f ca="1" t="array" ref="J337">IFERROR(INDEX(MASTER!B:B,MATCH(G337,MASTER!A:A,0))/100," ")</f>
        <v>0.89</v>
      </c>
      <c r="K337" s="68">
        <f ca="1" t="shared" si="3"/>
        <v>12</v>
      </c>
      <c r="L337" s="68" t="str">
        <f ca="1" t="shared" si="4"/>
        <v>2023 - WEEK 12</v>
      </c>
      <c r="M337" s="68" t="str">
        <f ca="1" t="shared" si="5"/>
        <v>2023 - MONTH 03</v>
      </c>
      <c r="N337" s="84">
        <f ca="1" t="shared" ref="N337:O337" si="345">IFERROR(AVERAGEIF(L:L,L337,$J:$J)," ")</f>
        <v>0.933125</v>
      </c>
      <c r="O337" s="84">
        <f ca="1" t="shared" si="345"/>
        <v>0.933125</v>
      </c>
      <c r="P337" s="68" t="str">
        <f ca="1">IF(ISBLANK(A337)," ",IF(N337&gt;MASTER!$B$3/100,"SB",IF(N337&gt;MASTER!$B$4/100,"B",IF(N337&gt;MASTER!$B$5/100,"C","K"))))</f>
        <v>B</v>
      </c>
      <c r="Q337" s="68" t="str">
        <f ca="1">IF(ISBLANK(B337)," ",IF(O337&gt;MASTER!$B$3/100,"SB",IF(O337&gt;MASTER!$B$4/100,"B",IF(O337&gt;MASTER!$B$5/100,"C","K"))))</f>
        <v>B</v>
      </c>
    </row>
    <row r="338" customHeight="1" spans="1:17">
      <c r="A338" s="81">
        <f ca="1">INDIRECT(ADDRESS(2+QUOTIENT(ROW()-2,COUNTA('Form Responses 1'!$1:$1)-4),1,,TRUE,"Form Responses 1"))</f>
        <v>45035.4469934259</v>
      </c>
      <c r="B338" s="68" t="str">
        <f ca="1">INDIRECT(ADDRESS(2+QUOTIENT(ROW()-2,COUNTA('Form Responses 1'!$1:$1)-4),2,,TRUE,"Form Responses 1"))</f>
        <v>edy.kyd@gmail.com</v>
      </c>
      <c r="C338" s="68" t="str">
        <f ca="1">INDIRECT(ADDRESS(2+QUOTIENT(ROW()-2,COUNTA('Form Responses 1'!$1:$1)-4),3,,TRUE,"Form Responses 1"))</f>
        <v>Edi Karyadi</v>
      </c>
      <c r="D338" s="82">
        <f ca="1">INDIRECT(ADDRESS(2+QUOTIENT(ROW()-2,COUNTA('Form Responses 1'!$1:$1)-4),4,,TRUE,"Form Responses 1"))</f>
        <v>45004</v>
      </c>
      <c r="E338" s="83">
        <f ca="1" t="shared" si="0"/>
        <v>7</v>
      </c>
      <c r="F338" s="68" t="str">
        <f ca="1">IF(ISBLANK(A338)," ",INDIRECT(ADDRESS(1,5+MOD(ROW()-2,COUNTA('Form Responses 1'!$1:$1)-4),,TRUE,"Form Responses 1")))</f>
        <v>CIKINI - Halaman [Parkir Mobil]</v>
      </c>
      <c r="G338" s="68" t="str">
        <f ca="1">IF(ISBLANK(A338)," ",INDIRECT(ADDRESS(MATCH(A338,'Form Responses 1'!A:A,0),5+MOD(ROW()-2,COUNTA('Form Responses 1'!$1:$1)-4),,TRUE,"Form Responses 1")))</f>
        <v>CUKUP BAIK</v>
      </c>
      <c r="H338" s="84" t="str">
        <f ca="1" t="shared" si="1"/>
        <v>CIKINI - Halaman</v>
      </c>
      <c r="I338" s="84" t="str">
        <f ca="1" t="shared" si="2"/>
        <v>CLEANING SERVICE</v>
      </c>
      <c r="J338" s="84">
        <f ca="1" t="array" ref="J338">IFERROR(INDEX(MASTER!B:B,MATCH(G338,MASTER!A:A,0))/100," ")</f>
        <v>0.89</v>
      </c>
      <c r="K338" s="68">
        <f ca="1" t="shared" si="3"/>
        <v>12</v>
      </c>
      <c r="L338" s="68" t="str">
        <f ca="1" t="shared" si="4"/>
        <v>2023 - WEEK 12</v>
      </c>
      <c r="M338" s="68" t="str">
        <f ca="1" t="shared" si="5"/>
        <v>2023 - MONTH 03</v>
      </c>
      <c r="N338" s="84">
        <f ca="1" t="shared" ref="N338:O338" si="346">IFERROR(AVERAGEIF(L:L,L338,$J:$J)," ")</f>
        <v>0.933125</v>
      </c>
      <c r="O338" s="84">
        <f ca="1" t="shared" si="346"/>
        <v>0.933125</v>
      </c>
      <c r="P338" s="68" t="str">
        <f ca="1">IF(ISBLANK(A338)," ",IF(N338&gt;MASTER!$B$3/100,"SB",IF(N338&gt;MASTER!$B$4/100,"B",IF(N338&gt;MASTER!$B$5/100,"C","K"))))</f>
        <v>B</v>
      </c>
      <c r="Q338" s="68" t="str">
        <f ca="1">IF(ISBLANK(B338)," ",IF(O338&gt;MASTER!$B$3/100,"SB",IF(O338&gt;MASTER!$B$4/100,"B",IF(O338&gt;MASTER!$B$5/100,"C","K"))))</f>
        <v>B</v>
      </c>
    </row>
    <row r="339" customHeight="1" spans="1:17">
      <c r="A339" s="81">
        <f ca="1">INDIRECT(ADDRESS(2+QUOTIENT(ROW()-2,COUNTA('Form Responses 1'!$1:$1)-4),1,,TRUE,"Form Responses 1"))</f>
        <v>45035.4469934259</v>
      </c>
      <c r="B339" s="68" t="str">
        <f ca="1">INDIRECT(ADDRESS(2+QUOTIENT(ROW()-2,COUNTA('Form Responses 1'!$1:$1)-4),2,,TRUE,"Form Responses 1"))</f>
        <v>edy.kyd@gmail.com</v>
      </c>
      <c r="C339" s="68" t="str">
        <f ca="1">INDIRECT(ADDRESS(2+QUOTIENT(ROW()-2,COUNTA('Form Responses 1'!$1:$1)-4),3,,TRUE,"Form Responses 1"))</f>
        <v>Edi Karyadi</v>
      </c>
      <c r="D339" s="82">
        <f ca="1">INDIRECT(ADDRESS(2+QUOTIENT(ROW()-2,COUNTA('Form Responses 1'!$1:$1)-4),4,,TRUE,"Form Responses 1"))</f>
        <v>45004</v>
      </c>
      <c r="E339" s="83">
        <f ca="1" t="shared" si="0"/>
        <v>7</v>
      </c>
      <c r="F339" s="68" t="str">
        <f ca="1">IF(ISBLANK(A339)," ",INDIRECT(ADDRESS(1,5+MOD(ROW()-2,COUNTA('Form Responses 1'!$1:$1)-4),,TRUE,"Form Responses 1")))</f>
        <v>CIKINI - Halaman [Pos Security]</v>
      </c>
      <c r="G339" s="68" t="str">
        <f ca="1">IF(ISBLANK(A339)," ",INDIRECT(ADDRESS(MATCH(A339,'Form Responses 1'!A:A,0),5+MOD(ROW()-2,COUNTA('Form Responses 1'!$1:$1)-4),,TRUE,"Form Responses 1")))</f>
        <v>BAIK</v>
      </c>
      <c r="H339" s="84" t="str">
        <f ca="1" t="shared" si="1"/>
        <v>CIKINI - Halaman</v>
      </c>
      <c r="I339" s="84" t="str">
        <f ca="1" t="shared" si="2"/>
        <v>CLEANING SERVICE</v>
      </c>
      <c r="J339" s="84">
        <f ca="1" t="array" ref="J339">IFERROR(INDEX(MASTER!B:B,MATCH(G339,MASTER!A:A,0))/100," ")</f>
        <v>0.95</v>
      </c>
      <c r="K339" s="68">
        <f ca="1" t="shared" si="3"/>
        <v>12</v>
      </c>
      <c r="L339" s="68" t="str">
        <f ca="1" t="shared" si="4"/>
        <v>2023 - WEEK 12</v>
      </c>
      <c r="M339" s="68" t="str">
        <f ca="1" t="shared" si="5"/>
        <v>2023 - MONTH 03</v>
      </c>
      <c r="N339" s="84">
        <f ca="1" t="shared" ref="N339:O339" si="347">IFERROR(AVERAGEIF(L:L,L339,$J:$J)," ")</f>
        <v>0.933125</v>
      </c>
      <c r="O339" s="84">
        <f ca="1" t="shared" si="347"/>
        <v>0.933125</v>
      </c>
      <c r="P339" s="68" t="str">
        <f ca="1">IF(ISBLANK(A339)," ",IF(N339&gt;MASTER!$B$3/100,"SB",IF(N339&gt;MASTER!$B$4/100,"B",IF(N339&gt;MASTER!$B$5/100,"C","K"))))</f>
        <v>B</v>
      </c>
      <c r="Q339" s="68" t="str">
        <f ca="1">IF(ISBLANK(B339)," ",IF(O339&gt;MASTER!$B$3/100,"SB",IF(O339&gt;MASTER!$B$4/100,"B",IF(O339&gt;MASTER!$B$5/100,"C","K"))))</f>
        <v>B</v>
      </c>
    </row>
    <row r="340" customHeight="1" spans="1:17">
      <c r="A340" s="81">
        <f ca="1">INDIRECT(ADDRESS(2+QUOTIENT(ROW()-2,COUNTA('Form Responses 1'!$1:$1)-4),1,,TRUE,"Form Responses 1"))</f>
        <v>45035.4469934259</v>
      </c>
      <c r="B340" s="68" t="str">
        <f ca="1">INDIRECT(ADDRESS(2+QUOTIENT(ROW()-2,COUNTA('Form Responses 1'!$1:$1)-4),2,,TRUE,"Form Responses 1"))</f>
        <v>edy.kyd@gmail.com</v>
      </c>
      <c r="C340" s="68" t="str">
        <f ca="1">INDIRECT(ADDRESS(2+QUOTIENT(ROW()-2,COUNTA('Form Responses 1'!$1:$1)-4),3,,TRUE,"Form Responses 1"))</f>
        <v>Edi Karyadi</v>
      </c>
      <c r="D340" s="82">
        <f ca="1">INDIRECT(ADDRESS(2+QUOTIENT(ROW()-2,COUNTA('Form Responses 1'!$1:$1)-4),4,,TRUE,"Form Responses 1"))</f>
        <v>45004</v>
      </c>
      <c r="E340" s="83">
        <f ca="1" t="shared" si="0"/>
        <v>7</v>
      </c>
      <c r="F340" s="68" t="str">
        <f ca="1">IF(ISBLANK(A340)," ",INDIRECT(ADDRESS(1,5+MOD(ROW()-2,COUNTA('Form Responses 1'!$1:$1)-4),,TRUE,"Form Responses 1")))</f>
        <v>CIKINI - Halaman [Halaman depan dan samping ]</v>
      </c>
      <c r="G340" s="68" t="str">
        <f ca="1">IF(ISBLANK(A340)," ",INDIRECT(ADDRESS(MATCH(A340,'Form Responses 1'!A:A,0),5+MOD(ROW()-2,COUNTA('Form Responses 1'!$1:$1)-4),,TRUE,"Form Responses 1")))</f>
        <v>BAIK</v>
      </c>
      <c r="H340" s="84" t="str">
        <f ca="1" t="shared" si="1"/>
        <v>CIKINI - Halaman</v>
      </c>
      <c r="I340" s="84" t="str">
        <f ca="1" t="shared" si="2"/>
        <v>CLEANING SERVICE</v>
      </c>
      <c r="J340" s="84">
        <f ca="1" t="array" ref="J340">IFERROR(INDEX(MASTER!B:B,MATCH(G340,MASTER!A:A,0))/100," ")</f>
        <v>0.95</v>
      </c>
      <c r="K340" s="68">
        <f ca="1" t="shared" si="3"/>
        <v>12</v>
      </c>
      <c r="L340" s="68" t="str">
        <f ca="1" t="shared" si="4"/>
        <v>2023 - WEEK 12</v>
      </c>
      <c r="M340" s="68" t="str">
        <f ca="1" t="shared" si="5"/>
        <v>2023 - MONTH 03</v>
      </c>
      <c r="N340" s="84">
        <f ca="1" t="shared" ref="N340:O340" si="348">IFERROR(AVERAGEIF(L:L,L340,$J:$J)," ")</f>
        <v>0.933125</v>
      </c>
      <c r="O340" s="84">
        <f ca="1" t="shared" si="348"/>
        <v>0.933125</v>
      </c>
      <c r="P340" s="68" t="str">
        <f ca="1">IF(ISBLANK(A340)," ",IF(N340&gt;MASTER!$B$3/100,"SB",IF(N340&gt;MASTER!$B$4/100,"B",IF(N340&gt;MASTER!$B$5/100,"C","K"))))</f>
        <v>B</v>
      </c>
      <c r="Q340" s="68" t="str">
        <f ca="1">IF(ISBLANK(B340)," ",IF(O340&gt;MASTER!$B$3/100,"SB",IF(O340&gt;MASTER!$B$4/100,"B",IF(O340&gt;MASTER!$B$5/100,"C","K"))))</f>
        <v>B</v>
      </c>
    </row>
    <row r="341" customHeight="1" spans="1:17">
      <c r="A341" s="81">
        <f ca="1">INDIRECT(ADDRESS(2+QUOTIENT(ROW()-2,COUNTA('Form Responses 1'!$1:$1)-4),1,,TRUE,"Form Responses 1"))</f>
        <v>45035.4469934259</v>
      </c>
      <c r="B341" s="68" t="str">
        <f ca="1">INDIRECT(ADDRESS(2+QUOTIENT(ROW()-2,COUNTA('Form Responses 1'!$1:$1)-4),2,,TRUE,"Form Responses 1"))</f>
        <v>edy.kyd@gmail.com</v>
      </c>
      <c r="C341" s="68" t="str">
        <f ca="1">INDIRECT(ADDRESS(2+QUOTIENT(ROW()-2,COUNTA('Form Responses 1'!$1:$1)-4),3,,TRUE,"Form Responses 1"))</f>
        <v>Edi Karyadi</v>
      </c>
      <c r="D341" s="82">
        <f ca="1">INDIRECT(ADDRESS(2+QUOTIENT(ROW()-2,COUNTA('Form Responses 1'!$1:$1)-4),4,,TRUE,"Form Responses 1"))</f>
        <v>45004</v>
      </c>
      <c r="E341" s="83">
        <f ca="1" t="shared" si="0"/>
        <v>7</v>
      </c>
      <c r="F341" s="68" t="str">
        <f ca="1">IF(ISBLANK(A341)," ",INDIRECT(ADDRESS(1,5+MOD(ROW()-2,COUNTA('Form Responses 1'!$1:$1)-4),,TRUE,"Form Responses 1")))</f>
        <v>CIKINI - Halaman [TPS]</v>
      </c>
      <c r="G341" s="68" t="str">
        <f ca="1">IF(ISBLANK(A341)," ",INDIRECT(ADDRESS(MATCH(A341,'Form Responses 1'!A:A,0),5+MOD(ROW()-2,COUNTA('Form Responses 1'!$1:$1)-4),,TRUE,"Form Responses 1")))</f>
        <v>BAIK</v>
      </c>
      <c r="H341" s="84" t="str">
        <f ca="1" t="shared" si="1"/>
        <v>CIKINI - Halaman</v>
      </c>
      <c r="I341" s="84" t="str">
        <f ca="1" t="shared" si="2"/>
        <v>CLEANING SERVICE</v>
      </c>
      <c r="J341" s="84">
        <f ca="1" t="array" ref="J341">IFERROR(INDEX(MASTER!B:B,MATCH(G341,MASTER!A:A,0))/100," ")</f>
        <v>0.95</v>
      </c>
      <c r="K341" s="68">
        <f ca="1" t="shared" si="3"/>
        <v>12</v>
      </c>
      <c r="L341" s="68" t="str">
        <f ca="1" t="shared" si="4"/>
        <v>2023 - WEEK 12</v>
      </c>
      <c r="M341" s="68" t="str">
        <f ca="1" t="shared" si="5"/>
        <v>2023 - MONTH 03</v>
      </c>
      <c r="N341" s="84">
        <f ca="1" t="shared" ref="N341:O341" si="349">IFERROR(AVERAGEIF(L:L,L341,$J:$J)," ")</f>
        <v>0.933125</v>
      </c>
      <c r="O341" s="84">
        <f ca="1" t="shared" si="349"/>
        <v>0.933125</v>
      </c>
      <c r="P341" s="68" t="str">
        <f ca="1">IF(ISBLANK(A341)," ",IF(N341&gt;MASTER!$B$3/100,"SB",IF(N341&gt;MASTER!$B$4/100,"B",IF(N341&gt;MASTER!$B$5/100,"C","K"))))</f>
        <v>B</v>
      </c>
      <c r="Q341" s="68" t="str">
        <f ca="1">IF(ISBLANK(B341)," ",IF(O341&gt;MASTER!$B$3/100,"SB",IF(O341&gt;MASTER!$B$4/100,"B",IF(O341&gt;MASTER!$B$5/100,"C","K"))))</f>
        <v>B</v>
      </c>
    </row>
    <row r="342" customHeight="1" spans="1:17">
      <c r="A342" s="81">
        <f ca="1">INDIRECT(ADDRESS(2+QUOTIENT(ROW()-2,COUNTA('Form Responses 1'!$1:$1)-4),1,,TRUE,"Form Responses 1"))</f>
        <v>45035.4469934259</v>
      </c>
      <c r="B342" s="68" t="str">
        <f ca="1">INDIRECT(ADDRESS(2+QUOTIENT(ROW()-2,COUNTA('Form Responses 1'!$1:$1)-4),2,,TRUE,"Form Responses 1"))</f>
        <v>edy.kyd@gmail.com</v>
      </c>
      <c r="C342" s="68" t="str">
        <f ca="1">INDIRECT(ADDRESS(2+QUOTIENT(ROW()-2,COUNTA('Form Responses 1'!$1:$1)-4),3,,TRUE,"Form Responses 1"))</f>
        <v>Edi Karyadi</v>
      </c>
      <c r="D342" s="82">
        <f ca="1">INDIRECT(ADDRESS(2+QUOTIENT(ROW()-2,COUNTA('Form Responses 1'!$1:$1)-4),4,,TRUE,"Form Responses 1"))</f>
        <v>45004</v>
      </c>
      <c r="E342" s="83">
        <f ca="1" t="shared" si="0"/>
        <v>7</v>
      </c>
      <c r="F342" s="68" t="str">
        <f ca="1">IF(ISBLANK(A342)," ",INDIRECT(ADDRESS(1,5+MOD(ROW()-2,COUNTA('Form Responses 1'!$1:$1)-4),,TRUE,"Form Responses 1")))</f>
        <v>RADEN SALEH - Lantai 1 [Lobby Utama]</v>
      </c>
      <c r="G342" s="68" t="str">
        <f ca="1">IF(ISBLANK(A342)," ",INDIRECT(ADDRESS(MATCH(A342,'Form Responses 1'!A:A,0),5+MOD(ROW()-2,COUNTA('Form Responses 1'!$1:$1)-4),,TRUE,"Form Responses 1")))</f>
        <v>BAIK</v>
      </c>
      <c r="H342" s="84" t="str">
        <f ca="1" t="shared" si="1"/>
        <v>RADEN SALEH - Lantai 1</v>
      </c>
      <c r="I342" s="84" t="str">
        <f ca="1" t="shared" si="2"/>
        <v>CLEANING SERVICE</v>
      </c>
      <c r="J342" s="84">
        <f ca="1" t="array" ref="J342">IFERROR(INDEX(MASTER!B:B,MATCH(G342,MASTER!A:A,0))/100," ")</f>
        <v>0.95</v>
      </c>
      <c r="K342" s="68">
        <f ca="1" t="shared" si="3"/>
        <v>12</v>
      </c>
      <c r="L342" s="68" t="str">
        <f ca="1" t="shared" si="4"/>
        <v>2023 - WEEK 12</v>
      </c>
      <c r="M342" s="68" t="str">
        <f ca="1" t="shared" si="5"/>
        <v>2023 - MONTH 03</v>
      </c>
      <c r="N342" s="84">
        <f ca="1" t="shared" ref="N342:O342" si="350">IFERROR(AVERAGEIF(L:L,L342,$J:$J)," ")</f>
        <v>0.933125</v>
      </c>
      <c r="O342" s="84">
        <f ca="1" t="shared" si="350"/>
        <v>0.933125</v>
      </c>
      <c r="P342" s="68" t="str">
        <f ca="1">IF(ISBLANK(A342)," ",IF(N342&gt;MASTER!$B$3/100,"SB",IF(N342&gt;MASTER!$B$4/100,"B",IF(N342&gt;MASTER!$B$5/100,"C","K"))))</f>
        <v>B</v>
      </c>
      <c r="Q342" s="68" t="str">
        <f ca="1">IF(ISBLANK(B342)," ",IF(O342&gt;MASTER!$B$3/100,"SB",IF(O342&gt;MASTER!$B$4/100,"B",IF(O342&gt;MASTER!$B$5/100,"C","K"))))</f>
        <v>B</v>
      </c>
    </row>
    <row r="343" customHeight="1" spans="1:17">
      <c r="A343" s="81">
        <f ca="1">INDIRECT(ADDRESS(2+QUOTIENT(ROW()-2,COUNTA('Form Responses 1'!$1:$1)-4),1,,TRUE,"Form Responses 1"))</f>
        <v>45035.4469934259</v>
      </c>
      <c r="B343" s="68" t="str">
        <f ca="1">INDIRECT(ADDRESS(2+QUOTIENT(ROW()-2,COUNTA('Form Responses 1'!$1:$1)-4),2,,TRUE,"Form Responses 1"))</f>
        <v>edy.kyd@gmail.com</v>
      </c>
      <c r="C343" s="68" t="str">
        <f ca="1">INDIRECT(ADDRESS(2+QUOTIENT(ROW()-2,COUNTA('Form Responses 1'!$1:$1)-4),3,,TRUE,"Form Responses 1"))</f>
        <v>Edi Karyadi</v>
      </c>
      <c r="D343" s="82">
        <f ca="1">INDIRECT(ADDRESS(2+QUOTIENT(ROW()-2,COUNTA('Form Responses 1'!$1:$1)-4),4,,TRUE,"Form Responses 1"))</f>
        <v>45004</v>
      </c>
      <c r="E343" s="83">
        <f ca="1" t="shared" si="0"/>
        <v>7</v>
      </c>
      <c r="F343" s="68" t="str">
        <f ca="1">IF(ISBLANK(A343)," ",INDIRECT(ADDRESS(1,5+MOD(ROW()-2,COUNTA('Form Responses 1'!$1:$1)-4),,TRUE,"Form Responses 1")))</f>
        <v>RADEN SALEH - Lantai 1 [Lobby Luar]</v>
      </c>
      <c r="G343" s="68" t="str">
        <f ca="1">IF(ISBLANK(A343)," ",INDIRECT(ADDRESS(MATCH(A343,'Form Responses 1'!A:A,0),5+MOD(ROW()-2,COUNTA('Form Responses 1'!$1:$1)-4),,TRUE,"Form Responses 1")))</f>
        <v>BAIK</v>
      </c>
      <c r="H343" s="84" t="str">
        <f ca="1" t="shared" si="1"/>
        <v>RADEN SALEH - Lantai 1</v>
      </c>
      <c r="I343" s="84" t="str">
        <f ca="1" t="shared" si="2"/>
        <v>CLEANING SERVICE</v>
      </c>
      <c r="J343" s="84">
        <f ca="1" t="array" ref="J343">IFERROR(INDEX(MASTER!B:B,MATCH(G343,MASTER!A:A,0))/100," ")</f>
        <v>0.95</v>
      </c>
      <c r="K343" s="68">
        <f ca="1" t="shared" si="3"/>
        <v>12</v>
      </c>
      <c r="L343" s="68" t="str">
        <f ca="1" t="shared" si="4"/>
        <v>2023 - WEEK 12</v>
      </c>
      <c r="M343" s="68" t="str">
        <f ca="1" t="shared" si="5"/>
        <v>2023 - MONTH 03</v>
      </c>
      <c r="N343" s="84">
        <f ca="1" t="shared" ref="N343:O343" si="351">IFERROR(AVERAGEIF(L:L,L343,$J:$J)," ")</f>
        <v>0.933125</v>
      </c>
      <c r="O343" s="84">
        <f ca="1" t="shared" si="351"/>
        <v>0.933125</v>
      </c>
      <c r="P343" s="68" t="str">
        <f ca="1">IF(ISBLANK(A343)," ",IF(N343&gt;MASTER!$B$3/100,"SB",IF(N343&gt;MASTER!$B$4/100,"B",IF(N343&gt;MASTER!$B$5/100,"C","K"))))</f>
        <v>B</v>
      </c>
      <c r="Q343" s="68" t="str">
        <f ca="1">IF(ISBLANK(B343)," ",IF(O343&gt;MASTER!$B$3/100,"SB",IF(O343&gt;MASTER!$B$4/100,"B",IF(O343&gt;MASTER!$B$5/100,"C","K"))))</f>
        <v>B</v>
      </c>
    </row>
    <row r="344" customHeight="1" spans="1:17">
      <c r="A344" s="81">
        <f ca="1">INDIRECT(ADDRESS(2+QUOTIENT(ROW()-2,COUNTA('Form Responses 1'!$1:$1)-4),1,,TRUE,"Form Responses 1"))</f>
        <v>45035.4469934259</v>
      </c>
      <c r="B344" s="68" t="str">
        <f ca="1">INDIRECT(ADDRESS(2+QUOTIENT(ROW()-2,COUNTA('Form Responses 1'!$1:$1)-4),2,,TRUE,"Form Responses 1"))</f>
        <v>edy.kyd@gmail.com</v>
      </c>
      <c r="C344" s="68" t="str">
        <f ca="1">INDIRECT(ADDRESS(2+QUOTIENT(ROW()-2,COUNTA('Form Responses 1'!$1:$1)-4),3,,TRUE,"Form Responses 1"))</f>
        <v>Edi Karyadi</v>
      </c>
      <c r="D344" s="82">
        <f ca="1">INDIRECT(ADDRESS(2+QUOTIENT(ROW()-2,COUNTA('Form Responses 1'!$1:$1)-4),4,,TRUE,"Form Responses 1"))</f>
        <v>45004</v>
      </c>
      <c r="E344" s="83">
        <f ca="1" t="shared" si="0"/>
        <v>7</v>
      </c>
      <c r="F344" s="68" t="str">
        <f ca="1">IF(ISBLANK(A344)," ",INDIRECT(ADDRESS(1,5+MOD(ROW()-2,COUNTA('Form Responses 1'!$1:$1)-4),,TRUE,"Form Responses 1")))</f>
        <v>RADEN SALEH - Lantai 1 [Ruang Meeting]</v>
      </c>
      <c r="G344" s="68" t="str">
        <f ca="1">IF(ISBLANK(A344)," ",INDIRECT(ADDRESS(MATCH(A344,'Form Responses 1'!A:A,0),5+MOD(ROW()-2,COUNTA('Form Responses 1'!$1:$1)-4),,TRUE,"Form Responses 1")))</f>
        <v>BAIK</v>
      </c>
      <c r="H344" s="84" t="str">
        <f ca="1" t="shared" si="1"/>
        <v>RADEN SALEH - Lantai 1</v>
      </c>
      <c r="I344" s="84" t="str">
        <f ca="1" t="shared" si="2"/>
        <v>CLEANING SERVICE</v>
      </c>
      <c r="J344" s="84">
        <f ca="1" t="array" ref="J344">IFERROR(INDEX(MASTER!B:B,MATCH(G344,MASTER!A:A,0))/100," ")</f>
        <v>0.95</v>
      </c>
      <c r="K344" s="68">
        <f ca="1" t="shared" si="3"/>
        <v>12</v>
      </c>
      <c r="L344" s="68" t="str">
        <f ca="1" t="shared" si="4"/>
        <v>2023 - WEEK 12</v>
      </c>
      <c r="M344" s="68" t="str">
        <f ca="1" t="shared" si="5"/>
        <v>2023 - MONTH 03</v>
      </c>
      <c r="N344" s="84">
        <f ca="1" t="shared" ref="N344:O344" si="352">IFERROR(AVERAGEIF(L:L,L344,$J:$J)," ")</f>
        <v>0.933125</v>
      </c>
      <c r="O344" s="84">
        <f ca="1" t="shared" si="352"/>
        <v>0.933125</v>
      </c>
      <c r="P344" s="68" t="str">
        <f ca="1">IF(ISBLANK(A344)," ",IF(N344&gt;MASTER!$B$3/100,"SB",IF(N344&gt;MASTER!$B$4/100,"B",IF(N344&gt;MASTER!$B$5/100,"C","K"))))</f>
        <v>B</v>
      </c>
      <c r="Q344" s="68" t="str">
        <f ca="1">IF(ISBLANK(B344)," ",IF(O344&gt;MASTER!$B$3/100,"SB",IF(O344&gt;MASTER!$B$4/100,"B",IF(O344&gt;MASTER!$B$5/100,"C","K"))))</f>
        <v>B</v>
      </c>
    </row>
    <row r="345" customHeight="1" spans="1:17">
      <c r="A345" s="81">
        <f ca="1">INDIRECT(ADDRESS(2+QUOTIENT(ROW()-2,COUNTA('Form Responses 1'!$1:$1)-4),1,,TRUE,"Form Responses 1"))</f>
        <v>45035.4469934259</v>
      </c>
      <c r="B345" s="68" t="str">
        <f ca="1">INDIRECT(ADDRESS(2+QUOTIENT(ROW()-2,COUNTA('Form Responses 1'!$1:$1)-4),2,,TRUE,"Form Responses 1"))</f>
        <v>edy.kyd@gmail.com</v>
      </c>
      <c r="C345" s="68" t="str">
        <f ca="1">INDIRECT(ADDRESS(2+QUOTIENT(ROW()-2,COUNTA('Form Responses 1'!$1:$1)-4),3,,TRUE,"Form Responses 1"))</f>
        <v>Edi Karyadi</v>
      </c>
      <c r="D345" s="82">
        <f ca="1">INDIRECT(ADDRESS(2+QUOTIENT(ROW()-2,COUNTA('Form Responses 1'!$1:$1)-4),4,,TRUE,"Form Responses 1"))</f>
        <v>45004</v>
      </c>
      <c r="E345" s="83">
        <f ca="1" t="shared" si="0"/>
        <v>7</v>
      </c>
      <c r="F345" s="68" t="str">
        <f ca="1">IF(ISBLANK(A345)," ",INDIRECT(ADDRESS(1,5+MOD(ROW()-2,COUNTA('Form Responses 1'!$1:$1)-4),,TRUE,"Form Responses 1")))</f>
        <v>RADEN SALEH - Lantai 1 [Ruang Kerja]</v>
      </c>
      <c r="G345" s="68" t="str">
        <f ca="1">IF(ISBLANK(A345)," ",INDIRECT(ADDRESS(MATCH(A345,'Form Responses 1'!A:A,0),5+MOD(ROW()-2,COUNTA('Form Responses 1'!$1:$1)-4),,TRUE,"Form Responses 1")))</f>
        <v>BAIK</v>
      </c>
      <c r="H345" s="84" t="str">
        <f ca="1" t="shared" si="1"/>
        <v>RADEN SALEH - Lantai 1</v>
      </c>
      <c r="I345" s="84" t="str">
        <f ca="1" t="shared" si="2"/>
        <v>CLEANING SERVICE</v>
      </c>
      <c r="J345" s="84">
        <f ca="1" t="array" ref="J345">IFERROR(INDEX(MASTER!B:B,MATCH(G345,MASTER!A:A,0))/100," ")</f>
        <v>0.95</v>
      </c>
      <c r="K345" s="68">
        <f ca="1" t="shared" si="3"/>
        <v>12</v>
      </c>
      <c r="L345" s="68" t="str">
        <f ca="1" t="shared" si="4"/>
        <v>2023 - WEEK 12</v>
      </c>
      <c r="M345" s="68" t="str">
        <f ca="1" t="shared" si="5"/>
        <v>2023 - MONTH 03</v>
      </c>
      <c r="N345" s="84">
        <f ca="1" t="shared" ref="N345:O345" si="353">IFERROR(AVERAGEIF(L:L,L345,$J:$J)," ")</f>
        <v>0.933125</v>
      </c>
      <c r="O345" s="84">
        <f ca="1" t="shared" si="353"/>
        <v>0.933125</v>
      </c>
      <c r="P345" s="68" t="str">
        <f ca="1">IF(ISBLANK(A345)," ",IF(N345&gt;MASTER!$B$3/100,"SB",IF(N345&gt;MASTER!$B$4/100,"B",IF(N345&gt;MASTER!$B$5/100,"C","K"))))</f>
        <v>B</v>
      </c>
      <c r="Q345" s="68" t="str">
        <f ca="1">IF(ISBLANK(B345)," ",IF(O345&gt;MASTER!$B$3/100,"SB",IF(O345&gt;MASTER!$B$4/100,"B",IF(O345&gt;MASTER!$B$5/100,"C","K"))))</f>
        <v>B</v>
      </c>
    </row>
    <row r="346" customHeight="1" spans="1:17">
      <c r="A346" s="81">
        <f ca="1">INDIRECT(ADDRESS(2+QUOTIENT(ROW()-2,COUNTA('Form Responses 1'!$1:$1)-4),1,,TRUE,"Form Responses 1"))</f>
        <v>45035.4469934259</v>
      </c>
      <c r="B346" s="68" t="str">
        <f ca="1">INDIRECT(ADDRESS(2+QUOTIENT(ROW()-2,COUNTA('Form Responses 1'!$1:$1)-4),2,,TRUE,"Form Responses 1"))</f>
        <v>edy.kyd@gmail.com</v>
      </c>
      <c r="C346" s="68" t="str">
        <f ca="1">INDIRECT(ADDRESS(2+QUOTIENT(ROW()-2,COUNTA('Form Responses 1'!$1:$1)-4),3,,TRUE,"Form Responses 1"))</f>
        <v>Edi Karyadi</v>
      </c>
      <c r="D346" s="82">
        <f ca="1">INDIRECT(ADDRESS(2+QUOTIENT(ROW()-2,COUNTA('Form Responses 1'!$1:$1)-4),4,,TRUE,"Form Responses 1"))</f>
        <v>45004</v>
      </c>
      <c r="E346" s="83">
        <f ca="1" t="shared" si="0"/>
        <v>7</v>
      </c>
      <c r="F346" s="68" t="str">
        <f ca="1">IF(ISBLANK(A346)," ",INDIRECT(ADDRESS(1,5+MOD(ROW()-2,COUNTA('Form Responses 1'!$1:$1)-4),,TRUE,"Form Responses 1")))</f>
        <v>RADEN SALEH - Lantai 1 [Tangga Exit]</v>
      </c>
      <c r="G346" s="68" t="str">
        <f ca="1">IF(ISBLANK(A346)," ",INDIRECT(ADDRESS(MATCH(A346,'Form Responses 1'!A:A,0),5+MOD(ROW()-2,COUNTA('Form Responses 1'!$1:$1)-4),,TRUE,"Form Responses 1")))</f>
        <v>BAIK</v>
      </c>
      <c r="H346" s="84" t="str">
        <f ca="1" t="shared" si="1"/>
        <v>RADEN SALEH - Lantai 1</v>
      </c>
      <c r="I346" s="84" t="str">
        <f ca="1" t="shared" si="2"/>
        <v>CLEANING SERVICE</v>
      </c>
      <c r="J346" s="84">
        <f ca="1" t="array" ref="J346">IFERROR(INDEX(MASTER!B:B,MATCH(G346,MASTER!A:A,0))/100," ")</f>
        <v>0.95</v>
      </c>
      <c r="K346" s="68">
        <f ca="1" t="shared" si="3"/>
        <v>12</v>
      </c>
      <c r="L346" s="68" t="str">
        <f ca="1" t="shared" si="4"/>
        <v>2023 - WEEK 12</v>
      </c>
      <c r="M346" s="68" t="str">
        <f ca="1" t="shared" si="5"/>
        <v>2023 - MONTH 03</v>
      </c>
      <c r="N346" s="84">
        <f ca="1" t="shared" ref="N346:O346" si="354">IFERROR(AVERAGEIF(L:L,L346,$J:$J)," ")</f>
        <v>0.933125</v>
      </c>
      <c r="O346" s="84">
        <f ca="1" t="shared" si="354"/>
        <v>0.933125</v>
      </c>
      <c r="P346" s="68" t="str">
        <f ca="1">IF(ISBLANK(A346)," ",IF(N346&gt;MASTER!$B$3/100,"SB",IF(N346&gt;MASTER!$B$4/100,"B",IF(N346&gt;MASTER!$B$5/100,"C","K"))))</f>
        <v>B</v>
      </c>
      <c r="Q346" s="68" t="str">
        <f ca="1">IF(ISBLANK(B346)," ",IF(O346&gt;MASTER!$B$3/100,"SB",IF(O346&gt;MASTER!$B$4/100,"B",IF(O346&gt;MASTER!$B$5/100,"C","K"))))</f>
        <v>B</v>
      </c>
    </row>
    <row r="347" customHeight="1" spans="1:17">
      <c r="A347" s="81">
        <f ca="1">INDIRECT(ADDRESS(2+QUOTIENT(ROW()-2,COUNTA('Form Responses 1'!$1:$1)-4),1,,TRUE,"Form Responses 1"))</f>
        <v>45035.4469934259</v>
      </c>
      <c r="B347" s="68" t="str">
        <f ca="1">INDIRECT(ADDRESS(2+QUOTIENT(ROW()-2,COUNTA('Form Responses 1'!$1:$1)-4),2,,TRUE,"Form Responses 1"))</f>
        <v>edy.kyd@gmail.com</v>
      </c>
      <c r="C347" s="68" t="str">
        <f ca="1">INDIRECT(ADDRESS(2+QUOTIENT(ROW()-2,COUNTA('Form Responses 1'!$1:$1)-4),3,,TRUE,"Form Responses 1"))</f>
        <v>Edi Karyadi</v>
      </c>
      <c r="D347" s="82">
        <f ca="1">INDIRECT(ADDRESS(2+QUOTIENT(ROW()-2,COUNTA('Form Responses 1'!$1:$1)-4),4,,TRUE,"Form Responses 1"))</f>
        <v>45004</v>
      </c>
      <c r="E347" s="83">
        <f ca="1" t="shared" si="0"/>
        <v>7</v>
      </c>
      <c r="F347" s="68" t="str">
        <f ca="1">IF(ISBLANK(A347)," ",INDIRECT(ADDRESS(1,5+MOD(ROW()-2,COUNTA('Form Responses 1'!$1:$1)-4),,TRUE,"Form Responses 1")))</f>
        <v>RADEN SALEH - Lantai 1 [Toilet Pria / Wanita]</v>
      </c>
      <c r="G347" s="68" t="str">
        <f ca="1">IF(ISBLANK(A347)," ",INDIRECT(ADDRESS(MATCH(A347,'Form Responses 1'!A:A,0),5+MOD(ROW()-2,COUNTA('Form Responses 1'!$1:$1)-4),,TRUE,"Form Responses 1")))</f>
        <v>BAIK</v>
      </c>
      <c r="H347" s="84" t="str">
        <f ca="1" t="shared" si="1"/>
        <v>RADEN SALEH - Lantai 1</v>
      </c>
      <c r="I347" s="84" t="str">
        <f ca="1" t="shared" si="2"/>
        <v>CLEANING SERVICE</v>
      </c>
      <c r="J347" s="84">
        <f ca="1" t="array" ref="J347">IFERROR(INDEX(MASTER!B:B,MATCH(G347,MASTER!A:A,0))/100," ")</f>
        <v>0.95</v>
      </c>
      <c r="K347" s="68">
        <f ca="1" t="shared" si="3"/>
        <v>12</v>
      </c>
      <c r="L347" s="68" t="str">
        <f ca="1" t="shared" si="4"/>
        <v>2023 - WEEK 12</v>
      </c>
      <c r="M347" s="68" t="str">
        <f ca="1" t="shared" si="5"/>
        <v>2023 - MONTH 03</v>
      </c>
      <c r="N347" s="84">
        <f ca="1" t="shared" ref="N347:O347" si="355">IFERROR(AVERAGEIF(L:L,L347,$J:$J)," ")</f>
        <v>0.933125</v>
      </c>
      <c r="O347" s="84">
        <f ca="1" t="shared" si="355"/>
        <v>0.933125</v>
      </c>
      <c r="P347" s="68" t="str">
        <f ca="1">IF(ISBLANK(A347)," ",IF(N347&gt;MASTER!$B$3/100,"SB",IF(N347&gt;MASTER!$B$4/100,"B",IF(N347&gt;MASTER!$B$5/100,"C","K"))))</f>
        <v>B</v>
      </c>
      <c r="Q347" s="68" t="str">
        <f ca="1">IF(ISBLANK(B347)," ",IF(O347&gt;MASTER!$B$3/100,"SB",IF(O347&gt;MASTER!$B$4/100,"B",IF(O347&gt;MASTER!$B$5/100,"C","K"))))</f>
        <v>B</v>
      </c>
    </row>
    <row r="348" customHeight="1" spans="1:17">
      <c r="A348" s="81">
        <f ca="1">INDIRECT(ADDRESS(2+QUOTIENT(ROW()-2,COUNTA('Form Responses 1'!$1:$1)-4),1,,TRUE,"Form Responses 1"))</f>
        <v>45035.4469934259</v>
      </c>
      <c r="B348" s="68" t="str">
        <f ca="1">INDIRECT(ADDRESS(2+QUOTIENT(ROW()-2,COUNTA('Form Responses 1'!$1:$1)-4),2,,TRUE,"Form Responses 1"))</f>
        <v>edy.kyd@gmail.com</v>
      </c>
      <c r="C348" s="68" t="str">
        <f ca="1">INDIRECT(ADDRESS(2+QUOTIENT(ROW()-2,COUNTA('Form Responses 1'!$1:$1)-4),3,,TRUE,"Form Responses 1"))</f>
        <v>Edi Karyadi</v>
      </c>
      <c r="D348" s="82">
        <f ca="1">INDIRECT(ADDRESS(2+QUOTIENT(ROW()-2,COUNTA('Form Responses 1'!$1:$1)-4),4,,TRUE,"Form Responses 1"))</f>
        <v>45004</v>
      </c>
      <c r="E348" s="83">
        <f ca="1" t="shared" si="0"/>
        <v>7</v>
      </c>
      <c r="F348" s="68" t="str">
        <f ca="1">IF(ISBLANK(A348)," ",INDIRECT(ADDRESS(1,5+MOD(ROW()-2,COUNTA('Form Responses 1'!$1:$1)-4),,TRUE,"Form Responses 1")))</f>
        <v>RADEN SALEH - Halaman [Taman ]</v>
      </c>
      <c r="G348" s="68" t="str">
        <f ca="1">IF(ISBLANK(A348)," ",INDIRECT(ADDRESS(MATCH(A348,'Form Responses 1'!A:A,0),5+MOD(ROW()-2,COUNTA('Form Responses 1'!$1:$1)-4),,TRUE,"Form Responses 1")))</f>
        <v>BAIK</v>
      </c>
      <c r="H348" s="84" t="str">
        <f ca="1" t="shared" si="1"/>
        <v>RADEN SALEH - Halaman</v>
      </c>
      <c r="I348" s="84" t="str">
        <f ca="1" t="shared" si="2"/>
        <v>CLEANING SERVICE</v>
      </c>
      <c r="J348" s="84">
        <f ca="1" t="array" ref="J348">IFERROR(INDEX(MASTER!B:B,MATCH(G348,MASTER!A:A,0))/100," ")</f>
        <v>0.95</v>
      </c>
      <c r="K348" s="68">
        <f ca="1" t="shared" si="3"/>
        <v>12</v>
      </c>
      <c r="L348" s="68" t="str">
        <f ca="1" t="shared" si="4"/>
        <v>2023 - WEEK 12</v>
      </c>
      <c r="M348" s="68" t="str">
        <f ca="1" t="shared" si="5"/>
        <v>2023 - MONTH 03</v>
      </c>
      <c r="N348" s="84">
        <f ca="1" t="shared" ref="N348:O348" si="356">IFERROR(AVERAGEIF(L:L,L348,$J:$J)," ")</f>
        <v>0.933125</v>
      </c>
      <c r="O348" s="84">
        <f ca="1" t="shared" si="356"/>
        <v>0.933125</v>
      </c>
      <c r="P348" s="68" t="str">
        <f ca="1">IF(ISBLANK(A348)," ",IF(N348&gt;MASTER!$B$3/100,"SB",IF(N348&gt;MASTER!$B$4/100,"B",IF(N348&gt;MASTER!$B$5/100,"C","K"))))</f>
        <v>B</v>
      </c>
      <c r="Q348" s="68" t="str">
        <f ca="1">IF(ISBLANK(B348)," ",IF(O348&gt;MASTER!$B$3/100,"SB",IF(O348&gt;MASTER!$B$4/100,"B",IF(O348&gt;MASTER!$B$5/100,"C","K"))))</f>
        <v>B</v>
      </c>
    </row>
    <row r="349" customHeight="1" spans="1:17">
      <c r="A349" s="81">
        <f ca="1">INDIRECT(ADDRESS(2+QUOTIENT(ROW()-2,COUNTA('Form Responses 1'!$1:$1)-4),1,,TRUE,"Form Responses 1"))</f>
        <v>45035.4469934259</v>
      </c>
      <c r="B349" s="68" t="str">
        <f ca="1">INDIRECT(ADDRESS(2+QUOTIENT(ROW()-2,COUNTA('Form Responses 1'!$1:$1)-4),2,,TRUE,"Form Responses 1"))</f>
        <v>edy.kyd@gmail.com</v>
      </c>
      <c r="C349" s="68" t="str">
        <f ca="1">INDIRECT(ADDRESS(2+QUOTIENT(ROW()-2,COUNTA('Form Responses 1'!$1:$1)-4),3,,TRUE,"Form Responses 1"))</f>
        <v>Edi Karyadi</v>
      </c>
      <c r="D349" s="82">
        <f ca="1">INDIRECT(ADDRESS(2+QUOTIENT(ROW()-2,COUNTA('Form Responses 1'!$1:$1)-4),4,,TRUE,"Form Responses 1"))</f>
        <v>45004</v>
      </c>
      <c r="E349" s="83">
        <f ca="1" t="shared" si="0"/>
        <v>7</v>
      </c>
      <c r="F349" s="68" t="str">
        <f ca="1">IF(ISBLANK(A349)," ",INDIRECT(ADDRESS(1,5+MOD(ROW()-2,COUNTA('Form Responses 1'!$1:$1)-4),,TRUE,"Form Responses 1")))</f>
        <v>RADEN SALEH - Halaman [Parkir Motor ]</v>
      </c>
      <c r="G349" s="68" t="str">
        <f ca="1">IF(ISBLANK(A349)," ",INDIRECT(ADDRESS(MATCH(A349,'Form Responses 1'!A:A,0),5+MOD(ROW()-2,COUNTA('Form Responses 1'!$1:$1)-4),,TRUE,"Form Responses 1")))</f>
        <v>CUKUP BAIK</v>
      </c>
      <c r="H349" s="84" t="str">
        <f ca="1" t="shared" si="1"/>
        <v>RADEN SALEH - Halaman</v>
      </c>
      <c r="I349" s="84" t="str">
        <f ca="1" t="shared" si="2"/>
        <v>CLEANING SERVICE</v>
      </c>
      <c r="J349" s="84">
        <f ca="1" t="array" ref="J349">IFERROR(INDEX(MASTER!B:B,MATCH(G349,MASTER!A:A,0))/100," ")</f>
        <v>0.89</v>
      </c>
      <c r="K349" s="68">
        <f ca="1" t="shared" si="3"/>
        <v>12</v>
      </c>
      <c r="L349" s="68" t="str">
        <f ca="1" t="shared" si="4"/>
        <v>2023 - WEEK 12</v>
      </c>
      <c r="M349" s="68" t="str">
        <f ca="1" t="shared" si="5"/>
        <v>2023 - MONTH 03</v>
      </c>
      <c r="N349" s="84">
        <f ca="1" t="shared" ref="N349:O349" si="357">IFERROR(AVERAGEIF(L:L,L349,$J:$J)," ")</f>
        <v>0.933125</v>
      </c>
      <c r="O349" s="84">
        <f ca="1" t="shared" si="357"/>
        <v>0.933125</v>
      </c>
      <c r="P349" s="68" t="str">
        <f ca="1">IF(ISBLANK(A349)," ",IF(N349&gt;MASTER!$B$3/100,"SB",IF(N349&gt;MASTER!$B$4/100,"B",IF(N349&gt;MASTER!$B$5/100,"C","K"))))</f>
        <v>B</v>
      </c>
      <c r="Q349" s="68" t="str">
        <f ca="1">IF(ISBLANK(B349)," ",IF(O349&gt;MASTER!$B$3/100,"SB",IF(O349&gt;MASTER!$B$4/100,"B",IF(O349&gt;MASTER!$B$5/100,"C","K"))))</f>
        <v>B</v>
      </c>
    </row>
    <row r="350" customHeight="1" spans="1:17">
      <c r="A350" s="81">
        <f ca="1">INDIRECT(ADDRESS(2+QUOTIENT(ROW()-2,COUNTA('Form Responses 1'!$1:$1)-4),1,,TRUE,"Form Responses 1"))</f>
        <v>45035.4469934259</v>
      </c>
      <c r="B350" s="68" t="str">
        <f ca="1">INDIRECT(ADDRESS(2+QUOTIENT(ROW()-2,COUNTA('Form Responses 1'!$1:$1)-4),2,,TRUE,"Form Responses 1"))</f>
        <v>edy.kyd@gmail.com</v>
      </c>
      <c r="C350" s="68" t="str">
        <f ca="1">INDIRECT(ADDRESS(2+QUOTIENT(ROW()-2,COUNTA('Form Responses 1'!$1:$1)-4),3,,TRUE,"Form Responses 1"))</f>
        <v>Edi Karyadi</v>
      </c>
      <c r="D350" s="82">
        <f ca="1">INDIRECT(ADDRESS(2+QUOTIENT(ROW()-2,COUNTA('Form Responses 1'!$1:$1)-4),4,,TRUE,"Form Responses 1"))</f>
        <v>45004</v>
      </c>
      <c r="E350" s="83">
        <f ca="1" t="shared" si="0"/>
        <v>7</v>
      </c>
      <c r="F350" s="68" t="str">
        <f ca="1">IF(ISBLANK(A350)," ",INDIRECT(ADDRESS(1,5+MOD(ROW()-2,COUNTA('Form Responses 1'!$1:$1)-4),,TRUE,"Form Responses 1")))</f>
        <v>RADEN SALEH - Halaman [Parkir Mobil]</v>
      </c>
      <c r="G350" s="68" t="str">
        <f ca="1">IF(ISBLANK(A350)," ",INDIRECT(ADDRESS(MATCH(A350,'Form Responses 1'!A:A,0),5+MOD(ROW()-2,COUNTA('Form Responses 1'!$1:$1)-4),,TRUE,"Form Responses 1")))</f>
        <v>CUKUP BAIK</v>
      </c>
      <c r="H350" s="84" t="str">
        <f ca="1" t="shared" si="1"/>
        <v>RADEN SALEH - Halaman</v>
      </c>
      <c r="I350" s="84" t="str">
        <f ca="1" t="shared" si="2"/>
        <v>CLEANING SERVICE</v>
      </c>
      <c r="J350" s="84">
        <f ca="1" t="array" ref="J350">IFERROR(INDEX(MASTER!B:B,MATCH(G350,MASTER!A:A,0))/100," ")</f>
        <v>0.89</v>
      </c>
      <c r="K350" s="68">
        <f ca="1" t="shared" si="3"/>
        <v>12</v>
      </c>
      <c r="L350" s="68" t="str">
        <f ca="1" t="shared" si="4"/>
        <v>2023 - WEEK 12</v>
      </c>
      <c r="M350" s="68" t="str">
        <f ca="1" t="shared" si="5"/>
        <v>2023 - MONTH 03</v>
      </c>
      <c r="N350" s="84">
        <f ca="1" t="shared" ref="N350:O350" si="358">IFERROR(AVERAGEIF(L:L,L350,$J:$J)," ")</f>
        <v>0.933125</v>
      </c>
      <c r="O350" s="84">
        <f ca="1" t="shared" si="358"/>
        <v>0.933125</v>
      </c>
      <c r="P350" s="68" t="str">
        <f ca="1">IF(ISBLANK(A350)," ",IF(N350&gt;MASTER!$B$3/100,"SB",IF(N350&gt;MASTER!$B$4/100,"B",IF(N350&gt;MASTER!$B$5/100,"C","K"))))</f>
        <v>B</v>
      </c>
      <c r="Q350" s="68" t="str">
        <f ca="1">IF(ISBLANK(B350)," ",IF(O350&gt;MASTER!$B$3/100,"SB",IF(O350&gt;MASTER!$B$4/100,"B",IF(O350&gt;MASTER!$B$5/100,"C","K"))))</f>
        <v>B</v>
      </c>
    </row>
    <row r="351" customHeight="1" spans="1:17">
      <c r="A351" s="81">
        <f ca="1">INDIRECT(ADDRESS(2+QUOTIENT(ROW()-2,COUNTA('Form Responses 1'!$1:$1)-4),1,,TRUE,"Form Responses 1"))</f>
        <v>45035.4469934259</v>
      </c>
      <c r="B351" s="68" t="str">
        <f ca="1">INDIRECT(ADDRESS(2+QUOTIENT(ROW()-2,COUNTA('Form Responses 1'!$1:$1)-4),2,,TRUE,"Form Responses 1"))</f>
        <v>edy.kyd@gmail.com</v>
      </c>
      <c r="C351" s="68" t="str">
        <f ca="1">INDIRECT(ADDRESS(2+QUOTIENT(ROW()-2,COUNTA('Form Responses 1'!$1:$1)-4),3,,TRUE,"Form Responses 1"))</f>
        <v>Edi Karyadi</v>
      </c>
      <c r="D351" s="82">
        <f ca="1">INDIRECT(ADDRESS(2+QUOTIENT(ROW()-2,COUNTA('Form Responses 1'!$1:$1)-4),4,,TRUE,"Form Responses 1"))</f>
        <v>45004</v>
      </c>
      <c r="E351" s="83">
        <f ca="1" t="shared" si="0"/>
        <v>7</v>
      </c>
      <c r="F351" s="68" t="str">
        <f ca="1">IF(ISBLANK(A351)," ",INDIRECT(ADDRESS(1,5+MOD(ROW()-2,COUNTA('Form Responses 1'!$1:$1)-4),,TRUE,"Form Responses 1")))</f>
        <v>RADEN SALEH - Halaman [Pos Security]</v>
      </c>
      <c r="G351" s="68" t="str">
        <f ca="1">IF(ISBLANK(A351)," ",INDIRECT(ADDRESS(MATCH(A351,'Form Responses 1'!A:A,0),5+MOD(ROW()-2,COUNTA('Form Responses 1'!$1:$1)-4),,TRUE,"Form Responses 1")))</f>
        <v>CUKUP BAIK</v>
      </c>
      <c r="H351" s="84" t="str">
        <f ca="1" t="shared" si="1"/>
        <v>RADEN SALEH - Halaman</v>
      </c>
      <c r="I351" s="84" t="str">
        <f ca="1" t="shared" si="2"/>
        <v>CLEANING SERVICE</v>
      </c>
      <c r="J351" s="84">
        <f ca="1" t="array" ref="J351">IFERROR(INDEX(MASTER!B:B,MATCH(G351,MASTER!A:A,0))/100," ")</f>
        <v>0.89</v>
      </c>
      <c r="K351" s="68">
        <f ca="1" t="shared" si="3"/>
        <v>12</v>
      </c>
      <c r="L351" s="68" t="str">
        <f ca="1" t="shared" si="4"/>
        <v>2023 - WEEK 12</v>
      </c>
      <c r="M351" s="68" t="str">
        <f ca="1" t="shared" si="5"/>
        <v>2023 - MONTH 03</v>
      </c>
      <c r="N351" s="84">
        <f ca="1" t="shared" ref="N351:O351" si="359">IFERROR(AVERAGEIF(L:L,L351,$J:$J)," ")</f>
        <v>0.933125</v>
      </c>
      <c r="O351" s="84">
        <f ca="1" t="shared" si="359"/>
        <v>0.933125</v>
      </c>
      <c r="P351" s="68" t="str">
        <f ca="1">IF(ISBLANK(A351)," ",IF(N351&gt;MASTER!$B$3/100,"SB",IF(N351&gt;MASTER!$B$4/100,"B",IF(N351&gt;MASTER!$B$5/100,"C","K"))))</f>
        <v>B</v>
      </c>
      <c r="Q351" s="68" t="str">
        <f ca="1">IF(ISBLANK(B351)," ",IF(O351&gt;MASTER!$B$3/100,"SB",IF(O351&gt;MASTER!$B$4/100,"B",IF(O351&gt;MASTER!$B$5/100,"C","K"))))</f>
        <v>B</v>
      </c>
    </row>
    <row r="352" customHeight="1" spans="1:17">
      <c r="A352" s="81">
        <f ca="1">INDIRECT(ADDRESS(2+QUOTIENT(ROW()-2,COUNTA('Form Responses 1'!$1:$1)-4),1,,TRUE,"Form Responses 1"))</f>
        <v>45035.4469934259</v>
      </c>
      <c r="B352" s="68" t="str">
        <f ca="1">INDIRECT(ADDRESS(2+QUOTIENT(ROW()-2,COUNTA('Form Responses 1'!$1:$1)-4),2,,TRUE,"Form Responses 1"))</f>
        <v>edy.kyd@gmail.com</v>
      </c>
      <c r="C352" s="68" t="str">
        <f ca="1">INDIRECT(ADDRESS(2+QUOTIENT(ROW()-2,COUNTA('Form Responses 1'!$1:$1)-4),3,,TRUE,"Form Responses 1"))</f>
        <v>Edi Karyadi</v>
      </c>
      <c r="D352" s="82">
        <f ca="1">INDIRECT(ADDRESS(2+QUOTIENT(ROW()-2,COUNTA('Form Responses 1'!$1:$1)-4),4,,TRUE,"Form Responses 1"))</f>
        <v>45004</v>
      </c>
      <c r="E352" s="83">
        <f ca="1" t="shared" si="0"/>
        <v>7</v>
      </c>
      <c r="F352" s="68" t="str">
        <f ca="1">IF(ISBLANK(A352)," ",INDIRECT(ADDRESS(1,5+MOD(ROW()-2,COUNTA('Form Responses 1'!$1:$1)-4),,TRUE,"Form Responses 1")))</f>
        <v>RADEN SALEH - Halaman [Halaman depan samping dan belakang]</v>
      </c>
      <c r="G352" s="68" t="str">
        <f ca="1">IF(ISBLANK(A352)," ",INDIRECT(ADDRESS(MATCH(A352,'Form Responses 1'!A:A,0),5+MOD(ROW()-2,COUNTA('Form Responses 1'!$1:$1)-4),,TRUE,"Form Responses 1")))</f>
        <v>CUKUP BAIK</v>
      </c>
      <c r="H352" s="84" t="str">
        <f ca="1" t="shared" si="1"/>
        <v>RADEN SALEH - Halaman</v>
      </c>
      <c r="I352" s="84" t="str">
        <f ca="1" t="shared" si="2"/>
        <v>CLEANING SERVICE</v>
      </c>
      <c r="J352" s="84">
        <f ca="1" t="array" ref="J352">IFERROR(INDEX(MASTER!B:B,MATCH(G352,MASTER!A:A,0))/100," ")</f>
        <v>0.89</v>
      </c>
      <c r="K352" s="68">
        <f ca="1" t="shared" si="3"/>
        <v>12</v>
      </c>
      <c r="L352" s="68" t="str">
        <f ca="1" t="shared" si="4"/>
        <v>2023 - WEEK 12</v>
      </c>
      <c r="M352" s="68" t="str">
        <f ca="1" t="shared" si="5"/>
        <v>2023 - MONTH 03</v>
      </c>
      <c r="N352" s="84">
        <f ca="1" t="shared" ref="N352:O352" si="360">IFERROR(AVERAGEIF(L:L,L352,$J:$J)," ")</f>
        <v>0.933125</v>
      </c>
      <c r="O352" s="84">
        <f ca="1" t="shared" si="360"/>
        <v>0.933125</v>
      </c>
      <c r="P352" s="68" t="str">
        <f ca="1">IF(ISBLANK(A352)," ",IF(N352&gt;MASTER!$B$3/100,"SB",IF(N352&gt;MASTER!$B$4/100,"B",IF(N352&gt;MASTER!$B$5/100,"C","K"))))</f>
        <v>B</v>
      </c>
      <c r="Q352" s="68" t="str">
        <f ca="1">IF(ISBLANK(B352)," ",IF(O352&gt;MASTER!$B$3/100,"SB",IF(O352&gt;MASTER!$B$4/100,"B",IF(O352&gt;MASTER!$B$5/100,"C","K"))))</f>
        <v>B</v>
      </c>
    </row>
    <row r="353" customHeight="1" spans="1:17">
      <c r="A353" s="81">
        <f ca="1">INDIRECT(ADDRESS(2+QUOTIENT(ROW()-2,COUNTA('Form Responses 1'!$1:$1)-4),1,,TRUE,"Form Responses 1"))</f>
        <v>45035.4469934259</v>
      </c>
      <c r="B353" s="68" t="str">
        <f ca="1">INDIRECT(ADDRESS(2+QUOTIENT(ROW()-2,COUNTA('Form Responses 1'!$1:$1)-4),2,,TRUE,"Form Responses 1"))</f>
        <v>edy.kyd@gmail.com</v>
      </c>
      <c r="C353" s="68" t="str">
        <f ca="1">INDIRECT(ADDRESS(2+QUOTIENT(ROW()-2,COUNTA('Form Responses 1'!$1:$1)-4),3,,TRUE,"Form Responses 1"))</f>
        <v>Edi Karyadi</v>
      </c>
      <c r="D353" s="82">
        <f ca="1">INDIRECT(ADDRESS(2+QUOTIENT(ROW()-2,COUNTA('Form Responses 1'!$1:$1)-4),4,,TRUE,"Form Responses 1"))</f>
        <v>45004</v>
      </c>
      <c r="E353" s="83">
        <f ca="1" t="shared" si="0"/>
        <v>7</v>
      </c>
      <c r="F353" s="68" t="str">
        <f ca="1">IF(ISBLANK(A353)," ",INDIRECT(ADDRESS(1,5+MOD(ROW()-2,COUNTA('Form Responses 1'!$1:$1)-4),,TRUE,"Form Responses 1")))</f>
        <v>RADEN SALEH - Halaman [TPS]</v>
      </c>
      <c r="G353" s="68" t="str">
        <f ca="1">IF(ISBLANK(A353)," ",INDIRECT(ADDRESS(MATCH(A353,'Form Responses 1'!A:A,0),5+MOD(ROW()-2,COUNTA('Form Responses 1'!$1:$1)-4),,TRUE,"Form Responses 1")))</f>
        <v>BAIK</v>
      </c>
      <c r="H353" s="84" t="str">
        <f ca="1" t="shared" si="1"/>
        <v>RADEN SALEH - Halaman</v>
      </c>
      <c r="I353" s="84" t="str">
        <f ca="1" t="shared" si="2"/>
        <v>CLEANING SERVICE</v>
      </c>
      <c r="J353" s="84">
        <f ca="1" t="array" ref="J353">IFERROR(INDEX(MASTER!B:B,MATCH(G353,MASTER!A:A,0))/100," ")</f>
        <v>0.95</v>
      </c>
      <c r="K353" s="68">
        <f ca="1" t="shared" si="3"/>
        <v>12</v>
      </c>
      <c r="L353" s="68" t="str">
        <f ca="1" t="shared" si="4"/>
        <v>2023 - WEEK 12</v>
      </c>
      <c r="M353" s="68" t="str">
        <f ca="1" t="shared" si="5"/>
        <v>2023 - MONTH 03</v>
      </c>
      <c r="N353" s="84">
        <f ca="1" t="shared" ref="N353:O353" si="361">IFERROR(AVERAGEIF(L:L,L353,$J:$J)," ")</f>
        <v>0.933125</v>
      </c>
      <c r="O353" s="84">
        <f ca="1" t="shared" si="361"/>
        <v>0.933125</v>
      </c>
      <c r="P353" s="68" t="str">
        <f ca="1">IF(ISBLANK(A353)," ",IF(N353&gt;MASTER!$B$3/100,"SB",IF(N353&gt;MASTER!$B$4/100,"B",IF(N353&gt;MASTER!$B$5/100,"C","K"))))</f>
        <v>B</v>
      </c>
      <c r="Q353" s="68" t="str">
        <f ca="1">IF(ISBLANK(B353)," ",IF(O353&gt;MASTER!$B$3/100,"SB",IF(O353&gt;MASTER!$B$4/100,"B",IF(O353&gt;MASTER!$B$5/100,"C","K"))))</f>
        <v>B</v>
      </c>
    </row>
    <row r="354" customHeight="1" spans="1:17">
      <c r="A354" s="81">
        <f ca="1">INDIRECT(ADDRESS(2+QUOTIENT(ROW()-2,COUNTA('Form Responses 1'!$1:$1)-4),1,,TRUE,"Form Responses 1"))</f>
        <v>45035.4488081018</v>
      </c>
      <c r="B354" s="68" t="str">
        <f ca="1">INDIRECT(ADDRESS(2+QUOTIENT(ROW()-2,COUNTA('Form Responses 1'!$1:$1)-4),2,,TRUE,"Form Responses 1"))</f>
        <v>edy.kyd@gmail.com</v>
      </c>
      <c r="C354" s="68" t="str">
        <f ca="1">INDIRECT(ADDRESS(2+QUOTIENT(ROW()-2,COUNTA('Form Responses 1'!$1:$1)-4),3,,TRUE,"Form Responses 1"))</f>
        <v>Edi Karyadi</v>
      </c>
      <c r="D354" s="82">
        <f ca="1">INDIRECT(ADDRESS(2+QUOTIENT(ROW()-2,COUNTA('Form Responses 1'!$1:$1)-4),4,,TRUE,"Form Responses 1"))</f>
        <v>45035</v>
      </c>
      <c r="E354" s="83">
        <f ca="1" t="shared" si="0"/>
        <v>3</v>
      </c>
      <c r="F354" s="68" t="str">
        <f ca="1">IF(ISBLANK(A354)," ",INDIRECT(ADDRESS(1,5+MOD(ROW()-2,COUNTA('Form Responses 1'!$1:$1)-4),,TRUE,"Form Responses 1")))</f>
        <v>Security [CIKINI - Security Functions]</v>
      </c>
      <c r="G354" s="68" t="str">
        <f ca="1">IF(ISBLANK(A354)," ",INDIRECT(ADDRESS(MATCH(A354,'Form Responses 1'!A:A,0),5+MOD(ROW()-2,COUNTA('Form Responses 1'!$1:$1)-4),,TRUE,"Form Responses 1")))</f>
        <v>BAIK</v>
      </c>
      <c r="H354" s="84" t="str">
        <f ca="1" t="shared" si="1"/>
        <v>Security</v>
      </c>
      <c r="I354" s="84" t="str">
        <f ca="1" t="shared" si="2"/>
        <v>SECURITY SERVICE</v>
      </c>
      <c r="J354" s="84">
        <f ca="1" t="array" ref="J354">IFERROR(INDEX(MASTER!B:B,MATCH(G354,MASTER!A:A,0))/100," ")</f>
        <v>0.95</v>
      </c>
      <c r="K354" s="68">
        <f ca="1" t="shared" si="3"/>
        <v>16</v>
      </c>
      <c r="L354" s="68" t="str">
        <f ca="1" t="shared" si="4"/>
        <v>2023 - WEEK 16</v>
      </c>
      <c r="M354" s="68" t="str">
        <f ca="1" t="shared" si="5"/>
        <v>2023 - MONTH 04</v>
      </c>
      <c r="N354" s="84">
        <f ca="1" t="shared" ref="N354:O354" si="362">IFERROR(AVERAGEIF(L:L,L354,$J:$J)," ")</f>
        <v>0.924374999999997</v>
      </c>
      <c r="O354" s="84">
        <f ca="1" t="shared" si="362"/>
        <v>0.906741071428569</v>
      </c>
      <c r="P354" s="68" t="str">
        <f ca="1">IF(ISBLANK(A354)," ",IF(N354&gt;MASTER!$B$3/100,"SB",IF(N354&gt;MASTER!$B$4/100,"B",IF(N354&gt;MASTER!$B$5/100,"C","K"))))</f>
        <v>B</v>
      </c>
      <c r="Q354" s="68" t="str">
        <f ca="1">IF(ISBLANK(B354)," ",IF(O354&gt;MASTER!$B$3/100,"SB",IF(O354&gt;MASTER!$B$4/100,"B",IF(O354&gt;MASTER!$B$5/100,"C","K"))))</f>
        <v>B</v>
      </c>
    </row>
    <row r="355" customHeight="1" spans="1:17">
      <c r="A355" s="81">
        <f ca="1">INDIRECT(ADDRESS(2+QUOTIENT(ROW()-2,COUNTA('Form Responses 1'!$1:$1)-4),1,,TRUE,"Form Responses 1"))</f>
        <v>45035.4488081018</v>
      </c>
      <c r="B355" s="68" t="str">
        <f ca="1">INDIRECT(ADDRESS(2+QUOTIENT(ROW()-2,COUNTA('Form Responses 1'!$1:$1)-4),2,,TRUE,"Form Responses 1"))</f>
        <v>edy.kyd@gmail.com</v>
      </c>
      <c r="C355" s="68" t="str">
        <f ca="1">INDIRECT(ADDRESS(2+QUOTIENT(ROW()-2,COUNTA('Form Responses 1'!$1:$1)-4),3,,TRUE,"Form Responses 1"))</f>
        <v>Edi Karyadi</v>
      </c>
      <c r="D355" s="82">
        <f ca="1">INDIRECT(ADDRESS(2+QUOTIENT(ROW()-2,COUNTA('Form Responses 1'!$1:$1)-4),4,,TRUE,"Form Responses 1"))</f>
        <v>45035</v>
      </c>
      <c r="E355" s="83">
        <f ca="1" t="shared" si="0"/>
        <v>3</v>
      </c>
      <c r="F355" s="68" t="str">
        <f ca="1">IF(ISBLANK(A355)," ",INDIRECT(ADDRESS(1,5+MOD(ROW()-2,COUNTA('Form Responses 1'!$1:$1)-4),,TRUE,"Form Responses 1")))</f>
        <v>Security [ RADEN SALEH - Security Functions]</v>
      </c>
      <c r="G355" s="68" t="str">
        <f ca="1">IF(ISBLANK(A355)," ",INDIRECT(ADDRESS(MATCH(A355,'Form Responses 1'!A:A,0),5+MOD(ROW()-2,COUNTA('Form Responses 1'!$1:$1)-4),,TRUE,"Form Responses 1")))</f>
        <v>BAIK</v>
      </c>
      <c r="H355" s="84" t="str">
        <f ca="1" t="shared" si="1"/>
        <v>Security</v>
      </c>
      <c r="I355" s="84" t="str">
        <f ca="1" t="shared" si="2"/>
        <v>SECURITY SERVICE</v>
      </c>
      <c r="J355" s="84">
        <f ca="1" t="array" ref="J355">IFERROR(INDEX(MASTER!B:B,MATCH(G355,MASTER!A:A,0))/100," ")</f>
        <v>0.95</v>
      </c>
      <c r="K355" s="68">
        <f ca="1" t="shared" si="3"/>
        <v>16</v>
      </c>
      <c r="L355" s="68" t="str">
        <f ca="1" t="shared" si="4"/>
        <v>2023 - WEEK 16</v>
      </c>
      <c r="M355" s="68" t="str">
        <f ca="1" t="shared" si="5"/>
        <v>2023 - MONTH 04</v>
      </c>
      <c r="N355" s="84">
        <f ca="1" t="shared" ref="N355:O355" si="363">IFERROR(AVERAGEIF(L:L,L355,$J:$J)," ")</f>
        <v>0.924374999999997</v>
      </c>
      <c r="O355" s="84">
        <f ca="1" t="shared" si="363"/>
        <v>0.906741071428569</v>
      </c>
      <c r="P355" s="68" t="str">
        <f ca="1">IF(ISBLANK(A355)," ",IF(N355&gt;MASTER!$B$3/100,"SB",IF(N355&gt;MASTER!$B$4/100,"B",IF(N355&gt;MASTER!$B$5/100,"C","K"))))</f>
        <v>B</v>
      </c>
      <c r="Q355" s="68" t="str">
        <f ca="1">IF(ISBLANK(B355)," ",IF(O355&gt;MASTER!$B$3/100,"SB",IF(O355&gt;MASTER!$B$4/100,"B",IF(O355&gt;MASTER!$B$5/100,"C","K"))))</f>
        <v>B</v>
      </c>
    </row>
    <row r="356" customHeight="1" spans="1:17">
      <c r="A356" s="81">
        <f ca="1">INDIRECT(ADDRESS(2+QUOTIENT(ROW()-2,COUNTA('Form Responses 1'!$1:$1)-4),1,,TRUE,"Form Responses 1"))</f>
        <v>45035.4488081018</v>
      </c>
      <c r="B356" s="68" t="str">
        <f ca="1">INDIRECT(ADDRESS(2+QUOTIENT(ROW()-2,COUNTA('Form Responses 1'!$1:$1)-4),2,,TRUE,"Form Responses 1"))</f>
        <v>edy.kyd@gmail.com</v>
      </c>
      <c r="C356" s="68" t="str">
        <f ca="1">INDIRECT(ADDRESS(2+QUOTIENT(ROW()-2,COUNTA('Form Responses 1'!$1:$1)-4),3,,TRUE,"Form Responses 1"))</f>
        <v>Edi Karyadi</v>
      </c>
      <c r="D356" s="82">
        <f ca="1">INDIRECT(ADDRESS(2+QUOTIENT(ROW()-2,COUNTA('Form Responses 1'!$1:$1)-4),4,,TRUE,"Form Responses 1"))</f>
        <v>45035</v>
      </c>
      <c r="E356" s="83">
        <f ca="1" t="shared" si="0"/>
        <v>3</v>
      </c>
      <c r="F356" s="68" t="str">
        <f ca="1">IF(ISBLANK(A356)," ",INDIRECT(ADDRESS(1,5+MOD(ROW()-2,COUNTA('Form Responses 1'!$1:$1)-4),,TRUE,"Form Responses 1")))</f>
        <v>CIKINI - Lantai 1 [Lobby Utama]</v>
      </c>
      <c r="G356" s="68" t="str">
        <f ca="1">IF(ISBLANK(A356)," ",INDIRECT(ADDRESS(MATCH(A356,'Form Responses 1'!A:A,0),5+MOD(ROW()-2,COUNTA('Form Responses 1'!$1:$1)-4),,TRUE,"Form Responses 1")))</f>
        <v>BAIK</v>
      </c>
      <c r="H356" s="84" t="str">
        <f ca="1" t="shared" si="1"/>
        <v>CIKINI - Lantai 1</v>
      </c>
      <c r="I356" s="84" t="str">
        <f ca="1" t="shared" si="2"/>
        <v>CLEANING SERVICE</v>
      </c>
      <c r="J356" s="84">
        <f ca="1" t="array" ref="J356">IFERROR(INDEX(MASTER!B:B,MATCH(G356,MASTER!A:A,0))/100," ")</f>
        <v>0.95</v>
      </c>
      <c r="K356" s="68">
        <f ca="1" t="shared" si="3"/>
        <v>16</v>
      </c>
      <c r="L356" s="68" t="str">
        <f ca="1" t="shared" si="4"/>
        <v>2023 - WEEK 16</v>
      </c>
      <c r="M356" s="68" t="str">
        <f ca="1" t="shared" si="5"/>
        <v>2023 - MONTH 04</v>
      </c>
      <c r="N356" s="84">
        <f ca="1" t="shared" ref="N356:O356" si="364">IFERROR(AVERAGEIF(L:L,L356,$J:$J)," ")</f>
        <v>0.924374999999997</v>
      </c>
      <c r="O356" s="84">
        <f ca="1" t="shared" si="364"/>
        <v>0.906741071428569</v>
      </c>
      <c r="P356" s="68" t="str">
        <f ca="1">IF(ISBLANK(A356)," ",IF(N356&gt;MASTER!$B$3/100,"SB",IF(N356&gt;MASTER!$B$4/100,"B",IF(N356&gt;MASTER!$B$5/100,"C","K"))))</f>
        <v>B</v>
      </c>
      <c r="Q356" s="68" t="str">
        <f ca="1">IF(ISBLANK(B356)," ",IF(O356&gt;MASTER!$B$3/100,"SB",IF(O356&gt;MASTER!$B$4/100,"B",IF(O356&gt;MASTER!$B$5/100,"C","K"))))</f>
        <v>B</v>
      </c>
    </row>
    <row r="357" customHeight="1" spans="1:17">
      <c r="A357" s="81">
        <f ca="1">INDIRECT(ADDRESS(2+QUOTIENT(ROW()-2,COUNTA('Form Responses 1'!$1:$1)-4),1,,TRUE,"Form Responses 1"))</f>
        <v>45035.4488081018</v>
      </c>
      <c r="B357" s="68" t="str">
        <f ca="1">INDIRECT(ADDRESS(2+QUOTIENT(ROW()-2,COUNTA('Form Responses 1'!$1:$1)-4),2,,TRUE,"Form Responses 1"))</f>
        <v>edy.kyd@gmail.com</v>
      </c>
      <c r="C357" s="68" t="str">
        <f ca="1">INDIRECT(ADDRESS(2+QUOTIENT(ROW()-2,COUNTA('Form Responses 1'!$1:$1)-4),3,,TRUE,"Form Responses 1"))</f>
        <v>Edi Karyadi</v>
      </c>
      <c r="D357" s="82">
        <f ca="1">INDIRECT(ADDRESS(2+QUOTIENT(ROW()-2,COUNTA('Form Responses 1'!$1:$1)-4),4,,TRUE,"Form Responses 1"))</f>
        <v>45035</v>
      </c>
      <c r="E357" s="83">
        <f ca="1" t="shared" si="0"/>
        <v>3</v>
      </c>
      <c r="F357" s="68" t="str">
        <f ca="1">IF(ISBLANK(A357)," ",INDIRECT(ADDRESS(1,5+MOD(ROW()-2,COUNTA('Form Responses 1'!$1:$1)-4),,TRUE,"Form Responses 1")))</f>
        <v>CIKINI - Lantai 1 [Musholla]</v>
      </c>
      <c r="G357" s="68" t="str">
        <f ca="1">IF(ISBLANK(A357)," ",INDIRECT(ADDRESS(MATCH(A357,'Form Responses 1'!A:A,0),5+MOD(ROW()-2,COUNTA('Form Responses 1'!$1:$1)-4),,TRUE,"Form Responses 1")))</f>
        <v>BAIK</v>
      </c>
      <c r="H357" s="84" t="str">
        <f ca="1" t="shared" si="1"/>
        <v>CIKINI - Lantai 1</v>
      </c>
      <c r="I357" s="84" t="str">
        <f ca="1" t="shared" si="2"/>
        <v>CLEANING SERVICE</v>
      </c>
      <c r="J357" s="84">
        <f ca="1" t="array" ref="J357">IFERROR(INDEX(MASTER!B:B,MATCH(G357,MASTER!A:A,0))/100," ")</f>
        <v>0.95</v>
      </c>
      <c r="K357" s="68">
        <f ca="1" t="shared" si="3"/>
        <v>16</v>
      </c>
      <c r="L357" s="68" t="str">
        <f ca="1" t="shared" si="4"/>
        <v>2023 - WEEK 16</v>
      </c>
      <c r="M357" s="68" t="str">
        <f ca="1" t="shared" si="5"/>
        <v>2023 - MONTH 04</v>
      </c>
      <c r="N357" s="84">
        <f ca="1" t="shared" ref="N357:O357" si="365">IFERROR(AVERAGEIF(L:L,L357,$J:$J)," ")</f>
        <v>0.924374999999997</v>
      </c>
      <c r="O357" s="84">
        <f ca="1" t="shared" si="365"/>
        <v>0.906741071428569</v>
      </c>
      <c r="P357" s="68" t="str">
        <f ca="1">IF(ISBLANK(A357)," ",IF(N357&gt;MASTER!$B$3/100,"SB",IF(N357&gt;MASTER!$B$4/100,"B",IF(N357&gt;MASTER!$B$5/100,"C","K"))))</f>
        <v>B</v>
      </c>
      <c r="Q357" s="68" t="str">
        <f ca="1">IF(ISBLANK(B357)," ",IF(O357&gt;MASTER!$B$3/100,"SB",IF(O357&gt;MASTER!$B$4/100,"B",IF(O357&gt;MASTER!$B$5/100,"C","K"))))</f>
        <v>B</v>
      </c>
    </row>
    <row r="358" customHeight="1" spans="1:17">
      <c r="A358" s="81">
        <f ca="1">INDIRECT(ADDRESS(2+QUOTIENT(ROW()-2,COUNTA('Form Responses 1'!$1:$1)-4),1,,TRUE,"Form Responses 1"))</f>
        <v>45035.4488081018</v>
      </c>
      <c r="B358" s="68" t="str">
        <f ca="1">INDIRECT(ADDRESS(2+QUOTIENT(ROW()-2,COUNTA('Form Responses 1'!$1:$1)-4),2,,TRUE,"Form Responses 1"))</f>
        <v>edy.kyd@gmail.com</v>
      </c>
      <c r="C358" s="68" t="str">
        <f ca="1">INDIRECT(ADDRESS(2+QUOTIENT(ROW()-2,COUNTA('Form Responses 1'!$1:$1)-4),3,,TRUE,"Form Responses 1"))</f>
        <v>Edi Karyadi</v>
      </c>
      <c r="D358" s="82">
        <f ca="1">INDIRECT(ADDRESS(2+QUOTIENT(ROW()-2,COUNTA('Form Responses 1'!$1:$1)-4),4,,TRUE,"Form Responses 1"))</f>
        <v>45035</v>
      </c>
      <c r="E358" s="83">
        <f ca="1" t="shared" si="0"/>
        <v>3</v>
      </c>
      <c r="F358" s="68" t="str">
        <f ca="1">IF(ISBLANK(A358)," ",INDIRECT(ADDRESS(1,5+MOD(ROW()-2,COUNTA('Form Responses 1'!$1:$1)-4),,TRUE,"Form Responses 1")))</f>
        <v>CIKINI - Lantai 1 [R. PPID]</v>
      </c>
      <c r="G358" s="68" t="str">
        <f ca="1">IF(ISBLANK(A358)," ",INDIRECT(ADDRESS(MATCH(A358,'Form Responses 1'!A:A,0),5+MOD(ROW()-2,COUNTA('Form Responses 1'!$1:$1)-4),,TRUE,"Form Responses 1")))</f>
        <v>BAIK</v>
      </c>
      <c r="H358" s="84" t="str">
        <f ca="1" t="shared" si="1"/>
        <v>CIKINI - Lantai 1</v>
      </c>
      <c r="I358" s="84" t="str">
        <f ca="1" t="shared" si="2"/>
        <v>CLEANING SERVICE</v>
      </c>
      <c r="J358" s="84">
        <f ca="1" t="array" ref="J358">IFERROR(INDEX(MASTER!B:B,MATCH(G358,MASTER!A:A,0))/100," ")</f>
        <v>0.95</v>
      </c>
      <c r="K358" s="68">
        <f ca="1" t="shared" si="3"/>
        <v>16</v>
      </c>
      <c r="L358" s="68" t="str">
        <f ca="1" t="shared" si="4"/>
        <v>2023 - WEEK 16</v>
      </c>
      <c r="M358" s="68" t="str">
        <f ca="1" t="shared" si="5"/>
        <v>2023 - MONTH 04</v>
      </c>
      <c r="N358" s="84">
        <f ca="1" t="shared" ref="N358:O358" si="366">IFERROR(AVERAGEIF(L:L,L358,$J:$J)," ")</f>
        <v>0.924374999999997</v>
      </c>
      <c r="O358" s="84">
        <f ca="1" t="shared" si="366"/>
        <v>0.906741071428569</v>
      </c>
      <c r="P358" s="68" t="str">
        <f ca="1">IF(ISBLANK(A358)," ",IF(N358&gt;MASTER!$B$3/100,"SB",IF(N358&gt;MASTER!$B$4/100,"B",IF(N358&gt;MASTER!$B$5/100,"C","K"))))</f>
        <v>B</v>
      </c>
      <c r="Q358" s="68" t="str">
        <f ca="1">IF(ISBLANK(B358)," ",IF(O358&gt;MASTER!$B$3/100,"SB",IF(O358&gt;MASTER!$B$4/100,"B",IF(O358&gt;MASTER!$B$5/100,"C","K"))))</f>
        <v>B</v>
      </c>
    </row>
    <row r="359" customHeight="1" spans="1:17">
      <c r="A359" s="81">
        <f ca="1">INDIRECT(ADDRESS(2+QUOTIENT(ROW()-2,COUNTA('Form Responses 1'!$1:$1)-4),1,,TRUE,"Form Responses 1"))</f>
        <v>45035.4488081018</v>
      </c>
      <c r="B359" s="68" t="str">
        <f ca="1">INDIRECT(ADDRESS(2+QUOTIENT(ROW()-2,COUNTA('Form Responses 1'!$1:$1)-4),2,,TRUE,"Form Responses 1"))</f>
        <v>edy.kyd@gmail.com</v>
      </c>
      <c r="C359" s="68" t="str">
        <f ca="1">INDIRECT(ADDRESS(2+QUOTIENT(ROW()-2,COUNTA('Form Responses 1'!$1:$1)-4),3,,TRUE,"Form Responses 1"))</f>
        <v>Edi Karyadi</v>
      </c>
      <c r="D359" s="82">
        <f ca="1">INDIRECT(ADDRESS(2+QUOTIENT(ROW()-2,COUNTA('Form Responses 1'!$1:$1)-4),4,,TRUE,"Form Responses 1"))</f>
        <v>45035</v>
      </c>
      <c r="E359" s="83">
        <f ca="1" t="shared" si="0"/>
        <v>3</v>
      </c>
      <c r="F359" s="68" t="str">
        <f ca="1">IF(ISBLANK(A359)," ",INDIRECT(ADDRESS(1,5+MOD(ROW()-2,COUNTA('Form Responses 1'!$1:$1)-4),,TRUE,"Form Responses 1")))</f>
        <v>CIKINI - Lantai 1 [Ruang Kerja]</v>
      </c>
      <c r="G359" s="68" t="str">
        <f ca="1">IF(ISBLANK(A359)," ",INDIRECT(ADDRESS(MATCH(A359,'Form Responses 1'!A:A,0),5+MOD(ROW()-2,COUNTA('Form Responses 1'!$1:$1)-4),,TRUE,"Form Responses 1")))</f>
        <v>BAIK</v>
      </c>
      <c r="H359" s="84" t="str">
        <f ca="1" t="shared" si="1"/>
        <v>CIKINI - Lantai 1</v>
      </c>
      <c r="I359" s="84" t="str">
        <f ca="1" t="shared" si="2"/>
        <v>CLEANING SERVICE</v>
      </c>
      <c r="J359" s="84">
        <f ca="1" t="array" ref="J359">IFERROR(INDEX(MASTER!B:B,MATCH(G359,MASTER!A:A,0))/100," ")</f>
        <v>0.95</v>
      </c>
      <c r="K359" s="68">
        <f ca="1" t="shared" si="3"/>
        <v>16</v>
      </c>
      <c r="L359" s="68" t="str">
        <f ca="1" t="shared" si="4"/>
        <v>2023 - WEEK 16</v>
      </c>
      <c r="M359" s="68" t="str">
        <f ca="1" t="shared" si="5"/>
        <v>2023 - MONTH 04</v>
      </c>
      <c r="N359" s="84">
        <f ca="1" t="shared" ref="N359:O359" si="367">IFERROR(AVERAGEIF(L:L,L359,$J:$J)," ")</f>
        <v>0.924374999999997</v>
      </c>
      <c r="O359" s="84">
        <f ca="1" t="shared" si="367"/>
        <v>0.906741071428569</v>
      </c>
      <c r="P359" s="68" t="str">
        <f ca="1">IF(ISBLANK(A359)," ",IF(N359&gt;MASTER!$B$3/100,"SB",IF(N359&gt;MASTER!$B$4/100,"B",IF(N359&gt;MASTER!$B$5/100,"C","K"))))</f>
        <v>B</v>
      </c>
      <c r="Q359" s="68" t="str">
        <f ca="1">IF(ISBLANK(B359)," ",IF(O359&gt;MASTER!$B$3/100,"SB",IF(O359&gt;MASTER!$B$4/100,"B",IF(O359&gt;MASTER!$B$5/100,"C","K"))))</f>
        <v>B</v>
      </c>
    </row>
    <row r="360" customHeight="1" spans="1:17">
      <c r="A360" s="81">
        <f ca="1">INDIRECT(ADDRESS(2+QUOTIENT(ROW()-2,COUNTA('Form Responses 1'!$1:$1)-4),1,,TRUE,"Form Responses 1"))</f>
        <v>45035.4488081018</v>
      </c>
      <c r="B360" s="68" t="str">
        <f ca="1">INDIRECT(ADDRESS(2+QUOTIENT(ROW()-2,COUNTA('Form Responses 1'!$1:$1)-4),2,,TRUE,"Form Responses 1"))</f>
        <v>edy.kyd@gmail.com</v>
      </c>
      <c r="C360" s="68" t="str">
        <f ca="1">INDIRECT(ADDRESS(2+QUOTIENT(ROW()-2,COUNTA('Form Responses 1'!$1:$1)-4),3,,TRUE,"Form Responses 1"))</f>
        <v>Edi Karyadi</v>
      </c>
      <c r="D360" s="82">
        <f ca="1">INDIRECT(ADDRESS(2+QUOTIENT(ROW()-2,COUNTA('Form Responses 1'!$1:$1)-4),4,,TRUE,"Form Responses 1"))</f>
        <v>45035</v>
      </c>
      <c r="E360" s="83">
        <f ca="1" t="shared" si="0"/>
        <v>3</v>
      </c>
      <c r="F360" s="68" t="str">
        <f ca="1">IF(ISBLANK(A360)," ",INDIRECT(ADDRESS(1,5+MOD(ROW()-2,COUNTA('Form Responses 1'!$1:$1)-4),,TRUE,"Form Responses 1")))</f>
        <v>CIKINI - Lantai 1 [Taman Tengah]</v>
      </c>
      <c r="G360" s="68" t="str">
        <f ca="1">IF(ISBLANK(A360)," ",INDIRECT(ADDRESS(MATCH(A360,'Form Responses 1'!A:A,0),5+MOD(ROW()-2,COUNTA('Form Responses 1'!$1:$1)-4),,TRUE,"Form Responses 1")))</f>
        <v>BAIK</v>
      </c>
      <c r="H360" s="84" t="str">
        <f ca="1" t="shared" si="1"/>
        <v>CIKINI - Lantai 1</v>
      </c>
      <c r="I360" s="84" t="str">
        <f ca="1" t="shared" si="2"/>
        <v>CLEANING SERVICE</v>
      </c>
      <c r="J360" s="84">
        <f ca="1" t="array" ref="J360">IFERROR(INDEX(MASTER!B:B,MATCH(G360,MASTER!A:A,0))/100," ")</f>
        <v>0.95</v>
      </c>
      <c r="K360" s="68">
        <f ca="1" t="shared" si="3"/>
        <v>16</v>
      </c>
      <c r="L360" s="68" t="str">
        <f ca="1" t="shared" si="4"/>
        <v>2023 - WEEK 16</v>
      </c>
      <c r="M360" s="68" t="str">
        <f ca="1" t="shared" si="5"/>
        <v>2023 - MONTH 04</v>
      </c>
      <c r="N360" s="84">
        <f ca="1" t="shared" ref="N360:O360" si="368">IFERROR(AVERAGEIF(L:L,L360,$J:$J)," ")</f>
        <v>0.924374999999997</v>
      </c>
      <c r="O360" s="84">
        <f ca="1" t="shared" si="368"/>
        <v>0.906741071428569</v>
      </c>
      <c r="P360" s="68" t="str">
        <f ca="1">IF(ISBLANK(A360)," ",IF(N360&gt;MASTER!$B$3/100,"SB",IF(N360&gt;MASTER!$B$4/100,"B",IF(N360&gt;MASTER!$B$5/100,"C","K"))))</f>
        <v>B</v>
      </c>
      <c r="Q360" s="68" t="str">
        <f ca="1">IF(ISBLANK(B360)," ",IF(O360&gt;MASTER!$B$3/100,"SB",IF(O360&gt;MASTER!$B$4/100,"B",IF(O360&gt;MASTER!$B$5/100,"C","K"))))</f>
        <v>B</v>
      </c>
    </row>
    <row r="361" customHeight="1" spans="1:17">
      <c r="A361" s="81">
        <f ca="1">INDIRECT(ADDRESS(2+QUOTIENT(ROW()-2,COUNTA('Form Responses 1'!$1:$1)-4),1,,TRUE,"Form Responses 1"))</f>
        <v>45035.4488081018</v>
      </c>
      <c r="B361" s="68" t="str">
        <f ca="1">INDIRECT(ADDRESS(2+QUOTIENT(ROW()-2,COUNTA('Form Responses 1'!$1:$1)-4),2,,TRUE,"Form Responses 1"))</f>
        <v>edy.kyd@gmail.com</v>
      </c>
      <c r="C361" s="68" t="str">
        <f ca="1">INDIRECT(ADDRESS(2+QUOTIENT(ROW()-2,COUNTA('Form Responses 1'!$1:$1)-4),3,,TRUE,"Form Responses 1"))</f>
        <v>Edi Karyadi</v>
      </c>
      <c r="D361" s="82">
        <f ca="1">INDIRECT(ADDRESS(2+QUOTIENT(ROW()-2,COUNTA('Form Responses 1'!$1:$1)-4),4,,TRUE,"Form Responses 1"))</f>
        <v>45035</v>
      </c>
      <c r="E361" s="83">
        <f ca="1" t="shared" si="0"/>
        <v>3</v>
      </c>
      <c r="F361" s="68" t="str">
        <f ca="1">IF(ISBLANK(A361)," ",INDIRECT(ADDRESS(1,5+MOD(ROW()-2,COUNTA('Form Responses 1'!$1:$1)-4),,TRUE,"Form Responses 1")))</f>
        <v>CIKINI - Lantai 1 [Toilet Pria / Wanita]</v>
      </c>
      <c r="G361" s="68" t="str">
        <f ca="1">IF(ISBLANK(A361)," ",INDIRECT(ADDRESS(MATCH(A361,'Form Responses 1'!A:A,0),5+MOD(ROW()-2,COUNTA('Form Responses 1'!$1:$1)-4),,TRUE,"Form Responses 1")))</f>
        <v>CUKUP BAIK</v>
      </c>
      <c r="H361" s="84" t="str">
        <f ca="1" t="shared" si="1"/>
        <v>CIKINI - Lantai 1</v>
      </c>
      <c r="I361" s="84" t="str">
        <f ca="1" t="shared" si="2"/>
        <v>CLEANING SERVICE</v>
      </c>
      <c r="J361" s="84">
        <f ca="1" t="array" ref="J361">IFERROR(INDEX(MASTER!B:B,MATCH(G361,MASTER!A:A,0))/100," ")</f>
        <v>0.89</v>
      </c>
      <c r="K361" s="68">
        <f ca="1" t="shared" si="3"/>
        <v>16</v>
      </c>
      <c r="L361" s="68" t="str">
        <f ca="1" t="shared" si="4"/>
        <v>2023 - WEEK 16</v>
      </c>
      <c r="M361" s="68" t="str">
        <f ca="1" t="shared" si="5"/>
        <v>2023 - MONTH 04</v>
      </c>
      <c r="N361" s="84">
        <f ca="1" t="shared" ref="N361:O361" si="369">IFERROR(AVERAGEIF(L:L,L361,$J:$J)," ")</f>
        <v>0.924374999999997</v>
      </c>
      <c r="O361" s="84">
        <f ca="1" t="shared" si="369"/>
        <v>0.906741071428569</v>
      </c>
      <c r="P361" s="68" t="str">
        <f ca="1">IF(ISBLANK(A361)," ",IF(N361&gt;MASTER!$B$3/100,"SB",IF(N361&gt;MASTER!$B$4/100,"B",IF(N361&gt;MASTER!$B$5/100,"C","K"))))</f>
        <v>B</v>
      </c>
      <c r="Q361" s="68" t="str">
        <f ca="1">IF(ISBLANK(B361)," ",IF(O361&gt;MASTER!$B$3/100,"SB",IF(O361&gt;MASTER!$B$4/100,"B",IF(O361&gt;MASTER!$B$5/100,"C","K"))))</f>
        <v>B</v>
      </c>
    </row>
    <row r="362" customHeight="1" spans="1:17">
      <c r="A362" s="81">
        <f ca="1">INDIRECT(ADDRESS(2+QUOTIENT(ROW()-2,COUNTA('Form Responses 1'!$1:$1)-4),1,,TRUE,"Form Responses 1"))</f>
        <v>45035.4488081018</v>
      </c>
      <c r="B362" s="68" t="str">
        <f ca="1">INDIRECT(ADDRESS(2+QUOTIENT(ROW()-2,COUNTA('Form Responses 1'!$1:$1)-4),2,,TRUE,"Form Responses 1"))</f>
        <v>edy.kyd@gmail.com</v>
      </c>
      <c r="C362" s="68" t="str">
        <f ca="1">INDIRECT(ADDRESS(2+QUOTIENT(ROW()-2,COUNTA('Form Responses 1'!$1:$1)-4),3,,TRUE,"Form Responses 1"))</f>
        <v>Edi Karyadi</v>
      </c>
      <c r="D362" s="82">
        <f ca="1">INDIRECT(ADDRESS(2+QUOTIENT(ROW()-2,COUNTA('Form Responses 1'!$1:$1)-4),4,,TRUE,"Form Responses 1"))</f>
        <v>45035</v>
      </c>
      <c r="E362" s="83">
        <f ca="1" t="shared" si="0"/>
        <v>3</v>
      </c>
      <c r="F362" s="68" t="str">
        <f ca="1">IF(ISBLANK(A362)," ",INDIRECT(ADDRESS(1,5+MOD(ROW()-2,COUNTA('Form Responses 1'!$1:$1)-4),,TRUE,"Form Responses 1")))</f>
        <v>CIKINI - Lantai 2 [Tangga Exit]</v>
      </c>
      <c r="G362" s="68" t="str">
        <f ca="1">IF(ISBLANK(A362)," ",INDIRECT(ADDRESS(MATCH(A362,'Form Responses 1'!A:A,0),5+MOD(ROW()-2,COUNTA('Form Responses 1'!$1:$1)-4),,TRUE,"Form Responses 1")))</f>
        <v>BAIK</v>
      </c>
      <c r="H362" s="84" t="str">
        <f ca="1" t="shared" si="1"/>
        <v>CIKINI - Lantai 2</v>
      </c>
      <c r="I362" s="84" t="str">
        <f ca="1" t="shared" si="2"/>
        <v>CLEANING SERVICE</v>
      </c>
      <c r="J362" s="84">
        <f ca="1" t="array" ref="J362">IFERROR(INDEX(MASTER!B:B,MATCH(G362,MASTER!A:A,0))/100," ")</f>
        <v>0.95</v>
      </c>
      <c r="K362" s="68">
        <f ca="1" t="shared" si="3"/>
        <v>16</v>
      </c>
      <c r="L362" s="68" t="str">
        <f ca="1" t="shared" si="4"/>
        <v>2023 - WEEK 16</v>
      </c>
      <c r="M362" s="68" t="str">
        <f ca="1" t="shared" si="5"/>
        <v>2023 - MONTH 04</v>
      </c>
      <c r="N362" s="84">
        <f ca="1" t="shared" ref="N362:O362" si="370">IFERROR(AVERAGEIF(L:L,L362,$J:$J)," ")</f>
        <v>0.924374999999997</v>
      </c>
      <c r="O362" s="84">
        <f ca="1" t="shared" si="370"/>
        <v>0.906741071428569</v>
      </c>
      <c r="P362" s="68" t="str">
        <f ca="1">IF(ISBLANK(A362)," ",IF(N362&gt;MASTER!$B$3/100,"SB",IF(N362&gt;MASTER!$B$4/100,"B",IF(N362&gt;MASTER!$B$5/100,"C","K"))))</f>
        <v>B</v>
      </c>
      <c r="Q362" s="68" t="str">
        <f ca="1">IF(ISBLANK(B362)," ",IF(O362&gt;MASTER!$B$3/100,"SB",IF(O362&gt;MASTER!$B$4/100,"B",IF(O362&gt;MASTER!$B$5/100,"C","K"))))</f>
        <v>B</v>
      </c>
    </row>
    <row r="363" customHeight="1" spans="1:17">
      <c r="A363" s="81">
        <f ca="1">INDIRECT(ADDRESS(2+QUOTIENT(ROW()-2,COUNTA('Form Responses 1'!$1:$1)-4),1,,TRUE,"Form Responses 1"))</f>
        <v>45035.4488081018</v>
      </c>
      <c r="B363" s="68" t="str">
        <f ca="1">INDIRECT(ADDRESS(2+QUOTIENT(ROW()-2,COUNTA('Form Responses 1'!$1:$1)-4),2,,TRUE,"Form Responses 1"))</f>
        <v>edy.kyd@gmail.com</v>
      </c>
      <c r="C363" s="68" t="str">
        <f ca="1">INDIRECT(ADDRESS(2+QUOTIENT(ROW()-2,COUNTA('Form Responses 1'!$1:$1)-4),3,,TRUE,"Form Responses 1"))</f>
        <v>Edi Karyadi</v>
      </c>
      <c r="D363" s="82">
        <f ca="1">INDIRECT(ADDRESS(2+QUOTIENT(ROW()-2,COUNTA('Form Responses 1'!$1:$1)-4),4,,TRUE,"Form Responses 1"))</f>
        <v>45035</v>
      </c>
      <c r="E363" s="83">
        <f ca="1" t="shared" si="0"/>
        <v>3</v>
      </c>
      <c r="F363" s="68" t="str">
        <f ca="1">IF(ISBLANK(A363)," ",INDIRECT(ADDRESS(1,5+MOD(ROW()-2,COUNTA('Form Responses 1'!$1:$1)-4),,TRUE,"Form Responses 1")))</f>
        <v>CIKINI - Lantai 2 [Ruang Kerja]</v>
      </c>
      <c r="G363" s="68" t="str">
        <f ca="1">IF(ISBLANK(A363)," ",INDIRECT(ADDRESS(MATCH(A363,'Form Responses 1'!A:A,0),5+MOD(ROW()-2,COUNTA('Form Responses 1'!$1:$1)-4),,TRUE,"Form Responses 1")))</f>
        <v>BAIK</v>
      </c>
      <c r="H363" s="84" t="str">
        <f ca="1" t="shared" si="1"/>
        <v>CIKINI - Lantai 2</v>
      </c>
      <c r="I363" s="84" t="str">
        <f ca="1" t="shared" si="2"/>
        <v>CLEANING SERVICE</v>
      </c>
      <c r="J363" s="84">
        <f ca="1" t="array" ref="J363">IFERROR(INDEX(MASTER!B:B,MATCH(G363,MASTER!A:A,0))/100," ")</f>
        <v>0.95</v>
      </c>
      <c r="K363" s="68">
        <f ca="1" t="shared" si="3"/>
        <v>16</v>
      </c>
      <c r="L363" s="68" t="str">
        <f ca="1" t="shared" si="4"/>
        <v>2023 - WEEK 16</v>
      </c>
      <c r="M363" s="68" t="str">
        <f ca="1" t="shared" si="5"/>
        <v>2023 - MONTH 04</v>
      </c>
      <c r="N363" s="84">
        <f ca="1" t="shared" ref="N363:O363" si="371">IFERROR(AVERAGEIF(L:L,L363,$J:$J)," ")</f>
        <v>0.924374999999997</v>
      </c>
      <c r="O363" s="84">
        <f ca="1" t="shared" si="371"/>
        <v>0.906741071428569</v>
      </c>
      <c r="P363" s="68" t="str">
        <f ca="1">IF(ISBLANK(A363)," ",IF(N363&gt;MASTER!$B$3/100,"SB",IF(N363&gt;MASTER!$B$4/100,"B",IF(N363&gt;MASTER!$B$5/100,"C","K"))))</f>
        <v>B</v>
      </c>
      <c r="Q363" s="68" t="str">
        <f ca="1">IF(ISBLANK(B363)," ",IF(O363&gt;MASTER!$B$3/100,"SB",IF(O363&gt;MASTER!$B$4/100,"B",IF(O363&gt;MASTER!$B$5/100,"C","K"))))</f>
        <v>B</v>
      </c>
    </row>
    <row r="364" customHeight="1" spans="1:17">
      <c r="A364" s="81">
        <f ca="1">INDIRECT(ADDRESS(2+QUOTIENT(ROW()-2,COUNTA('Form Responses 1'!$1:$1)-4),1,,TRUE,"Form Responses 1"))</f>
        <v>45035.4488081018</v>
      </c>
      <c r="B364" s="68" t="str">
        <f ca="1">INDIRECT(ADDRESS(2+QUOTIENT(ROW()-2,COUNTA('Form Responses 1'!$1:$1)-4),2,,TRUE,"Form Responses 1"))</f>
        <v>edy.kyd@gmail.com</v>
      </c>
      <c r="C364" s="68" t="str">
        <f ca="1">INDIRECT(ADDRESS(2+QUOTIENT(ROW()-2,COUNTA('Form Responses 1'!$1:$1)-4),3,,TRUE,"Form Responses 1"))</f>
        <v>Edi Karyadi</v>
      </c>
      <c r="D364" s="82">
        <f ca="1">INDIRECT(ADDRESS(2+QUOTIENT(ROW()-2,COUNTA('Form Responses 1'!$1:$1)-4),4,,TRUE,"Form Responses 1"))</f>
        <v>45035</v>
      </c>
      <c r="E364" s="83">
        <f ca="1" t="shared" si="0"/>
        <v>3</v>
      </c>
      <c r="F364" s="68" t="str">
        <f ca="1">IF(ISBLANK(A364)," ",INDIRECT(ADDRESS(1,5+MOD(ROW()-2,COUNTA('Form Responses 1'!$1:$1)-4),,TRUE,"Form Responses 1")))</f>
        <v>CIKINI - Lantai 2 [Pantry ]</v>
      </c>
      <c r="G364" s="68" t="str">
        <f ca="1">IF(ISBLANK(A364)," ",INDIRECT(ADDRESS(MATCH(A364,'Form Responses 1'!A:A,0),5+MOD(ROW()-2,COUNTA('Form Responses 1'!$1:$1)-4),,TRUE,"Form Responses 1")))</f>
        <v>BAIK</v>
      </c>
      <c r="H364" s="84" t="str">
        <f ca="1" t="shared" si="1"/>
        <v>CIKINI - Lantai 2</v>
      </c>
      <c r="I364" s="84" t="str">
        <f ca="1" t="shared" si="2"/>
        <v>CLEANING SERVICE</v>
      </c>
      <c r="J364" s="84">
        <f ca="1" t="array" ref="J364">IFERROR(INDEX(MASTER!B:B,MATCH(G364,MASTER!A:A,0))/100," ")</f>
        <v>0.95</v>
      </c>
      <c r="K364" s="68">
        <f ca="1" t="shared" si="3"/>
        <v>16</v>
      </c>
      <c r="L364" s="68" t="str">
        <f ca="1" t="shared" si="4"/>
        <v>2023 - WEEK 16</v>
      </c>
      <c r="M364" s="68" t="str">
        <f ca="1" t="shared" si="5"/>
        <v>2023 - MONTH 04</v>
      </c>
      <c r="N364" s="84">
        <f ca="1" t="shared" ref="N364:O364" si="372">IFERROR(AVERAGEIF(L:L,L364,$J:$J)," ")</f>
        <v>0.924374999999997</v>
      </c>
      <c r="O364" s="84">
        <f ca="1" t="shared" si="372"/>
        <v>0.906741071428569</v>
      </c>
      <c r="P364" s="68" t="str">
        <f ca="1">IF(ISBLANK(A364)," ",IF(N364&gt;MASTER!$B$3/100,"SB",IF(N364&gt;MASTER!$B$4/100,"B",IF(N364&gt;MASTER!$B$5/100,"C","K"))))</f>
        <v>B</v>
      </c>
      <c r="Q364" s="68" t="str">
        <f ca="1">IF(ISBLANK(B364)," ",IF(O364&gt;MASTER!$B$3/100,"SB",IF(O364&gt;MASTER!$B$4/100,"B",IF(O364&gt;MASTER!$B$5/100,"C","K"))))</f>
        <v>B</v>
      </c>
    </row>
    <row r="365" customHeight="1" spans="1:17">
      <c r="A365" s="81">
        <f ca="1">INDIRECT(ADDRESS(2+QUOTIENT(ROW()-2,COUNTA('Form Responses 1'!$1:$1)-4),1,,TRUE,"Form Responses 1"))</f>
        <v>45035.4488081018</v>
      </c>
      <c r="B365" s="68" t="str">
        <f ca="1">INDIRECT(ADDRESS(2+QUOTIENT(ROW()-2,COUNTA('Form Responses 1'!$1:$1)-4),2,,TRUE,"Form Responses 1"))</f>
        <v>edy.kyd@gmail.com</v>
      </c>
      <c r="C365" s="68" t="str">
        <f ca="1">INDIRECT(ADDRESS(2+QUOTIENT(ROW()-2,COUNTA('Form Responses 1'!$1:$1)-4),3,,TRUE,"Form Responses 1"))</f>
        <v>Edi Karyadi</v>
      </c>
      <c r="D365" s="82">
        <f ca="1">INDIRECT(ADDRESS(2+QUOTIENT(ROW()-2,COUNTA('Form Responses 1'!$1:$1)-4),4,,TRUE,"Form Responses 1"))</f>
        <v>45035</v>
      </c>
      <c r="E365" s="83">
        <f ca="1" t="shared" si="0"/>
        <v>3</v>
      </c>
      <c r="F365" s="68" t="str">
        <f ca="1">IF(ISBLANK(A365)," ",INDIRECT(ADDRESS(1,5+MOD(ROW()-2,COUNTA('Form Responses 1'!$1:$1)-4),,TRUE,"Form Responses 1")))</f>
        <v>CIKINI - Lantai 2 [Ruang Rapat 1]</v>
      </c>
      <c r="G365" s="68" t="str">
        <f ca="1">IF(ISBLANK(A365)," ",INDIRECT(ADDRESS(MATCH(A365,'Form Responses 1'!A:A,0),5+MOD(ROW()-2,COUNTA('Form Responses 1'!$1:$1)-4),,TRUE,"Form Responses 1")))</f>
        <v>BAIK</v>
      </c>
      <c r="H365" s="84" t="str">
        <f ca="1" t="shared" si="1"/>
        <v>CIKINI - Lantai 2</v>
      </c>
      <c r="I365" s="84" t="str">
        <f ca="1" t="shared" si="2"/>
        <v>CLEANING SERVICE</v>
      </c>
      <c r="J365" s="84">
        <f ca="1" t="array" ref="J365">IFERROR(INDEX(MASTER!B:B,MATCH(G365,MASTER!A:A,0))/100," ")</f>
        <v>0.95</v>
      </c>
      <c r="K365" s="68">
        <f ca="1" t="shared" si="3"/>
        <v>16</v>
      </c>
      <c r="L365" s="68" t="str">
        <f ca="1" t="shared" si="4"/>
        <v>2023 - WEEK 16</v>
      </c>
      <c r="M365" s="68" t="str">
        <f ca="1" t="shared" si="5"/>
        <v>2023 - MONTH 04</v>
      </c>
      <c r="N365" s="84">
        <f ca="1" t="shared" ref="N365:O365" si="373">IFERROR(AVERAGEIF(L:L,L365,$J:$J)," ")</f>
        <v>0.924374999999997</v>
      </c>
      <c r="O365" s="84">
        <f ca="1" t="shared" si="373"/>
        <v>0.906741071428569</v>
      </c>
      <c r="P365" s="68" t="str">
        <f ca="1">IF(ISBLANK(A365)," ",IF(N365&gt;MASTER!$B$3/100,"SB",IF(N365&gt;MASTER!$B$4/100,"B",IF(N365&gt;MASTER!$B$5/100,"C","K"))))</f>
        <v>B</v>
      </c>
      <c r="Q365" s="68" t="str">
        <f ca="1">IF(ISBLANK(B365)," ",IF(O365&gt;MASTER!$B$3/100,"SB",IF(O365&gt;MASTER!$B$4/100,"B",IF(O365&gt;MASTER!$B$5/100,"C","K"))))</f>
        <v>B</v>
      </c>
    </row>
    <row r="366" customHeight="1" spans="1:17">
      <c r="A366" s="81">
        <f ca="1">INDIRECT(ADDRESS(2+QUOTIENT(ROW()-2,COUNTA('Form Responses 1'!$1:$1)-4),1,,TRUE,"Form Responses 1"))</f>
        <v>45035.4488081018</v>
      </c>
      <c r="B366" s="68" t="str">
        <f ca="1">INDIRECT(ADDRESS(2+QUOTIENT(ROW()-2,COUNTA('Form Responses 1'!$1:$1)-4),2,,TRUE,"Form Responses 1"))</f>
        <v>edy.kyd@gmail.com</v>
      </c>
      <c r="C366" s="68" t="str">
        <f ca="1">INDIRECT(ADDRESS(2+QUOTIENT(ROW()-2,COUNTA('Form Responses 1'!$1:$1)-4),3,,TRUE,"Form Responses 1"))</f>
        <v>Edi Karyadi</v>
      </c>
      <c r="D366" s="82">
        <f ca="1">INDIRECT(ADDRESS(2+QUOTIENT(ROW()-2,COUNTA('Form Responses 1'!$1:$1)-4),4,,TRUE,"Form Responses 1"))</f>
        <v>45035</v>
      </c>
      <c r="E366" s="83">
        <f ca="1" t="shared" si="0"/>
        <v>3</v>
      </c>
      <c r="F366" s="68" t="str">
        <f ca="1">IF(ISBLANK(A366)," ",INDIRECT(ADDRESS(1,5+MOD(ROW()-2,COUNTA('Form Responses 1'!$1:$1)-4),,TRUE,"Form Responses 1")))</f>
        <v>CIKINI - Lantai 2 [Koridor ]</v>
      </c>
      <c r="G366" s="68" t="str">
        <f ca="1">IF(ISBLANK(A366)," ",INDIRECT(ADDRESS(MATCH(A366,'Form Responses 1'!A:A,0),5+MOD(ROW()-2,COUNTA('Form Responses 1'!$1:$1)-4),,TRUE,"Form Responses 1")))</f>
        <v>BAIK</v>
      </c>
      <c r="H366" s="84" t="str">
        <f ca="1" t="shared" si="1"/>
        <v>CIKINI - Lantai 2</v>
      </c>
      <c r="I366" s="84" t="str">
        <f ca="1" t="shared" si="2"/>
        <v>CLEANING SERVICE</v>
      </c>
      <c r="J366" s="84">
        <f ca="1" t="array" ref="J366">IFERROR(INDEX(MASTER!B:B,MATCH(G366,MASTER!A:A,0))/100," ")</f>
        <v>0.95</v>
      </c>
      <c r="K366" s="68">
        <f ca="1" t="shared" si="3"/>
        <v>16</v>
      </c>
      <c r="L366" s="68" t="str">
        <f ca="1" t="shared" si="4"/>
        <v>2023 - WEEK 16</v>
      </c>
      <c r="M366" s="68" t="str">
        <f ca="1" t="shared" si="5"/>
        <v>2023 - MONTH 04</v>
      </c>
      <c r="N366" s="84">
        <f ca="1" t="shared" ref="N366:O366" si="374">IFERROR(AVERAGEIF(L:L,L366,$J:$J)," ")</f>
        <v>0.924374999999997</v>
      </c>
      <c r="O366" s="84">
        <f ca="1" t="shared" si="374"/>
        <v>0.906741071428569</v>
      </c>
      <c r="P366" s="68" t="str">
        <f ca="1">IF(ISBLANK(A366)," ",IF(N366&gt;MASTER!$B$3/100,"SB",IF(N366&gt;MASTER!$B$4/100,"B",IF(N366&gt;MASTER!$B$5/100,"C","K"))))</f>
        <v>B</v>
      </c>
      <c r="Q366" s="68" t="str">
        <f ca="1">IF(ISBLANK(B366)," ",IF(O366&gt;MASTER!$B$3/100,"SB",IF(O366&gt;MASTER!$B$4/100,"B",IF(O366&gt;MASTER!$B$5/100,"C","K"))))</f>
        <v>B</v>
      </c>
    </row>
    <row r="367" customHeight="1" spans="1:17">
      <c r="A367" s="81">
        <f ca="1">INDIRECT(ADDRESS(2+QUOTIENT(ROW()-2,COUNTA('Form Responses 1'!$1:$1)-4),1,,TRUE,"Form Responses 1"))</f>
        <v>45035.4488081018</v>
      </c>
      <c r="B367" s="68" t="str">
        <f ca="1">INDIRECT(ADDRESS(2+QUOTIENT(ROW()-2,COUNTA('Form Responses 1'!$1:$1)-4),2,,TRUE,"Form Responses 1"))</f>
        <v>edy.kyd@gmail.com</v>
      </c>
      <c r="C367" s="68" t="str">
        <f ca="1">INDIRECT(ADDRESS(2+QUOTIENT(ROW()-2,COUNTA('Form Responses 1'!$1:$1)-4),3,,TRUE,"Form Responses 1"))</f>
        <v>Edi Karyadi</v>
      </c>
      <c r="D367" s="82">
        <f ca="1">INDIRECT(ADDRESS(2+QUOTIENT(ROW()-2,COUNTA('Form Responses 1'!$1:$1)-4),4,,TRUE,"Form Responses 1"))</f>
        <v>45035</v>
      </c>
      <c r="E367" s="83">
        <f ca="1" t="shared" si="0"/>
        <v>3</v>
      </c>
      <c r="F367" s="68" t="str">
        <f ca="1">IF(ISBLANK(A367)," ",INDIRECT(ADDRESS(1,5+MOD(ROW()-2,COUNTA('Form Responses 1'!$1:$1)-4),,TRUE,"Form Responses 1")))</f>
        <v>CIKINI - Lantai 2 [Toilet Pria / Wanita]</v>
      </c>
      <c r="G367" s="68" t="str">
        <f ca="1">IF(ISBLANK(A367)," ",INDIRECT(ADDRESS(MATCH(A367,'Form Responses 1'!A:A,0),5+MOD(ROW()-2,COUNTA('Form Responses 1'!$1:$1)-4),,TRUE,"Form Responses 1")))</f>
        <v>BAIK</v>
      </c>
      <c r="H367" s="84" t="str">
        <f ca="1" t="shared" si="1"/>
        <v>CIKINI - Lantai 2</v>
      </c>
      <c r="I367" s="84" t="str">
        <f ca="1" t="shared" si="2"/>
        <v>CLEANING SERVICE</v>
      </c>
      <c r="J367" s="84">
        <f ca="1" t="array" ref="J367">IFERROR(INDEX(MASTER!B:B,MATCH(G367,MASTER!A:A,0))/100," ")</f>
        <v>0.95</v>
      </c>
      <c r="K367" s="68">
        <f ca="1" t="shared" si="3"/>
        <v>16</v>
      </c>
      <c r="L367" s="68" t="str">
        <f ca="1" t="shared" si="4"/>
        <v>2023 - WEEK 16</v>
      </c>
      <c r="M367" s="68" t="str">
        <f ca="1" t="shared" si="5"/>
        <v>2023 - MONTH 04</v>
      </c>
      <c r="N367" s="84">
        <f ca="1" t="shared" ref="N367:O367" si="375">IFERROR(AVERAGEIF(L:L,L367,$J:$J)," ")</f>
        <v>0.924374999999997</v>
      </c>
      <c r="O367" s="84">
        <f ca="1" t="shared" si="375"/>
        <v>0.906741071428569</v>
      </c>
      <c r="P367" s="68" t="str">
        <f ca="1">IF(ISBLANK(A367)," ",IF(N367&gt;MASTER!$B$3/100,"SB",IF(N367&gt;MASTER!$B$4/100,"B",IF(N367&gt;MASTER!$B$5/100,"C","K"))))</f>
        <v>B</v>
      </c>
      <c r="Q367" s="68" t="str">
        <f ca="1">IF(ISBLANK(B367)," ",IF(O367&gt;MASTER!$B$3/100,"SB",IF(O367&gt;MASTER!$B$4/100,"B",IF(O367&gt;MASTER!$B$5/100,"C","K"))))</f>
        <v>B</v>
      </c>
    </row>
    <row r="368" customHeight="1" spans="1:17">
      <c r="A368" s="81">
        <f ca="1">INDIRECT(ADDRESS(2+QUOTIENT(ROW()-2,COUNTA('Form Responses 1'!$1:$1)-4),1,,TRUE,"Form Responses 1"))</f>
        <v>45035.4488081018</v>
      </c>
      <c r="B368" s="68" t="str">
        <f ca="1">INDIRECT(ADDRESS(2+QUOTIENT(ROW()-2,COUNTA('Form Responses 1'!$1:$1)-4),2,,TRUE,"Form Responses 1"))</f>
        <v>edy.kyd@gmail.com</v>
      </c>
      <c r="C368" s="68" t="str">
        <f ca="1">INDIRECT(ADDRESS(2+QUOTIENT(ROW()-2,COUNTA('Form Responses 1'!$1:$1)-4),3,,TRUE,"Form Responses 1"))</f>
        <v>Edi Karyadi</v>
      </c>
      <c r="D368" s="82">
        <f ca="1">INDIRECT(ADDRESS(2+QUOTIENT(ROW()-2,COUNTA('Form Responses 1'!$1:$1)-4),4,,TRUE,"Form Responses 1"))</f>
        <v>45035</v>
      </c>
      <c r="E368" s="83">
        <f ca="1" t="shared" si="0"/>
        <v>3</v>
      </c>
      <c r="F368" s="68" t="str">
        <f ca="1">IF(ISBLANK(A368)," ",INDIRECT(ADDRESS(1,5+MOD(ROW()-2,COUNTA('Form Responses 1'!$1:$1)-4),,TRUE,"Form Responses 1")))</f>
        <v>CIKINI - Halaman [Taman ]</v>
      </c>
      <c r="G368" s="68" t="str">
        <f ca="1">IF(ISBLANK(A368)," ",INDIRECT(ADDRESS(MATCH(A368,'Form Responses 1'!A:A,0),5+MOD(ROW()-2,COUNTA('Form Responses 1'!$1:$1)-4),,TRUE,"Form Responses 1")))</f>
        <v>BAIK</v>
      </c>
      <c r="H368" s="84" t="str">
        <f ca="1" t="shared" si="1"/>
        <v>CIKINI - Halaman</v>
      </c>
      <c r="I368" s="84" t="str">
        <f ca="1" t="shared" si="2"/>
        <v>CLEANING SERVICE</v>
      </c>
      <c r="J368" s="84">
        <f ca="1" t="array" ref="J368">IFERROR(INDEX(MASTER!B:B,MATCH(G368,MASTER!A:A,0))/100," ")</f>
        <v>0.95</v>
      </c>
      <c r="K368" s="68">
        <f ca="1" t="shared" si="3"/>
        <v>16</v>
      </c>
      <c r="L368" s="68" t="str">
        <f ca="1" t="shared" si="4"/>
        <v>2023 - WEEK 16</v>
      </c>
      <c r="M368" s="68" t="str">
        <f ca="1" t="shared" si="5"/>
        <v>2023 - MONTH 04</v>
      </c>
      <c r="N368" s="84">
        <f ca="1" t="shared" ref="N368:O368" si="376">IFERROR(AVERAGEIF(L:L,L368,$J:$J)," ")</f>
        <v>0.924374999999997</v>
      </c>
      <c r="O368" s="84">
        <f ca="1" t="shared" si="376"/>
        <v>0.906741071428569</v>
      </c>
      <c r="P368" s="68" t="str">
        <f ca="1">IF(ISBLANK(A368)," ",IF(N368&gt;MASTER!$B$3/100,"SB",IF(N368&gt;MASTER!$B$4/100,"B",IF(N368&gt;MASTER!$B$5/100,"C","K"))))</f>
        <v>B</v>
      </c>
      <c r="Q368" s="68" t="str">
        <f ca="1">IF(ISBLANK(B368)," ",IF(O368&gt;MASTER!$B$3/100,"SB",IF(O368&gt;MASTER!$B$4/100,"B",IF(O368&gt;MASTER!$B$5/100,"C","K"))))</f>
        <v>B</v>
      </c>
    </row>
    <row r="369" customHeight="1" spans="1:17">
      <c r="A369" s="81">
        <f ca="1">INDIRECT(ADDRESS(2+QUOTIENT(ROW()-2,COUNTA('Form Responses 1'!$1:$1)-4),1,,TRUE,"Form Responses 1"))</f>
        <v>45035.4488081018</v>
      </c>
      <c r="B369" s="68" t="str">
        <f ca="1">INDIRECT(ADDRESS(2+QUOTIENT(ROW()-2,COUNTA('Form Responses 1'!$1:$1)-4),2,,TRUE,"Form Responses 1"))</f>
        <v>edy.kyd@gmail.com</v>
      </c>
      <c r="C369" s="68" t="str">
        <f ca="1">INDIRECT(ADDRESS(2+QUOTIENT(ROW()-2,COUNTA('Form Responses 1'!$1:$1)-4),3,,TRUE,"Form Responses 1"))</f>
        <v>Edi Karyadi</v>
      </c>
      <c r="D369" s="82">
        <f ca="1">INDIRECT(ADDRESS(2+QUOTIENT(ROW()-2,COUNTA('Form Responses 1'!$1:$1)-4),4,,TRUE,"Form Responses 1"))</f>
        <v>45035</v>
      </c>
      <c r="E369" s="83">
        <f ca="1" t="shared" si="0"/>
        <v>3</v>
      </c>
      <c r="F369" s="68" t="str">
        <f ca="1">IF(ISBLANK(A369)," ",INDIRECT(ADDRESS(1,5+MOD(ROW()-2,COUNTA('Form Responses 1'!$1:$1)-4),,TRUE,"Form Responses 1")))</f>
        <v>CIKINI - Halaman [Parkir Motor ]</v>
      </c>
      <c r="G369" s="68" t="str">
        <f ca="1">IF(ISBLANK(A369)," ",INDIRECT(ADDRESS(MATCH(A369,'Form Responses 1'!A:A,0),5+MOD(ROW()-2,COUNTA('Form Responses 1'!$1:$1)-4),,TRUE,"Form Responses 1")))</f>
        <v>CUKUP BAIK</v>
      </c>
      <c r="H369" s="84" t="str">
        <f ca="1" t="shared" si="1"/>
        <v>CIKINI - Halaman</v>
      </c>
      <c r="I369" s="84" t="str">
        <f ca="1" t="shared" si="2"/>
        <v>CLEANING SERVICE</v>
      </c>
      <c r="J369" s="84">
        <f ca="1" t="array" ref="J369">IFERROR(INDEX(MASTER!B:B,MATCH(G369,MASTER!A:A,0))/100," ")</f>
        <v>0.89</v>
      </c>
      <c r="K369" s="68">
        <f ca="1" t="shared" si="3"/>
        <v>16</v>
      </c>
      <c r="L369" s="68" t="str">
        <f ca="1" t="shared" si="4"/>
        <v>2023 - WEEK 16</v>
      </c>
      <c r="M369" s="68" t="str">
        <f ca="1" t="shared" si="5"/>
        <v>2023 - MONTH 04</v>
      </c>
      <c r="N369" s="84">
        <f ca="1" t="shared" ref="N369:O369" si="377">IFERROR(AVERAGEIF(L:L,L369,$J:$J)," ")</f>
        <v>0.924374999999997</v>
      </c>
      <c r="O369" s="84">
        <f ca="1" t="shared" si="377"/>
        <v>0.906741071428569</v>
      </c>
      <c r="P369" s="68" t="str">
        <f ca="1">IF(ISBLANK(A369)," ",IF(N369&gt;MASTER!$B$3/100,"SB",IF(N369&gt;MASTER!$B$4/100,"B",IF(N369&gt;MASTER!$B$5/100,"C","K"))))</f>
        <v>B</v>
      </c>
      <c r="Q369" s="68" t="str">
        <f ca="1">IF(ISBLANK(B369)," ",IF(O369&gt;MASTER!$B$3/100,"SB",IF(O369&gt;MASTER!$B$4/100,"B",IF(O369&gt;MASTER!$B$5/100,"C","K"))))</f>
        <v>B</v>
      </c>
    </row>
    <row r="370" customHeight="1" spans="1:17">
      <c r="A370" s="81">
        <f ca="1">INDIRECT(ADDRESS(2+QUOTIENT(ROW()-2,COUNTA('Form Responses 1'!$1:$1)-4),1,,TRUE,"Form Responses 1"))</f>
        <v>45035.4488081018</v>
      </c>
      <c r="B370" s="68" t="str">
        <f ca="1">INDIRECT(ADDRESS(2+QUOTIENT(ROW()-2,COUNTA('Form Responses 1'!$1:$1)-4),2,,TRUE,"Form Responses 1"))</f>
        <v>edy.kyd@gmail.com</v>
      </c>
      <c r="C370" s="68" t="str">
        <f ca="1">INDIRECT(ADDRESS(2+QUOTIENT(ROW()-2,COUNTA('Form Responses 1'!$1:$1)-4),3,,TRUE,"Form Responses 1"))</f>
        <v>Edi Karyadi</v>
      </c>
      <c r="D370" s="82">
        <f ca="1">INDIRECT(ADDRESS(2+QUOTIENT(ROW()-2,COUNTA('Form Responses 1'!$1:$1)-4),4,,TRUE,"Form Responses 1"))</f>
        <v>45035</v>
      </c>
      <c r="E370" s="83">
        <f ca="1" t="shared" si="0"/>
        <v>3</v>
      </c>
      <c r="F370" s="68" t="str">
        <f ca="1">IF(ISBLANK(A370)," ",INDIRECT(ADDRESS(1,5+MOD(ROW()-2,COUNTA('Form Responses 1'!$1:$1)-4),,TRUE,"Form Responses 1")))</f>
        <v>CIKINI - Halaman [Parkir Mobil]</v>
      </c>
      <c r="G370" s="68" t="str">
        <f ca="1">IF(ISBLANK(A370)," ",INDIRECT(ADDRESS(MATCH(A370,'Form Responses 1'!A:A,0),5+MOD(ROW()-2,COUNTA('Form Responses 1'!$1:$1)-4),,TRUE,"Form Responses 1")))</f>
        <v>BAIK</v>
      </c>
      <c r="H370" s="84" t="str">
        <f ca="1" t="shared" si="1"/>
        <v>CIKINI - Halaman</v>
      </c>
      <c r="I370" s="84" t="str">
        <f ca="1" t="shared" si="2"/>
        <v>CLEANING SERVICE</v>
      </c>
      <c r="J370" s="84">
        <f ca="1" t="array" ref="J370">IFERROR(INDEX(MASTER!B:B,MATCH(G370,MASTER!A:A,0))/100," ")</f>
        <v>0.95</v>
      </c>
      <c r="K370" s="68">
        <f ca="1" t="shared" si="3"/>
        <v>16</v>
      </c>
      <c r="L370" s="68" t="str">
        <f ca="1" t="shared" si="4"/>
        <v>2023 - WEEK 16</v>
      </c>
      <c r="M370" s="68" t="str">
        <f ca="1" t="shared" si="5"/>
        <v>2023 - MONTH 04</v>
      </c>
      <c r="N370" s="84">
        <f ca="1" t="shared" ref="N370:O370" si="378">IFERROR(AVERAGEIF(L:L,L370,$J:$J)," ")</f>
        <v>0.924374999999997</v>
      </c>
      <c r="O370" s="84">
        <f ca="1" t="shared" si="378"/>
        <v>0.906741071428569</v>
      </c>
      <c r="P370" s="68" t="str">
        <f ca="1">IF(ISBLANK(A370)," ",IF(N370&gt;MASTER!$B$3/100,"SB",IF(N370&gt;MASTER!$B$4/100,"B",IF(N370&gt;MASTER!$B$5/100,"C","K"))))</f>
        <v>B</v>
      </c>
      <c r="Q370" s="68" t="str">
        <f ca="1">IF(ISBLANK(B370)," ",IF(O370&gt;MASTER!$B$3/100,"SB",IF(O370&gt;MASTER!$B$4/100,"B",IF(O370&gt;MASTER!$B$5/100,"C","K"))))</f>
        <v>B</v>
      </c>
    </row>
    <row r="371" customHeight="1" spans="1:17">
      <c r="A371" s="81">
        <f ca="1">INDIRECT(ADDRESS(2+QUOTIENT(ROW()-2,COUNTA('Form Responses 1'!$1:$1)-4),1,,TRUE,"Form Responses 1"))</f>
        <v>45035.4488081018</v>
      </c>
      <c r="B371" s="68" t="str">
        <f ca="1">INDIRECT(ADDRESS(2+QUOTIENT(ROW()-2,COUNTA('Form Responses 1'!$1:$1)-4),2,,TRUE,"Form Responses 1"))</f>
        <v>edy.kyd@gmail.com</v>
      </c>
      <c r="C371" s="68" t="str">
        <f ca="1">INDIRECT(ADDRESS(2+QUOTIENT(ROW()-2,COUNTA('Form Responses 1'!$1:$1)-4),3,,TRUE,"Form Responses 1"))</f>
        <v>Edi Karyadi</v>
      </c>
      <c r="D371" s="82">
        <f ca="1">INDIRECT(ADDRESS(2+QUOTIENT(ROW()-2,COUNTA('Form Responses 1'!$1:$1)-4),4,,TRUE,"Form Responses 1"))</f>
        <v>45035</v>
      </c>
      <c r="E371" s="83">
        <f ca="1" t="shared" si="0"/>
        <v>3</v>
      </c>
      <c r="F371" s="68" t="str">
        <f ca="1">IF(ISBLANK(A371)," ",INDIRECT(ADDRESS(1,5+MOD(ROW()-2,COUNTA('Form Responses 1'!$1:$1)-4),,TRUE,"Form Responses 1")))</f>
        <v>CIKINI - Halaman [Pos Security]</v>
      </c>
      <c r="G371" s="68" t="str">
        <f ca="1">IF(ISBLANK(A371)," ",INDIRECT(ADDRESS(MATCH(A371,'Form Responses 1'!A:A,0),5+MOD(ROW()-2,COUNTA('Form Responses 1'!$1:$1)-4),,TRUE,"Form Responses 1")))</f>
        <v>CUKUP BAIK</v>
      </c>
      <c r="H371" s="84" t="str">
        <f ca="1" t="shared" si="1"/>
        <v>CIKINI - Halaman</v>
      </c>
      <c r="I371" s="84" t="str">
        <f ca="1" t="shared" si="2"/>
        <v>CLEANING SERVICE</v>
      </c>
      <c r="J371" s="84">
        <f ca="1" t="array" ref="J371">IFERROR(INDEX(MASTER!B:B,MATCH(G371,MASTER!A:A,0))/100," ")</f>
        <v>0.89</v>
      </c>
      <c r="K371" s="68">
        <f ca="1" t="shared" si="3"/>
        <v>16</v>
      </c>
      <c r="L371" s="68" t="str">
        <f ca="1" t="shared" si="4"/>
        <v>2023 - WEEK 16</v>
      </c>
      <c r="M371" s="68" t="str">
        <f ca="1" t="shared" si="5"/>
        <v>2023 - MONTH 04</v>
      </c>
      <c r="N371" s="84">
        <f ca="1" t="shared" ref="N371:O371" si="379">IFERROR(AVERAGEIF(L:L,L371,$J:$J)," ")</f>
        <v>0.924374999999997</v>
      </c>
      <c r="O371" s="84">
        <f ca="1" t="shared" si="379"/>
        <v>0.906741071428569</v>
      </c>
      <c r="P371" s="68" t="str">
        <f ca="1">IF(ISBLANK(A371)," ",IF(N371&gt;MASTER!$B$3/100,"SB",IF(N371&gt;MASTER!$B$4/100,"B",IF(N371&gt;MASTER!$B$5/100,"C","K"))))</f>
        <v>B</v>
      </c>
      <c r="Q371" s="68" t="str">
        <f ca="1">IF(ISBLANK(B371)," ",IF(O371&gt;MASTER!$B$3/100,"SB",IF(O371&gt;MASTER!$B$4/100,"B",IF(O371&gt;MASTER!$B$5/100,"C","K"))))</f>
        <v>B</v>
      </c>
    </row>
    <row r="372" customHeight="1" spans="1:17">
      <c r="A372" s="81">
        <f ca="1">INDIRECT(ADDRESS(2+QUOTIENT(ROW()-2,COUNTA('Form Responses 1'!$1:$1)-4),1,,TRUE,"Form Responses 1"))</f>
        <v>45035.4488081018</v>
      </c>
      <c r="B372" s="68" t="str">
        <f ca="1">INDIRECT(ADDRESS(2+QUOTIENT(ROW()-2,COUNTA('Form Responses 1'!$1:$1)-4),2,,TRUE,"Form Responses 1"))</f>
        <v>edy.kyd@gmail.com</v>
      </c>
      <c r="C372" s="68" t="str">
        <f ca="1">INDIRECT(ADDRESS(2+QUOTIENT(ROW()-2,COUNTA('Form Responses 1'!$1:$1)-4),3,,TRUE,"Form Responses 1"))</f>
        <v>Edi Karyadi</v>
      </c>
      <c r="D372" s="82">
        <f ca="1">INDIRECT(ADDRESS(2+QUOTIENT(ROW()-2,COUNTA('Form Responses 1'!$1:$1)-4),4,,TRUE,"Form Responses 1"))</f>
        <v>45035</v>
      </c>
      <c r="E372" s="83">
        <f ca="1" t="shared" si="0"/>
        <v>3</v>
      </c>
      <c r="F372" s="68" t="str">
        <f ca="1">IF(ISBLANK(A372)," ",INDIRECT(ADDRESS(1,5+MOD(ROW()-2,COUNTA('Form Responses 1'!$1:$1)-4),,TRUE,"Form Responses 1")))</f>
        <v>CIKINI - Halaman [Halaman depan dan samping ]</v>
      </c>
      <c r="G372" s="68" t="str">
        <f ca="1">IF(ISBLANK(A372)," ",INDIRECT(ADDRESS(MATCH(A372,'Form Responses 1'!A:A,0),5+MOD(ROW()-2,COUNTA('Form Responses 1'!$1:$1)-4),,TRUE,"Form Responses 1")))</f>
        <v>BAIK</v>
      </c>
      <c r="H372" s="84" t="str">
        <f ca="1" t="shared" si="1"/>
        <v>CIKINI - Halaman</v>
      </c>
      <c r="I372" s="84" t="str">
        <f ca="1" t="shared" si="2"/>
        <v>CLEANING SERVICE</v>
      </c>
      <c r="J372" s="84">
        <f ca="1" t="array" ref="J372">IFERROR(INDEX(MASTER!B:B,MATCH(G372,MASTER!A:A,0))/100," ")</f>
        <v>0.95</v>
      </c>
      <c r="K372" s="68">
        <f ca="1" t="shared" si="3"/>
        <v>16</v>
      </c>
      <c r="L372" s="68" t="str">
        <f ca="1" t="shared" si="4"/>
        <v>2023 - WEEK 16</v>
      </c>
      <c r="M372" s="68" t="str">
        <f ca="1" t="shared" si="5"/>
        <v>2023 - MONTH 04</v>
      </c>
      <c r="N372" s="84">
        <f ca="1" t="shared" ref="N372:O372" si="380">IFERROR(AVERAGEIF(L:L,L372,$J:$J)," ")</f>
        <v>0.924374999999997</v>
      </c>
      <c r="O372" s="84">
        <f ca="1" t="shared" si="380"/>
        <v>0.906741071428569</v>
      </c>
      <c r="P372" s="68" t="str">
        <f ca="1">IF(ISBLANK(A372)," ",IF(N372&gt;MASTER!$B$3/100,"SB",IF(N372&gt;MASTER!$B$4/100,"B",IF(N372&gt;MASTER!$B$5/100,"C","K"))))</f>
        <v>B</v>
      </c>
      <c r="Q372" s="68" t="str">
        <f ca="1">IF(ISBLANK(B372)," ",IF(O372&gt;MASTER!$B$3/100,"SB",IF(O372&gt;MASTER!$B$4/100,"B",IF(O372&gt;MASTER!$B$5/100,"C","K"))))</f>
        <v>B</v>
      </c>
    </row>
    <row r="373" customHeight="1" spans="1:17">
      <c r="A373" s="81">
        <f ca="1">INDIRECT(ADDRESS(2+QUOTIENT(ROW()-2,COUNTA('Form Responses 1'!$1:$1)-4),1,,TRUE,"Form Responses 1"))</f>
        <v>45035.4488081018</v>
      </c>
      <c r="B373" s="68" t="str">
        <f ca="1">INDIRECT(ADDRESS(2+QUOTIENT(ROW()-2,COUNTA('Form Responses 1'!$1:$1)-4),2,,TRUE,"Form Responses 1"))</f>
        <v>edy.kyd@gmail.com</v>
      </c>
      <c r="C373" s="68" t="str">
        <f ca="1">INDIRECT(ADDRESS(2+QUOTIENT(ROW()-2,COUNTA('Form Responses 1'!$1:$1)-4),3,,TRUE,"Form Responses 1"))</f>
        <v>Edi Karyadi</v>
      </c>
      <c r="D373" s="82">
        <f ca="1">INDIRECT(ADDRESS(2+QUOTIENT(ROW()-2,COUNTA('Form Responses 1'!$1:$1)-4),4,,TRUE,"Form Responses 1"))</f>
        <v>45035</v>
      </c>
      <c r="E373" s="83">
        <f ca="1" t="shared" si="0"/>
        <v>3</v>
      </c>
      <c r="F373" s="68" t="str">
        <f ca="1">IF(ISBLANK(A373)," ",INDIRECT(ADDRESS(1,5+MOD(ROW()-2,COUNTA('Form Responses 1'!$1:$1)-4),,TRUE,"Form Responses 1")))</f>
        <v>CIKINI - Halaman [TPS]</v>
      </c>
      <c r="G373" s="68" t="str">
        <f ca="1">IF(ISBLANK(A373)," ",INDIRECT(ADDRESS(MATCH(A373,'Form Responses 1'!A:A,0),5+MOD(ROW()-2,COUNTA('Form Responses 1'!$1:$1)-4),,TRUE,"Form Responses 1")))</f>
        <v>CUKUP BAIK</v>
      </c>
      <c r="H373" s="84" t="str">
        <f ca="1" t="shared" si="1"/>
        <v>CIKINI - Halaman</v>
      </c>
      <c r="I373" s="84" t="str">
        <f ca="1" t="shared" si="2"/>
        <v>CLEANING SERVICE</v>
      </c>
      <c r="J373" s="84">
        <f ca="1" t="array" ref="J373">IFERROR(INDEX(MASTER!B:B,MATCH(G373,MASTER!A:A,0))/100," ")</f>
        <v>0.89</v>
      </c>
      <c r="K373" s="68">
        <f ca="1" t="shared" si="3"/>
        <v>16</v>
      </c>
      <c r="L373" s="68" t="str">
        <f ca="1" t="shared" si="4"/>
        <v>2023 - WEEK 16</v>
      </c>
      <c r="M373" s="68" t="str">
        <f ca="1" t="shared" si="5"/>
        <v>2023 - MONTH 04</v>
      </c>
      <c r="N373" s="84">
        <f ca="1" t="shared" ref="N373:O373" si="381">IFERROR(AVERAGEIF(L:L,L373,$J:$J)," ")</f>
        <v>0.924374999999997</v>
      </c>
      <c r="O373" s="84">
        <f ca="1" t="shared" si="381"/>
        <v>0.906741071428569</v>
      </c>
      <c r="P373" s="68" t="str">
        <f ca="1">IF(ISBLANK(A373)," ",IF(N373&gt;MASTER!$B$3/100,"SB",IF(N373&gt;MASTER!$B$4/100,"B",IF(N373&gt;MASTER!$B$5/100,"C","K"))))</f>
        <v>B</v>
      </c>
      <c r="Q373" s="68" t="str">
        <f ca="1">IF(ISBLANK(B373)," ",IF(O373&gt;MASTER!$B$3/100,"SB",IF(O373&gt;MASTER!$B$4/100,"B",IF(O373&gt;MASTER!$B$5/100,"C","K"))))</f>
        <v>B</v>
      </c>
    </row>
    <row r="374" customHeight="1" spans="1:17">
      <c r="A374" s="81">
        <f ca="1">INDIRECT(ADDRESS(2+QUOTIENT(ROW()-2,COUNTA('Form Responses 1'!$1:$1)-4),1,,TRUE,"Form Responses 1"))</f>
        <v>45035.4488081018</v>
      </c>
      <c r="B374" s="68" t="str">
        <f ca="1">INDIRECT(ADDRESS(2+QUOTIENT(ROW()-2,COUNTA('Form Responses 1'!$1:$1)-4),2,,TRUE,"Form Responses 1"))</f>
        <v>edy.kyd@gmail.com</v>
      </c>
      <c r="C374" s="68" t="str">
        <f ca="1">INDIRECT(ADDRESS(2+QUOTIENT(ROW()-2,COUNTA('Form Responses 1'!$1:$1)-4),3,,TRUE,"Form Responses 1"))</f>
        <v>Edi Karyadi</v>
      </c>
      <c r="D374" s="82">
        <f ca="1">INDIRECT(ADDRESS(2+QUOTIENT(ROW()-2,COUNTA('Form Responses 1'!$1:$1)-4),4,,TRUE,"Form Responses 1"))</f>
        <v>45035</v>
      </c>
      <c r="E374" s="83">
        <f ca="1" t="shared" si="0"/>
        <v>3</v>
      </c>
      <c r="F374" s="68" t="str">
        <f ca="1">IF(ISBLANK(A374)," ",INDIRECT(ADDRESS(1,5+MOD(ROW()-2,COUNTA('Form Responses 1'!$1:$1)-4),,TRUE,"Form Responses 1")))</f>
        <v>RADEN SALEH - Lantai 1 [Lobby Utama]</v>
      </c>
      <c r="G374" s="68" t="str">
        <f ca="1">IF(ISBLANK(A374)," ",INDIRECT(ADDRESS(MATCH(A374,'Form Responses 1'!A:A,0),5+MOD(ROW()-2,COUNTA('Form Responses 1'!$1:$1)-4),,TRUE,"Form Responses 1")))</f>
        <v>BAIK</v>
      </c>
      <c r="H374" s="84" t="str">
        <f ca="1" t="shared" si="1"/>
        <v>RADEN SALEH - Lantai 1</v>
      </c>
      <c r="I374" s="84" t="str">
        <f ca="1" t="shared" si="2"/>
        <v>CLEANING SERVICE</v>
      </c>
      <c r="J374" s="84">
        <f ca="1" t="array" ref="J374">IFERROR(INDEX(MASTER!B:B,MATCH(G374,MASTER!A:A,0))/100," ")</f>
        <v>0.95</v>
      </c>
      <c r="K374" s="68">
        <f ca="1" t="shared" si="3"/>
        <v>16</v>
      </c>
      <c r="L374" s="68" t="str">
        <f ca="1" t="shared" si="4"/>
        <v>2023 - WEEK 16</v>
      </c>
      <c r="M374" s="68" t="str">
        <f ca="1" t="shared" si="5"/>
        <v>2023 - MONTH 04</v>
      </c>
      <c r="N374" s="84">
        <f ca="1" t="shared" ref="N374:O374" si="382">IFERROR(AVERAGEIF(L:L,L374,$J:$J)," ")</f>
        <v>0.924374999999997</v>
      </c>
      <c r="O374" s="84">
        <f ca="1" t="shared" si="382"/>
        <v>0.906741071428569</v>
      </c>
      <c r="P374" s="68" t="str">
        <f ca="1">IF(ISBLANK(A374)," ",IF(N374&gt;MASTER!$B$3/100,"SB",IF(N374&gt;MASTER!$B$4/100,"B",IF(N374&gt;MASTER!$B$5/100,"C","K"))))</f>
        <v>B</v>
      </c>
      <c r="Q374" s="68" t="str">
        <f ca="1">IF(ISBLANK(B374)," ",IF(O374&gt;MASTER!$B$3/100,"SB",IF(O374&gt;MASTER!$B$4/100,"B",IF(O374&gt;MASTER!$B$5/100,"C","K"))))</f>
        <v>B</v>
      </c>
    </row>
    <row r="375" customHeight="1" spans="1:17">
      <c r="A375" s="81">
        <f ca="1">INDIRECT(ADDRESS(2+QUOTIENT(ROW()-2,COUNTA('Form Responses 1'!$1:$1)-4),1,,TRUE,"Form Responses 1"))</f>
        <v>45035.4488081018</v>
      </c>
      <c r="B375" s="68" t="str">
        <f ca="1">INDIRECT(ADDRESS(2+QUOTIENT(ROW()-2,COUNTA('Form Responses 1'!$1:$1)-4),2,,TRUE,"Form Responses 1"))</f>
        <v>edy.kyd@gmail.com</v>
      </c>
      <c r="C375" s="68" t="str">
        <f ca="1">INDIRECT(ADDRESS(2+QUOTIENT(ROW()-2,COUNTA('Form Responses 1'!$1:$1)-4),3,,TRUE,"Form Responses 1"))</f>
        <v>Edi Karyadi</v>
      </c>
      <c r="D375" s="82">
        <f ca="1">INDIRECT(ADDRESS(2+QUOTIENT(ROW()-2,COUNTA('Form Responses 1'!$1:$1)-4),4,,TRUE,"Form Responses 1"))</f>
        <v>45035</v>
      </c>
      <c r="E375" s="83">
        <f ca="1" t="shared" si="0"/>
        <v>3</v>
      </c>
      <c r="F375" s="68" t="str">
        <f ca="1">IF(ISBLANK(A375)," ",INDIRECT(ADDRESS(1,5+MOD(ROW()-2,COUNTA('Form Responses 1'!$1:$1)-4),,TRUE,"Form Responses 1")))</f>
        <v>RADEN SALEH - Lantai 1 [Lobby Luar]</v>
      </c>
      <c r="G375" s="68" t="str">
        <f ca="1">IF(ISBLANK(A375)," ",INDIRECT(ADDRESS(MATCH(A375,'Form Responses 1'!A:A,0),5+MOD(ROW()-2,COUNTA('Form Responses 1'!$1:$1)-4),,TRUE,"Form Responses 1")))</f>
        <v>BAIK</v>
      </c>
      <c r="H375" s="84" t="str">
        <f ca="1" t="shared" si="1"/>
        <v>RADEN SALEH - Lantai 1</v>
      </c>
      <c r="I375" s="84" t="str">
        <f ca="1" t="shared" si="2"/>
        <v>CLEANING SERVICE</v>
      </c>
      <c r="J375" s="84">
        <f ca="1" t="array" ref="J375">IFERROR(INDEX(MASTER!B:B,MATCH(G375,MASTER!A:A,0))/100," ")</f>
        <v>0.95</v>
      </c>
      <c r="K375" s="68">
        <f ca="1" t="shared" si="3"/>
        <v>16</v>
      </c>
      <c r="L375" s="68" t="str">
        <f ca="1" t="shared" si="4"/>
        <v>2023 - WEEK 16</v>
      </c>
      <c r="M375" s="68" t="str">
        <f ca="1" t="shared" si="5"/>
        <v>2023 - MONTH 04</v>
      </c>
      <c r="N375" s="84">
        <f ca="1" t="shared" ref="N375:O375" si="383">IFERROR(AVERAGEIF(L:L,L375,$J:$J)," ")</f>
        <v>0.924374999999997</v>
      </c>
      <c r="O375" s="84">
        <f ca="1" t="shared" si="383"/>
        <v>0.906741071428569</v>
      </c>
      <c r="P375" s="68" t="str">
        <f ca="1">IF(ISBLANK(A375)," ",IF(N375&gt;MASTER!$B$3/100,"SB",IF(N375&gt;MASTER!$B$4/100,"B",IF(N375&gt;MASTER!$B$5/100,"C","K"))))</f>
        <v>B</v>
      </c>
      <c r="Q375" s="68" t="str">
        <f ca="1">IF(ISBLANK(B375)," ",IF(O375&gt;MASTER!$B$3/100,"SB",IF(O375&gt;MASTER!$B$4/100,"B",IF(O375&gt;MASTER!$B$5/100,"C","K"))))</f>
        <v>B</v>
      </c>
    </row>
    <row r="376" customHeight="1" spans="1:17">
      <c r="A376" s="81">
        <f ca="1">INDIRECT(ADDRESS(2+QUOTIENT(ROW()-2,COUNTA('Form Responses 1'!$1:$1)-4),1,,TRUE,"Form Responses 1"))</f>
        <v>45035.4488081018</v>
      </c>
      <c r="B376" s="68" t="str">
        <f ca="1">INDIRECT(ADDRESS(2+QUOTIENT(ROW()-2,COUNTA('Form Responses 1'!$1:$1)-4),2,,TRUE,"Form Responses 1"))</f>
        <v>edy.kyd@gmail.com</v>
      </c>
      <c r="C376" s="68" t="str">
        <f ca="1">INDIRECT(ADDRESS(2+QUOTIENT(ROW()-2,COUNTA('Form Responses 1'!$1:$1)-4),3,,TRUE,"Form Responses 1"))</f>
        <v>Edi Karyadi</v>
      </c>
      <c r="D376" s="82">
        <f ca="1">INDIRECT(ADDRESS(2+QUOTIENT(ROW()-2,COUNTA('Form Responses 1'!$1:$1)-4),4,,TRUE,"Form Responses 1"))</f>
        <v>45035</v>
      </c>
      <c r="E376" s="83">
        <f ca="1" t="shared" si="0"/>
        <v>3</v>
      </c>
      <c r="F376" s="68" t="str">
        <f ca="1">IF(ISBLANK(A376)," ",INDIRECT(ADDRESS(1,5+MOD(ROW()-2,COUNTA('Form Responses 1'!$1:$1)-4),,TRUE,"Form Responses 1")))</f>
        <v>RADEN SALEH - Lantai 1 [Ruang Meeting]</v>
      </c>
      <c r="G376" s="68" t="str">
        <f ca="1">IF(ISBLANK(A376)," ",INDIRECT(ADDRESS(MATCH(A376,'Form Responses 1'!A:A,0),5+MOD(ROW()-2,COUNTA('Form Responses 1'!$1:$1)-4),,TRUE,"Form Responses 1")))</f>
        <v>BAIK</v>
      </c>
      <c r="H376" s="84" t="str">
        <f ca="1" t="shared" si="1"/>
        <v>RADEN SALEH - Lantai 1</v>
      </c>
      <c r="I376" s="84" t="str">
        <f ca="1" t="shared" si="2"/>
        <v>CLEANING SERVICE</v>
      </c>
      <c r="J376" s="84">
        <f ca="1" t="array" ref="J376">IFERROR(INDEX(MASTER!B:B,MATCH(G376,MASTER!A:A,0))/100," ")</f>
        <v>0.95</v>
      </c>
      <c r="K376" s="68">
        <f ca="1" t="shared" si="3"/>
        <v>16</v>
      </c>
      <c r="L376" s="68" t="str">
        <f ca="1" t="shared" si="4"/>
        <v>2023 - WEEK 16</v>
      </c>
      <c r="M376" s="68" t="str">
        <f ca="1" t="shared" si="5"/>
        <v>2023 - MONTH 04</v>
      </c>
      <c r="N376" s="84">
        <f ca="1" t="shared" ref="N376:O376" si="384">IFERROR(AVERAGEIF(L:L,L376,$J:$J)," ")</f>
        <v>0.924374999999997</v>
      </c>
      <c r="O376" s="84">
        <f ca="1" t="shared" si="384"/>
        <v>0.906741071428569</v>
      </c>
      <c r="P376" s="68" t="str">
        <f ca="1">IF(ISBLANK(A376)," ",IF(N376&gt;MASTER!$B$3/100,"SB",IF(N376&gt;MASTER!$B$4/100,"B",IF(N376&gt;MASTER!$B$5/100,"C","K"))))</f>
        <v>B</v>
      </c>
      <c r="Q376" s="68" t="str">
        <f ca="1">IF(ISBLANK(B376)," ",IF(O376&gt;MASTER!$B$3/100,"SB",IF(O376&gt;MASTER!$B$4/100,"B",IF(O376&gt;MASTER!$B$5/100,"C","K"))))</f>
        <v>B</v>
      </c>
    </row>
    <row r="377" customHeight="1" spans="1:17">
      <c r="A377" s="81">
        <f ca="1">INDIRECT(ADDRESS(2+QUOTIENT(ROW()-2,COUNTA('Form Responses 1'!$1:$1)-4),1,,TRUE,"Form Responses 1"))</f>
        <v>45035.4488081018</v>
      </c>
      <c r="B377" s="68" t="str">
        <f ca="1">INDIRECT(ADDRESS(2+QUOTIENT(ROW()-2,COUNTA('Form Responses 1'!$1:$1)-4),2,,TRUE,"Form Responses 1"))</f>
        <v>edy.kyd@gmail.com</v>
      </c>
      <c r="C377" s="68" t="str">
        <f ca="1">INDIRECT(ADDRESS(2+QUOTIENT(ROW()-2,COUNTA('Form Responses 1'!$1:$1)-4),3,,TRUE,"Form Responses 1"))</f>
        <v>Edi Karyadi</v>
      </c>
      <c r="D377" s="82">
        <f ca="1">INDIRECT(ADDRESS(2+QUOTIENT(ROW()-2,COUNTA('Form Responses 1'!$1:$1)-4),4,,TRUE,"Form Responses 1"))</f>
        <v>45035</v>
      </c>
      <c r="E377" s="83">
        <f ca="1" t="shared" si="0"/>
        <v>3</v>
      </c>
      <c r="F377" s="68" t="str">
        <f ca="1">IF(ISBLANK(A377)," ",INDIRECT(ADDRESS(1,5+MOD(ROW()-2,COUNTA('Form Responses 1'!$1:$1)-4),,TRUE,"Form Responses 1")))</f>
        <v>RADEN SALEH - Lantai 1 [Ruang Kerja]</v>
      </c>
      <c r="G377" s="68" t="str">
        <f ca="1">IF(ISBLANK(A377)," ",INDIRECT(ADDRESS(MATCH(A377,'Form Responses 1'!A:A,0),5+MOD(ROW()-2,COUNTA('Form Responses 1'!$1:$1)-4),,TRUE,"Form Responses 1")))</f>
        <v>BAIK</v>
      </c>
      <c r="H377" s="84" t="str">
        <f ca="1" t="shared" si="1"/>
        <v>RADEN SALEH - Lantai 1</v>
      </c>
      <c r="I377" s="84" t="str">
        <f ca="1" t="shared" si="2"/>
        <v>CLEANING SERVICE</v>
      </c>
      <c r="J377" s="84">
        <f ca="1" t="array" ref="J377">IFERROR(INDEX(MASTER!B:B,MATCH(G377,MASTER!A:A,0))/100," ")</f>
        <v>0.95</v>
      </c>
      <c r="K377" s="68">
        <f ca="1" t="shared" si="3"/>
        <v>16</v>
      </c>
      <c r="L377" s="68" t="str">
        <f ca="1" t="shared" si="4"/>
        <v>2023 - WEEK 16</v>
      </c>
      <c r="M377" s="68" t="str">
        <f ca="1" t="shared" si="5"/>
        <v>2023 - MONTH 04</v>
      </c>
      <c r="N377" s="84">
        <f ca="1" t="shared" ref="N377:O377" si="385">IFERROR(AVERAGEIF(L:L,L377,$J:$J)," ")</f>
        <v>0.924374999999997</v>
      </c>
      <c r="O377" s="84">
        <f ca="1" t="shared" si="385"/>
        <v>0.906741071428569</v>
      </c>
      <c r="P377" s="68" t="str">
        <f ca="1">IF(ISBLANK(A377)," ",IF(N377&gt;MASTER!$B$3/100,"SB",IF(N377&gt;MASTER!$B$4/100,"B",IF(N377&gt;MASTER!$B$5/100,"C","K"))))</f>
        <v>B</v>
      </c>
      <c r="Q377" s="68" t="str">
        <f ca="1">IF(ISBLANK(B377)," ",IF(O377&gt;MASTER!$B$3/100,"SB",IF(O377&gt;MASTER!$B$4/100,"B",IF(O377&gt;MASTER!$B$5/100,"C","K"))))</f>
        <v>B</v>
      </c>
    </row>
    <row r="378" customHeight="1" spans="1:17">
      <c r="A378" s="81">
        <f ca="1">INDIRECT(ADDRESS(2+QUOTIENT(ROW()-2,COUNTA('Form Responses 1'!$1:$1)-4),1,,TRUE,"Form Responses 1"))</f>
        <v>45035.4488081018</v>
      </c>
      <c r="B378" s="68" t="str">
        <f ca="1">INDIRECT(ADDRESS(2+QUOTIENT(ROW()-2,COUNTA('Form Responses 1'!$1:$1)-4),2,,TRUE,"Form Responses 1"))</f>
        <v>edy.kyd@gmail.com</v>
      </c>
      <c r="C378" s="68" t="str">
        <f ca="1">INDIRECT(ADDRESS(2+QUOTIENT(ROW()-2,COUNTA('Form Responses 1'!$1:$1)-4),3,,TRUE,"Form Responses 1"))</f>
        <v>Edi Karyadi</v>
      </c>
      <c r="D378" s="82">
        <f ca="1">INDIRECT(ADDRESS(2+QUOTIENT(ROW()-2,COUNTA('Form Responses 1'!$1:$1)-4),4,,TRUE,"Form Responses 1"))</f>
        <v>45035</v>
      </c>
      <c r="E378" s="83">
        <f ca="1" t="shared" si="0"/>
        <v>3</v>
      </c>
      <c r="F378" s="68" t="str">
        <f ca="1">IF(ISBLANK(A378)," ",INDIRECT(ADDRESS(1,5+MOD(ROW()-2,COUNTA('Form Responses 1'!$1:$1)-4),,TRUE,"Form Responses 1")))</f>
        <v>RADEN SALEH - Lantai 1 [Tangga Exit]</v>
      </c>
      <c r="G378" s="68" t="str">
        <f ca="1">IF(ISBLANK(A378)," ",INDIRECT(ADDRESS(MATCH(A378,'Form Responses 1'!A:A,0),5+MOD(ROW()-2,COUNTA('Form Responses 1'!$1:$1)-4),,TRUE,"Form Responses 1")))</f>
        <v>CUKUP BAIK</v>
      </c>
      <c r="H378" s="84" t="str">
        <f ca="1" t="shared" si="1"/>
        <v>RADEN SALEH - Lantai 1</v>
      </c>
      <c r="I378" s="84" t="str">
        <f ca="1" t="shared" si="2"/>
        <v>CLEANING SERVICE</v>
      </c>
      <c r="J378" s="84">
        <f ca="1" t="array" ref="J378">IFERROR(INDEX(MASTER!B:B,MATCH(G378,MASTER!A:A,0))/100," ")</f>
        <v>0.89</v>
      </c>
      <c r="K378" s="68">
        <f ca="1" t="shared" si="3"/>
        <v>16</v>
      </c>
      <c r="L378" s="68" t="str">
        <f ca="1" t="shared" si="4"/>
        <v>2023 - WEEK 16</v>
      </c>
      <c r="M378" s="68" t="str">
        <f ca="1" t="shared" si="5"/>
        <v>2023 - MONTH 04</v>
      </c>
      <c r="N378" s="84">
        <f ca="1" t="shared" ref="N378:O378" si="386">IFERROR(AVERAGEIF(L:L,L378,$J:$J)," ")</f>
        <v>0.924374999999997</v>
      </c>
      <c r="O378" s="84">
        <f ca="1" t="shared" si="386"/>
        <v>0.906741071428569</v>
      </c>
      <c r="P378" s="68" t="str">
        <f ca="1">IF(ISBLANK(A378)," ",IF(N378&gt;MASTER!$B$3/100,"SB",IF(N378&gt;MASTER!$B$4/100,"B",IF(N378&gt;MASTER!$B$5/100,"C","K"))))</f>
        <v>B</v>
      </c>
      <c r="Q378" s="68" t="str">
        <f ca="1">IF(ISBLANK(B378)," ",IF(O378&gt;MASTER!$B$3/100,"SB",IF(O378&gt;MASTER!$B$4/100,"B",IF(O378&gt;MASTER!$B$5/100,"C","K"))))</f>
        <v>B</v>
      </c>
    </row>
    <row r="379" customHeight="1" spans="1:17">
      <c r="A379" s="81">
        <f ca="1">INDIRECT(ADDRESS(2+QUOTIENT(ROW()-2,COUNTA('Form Responses 1'!$1:$1)-4),1,,TRUE,"Form Responses 1"))</f>
        <v>45035.4488081018</v>
      </c>
      <c r="B379" s="68" t="str">
        <f ca="1">INDIRECT(ADDRESS(2+QUOTIENT(ROW()-2,COUNTA('Form Responses 1'!$1:$1)-4),2,,TRUE,"Form Responses 1"))</f>
        <v>edy.kyd@gmail.com</v>
      </c>
      <c r="C379" s="68" t="str">
        <f ca="1">INDIRECT(ADDRESS(2+QUOTIENT(ROW()-2,COUNTA('Form Responses 1'!$1:$1)-4),3,,TRUE,"Form Responses 1"))</f>
        <v>Edi Karyadi</v>
      </c>
      <c r="D379" s="82">
        <f ca="1">INDIRECT(ADDRESS(2+QUOTIENT(ROW()-2,COUNTA('Form Responses 1'!$1:$1)-4),4,,TRUE,"Form Responses 1"))</f>
        <v>45035</v>
      </c>
      <c r="E379" s="83">
        <f ca="1" t="shared" si="0"/>
        <v>3</v>
      </c>
      <c r="F379" s="68" t="str">
        <f ca="1">IF(ISBLANK(A379)," ",INDIRECT(ADDRESS(1,5+MOD(ROW()-2,COUNTA('Form Responses 1'!$1:$1)-4),,TRUE,"Form Responses 1")))</f>
        <v>RADEN SALEH - Lantai 1 [Toilet Pria / Wanita]</v>
      </c>
      <c r="G379" s="68" t="str">
        <f ca="1">IF(ISBLANK(A379)," ",INDIRECT(ADDRESS(MATCH(A379,'Form Responses 1'!A:A,0),5+MOD(ROW()-2,COUNTA('Form Responses 1'!$1:$1)-4),,TRUE,"Form Responses 1")))</f>
        <v>CUKUP BAIK</v>
      </c>
      <c r="H379" s="84" t="str">
        <f ca="1" t="shared" si="1"/>
        <v>RADEN SALEH - Lantai 1</v>
      </c>
      <c r="I379" s="84" t="str">
        <f ca="1" t="shared" si="2"/>
        <v>CLEANING SERVICE</v>
      </c>
      <c r="J379" s="84">
        <f ca="1" t="array" ref="J379">IFERROR(INDEX(MASTER!B:B,MATCH(G379,MASTER!A:A,0))/100," ")</f>
        <v>0.89</v>
      </c>
      <c r="K379" s="68">
        <f ca="1" t="shared" si="3"/>
        <v>16</v>
      </c>
      <c r="L379" s="68" t="str">
        <f ca="1" t="shared" si="4"/>
        <v>2023 - WEEK 16</v>
      </c>
      <c r="M379" s="68" t="str">
        <f ca="1" t="shared" si="5"/>
        <v>2023 - MONTH 04</v>
      </c>
      <c r="N379" s="84">
        <f ca="1" t="shared" ref="N379:O379" si="387">IFERROR(AVERAGEIF(L:L,L379,$J:$J)," ")</f>
        <v>0.924374999999997</v>
      </c>
      <c r="O379" s="84">
        <f ca="1" t="shared" si="387"/>
        <v>0.906741071428569</v>
      </c>
      <c r="P379" s="68" t="str">
        <f ca="1">IF(ISBLANK(A379)," ",IF(N379&gt;MASTER!$B$3/100,"SB",IF(N379&gt;MASTER!$B$4/100,"B",IF(N379&gt;MASTER!$B$5/100,"C","K"))))</f>
        <v>B</v>
      </c>
      <c r="Q379" s="68" t="str">
        <f ca="1">IF(ISBLANK(B379)," ",IF(O379&gt;MASTER!$B$3/100,"SB",IF(O379&gt;MASTER!$B$4/100,"B",IF(O379&gt;MASTER!$B$5/100,"C","K"))))</f>
        <v>B</v>
      </c>
    </row>
    <row r="380" customHeight="1" spans="1:17">
      <c r="A380" s="81">
        <f ca="1">INDIRECT(ADDRESS(2+QUOTIENT(ROW()-2,COUNTA('Form Responses 1'!$1:$1)-4),1,,TRUE,"Form Responses 1"))</f>
        <v>45035.4488081018</v>
      </c>
      <c r="B380" s="68" t="str">
        <f ca="1">INDIRECT(ADDRESS(2+QUOTIENT(ROW()-2,COUNTA('Form Responses 1'!$1:$1)-4),2,,TRUE,"Form Responses 1"))</f>
        <v>edy.kyd@gmail.com</v>
      </c>
      <c r="C380" s="68" t="str">
        <f ca="1">INDIRECT(ADDRESS(2+QUOTIENT(ROW()-2,COUNTA('Form Responses 1'!$1:$1)-4),3,,TRUE,"Form Responses 1"))</f>
        <v>Edi Karyadi</v>
      </c>
      <c r="D380" s="82">
        <f ca="1">INDIRECT(ADDRESS(2+QUOTIENT(ROW()-2,COUNTA('Form Responses 1'!$1:$1)-4),4,,TRUE,"Form Responses 1"))</f>
        <v>45035</v>
      </c>
      <c r="E380" s="83">
        <f ca="1" t="shared" si="0"/>
        <v>3</v>
      </c>
      <c r="F380" s="68" t="str">
        <f ca="1">IF(ISBLANK(A380)," ",INDIRECT(ADDRESS(1,5+MOD(ROW()-2,COUNTA('Form Responses 1'!$1:$1)-4),,TRUE,"Form Responses 1")))</f>
        <v>RADEN SALEH - Halaman [Taman ]</v>
      </c>
      <c r="G380" s="68" t="str">
        <f ca="1">IF(ISBLANK(A380)," ",INDIRECT(ADDRESS(MATCH(A380,'Form Responses 1'!A:A,0),5+MOD(ROW()-2,COUNTA('Form Responses 1'!$1:$1)-4),,TRUE,"Form Responses 1")))</f>
        <v>BAIK</v>
      </c>
      <c r="H380" s="84" t="str">
        <f ca="1" t="shared" si="1"/>
        <v>RADEN SALEH - Halaman</v>
      </c>
      <c r="I380" s="84" t="str">
        <f ca="1" t="shared" si="2"/>
        <v>CLEANING SERVICE</v>
      </c>
      <c r="J380" s="84">
        <f ca="1" t="array" ref="J380">IFERROR(INDEX(MASTER!B:B,MATCH(G380,MASTER!A:A,0))/100," ")</f>
        <v>0.95</v>
      </c>
      <c r="K380" s="68">
        <f ca="1" t="shared" si="3"/>
        <v>16</v>
      </c>
      <c r="L380" s="68" t="str">
        <f ca="1" t="shared" si="4"/>
        <v>2023 - WEEK 16</v>
      </c>
      <c r="M380" s="68" t="str">
        <f ca="1" t="shared" si="5"/>
        <v>2023 - MONTH 04</v>
      </c>
      <c r="N380" s="84">
        <f ca="1" t="shared" ref="N380:O380" si="388">IFERROR(AVERAGEIF(L:L,L380,$J:$J)," ")</f>
        <v>0.924374999999997</v>
      </c>
      <c r="O380" s="84">
        <f ca="1" t="shared" si="388"/>
        <v>0.906741071428569</v>
      </c>
      <c r="P380" s="68" t="str">
        <f ca="1">IF(ISBLANK(A380)," ",IF(N380&gt;MASTER!$B$3/100,"SB",IF(N380&gt;MASTER!$B$4/100,"B",IF(N380&gt;MASTER!$B$5/100,"C","K"))))</f>
        <v>B</v>
      </c>
      <c r="Q380" s="68" t="str">
        <f ca="1">IF(ISBLANK(B380)," ",IF(O380&gt;MASTER!$B$3/100,"SB",IF(O380&gt;MASTER!$B$4/100,"B",IF(O380&gt;MASTER!$B$5/100,"C","K"))))</f>
        <v>B</v>
      </c>
    </row>
    <row r="381" customHeight="1" spans="1:17">
      <c r="A381" s="81">
        <f ca="1">INDIRECT(ADDRESS(2+QUOTIENT(ROW()-2,COUNTA('Form Responses 1'!$1:$1)-4),1,,TRUE,"Form Responses 1"))</f>
        <v>45035.4488081018</v>
      </c>
      <c r="B381" s="68" t="str">
        <f ca="1">INDIRECT(ADDRESS(2+QUOTIENT(ROW()-2,COUNTA('Form Responses 1'!$1:$1)-4),2,,TRUE,"Form Responses 1"))</f>
        <v>edy.kyd@gmail.com</v>
      </c>
      <c r="C381" s="68" t="str">
        <f ca="1">INDIRECT(ADDRESS(2+QUOTIENT(ROW()-2,COUNTA('Form Responses 1'!$1:$1)-4),3,,TRUE,"Form Responses 1"))</f>
        <v>Edi Karyadi</v>
      </c>
      <c r="D381" s="82">
        <f ca="1">INDIRECT(ADDRESS(2+QUOTIENT(ROW()-2,COUNTA('Form Responses 1'!$1:$1)-4),4,,TRUE,"Form Responses 1"))</f>
        <v>45035</v>
      </c>
      <c r="E381" s="83">
        <f ca="1" t="shared" si="0"/>
        <v>3</v>
      </c>
      <c r="F381" s="68" t="str">
        <f ca="1">IF(ISBLANK(A381)," ",INDIRECT(ADDRESS(1,5+MOD(ROW()-2,COUNTA('Form Responses 1'!$1:$1)-4),,TRUE,"Form Responses 1")))</f>
        <v>RADEN SALEH - Halaman [Parkir Motor ]</v>
      </c>
      <c r="G381" s="68" t="str">
        <f ca="1">IF(ISBLANK(A381)," ",INDIRECT(ADDRESS(MATCH(A381,'Form Responses 1'!A:A,0),5+MOD(ROW()-2,COUNTA('Form Responses 1'!$1:$1)-4),,TRUE,"Form Responses 1")))</f>
        <v>CUKUP BAIK</v>
      </c>
      <c r="H381" s="84" t="str">
        <f ca="1" t="shared" si="1"/>
        <v>RADEN SALEH - Halaman</v>
      </c>
      <c r="I381" s="84" t="str">
        <f ca="1" t="shared" si="2"/>
        <v>CLEANING SERVICE</v>
      </c>
      <c r="J381" s="84">
        <f ca="1" t="array" ref="J381">IFERROR(INDEX(MASTER!B:B,MATCH(G381,MASTER!A:A,0))/100," ")</f>
        <v>0.89</v>
      </c>
      <c r="K381" s="68">
        <f ca="1" t="shared" si="3"/>
        <v>16</v>
      </c>
      <c r="L381" s="68" t="str">
        <f ca="1" t="shared" si="4"/>
        <v>2023 - WEEK 16</v>
      </c>
      <c r="M381" s="68" t="str">
        <f ca="1" t="shared" si="5"/>
        <v>2023 - MONTH 04</v>
      </c>
      <c r="N381" s="84">
        <f ca="1" t="shared" ref="N381:O381" si="389">IFERROR(AVERAGEIF(L:L,L381,$J:$J)," ")</f>
        <v>0.924374999999997</v>
      </c>
      <c r="O381" s="84">
        <f ca="1" t="shared" si="389"/>
        <v>0.906741071428569</v>
      </c>
      <c r="P381" s="68" t="str">
        <f ca="1">IF(ISBLANK(A381)," ",IF(N381&gt;MASTER!$B$3/100,"SB",IF(N381&gt;MASTER!$B$4/100,"B",IF(N381&gt;MASTER!$B$5/100,"C","K"))))</f>
        <v>B</v>
      </c>
      <c r="Q381" s="68" t="str">
        <f ca="1">IF(ISBLANK(B381)," ",IF(O381&gt;MASTER!$B$3/100,"SB",IF(O381&gt;MASTER!$B$4/100,"B",IF(O381&gt;MASTER!$B$5/100,"C","K"))))</f>
        <v>B</v>
      </c>
    </row>
    <row r="382" customHeight="1" spans="1:17">
      <c r="A382" s="81">
        <f ca="1">INDIRECT(ADDRESS(2+QUOTIENT(ROW()-2,COUNTA('Form Responses 1'!$1:$1)-4),1,,TRUE,"Form Responses 1"))</f>
        <v>45035.4488081018</v>
      </c>
      <c r="B382" s="68" t="str">
        <f ca="1">INDIRECT(ADDRESS(2+QUOTIENT(ROW()-2,COUNTA('Form Responses 1'!$1:$1)-4),2,,TRUE,"Form Responses 1"))</f>
        <v>edy.kyd@gmail.com</v>
      </c>
      <c r="C382" s="68" t="str">
        <f ca="1">INDIRECT(ADDRESS(2+QUOTIENT(ROW()-2,COUNTA('Form Responses 1'!$1:$1)-4),3,,TRUE,"Form Responses 1"))</f>
        <v>Edi Karyadi</v>
      </c>
      <c r="D382" s="82">
        <f ca="1">INDIRECT(ADDRESS(2+QUOTIENT(ROW()-2,COUNTA('Form Responses 1'!$1:$1)-4),4,,TRUE,"Form Responses 1"))</f>
        <v>45035</v>
      </c>
      <c r="E382" s="83">
        <f ca="1" t="shared" si="0"/>
        <v>3</v>
      </c>
      <c r="F382" s="68" t="str">
        <f ca="1">IF(ISBLANK(A382)," ",INDIRECT(ADDRESS(1,5+MOD(ROW()-2,COUNTA('Form Responses 1'!$1:$1)-4),,TRUE,"Form Responses 1")))</f>
        <v>RADEN SALEH - Halaman [Parkir Mobil]</v>
      </c>
      <c r="G382" s="68" t="str">
        <f ca="1">IF(ISBLANK(A382)," ",INDIRECT(ADDRESS(MATCH(A382,'Form Responses 1'!A:A,0),5+MOD(ROW()-2,COUNTA('Form Responses 1'!$1:$1)-4),,TRUE,"Form Responses 1")))</f>
        <v>CUKUP BAIK</v>
      </c>
      <c r="H382" s="84" t="str">
        <f ca="1" t="shared" si="1"/>
        <v>RADEN SALEH - Halaman</v>
      </c>
      <c r="I382" s="84" t="str">
        <f ca="1" t="shared" si="2"/>
        <v>CLEANING SERVICE</v>
      </c>
      <c r="J382" s="84">
        <f ca="1" t="array" ref="J382">IFERROR(INDEX(MASTER!B:B,MATCH(G382,MASTER!A:A,0))/100," ")</f>
        <v>0.89</v>
      </c>
      <c r="K382" s="68">
        <f ca="1" t="shared" si="3"/>
        <v>16</v>
      </c>
      <c r="L382" s="68" t="str">
        <f ca="1" t="shared" si="4"/>
        <v>2023 - WEEK 16</v>
      </c>
      <c r="M382" s="68" t="str">
        <f ca="1" t="shared" si="5"/>
        <v>2023 - MONTH 04</v>
      </c>
      <c r="N382" s="84">
        <f ca="1" t="shared" ref="N382:O382" si="390">IFERROR(AVERAGEIF(L:L,L382,$J:$J)," ")</f>
        <v>0.924374999999997</v>
      </c>
      <c r="O382" s="84">
        <f ca="1" t="shared" si="390"/>
        <v>0.906741071428569</v>
      </c>
      <c r="P382" s="68" t="str">
        <f ca="1">IF(ISBLANK(A382)," ",IF(N382&gt;MASTER!$B$3/100,"SB",IF(N382&gt;MASTER!$B$4/100,"B",IF(N382&gt;MASTER!$B$5/100,"C","K"))))</f>
        <v>B</v>
      </c>
      <c r="Q382" s="68" t="str">
        <f ca="1">IF(ISBLANK(B382)," ",IF(O382&gt;MASTER!$B$3/100,"SB",IF(O382&gt;MASTER!$B$4/100,"B",IF(O382&gt;MASTER!$B$5/100,"C","K"))))</f>
        <v>B</v>
      </c>
    </row>
    <row r="383" customHeight="1" spans="1:17">
      <c r="A383" s="81">
        <f ca="1">INDIRECT(ADDRESS(2+QUOTIENT(ROW()-2,COUNTA('Form Responses 1'!$1:$1)-4),1,,TRUE,"Form Responses 1"))</f>
        <v>45035.4488081018</v>
      </c>
      <c r="B383" s="68" t="str">
        <f ca="1">INDIRECT(ADDRESS(2+QUOTIENT(ROW()-2,COUNTA('Form Responses 1'!$1:$1)-4),2,,TRUE,"Form Responses 1"))</f>
        <v>edy.kyd@gmail.com</v>
      </c>
      <c r="C383" s="68" t="str">
        <f ca="1">INDIRECT(ADDRESS(2+QUOTIENT(ROW()-2,COUNTA('Form Responses 1'!$1:$1)-4),3,,TRUE,"Form Responses 1"))</f>
        <v>Edi Karyadi</v>
      </c>
      <c r="D383" s="82">
        <f ca="1">INDIRECT(ADDRESS(2+QUOTIENT(ROW()-2,COUNTA('Form Responses 1'!$1:$1)-4),4,,TRUE,"Form Responses 1"))</f>
        <v>45035</v>
      </c>
      <c r="E383" s="83">
        <f ca="1" t="shared" si="0"/>
        <v>3</v>
      </c>
      <c r="F383" s="68" t="str">
        <f ca="1">IF(ISBLANK(A383)," ",INDIRECT(ADDRESS(1,5+MOD(ROW()-2,COUNTA('Form Responses 1'!$1:$1)-4),,TRUE,"Form Responses 1")))</f>
        <v>RADEN SALEH - Halaman [Pos Security]</v>
      </c>
      <c r="G383" s="68" t="str">
        <f ca="1">IF(ISBLANK(A383)," ",INDIRECT(ADDRESS(MATCH(A383,'Form Responses 1'!A:A,0),5+MOD(ROW()-2,COUNTA('Form Responses 1'!$1:$1)-4),,TRUE,"Form Responses 1")))</f>
        <v>CUKUP BAIK</v>
      </c>
      <c r="H383" s="84" t="str">
        <f ca="1" t="shared" si="1"/>
        <v>RADEN SALEH - Halaman</v>
      </c>
      <c r="I383" s="84" t="str">
        <f ca="1" t="shared" si="2"/>
        <v>CLEANING SERVICE</v>
      </c>
      <c r="J383" s="84">
        <f ca="1" t="array" ref="J383">IFERROR(INDEX(MASTER!B:B,MATCH(G383,MASTER!A:A,0))/100," ")</f>
        <v>0.89</v>
      </c>
      <c r="K383" s="68">
        <f ca="1" t="shared" si="3"/>
        <v>16</v>
      </c>
      <c r="L383" s="68" t="str">
        <f ca="1" t="shared" si="4"/>
        <v>2023 - WEEK 16</v>
      </c>
      <c r="M383" s="68" t="str">
        <f ca="1" t="shared" si="5"/>
        <v>2023 - MONTH 04</v>
      </c>
      <c r="N383" s="84">
        <f ca="1" t="shared" ref="N383:O383" si="391">IFERROR(AVERAGEIF(L:L,L383,$J:$J)," ")</f>
        <v>0.924374999999997</v>
      </c>
      <c r="O383" s="84">
        <f ca="1" t="shared" si="391"/>
        <v>0.906741071428569</v>
      </c>
      <c r="P383" s="68" t="str">
        <f ca="1">IF(ISBLANK(A383)," ",IF(N383&gt;MASTER!$B$3/100,"SB",IF(N383&gt;MASTER!$B$4/100,"B",IF(N383&gt;MASTER!$B$5/100,"C","K"))))</f>
        <v>B</v>
      </c>
      <c r="Q383" s="68" t="str">
        <f ca="1">IF(ISBLANK(B383)," ",IF(O383&gt;MASTER!$B$3/100,"SB",IF(O383&gt;MASTER!$B$4/100,"B",IF(O383&gt;MASTER!$B$5/100,"C","K"))))</f>
        <v>B</v>
      </c>
    </row>
    <row r="384" customHeight="1" spans="1:17">
      <c r="A384" s="81">
        <f ca="1">INDIRECT(ADDRESS(2+QUOTIENT(ROW()-2,COUNTA('Form Responses 1'!$1:$1)-4),1,,TRUE,"Form Responses 1"))</f>
        <v>45035.4488081018</v>
      </c>
      <c r="B384" s="68" t="str">
        <f ca="1">INDIRECT(ADDRESS(2+QUOTIENT(ROW()-2,COUNTA('Form Responses 1'!$1:$1)-4),2,,TRUE,"Form Responses 1"))</f>
        <v>edy.kyd@gmail.com</v>
      </c>
      <c r="C384" s="68" t="str">
        <f ca="1">INDIRECT(ADDRESS(2+QUOTIENT(ROW()-2,COUNTA('Form Responses 1'!$1:$1)-4),3,,TRUE,"Form Responses 1"))</f>
        <v>Edi Karyadi</v>
      </c>
      <c r="D384" s="82">
        <f ca="1">INDIRECT(ADDRESS(2+QUOTIENT(ROW()-2,COUNTA('Form Responses 1'!$1:$1)-4),4,,TRUE,"Form Responses 1"))</f>
        <v>45035</v>
      </c>
      <c r="E384" s="83">
        <f ca="1" t="shared" si="0"/>
        <v>3</v>
      </c>
      <c r="F384" s="68" t="str">
        <f ca="1">IF(ISBLANK(A384)," ",INDIRECT(ADDRESS(1,5+MOD(ROW()-2,COUNTA('Form Responses 1'!$1:$1)-4),,TRUE,"Form Responses 1")))</f>
        <v>RADEN SALEH - Halaman [Halaman depan samping dan belakang]</v>
      </c>
      <c r="G384" s="68" t="str">
        <f ca="1">IF(ISBLANK(A384)," ",INDIRECT(ADDRESS(MATCH(A384,'Form Responses 1'!A:A,0),5+MOD(ROW()-2,COUNTA('Form Responses 1'!$1:$1)-4),,TRUE,"Form Responses 1")))</f>
        <v>CUKUP BAIK</v>
      </c>
      <c r="H384" s="84" t="str">
        <f ca="1" t="shared" si="1"/>
        <v>RADEN SALEH - Halaman</v>
      </c>
      <c r="I384" s="84" t="str">
        <f ca="1" t="shared" si="2"/>
        <v>CLEANING SERVICE</v>
      </c>
      <c r="J384" s="84">
        <f ca="1" t="array" ref="J384">IFERROR(INDEX(MASTER!B:B,MATCH(G384,MASTER!A:A,0))/100," ")</f>
        <v>0.89</v>
      </c>
      <c r="K384" s="68">
        <f ca="1" t="shared" si="3"/>
        <v>16</v>
      </c>
      <c r="L384" s="68" t="str">
        <f ca="1" t="shared" si="4"/>
        <v>2023 - WEEK 16</v>
      </c>
      <c r="M384" s="68" t="str">
        <f ca="1" t="shared" si="5"/>
        <v>2023 - MONTH 04</v>
      </c>
      <c r="N384" s="84">
        <f ca="1" t="shared" ref="N384:O384" si="392">IFERROR(AVERAGEIF(L:L,L384,$J:$J)," ")</f>
        <v>0.924374999999997</v>
      </c>
      <c r="O384" s="84">
        <f ca="1" t="shared" si="392"/>
        <v>0.906741071428569</v>
      </c>
      <c r="P384" s="68" t="str">
        <f ca="1">IF(ISBLANK(A384)," ",IF(N384&gt;MASTER!$B$3/100,"SB",IF(N384&gt;MASTER!$B$4/100,"B",IF(N384&gt;MASTER!$B$5/100,"C","K"))))</f>
        <v>B</v>
      </c>
      <c r="Q384" s="68" t="str">
        <f ca="1">IF(ISBLANK(B384)," ",IF(O384&gt;MASTER!$B$3/100,"SB",IF(O384&gt;MASTER!$B$4/100,"B",IF(O384&gt;MASTER!$B$5/100,"C","K"))))</f>
        <v>B</v>
      </c>
    </row>
    <row r="385" customHeight="1" spans="1:17">
      <c r="A385" s="81">
        <f ca="1">INDIRECT(ADDRESS(2+QUOTIENT(ROW()-2,COUNTA('Form Responses 1'!$1:$1)-4),1,,TRUE,"Form Responses 1"))</f>
        <v>45035.4488081018</v>
      </c>
      <c r="B385" s="68" t="str">
        <f ca="1">INDIRECT(ADDRESS(2+QUOTIENT(ROW()-2,COUNTA('Form Responses 1'!$1:$1)-4),2,,TRUE,"Form Responses 1"))</f>
        <v>edy.kyd@gmail.com</v>
      </c>
      <c r="C385" s="68" t="str">
        <f ca="1">INDIRECT(ADDRESS(2+QUOTIENT(ROW()-2,COUNTA('Form Responses 1'!$1:$1)-4),3,,TRUE,"Form Responses 1"))</f>
        <v>Edi Karyadi</v>
      </c>
      <c r="D385" s="82">
        <f ca="1">INDIRECT(ADDRESS(2+QUOTIENT(ROW()-2,COUNTA('Form Responses 1'!$1:$1)-4),4,,TRUE,"Form Responses 1"))</f>
        <v>45035</v>
      </c>
      <c r="E385" s="83">
        <f ca="1" t="shared" si="0"/>
        <v>3</v>
      </c>
      <c r="F385" s="68" t="str">
        <f ca="1">IF(ISBLANK(A385)," ",INDIRECT(ADDRESS(1,5+MOD(ROW()-2,COUNTA('Form Responses 1'!$1:$1)-4),,TRUE,"Form Responses 1")))</f>
        <v>RADEN SALEH - Halaman [TPS]</v>
      </c>
      <c r="G385" s="68" t="str">
        <f ca="1">IF(ISBLANK(A385)," ",INDIRECT(ADDRESS(MATCH(A385,'Form Responses 1'!A:A,0),5+MOD(ROW()-2,COUNTA('Form Responses 1'!$1:$1)-4),,TRUE,"Form Responses 1")))</f>
        <v>CUKUP BAIK</v>
      </c>
      <c r="H385" s="84" t="str">
        <f ca="1" t="shared" si="1"/>
        <v>RADEN SALEH - Halaman</v>
      </c>
      <c r="I385" s="84" t="str">
        <f ca="1" t="shared" si="2"/>
        <v>CLEANING SERVICE</v>
      </c>
      <c r="J385" s="84">
        <f ca="1" t="array" ref="J385">IFERROR(INDEX(MASTER!B:B,MATCH(G385,MASTER!A:A,0))/100," ")</f>
        <v>0.89</v>
      </c>
      <c r="K385" s="68">
        <f ca="1" t="shared" si="3"/>
        <v>16</v>
      </c>
      <c r="L385" s="68" t="str">
        <f ca="1" t="shared" si="4"/>
        <v>2023 - WEEK 16</v>
      </c>
      <c r="M385" s="68" t="str">
        <f ca="1" t="shared" si="5"/>
        <v>2023 - MONTH 04</v>
      </c>
      <c r="N385" s="84">
        <f ca="1" t="shared" ref="N385:O385" si="393">IFERROR(AVERAGEIF(L:L,L385,$J:$J)," ")</f>
        <v>0.924374999999997</v>
      </c>
      <c r="O385" s="84">
        <f ca="1" t="shared" si="393"/>
        <v>0.906741071428569</v>
      </c>
      <c r="P385" s="68" t="str">
        <f ca="1">IF(ISBLANK(A385)," ",IF(N385&gt;MASTER!$B$3/100,"SB",IF(N385&gt;MASTER!$B$4/100,"B",IF(N385&gt;MASTER!$B$5/100,"C","K"))))</f>
        <v>B</v>
      </c>
      <c r="Q385" s="68" t="str">
        <f ca="1">IF(ISBLANK(B385)," ",IF(O385&gt;MASTER!$B$3/100,"SB",IF(O385&gt;MASTER!$B$4/100,"B",IF(O385&gt;MASTER!$B$5/100,"C","K"))))</f>
        <v>B</v>
      </c>
    </row>
    <row r="386" customHeight="1" spans="1:17">
      <c r="A386" s="81">
        <f ca="1">INDIRECT(ADDRESS(2+QUOTIENT(ROW()-2,COUNTA('Form Responses 1'!$1:$1)-4),1,,TRUE,"Form Responses 1"))</f>
        <v>45051.437605625</v>
      </c>
      <c r="B386" s="68" t="str">
        <f ca="1">INDIRECT(ADDRESS(2+QUOTIENT(ROW()-2,COUNTA('Form Responses 1'!$1:$1)-4),2,,TRUE,"Form Responses 1"))</f>
        <v>edy.kyd@gmail.com</v>
      </c>
      <c r="C386" s="68" t="str">
        <f ca="1">INDIRECT(ADDRESS(2+QUOTIENT(ROW()-2,COUNTA('Form Responses 1'!$1:$1)-4),3,,TRUE,"Form Responses 1"))</f>
        <v>Edi Karyadi</v>
      </c>
      <c r="D386" s="82">
        <f ca="1">INDIRECT(ADDRESS(2+QUOTIENT(ROW()-2,COUNTA('Form Responses 1'!$1:$1)-4),4,,TRUE,"Form Responses 1"))</f>
        <v>45046</v>
      </c>
      <c r="E386" s="83">
        <f ca="1" t="shared" si="0"/>
        <v>7</v>
      </c>
      <c r="F386" s="68" t="str">
        <f ca="1">IF(ISBLANK(A386)," ",INDIRECT(ADDRESS(1,5+MOD(ROW()-2,COUNTA('Form Responses 1'!$1:$1)-4),,TRUE,"Form Responses 1")))</f>
        <v>Security [CIKINI - Security Functions]</v>
      </c>
      <c r="G386" s="68" t="str">
        <f ca="1">IF(ISBLANK(A386)," ",INDIRECT(ADDRESS(MATCH(A386,'Form Responses 1'!A:A,0),5+MOD(ROW()-2,COUNTA('Form Responses 1'!$1:$1)-4),,TRUE,"Form Responses 1")))</f>
        <v>KURANG BAIK</v>
      </c>
      <c r="H386" s="84" t="str">
        <f ca="1" t="shared" si="1"/>
        <v>Security</v>
      </c>
      <c r="I386" s="84" t="str">
        <f ca="1" t="shared" si="2"/>
        <v>SECURITY SERVICE</v>
      </c>
      <c r="J386" s="84">
        <f ca="1" t="array" ref="J386">IFERROR(INDEX(MASTER!B:B,MATCH(G386,MASTER!A:A,0))/100," ")</f>
        <v>0.74</v>
      </c>
      <c r="K386" s="68">
        <f ca="1" t="shared" si="3"/>
        <v>18</v>
      </c>
      <c r="L386" s="68" t="str">
        <f ca="1" t="shared" si="4"/>
        <v>2023 - WEEK 18</v>
      </c>
      <c r="M386" s="68" t="str">
        <f ca="1" t="shared" si="5"/>
        <v>2023 - MONTH 04</v>
      </c>
      <c r="N386" s="84">
        <f ca="1" t="shared" ref="N386:O386" si="394">IFERROR(AVERAGEIF(L:L,L386,$J:$J)," ")</f>
        <v>0.8009375</v>
      </c>
      <c r="O386" s="84">
        <f ca="1" t="shared" si="394"/>
        <v>0.906741071428569</v>
      </c>
      <c r="P386" s="68" t="str">
        <f ca="1">IF(ISBLANK(A386)," ",IF(N386&gt;MASTER!$B$3/100,"SB",IF(N386&gt;MASTER!$B$4/100,"B",IF(N386&gt;MASTER!$B$5/100,"C","K"))))</f>
        <v>C</v>
      </c>
      <c r="Q386" s="68" t="str">
        <f ca="1">IF(ISBLANK(B386)," ",IF(O386&gt;MASTER!$B$3/100,"SB",IF(O386&gt;MASTER!$B$4/100,"B",IF(O386&gt;MASTER!$B$5/100,"C","K"))))</f>
        <v>B</v>
      </c>
    </row>
    <row r="387" customHeight="1" spans="1:17">
      <c r="A387" s="81">
        <f ca="1">INDIRECT(ADDRESS(2+QUOTIENT(ROW()-2,COUNTA('Form Responses 1'!$1:$1)-4),1,,TRUE,"Form Responses 1"))</f>
        <v>45051.437605625</v>
      </c>
      <c r="B387" s="68" t="str">
        <f ca="1">INDIRECT(ADDRESS(2+QUOTIENT(ROW()-2,COUNTA('Form Responses 1'!$1:$1)-4),2,,TRUE,"Form Responses 1"))</f>
        <v>edy.kyd@gmail.com</v>
      </c>
      <c r="C387" s="68" t="str">
        <f ca="1">INDIRECT(ADDRESS(2+QUOTIENT(ROW()-2,COUNTA('Form Responses 1'!$1:$1)-4),3,,TRUE,"Form Responses 1"))</f>
        <v>Edi Karyadi</v>
      </c>
      <c r="D387" s="82">
        <f ca="1">INDIRECT(ADDRESS(2+QUOTIENT(ROW()-2,COUNTA('Form Responses 1'!$1:$1)-4),4,,TRUE,"Form Responses 1"))</f>
        <v>45046</v>
      </c>
      <c r="E387" s="83">
        <f ca="1" t="shared" si="0"/>
        <v>7</v>
      </c>
      <c r="F387" s="68" t="str">
        <f ca="1">IF(ISBLANK(A387)," ",INDIRECT(ADDRESS(1,5+MOD(ROW()-2,COUNTA('Form Responses 1'!$1:$1)-4),,TRUE,"Form Responses 1")))</f>
        <v>Security [ RADEN SALEH - Security Functions]</v>
      </c>
      <c r="G387" s="68" t="str">
        <f ca="1">IF(ISBLANK(A387)," ",INDIRECT(ADDRESS(MATCH(A387,'Form Responses 1'!A:A,0),5+MOD(ROW()-2,COUNTA('Form Responses 1'!$1:$1)-4),,TRUE,"Form Responses 1")))</f>
        <v>CUKUP BAIK</v>
      </c>
      <c r="H387" s="84" t="str">
        <f ca="1" t="shared" si="1"/>
        <v>Security</v>
      </c>
      <c r="I387" s="84" t="str">
        <f ca="1" t="shared" si="2"/>
        <v>SECURITY SERVICE</v>
      </c>
      <c r="J387" s="84">
        <f ca="1" t="array" ref="J387">IFERROR(INDEX(MASTER!B:B,MATCH(G387,MASTER!A:A,0))/100," ")</f>
        <v>0.89</v>
      </c>
      <c r="K387" s="68">
        <f ca="1" t="shared" si="3"/>
        <v>18</v>
      </c>
      <c r="L387" s="68" t="str">
        <f ca="1" t="shared" si="4"/>
        <v>2023 - WEEK 18</v>
      </c>
      <c r="M387" s="68" t="str">
        <f ca="1" t="shared" si="5"/>
        <v>2023 - MONTH 04</v>
      </c>
      <c r="N387" s="84">
        <f ca="1" t="shared" ref="N387:O387" si="395">IFERROR(AVERAGEIF(L:L,L387,$J:$J)," ")</f>
        <v>0.8009375</v>
      </c>
      <c r="O387" s="84">
        <f ca="1" t="shared" si="395"/>
        <v>0.906741071428569</v>
      </c>
      <c r="P387" s="68" t="str">
        <f ca="1">IF(ISBLANK(A387)," ",IF(N387&gt;MASTER!$B$3/100,"SB",IF(N387&gt;MASTER!$B$4/100,"B",IF(N387&gt;MASTER!$B$5/100,"C","K"))))</f>
        <v>C</v>
      </c>
      <c r="Q387" s="68" t="str">
        <f ca="1">IF(ISBLANK(B387)," ",IF(O387&gt;MASTER!$B$3/100,"SB",IF(O387&gt;MASTER!$B$4/100,"B",IF(O387&gt;MASTER!$B$5/100,"C","K"))))</f>
        <v>B</v>
      </c>
    </row>
    <row r="388" customHeight="1" spans="1:17">
      <c r="A388" s="81">
        <f ca="1">INDIRECT(ADDRESS(2+QUOTIENT(ROW()-2,COUNTA('Form Responses 1'!$1:$1)-4),1,,TRUE,"Form Responses 1"))</f>
        <v>45051.437605625</v>
      </c>
      <c r="B388" s="68" t="str">
        <f ca="1">INDIRECT(ADDRESS(2+QUOTIENT(ROW()-2,COUNTA('Form Responses 1'!$1:$1)-4),2,,TRUE,"Form Responses 1"))</f>
        <v>edy.kyd@gmail.com</v>
      </c>
      <c r="C388" s="68" t="str">
        <f ca="1">INDIRECT(ADDRESS(2+QUOTIENT(ROW()-2,COUNTA('Form Responses 1'!$1:$1)-4),3,,TRUE,"Form Responses 1"))</f>
        <v>Edi Karyadi</v>
      </c>
      <c r="D388" s="82">
        <f ca="1">INDIRECT(ADDRESS(2+QUOTIENT(ROW()-2,COUNTA('Form Responses 1'!$1:$1)-4),4,,TRUE,"Form Responses 1"))</f>
        <v>45046</v>
      </c>
      <c r="E388" s="83">
        <f ca="1" t="shared" si="0"/>
        <v>7</v>
      </c>
      <c r="F388" s="68" t="str">
        <f ca="1">IF(ISBLANK(A388)," ",INDIRECT(ADDRESS(1,5+MOD(ROW()-2,COUNTA('Form Responses 1'!$1:$1)-4),,TRUE,"Form Responses 1")))</f>
        <v>CIKINI - Lantai 1 [Lobby Utama]</v>
      </c>
      <c r="G388" s="68" t="str">
        <f ca="1">IF(ISBLANK(A388)," ",INDIRECT(ADDRESS(MATCH(A388,'Form Responses 1'!A:A,0),5+MOD(ROW()-2,COUNTA('Form Responses 1'!$1:$1)-4),,TRUE,"Form Responses 1")))</f>
        <v>KURANG BAIK</v>
      </c>
      <c r="H388" s="84" t="str">
        <f ca="1" t="shared" si="1"/>
        <v>CIKINI - Lantai 1</v>
      </c>
      <c r="I388" s="84" t="str">
        <f ca="1" t="shared" si="2"/>
        <v>CLEANING SERVICE</v>
      </c>
      <c r="J388" s="84">
        <f ca="1" t="array" ref="J388">IFERROR(INDEX(MASTER!B:B,MATCH(G388,MASTER!A:A,0))/100," ")</f>
        <v>0.74</v>
      </c>
      <c r="K388" s="68">
        <f ca="1" t="shared" si="3"/>
        <v>18</v>
      </c>
      <c r="L388" s="68" t="str">
        <f ca="1" t="shared" si="4"/>
        <v>2023 - WEEK 18</v>
      </c>
      <c r="M388" s="68" t="str">
        <f ca="1" t="shared" si="5"/>
        <v>2023 - MONTH 04</v>
      </c>
      <c r="N388" s="84">
        <f ca="1" t="shared" ref="N388:O388" si="396">IFERROR(AVERAGEIF(L:L,L388,$J:$J)," ")</f>
        <v>0.8009375</v>
      </c>
      <c r="O388" s="84">
        <f ca="1" t="shared" si="396"/>
        <v>0.906741071428569</v>
      </c>
      <c r="P388" s="68" t="str">
        <f ca="1">IF(ISBLANK(A388)," ",IF(N388&gt;MASTER!$B$3/100,"SB",IF(N388&gt;MASTER!$B$4/100,"B",IF(N388&gt;MASTER!$B$5/100,"C","K"))))</f>
        <v>C</v>
      </c>
      <c r="Q388" s="68" t="str">
        <f ca="1">IF(ISBLANK(B388)," ",IF(O388&gt;MASTER!$B$3/100,"SB",IF(O388&gt;MASTER!$B$4/100,"B",IF(O388&gt;MASTER!$B$5/100,"C","K"))))</f>
        <v>B</v>
      </c>
    </row>
    <row r="389" customHeight="1" spans="1:17">
      <c r="A389" s="81">
        <f ca="1">INDIRECT(ADDRESS(2+QUOTIENT(ROW()-2,COUNTA('Form Responses 1'!$1:$1)-4),1,,TRUE,"Form Responses 1"))</f>
        <v>45051.437605625</v>
      </c>
      <c r="B389" s="68" t="str">
        <f ca="1">INDIRECT(ADDRESS(2+QUOTIENT(ROW()-2,COUNTA('Form Responses 1'!$1:$1)-4),2,,TRUE,"Form Responses 1"))</f>
        <v>edy.kyd@gmail.com</v>
      </c>
      <c r="C389" s="68" t="str">
        <f ca="1">INDIRECT(ADDRESS(2+QUOTIENT(ROW()-2,COUNTA('Form Responses 1'!$1:$1)-4),3,,TRUE,"Form Responses 1"))</f>
        <v>Edi Karyadi</v>
      </c>
      <c r="D389" s="82">
        <f ca="1">INDIRECT(ADDRESS(2+QUOTIENT(ROW()-2,COUNTA('Form Responses 1'!$1:$1)-4),4,,TRUE,"Form Responses 1"))</f>
        <v>45046</v>
      </c>
      <c r="E389" s="83">
        <f ca="1" t="shared" si="0"/>
        <v>7</v>
      </c>
      <c r="F389" s="68" t="str">
        <f ca="1">IF(ISBLANK(A389)," ",INDIRECT(ADDRESS(1,5+MOD(ROW()-2,COUNTA('Form Responses 1'!$1:$1)-4),,TRUE,"Form Responses 1")))</f>
        <v>CIKINI - Lantai 1 [Musholla]</v>
      </c>
      <c r="G389" s="68" t="str">
        <f ca="1">IF(ISBLANK(A389)," ",INDIRECT(ADDRESS(MATCH(A389,'Form Responses 1'!A:A,0),5+MOD(ROW()-2,COUNTA('Form Responses 1'!$1:$1)-4),,TRUE,"Form Responses 1")))</f>
        <v>KURANG BAIK</v>
      </c>
      <c r="H389" s="84" t="str">
        <f ca="1" t="shared" si="1"/>
        <v>CIKINI - Lantai 1</v>
      </c>
      <c r="I389" s="84" t="str">
        <f ca="1" t="shared" si="2"/>
        <v>CLEANING SERVICE</v>
      </c>
      <c r="J389" s="84">
        <f ca="1" t="array" ref="J389">IFERROR(INDEX(MASTER!B:B,MATCH(G389,MASTER!A:A,0))/100," ")</f>
        <v>0.74</v>
      </c>
      <c r="K389" s="68">
        <f ca="1" t="shared" si="3"/>
        <v>18</v>
      </c>
      <c r="L389" s="68" t="str">
        <f ca="1" t="shared" si="4"/>
        <v>2023 - WEEK 18</v>
      </c>
      <c r="M389" s="68" t="str">
        <f ca="1" t="shared" si="5"/>
        <v>2023 - MONTH 04</v>
      </c>
      <c r="N389" s="84">
        <f ca="1" t="shared" ref="N389:O389" si="397">IFERROR(AVERAGEIF(L:L,L389,$J:$J)," ")</f>
        <v>0.8009375</v>
      </c>
      <c r="O389" s="84">
        <f ca="1" t="shared" si="397"/>
        <v>0.906741071428569</v>
      </c>
      <c r="P389" s="68" t="str">
        <f ca="1">IF(ISBLANK(A389)," ",IF(N389&gt;MASTER!$B$3/100,"SB",IF(N389&gt;MASTER!$B$4/100,"B",IF(N389&gt;MASTER!$B$5/100,"C","K"))))</f>
        <v>C</v>
      </c>
      <c r="Q389" s="68" t="str">
        <f ca="1">IF(ISBLANK(B389)," ",IF(O389&gt;MASTER!$B$3/100,"SB",IF(O389&gt;MASTER!$B$4/100,"B",IF(O389&gt;MASTER!$B$5/100,"C","K"))))</f>
        <v>B</v>
      </c>
    </row>
    <row r="390" customHeight="1" spans="1:17">
      <c r="A390" s="81">
        <f ca="1">INDIRECT(ADDRESS(2+QUOTIENT(ROW()-2,COUNTA('Form Responses 1'!$1:$1)-4),1,,TRUE,"Form Responses 1"))</f>
        <v>45051.437605625</v>
      </c>
      <c r="B390" s="68" t="str">
        <f ca="1">INDIRECT(ADDRESS(2+QUOTIENT(ROW()-2,COUNTA('Form Responses 1'!$1:$1)-4),2,,TRUE,"Form Responses 1"))</f>
        <v>edy.kyd@gmail.com</v>
      </c>
      <c r="C390" s="68" t="str">
        <f ca="1">INDIRECT(ADDRESS(2+QUOTIENT(ROW()-2,COUNTA('Form Responses 1'!$1:$1)-4),3,,TRUE,"Form Responses 1"))</f>
        <v>Edi Karyadi</v>
      </c>
      <c r="D390" s="82">
        <f ca="1">INDIRECT(ADDRESS(2+QUOTIENT(ROW()-2,COUNTA('Form Responses 1'!$1:$1)-4),4,,TRUE,"Form Responses 1"))</f>
        <v>45046</v>
      </c>
      <c r="E390" s="83">
        <f ca="1" t="shared" si="0"/>
        <v>7</v>
      </c>
      <c r="F390" s="68" t="str">
        <f ca="1">IF(ISBLANK(A390)," ",INDIRECT(ADDRESS(1,5+MOD(ROW()-2,COUNTA('Form Responses 1'!$1:$1)-4),,TRUE,"Form Responses 1")))</f>
        <v>CIKINI - Lantai 1 [R. PPID]</v>
      </c>
      <c r="G390" s="68" t="str">
        <f ca="1">IF(ISBLANK(A390)," ",INDIRECT(ADDRESS(MATCH(A390,'Form Responses 1'!A:A,0),5+MOD(ROW()-2,COUNTA('Form Responses 1'!$1:$1)-4),,TRUE,"Form Responses 1")))</f>
        <v>KURANG BAIK</v>
      </c>
      <c r="H390" s="84" t="str">
        <f ca="1" t="shared" si="1"/>
        <v>CIKINI - Lantai 1</v>
      </c>
      <c r="I390" s="84" t="str">
        <f ca="1" t="shared" si="2"/>
        <v>CLEANING SERVICE</v>
      </c>
      <c r="J390" s="84">
        <f ca="1" t="array" ref="J390">IFERROR(INDEX(MASTER!B:B,MATCH(G390,MASTER!A:A,0))/100," ")</f>
        <v>0.74</v>
      </c>
      <c r="K390" s="68">
        <f ca="1" t="shared" si="3"/>
        <v>18</v>
      </c>
      <c r="L390" s="68" t="str">
        <f ca="1" t="shared" si="4"/>
        <v>2023 - WEEK 18</v>
      </c>
      <c r="M390" s="68" t="str">
        <f ca="1" t="shared" si="5"/>
        <v>2023 - MONTH 04</v>
      </c>
      <c r="N390" s="84">
        <f ca="1" t="shared" ref="N390:O390" si="398">IFERROR(AVERAGEIF(L:L,L390,$J:$J)," ")</f>
        <v>0.8009375</v>
      </c>
      <c r="O390" s="84">
        <f ca="1" t="shared" si="398"/>
        <v>0.906741071428569</v>
      </c>
      <c r="P390" s="68" t="str">
        <f ca="1">IF(ISBLANK(A390)," ",IF(N390&gt;MASTER!$B$3/100,"SB",IF(N390&gt;MASTER!$B$4/100,"B",IF(N390&gt;MASTER!$B$5/100,"C","K"))))</f>
        <v>C</v>
      </c>
      <c r="Q390" s="68" t="str">
        <f ca="1">IF(ISBLANK(B390)," ",IF(O390&gt;MASTER!$B$3/100,"SB",IF(O390&gt;MASTER!$B$4/100,"B",IF(O390&gt;MASTER!$B$5/100,"C","K"))))</f>
        <v>B</v>
      </c>
    </row>
    <row r="391" customHeight="1" spans="1:17">
      <c r="A391" s="81">
        <f ca="1">INDIRECT(ADDRESS(2+QUOTIENT(ROW()-2,COUNTA('Form Responses 1'!$1:$1)-4),1,,TRUE,"Form Responses 1"))</f>
        <v>45051.437605625</v>
      </c>
      <c r="B391" s="68" t="str">
        <f ca="1">INDIRECT(ADDRESS(2+QUOTIENT(ROW()-2,COUNTA('Form Responses 1'!$1:$1)-4),2,,TRUE,"Form Responses 1"))</f>
        <v>edy.kyd@gmail.com</v>
      </c>
      <c r="C391" s="68" t="str">
        <f ca="1">INDIRECT(ADDRESS(2+QUOTIENT(ROW()-2,COUNTA('Form Responses 1'!$1:$1)-4),3,,TRUE,"Form Responses 1"))</f>
        <v>Edi Karyadi</v>
      </c>
      <c r="D391" s="82">
        <f ca="1">INDIRECT(ADDRESS(2+QUOTIENT(ROW()-2,COUNTA('Form Responses 1'!$1:$1)-4),4,,TRUE,"Form Responses 1"))</f>
        <v>45046</v>
      </c>
      <c r="E391" s="83">
        <f ca="1" t="shared" si="0"/>
        <v>7</v>
      </c>
      <c r="F391" s="68" t="str">
        <f ca="1">IF(ISBLANK(A391)," ",INDIRECT(ADDRESS(1,5+MOD(ROW()-2,COUNTA('Form Responses 1'!$1:$1)-4),,TRUE,"Form Responses 1")))</f>
        <v>CIKINI - Lantai 1 [Ruang Kerja]</v>
      </c>
      <c r="G391" s="68" t="str">
        <f ca="1">IF(ISBLANK(A391)," ",INDIRECT(ADDRESS(MATCH(A391,'Form Responses 1'!A:A,0),5+MOD(ROW()-2,COUNTA('Form Responses 1'!$1:$1)-4),,TRUE,"Form Responses 1")))</f>
        <v>KURANG BAIK</v>
      </c>
      <c r="H391" s="84" t="str">
        <f ca="1" t="shared" si="1"/>
        <v>CIKINI - Lantai 1</v>
      </c>
      <c r="I391" s="84" t="str">
        <f ca="1" t="shared" si="2"/>
        <v>CLEANING SERVICE</v>
      </c>
      <c r="J391" s="84">
        <f ca="1" t="array" ref="J391">IFERROR(INDEX(MASTER!B:B,MATCH(G391,MASTER!A:A,0))/100," ")</f>
        <v>0.74</v>
      </c>
      <c r="K391" s="68">
        <f ca="1" t="shared" si="3"/>
        <v>18</v>
      </c>
      <c r="L391" s="68" t="str">
        <f ca="1" t="shared" si="4"/>
        <v>2023 - WEEK 18</v>
      </c>
      <c r="M391" s="68" t="str">
        <f ca="1" t="shared" si="5"/>
        <v>2023 - MONTH 04</v>
      </c>
      <c r="N391" s="84">
        <f ca="1" t="shared" ref="N391:O391" si="399">IFERROR(AVERAGEIF(L:L,L391,$J:$J)," ")</f>
        <v>0.8009375</v>
      </c>
      <c r="O391" s="84">
        <f ca="1" t="shared" si="399"/>
        <v>0.906741071428569</v>
      </c>
      <c r="P391" s="68" t="str">
        <f ca="1">IF(ISBLANK(A391)," ",IF(N391&gt;MASTER!$B$3/100,"SB",IF(N391&gt;MASTER!$B$4/100,"B",IF(N391&gt;MASTER!$B$5/100,"C","K"))))</f>
        <v>C</v>
      </c>
      <c r="Q391" s="68" t="str">
        <f ca="1">IF(ISBLANK(B391)," ",IF(O391&gt;MASTER!$B$3/100,"SB",IF(O391&gt;MASTER!$B$4/100,"B",IF(O391&gt;MASTER!$B$5/100,"C","K"))))</f>
        <v>B</v>
      </c>
    </row>
    <row r="392" customHeight="1" spans="1:17">
      <c r="A392" s="81">
        <f ca="1">INDIRECT(ADDRESS(2+QUOTIENT(ROW()-2,COUNTA('Form Responses 1'!$1:$1)-4),1,,TRUE,"Form Responses 1"))</f>
        <v>45051.437605625</v>
      </c>
      <c r="B392" s="68" t="str">
        <f ca="1">INDIRECT(ADDRESS(2+QUOTIENT(ROW()-2,COUNTA('Form Responses 1'!$1:$1)-4),2,,TRUE,"Form Responses 1"))</f>
        <v>edy.kyd@gmail.com</v>
      </c>
      <c r="C392" s="68" t="str">
        <f ca="1">INDIRECT(ADDRESS(2+QUOTIENT(ROW()-2,COUNTA('Form Responses 1'!$1:$1)-4),3,,TRUE,"Form Responses 1"))</f>
        <v>Edi Karyadi</v>
      </c>
      <c r="D392" s="82">
        <f ca="1">INDIRECT(ADDRESS(2+QUOTIENT(ROW()-2,COUNTA('Form Responses 1'!$1:$1)-4),4,,TRUE,"Form Responses 1"))</f>
        <v>45046</v>
      </c>
      <c r="E392" s="83">
        <f ca="1" t="shared" si="0"/>
        <v>7</v>
      </c>
      <c r="F392" s="68" t="str">
        <f ca="1">IF(ISBLANK(A392)," ",INDIRECT(ADDRESS(1,5+MOD(ROW()-2,COUNTA('Form Responses 1'!$1:$1)-4),,TRUE,"Form Responses 1")))</f>
        <v>CIKINI - Lantai 1 [Taman Tengah]</v>
      </c>
      <c r="G392" s="68" t="str">
        <f ca="1">IF(ISBLANK(A392)," ",INDIRECT(ADDRESS(MATCH(A392,'Form Responses 1'!A:A,0),5+MOD(ROW()-2,COUNTA('Form Responses 1'!$1:$1)-4),,TRUE,"Form Responses 1")))</f>
        <v>KURANG BAIK</v>
      </c>
      <c r="H392" s="84" t="str">
        <f ca="1" t="shared" si="1"/>
        <v>CIKINI - Lantai 1</v>
      </c>
      <c r="I392" s="84" t="str">
        <f ca="1" t="shared" si="2"/>
        <v>CLEANING SERVICE</v>
      </c>
      <c r="J392" s="84">
        <f ca="1" t="array" ref="J392">IFERROR(INDEX(MASTER!B:B,MATCH(G392,MASTER!A:A,0))/100," ")</f>
        <v>0.74</v>
      </c>
      <c r="K392" s="68">
        <f ca="1" t="shared" si="3"/>
        <v>18</v>
      </c>
      <c r="L392" s="68" t="str">
        <f ca="1" t="shared" si="4"/>
        <v>2023 - WEEK 18</v>
      </c>
      <c r="M392" s="68" t="str">
        <f ca="1" t="shared" si="5"/>
        <v>2023 - MONTH 04</v>
      </c>
      <c r="N392" s="84">
        <f ca="1" t="shared" ref="N392:O392" si="400">IFERROR(AVERAGEIF(L:L,L392,$J:$J)," ")</f>
        <v>0.8009375</v>
      </c>
      <c r="O392" s="84">
        <f ca="1" t="shared" si="400"/>
        <v>0.906741071428569</v>
      </c>
      <c r="P392" s="68" t="str">
        <f ca="1">IF(ISBLANK(A392)," ",IF(N392&gt;MASTER!$B$3/100,"SB",IF(N392&gt;MASTER!$B$4/100,"B",IF(N392&gt;MASTER!$B$5/100,"C","K"))))</f>
        <v>C</v>
      </c>
      <c r="Q392" s="68" t="str">
        <f ca="1">IF(ISBLANK(B392)," ",IF(O392&gt;MASTER!$B$3/100,"SB",IF(O392&gt;MASTER!$B$4/100,"B",IF(O392&gt;MASTER!$B$5/100,"C","K"))))</f>
        <v>B</v>
      </c>
    </row>
    <row r="393" customHeight="1" spans="1:17">
      <c r="A393" s="81">
        <f ca="1">INDIRECT(ADDRESS(2+QUOTIENT(ROW()-2,COUNTA('Form Responses 1'!$1:$1)-4),1,,TRUE,"Form Responses 1"))</f>
        <v>45051.437605625</v>
      </c>
      <c r="B393" s="68" t="str">
        <f ca="1">INDIRECT(ADDRESS(2+QUOTIENT(ROW()-2,COUNTA('Form Responses 1'!$1:$1)-4),2,,TRUE,"Form Responses 1"))</f>
        <v>edy.kyd@gmail.com</v>
      </c>
      <c r="C393" s="68" t="str">
        <f ca="1">INDIRECT(ADDRESS(2+QUOTIENT(ROW()-2,COUNTA('Form Responses 1'!$1:$1)-4),3,,TRUE,"Form Responses 1"))</f>
        <v>Edi Karyadi</v>
      </c>
      <c r="D393" s="82">
        <f ca="1">INDIRECT(ADDRESS(2+QUOTIENT(ROW()-2,COUNTA('Form Responses 1'!$1:$1)-4),4,,TRUE,"Form Responses 1"))</f>
        <v>45046</v>
      </c>
      <c r="E393" s="83">
        <f ca="1" t="shared" si="0"/>
        <v>7</v>
      </c>
      <c r="F393" s="68" t="str">
        <f ca="1">IF(ISBLANK(A393)," ",INDIRECT(ADDRESS(1,5+MOD(ROW()-2,COUNTA('Form Responses 1'!$1:$1)-4),,TRUE,"Form Responses 1")))</f>
        <v>CIKINI - Lantai 1 [Toilet Pria / Wanita]</v>
      </c>
      <c r="G393" s="68" t="str">
        <f ca="1">IF(ISBLANK(A393)," ",INDIRECT(ADDRESS(MATCH(A393,'Form Responses 1'!A:A,0),5+MOD(ROW()-2,COUNTA('Form Responses 1'!$1:$1)-4),,TRUE,"Form Responses 1")))</f>
        <v>KURANG BAIK</v>
      </c>
      <c r="H393" s="84" t="str">
        <f ca="1" t="shared" si="1"/>
        <v>CIKINI - Lantai 1</v>
      </c>
      <c r="I393" s="84" t="str">
        <f ca="1" t="shared" si="2"/>
        <v>CLEANING SERVICE</v>
      </c>
      <c r="J393" s="84">
        <f ca="1" t="array" ref="J393">IFERROR(INDEX(MASTER!B:B,MATCH(G393,MASTER!A:A,0))/100," ")</f>
        <v>0.74</v>
      </c>
      <c r="K393" s="68">
        <f ca="1" t="shared" si="3"/>
        <v>18</v>
      </c>
      <c r="L393" s="68" t="str">
        <f ca="1" t="shared" si="4"/>
        <v>2023 - WEEK 18</v>
      </c>
      <c r="M393" s="68" t="str">
        <f ca="1" t="shared" si="5"/>
        <v>2023 - MONTH 04</v>
      </c>
      <c r="N393" s="84">
        <f ca="1" t="shared" ref="N393:O393" si="401">IFERROR(AVERAGEIF(L:L,L393,$J:$J)," ")</f>
        <v>0.8009375</v>
      </c>
      <c r="O393" s="84">
        <f ca="1" t="shared" si="401"/>
        <v>0.906741071428569</v>
      </c>
      <c r="P393" s="68" t="str">
        <f ca="1">IF(ISBLANK(A393)," ",IF(N393&gt;MASTER!$B$3/100,"SB",IF(N393&gt;MASTER!$B$4/100,"B",IF(N393&gt;MASTER!$B$5/100,"C","K"))))</f>
        <v>C</v>
      </c>
      <c r="Q393" s="68" t="str">
        <f ca="1">IF(ISBLANK(B393)," ",IF(O393&gt;MASTER!$B$3/100,"SB",IF(O393&gt;MASTER!$B$4/100,"B",IF(O393&gt;MASTER!$B$5/100,"C","K"))))</f>
        <v>B</v>
      </c>
    </row>
    <row r="394" customHeight="1" spans="1:17">
      <c r="A394" s="81">
        <f ca="1">INDIRECT(ADDRESS(2+QUOTIENT(ROW()-2,COUNTA('Form Responses 1'!$1:$1)-4),1,,TRUE,"Form Responses 1"))</f>
        <v>45051.437605625</v>
      </c>
      <c r="B394" s="68" t="str">
        <f ca="1">INDIRECT(ADDRESS(2+QUOTIENT(ROW()-2,COUNTA('Form Responses 1'!$1:$1)-4),2,,TRUE,"Form Responses 1"))</f>
        <v>edy.kyd@gmail.com</v>
      </c>
      <c r="C394" s="68" t="str">
        <f ca="1">INDIRECT(ADDRESS(2+QUOTIENT(ROW()-2,COUNTA('Form Responses 1'!$1:$1)-4),3,,TRUE,"Form Responses 1"))</f>
        <v>Edi Karyadi</v>
      </c>
      <c r="D394" s="82">
        <f ca="1">INDIRECT(ADDRESS(2+QUOTIENT(ROW()-2,COUNTA('Form Responses 1'!$1:$1)-4),4,,TRUE,"Form Responses 1"))</f>
        <v>45046</v>
      </c>
      <c r="E394" s="83">
        <f ca="1" t="shared" si="0"/>
        <v>7</v>
      </c>
      <c r="F394" s="68" t="str">
        <f ca="1">IF(ISBLANK(A394)," ",INDIRECT(ADDRESS(1,5+MOD(ROW()-2,COUNTA('Form Responses 1'!$1:$1)-4),,TRUE,"Form Responses 1")))</f>
        <v>CIKINI - Lantai 2 [Tangga Exit]</v>
      </c>
      <c r="G394" s="68" t="str">
        <f ca="1">IF(ISBLANK(A394)," ",INDIRECT(ADDRESS(MATCH(A394,'Form Responses 1'!A:A,0),5+MOD(ROW()-2,COUNTA('Form Responses 1'!$1:$1)-4),,TRUE,"Form Responses 1")))</f>
        <v>KURANG BAIK</v>
      </c>
      <c r="H394" s="84" t="str">
        <f ca="1" t="shared" si="1"/>
        <v>CIKINI - Lantai 2</v>
      </c>
      <c r="I394" s="84" t="str">
        <f ca="1" t="shared" si="2"/>
        <v>CLEANING SERVICE</v>
      </c>
      <c r="J394" s="84">
        <f ca="1" t="array" ref="J394">IFERROR(INDEX(MASTER!B:B,MATCH(G394,MASTER!A:A,0))/100," ")</f>
        <v>0.74</v>
      </c>
      <c r="K394" s="68">
        <f ca="1" t="shared" si="3"/>
        <v>18</v>
      </c>
      <c r="L394" s="68" t="str">
        <f ca="1" t="shared" si="4"/>
        <v>2023 - WEEK 18</v>
      </c>
      <c r="M394" s="68" t="str">
        <f ca="1" t="shared" si="5"/>
        <v>2023 - MONTH 04</v>
      </c>
      <c r="N394" s="84">
        <f ca="1" t="shared" ref="N394:O394" si="402">IFERROR(AVERAGEIF(L:L,L394,$J:$J)," ")</f>
        <v>0.8009375</v>
      </c>
      <c r="O394" s="84">
        <f ca="1" t="shared" si="402"/>
        <v>0.906741071428569</v>
      </c>
      <c r="P394" s="68" t="str">
        <f ca="1">IF(ISBLANK(A394)," ",IF(N394&gt;MASTER!$B$3/100,"SB",IF(N394&gt;MASTER!$B$4/100,"B",IF(N394&gt;MASTER!$B$5/100,"C","K"))))</f>
        <v>C</v>
      </c>
      <c r="Q394" s="68" t="str">
        <f ca="1">IF(ISBLANK(B394)," ",IF(O394&gt;MASTER!$B$3/100,"SB",IF(O394&gt;MASTER!$B$4/100,"B",IF(O394&gt;MASTER!$B$5/100,"C","K"))))</f>
        <v>B</v>
      </c>
    </row>
    <row r="395" customHeight="1" spans="1:17">
      <c r="A395" s="81">
        <f ca="1">INDIRECT(ADDRESS(2+QUOTIENT(ROW()-2,COUNTA('Form Responses 1'!$1:$1)-4),1,,TRUE,"Form Responses 1"))</f>
        <v>45051.437605625</v>
      </c>
      <c r="B395" s="68" t="str">
        <f ca="1">INDIRECT(ADDRESS(2+QUOTIENT(ROW()-2,COUNTA('Form Responses 1'!$1:$1)-4),2,,TRUE,"Form Responses 1"))</f>
        <v>edy.kyd@gmail.com</v>
      </c>
      <c r="C395" s="68" t="str">
        <f ca="1">INDIRECT(ADDRESS(2+QUOTIENT(ROW()-2,COUNTA('Form Responses 1'!$1:$1)-4),3,,TRUE,"Form Responses 1"))</f>
        <v>Edi Karyadi</v>
      </c>
      <c r="D395" s="82">
        <f ca="1">INDIRECT(ADDRESS(2+QUOTIENT(ROW()-2,COUNTA('Form Responses 1'!$1:$1)-4),4,,TRUE,"Form Responses 1"))</f>
        <v>45046</v>
      </c>
      <c r="E395" s="83">
        <f ca="1" t="shared" si="0"/>
        <v>7</v>
      </c>
      <c r="F395" s="68" t="str">
        <f ca="1">IF(ISBLANK(A395)," ",INDIRECT(ADDRESS(1,5+MOD(ROW()-2,COUNTA('Form Responses 1'!$1:$1)-4),,TRUE,"Form Responses 1")))</f>
        <v>CIKINI - Lantai 2 [Ruang Kerja]</v>
      </c>
      <c r="G395" s="68" t="str">
        <f ca="1">IF(ISBLANK(A395)," ",INDIRECT(ADDRESS(MATCH(A395,'Form Responses 1'!A:A,0),5+MOD(ROW()-2,COUNTA('Form Responses 1'!$1:$1)-4),,TRUE,"Form Responses 1")))</f>
        <v>KURANG BAIK</v>
      </c>
      <c r="H395" s="84" t="str">
        <f ca="1" t="shared" si="1"/>
        <v>CIKINI - Lantai 2</v>
      </c>
      <c r="I395" s="84" t="str">
        <f ca="1" t="shared" si="2"/>
        <v>CLEANING SERVICE</v>
      </c>
      <c r="J395" s="84">
        <f ca="1" t="array" ref="J395">IFERROR(INDEX(MASTER!B:B,MATCH(G395,MASTER!A:A,0))/100," ")</f>
        <v>0.74</v>
      </c>
      <c r="K395" s="68">
        <f ca="1" t="shared" si="3"/>
        <v>18</v>
      </c>
      <c r="L395" s="68" t="str">
        <f ca="1" t="shared" si="4"/>
        <v>2023 - WEEK 18</v>
      </c>
      <c r="M395" s="68" t="str">
        <f ca="1" t="shared" si="5"/>
        <v>2023 - MONTH 04</v>
      </c>
      <c r="N395" s="84">
        <f ca="1" t="shared" ref="N395:O395" si="403">IFERROR(AVERAGEIF(L:L,L395,$J:$J)," ")</f>
        <v>0.8009375</v>
      </c>
      <c r="O395" s="84">
        <f ca="1" t="shared" si="403"/>
        <v>0.906741071428569</v>
      </c>
      <c r="P395" s="68" t="str">
        <f ca="1">IF(ISBLANK(A395)," ",IF(N395&gt;MASTER!$B$3/100,"SB",IF(N395&gt;MASTER!$B$4/100,"B",IF(N395&gt;MASTER!$B$5/100,"C","K"))))</f>
        <v>C</v>
      </c>
      <c r="Q395" s="68" t="str">
        <f ca="1">IF(ISBLANK(B395)," ",IF(O395&gt;MASTER!$B$3/100,"SB",IF(O395&gt;MASTER!$B$4/100,"B",IF(O395&gt;MASTER!$B$5/100,"C","K"))))</f>
        <v>B</v>
      </c>
    </row>
    <row r="396" customHeight="1" spans="1:17">
      <c r="A396" s="81">
        <f ca="1">INDIRECT(ADDRESS(2+QUOTIENT(ROW()-2,COUNTA('Form Responses 1'!$1:$1)-4),1,,TRUE,"Form Responses 1"))</f>
        <v>45051.437605625</v>
      </c>
      <c r="B396" s="68" t="str">
        <f ca="1">INDIRECT(ADDRESS(2+QUOTIENT(ROW()-2,COUNTA('Form Responses 1'!$1:$1)-4),2,,TRUE,"Form Responses 1"))</f>
        <v>edy.kyd@gmail.com</v>
      </c>
      <c r="C396" s="68" t="str">
        <f ca="1">INDIRECT(ADDRESS(2+QUOTIENT(ROW()-2,COUNTA('Form Responses 1'!$1:$1)-4),3,,TRUE,"Form Responses 1"))</f>
        <v>Edi Karyadi</v>
      </c>
      <c r="D396" s="82">
        <f ca="1">INDIRECT(ADDRESS(2+QUOTIENT(ROW()-2,COUNTA('Form Responses 1'!$1:$1)-4),4,,TRUE,"Form Responses 1"))</f>
        <v>45046</v>
      </c>
      <c r="E396" s="83">
        <f ca="1" t="shared" si="0"/>
        <v>7</v>
      </c>
      <c r="F396" s="68" t="str">
        <f ca="1">IF(ISBLANK(A396)," ",INDIRECT(ADDRESS(1,5+MOD(ROW()-2,COUNTA('Form Responses 1'!$1:$1)-4),,TRUE,"Form Responses 1")))</f>
        <v>CIKINI - Lantai 2 [Pantry ]</v>
      </c>
      <c r="G396" s="68" t="str">
        <f ca="1">IF(ISBLANK(A396)," ",INDIRECT(ADDRESS(MATCH(A396,'Form Responses 1'!A:A,0),5+MOD(ROW()-2,COUNTA('Form Responses 1'!$1:$1)-4),,TRUE,"Form Responses 1")))</f>
        <v>KURANG BAIK</v>
      </c>
      <c r="H396" s="84" t="str">
        <f ca="1" t="shared" si="1"/>
        <v>CIKINI - Lantai 2</v>
      </c>
      <c r="I396" s="84" t="str">
        <f ca="1" t="shared" si="2"/>
        <v>CLEANING SERVICE</v>
      </c>
      <c r="J396" s="84">
        <f ca="1" t="array" ref="J396">IFERROR(INDEX(MASTER!B:B,MATCH(G396,MASTER!A:A,0))/100," ")</f>
        <v>0.74</v>
      </c>
      <c r="K396" s="68">
        <f ca="1" t="shared" si="3"/>
        <v>18</v>
      </c>
      <c r="L396" s="68" t="str">
        <f ca="1" t="shared" si="4"/>
        <v>2023 - WEEK 18</v>
      </c>
      <c r="M396" s="68" t="str">
        <f ca="1" t="shared" si="5"/>
        <v>2023 - MONTH 04</v>
      </c>
      <c r="N396" s="84">
        <f ca="1" t="shared" ref="N396:O396" si="404">IFERROR(AVERAGEIF(L:L,L396,$J:$J)," ")</f>
        <v>0.8009375</v>
      </c>
      <c r="O396" s="84">
        <f ca="1" t="shared" si="404"/>
        <v>0.906741071428569</v>
      </c>
      <c r="P396" s="68" t="str">
        <f ca="1">IF(ISBLANK(A396)," ",IF(N396&gt;MASTER!$B$3/100,"SB",IF(N396&gt;MASTER!$B$4/100,"B",IF(N396&gt;MASTER!$B$5/100,"C","K"))))</f>
        <v>C</v>
      </c>
      <c r="Q396" s="68" t="str">
        <f ca="1">IF(ISBLANK(B396)," ",IF(O396&gt;MASTER!$B$3/100,"SB",IF(O396&gt;MASTER!$B$4/100,"B",IF(O396&gt;MASTER!$B$5/100,"C","K"))))</f>
        <v>B</v>
      </c>
    </row>
    <row r="397" customHeight="1" spans="1:17">
      <c r="A397" s="81">
        <f ca="1">INDIRECT(ADDRESS(2+QUOTIENT(ROW()-2,COUNTA('Form Responses 1'!$1:$1)-4),1,,TRUE,"Form Responses 1"))</f>
        <v>45051.437605625</v>
      </c>
      <c r="B397" s="68" t="str">
        <f ca="1">INDIRECT(ADDRESS(2+QUOTIENT(ROW()-2,COUNTA('Form Responses 1'!$1:$1)-4),2,,TRUE,"Form Responses 1"))</f>
        <v>edy.kyd@gmail.com</v>
      </c>
      <c r="C397" s="68" t="str">
        <f ca="1">INDIRECT(ADDRESS(2+QUOTIENT(ROW()-2,COUNTA('Form Responses 1'!$1:$1)-4),3,,TRUE,"Form Responses 1"))</f>
        <v>Edi Karyadi</v>
      </c>
      <c r="D397" s="82">
        <f ca="1">INDIRECT(ADDRESS(2+QUOTIENT(ROW()-2,COUNTA('Form Responses 1'!$1:$1)-4),4,,TRUE,"Form Responses 1"))</f>
        <v>45046</v>
      </c>
      <c r="E397" s="83">
        <f ca="1" t="shared" si="0"/>
        <v>7</v>
      </c>
      <c r="F397" s="68" t="str">
        <f ca="1">IF(ISBLANK(A397)," ",INDIRECT(ADDRESS(1,5+MOD(ROW()-2,COUNTA('Form Responses 1'!$1:$1)-4),,TRUE,"Form Responses 1")))</f>
        <v>CIKINI - Lantai 2 [Ruang Rapat 1]</v>
      </c>
      <c r="G397" s="68" t="str">
        <f ca="1">IF(ISBLANK(A397)," ",INDIRECT(ADDRESS(MATCH(A397,'Form Responses 1'!A:A,0),5+MOD(ROW()-2,COUNTA('Form Responses 1'!$1:$1)-4),,TRUE,"Form Responses 1")))</f>
        <v>KURANG BAIK</v>
      </c>
      <c r="H397" s="84" t="str">
        <f ca="1" t="shared" si="1"/>
        <v>CIKINI - Lantai 2</v>
      </c>
      <c r="I397" s="84" t="str">
        <f ca="1" t="shared" si="2"/>
        <v>CLEANING SERVICE</v>
      </c>
      <c r="J397" s="84">
        <f ca="1" t="array" ref="J397">IFERROR(INDEX(MASTER!B:B,MATCH(G397,MASTER!A:A,0))/100," ")</f>
        <v>0.74</v>
      </c>
      <c r="K397" s="68">
        <f ca="1" t="shared" si="3"/>
        <v>18</v>
      </c>
      <c r="L397" s="68" t="str">
        <f ca="1" t="shared" si="4"/>
        <v>2023 - WEEK 18</v>
      </c>
      <c r="M397" s="68" t="str">
        <f ca="1" t="shared" si="5"/>
        <v>2023 - MONTH 04</v>
      </c>
      <c r="N397" s="84">
        <f ca="1" t="shared" ref="N397:O397" si="405">IFERROR(AVERAGEIF(L:L,L397,$J:$J)," ")</f>
        <v>0.8009375</v>
      </c>
      <c r="O397" s="84">
        <f ca="1" t="shared" si="405"/>
        <v>0.906741071428569</v>
      </c>
      <c r="P397" s="68" t="str">
        <f ca="1">IF(ISBLANK(A397)," ",IF(N397&gt;MASTER!$B$3/100,"SB",IF(N397&gt;MASTER!$B$4/100,"B",IF(N397&gt;MASTER!$B$5/100,"C","K"))))</f>
        <v>C</v>
      </c>
      <c r="Q397" s="68" t="str">
        <f ca="1">IF(ISBLANK(B397)," ",IF(O397&gt;MASTER!$B$3/100,"SB",IF(O397&gt;MASTER!$B$4/100,"B",IF(O397&gt;MASTER!$B$5/100,"C","K"))))</f>
        <v>B</v>
      </c>
    </row>
    <row r="398" customHeight="1" spans="1:17">
      <c r="A398" s="81">
        <f ca="1">INDIRECT(ADDRESS(2+QUOTIENT(ROW()-2,COUNTA('Form Responses 1'!$1:$1)-4),1,,TRUE,"Form Responses 1"))</f>
        <v>45051.437605625</v>
      </c>
      <c r="B398" s="68" t="str">
        <f ca="1">INDIRECT(ADDRESS(2+QUOTIENT(ROW()-2,COUNTA('Form Responses 1'!$1:$1)-4),2,,TRUE,"Form Responses 1"))</f>
        <v>edy.kyd@gmail.com</v>
      </c>
      <c r="C398" s="68" t="str">
        <f ca="1">INDIRECT(ADDRESS(2+QUOTIENT(ROW()-2,COUNTA('Form Responses 1'!$1:$1)-4),3,,TRUE,"Form Responses 1"))</f>
        <v>Edi Karyadi</v>
      </c>
      <c r="D398" s="82">
        <f ca="1">INDIRECT(ADDRESS(2+QUOTIENT(ROW()-2,COUNTA('Form Responses 1'!$1:$1)-4),4,,TRUE,"Form Responses 1"))</f>
        <v>45046</v>
      </c>
      <c r="E398" s="83">
        <f ca="1" t="shared" si="0"/>
        <v>7</v>
      </c>
      <c r="F398" s="68" t="str">
        <f ca="1">IF(ISBLANK(A398)," ",INDIRECT(ADDRESS(1,5+MOD(ROW()-2,COUNTA('Form Responses 1'!$1:$1)-4),,TRUE,"Form Responses 1")))</f>
        <v>CIKINI - Lantai 2 [Koridor ]</v>
      </c>
      <c r="G398" s="68" t="str">
        <f ca="1">IF(ISBLANK(A398)," ",INDIRECT(ADDRESS(MATCH(A398,'Form Responses 1'!A:A,0),5+MOD(ROW()-2,COUNTA('Form Responses 1'!$1:$1)-4),,TRUE,"Form Responses 1")))</f>
        <v>KURANG BAIK</v>
      </c>
      <c r="H398" s="84" t="str">
        <f ca="1" t="shared" si="1"/>
        <v>CIKINI - Lantai 2</v>
      </c>
      <c r="I398" s="84" t="str">
        <f ca="1" t="shared" si="2"/>
        <v>CLEANING SERVICE</v>
      </c>
      <c r="J398" s="84">
        <f ca="1" t="array" ref="J398">IFERROR(INDEX(MASTER!B:B,MATCH(G398,MASTER!A:A,0))/100," ")</f>
        <v>0.74</v>
      </c>
      <c r="K398" s="68">
        <f ca="1" t="shared" si="3"/>
        <v>18</v>
      </c>
      <c r="L398" s="68" t="str">
        <f ca="1" t="shared" si="4"/>
        <v>2023 - WEEK 18</v>
      </c>
      <c r="M398" s="68" t="str">
        <f ca="1" t="shared" si="5"/>
        <v>2023 - MONTH 04</v>
      </c>
      <c r="N398" s="84">
        <f ca="1" t="shared" ref="N398:O398" si="406">IFERROR(AVERAGEIF(L:L,L398,$J:$J)," ")</f>
        <v>0.8009375</v>
      </c>
      <c r="O398" s="84">
        <f ca="1" t="shared" si="406"/>
        <v>0.906741071428569</v>
      </c>
      <c r="P398" s="68" t="str">
        <f ca="1">IF(ISBLANK(A398)," ",IF(N398&gt;MASTER!$B$3/100,"SB",IF(N398&gt;MASTER!$B$4/100,"B",IF(N398&gt;MASTER!$B$5/100,"C","K"))))</f>
        <v>C</v>
      </c>
      <c r="Q398" s="68" t="str">
        <f ca="1">IF(ISBLANK(B398)," ",IF(O398&gt;MASTER!$B$3/100,"SB",IF(O398&gt;MASTER!$B$4/100,"B",IF(O398&gt;MASTER!$B$5/100,"C","K"))))</f>
        <v>B</v>
      </c>
    </row>
    <row r="399" customHeight="1" spans="1:17">
      <c r="A399" s="81">
        <f ca="1">INDIRECT(ADDRESS(2+QUOTIENT(ROW()-2,COUNTA('Form Responses 1'!$1:$1)-4),1,,TRUE,"Form Responses 1"))</f>
        <v>45051.437605625</v>
      </c>
      <c r="B399" s="68" t="str">
        <f ca="1">INDIRECT(ADDRESS(2+QUOTIENT(ROW()-2,COUNTA('Form Responses 1'!$1:$1)-4),2,,TRUE,"Form Responses 1"))</f>
        <v>edy.kyd@gmail.com</v>
      </c>
      <c r="C399" s="68" t="str">
        <f ca="1">INDIRECT(ADDRESS(2+QUOTIENT(ROW()-2,COUNTA('Form Responses 1'!$1:$1)-4),3,,TRUE,"Form Responses 1"))</f>
        <v>Edi Karyadi</v>
      </c>
      <c r="D399" s="82">
        <f ca="1">INDIRECT(ADDRESS(2+QUOTIENT(ROW()-2,COUNTA('Form Responses 1'!$1:$1)-4),4,,TRUE,"Form Responses 1"))</f>
        <v>45046</v>
      </c>
      <c r="E399" s="83">
        <f ca="1" t="shared" si="0"/>
        <v>7</v>
      </c>
      <c r="F399" s="68" t="str">
        <f ca="1">IF(ISBLANK(A399)," ",INDIRECT(ADDRESS(1,5+MOD(ROW()-2,COUNTA('Form Responses 1'!$1:$1)-4),,TRUE,"Form Responses 1")))</f>
        <v>CIKINI - Lantai 2 [Toilet Pria / Wanita]</v>
      </c>
      <c r="G399" s="68" t="str">
        <f ca="1">IF(ISBLANK(A399)," ",INDIRECT(ADDRESS(MATCH(A399,'Form Responses 1'!A:A,0),5+MOD(ROW()-2,COUNTA('Form Responses 1'!$1:$1)-4),,TRUE,"Form Responses 1")))</f>
        <v>KURANG BAIK</v>
      </c>
      <c r="H399" s="84" t="str">
        <f ca="1" t="shared" si="1"/>
        <v>CIKINI - Lantai 2</v>
      </c>
      <c r="I399" s="84" t="str">
        <f ca="1" t="shared" si="2"/>
        <v>CLEANING SERVICE</v>
      </c>
      <c r="J399" s="84">
        <f ca="1" t="array" ref="J399">IFERROR(INDEX(MASTER!B:B,MATCH(G399,MASTER!A:A,0))/100," ")</f>
        <v>0.74</v>
      </c>
      <c r="K399" s="68">
        <f ca="1" t="shared" si="3"/>
        <v>18</v>
      </c>
      <c r="L399" s="68" t="str">
        <f ca="1" t="shared" si="4"/>
        <v>2023 - WEEK 18</v>
      </c>
      <c r="M399" s="68" t="str">
        <f ca="1" t="shared" si="5"/>
        <v>2023 - MONTH 04</v>
      </c>
      <c r="N399" s="84">
        <f ca="1" t="shared" ref="N399:O399" si="407">IFERROR(AVERAGEIF(L:L,L399,$J:$J)," ")</f>
        <v>0.8009375</v>
      </c>
      <c r="O399" s="84">
        <f ca="1" t="shared" si="407"/>
        <v>0.906741071428569</v>
      </c>
      <c r="P399" s="68" t="str">
        <f ca="1">IF(ISBLANK(A399)," ",IF(N399&gt;MASTER!$B$3/100,"SB",IF(N399&gt;MASTER!$B$4/100,"B",IF(N399&gt;MASTER!$B$5/100,"C","K"))))</f>
        <v>C</v>
      </c>
      <c r="Q399" s="68" t="str">
        <f ca="1">IF(ISBLANK(B399)," ",IF(O399&gt;MASTER!$B$3/100,"SB",IF(O399&gt;MASTER!$B$4/100,"B",IF(O399&gt;MASTER!$B$5/100,"C","K"))))</f>
        <v>B</v>
      </c>
    </row>
    <row r="400" customHeight="1" spans="1:17">
      <c r="A400" s="81">
        <f ca="1">INDIRECT(ADDRESS(2+QUOTIENT(ROW()-2,COUNTA('Form Responses 1'!$1:$1)-4),1,,TRUE,"Form Responses 1"))</f>
        <v>45051.437605625</v>
      </c>
      <c r="B400" s="68" t="str">
        <f ca="1">INDIRECT(ADDRESS(2+QUOTIENT(ROW()-2,COUNTA('Form Responses 1'!$1:$1)-4),2,,TRUE,"Form Responses 1"))</f>
        <v>edy.kyd@gmail.com</v>
      </c>
      <c r="C400" s="68" t="str">
        <f ca="1">INDIRECT(ADDRESS(2+QUOTIENT(ROW()-2,COUNTA('Form Responses 1'!$1:$1)-4),3,,TRUE,"Form Responses 1"))</f>
        <v>Edi Karyadi</v>
      </c>
      <c r="D400" s="82">
        <f ca="1">INDIRECT(ADDRESS(2+QUOTIENT(ROW()-2,COUNTA('Form Responses 1'!$1:$1)-4),4,,TRUE,"Form Responses 1"))</f>
        <v>45046</v>
      </c>
      <c r="E400" s="83">
        <f ca="1" t="shared" si="0"/>
        <v>7</v>
      </c>
      <c r="F400" s="68" t="str">
        <f ca="1">IF(ISBLANK(A400)," ",INDIRECT(ADDRESS(1,5+MOD(ROW()-2,COUNTA('Form Responses 1'!$1:$1)-4),,TRUE,"Form Responses 1")))</f>
        <v>CIKINI - Halaman [Taman ]</v>
      </c>
      <c r="G400" s="68" t="str">
        <f ca="1">IF(ISBLANK(A400)," ",INDIRECT(ADDRESS(MATCH(A400,'Form Responses 1'!A:A,0),5+MOD(ROW()-2,COUNTA('Form Responses 1'!$1:$1)-4),,TRUE,"Form Responses 1")))</f>
        <v>KURANG BAIK</v>
      </c>
      <c r="H400" s="84" t="str">
        <f ca="1" t="shared" si="1"/>
        <v>CIKINI - Halaman</v>
      </c>
      <c r="I400" s="84" t="str">
        <f ca="1" t="shared" si="2"/>
        <v>CLEANING SERVICE</v>
      </c>
      <c r="J400" s="84">
        <f ca="1" t="array" ref="J400">IFERROR(INDEX(MASTER!B:B,MATCH(G400,MASTER!A:A,0))/100," ")</f>
        <v>0.74</v>
      </c>
      <c r="K400" s="68">
        <f ca="1" t="shared" si="3"/>
        <v>18</v>
      </c>
      <c r="L400" s="68" t="str">
        <f ca="1" t="shared" si="4"/>
        <v>2023 - WEEK 18</v>
      </c>
      <c r="M400" s="68" t="str">
        <f ca="1" t="shared" si="5"/>
        <v>2023 - MONTH 04</v>
      </c>
      <c r="N400" s="84">
        <f ca="1" t="shared" ref="N400:O400" si="408">IFERROR(AVERAGEIF(L:L,L400,$J:$J)," ")</f>
        <v>0.8009375</v>
      </c>
      <c r="O400" s="84">
        <f ca="1" t="shared" si="408"/>
        <v>0.906741071428569</v>
      </c>
      <c r="P400" s="68" t="str">
        <f ca="1">IF(ISBLANK(A400)," ",IF(N400&gt;MASTER!$B$3/100,"SB",IF(N400&gt;MASTER!$B$4/100,"B",IF(N400&gt;MASTER!$B$5/100,"C","K"))))</f>
        <v>C</v>
      </c>
      <c r="Q400" s="68" t="str">
        <f ca="1">IF(ISBLANK(B400)," ",IF(O400&gt;MASTER!$B$3/100,"SB",IF(O400&gt;MASTER!$B$4/100,"B",IF(O400&gt;MASTER!$B$5/100,"C","K"))))</f>
        <v>B</v>
      </c>
    </row>
    <row r="401" customHeight="1" spans="1:17">
      <c r="A401" s="81">
        <f ca="1">INDIRECT(ADDRESS(2+QUOTIENT(ROW()-2,COUNTA('Form Responses 1'!$1:$1)-4),1,,TRUE,"Form Responses 1"))</f>
        <v>45051.437605625</v>
      </c>
      <c r="B401" s="68" t="str">
        <f ca="1">INDIRECT(ADDRESS(2+QUOTIENT(ROW()-2,COUNTA('Form Responses 1'!$1:$1)-4),2,,TRUE,"Form Responses 1"))</f>
        <v>edy.kyd@gmail.com</v>
      </c>
      <c r="C401" s="68" t="str">
        <f ca="1">INDIRECT(ADDRESS(2+QUOTIENT(ROW()-2,COUNTA('Form Responses 1'!$1:$1)-4),3,,TRUE,"Form Responses 1"))</f>
        <v>Edi Karyadi</v>
      </c>
      <c r="D401" s="82">
        <f ca="1">INDIRECT(ADDRESS(2+QUOTIENT(ROW()-2,COUNTA('Form Responses 1'!$1:$1)-4),4,,TRUE,"Form Responses 1"))</f>
        <v>45046</v>
      </c>
      <c r="E401" s="83">
        <f ca="1" t="shared" si="0"/>
        <v>7</v>
      </c>
      <c r="F401" s="68" t="str">
        <f ca="1">IF(ISBLANK(A401)," ",INDIRECT(ADDRESS(1,5+MOD(ROW()-2,COUNTA('Form Responses 1'!$1:$1)-4),,TRUE,"Form Responses 1")))</f>
        <v>CIKINI - Halaman [Parkir Motor ]</v>
      </c>
      <c r="G401" s="68" t="str">
        <f ca="1">IF(ISBLANK(A401)," ",INDIRECT(ADDRESS(MATCH(A401,'Form Responses 1'!A:A,0),5+MOD(ROW()-2,COUNTA('Form Responses 1'!$1:$1)-4),,TRUE,"Form Responses 1")))</f>
        <v>KURANG BAIK</v>
      </c>
      <c r="H401" s="84" t="str">
        <f ca="1" t="shared" si="1"/>
        <v>CIKINI - Halaman</v>
      </c>
      <c r="I401" s="84" t="str">
        <f ca="1" t="shared" si="2"/>
        <v>CLEANING SERVICE</v>
      </c>
      <c r="J401" s="84">
        <f ca="1" t="array" ref="J401">IFERROR(INDEX(MASTER!B:B,MATCH(G401,MASTER!A:A,0))/100," ")</f>
        <v>0.74</v>
      </c>
      <c r="K401" s="68">
        <f ca="1" t="shared" si="3"/>
        <v>18</v>
      </c>
      <c r="L401" s="68" t="str">
        <f ca="1" t="shared" si="4"/>
        <v>2023 - WEEK 18</v>
      </c>
      <c r="M401" s="68" t="str">
        <f ca="1" t="shared" si="5"/>
        <v>2023 - MONTH 04</v>
      </c>
      <c r="N401" s="84">
        <f ca="1" t="shared" ref="N401:O401" si="409">IFERROR(AVERAGEIF(L:L,L401,$J:$J)," ")</f>
        <v>0.8009375</v>
      </c>
      <c r="O401" s="84">
        <f ca="1" t="shared" si="409"/>
        <v>0.906741071428569</v>
      </c>
      <c r="P401" s="68" t="str">
        <f ca="1">IF(ISBLANK(A401)," ",IF(N401&gt;MASTER!$B$3/100,"SB",IF(N401&gt;MASTER!$B$4/100,"B",IF(N401&gt;MASTER!$B$5/100,"C","K"))))</f>
        <v>C</v>
      </c>
      <c r="Q401" s="68" t="str">
        <f ca="1">IF(ISBLANK(B401)," ",IF(O401&gt;MASTER!$B$3/100,"SB",IF(O401&gt;MASTER!$B$4/100,"B",IF(O401&gt;MASTER!$B$5/100,"C","K"))))</f>
        <v>B</v>
      </c>
    </row>
    <row r="402" customHeight="1" spans="1:17">
      <c r="A402" s="81">
        <f ca="1">INDIRECT(ADDRESS(2+QUOTIENT(ROW()-2,COUNTA('Form Responses 1'!$1:$1)-4),1,,TRUE,"Form Responses 1"))</f>
        <v>45051.437605625</v>
      </c>
      <c r="B402" s="68" t="str">
        <f ca="1">INDIRECT(ADDRESS(2+QUOTIENT(ROW()-2,COUNTA('Form Responses 1'!$1:$1)-4),2,,TRUE,"Form Responses 1"))</f>
        <v>edy.kyd@gmail.com</v>
      </c>
      <c r="C402" s="68" t="str">
        <f ca="1">INDIRECT(ADDRESS(2+QUOTIENT(ROW()-2,COUNTA('Form Responses 1'!$1:$1)-4),3,,TRUE,"Form Responses 1"))</f>
        <v>Edi Karyadi</v>
      </c>
      <c r="D402" s="82">
        <f ca="1">INDIRECT(ADDRESS(2+QUOTIENT(ROW()-2,COUNTA('Form Responses 1'!$1:$1)-4),4,,TRUE,"Form Responses 1"))</f>
        <v>45046</v>
      </c>
      <c r="E402" s="83">
        <f ca="1" t="shared" si="0"/>
        <v>7</v>
      </c>
      <c r="F402" s="68" t="str">
        <f ca="1">IF(ISBLANK(A402)," ",INDIRECT(ADDRESS(1,5+MOD(ROW()-2,COUNTA('Form Responses 1'!$1:$1)-4),,TRUE,"Form Responses 1")))</f>
        <v>CIKINI - Halaman [Parkir Mobil]</v>
      </c>
      <c r="G402" s="68" t="str">
        <f ca="1">IF(ISBLANK(A402)," ",INDIRECT(ADDRESS(MATCH(A402,'Form Responses 1'!A:A,0),5+MOD(ROW()-2,COUNTA('Form Responses 1'!$1:$1)-4),,TRUE,"Form Responses 1")))</f>
        <v>KURANG BAIK</v>
      </c>
      <c r="H402" s="84" t="str">
        <f ca="1" t="shared" si="1"/>
        <v>CIKINI - Halaman</v>
      </c>
      <c r="I402" s="84" t="str">
        <f ca="1" t="shared" si="2"/>
        <v>CLEANING SERVICE</v>
      </c>
      <c r="J402" s="84">
        <f ca="1" t="array" ref="J402">IFERROR(INDEX(MASTER!B:B,MATCH(G402,MASTER!A:A,0))/100," ")</f>
        <v>0.74</v>
      </c>
      <c r="K402" s="68">
        <f ca="1" t="shared" si="3"/>
        <v>18</v>
      </c>
      <c r="L402" s="68" t="str">
        <f ca="1" t="shared" si="4"/>
        <v>2023 - WEEK 18</v>
      </c>
      <c r="M402" s="68" t="str">
        <f ca="1" t="shared" si="5"/>
        <v>2023 - MONTH 04</v>
      </c>
      <c r="N402" s="84">
        <f ca="1" t="shared" ref="N402:O402" si="410">IFERROR(AVERAGEIF(L:L,L402,$J:$J)," ")</f>
        <v>0.8009375</v>
      </c>
      <c r="O402" s="84">
        <f ca="1" t="shared" si="410"/>
        <v>0.906741071428569</v>
      </c>
      <c r="P402" s="68" t="str">
        <f ca="1">IF(ISBLANK(A402)," ",IF(N402&gt;MASTER!$B$3/100,"SB",IF(N402&gt;MASTER!$B$4/100,"B",IF(N402&gt;MASTER!$B$5/100,"C","K"))))</f>
        <v>C</v>
      </c>
      <c r="Q402" s="68" t="str">
        <f ca="1">IF(ISBLANK(B402)," ",IF(O402&gt;MASTER!$B$3/100,"SB",IF(O402&gt;MASTER!$B$4/100,"B",IF(O402&gt;MASTER!$B$5/100,"C","K"))))</f>
        <v>B</v>
      </c>
    </row>
    <row r="403" customHeight="1" spans="1:17">
      <c r="A403" s="81">
        <f ca="1">INDIRECT(ADDRESS(2+QUOTIENT(ROW()-2,COUNTA('Form Responses 1'!$1:$1)-4),1,,TRUE,"Form Responses 1"))</f>
        <v>45051.437605625</v>
      </c>
      <c r="B403" s="68" t="str">
        <f ca="1">INDIRECT(ADDRESS(2+QUOTIENT(ROW()-2,COUNTA('Form Responses 1'!$1:$1)-4),2,,TRUE,"Form Responses 1"))</f>
        <v>edy.kyd@gmail.com</v>
      </c>
      <c r="C403" s="68" t="str">
        <f ca="1">INDIRECT(ADDRESS(2+QUOTIENT(ROW()-2,COUNTA('Form Responses 1'!$1:$1)-4),3,,TRUE,"Form Responses 1"))</f>
        <v>Edi Karyadi</v>
      </c>
      <c r="D403" s="82">
        <f ca="1">INDIRECT(ADDRESS(2+QUOTIENT(ROW()-2,COUNTA('Form Responses 1'!$1:$1)-4),4,,TRUE,"Form Responses 1"))</f>
        <v>45046</v>
      </c>
      <c r="E403" s="83">
        <f ca="1" t="shared" si="0"/>
        <v>7</v>
      </c>
      <c r="F403" s="68" t="str">
        <f ca="1">IF(ISBLANK(A403)," ",INDIRECT(ADDRESS(1,5+MOD(ROW()-2,COUNTA('Form Responses 1'!$1:$1)-4),,TRUE,"Form Responses 1")))</f>
        <v>CIKINI - Halaman [Pos Security]</v>
      </c>
      <c r="G403" s="68" t="str">
        <f ca="1">IF(ISBLANK(A403)," ",INDIRECT(ADDRESS(MATCH(A403,'Form Responses 1'!A:A,0),5+MOD(ROW()-2,COUNTA('Form Responses 1'!$1:$1)-4),,TRUE,"Form Responses 1")))</f>
        <v>KURANG BAIK</v>
      </c>
      <c r="H403" s="84" t="str">
        <f ca="1" t="shared" si="1"/>
        <v>CIKINI - Halaman</v>
      </c>
      <c r="I403" s="84" t="str">
        <f ca="1" t="shared" si="2"/>
        <v>CLEANING SERVICE</v>
      </c>
      <c r="J403" s="84">
        <f ca="1" t="array" ref="J403">IFERROR(INDEX(MASTER!B:B,MATCH(G403,MASTER!A:A,0))/100," ")</f>
        <v>0.74</v>
      </c>
      <c r="K403" s="68">
        <f ca="1" t="shared" si="3"/>
        <v>18</v>
      </c>
      <c r="L403" s="68" t="str">
        <f ca="1" t="shared" si="4"/>
        <v>2023 - WEEK 18</v>
      </c>
      <c r="M403" s="68" t="str">
        <f ca="1" t="shared" si="5"/>
        <v>2023 - MONTH 04</v>
      </c>
      <c r="N403" s="84">
        <f ca="1" t="shared" ref="N403:O403" si="411">IFERROR(AVERAGEIF(L:L,L403,$J:$J)," ")</f>
        <v>0.8009375</v>
      </c>
      <c r="O403" s="84">
        <f ca="1" t="shared" si="411"/>
        <v>0.906741071428569</v>
      </c>
      <c r="P403" s="68" t="str">
        <f ca="1">IF(ISBLANK(A403)," ",IF(N403&gt;MASTER!$B$3/100,"SB",IF(N403&gt;MASTER!$B$4/100,"B",IF(N403&gt;MASTER!$B$5/100,"C","K"))))</f>
        <v>C</v>
      </c>
      <c r="Q403" s="68" t="str">
        <f ca="1">IF(ISBLANK(B403)," ",IF(O403&gt;MASTER!$B$3/100,"SB",IF(O403&gt;MASTER!$B$4/100,"B",IF(O403&gt;MASTER!$B$5/100,"C","K"))))</f>
        <v>B</v>
      </c>
    </row>
    <row r="404" customHeight="1" spans="1:17">
      <c r="A404" s="81">
        <f ca="1">INDIRECT(ADDRESS(2+QUOTIENT(ROW()-2,COUNTA('Form Responses 1'!$1:$1)-4),1,,TRUE,"Form Responses 1"))</f>
        <v>45051.437605625</v>
      </c>
      <c r="B404" s="68" t="str">
        <f ca="1">INDIRECT(ADDRESS(2+QUOTIENT(ROW()-2,COUNTA('Form Responses 1'!$1:$1)-4),2,,TRUE,"Form Responses 1"))</f>
        <v>edy.kyd@gmail.com</v>
      </c>
      <c r="C404" s="68" t="str">
        <f ca="1">INDIRECT(ADDRESS(2+QUOTIENT(ROW()-2,COUNTA('Form Responses 1'!$1:$1)-4),3,,TRUE,"Form Responses 1"))</f>
        <v>Edi Karyadi</v>
      </c>
      <c r="D404" s="82">
        <f ca="1">INDIRECT(ADDRESS(2+QUOTIENT(ROW()-2,COUNTA('Form Responses 1'!$1:$1)-4),4,,TRUE,"Form Responses 1"))</f>
        <v>45046</v>
      </c>
      <c r="E404" s="83">
        <f ca="1" t="shared" si="0"/>
        <v>7</v>
      </c>
      <c r="F404" s="68" t="str">
        <f ca="1">IF(ISBLANK(A404)," ",INDIRECT(ADDRESS(1,5+MOD(ROW()-2,COUNTA('Form Responses 1'!$1:$1)-4),,TRUE,"Form Responses 1")))</f>
        <v>CIKINI - Halaman [Halaman depan dan samping ]</v>
      </c>
      <c r="G404" s="68" t="str">
        <f ca="1">IF(ISBLANK(A404)," ",INDIRECT(ADDRESS(MATCH(A404,'Form Responses 1'!A:A,0),5+MOD(ROW()-2,COUNTA('Form Responses 1'!$1:$1)-4),,TRUE,"Form Responses 1")))</f>
        <v>KURANG BAIK</v>
      </c>
      <c r="H404" s="84" t="str">
        <f ca="1" t="shared" si="1"/>
        <v>CIKINI - Halaman</v>
      </c>
      <c r="I404" s="84" t="str">
        <f ca="1" t="shared" si="2"/>
        <v>CLEANING SERVICE</v>
      </c>
      <c r="J404" s="84">
        <f ca="1" t="array" ref="J404">IFERROR(INDEX(MASTER!B:B,MATCH(G404,MASTER!A:A,0))/100," ")</f>
        <v>0.74</v>
      </c>
      <c r="K404" s="68">
        <f ca="1" t="shared" si="3"/>
        <v>18</v>
      </c>
      <c r="L404" s="68" t="str">
        <f ca="1" t="shared" si="4"/>
        <v>2023 - WEEK 18</v>
      </c>
      <c r="M404" s="68" t="str">
        <f ca="1" t="shared" si="5"/>
        <v>2023 - MONTH 04</v>
      </c>
      <c r="N404" s="84">
        <f ca="1" t="shared" ref="N404:O404" si="412">IFERROR(AVERAGEIF(L:L,L404,$J:$J)," ")</f>
        <v>0.8009375</v>
      </c>
      <c r="O404" s="84">
        <f ca="1" t="shared" si="412"/>
        <v>0.906741071428569</v>
      </c>
      <c r="P404" s="68" t="str">
        <f ca="1">IF(ISBLANK(A404)," ",IF(N404&gt;MASTER!$B$3/100,"SB",IF(N404&gt;MASTER!$B$4/100,"B",IF(N404&gt;MASTER!$B$5/100,"C","K"))))</f>
        <v>C</v>
      </c>
      <c r="Q404" s="68" t="str">
        <f ca="1">IF(ISBLANK(B404)," ",IF(O404&gt;MASTER!$B$3/100,"SB",IF(O404&gt;MASTER!$B$4/100,"B",IF(O404&gt;MASTER!$B$5/100,"C","K"))))</f>
        <v>B</v>
      </c>
    </row>
    <row r="405" customHeight="1" spans="1:17">
      <c r="A405" s="81">
        <f ca="1">INDIRECT(ADDRESS(2+QUOTIENT(ROW()-2,COUNTA('Form Responses 1'!$1:$1)-4),1,,TRUE,"Form Responses 1"))</f>
        <v>45051.437605625</v>
      </c>
      <c r="B405" s="68" t="str">
        <f ca="1">INDIRECT(ADDRESS(2+QUOTIENT(ROW()-2,COUNTA('Form Responses 1'!$1:$1)-4),2,,TRUE,"Form Responses 1"))</f>
        <v>edy.kyd@gmail.com</v>
      </c>
      <c r="C405" s="68" t="str">
        <f ca="1">INDIRECT(ADDRESS(2+QUOTIENT(ROW()-2,COUNTA('Form Responses 1'!$1:$1)-4),3,,TRUE,"Form Responses 1"))</f>
        <v>Edi Karyadi</v>
      </c>
      <c r="D405" s="82">
        <f ca="1">INDIRECT(ADDRESS(2+QUOTIENT(ROW()-2,COUNTA('Form Responses 1'!$1:$1)-4),4,,TRUE,"Form Responses 1"))</f>
        <v>45046</v>
      </c>
      <c r="E405" s="83">
        <f ca="1" t="shared" si="0"/>
        <v>7</v>
      </c>
      <c r="F405" s="68" t="str">
        <f ca="1">IF(ISBLANK(A405)," ",INDIRECT(ADDRESS(1,5+MOD(ROW()-2,COUNTA('Form Responses 1'!$1:$1)-4),,TRUE,"Form Responses 1")))</f>
        <v>CIKINI - Halaman [TPS]</v>
      </c>
      <c r="G405" s="68" t="str">
        <f ca="1">IF(ISBLANK(A405)," ",INDIRECT(ADDRESS(MATCH(A405,'Form Responses 1'!A:A,0),5+MOD(ROW()-2,COUNTA('Form Responses 1'!$1:$1)-4),,TRUE,"Form Responses 1")))</f>
        <v>KURANG BAIK</v>
      </c>
      <c r="H405" s="84" t="str">
        <f ca="1" t="shared" si="1"/>
        <v>CIKINI - Halaman</v>
      </c>
      <c r="I405" s="84" t="str">
        <f ca="1" t="shared" si="2"/>
        <v>CLEANING SERVICE</v>
      </c>
      <c r="J405" s="84">
        <f ca="1" t="array" ref="J405">IFERROR(INDEX(MASTER!B:B,MATCH(G405,MASTER!A:A,0))/100," ")</f>
        <v>0.74</v>
      </c>
      <c r="K405" s="68">
        <f ca="1" t="shared" si="3"/>
        <v>18</v>
      </c>
      <c r="L405" s="68" t="str">
        <f ca="1" t="shared" si="4"/>
        <v>2023 - WEEK 18</v>
      </c>
      <c r="M405" s="68" t="str">
        <f ca="1" t="shared" si="5"/>
        <v>2023 - MONTH 04</v>
      </c>
      <c r="N405" s="84">
        <f ca="1" t="shared" ref="N405:O405" si="413">IFERROR(AVERAGEIF(L:L,L405,$J:$J)," ")</f>
        <v>0.8009375</v>
      </c>
      <c r="O405" s="84">
        <f ca="1" t="shared" si="413"/>
        <v>0.906741071428569</v>
      </c>
      <c r="P405" s="68" t="str">
        <f ca="1">IF(ISBLANK(A405)," ",IF(N405&gt;MASTER!$B$3/100,"SB",IF(N405&gt;MASTER!$B$4/100,"B",IF(N405&gt;MASTER!$B$5/100,"C","K"))))</f>
        <v>C</v>
      </c>
      <c r="Q405" s="68" t="str">
        <f ca="1">IF(ISBLANK(B405)," ",IF(O405&gt;MASTER!$B$3/100,"SB",IF(O405&gt;MASTER!$B$4/100,"B",IF(O405&gt;MASTER!$B$5/100,"C","K"))))</f>
        <v>B</v>
      </c>
    </row>
    <row r="406" customHeight="1" spans="1:17">
      <c r="A406" s="81">
        <f ca="1">INDIRECT(ADDRESS(2+QUOTIENT(ROW()-2,COUNTA('Form Responses 1'!$1:$1)-4),1,,TRUE,"Form Responses 1"))</f>
        <v>45051.437605625</v>
      </c>
      <c r="B406" s="68" t="str">
        <f ca="1">INDIRECT(ADDRESS(2+QUOTIENT(ROW()-2,COUNTA('Form Responses 1'!$1:$1)-4),2,,TRUE,"Form Responses 1"))</f>
        <v>edy.kyd@gmail.com</v>
      </c>
      <c r="C406" s="68" t="str">
        <f ca="1">INDIRECT(ADDRESS(2+QUOTIENT(ROW()-2,COUNTA('Form Responses 1'!$1:$1)-4),3,,TRUE,"Form Responses 1"))</f>
        <v>Edi Karyadi</v>
      </c>
      <c r="D406" s="82">
        <f ca="1">INDIRECT(ADDRESS(2+QUOTIENT(ROW()-2,COUNTA('Form Responses 1'!$1:$1)-4),4,,TRUE,"Form Responses 1"))</f>
        <v>45046</v>
      </c>
      <c r="E406" s="83">
        <f ca="1" t="shared" si="0"/>
        <v>7</v>
      </c>
      <c r="F406" s="68" t="str">
        <f ca="1">IF(ISBLANK(A406)," ",INDIRECT(ADDRESS(1,5+MOD(ROW()-2,COUNTA('Form Responses 1'!$1:$1)-4),,TRUE,"Form Responses 1")))</f>
        <v>RADEN SALEH - Lantai 1 [Lobby Utama]</v>
      </c>
      <c r="G406" s="68" t="str">
        <f ca="1">IF(ISBLANK(A406)," ",INDIRECT(ADDRESS(MATCH(A406,'Form Responses 1'!A:A,0),5+MOD(ROW()-2,COUNTA('Form Responses 1'!$1:$1)-4),,TRUE,"Form Responses 1")))</f>
        <v>CUKUP BAIK</v>
      </c>
      <c r="H406" s="84" t="str">
        <f ca="1" t="shared" si="1"/>
        <v>RADEN SALEH - Lantai 1</v>
      </c>
      <c r="I406" s="84" t="str">
        <f ca="1" t="shared" si="2"/>
        <v>CLEANING SERVICE</v>
      </c>
      <c r="J406" s="84">
        <f ca="1" t="array" ref="J406">IFERROR(INDEX(MASTER!B:B,MATCH(G406,MASTER!A:A,0))/100," ")</f>
        <v>0.89</v>
      </c>
      <c r="K406" s="68">
        <f ca="1" t="shared" si="3"/>
        <v>18</v>
      </c>
      <c r="L406" s="68" t="str">
        <f ca="1" t="shared" si="4"/>
        <v>2023 - WEEK 18</v>
      </c>
      <c r="M406" s="68" t="str">
        <f ca="1" t="shared" si="5"/>
        <v>2023 - MONTH 04</v>
      </c>
      <c r="N406" s="84">
        <f ca="1" t="shared" ref="N406:O406" si="414">IFERROR(AVERAGEIF(L:L,L406,$J:$J)," ")</f>
        <v>0.8009375</v>
      </c>
      <c r="O406" s="84">
        <f ca="1" t="shared" si="414"/>
        <v>0.906741071428569</v>
      </c>
      <c r="P406" s="68" t="str">
        <f ca="1">IF(ISBLANK(A406)," ",IF(N406&gt;MASTER!$B$3/100,"SB",IF(N406&gt;MASTER!$B$4/100,"B",IF(N406&gt;MASTER!$B$5/100,"C","K"))))</f>
        <v>C</v>
      </c>
      <c r="Q406" s="68" t="str">
        <f ca="1">IF(ISBLANK(B406)," ",IF(O406&gt;MASTER!$B$3/100,"SB",IF(O406&gt;MASTER!$B$4/100,"B",IF(O406&gt;MASTER!$B$5/100,"C","K"))))</f>
        <v>B</v>
      </c>
    </row>
    <row r="407" customHeight="1" spans="1:17">
      <c r="A407" s="81">
        <f ca="1">INDIRECT(ADDRESS(2+QUOTIENT(ROW()-2,COUNTA('Form Responses 1'!$1:$1)-4),1,,TRUE,"Form Responses 1"))</f>
        <v>45051.437605625</v>
      </c>
      <c r="B407" s="68" t="str">
        <f ca="1">INDIRECT(ADDRESS(2+QUOTIENT(ROW()-2,COUNTA('Form Responses 1'!$1:$1)-4),2,,TRUE,"Form Responses 1"))</f>
        <v>edy.kyd@gmail.com</v>
      </c>
      <c r="C407" s="68" t="str">
        <f ca="1">INDIRECT(ADDRESS(2+QUOTIENT(ROW()-2,COUNTA('Form Responses 1'!$1:$1)-4),3,,TRUE,"Form Responses 1"))</f>
        <v>Edi Karyadi</v>
      </c>
      <c r="D407" s="82">
        <f ca="1">INDIRECT(ADDRESS(2+QUOTIENT(ROW()-2,COUNTA('Form Responses 1'!$1:$1)-4),4,,TRUE,"Form Responses 1"))</f>
        <v>45046</v>
      </c>
      <c r="E407" s="83">
        <f ca="1" t="shared" si="0"/>
        <v>7</v>
      </c>
      <c r="F407" s="68" t="str">
        <f ca="1">IF(ISBLANK(A407)," ",INDIRECT(ADDRESS(1,5+MOD(ROW()-2,COUNTA('Form Responses 1'!$1:$1)-4),,TRUE,"Form Responses 1")))</f>
        <v>RADEN SALEH - Lantai 1 [Lobby Luar]</v>
      </c>
      <c r="G407" s="68" t="str">
        <f ca="1">IF(ISBLANK(A407)," ",INDIRECT(ADDRESS(MATCH(A407,'Form Responses 1'!A:A,0),5+MOD(ROW()-2,COUNTA('Form Responses 1'!$1:$1)-4),,TRUE,"Form Responses 1")))</f>
        <v>CUKUP BAIK</v>
      </c>
      <c r="H407" s="84" t="str">
        <f ca="1" t="shared" si="1"/>
        <v>RADEN SALEH - Lantai 1</v>
      </c>
      <c r="I407" s="84" t="str">
        <f ca="1" t="shared" si="2"/>
        <v>CLEANING SERVICE</v>
      </c>
      <c r="J407" s="84">
        <f ca="1" t="array" ref="J407">IFERROR(INDEX(MASTER!B:B,MATCH(G407,MASTER!A:A,0))/100," ")</f>
        <v>0.89</v>
      </c>
      <c r="K407" s="68">
        <f ca="1" t="shared" si="3"/>
        <v>18</v>
      </c>
      <c r="L407" s="68" t="str">
        <f ca="1" t="shared" si="4"/>
        <v>2023 - WEEK 18</v>
      </c>
      <c r="M407" s="68" t="str">
        <f ca="1" t="shared" si="5"/>
        <v>2023 - MONTH 04</v>
      </c>
      <c r="N407" s="84">
        <f ca="1" t="shared" ref="N407:O407" si="415">IFERROR(AVERAGEIF(L:L,L407,$J:$J)," ")</f>
        <v>0.8009375</v>
      </c>
      <c r="O407" s="84">
        <f ca="1" t="shared" si="415"/>
        <v>0.906741071428569</v>
      </c>
      <c r="P407" s="68" t="str">
        <f ca="1">IF(ISBLANK(A407)," ",IF(N407&gt;MASTER!$B$3/100,"SB",IF(N407&gt;MASTER!$B$4/100,"B",IF(N407&gt;MASTER!$B$5/100,"C","K"))))</f>
        <v>C</v>
      </c>
      <c r="Q407" s="68" t="str">
        <f ca="1">IF(ISBLANK(B407)," ",IF(O407&gt;MASTER!$B$3/100,"SB",IF(O407&gt;MASTER!$B$4/100,"B",IF(O407&gt;MASTER!$B$5/100,"C","K"))))</f>
        <v>B</v>
      </c>
    </row>
    <row r="408" customHeight="1" spans="1:17">
      <c r="A408" s="81">
        <f ca="1">INDIRECT(ADDRESS(2+QUOTIENT(ROW()-2,COUNTA('Form Responses 1'!$1:$1)-4),1,,TRUE,"Form Responses 1"))</f>
        <v>45051.437605625</v>
      </c>
      <c r="B408" s="68" t="str">
        <f ca="1">INDIRECT(ADDRESS(2+QUOTIENT(ROW()-2,COUNTA('Form Responses 1'!$1:$1)-4),2,,TRUE,"Form Responses 1"))</f>
        <v>edy.kyd@gmail.com</v>
      </c>
      <c r="C408" s="68" t="str">
        <f ca="1">INDIRECT(ADDRESS(2+QUOTIENT(ROW()-2,COUNTA('Form Responses 1'!$1:$1)-4),3,,TRUE,"Form Responses 1"))</f>
        <v>Edi Karyadi</v>
      </c>
      <c r="D408" s="82">
        <f ca="1">INDIRECT(ADDRESS(2+QUOTIENT(ROW()-2,COUNTA('Form Responses 1'!$1:$1)-4),4,,TRUE,"Form Responses 1"))</f>
        <v>45046</v>
      </c>
      <c r="E408" s="83">
        <f ca="1" t="shared" si="0"/>
        <v>7</v>
      </c>
      <c r="F408" s="68" t="str">
        <f ca="1">IF(ISBLANK(A408)," ",INDIRECT(ADDRESS(1,5+MOD(ROW()-2,COUNTA('Form Responses 1'!$1:$1)-4),,TRUE,"Form Responses 1")))</f>
        <v>RADEN SALEH - Lantai 1 [Ruang Meeting]</v>
      </c>
      <c r="G408" s="68" t="str">
        <f ca="1">IF(ISBLANK(A408)," ",INDIRECT(ADDRESS(MATCH(A408,'Form Responses 1'!A:A,0),5+MOD(ROW()-2,COUNTA('Form Responses 1'!$1:$1)-4),,TRUE,"Form Responses 1")))</f>
        <v>CUKUP BAIK</v>
      </c>
      <c r="H408" s="84" t="str">
        <f ca="1" t="shared" si="1"/>
        <v>RADEN SALEH - Lantai 1</v>
      </c>
      <c r="I408" s="84" t="str">
        <f ca="1" t="shared" si="2"/>
        <v>CLEANING SERVICE</v>
      </c>
      <c r="J408" s="84">
        <f ca="1" t="array" ref="J408">IFERROR(INDEX(MASTER!B:B,MATCH(G408,MASTER!A:A,0))/100," ")</f>
        <v>0.89</v>
      </c>
      <c r="K408" s="68">
        <f ca="1" t="shared" si="3"/>
        <v>18</v>
      </c>
      <c r="L408" s="68" t="str">
        <f ca="1" t="shared" si="4"/>
        <v>2023 - WEEK 18</v>
      </c>
      <c r="M408" s="68" t="str">
        <f ca="1" t="shared" si="5"/>
        <v>2023 - MONTH 04</v>
      </c>
      <c r="N408" s="84">
        <f ca="1" t="shared" ref="N408:O408" si="416">IFERROR(AVERAGEIF(L:L,L408,$J:$J)," ")</f>
        <v>0.8009375</v>
      </c>
      <c r="O408" s="84">
        <f ca="1" t="shared" si="416"/>
        <v>0.906741071428569</v>
      </c>
      <c r="P408" s="68" t="str">
        <f ca="1">IF(ISBLANK(A408)," ",IF(N408&gt;MASTER!$B$3/100,"SB",IF(N408&gt;MASTER!$B$4/100,"B",IF(N408&gt;MASTER!$B$5/100,"C","K"))))</f>
        <v>C</v>
      </c>
      <c r="Q408" s="68" t="str">
        <f ca="1">IF(ISBLANK(B408)," ",IF(O408&gt;MASTER!$B$3/100,"SB",IF(O408&gt;MASTER!$B$4/100,"B",IF(O408&gt;MASTER!$B$5/100,"C","K"))))</f>
        <v>B</v>
      </c>
    </row>
    <row r="409" customHeight="1" spans="1:17">
      <c r="A409" s="81">
        <f ca="1">INDIRECT(ADDRESS(2+QUOTIENT(ROW()-2,COUNTA('Form Responses 1'!$1:$1)-4),1,,TRUE,"Form Responses 1"))</f>
        <v>45051.437605625</v>
      </c>
      <c r="B409" s="68" t="str">
        <f ca="1">INDIRECT(ADDRESS(2+QUOTIENT(ROW()-2,COUNTA('Form Responses 1'!$1:$1)-4),2,,TRUE,"Form Responses 1"))</f>
        <v>edy.kyd@gmail.com</v>
      </c>
      <c r="C409" s="68" t="str">
        <f ca="1">INDIRECT(ADDRESS(2+QUOTIENT(ROW()-2,COUNTA('Form Responses 1'!$1:$1)-4),3,,TRUE,"Form Responses 1"))</f>
        <v>Edi Karyadi</v>
      </c>
      <c r="D409" s="82">
        <f ca="1">INDIRECT(ADDRESS(2+QUOTIENT(ROW()-2,COUNTA('Form Responses 1'!$1:$1)-4),4,,TRUE,"Form Responses 1"))</f>
        <v>45046</v>
      </c>
      <c r="E409" s="83">
        <f ca="1" t="shared" si="0"/>
        <v>7</v>
      </c>
      <c r="F409" s="68" t="str">
        <f ca="1">IF(ISBLANK(A409)," ",INDIRECT(ADDRESS(1,5+MOD(ROW()-2,COUNTA('Form Responses 1'!$1:$1)-4),,TRUE,"Form Responses 1")))</f>
        <v>RADEN SALEH - Lantai 1 [Ruang Kerja]</v>
      </c>
      <c r="G409" s="68" t="str">
        <f ca="1">IF(ISBLANK(A409)," ",INDIRECT(ADDRESS(MATCH(A409,'Form Responses 1'!A:A,0),5+MOD(ROW()-2,COUNTA('Form Responses 1'!$1:$1)-4),,TRUE,"Form Responses 1")))</f>
        <v>CUKUP BAIK</v>
      </c>
      <c r="H409" s="84" t="str">
        <f ca="1" t="shared" si="1"/>
        <v>RADEN SALEH - Lantai 1</v>
      </c>
      <c r="I409" s="84" t="str">
        <f ca="1" t="shared" si="2"/>
        <v>CLEANING SERVICE</v>
      </c>
      <c r="J409" s="84">
        <f ca="1" t="array" ref="J409">IFERROR(INDEX(MASTER!B:B,MATCH(G409,MASTER!A:A,0))/100," ")</f>
        <v>0.89</v>
      </c>
      <c r="K409" s="68">
        <f ca="1" t="shared" si="3"/>
        <v>18</v>
      </c>
      <c r="L409" s="68" t="str">
        <f ca="1" t="shared" si="4"/>
        <v>2023 - WEEK 18</v>
      </c>
      <c r="M409" s="68" t="str">
        <f ca="1" t="shared" si="5"/>
        <v>2023 - MONTH 04</v>
      </c>
      <c r="N409" s="84">
        <f ca="1" t="shared" ref="N409:O409" si="417">IFERROR(AVERAGEIF(L:L,L409,$J:$J)," ")</f>
        <v>0.8009375</v>
      </c>
      <c r="O409" s="84">
        <f ca="1" t="shared" si="417"/>
        <v>0.906741071428569</v>
      </c>
      <c r="P409" s="68" t="str">
        <f ca="1">IF(ISBLANK(A409)," ",IF(N409&gt;MASTER!$B$3/100,"SB",IF(N409&gt;MASTER!$B$4/100,"B",IF(N409&gt;MASTER!$B$5/100,"C","K"))))</f>
        <v>C</v>
      </c>
      <c r="Q409" s="68" t="str">
        <f ca="1">IF(ISBLANK(B409)," ",IF(O409&gt;MASTER!$B$3/100,"SB",IF(O409&gt;MASTER!$B$4/100,"B",IF(O409&gt;MASTER!$B$5/100,"C","K"))))</f>
        <v>B</v>
      </c>
    </row>
    <row r="410" customHeight="1" spans="1:17">
      <c r="A410" s="81">
        <f ca="1">INDIRECT(ADDRESS(2+QUOTIENT(ROW()-2,COUNTA('Form Responses 1'!$1:$1)-4),1,,TRUE,"Form Responses 1"))</f>
        <v>45051.437605625</v>
      </c>
      <c r="B410" s="68" t="str">
        <f ca="1">INDIRECT(ADDRESS(2+QUOTIENT(ROW()-2,COUNTA('Form Responses 1'!$1:$1)-4),2,,TRUE,"Form Responses 1"))</f>
        <v>edy.kyd@gmail.com</v>
      </c>
      <c r="C410" s="68" t="str">
        <f ca="1">INDIRECT(ADDRESS(2+QUOTIENT(ROW()-2,COUNTA('Form Responses 1'!$1:$1)-4),3,,TRUE,"Form Responses 1"))</f>
        <v>Edi Karyadi</v>
      </c>
      <c r="D410" s="82">
        <f ca="1">INDIRECT(ADDRESS(2+QUOTIENT(ROW()-2,COUNTA('Form Responses 1'!$1:$1)-4),4,,TRUE,"Form Responses 1"))</f>
        <v>45046</v>
      </c>
      <c r="E410" s="83">
        <f ca="1" t="shared" si="0"/>
        <v>7</v>
      </c>
      <c r="F410" s="68" t="str">
        <f ca="1">IF(ISBLANK(A410)," ",INDIRECT(ADDRESS(1,5+MOD(ROW()-2,COUNTA('Form Responses 1'!$1:$1)-4),,TRUE,"Form Responses 1")))</f>
        <v>RADEN SALEH - Lantai 1 [Tangga Exit]</v>
      </c>
      <c r="G410" s="68" t="str">
        <f ca="1">IF(ISBLANK(A410)," ",INDIRECT(ADDRESS(MATCH(A410,'Form Responses 1'!A:A,0),5+MOD(ROW()-2,COUNTA('Form Responses 1'!$1:$1)-4),,TRUE,"Form Responses 1")))</f>
        <v>CUKUP BAIK</v>
      </c>
      <c r="H410" s="84" t="str">
        <f ca="1" t="shared" si="1"/>
        <v>RADEN SALEH - Lantai 1</v>
      </c>
      <c r="I410" s="84" t="str">
        <f ca="1" t="shared" si="2"/>
        <v>CLEANING SERVICE</v>
      </c>
      <c r="J410" s="84">
        <f ca="1" t="array" ref="J410">IFERROR(INDEX(MASTER!B:B,MATCH(G410,MASTER!A:A,0))/100," ")</f>
        <v>0.89</v>
      </c>
      <c r="K410" s="68">
        <f ca="1" t="shared" si="3"/>
        <v>18</v>
      </c>
      <c r="L410" s="68" t="str">
        <f ca="1" t="shared" si="4"/>
        <v>2023 - WEEK 18</v>
      </c>
      <c r="M410" s="68" t="str">
        <f ca="1" t="shared" si="5"/>
        <v>2023 - MONTH 04</v>
      </c>
      <c r="N410" s="84">
        <f ca="1" t="shared" ref="N410:O410" si="418">IFERROR(AVERAGEIF(L:L,L410,$J:$J)," ")</f>
        <v>0.8009375</v>
      </c>
      <c r="O410" s="84">
        <f ca="1" t="shared" si="418"/>
        <v>0.906741071428569</v>
      </c>
      <c r="P410" s="68" t="str">
        <f ca="1">IF(ISBLANK(A410)," ",IF(N410&gt;MASTER!$B$3/100,"SB",IF(N410&gt;MASTER!$B$4/100,"B",IF(N410&gt;MASTER!$B$5/100,"C","K"))))</f>
        <v>C</v>
      </c>
      <c r="Q410" s="68" t="str">
        <f ca="1">IF(ISBLANK(B410)," ",IF(O410&gt;MASTER!$B$3/100,"SB",IF(O410&gt;MASTER!$B$4/100,"B",IF(O410&gt;MASTER!$B$5/100,"C","K"))))</f>
        <v>B</v>
      </c>
    </row>
    <row r="411" customHeight="1" spans="1:17">
      <c r="A411" s="81">
        <f ca="1">INDIRECT(ADDRESS(2+QUOTIENT(ROW()-2,COUNTA('Form Responses 1'!$1:$1)-4),1,,TRUE,"Form Responses 1"))</f>
        <v>45051.437605625</v>
      </c>
      <c r="B411" s="68" t="str">
        <f ca="1">INDIRECT(ADDRESS(2+QUOTIENT(ROW()-2,COUNTA('Form Responses 1'!$1:$1)-4),2,,TRUE,"Form Responses 1"))</f>
        <v>edy.kyd@gmail.com</v>
      </c>
      <c r="C411" s="68" t="str">
        <f ca="1">INDIRECT(ADDRESS(2+QUOTIENT(ROW()-2,COUNTA('Form Responses 1'!$1:$1)-4),3,,TRUE,"Form Responses 1"))</f>
        <v>Edi Karyadi</v>
      </c>
      <c r="D411" s="82">
        <f ca="1">INDIRECT(ADDRESS(2+QUOTIENT(ROW()-2,COUNTA('Form Responses 1'!$1:$1)-4),4,,TRUE,"Form Responses 1"))</f>
        <v>45046</v>
      </c>
      <c r="E411" s="83">
        <f ca="1" t="shared" si="0"/>
        <v>7</v>
      </c>
      <c r="F411" s="68" t="str">
        <f ca="1">IF(ISBLANK(A411)," ",INDIRECT(ADDRESS(1,5+MOD(ROW()-2,COUNTA('Form Responses 1'!$1:$1)-4),,TRUE,"Form Responses 1")))</f>
        <v>RADEN SALEH - Lantai 1 [Toilet Pria / Wanita]</v>
      </c>
      <c r="G411" s="68" t="str">
        <f ca="1">IF(ISBLANK(A411)," ",INDIRECT(ADDRESS(MATCH(A411,'Form Responses 1'!A:A,0),5+MOD(ROW()-2,COUNTA('Form Responses 1'!$1:$1)-4),,TRUE,"Form Responses 1")))</f>
        <v>CUKUP BAIK</v>
      </c>
      <c r="H411" s="84" t="str">
        <f ca="1" t="shared" si="1"/>
        <v>RADEN SALEH - Lantai 1</v>
      </c>
      <c r="I411" s="84" t="str">
        <f ca="1" t="shared" si="2"/>
        <v>CLEANING SERVICE</v>
      </c>
      <c r="J411" s="84">
        <f ca="1" t="array" ref="J411">IFERROR(INDEX(MASTER!B:B,MATCH(G411,MASTER!A:A,0))/100," ")</f>
        <v>0.89</v>
      </c>
      <c r="K411" s="68">
        <f ca="1" t="shared" si="3"/>
        <v>18</v>
      </c>
      <c r="L411" s="68" t="str">
        <f ca="1" t="shared" si="4"/>
        <v>2023 - WEEK 18</v>
      </c>
      <c r="M411" s="68" t="str">
        <f ca="1" t="shared" si="5"/>
        <v>2023 - MONTH 04</v>
      </c>
      <c r="N411" s="84">
        <f ca="1" t="shared" ref="N411:O411" si="419">IFERROR(AVERAGEIF(L:L,L411,$J:$J)," ")</f>
        <v>0.8009375</v>
      </c>
      <c r="O411" s="84">
        <f ca="1" t="shared" si="419"/>
        <v>0.906741071428569</v>
      </c>
      <c r="P411" s="68" t="str">
        <f ca="1">IF(ISBLANK(A411)," ",IF(N411&gt;MASTER!$B$3/100,"SB",IF(N411&gt;MASTER!$B$4/100,"B",IF(N411&gt;MASTER!$B$5/100,"C","K"))))</f>
        <v>C</v>
      </c>
      <c r="Q411" s="68" t="str">
        <f ca="1">IF(ISBLANK(B411)," ",IF(O411&gt;MASTER!$B$3/100,"SB",IF(O411&gt;MASTER!$B$4/100,"B",IF(O411&gt;MASTER!$B$5/100,"C","K"))))</f>
        <v>B</v>
      </c>
    </row>
    <row r="412" customHeight="1" spans="1:17">
      <c r="A412" s="81">
        <f ca="1">INDIRECT(ADDRESS(2+QUOTIENT(ROW()-2,COUNTA('Form Responses 1'!$1:$1)-4),1,,TRUE,"Form Responses 1"))</f>
        <v>45051.437605625</v>
      </c>
      <c r="B412" s="68" t="str">
        <f ca="1">INDIRECT(ADDRESS(2+QUOTIENT(ROW()-2,COUNTA('Form Responses 1'!$1:$1)-4),2,,TRUE,"Form Responses 1"))</f>
        <v>edy.kyd@gmail.com</v>
      </c>
      <c r="C412" s="68" t="str">
        <f ca="1">INDIRECT(ADDRESS(2+QUOTIENT(ROW()-2,COUNTA('Form Responses 1'!$1:$1)-4),3,,TRUE,"Form Responses 1"))</f>
        <v>Edi Karyadi</v>
      </c>
      <c r="D412" s="82">
        <f ca="1">INDIRECT(ADDRESS(2+QUOTIENT(ROW()-2,COUNTA('Form Responses 1'!$1:$1)-4),4,,TRUE,"Form Responses 1"))</f>
        <v>45046</v>
      </c>
      <c r="E412" s="83">
        <f ca="1" t="shared" si="0"/>
        <v>7</v>
      </c>
      <c r="F412" s="68" t="str">
        <f ca="1">IF(ISBLANK(A412)," ",INDIRECT(ADDRESS(1,5+MOD(ROW()-2,COUNTA('Form Responses 1'!$1:$1)-4),,TRUE,"Form Responses 1")))</f>
        <v>RADEN SALEH - Halaman [Taman ]</v>
      </c>
      <c r="G412" s="68" t="str">
        <f ca="1">IF(ISBLANK(A412)," ",INDIRECT(ADDRESS(MATCH(A412,'Form Responses 1'!A:A,0),5+MOD(ROW()-2,COUNTA('Form Responses 1'!$1:$1)-4),,TRUE,"Form Responses 1")))</f>
        <v>CUKUP BAIK</v>
      </c>
      <c r="H412" s="84" t="str">
        <f ca="1" t="shared" si="1"/>
        <v>RADEN SALEH - Halaman</v>
      </c>
      <c r="I412" s="84" t="str">
        <f ca="1" t="shared" si="2"/>
        <v>CLEANING SERVICE</v>
      </c>
      <c r="J412" s="84">
        <f ca="1" t="array" ref="J412">IFERROR(INDEX(MASTER!B:B,MATCH(G412,MASTER!A:A,0))/100," ")</f>
        <v>0.89</v>
      </c>
      <c r="K412" s="68">
        <f ca="1" t="shared" si="3"/>
        <v>18</v>
      </c>
      <c r="L412" s="68" t="str">
        <f ca="1" t="shared" si="4"/>
        <v>2023 - WEEK 18</v>
      </c>
      <c r="M412" s="68" t="str">
        <f ca="1" t="shared" si="5"/>
        <v>2023 - MONTH 04</v>
      </c>
      <c r="N412" s="84">
        <f ca="1" t="shared" ref="N412:O412" si="420">IFERROR(AVERAGEIF(L:L,L412,$J:$J)," ")</f>
        <v>0.8009375</v>
      </c>
      <c r="O412" s="84">
        <f ca="1" t="shared" si="420"/>
        <v>0.906741071428569</v>
      </c>
      <c r="P412" s="68" t="str">
        <f ca="1">IF(ISBLANK(A412)," ",IF(N412&gt;MASTER!$B$3/100,"SB",IF(N412&gt;MASTER!$B$4/100,"B",IF(N412&gt;MASTER!$B$5/100,"C","K"))))</f>
        <v>C</v>
      </c>
      <c r="Q412" s="68" t="str">
        <f ca="1">IF(ISBLANK(B412)," ",IF(O412&gt;MASTER!$B$3/100,"SB",IF(O412&gt;MASTER!$B$4/100,"B",IF(O412&gt;MASTER!$B$5/100,"C","K"))))</f>
        <v>B</v>
      </c>
    </row>
    <row r="413" customHeight="1" spans="1:17">
      <c r="A413" s="81">
        <f ca="1">INDIRECT(ADDRESS(2+QUOTIENT(ROW()-2,COUNTA('Form Responses 1'!$1:$1)-4),1,,TRUE,"Form Responses 1"))</f>
        <v>45051.437605625</v>
      </c>
      <c r="B413" s="68" t="str">
        <f ca="1">INDIRECT(ADDRESS(2+QUOTIENT(ROW()-2,COUNTA('Form Responses 1'!$1:$1)-4),2,,TRUE,"Form Responses 1"))</f>
        <v>edy.kyd@gmail.com</v>
      </c>
      <c r="C413" s="68" t="str">
        <f ca="1">INDIRECT(ADDRESS(2+QUOTIENT(ROW()-2,COUNTA('Form Responses 1'!$1:$1)-4),3,,TRUE,"Form Responses 1"))</f>
        <v>Edi Karyadi</v>
      </c>
      <c r="D413" s="82">
        <f ca="1">INDIRECT(ADDRESS(2+QUOTIENT(ROW()-2,COUNTA('Form Responses 1'!$1:$1)-4),4,,TRUE,"Form Responses 1"))</f>
        <v>45046</v>
      </c>
      <c r="E413" s="83">
        <f ca="1" t="shared" si="0"/>
        <v>7</v>
      </c>
      <c r="F413" s="68" t="str">
        <f ca="1">IF(ISBLANK(A413)," ",INDIRECT(ADDRESS(1,5+MOD(ROW()-2,COUNTA('Form Responses 1'!$1:$1)-4),,TRUE,"Form Responses 1")))</f>
        <v>RADEN SALEH - Halaman [Parkir Motor ]</v>
      </c>
      <c r="G413" s="68" t="str">
        <f ca="1">IF(ISBLANK(A413)," ",INDIRECT(ADDRESS(MATCH(A413,'Form Responses 1'!A:A,0),5+MOD(ROW()-2,COUNTA('Form Responses 1'!$1:$1)-4),,TRUE,"Form Responses 1")))</f>
        <v>CUKUP BAIK</v>
      </c>
      <c r="H413" s="84" t="str">
        <f ca="1" t="shared" si="1"/>
        <v>RADEN SALEH - Halaman</v>
      </c>
      <c r="I413" s="84" t="str">
        <f ca="1" t="shared" si="2"/>
        <v>CLEANING SERVICE</v>
      </c>
      <c r="J413" s="84">
        <f ca="1" t="array" ref="J413">IFERROR(INDEX(MASTER!B:B,MATCH(G413,MASTER!A:A,0))/100," ")</f>
        <v>0.89</v>
      </c>
      <c r="K413" s="68">
        <f ca="1" t="shared" si="3"/>
        <v>18</v>
      </c>
      <c r="L413" s="68" t="str">
        <f ca="1" t="shared" si="4"/>
        <v>2023 - WEEK 18</v>
      </c>
      <c r="M413" s="68" t="str">
        <f ca="1" t="shared" si="5"/>
        <v>2023 - MONTH 04</v>
      </c>
      <c r="N413" s="84">
        <f ca="1" t="shared" ref="N413:O413" si="421">IFERROR(AVERAGEIF(L:L,L413,$J:$J)," ")</f>
        <v>0.8009375</v>
      </c>
      <c r="O413" s="84">
        <f ca="1" t="shared" si="421"/>
        <v>0.906741071428569</v>
      </c>
      <c r="P413" s="68" t="str">
        <f ca="1">IF(ISBLANK(A413)," ",IF(N413&gt;MASTER!$B$3/100,"SB",IF(N413&gt;MASTER!$B$4/100,"B",IF(N413&gt;MASTER!$B$5/100,"C","K"))))</f>
        <v>C</v>
      </c>
      <c r="Q413" s="68" t="str">
        <f ca="1">IF(ISBLANK(B413)," ",IF(O413&gt;MASTER!$B$3/100,"SB",IF(O413&gt;MASTER!$B$4/100,"B",IF(O413&gt;MASTER!$B$5/100,"C","K"))))</f>
        <v>B</v>
      </c>
    </row>
    <row r="414" customHeight="1" spans="1:17">
      <c r="A414" s="81">
        <f ca="1">INDIRECT(ADDRESS(2+QUOTIENT(ROW()-2,COUNTA('Form Responses 1'!$1:$1)-4),1,,TRUE,"Form Responses 1"))</f>
        <v>45051.437605625</v>
      </c>
      <c r="B414" s="68" t="str">
        <f ca="1">INDIRECT(ADDRESS(2+QUOTIENT(ROW()-2,COUNTA('Form Responses 1'!$1:$1)-4),2,,TRUE,"Form Responses 1"))</f>
        <v>edy.kyd@gmail.com</v>
      </c>
      <c r="C414" s="68" t="str">
        <f ca="1">INDIRECT(ADDRESS(2+QUOTIENT(ROW()-2,COUNTA('Form Responses 1'!$1:$1)-4),3,,TRUE,"Form Responses 1"))</f>
        <v>Edi Karyadi</v>
      </c>
      <c r="D414" s="82">
        <f ca="1">INDIRECT(ADDRESS(2+QUOTIENT(ROW()-2,COUNTA('Form Responses 1'!$1:$1)-4),4,,TRUE,"Form Responses 1"))</f>
        <v>45046</v>
      </c>
      <c r="E414" s="83">
        <f ca="1" t="shared" si="0"/>
        <v>7</v>
      </c>
      <c r="F414" s="68" t="str">
        <f ca="1">IF(ISBLANK(A414)," ",INDIRECT(ADDRESS(1,5+MOD(ROW()-2,COUNTA('Form Responses 1'!$1:$1)-4),,TRUE,"Form Responses 1")))</f>
        <v>RADEN SALEH - Halaman [Parkir Mobil]</v>
      </c>
      <c r="G414" s="68" t="str">
        <f ca="1">IF(ISBLANK(A414)," ",INDIRECT(ADDRESS(MATCH(A414,'Form Responses 1'!A:A,0),5+MOD(ROW()-2,COUNTA('Form Responses 1'!$1:$1)-4),,TRUE,"Form Responses 1")))</f>
        <v>CUKUP BAIK</v>
      </c>
      <c r="H414" s="84" t="str">
        <f ca="1" t="shared" si="1"/>
        <v>RADEN SALEH - Halaman</v>
      </c>
      <c r="I414" s="84" t="str">
        <f ca="1" t="shared" si="2"/>
        <v>CLEANING SERVICE</v>
      </c>
      <c r="J414" s="84">
        <f ca="1" t="array" ref="J414">IFERROR(INDEX(MASTER!B:B,MATCH(G414,MASTER!A:A,0))/100," ")</f>
        <v>0.89</v>
      </c>
      <c r="K414" s="68">
        <f ca="1" t="shared" si="3"/>
        <v>18</v>
      </c>
      <c r="L414" s="68" t="str">
        <f ca="1" t="shared" si="4"/>
        <v>2023 - WEEK 18</v>
      </c>
      <c r="M414" s="68" t="str">
        <f ca="1" t="shared" si="5"/>
        <v>2023 - MONTH 04</v>
      </c>
      <c r="N414" s="84">
        <f ca="1" t="shared" ref="N414:O414" si="422">IFERROR(AVERAGEIF(L:L,L414,$J:$J)," ")</f>
        <v>0.8009375</v>
      </c>
      <c r="O414" s="84">
        <f ca="1" t="shared" si="422"/>
        <v>0.906741071428569</v>
      </c>
      <c r="P414" s="68" t="str">
        <f ca="1">IF(ISBLANK(A414)," ",IF(N414&gt;MASTER!$B$3/100,"SB",IF(N414&gt;MASTER!$B$4/100,"B",IF(N414&gt;MASTER!$B$5/100,"C","K"))))</f>
        <v>C</v>
      </c>
      <c r="Q414" s="68" t="str">
        <f ca="1">IF(ISBLANK(B414)," ",IF(O414&gt;MASTER!$B$3/100,"SB",IF(O414&gt;MASTER!$B$4/100,"B",IF(O414&gt;MASTER!$B$5/100,"C","K"))))</f>
        <v>B</v>
      </c>
    </row>
    <row r="415" customHeight="1" spans="1:17">
      <c r="A415" s="81">
        <f ca="1">INDIRECT(ADDRESS(2+QUOTIENT(ROW()-2,COUNTA('Form Responses 1'!$1:$1)-4),1,,TRUE,"Form Responses 1"))</f>
        <v>45051.437605625</v>
      </c>
      <c r="B415" s="68" t="str">
        <f ca="1">INDIRECT(ADDRESS(2+QUOTIENT(ROW()-2,COUNTA('Form Responses 1'!$1:$1)-4),2,,TRUE,"Form Responses 1"))</f>
        <v>edy.kyd@gmail.com</v>
      </c>
      <c r="C415" s="68" t="str">
        <f ca="1">INDIRECT(ADDRESS(2+QUOTIENT(ROW()-2,COUNTA('Form Responses 1'!$1:$1)-4),3,,TRUE,"Form Responses 1"))</f>
        <v>Edi Karyadi</v>
      </c>
      <c r="D415" s="82">
        <f ca="1">INDIRECT(ADDRESS(2+QUOTIENT(ROW()-2,COUNTA('Form Responses 1'!$1:$1)-4),4,,TRUE,"Form Responses 1"))</f>
        <v>45046</v>
      </c>
      <c r="E415" s="83">
        <f ca="1" t="shared" si="0"/>
        <v>7</v>
      </c>
      <c r="F415" s="68" t="str">
        <f ca="1">IF(ISBLANK(A415)," ",INDIRECT(ADDRESS(1,5+MOD(ROW()-2,COUNTA('Form Responses 1'!$1:$1)-4),,TRUE,"Form Responses 1")))</f>
        <v>RADEN SALEH - Halaman [Pos Security]</v>
      </c>
      <c r="G415" s="68" t="str">
        <f ca="1">IF(ISBLANK(A415)," ",INDIRECT(ADDRESS(MATCH(A415,'Form Responses 1'!A:A,0),5+MOD(ROW()-2,COUNTA('Form Responses 1'!$1:$1)-4),,TRUE,"Form Responses 1")))</f>
        <v>CUKUP BAIK</v>
      </c>
      <c r="H415" s="84" t="str">
        <f ca="1" t="shared" si="1"/>
        <v>RADEN SALEH - Halaman</v>
      </c>
      <c r="I415" s="84" t="str">
        <f ca="1" t="shared" si="2"/>
        <v>CLEANING SERVICE</v>
      </c>
      <c r="J415" s="84">
        <f ca="1" t="array" ref="J415">IFERROR(INDEX(MASTER!B:B,MATCH(G415,MASTER!A:A,0))/100," ")</f>
        <v>0.89</v>
      </c>
      <c r="K415" s="68">
        <f ca="1" t="shared" si="3"/>
        <v>18</v>
      </c>
      <c r="L415" s="68" t="str">
        <f ca="1" t="shared" si="4"/>
        <v>2023 - WEEK 18</v>
      </c>
      <c r="M415" s="68" t="str">
        <f ca="1" t="shared" si="5"/>
        <v>2023 - MONTH 04</v>
      </c>
      <c r="N415" s="84">
        <f ca="1" t="shared" ref="N415:O415" si="423">IFERROR(AVERAGEIF(L:L,L415,$J:$J)," ")</f>
        <v>0.8009375</v>
      </c>
      <c r="O415" s="84">
        <f ca="1" t="shared" si="423"/>
        <v>0.906741071428569</v>
      </c>
      <c r="P415" s="68" t="str">
        <f ca="1">IF(ISBLANK(A415)," ",IF(N415&gt;MASTER!$B$3/100,"SB",IF(N415&gt;MASTER!$B$4/100,"B",IF(N415&gt;MASTER!$B$5/100,"C","K"))))</f>
        <v>C</v>
      </c>
      <c r="Q415" s="68" t="str">
        <f ca="1">IF(ISBLANK(B415)," ",IF(O415&gt;MASTER!$B$3/100,"SB",IF(O415&gt;MASTER!$B$4/100,"B",IF(O415&gt;MASTER!$B$5/100,"C","K"))))</f>
        <v>B</v>
      </c>
    </row>
    <row r="416" customHeight="1" spans="1:17">
      <c r="A416" s="81">
        <f ca="1">INDIRECT(ADDRESS(2+QUOTIENT(ROW()-2,COUNTA('Form Responses 1'!$1:$1)-4),1,,TRUE,"Form Responses 1"))</f>
        <v>45051.437605625</v>
      </c>
      <c r="B416" s="68" t="str">
        <f ca="1">INDIRECT(ADDRESS(2+QUOTIENT(ROW()-2,COUNTA('Form Responses 1'!$1:$1)-4),2,,TRUE,"Form Responses 1"))</f>
        <v>edy.kyd@gmail.com</v>
      </c>
      <c r="C416" s="68" t="str">
        <f ca="1">INDIRECT(ADDRESS(2+QUOTIENT(ROW()-2,COUNTA('Form Responses 1'!$1:$1)-4),3,,TRUE,"Form Responses 1"))</f>
        <v>Edi Karyadi</v>
      </c>
      <c r="D416" s="82">
        <f ca="1">INDIRECT(ADDRESS(2+QUOTIENT(ROW()-2,COUNTA('Form Responses 1'!$1:$1)-4),4,,TRUE,"Form Responses 1"))</f>
        <v>45046</v>
      </c>
      <c r="E416" s="83">
        <f ca="1" t="shared" si="0"/>
        <v>7</v>
      </c>
      <c r="F416" s="68" t="str">
        <f ca="1">IF(ISBLANK(A416)," ",INDIRECT(ADDRESS(1,5+MOD(ROW()-2,COUNTA('Form Responses 1'!$1:$1)-4),,TRUE,"Form Responses 1")))</f>
        <v>RADEN SALEH - Halaman [Halaman depan samping dan belakang]</v>
      </c>
      <c r="G416" s="68" t="str">
        <f ca="1">IF(ISBLANK(A416)," ",INDIRECT(ADDRESS(MATCH(A416,'Form Responses 1'!A:A,0),5+MOD(ROW()-2,COUNTA('Form Responses 1'!$1:$1)-4),,TRUE,"Form Responses 1")))</f>
        <v>CUKUP BAIK</v>
      </c>
      <c r="H416" s="84" t="str">
        <f ca="1" t="shared" si="1"/>
        <v>RADEN SALEH - Halaman</v>
      </c>
      <c r="I416" s="84" t="str">
        <f ca="1" t="shared" si="2"/>
        <v>CLEANING SERVICE</v>
      </c>
      <c r="J416" s="84">
        <f ca="1" t="array" ref="J416">IFERROR(INDEX(MASTER!B:B,MATCH(G416,MASTER!A:A,0))/100," ")</f>
        <v>0.89</v>
      </c>
      <c r="K416" s="68">
        <f ca="1" t="shared" si="3"/>
        <v>18</v>
      </c>
      <c r="L416" s="68" t="str">
        <f ca="1" t="shared" si="4"/>
        <v>2023 - WEEK 18</v>
      </c>
      <c r="M416" s="68" t="str">
        <f ca="1" t="shared" si="5"/>
        <v>2023 - MONTH 04</v>
      </c>
      <c r="N416" s="84">
        <f ca="1" t="shared" ref="N416:O416" si="424">IFERROR(AVERAGEIF(L:L,L416,$J:$J)," ")</f>
        <v>0.8009375</v>
      </c>
      <c r="O416" s="84">
        <f ca="1" t="shared" si="424"/>
        <v>0.906741071428569</v>
      </c>
      <c r="P416" s="68" t="str">
        <f ca="1">IF(ISBLANK(A416)," ",IF(N416&gt;MASTER!$B$3/100,"SB",IF(N416&gt;MASTER!$B$4/100,"B",IF(N416&gt;MASTER!$B$5/100,"C","K"))))</f>
        <v>C</v>
      </c>
      <c r="Q416" s="68" t="str">
        <f ca="1">IF(ISBLANK(B416)," ",IF(O416&gt;MASTER!$B$3/100,"SB",IF(O416&gt;MASTER!$B$4/100,"B",IF(O416&gt;MASTER!$B$5/100,"C","K"))))</f>
        <v>B</v>
      </c>
    </row>
    <row r="417" customHeight="1" spans="1:17">
      <c r="A417" s="81">
        <f ca="1">INDIRECT(ADDRESS(2+QUOTIENT(ROW()-2,COUNTA('Form Responses 1'!$1:$1)-4),1,,TRUE,"Form Responses 1"))</f>
        <v>45051.437605625</v>
      </c>
      <c r="B417" s="68" t="str">
        <f ca="1">INDIRECT(ADDRESS(2+QUOTIENT(ROW()-2,COUNTA('Form Responses 1'!$1:$1)-4),2,,TRUE,"Form Responses 1"))</f>
        <v>edy.kyd@gmail.com</v>
      </c>
      <c r="C417" s="68" t="str">
        <f ca="1">INDIRECT(ADDRESS(2+QUOTIENT(ROW()-2,COUNTA('Form Responses 1'!$1:$1)-4),3,,TRUE,"Form Responses 1"))</f>
        <v>Edi Karyadi</v>
      </c>
      <c r="D417" s="82">
        <f ca="1">INDIRECT(ADDRESS(2+QUOTIENT(ROW()-2,COUNTA('Form Responses 1'!$1:$1)-4),4,,TRUE,"Form Responses 1"))</f>
        <v>45046</v>
      </c>
      <c r="E417" s="83">
        <f ca="1" t="shared" si="0"/>
        <v>7</v>
      </c>
      <c r="F417" s="68" t="str">
        <f ca="1">IF(ISBLANK(A417)," ",INDIRECT(ADDRESS(1,5+MOD(ROW()-2,COUNTA('Form Responses 1'!$1:$1)-4),,TRUE,"Form Responses 1")))</f>
        <v>RADEN SALEH - Halaman [TPS]</v>
      </c>
      <c r="G417" s="68" t="str">
        <f ca="1">IF(ISBLANK(A417)," ",INDIRECT(ADDRESS(MATCH(A417,'Form Responses 1'!A:A,0),5+MOD(ROW()-2,COUNTA('Form Responses 1'!$1:$1)-4),,TRUE,"Form Responses 1")))</f>
        <v>CUKUP BAIK</v>
      </c>
      <c r="H417" s="84" t="str">
        <f ca="1" t="shared" si="1"/>
        <v>RADEN SALEH - Halaman</v>
      </c>
      <c r="I417" s="84" t="str">
        <f ca="1" t="shared" si="2"/>
        <v>CLEANING SERVICE</v>
      </c>
      <c r="J417" s="84">
        <f ca="1" t="array" ref="J417">IFERROR(INDEX(MASTER!B:B,MATCH(G417,MASTER!A:A,0))/100," ")</f>
        <v>0.89</v>
      </c>
      <c r="K417" s="68">
        <f ca="1" t="shared" si="3"/>
        <v>18</v>
      </c>
      <c r="L417" s="68" t="str">
        <f ca="1" t="shared" si="4"/>
        <v>2023 - WEEK 18</v>
      </c>
      <c r="M417" s="68" t="str">
        <f ca="1" t="shared" si="5"/>
        <v>2023 - MONTH 04</v>
      </c>
      <c r="N417" s="84">
        <f ca="1" t="shared" ref="N417:O417" si="425">IFERROR(AVERAGEIF(L:L,L417,$J:$J)," ")</f>
        <v>0.8009375</v>
      </c>
      <c r="O417" s="84">
        <f ca="1" t="shared" si="425"/>
        <v>0.906741071428569</v>
      </c>
      <c r="P417" s="68" t="str">
        <f ca="1">IF(ISBLANK(A417)," ",IF(N417&gt;MASTER!$B$3/100,"SB",IF(N417&gt;MASTER!$B$4/100,"B",IF(N417&gt;MASTER!$B$5/100,"C","K"))))</f>
        <v>C</v>
      </c>
      <c r="Q417" s="68" t="str">
        <f ca="1">IF(ISBLANK(B417)," ",IF(O417&gt;MASTER!$B$3/100,"SB",IF(O417&gt;MASTER!$B$4/100,"B",IF(O417&gt;MASTER!$B$5/100,"C","K"))))</f>
        <v>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3">
        <f ca="1" t="shared" si="0"/>
        <v>6</v>
      </c>
      <c r="F418" s="68" t="str">
        <f ca="1">IF(ISBLANK(A418)," ",INDIRECT(ADDRESS(1,5+MOD(ROW()-2,COUNTA('Form Responses 1'!$1:$1)-4),,TRUE,"Form Responses 1")))</f>
        <v>Security [CIKINI - Security Functions]</v>
      </c>
      <c r="G418" s="68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2"/>
        <v>SECURITY SERVICE</v>
      </c>
      <c r="J418" s="84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4">
        <f ca="1" t="shared" ref="N418:O418" si="426">IFERROR(AVERAGEIF(L:L,L418,$J:$J)," ")</f>
        <v>0.925625</v>
      </c>
      <c r="O418" s="84">
        <f ca="1" t="shared" si="426"/>
        <v>0.925625</v>
      </c>
      <c r="P418" s="68" t="str">
        <f ca="1">IF(ISBLANK(A418)," ",IF(N418&gt;MASTER!$B$3/100,"SB",IF(N418&gt;MASTER!$B$4/100,"B",IF(N418&gt;MASTER!$B$5/100,"C","K"))))</f>
        <v>B</v>
      </c>
      <c r="Q418" s="68" t="str">
        <f ca="1">IF(ISBLANK(B418)," ",IF(O418&gt;MASTER!$B$3/100,"SB",IF(O418&gt;MASTER!$B$4/100,"B",IF(O418&gt;MASTER!$B$5/100,"C","K"))))</f>
        <v>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3">
        <f ca="1" t="shared" si="0"/>
        <v>6</v>
      </c>
      <c r="F419" s="68" t="str">
        <f ca="1">IF(ISBLANK(A419)," ",INDIRECT(ADDRESS(1,5+MOD(ROW()-2,COUNTA('Form Responses 1'!$1:$1)-4),,TRUE,"Form Responses 1")))</f>
        <v>Security [ RADEN SALEH - Security Functions]</v>
      </c>
      <c r="G419" s="68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Security</v>
      </c>
      <c r="I419" s="84" t="str">
        <f ca="1" t="shared" si="2"/>
        <v>SECURITY SERVICE</v>
      </c>
      <c r="J419" s="84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4">
        <f ca="1" t="shared" ref="N419:O419" si="427">IFERROR(AVERAGEIF(L:L,L419,$J:$J)," ")</f>
        <v>0.925625</v>
      </c>
      <c r="O419" s="84">
        <f ca="1" t="shared" si="427"/>
        <v>0.925625</v>
      </c>
      <c r="P419" s="68" t="str">
        <f ca="1">IF(ISBLANK(A419)," ",IF(N419&gt;MASTER!$B$3/100,"SB",IF(N419&gt;MASTER!$B$4/100,"B",IF(N419&gt;MASTER!$B$5/100,"C","K"))))</f>
        <v>B</v>
      </c>
      <c r="Q419" s="68" t="str">
        <f ca="1">IF(ISBLANK(B419)," ",IF(O419&gt;MASTER!$B$3/100,"SB",IF(O419&gt;MASTER!$B$4/100,"B",IF(O419&gt;MASTER!$B$5/100,"C","K"))))</f>
        <v>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3">
        <f ca="1" t="shared" si="0"/>
        <v>6</v>
      </c>
      <c r="F420" s="68" t="str">
        <f ca="1">IF(ISBLANK(A420)," ",INDIRECT(ADDRESS(1,5+MOD(ROW()-2,COUNTA('Form Responses 1'!$1:$1)-4),,TRUE,"Form Responses 1")))</f>
        <v>CIKINI - Lantai 1 [Lobby Utama]</v>
      </c>
      <c r="G420" s="68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CIKINI - Lantai 1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4">
        <f ca="1" t="shared" ref="N420:O420" si="428">IFERROR(AVERAGEIF(L:L,L420,$J:$J)," ")</f>
        <v>0.925625</v>
      </c>
      <c r="O420" s="84">
        <f ca="1" t="shared" si="428"/>
        <v>0.925625</v>
      </c>
      <c r="P420" s="68" t="str">
        <f ca="1">IF(ISBLANK(A420)," ",IF(N420&gt;MASTER!$B$3/100,"SB",IF(N420&gt;MASTER!$B$4/100,"B",IF(N420&gt;MASTER!$B$5/100,"C","K"))))</f>
        <v>B</v>
      </c>
      <c r="Q420" s="68" t="str">
        <f ca="1">IF(ISBLANK(B420)," ",IF(O420&gt;MASTER!$B$3/100,"SB",IF(O420&gt;MASTER!$B$4/100,"B",IF(O420&gt;MASTER!$B$5/100,"C","K"))))</f>
        <v>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3">
        <f ca="1" t="shared" si="0"/>
        <v>6</v>
      </c>
      <c r="F421" s="68" t="str">
        <f ca="1">IF(ISBLANK(A421)," ",INDIRECT(ADDRESS(1,5+MOD(ROW()-2,COUNTA('Form Responses 1'!$1:$1)-4),,TRUE,"Form Responses 1")))</f>
        <v>CIKINI - Lantai 1 [Musholla]</v>
      </c>
      <c r="G421" s="68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CIKINI - Lantai 1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4">
        <f ca="1" t="shared" ref="N421:O421" si="429">IFERROR(AVERAGEIF(L:L,L421,$J:$J)," ")</f>
        <v>0.925625</v>
      </c>
      <c r="O421" s="84">
        <f ca="1" t="shared" si="429"/>
        <v>0.925625</v>
      </c>
      <c r="P421" s="68" t="str">
        <f ca="1">IF(ISBLANK(A421)," ",IF(N421&gt;MASTER!$B$3/100,"SB",IF(N421&gt;MASTER!$B$4/100,"B",IF(N421&gt;MASTER!$B$5/100,"C","K"))))</f>
        <v>B</v>
      </c>
      <c r="Q421" s="68" t="str">
        <f ca="1">IF(ISBLANK(B421)," ",IF(O421&gt;MASTER!$B$3/100,"SB",IF(O421&gt;MASTER!$B$4/100,"B",IF(O421&gt;MASTER!$B$5/100,"C","K"))))</f>
        <v>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3">
        <f ca="1" t="shared" si="0"/>
        <v>6</v>
      </c>
      <c r="F422" s="68" t="str">
        <f ca="1">IF(ISBLANK(A422)," ",INDIRECT(ADDRESS(1,5+MOD(ROW()-2,COUNTA('Form Responses 1'!$1:$1)-4),,TRUE,"Form Responses 1")))</f>
        <v>CIKINI - Lantai 1 [R. PPID]</v>
      </c>
      <c r="G422" s="68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CIKINI - Lantai 1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4">
        <f ca="1" t="shared" ref="N422:O422" si="430">IFERROR(AVERAGEIF(L:L,L422,$J:$J)," ")</f>
        <v>0.925625</v>
      </c>
      <c r="O422" s="84">
        <f ca="1" t="shared" si="430"/>
        <v>0.925625</v>
      </c>
      <c r="P422" s="68" t="str">
        <f ca="1">IF(ISBLANK(A422)," ",IF(N422&gt;MASTER!$B$3/100,"SB",IF(N422&gt;MASTER!$B$4/100,"B",IF(N422&gt;MASTER!$B$5/100,"C","K"))))</f>
        <v>B</v>
      </c>
      <c r="Q422" s="68" t="str">
        <f ca="1">IF(ISBLANK(B422)," ",IF(O422&gt;MASTER!$B$3/100,"SB",IF(O422&gt;MASTER!$B$4/100,"B",IF(O422&gt;MASTER!$B$5/100,"C","K"))))</f>
        <v>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3">
        <f ca="1" t="shared" si="0"/>
        <v>6</v>
      </c>
      <c r="F423" s="68" t="str">
        <f ca="1">IF(ISBLANK(A423)," ",INDIRECT(ADDRESS(1,5+MOD(ROW()-2,COUNTA('Form Responses 1'!$1:$1)-4),,TRUE,"Form Responses 1")))</f>
        <v>CIKINI - Lantai 1 [Ruang Kerja]</v>
      </c>
      <c r="G423" s="68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CIKINI - Lantai 1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4">
        <f ca="1" t="shared" ref="N423:O423" si="431">IFERROR(AVERAGEIF(L:L,L423,$J:$J)," ")</f>
        <v>0.925625</v>
      </c>
      <c r="O423" s="84">
        <f ca="1" t="shared" si="431"/>
        <v>0.925625</v>
      </c>
      <c r="P423" s="68" t="str">
        <f ca="1">IF(ISBLANK(A423)," ",IF(N423&gt;MASTER!$B$3/100,"SB",IF(N423&gt;MASTER!$B$4/100,"B",IF(N423&gt;MASTER!$B$5/100,"C","K"))))</f>
        <v>B</v>
      </c>
      <c r="Q423" s="68" t="str">
        <f ca="1">IF(ISBLANK(B423)," ",IF(O423&gt;MASTER!$B$3/100,"SB",IF(O423&gt;MASTER!$B$4/100,"B",IF(O423&gt;MASTER!$B$5/100,"C","K"))))</f>
        <v>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3">
        <f ca="1" t="shared" si="0"/>
        <v>6</v>
      </c>
      <c r="F424" s="68" t="str">
        <f ca="1">IF(ISBLANK(A424)," ",INDIRECT(ADDRESS(1,5+MOD(ROW()-2,COUNTA('Form Responses 1'!$1:$1)-4),,TRUE,"Form Responses 1")))</f>
        <v>CIKINI - Lantai 1 [Taman Tengah]</v>
      </c>
      <c r="G424" s="68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CIKINI - Lantai 1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4">
        <f ca="1" t="shared" ref="N424:O424" si="432">IFERROR(AVERAGEIF(L:L,L424,$J:$J)," ")</f>
        <v>0.925625</v>
      </c>
      <c r="O424" s="84">
        <f ca="1" t="shared" si="432"/>
        <v>0.925625</v>
      </c>
      <c r="P424" s="68" t="str">
        <f ca="1">IF(ISBLANK(A424)," ",IF(N424&gt;MASTER!$B$3/100,"SB",IF(N424&gt;MASTER!$B$4/100,"B",IF(N424&gt;MASTER!$B$5/100,"C","K"))))</f>
        <v>B</v>
      </c>
      <c r="Q424" s="68" t="str">
        <f ca="1">IF(ISBLANK(B424)," ",IF(O424&gt;MASTER!$B$3/100,"SB",IF(O424&gt;MASTER!$B$4/100,"B",IF(O424&gt;MASTER!$B$5/100,"C","K"))))</f>
        <v>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3">
        <f ca="1" t="shared" si="0"/>
        <v>6</v>
      </c>
      <c r="F425" s="68" t="str">
        <f ca="1">IF(ISBLANK(A425)," ",INDIRECT(ADDRESS(1,5+MOD(ROW()-2,COUNTA('Form Responses 1'!$1:$1)-4),,TRUE,"Form Responses 1")))</f>
        <v>CIKINI - Lantai 1 [Toilet Pria / Wanita]</v>
      </c>
      <c r="G425" s="68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CIKINI - Lantai 1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4">
        <f ca="1" t="shared" ref="N425:O425" si="433">IFERROR(AVERAGEIF(L:L,L425,$J:$J)," ")</f>
        <v>0.925625</v>
      </c>
      <c r="O425" s="84">
        <f ca="1" t="shared" si="433"/>
        <v>0.925625</v>
      </c>
      <c r="P425" s="68" t="str">
        <f ca="1">IF(ISBLANK(A425)," ",IF(N425&gt;MASTER!$B$3/100,"SB",IF(N425&gt;MASTER!$B$4/100,"B",IF(N425&gt;MASTER!$B$5/100,"C","K"))))</f>
        <v>B</v>
      </c>
      <c r="Q425" s="68" t="str">
        <f ca="1">IF(ISBLANK(B425)," ",IF(O425&gt;MASTER!$B$3/100,"SB",IF(O425&gt;MASTER!$B$4/100,"B",IF(O425&gt;MASTER!$B$5/100,"C","K"))))</f>
        <v>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3">
        <f ca="1" t="shared" si="0"/>
        <v>6</v>
      </c>
      <c r="F426" s="68" t="str">
        <f ca="1">IF(ISBLANK(A426)," ",INDIRECT(ADDRESS(1,5+MOD(ROW()-2,COUNTA('Form Responses 1'!$1:$1)-4),,TRUE,"Form Responses 1")))</f>
        <v>CIKINI - Lantai 2 [Tangga Exit]</v>
      </c>
      <c r="G426" s="68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CIKINI - Lantai 2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4">
        <f ca="1" t="shared" ref="N426:O426" si="434">IFERROR(AVERAGEIF(L:L,L426,$J:$J)," ")</f>
        <v>0.925625</v>
      </c>
      <c r="O426" s="84">
        <f ca="1" t="shared" si="434"/>
        <v>0.925625</v>
      </c>
      <c r="P426" s="68" t="str">
        <f ca="1">IF(ISBLANK(A426)," ",IF(N426&gt;MASTER!$B$3/100,"SB",IF(N426&gt;MASTER!$B$4/100,"B",IF(N426&gt;MASTER!$B$5/100,"C","K"))))</f>
        <v>B</v>
      </c>
      <c r="Q426" s="68" t="str">
        <f ca="1">IF(ISBLANK(B426)," ",IF(O426&gt;MASTER!$B$3/100,"SB",IF(O426&gt;MASTER!$B$4/100,"B",IF(O426&gt;MASTER!$B$5/100,"C","K"))))</f>
        <v>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3">
        <f ca="1" t="shared" si="0"/>
        <v>6</v>
      </c>
      <c r="F427" s="68" t="str">
        <f ca="1">IF(ISBLANK(A427)," ",INDIRECT(ADDRESS(1,5+MOD(ROW()-2,COUNTA('Form Responses 1'!$1:$1)-4),,TRUE,"Form Responses 1")))</f>
        <v>CIKINI - Lantai 2 [Ruang Kerja]</v>
      </c>
      <c r="G427" s="68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CIKINI - Lantai 2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4">
        <f ca="1" t="shared" ref="N427:O427" si="435">IFERROR(AVERAGEIF(L:L,L427,$J:$J)," ")</f>
        <v>0.925625</v>
      </c>
      <c r="O427" s="84">
        <f ca="1" t="shared" si="435"/>
        <v>0.925625</v>
      </c>
      <c r="P427" s="68" t="str">
        <f ca="1">IF(ISBLANK(A427)," ",IF(N427&gt;MASTER!$B$3/100,"SB",IF(N427&gt;MASTER!$B$4/100,"B",IF(N427&gt;MASTER!$B$5/100,"C","K"))))</f>
        <v>B</v>
      </c>
      <c r="Q427" s="68" t="str">
        <f ca="1">IF(ISBLANK(B427)," ",IF(O427&gt;MASTER!$B$3/100,"SB",IF(O427&gt;MASTER!$B$4/100,"B",IF(O427&gt;MASTER!$B$5/100,"C","K"))))</f>
        <v>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3">
        <f ca="1" t="shared" si="0"/>
        <v>6</v>
      </c>
      <c r="F428" s="68" t="str">
        <f ca="1">IF(ISBLANK(A428)," ",INDIRECT(ADDRESS(1,5+MOD(ROW()-2,COUNTA('Form Responses 1'!$1:$1)-4),,TRUE,"Form Responses 1")))</f>
        <v>CIKINI - Lantai 2 [Pantry ]</v>
      </c>
      <c r="G428" s="68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CIKINI - Lantai 2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4">
        <f ca="1" t="shared" ref="N428:O428" si="436">IFERROR(AVERAGEIF(L:L,L428,$J:$J)," ")</f>
        <v>0.925625</v>
      </c>
      <c r="O428" s="84">
        <f ca="1" t="shared" si="436"/>
        <v>0.925625</v>
      </c>
      <c r="P428" s="68" t="str">
        <f ca="1">IF(ISBLANK(A428)," ",IF(N428&gt;MASTER!$B$3/100,"SB",IF(N428&gt;MASTER!$B$4/100,"B",IF(N428&gt;MASTER!$B$5/100,"C","K"))))</f>
        <v>B</v>
      </c>
      <c r="Q428" s="68" t="str">
        <f ca="1">IF(ISBLANK(B428)," ",IF(O428&gt;MASTER!$B$3/100,"SB",IF(O428&gt;MASTER!$B$4/100,"B",IF(O428&gt;MASTER!$B$5/100,"C","K"))))</f>
        <v>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3">
        <f ca="1" t="shared" si="0"/>
        <v>6</v>
      </c>
      <c r="F429" s="68" t="str">
        <f ca="1">IF(ISBLANK(A429)," ",INDIRECT(ADDRESS(1,5+MOD(ROW()-2,COUNTA('Form Responses 1'!$1:$1)-4),,TRUE,"Form Responses 1")))</f>
        <v>CIKINI - Lantai 2 [Ruang Rapat 1]</v>
      </c>
      <c r="G429" s="68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CIKINI - Lantai 2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4">
        <f ca="1" t="shared" ref="N429:O429" si="437">IFERROR(AVERAGEIF(L:L,L429,$J:$J)," ")</f>
        <v>0.925625</v>
      </c>
      <c r="O429" s="84">
        <f ca="1" t="shared" si="437"/>
        <v>0.925625</v>
      </c>
      <c r="P429" s="68" t="str">
        <f ca="1">IF(ISBLANK(A429)," ",IF(N429&gt;MASTER!$B$3/100,"SB",IF(N429&gt;MASTER!$B$4/100,"B",IF(N429&gt;MASTER!$B$5/100,"C","K"))))</f>
        <v>B</v>
      </c>
      <c r="Q429" s="68" t="str">
        <f ca="1">IF(ISBLANK(B429)," ",IF(O429&gt;MASTER!$B$3/100,"SB",IF(O429&gt;MASTER!$B$4/100,"B",IF(O429&gt;MASTER!$B$5/100,"C","K"))))</f>
        <v>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3">
        <f ca="1" t="shared" si="0"/>
        <v>6</v>
      </c>
      <c r="F430" s="68" t="str">
        <f ca="1">IF(ISBLANK(A430)," ",INDIRECT(ADDRESS(1,5+MOD(ROW()-2,COUNTA('Form Responses 1'!$1:$1)-4),,TRUE,"Form Responses 1")))</f>
        <v>CIKINI - Lantai 2 [Koridor ]</v>
      </c>
      <c r="G430" s="68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CIKINI - Lantai 2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4">
        <f ca="1" t="shared" ref="N430:O430" si="438">IFERROR(AVERAGEIF(L:L,L430,$J:$J)," ")</f>
        <v>0.925625</v>
      </c>
      <c r="O430" s="84">
        <f ca="1" t="shared" si="438"/>
        <v>0.925625</v>
      </c>
      <c r="P430" s="68" t="str">
        <f ca="1">IF(ISBLANK(A430)," ",IF(N430&gt;MASTER!$B$3/100,"SB",IF(N430&gt;MASTER!$B$4/100,"B",IF(N430&gt;MASTER!$B$5/100,"C","K"))))</f>
        <v>B</v>
      </c>
      <c r="Q430" s="68" t="str">
        <f ca="1">IF(ISBLANK(B430)," ",IF(O430&gt;MASTER!$B$3/100,"SB",IF(O430&gt;MASTER!$B$4/100,"B",IF(O430&gt;MASTER!$B$5/100,"C","K"))))</f>
        <v>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3">
        <f ca="1" t="shared" si="0"/>
        <v>6</v>
      </c>
      <c r="F431" s="68" t="str">
        <f ca="1">IF(ISBLANK(A431)," ",INDIRECT(ADDRESS(1,5+MOD(ROW()-2,COUNTA('Form Responses 1'!$1:$1)-4),,TRUE,"Form Responses 1")))</f>
        <v>CIKINI - Lantai 2 [Toilet Pria / Wanita]</v>
      </c>
      <c r="G431" s="68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CIKINI - Lantai 2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4">
        <f ca="1" t="shared" ref="N431:O431" si="439">IFERROR(AVERAGEIF(L:L,L431,$J:$J)," ")</f>
        <v>0.925625</v>
      </c>
      <c r="O431" s="84">
        <f ca="1" t="shared" si="439"/>
        <v>0.925625</v>
      </c>
      <c r="P431" s="68" t="str">
        <f ca="1">IF(ISBLANK(A431)," ",IF(N431&gt;MASTER!$B$3/100,"SB",IF(N431&gt;MASTER!$B$4/100,"B",IF(N431&gt;MASTER!$B$5/100,"C","K"))))</f>
        <v>B</v>
      </c>
      <c r="Q431" s="68" t="str">
        <f ca="1">IF(ISBLANK(B431)," ",IF(O431&gt;MASTER!$B$3/100,"SB",IF(O431&gt;MASTER!$B$4/100,"B",IF(O431&gt;MASTER!$B$5/100,"C","K"))))</f>
        <v>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3">
        <f ca="1" t="shared" si="0"/>
        <v>6</v>
      </c>
      <c r="F432" s="68" t="str">
        <f ca="1">IF(ISBLANK(A432)," ",INDIRECT(ADDRESS(1,5+MOD(ROW()-2,COUNTA('Form Responses 1'!$1:$1)-4),,TRUE,"Form Responses 1")))</f>
        <v>CIKINI - Halaman [Taman ]</v>
      </c>
      <c r="G432" s="68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CIKINI - Halaman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4">
        <f ca="1" t="shared" ref="N432:O432" si="440">IFERROR(AVERAGEIF(L:L,L432,$J:$J)," ")</f>
        <v>0.925625</v>
      </c>
      <c r="O432" s="84">
        <f ca="1" t="shared" si="440"/>
        <v>0.925625</v>
      </c>
      <c r="P432" s="68" t="str">
        <f ca="1">IF(ISBLANK(A432)," ",IF(N432&gt;MASTER!$B$3/100,"SB",IF(N432&gt;MASTER!$B$4/100,"B",IF(N432&gt;MASTER!$B$5/100,"C","K"))))</f>
        <v>B</v>
      </c>
      <c r="Q432" s="68" t="str">
        <f ca="1">IF(ISBLANK(B432)," ",IF(O432&gt;MASTER!$B$3/100,"SB",IF(O432&gt;MASTER!$B$4/100,"B",IF(O432&gt;MASTER!$B$5/100,"C","K"))))</f>
        <v>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3">
        <f ca="1" t="shared" si="0"/>
        <v>6</v>
      </c>
      <c r="F433" s="68" t="str">
        <f ca="1">IF(ISBLANK(A433)," ",INDIRECT(ADDRESS(1,5+MOD(ROW()-2,COUNTA('Form Responses 1'!$1:$1)-4),,TRUE,"Form Responses 1")))</f>
        <v>CIKINI - Halaman [Parkir Motor ]</v>
      </c>
      <c r="G433" s="68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CIKINI - Halaman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4">
        <f ca="1" t="shared" ref="N433:O433" si="441">IFERROR(AVERAGEIF(L:L,L433,$J:$J)," ")</f>
        <v>0.925625</v>
      </c>
      <c r="O433" s="84">
        <f ca="1" t="shared" si="441"/>
        <v>0.925625</v>
      </c>
      <c r="P433" s="68" t="str">
        <f ca="1">IF(ISBLANK(A433)," ",IF(N433&gt;MASTER!$B$3/100,"SB",IF(N433&gt;MASTER!$B$4/100,"B",IF(N433&gt;MASTER!$B$5/100,"C","K"))))</f>
        <v>B</v>
      </c>
      <c r="Q433" s="68" t="str">
        <f ca="1">IF(ISBLANK(B433)," ",IF(O433&gt;MASTER!$B$3/100,"SB",IF(O433&gt;MASTER!$B$4/100,"B",IF(O433&gt;MASTER!$B$5/100,"C","K"))))</f>
        <v>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3">
        <f ca="1" t="shared" si="0"/>
        <v>6</v>
      </c>
      <c r="F434" s="68" t="str">
        <f ca="1">IF(ISBLANK(A434)," ",INDIRECT(ADDRESS(1,5+MOD(ROW()-2,COUNTA('Form Responses 1'!$1:$1)-4),,TRUE,"Form Responses 1")))</f>
        <v>CIKINI - Halaman [Parkir Mobil]</v>
      </c>
      <c r="G434" s="68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CIKINI - Halaman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4">
        <f ca="1" t="shared" ref="N434:O434" si="442">IFERROR(AVERAGEIF(L:L,L434,$J:$J)," ")</f>
        <v>0.925625</v>
      </c>
      <c r="O434" s="84">
        <f ca="1" t="shared" si="442"/>
        <v>0.925625</v>
      </c>
      <c r="P434" s="68" t="str">
        <f ca="1">IF(ISBLANK(A434)," ",IF(N434&gt;MASTER!$B$3/100,"SB",IF(N434&gt;MASTER!$B$4/100,"B",IF(N434&gt;MASTER!$B$5/100,"C","K"))))</f>
        <v>B</v>
      </c>
      <c r="Q434" s="68" t="str">
        <f ca="1">IF(ISBLANK(B434)," ",IF(O434&gt;MASTER!$B$3/100,"SB",IF(O434&gt;MASTER!$B$4/100,"B",IF(O434&gt;MASTER!$B$5/100,"C","K"))))</f>
        <v>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3">
        <f ca="1" t="shared" si="0"/>
        <v>6</v>
      </c>
      <c r="F435" s="68" t="str">
        <f ca="1">IF(ISBLANK(A435)," ",INDIRECT(ADDRESS(1,5+MOD(ROW()-2,COUNTA('Form Responses 1'!$1:$1)-4),,TRUE,"Form Responses 1")))</f>
        <v>CIKINI - Halaman [Pos Security]</v>
      </c>
      <c r="G435" s="68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CIKINI - Halaman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4">
        <f ca="1" t="shared" ref="N435:O435" si="443">IFERROR(AVERAGEIF(L:L,L435,$J:$J)," ")</f>
        <v>0.925625</v>
      </c>
      <c r="O435" s="84">
        <f ca="1" t="shared" si="443"/>
        <v>0.925625</v>
      </c>
      <c r="P435" s="68" t="str">
        <f ca="1">IF(ISBLANK(A435)," ",IF(N435&gt;MASTER!$B$3/100,"SB",IF(N435&gt;MASTER!$B$4/100,"B",IF(N435&gt;MASTER!$B$5/100,"C","K"))))</f>
        <v>B</v>
      </c>
      <c r="Q435" s="68" t="str">
        <f ca="1">IF(ISBLANK(B435)," ",IF(O435&gt;MASTER!$B$3/100,"SB",IF(O435&gt;MASTER!$B$4/100,"B",IF(O435&gt;MASTER!$B$5/100,"C","K"))))</f>
        <v>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3">
        <f ca="1" t="shared" si="0"/>
        <v>6</v>
      </c>
      <c r="F436" s="68" t="str">
        <f ca="1">IF(ISBLANK(A436)," ",INDIRECT(ADDRESS(1,5+MOD(ROW()-2,COUNTA('Form Responses 1'!$1:$1)-4),,TRUE,"Form Responses 1")))</f>
        <v>CIKINI - Halaman [Halaman depan dan samping ]</v>
      </c>
      <c r="G436" s="68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CIKINI - Halaman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4">
        <f ca="1" t="shared" ref="N436:O436" si="444">IFERROR(AVERAGEIF(L:L,L436,$J:$J)," ")</f>
        <v>0.925625</v>
      </c>
      <c r="O436" s="84">
        <f ca="1" t="shared" si="444"/>
        <v>0.925625</v>
      </c>
      <c r="P436" s="68" t="str">
        <f ca="1">IF(ISBLANK(A436)," ",IF(N436&gt;MASTER!$B$3/100,"SB",IF(N436&gt;MASTER!$B$4/100,"B",IF(N436&gt;MASTER!$B$5/100,"C","K"))))</f>
        <v>B</v>
      </c>
      <c r="Q436" s="68" t="str">
        <f ca="1">IF(ISBLANK(B436)," ",IF(O436&gt;MASTER!$B$3/100,"SB",IF(O436&gt;MASTER!$B$4/100,"B",IF(O436&gt;MASTER!$B$5/100,"C","K"))))</f>
        <v>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3">
        <f ca="1" t="shared" si="0"/>
        <v>6</v>
      </c>
      <c r="F437" s="68" t="str">
        <f ca="1">IF(ISBLANK(A437)," ",INDIRECT(ADDRESS(1,5+MOD(ROW()-2,COUNTA('Form Responses 1'!$1:$1)-4),,TRUE,"Form Responses 1")))</f>
        <v>CIKINI - Halaman [TPS]</v>
      </c>
      <c r="G437" s="68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CIKINI - Halaman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4">
        <f ca="1" t="shared" ref="N437:O437" si="445">IFERROR(AVERAGEIF(L:L,L437,$J:$J)," ")</f>
        <v>0.925625</v>
      </c>
      <c r="O437" s="84">
        <f ca="1" t="shared" si="445"/>
        <v>0.925625</v>
      </c>
      <c r="P437" s="68" t="str">
        <f ca="1">IF(ISBLANK(A437)," ",IF(N437&gt;MASTER!$B$3/100,"SB",IF(N437&gt;MASTER!$B$4/100,"B",IF(N437&gt;MASTER!$B$5/100,"C","K"))))</f>
        <v>B</v>
      </c>
      <c r="Q437" s="68" t="str">
        <f ca="1">IF(ISBLANK(B437)," ",IF(O437&gt;MASTER!$B$3/100,"SB",IF(O437&gt;MASTER!$B$4/100,"B",IF(O437&gt;MASTER!$B$5/100,"C","K"))))</f>
        <v>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3">
        <f ca="1" t="shared" si="0"/>
        <v>6</v>
      </c>
      <c r="F438" s="68" t="str">
        <f ca="1">IF(ISBLANK(A438)," ",INDIRECT(ADDRESS(1,5+MOD(ROW()-2,COUNTA('Form Responses 1'!$1:$1)-4),,TRUE,"Form Responses 1")))</f>
        <v>RADEN SALEH - Lantai 1 [Lobby Utama]</v>
      </c>
      <c r="G438" s="68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RADEN SALEH - Lantai 1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4">
        <f ca="1" t="shared" ref="N438:O438" si="446">IFERROR(AVERAGEIF(L:L,L438,$J:$J)," ")</f>
        <v>0.925625</v>
      </c>
      <c r="O438" s="84">
        <f ca="1" t="shared" si="446"/>
        <v>0.925625</v>
      </c>
      <c r="P438" s="68" t="str">
        <f ca="1">IF(ISBLANK(A438)," ",IF(N438&gt;MASTER!$B$3/100,"SB",IF(N438&gt;MASTER!$B$4/100,"B",IF(N438&gt;MASTER!$B$5/100,"C","K"))))</f>
        <v>B</v>
      </c>
      <c r="Q438" s="68" t="str">
        <f ca="1">IF(ISBLANK(B438)," ",IF(O438&gt;MASTER!$B$3/100,"SB",IF(O438&gt;MASTER!$B$4/100,"B",IF(O438&gt;MASTER!$B$5/100,"C","K"))))</f>
        <v>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3">
        <f ca="1" t="shared" si="0"/>
        <v>6</v>
      </c>
      <c r="F439" s="68" t="str">
        <f ca="1">IF(ISBLANK(A439)," ",INDIRECT(ADDRESS(1,5+MOD(ROW()-2,COUNTA('Form Responses 1'!$1:$1)-4),,TRUE,"Form Responses 1")))</f>
        <v>RADEN SALEH - Lantai 1 [Lobby Luar]</v>
      </c>
      <c r="G439" s="68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RADEN SALEH - Lantai 1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4">
        <f ca="1" t="shared" ref="N439:O439" si="447">IFERROR(AVERAGEIF(L:L,L439,$J:$J)," ")</f>
        <v>0.925625</v>
      </c>
      <c r="O439" s="84">
        <f ca="1" t="shared" si="447"/>
        <v>0.925625</v>
      </c>
      <c r="P439" s="68" t="str">
        <f ca="1">IF(ISBLANK(A439)," ",IF(N439&gt;MASTER!$B$3/100,"SB",IF(N439&gt;MASTER!$B$4/100,"B",IF(N439&gt;MASTER!$B$5/100,"C","K"))))</f>
        <v>B</v>
      </c>
      <c r="Q439" s="68" t="str">
        <f ca="1">IF(ISBLANK(B439)," ",IF(O439&gt;MASTER!$B$3/100,"SB",IF(O439&gt;MASTER!$B$4/100,"B",IF(O439&gt;MASTER!$B$5/100,"C","K"))))</f>
        <v>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3">
        <f ca="1" t="shared" si="0"/>
        <v>6</v>
      </c>
      <c r="F440" s="68" t="str">
        <f ca="1">IF(ISBLANK(A440)," ",INDIRECT(ADDRESS(1,5+MOD(ROW()-2,COUNTA('Form Responses 1'!$1:$1)-4),,TRUE,"Form Responses 1")))</f>
        <v>RADEN SALEH - Lantai 1 [Ruang Meeting]</v>
      </c>
      <c r="G440" s="68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RADEN SALEH - Lantai 1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4">
        <f ca="1" t="shared" ref="N440:O440" si="448">IFERROR(AVERAGEIF(L:L,L440,$J:$J)," ")</f>
        <v>0.925625</v>
      </c>
      <c r="O440" s="84">
        <f ca="1" t="shared" si="448"/>
        <v>0.925625</v>
      </c>
      <c r="P440" s="68" t="str">
        <f ca="1">IF(ISBLANK(A440)," ",IF(N440&gt;MASTER!$B$3/100,"SB",IF(N440&gt;MASTER!$B$4/100,"B",IF(N440&gt;MASTER!$B$5/100,"C","K"))))</f>
        <v>B</v>
      </c>
      <c r="Q440" s="68" t="str">
        <f ca="1">IF(ISBLANK(B440)," ",IF(O440&gt;MASTER!$B$3/100,"SB",IF(O440&gt;MASTER!$B$4/100,"B",IF(O440&gt;MASTER!$B$5/100,"C","K"))))</f>
        <v>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3">
        <f ca="1" t="shared" si="0"/>
        <v>6</v>
      </c>
      <c r="F441" s="68" t="str">
        <f ca="1">IF(ISBLANK(A441)," ",INDIRECT(ADDRESS(1,5+MOD(ROW()-2,COUNTA('Form Responses 1'!$1:$1)-4),,TRUE,"Form Responses 1")))</f>
        <v>RADEN SALEH - Lantai 1 [Ruang Kerja]</v>
      </c>
      <c r="G441" s="68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RADEN SALEH - Lantai 1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4">
        <f ca="1" t="shared" ref="N441:O441" si="449">IFERROR(AVERAGEIF(L:L,L441,$J:$J)," ")</f>
        <v>0.925625</v>
      </c>
      <c r="O441" s="84">
        <f ca="1" t="shared" si="449"/>
        <v>0.925625</v>
      </c>
      <c r="P441" s="68" t="str">
        <f ca="1">IF(ISBLANK(A441)," ",IF(N441&gt;MASTER!$B$3/100,"SB",IF(N441&gt;MASTER!$B$4/100,"B",IF(N441&gt;MASTER!$B$5/100,"C","K"))))</f>
        <v>B</v>
      </c>
      <c r="Q441" s="68" t="str">
        <f ca="1">IF(ISBLANK(B441)," ",IF(O441&gt;MASTER!$B$3/100,"SB",IF(O441&gt;MASTER!$B$4/100,"B",IF(O441&gt;MASTER!$B$5/100,"C","K"))))</f>
        <v>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3">
        <f ca="1" t="shared" si="0"/>
        <v>6</v>
      </c>
      <c r="F442" s="68" t="str">
        <f ca="1">IF(ISBLANK(A442)," ",INDIRECT(ADDRESS(1,5+MOD(ROW()-2,COUNTA('Form Responses 1'!$1:$1)-4),,TRUE,"Form Responses 1")))</f>
        <v>RADEN SALEH - Lantai 1 [Tangga Exit]</v>
      </c>
      <c r="G442" s="68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RADEN SALEH - Lantai 1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4">
        <f ca="1" t="shared" ref="N442:O442" si="450">IFERROR(AVERAGEIF(L:L,L442,$J:$J)," ")</f>
        <v>0.925625</v>
      </c>
      <c r="O442" s="84">
        <f ca="1" t="shared" si="450"/>
        <v>0.925625</v>
      </c>
      <c r="P442" s="68" t="str">
        <f ca="1">IF(ISBLANK(A442)," ",IF(N442&gt;MASTER!$B$3/100,"SB",IF(N442&gt;MASTER!$B$4/100,"B",IF(N442&gt;MASTER!$B$5/100,"C","K"))))</f>
        <v>B</v>
      </c>
      <c r="Q442" s="68" t="str">
        <f ca="1">IF(ISBLANK(B442)," ",IF(O442&gt;MASTER!$B$3/100,"SB",IF(O442&gt;MASTER!$B$4/100,"B",IF(O442&gt;MASTER!$B$5/100,"C","K"))))</f>
        <v>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3">
        <f ca="1" t="shared" si="0"/>
        <v>6</v>
      </c>
      <c r="F443" s="68" t="str">
        <f ca="1">IF(ISBLANK(A443)," ",INDIRECT(ADDRESS(1,5+MOD(ROW()-2,COUNTA('Form Responses 1'!$1:$1)-4),,TRUE,"Form Responses 1")))</f>
        <v>RADEN SALEH - Lantai 1 [Toilet Pria / Wanita]</v>
      </c>
      <c r="G443" s="68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RADEN SALEH - Lantai 1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4">
        <f ca="1" t="shared" ref="N443:O443" si="451">IFERROR(AVERAGEIF(L:L,L443,$J:$J)," ")</f>
        <v>0.925625</v>
      </c>
      <c r="O443" s="84">
        <f ca="1" t="shared" si="451"/>
        <v>0.925625</v>
      </c>
      <c r="P443" s="68" t="str">
        <f ca="1">IF(ISBLANK(A443)," ",IF(N443&gt;MASTER!$B$3/100,"SB",IF(N443&gt;MASTER!$B$4/100,"B",IF(N443&gt;MASTER!$B$5/100,"C","K"))))</f>
        <v>B</v>
      </c>
      <c r="Q443" s="68" t="str">
        <f ca="1">IF(ISBLANK(B443)," ",IF(O443&gt;MASTER!$B$3/100,"SB",IF(O443&gt;MASTER!$B$4/100,"B",IF(O443&gt;MASTER!$B$5/100,"C","K"))))</f>
        <v>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3">
        <f ca="1" t="shared" si="0"/>
        <v>6</v>
      </c>
      <c r="F444" s="68" t="str">
        <f ca="1">IF(ISBLANK(A444)," ",INDIRECT(ADDRESS(1,5+MOD(ROW()-2,COUNTA('Form Responses 1'!$1:$1)-4),,TRUE,"Form Responses 1")))</f>
        <v>RADEN SALEH - Halaman [Taman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RADEN SALEH - Halaman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4">
        <f ca="1" t="shared" ref="N444:O444" si="452">IFERROR(AVERAGEIF(L:L,L444,$J:$J)," ")</f>
        <v>0.925625</v>
      </c>
      <c r="O444" s="84">
        <f ca="1" t="shared" si="452"/>
        <v>0.925625</v>
      </c>
      <c r="P444" s="68" t="str">
        <f ca="1">IF(ISBLANK(A444)," ",IF(N444&gt;MASTER!$B$3/100,"SB",IF(N444&gt;MASTER!$B$4/100,"B",IF(N444&gt;MASTER!$B$5/100,"C","K"))))</f>
        <v>B</v>
      </c>
      <c r="Q444" s="68" t="str">
        <f ca="1">IF(ISBLANK(B444)," ",IF(O444&gt;MASTER!$B$3/100,"SB",IF(O444&gt;MASTER!$B$4/100,"B",IF(O444&gt;MASTER!$B$5/100,"C","K"))))</f>
        <v>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3">
        <f ca="1" t="shared" si="0"/>
        <v>6</v>
      </c>
      <c r="F445" s="68" t="str">
        <f ca="1">IF(ISBLANK(A445)," ",INDIRECT(ADDRESS(1,5+MOD(ROW()-2,COUNTA('Form Responses 1'!$1:$1)-4),,TRUE,"Form Responses 1")))</f>
        <v>RADEN SALEH - Halaman [Parkir Motor ]</v>
      </c>
      <c r="G445" s="68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RADEN SALEH - Halaman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4">
        <f ca="1" t="shared" ref="N445:O445" si="453">IFERROR(AVERAGEIF(L:L,L445,$J:$J)," ")</f>
        <v>0.925625</v>
      </c>
      <c r="O445" s="84">
        <f ca="1" t="shared" si="453"/>
        <v>0.925625</v>
      </c>
      <c r="P445" s="68" t="str">
        <f ca="1">IF(ISBLANK(A445)," ",IF(N445&gt;MASTER!$B$3/100,"SB",IF(N445&gt;MASTER!$B$4/100,"B",IF(N445&gt;MASTER!$B$5/100,"C","K"))))</f>
        <v>B</v>
      </c>
      <c r="Q445" s="68" t="str">
        <f ca="1">IF(ISBLANK(B445)," ",IF(O445&gt;MASTER!$B$3/100,"SB",IF(O445&gt;MASTER!$B$4/100,"B",IF(O445&gt;MASTER!$B$5/100,"C","K"))))</f>
        <v>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3">
        <f ca="1" t="shared" si="0"/>
        <v>6</v>
      </c>
      <c r="F446" s="68" t="str">
        <f ca="1">IF(ISBLANK(A446)," ",INDIRECT(ADDRESS(1,5+MOD(ROW()-2,COUNTA('Form Responses 1'!$1:$1)-4),,TRUE,"Form Responses 1")))</f>
        <v>RADEN SALEH - Halaman [Parkir Mobil]</v>
      </c>
      <c r="G446" s="68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RADEN SALEH - Halaman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4">
        <f ca="1" t="shared" ref="N446:O446" si="454">IFERROR(AVERAGEIF(L:L,L446,$J:$J)," ")</f>
        <v>0.925625</v>
      </c>
      <c r="O446" s="84">
        <f ca="1" t="shared" si="454"/>
        <v>0.925625</v>
      </c>
      <c r="P446" s="68" t="str">
        <f ca="1">IF(ISBLANK(A446)," ",IF(N446&gt;MASTER!$B$3/100,"SB",IF(N446&gt;MASTER!$B$4/100,"B",IF(N446&gt;MASTER!$B$5/100,"C","K"))))</f>
        <v>B</v>
      </c>
      <c r="Q446" s="68" t="str">
        <f ca="1">IF(ISBLANK(B446)," ",IF(O446&gt;MASTER!$B$3/100,"SB",IF(O446&gt;MASTER!$B$4/100,"B",IF(O446&gt;MASTER!$B$5/100,"C","K"))))</f>
        <v>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3">
        <f ca="1" t="shared" si="0"/>
        <v>6</v>
      </c>
      <c r="F447" s="68" t="str">
        <f ca="1">IF(ISBLANK(A447)," ",INDIRECT(ADDRESS(1,5+MOD(ROW()-2,COUNTA('Form Responses 1'!$1:$1)-4),,TRUE,"Form Responses 1")))</f>
        <v>RADEN SALEH - Halaman [Pos Security]</v>
      </c>
      <c r="G447" s="68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RADEN SALEH - Halaman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4">
        <f ca="1" t="shared" ref="N447:O447" si="455">IFERROR(AVERAGEIF(L:L,L447,$J:$J)," ")</f>
        <v>0.925625</v>
      </c>
      <c r="O447" s="84">
        <f ca="1" t="shared" si="455"/>
        <v>0.925625</v>
      </c>
      <c r="P447" s="68" t="str">
        <f ca="1">IF(ISBLANK(A447)," ",IF(N447&gt;MASTER!$B$3/100,"SB",IF(N447&gt;MASTER!$B$4/100,"B",IF(N447&gt;MASTER!$B$5/100,"C","K"))))</f>
        <v>B</v>
      </c>
      <c r="Q447" s="68" t="str">
        <f ca="1">IF(ISBLANK(B447)," ",IF(O447&gt;MASTER!$B$3/100,"SB",IF(O447&gt;MASTER!$B$4/100,"B",IF(O447&gt;MASTER!$B$5/100,"C","K"))))</f>
        <v>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3">
        <f ca="1" t="shared" si="0"/>
        <v>6</v>
      </c>
      <c r="F448" s="68" t="str">
        <f ca="1">IF(ISBLANK(A448)," ",INDIRECT(ADDRESS(1,5+MOD(ROW()-2,COUNTA('Form Responses 1'!$1:$1)-4),,TRUE,"Form Responses 1")))</f>
        <v>RADEN SALEH - Halaman [Halaman depan samping dan belakang]</v>
      </c>
      <c r="G448" s="68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RADEN SALEH - Halaman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4">
        <f ca="1" t="shared" ref="N448:O448" si="456">IFERROR(AVERAGEIF(L:L,L448,$J:$J)," ")</f>
        <v>0.925625</v>
      </c>
      <c r="O448" s="84">
        <f ca="1" t="shared" si="456"/>
        <v>0.925625</v>
      </c>
      <c r="P448" s="68" t="str">
        <f ca="1">IF(ISBLANK(A448)," ",IF(N448&gt;MASTER!$B$3/100,"SB",IF(N448&gt;MASTER!$B$4/100,"B",IF(N448&gt;MASTER!$B$5/100,"C","K"))))</f>
        <v>B</v>
      </c>
      <c r="Q448" s="68" t="str">
        <f ca="1">IF(ISBLANK(B448)," ",IF(O448&gt;MASTER!$B$3/100,"SB",IF(O448&gt;MASTER!$B$4/100,"B",IF(O448&gt;MASTER!$B$5/100,"C","K"))))</f>
        <v>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3">
        <f ca="1" t="shared" si="0"/>
        <v>6</v>
      </c>
      <c r="F449" s="68" t="str">
        <f ca="1">IF(ISBLANK(A449)," ",INDIRECT(ADDRESS(1,5+MOD(ROW()-2,COUNTA('Form Responses 1'!$1:$1)-4),,TRUE,"Form Responses 1")))</f>
        <v>RADEN SALEH - Halaman [TPS]</v>
      </c>
      <c r="G449" s="68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RADEN SALEH - Halaman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4">
        <f ca="1" t="shared" ref="N449:O449" si="457">IFERROR(AVERAGEIF(L:L,L449,$J:$J)," ")</f>
        <v>0.925625</v>
      </c>
      <c r="O449" s="84">
        <f ca="1" t="shared" si="457"/>
        <v>0.925625</v>
      </c>
      <c r="P449" s="68" t="str">
        <f ca="1">IF(ISBLANK(A449)," ",IF(N449&gt;MASTER!$B$3/100,"SB",IF(N449&gt;MASTER!$B$4/100,"B",IF(N449&gt;MASTER!$B$5/100,"C","K"))))</f>
        <v>B</v>
      </c>
      <c r="Q449" s="68" t="str">
        <f ca="1">IF(ISBLANK(B449)," ",IF(O449&gt;MASTER!$B$3/100,"SB",IF(O449&gt;MASTER!$B$4/100,"B",IF(O449&gt;MASTER!$B$5/100,"C","K"))))</f>
        <v>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3">
        <f ca="1" t="shared" si="0"/>
        <v>6</v>
      </c>
      <c r="F450" s="68" t="str">
        <f ca="1">IF(ISBLANK(A450)," ",INDIRECT(ADDRESS(1,5+MOD(ROW()-2,COUNTA('Form Responses 1'!$1:$1)-4),,TRUE,"Form Responses 1")))</f>
        <v>Security [CIKINI - Security Functions]</v>
      </c>
      <c r="G450" s="68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Security</v>
      </c>
      <c r="I450" s="84" t="str">
        <f ca="1" t="shared" si="2"/>
        <v>SECURITY SERVICE</v>
      </c>
      <c r="J450" s="84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4">
        <f ca="1" t="shared" ref="N450:O450" si="458">IFERROR(AVERAGEIF(L:L,L450,$J:$J)," ")</f>
        <v>0.925625</v>
      </c>
      <c r="O450" s="84">
        <f ca="1" t="shared" si="458"/>
        <v>0.925625</v>
      </c>
      <c r="P450" s="68" t="str">
        <f ca="1">IF(ISBLANK(A450)," ",IF(N450&gt;MASTER!$B$3/100,"SB",IF(N450&gt;MASTER!$B$4/100,"B",IF(N450&gt;MASTER!$B$5/100,"C","K"))))</f>
        <v>B</v>
      </c>
      <c r="Q450" s="68" t="str">
        <f ca="1">IF(ISBLANK(B450)," ",IF(O450&gt;MASTER!$B$3/100,"SB",IF(O450&gt;MASTER!$B$4/100,"B",IF(O450&gt;MASTER!$B$5/100,"C","K"))))</f>
        <v>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3">
        <f ca="1" t="shared" si="0"/>
        <v>6</v>
      </c>
      <c r="F451" s="68" t="str">
        <f ca="1">IF(ISBLANK(A451)," ",INDIRECT(ADDRESS(1,5+MOD(ROW()-2,COUNTA('Form Responses 1'!$1:$1)-4),,TRUE,"Form Responses 1")))</f>
        <v>Security [ RADEN SALEH - Security Functions]</v>
      </c>
      <c r="G451" s="68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Security</v>
      </c>
      <c r="I451" s="84" t="str">
        <f ca="1" t="shared" si="2"/>
        <v>SECURITY SERVICE</v>
      </c>
      <c r="J451" s="84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4">
        <f ca="1" t="shared" ref="N451:O451" si="459">IFERROR(AVERAGEIF(L:L,L451,$J:$J)," ")</f>
        <v>0.925625</v>
      </c>
      <c r="O451" s="84">
        <f ca="1" t="shared" si="459"/>
        <v>0.925625</v>
      </c>
      <c r="P451" s="68" t="str">
        <f ca="1">IF(ISBLANK(A451)," ",IF(N451&gt;MASTER!$B$3/100,"SB",IF(N451&gt;MASTER!$B$4/100,"B",IF(N451&gt;MASTER!$B$5/100,"C","K"))))</f>
        <v>B</v>
      </c>
      <c r="Q451" s="68" t="str">
        <f ca="1">IF(ISBLANK(B451)," ",IF(O451&gt;MASTER!$B$3/100,"SB",IF(O451&gt;MASTER!$B$4/100,"B",IF(O451&gt;MASTER!$B$5/100,"C","K"))))</f>
        <v>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3">
        <f ca="1" t="shared" si="0"/>
        <v>6</v>
      </c>
      <c r="F452" s="68" t="str">
        <f ca="1">IF(ISBLANK(A452)," ",INDIRECT(ADDRESS(1,5+MOD(ROW()-2,COUNTA('Form Responses 1'!$1:$1)-4),,TRUE,"Form Responses 1")))</f>
        <v>CIKINI - Lantai 1 [Lobby Utama]</v>
      </c>
      <c r="G452" s="68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CIKINI - Lantai 1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4">
        <f ca="1" t="shared" ref="N452:O452" si="460">IFERROR(AVERAGEIF(L:L,L452,$J:$J)," ")</f>
        <v>0.925625</v>
      </c>
      <c r="O452" s="84">
        <f ca="1" t="shared" si="460"/>
        <v>0.925625</v>
      </c>
      <c r="P452" s="68" t="str">
        <f ca="1">IF(ISBLANK(A452)," ",IF(N452&gt;MASTER!$B$3/100,"SB",IF(N452&gt;MASTER!$B$4/100,"B",IF(N452&gt;MASTER!$B$5/100,"C","K"))))</f>
        <v>B</v>
      </c>
      <c r="Q452" s="68" t="str">
        <f ca="1">IF(ISBLANK(B452)," ",IF(O452&gt;MASTER!$B$3/100,"SB",IF(O452&gt;MASTER!$B$4/100,"B",IF(O452&gt;MASTER!$B$5/100,"C","K"))))</f>
        <v>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3">
        <f ca="1" t="shared" si="0"/>
        <v>6</v>
      </c>
      <c r="F453" s="68" t="str">
        <f ca="1">IF(ISBLANK(A453)," ",INDIRECT(ADDRESS(1,5+MOD(ROW()-2,COUNTA('Form Responses 1'!$1:$1)-4),,TRUE,"Form Responses 1")))</f>
        <v>CIKINI - Lantai 1 [Musholla]</v>
      </c>
      <c r="G453" s="68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CIKINI - Lantai 1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4">
        <f ca="1" t="shared" ref="N453:O453" si="461">IFERROR(AVERAGEIF(L:L,L453,$J:$J)," ")</f>
        <v>0.925625</v>
      </c>
      <c r="O453" s="84">
        <f ca="1" t="shared" si="461"/>
        <v>0.925625</v>
      </c>
      <c r="P453" s="68" t="str">
        <f ca="1">IF(ISBLANK(A453)," ",IF(N453&gt;MASTER!$B$3/100,"SB",IF(N453&gt;MASTER!$B$4/100,"B",IF(N453&gt;MASTER!$B$5/100,"C","K"))))</f>
        <v>B</v>
      </c>
      <c r="Q453" s="68" t="str">
        <f ca="1">IF(ISBLANK(B453)," ",IF(O453&gt;MASTER!$B$3/100,"SB",IF(O453&gt;MASTER!$B$4/100,"B",IF(O453&gt;MASTER!$B$5/100,"C","K"))))</f>
        <v>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3">
        <f ca="1" t="shared" si="0"/>
        <v>6</v>
      </c>
      <c r="F454" s="68" t="str">
        <f ca="1">IF(ISBLANK(A454)," ",INDIRECT(ADDRESS(1,5+MOD(ROW()-2,COUNTA('Form Responses 1'!$1:$1)-4),,TRUE,"Form Responses 1")))</f>
        <v>CIKINI - Lantai 1 [R. PPID]</v>
      </c>
      <c r="G454" s="68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CIKINI - Lantai 1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4">
        <f ca="1" t="shared" ref="N454:O454" si="462">IFERROR(AVERAGEIF(L:L,L454,$J:$J)," ")</f>
        <v>0.925625</v>
      </c>
      <c r="O454" s="84">
        <f ca="1" t="shared" si="462"/>
        <v>0.925625</v>
      </c>
      <c r="P454" s="68" t="str">
        <f ca="1">IF(ISBLANK(A454)," ",IF(N454&gt;MASTER!$B$3/100,"SB",IF(N454&gt;MASTER!$B$4/100,"B",IF(N454&gt;MASTER!$B$5/100,"C","K"))))</f>
        <v>B</v>
      </c>
      <c r="Q454" s="68" t="str">
        <f ca="1">IF(ISBLANK(B454)," ",IF(O454&gt;MASTER!$B$3/100,"SB",IF(O454&gt;MASTER!$B$4/100,"B",IF(O454&gt;MASTER!$B$5/100,"C","K"))))</f>
        <v>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3">
        <f ca="1" t="shared" si="0"/>
        <v>6</v>
      </c>
      <c r="F455" s="68" t="str">
        <f ca="1">IF(ISBLANK(A455)," ",INDIRECT(ADDRESS(1,5+MOD(ROW()-2,COUNTA('Form Responses 1'!$1:$1)-4),,TRUE,"Form Responses 1")))</f>
        <v>CIKINI - Lantai 1 [Ruang Kerja]</v>
      </c>
      <c r="G455" s="68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CIKINI - Lantai 1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4">
        <f ca="1" t="shared" ref="N455:O455" si="463">IFERROR(AVERAGEIF(L:L,L455,$J:$J)," ")</f>
        <v>0.925625</v>
      </c>
      <c r="O455" s="84">
        <f ca="1" t="shared" si="463"/>
        <v>0.925625</v>
      </c>
      <c r="P455" s="68" t="str">
        <f ca="1">IF(ISBLANK(A455)," ",IF(N455&gt;MASTER!$B$3/100,"SB",IF(N455&gt;MASTER!$B$4/100,"B",IF(N455&gt;MASTER!$B$5/100,"C","K"))))</f>
        <v>B</v>
      </c>
      <c r="Q455" s="68" t="str">
        <f ca="1">IF(ISBLANK(B455)," ",IF(O455&gt;MASTER!$B$3/100,"SB",IF(O455&gt;MASTER!$B$4/100,"B",IF(O455&gt;MASTER!$B$5/100,"C","K"))))</f>
        <v>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3">
        <f ca="1" t="shared" si="0"/>
        <v>6</v>
      </c>
      <c r="F456" s="68" t="str">
        <f ca="1">IF(ISBLANK(A456)," ",INDIRECT(ADDRESS(1,5+MOD(ROW()-2,COUNTA('Form Responses 1'!$1:$1)-4),,TRUE,"Form Responses 1")))</f>
        <v>CIKINI - Lantai 1 [Taman Tengah]</v>
      </c>
      <c r="G456" s="68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CIKINI - Lantai 1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4">
        <f ca="1" t="shared" ref="N456:O456" si="464">IFERROR(AVERAGEIF(L:L,L456,$J:$J)," ")</f>
        <v>0.925625</v>
      </c>
      <c r="O456" s="84">
        <f ca="1" t="shared" si="464"/>
        <v>0.925625</v>
      </c>
      <c r="P456" s="68" t="str">
        <f ca="1">IF(ISBLANK(A456)," ",IF(N456&gt;MASTER!$B$3/100,"SB",IF(N456&gt;MASTER!$B$4/100,"B",IF(N456&gt;MASTER!$B$5/100,"C","K"))))</f>
        <v>B</v>
      </c>
      <c r="Q456" s="68" t="str">
        <f ca="1">IF(ISBLANK(B456)," ",IF(O456&gt;MASTER!$B$3/100,"SB",IF(O456&gt;MASTER!$B$4/100,"B",IF(O456&gt;MASTER!$B$5/100,"C","K"))))</f>
        <v>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3">
        <f ca="1" t="shared" si="0"/>
        <v>6</v>
      </c>
      <c r="F457" s="68" t="str">
        <f ca="1">IF(ISBLANK(A457)," ",INDIRECT(ADDRESS(1,5+MOD(ROW()-2,COUNTA('Form Responses 1'!$1:$1)-4),,TRUE,"Form Responses 1")))</f>
        <v>CIKINI - Lantai 1 [Toilet Pria / Wanita]</v>
      </c>
      <c r="G457" s="68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CIKINI - Lantai 1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4">
        <f ca="1" t="shared" ref="N457:O457" si="465">IFERROR(AVERAGEIF(L:L,L457,$J:$J)," ")</f>
        <v>0.925625</v>
      </c>
      <c r="O457" s="84">
        <f ca="1" t="shared" si="465"/>
        <v>0.925625</v>
      </c>
      <c r="P457" s="68" t="str">
        <f ca="1">IF(ISBLANK(A457)," ",IF(N457&gt;MASTER!$B$3/100,"SB",IF(N457&gt;MASTER!$B$4/100,"B",IF(N457&gt;MASTER!$B$5/100,"C","K"))))</f>
        <v>B</v>
      </c>
      <c r="Q457" s="68" t="str">
        <f ca="1">IF(ISBLANK(B457)," ",IF(O457&gt;MASTER!$B$3/100,"SB",IF(O457&gt;MASTER!$B$4/100,"B",IF(O457&gt;MASTER!$B$5/100,"C","K"))))</f>
        <v>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3">
        <f ca="1" t="shared" si="0"/>
        <v>6</v>
      </c>
      <c r="F458" s="68" t="str">
        <f ca="1">IF(ISBLANK(A458)," ",INDIRECT(ADDRESS(1,5+MOD(ROW()-2,COUNTA('Form Responses 1'!$1:$1)-4),,TRUE,"Form Responses 1")))</f>
        <v>CIKINI - Lantai 2 [Tangga Exit]</v>
      </c>
      <c r="G458" s="68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CIKINI - Lantai 2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4">
        <f ca="1" t="shared" ref="N458:O458" si="466">IFERROR(AVERAGEIF(L:L,L458,$J:$J)," ")</f>
        <v>0.925625</v>
      </c>
      <c r="O458" s="84">
        <f ca="1" t="shared" si="466"/>
        <v>0.925625</v>
      </c>
      <c r="P458" s="68" t="str">
        <f ca="1">IF(ISBLANK(A458)," ",IF(N458&gt;MASTER!$B$3/100,"SB",IF(N458&gt;MASTER!$B$4/100,"B",IF(N458&gt;MASTER!$B$5/100,"C","K"))))</f>
        <v>B</v>
      </c>
      <c r="Q458" s="68" t="str">
        <f ca="1">IF(ISBLANK(B458)," ",IF(O458&gt;MASTER!$B$3/100,"SB",IF(O458&gt;MASTER!$B$4/100,"B",IF(O458&gt;MASTER!$B$5/100,"C","K"))))</f>
        <v>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3">
        <f ca="1" t="shared" si="0"/>
        <v>6</v>
      </c>
      <c r="F459" s="68" t="str">
        <f ca="1">IF(ISBLANK(A459)," ",INDIRECT(ADDRESS(1,5+MOD(ROW()-2,COUNTA('Form Responses 1'!$1:$1)-4),,TRUE,"Form Responses 1")))</f>
        <v>CIKINI - Lantai 2 [Ruang Kerja]</v>
      </c>
      <c r="G459" s="68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CIKINI - Lantai 2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4">
        <f ca="1" t="shared" ref="N459:O459" si="467">IFERROR(AVERAGEIF(L:L,L459,$J:$J)," ")</f>
        <v>0.925625</v>
      </c>
      <c r="O459" s="84">
        <f ca="1" t="shared" si="467"/>
        <v>0.925625</v>
      </c>
      <c r="P459" s="68" t="str">
        <f ca="1">IF(ISBLANK(A459)," ",IF(N459&gt;MASTER!$B$3/100,"SB",IF(N459&gt;MASTER!$B$4/100,"B",IF(N459&gt;MASTER!$B$5/100,"C","K"))))</f>
        <v>B</v>
      </c>
      <c r="Q459" s="68" t="str">
        <f ca="1">IF(ISBLANK(B459)," ",IF(O459&gt;MASTER!$B$3/100,"SB",IF(O459&gt;MASTER!$B$4/100,"B",IF(O459&gt;MASTER!$B$5/100,"C","K"))))</f>
        <v>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3">
        <f ca="1" t="shared" si="0"/>
        <v>6</v>
      </c>
      <c r="F460" s="68" t="str">
        <f ca="1">IF(ISBLANK(A460)," ",INDIRECT(ADDRESS(1,5+MOD(ROW()-2,COUNTA('Form Responses 1'!$1:$1)-4),,TRUE,"Form Responses 1")))</f>
        <v>CIKINI - Lantai 2 [Pantry ]</v>
      </c>
      <c r="G460" s="68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CIKINI - Lantai 2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4">
        <f ca="1" t="shared" ref="N460:O460" si="468">IFERROR(AVERAGEIF(L:L,L460,$J:$J)," ")</f>
        <v>0.925625</v>
      </c>
      <c r="O460" s="84">
        <f ca="1" t="shared" si="468"/>
        <v>0.925625</v>
      </c>
      <c r="P460" s="68" t="str">
        <f ca="1">IF(ISBLANK(A460)," ",IF(N460&gt;MASTER!$B$3/100,"SB",IF(N460&gt;MASTER!$B$4/100,"B",IF(N460&gt;MASTER!$B$5/100,"C","K"))))</f>
        <v>B</v>
      </c>
      <c r="Q460" s="68" t="str">
        <f ca="1">IF(ISBLANK(B460)," ",IF(O460&gt;MASTER!$B$3/100,"SB",IF(O460&gt;MASTER!$B$4/100,"B",IF(O460&gt;MASTER!$B$5/100,"C","K"))))</f>
        <v>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3">
        <f ca="1" t="shared" si="0"/>
        <v>6</v>
      </c>
      <c r="F461" s="68" t="str">
        <f ca="1">IF(ISBLANK(A461)," ",INDIRECT(ADDRESS(1,5+MOD(ROW()-2,COUNTA('Form Responses 1'!$1:$1)-4),,TRUE,"Form Responses 1")))</f>
        <v>CIKINI - Lantai 2 [Ruang Rapat 1]</v>
      </c>
      <c r="G461" s="68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CIKINI - Lantai 2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4">
        <f ca="1" t="shared" ref="N461:O461" si="469">IFERROR(AVERAGEIF(L:L,L461,$J:$J)," ")</f>
        <v>0.925625</v>
      </c>
      <c r="O461" s="84">
        <f ca="1" t="shared" si="469"/>
        <v>0.925625</v>
      </c>
      <c r="P461" s="68" t="str">
        <f ca="1">IF(ISBLANK(A461)," ",IF(N461&gt;MASTER!$B$3/100,"SB",IF(N461&gt;MASTER!$B$4/100,"B",IF(N461&gt;MASTER!$B$5/100,"C","K"))))</f>
        <v>B</v>
      </c>
      <c r="Q461" s="68" t="str">
        <f ca="1">IF(ISBLANK(B461)," ",IF(O461&gt;MASTER!$B$3/100,"SB",IF(O461&gt;MASTER!$B$4/100,"B",IF(O461&gt;MASTER!$B$5/100,"C","K"))))</f>
        <v>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3">
        <f ca="1" t="shared" si="0"/>
        <v>6</v>
      </c>
      <c r="F462" s="68" t="str">
        <f ca="1">IF(ISBLANK(A462)," ",INDIRECT(ADDRESS(1,5+MOD(ROW()-2,COUNTA('Form Responses 1'!$1:$1)-4),,TRUE,"Form Responses 1")))</f>
        <v>CIKINI - Lantai 2 [Koridor ]</v>
      </c>
      <c r="G462" s="68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CIKINI - Lantai 2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4">
        <f ca="1" t="shared" ref="N462:O462" si="470">IFERROR(AVERAGEIF(L:L,L462,$J:$J)," ")</f>
        <v>0.925625</v>
      </c>
      <c r="O462" s="84">
        <f ca="1" t="shared" si="470"/>
        <v>0.925625</v>
      </c>
      <c r="P462" s="68" t="str">
        <f ca="1">IF(ISBLANK(A462)," ",IF(N462&gt;MASTER!$B$3/100,"SB",IF(N462&gt;MASTER!$B$4/100,"B",IF(N462&gt;MASTER!$B$5/100,"C","K"))))</f>
        <v>B</v>
      </c>
      <c r="Q462" s="68" t="str">
        <f ca="1">IF(ISBLANK(B462)," ",IF(O462&gt;MASTER!$B$3/100,"SB",IF(O462&gt;MASTER!$B$4/100,"B",IF(O462&gt;MASTER!$B$5/100,"C","K"))))</f>
        <v>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3">
        <f ca="1" t="shared" si="0"/>
        <v>6</v>
      </c>
      <c r="F463" s="68" t="str">
        <f ca="1">IF(ISBLANK(A463)," ",INDIRECT(ADDRESS(1,5+MOD(ROW()-2,COUNTA('Form Responses 1'!$1:$1)-4),,TRUE,"Form Responses 1")))</f>
        <v>CIKINI - Lantai 2 [Toilet Pria / Wanita]</v>
      </c>
      <c r="G463" s="68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CIKINI - Lantai 2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4">
        <f ca="1" t="shared" ref="N463:O463" si="471">IFERROR(AVERAGEIF(L:L,L463,$J:$J)," ")</f>
        <v>0.925625</v>
      </c>
      <c r="O463" s="84">
        <f ca="1" t="shared" si="471"/>
        <v>0.925625</v>
      </c>
      <c r="P463" s="68" t="str">
        <f ca="1">IF(ISBLANK(A463)," ",IF(N463&gt;MASTER!$B$3/100,"SB",IF(N463&gt;MASTER!$B$4/100,"B",IF(N463&gt;MASTER!$B$5/100,"C","K"))))</f>
        <v>B</v>
      </c>
      <c r="Q463" s="68" t="str">
        <f ca="1">IF(ISBLANK(B463)," ",IF(O463&gt;MASTER!$B$3/100,"SB",IF(O463&gt;MASTER!$B$4/100,"B",IF(O463&gt;MASTER!$B$5/100,"C","K"))))</f>
        <v>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3">
        <f ca="1" t="shared" si="0"/>
        <v>6</v>
      </c>
      <c r="F464" s="68" t="str">
        <f ca="1">IF(ISBLANK(A464)," ",INDIRECT(ADDRESS(1,5+MOD(ROW()-2,COUNTA('Form Responses 1'!$1:$1)-4),,TRUE,"Form Responses 1")))</f>
        <v>CIKINI - Halaman [Taman ]</v>
      </c>
      <c r="G464" s="68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CIKINI - Halaman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4">
        <f ca="1" t="shared" ref="N464:O464" si="472">IFERROR(AVERAGEIF(L:L,L464,$J:$J)," ")</f>
        <v>0.925625</v>
      </c>
      <c r="O464" s="84">
        <f ca="1" t="shared" si="472"/>
        <v>0.925625</v>
      </c>
      <c r="P464" s="68" t="str">
        <f ca="1">IF(ISBLANK(A464)," ",IF(N464&gt;MASTER!$B$3/100,"SB",IF(N464&gt;MASTER!$B$4/100,"B",IF(N464&gt;MASTER!$B$5/100,"C","K"))))</f>
        <v>B</v>
      </c>
      <c r="Q464" s="68" t="str">
        <f ca="1">IF(ISBLANK(B464)," ",IF(O464&gt;MASTER!$B$3/100,"SB",IF(O464&gt;MASTER!$B$4/100,"B",IF(O464&gt;MASTER!$B$5/100,"C","K"))))</f>
        <v>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3">
        <f ca="1" t="shared" si="0"/>
        <v>6</v>
      </c>
      <c r="F465" s="68" t="str">
        <f ca="1">IF(ISBLANK(A465)," ",INDIRECT(ADDRESS(1,5+MOD(ROW()-2,COUNTA('Form Responses 1'!$1:$1)-4),,TRUE,"Form Responses 1")))</f>
        <v>CIKINI - Halaman [Parkir Motor ]</v>
      </c>
      <c r="G465" s="68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CIKINI - Halaman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4">
        <f ca="1" t="shared" ref="N465:O465" si="473">IFERROR(AVERAGEIF(L:L,L465,$J:$J)," ")</f>
        <v>0.925625</v>
      </c>
      <c r="O465" s="84">
        <f ca="1" t="shared" si="473"/>
        <v>0.925625</v>
      </c>
      <c r="P465" s="68" t="str">
        <f ca="1">IF(ISBLANK(A465)," ",IF(N465&gt;MASTER!$B$3/100,"SB",IF(N465&gt;MASTER!$B$4/100,"B",IF(N465&gt;MASTER!$B$5/100,"C","K"))))</f>
        <v>B</v>
      </c>
      <c r="Q465" s="68" t="str">
        <f ca="1">IF(ISBLANK(B465)," ",IF(O465&gt;MASTER!$B$3/100,"SB",IF(O465&gt;MASTER!$B$4/100,"B",IF(O465&gt;MASTER!$B$5/100,"C","K"))))</f>
        <v>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3">
        <f ca="1" t="shared" si="0"/>
        <v>6</v>
      </c>
      <c r="F466" s="68" t="str">
        <f ca="1">IF(ISBLANK(A466)," ",INDIRECT(ADDRESS(1,5+MOD(ROW()-2,COUNTA('Form Responses 1'!$1:$1)-4),,TRUE,"Form Responses 1")))</f>
        <v>CIKINI - Halaman [Parkir Mobil]</v>
      </c>
      <c r="G466" s="68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CIKINI - Halaman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4">
        <f ca="1" t="shared" ref="N466:O466" si="474">IFERROR(AVERAGEIF(L:L,L466,$J:$J)," ")</f>
        <v>0.925625</v>
      </c>
      <c r="O466" s="84">
        <f ca="1" t="shared" si="474"/>
        <v>0.925625</v>
      </c>
      <c r="P466" s="68" t="str">
        <f ca="1">IF(ISBLANK(A466)," ",IF(N466&gt;MASTER!$B$3/100,"SB",IF(N466&gt;MASTER!$B$4/100,"B",IF(N466&gt;MASTER!$B$5/100,"C","K"))))</f>
        <v>B</v>
      </c>
      <c r="Q466" s="68" t="str">
        <f ca="1">IF(ISBLANK(B466)," ",IF(O466&gt;MASTER!$B$3/100,"SB",IF(O466&gt;MASTER!$B$4/100,"B",IF(O466&gt;MASTER!$B$5/100,"C","K"))))</f>
        <v>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3">
        <f ca="1" t="shared" si="0"/>
        <v>6</v>
      </c>
      <c r="F467" s="68" t="str">
        <f ca="1">IF(ISBLANK(A467)," ",INDIRECT(ADDRESS(1,5+MOD(ROW()-2,COUNTA('Form Responses 1'!$1:$1)-4),,TRUE,"Form Responses 1")))</f>
        <v>CIKINI - Halaman [Pos Security]</v>
      </c>
      <c r="G467" s="68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CIKINI - Halaman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4">
        <f ca="1" t="shared" ref="N467:O467" si="475">IFERROR(AVERAGEIF(L:L,L467,$J:$J)," ")</f>
        <v>0.925625</v>
      </c>
      <c r="O467" s="84">
        <f ca="1" t="shared" si="475"/>
        <v>0.925625</v>
      </c>
      <c r="P467" s="68" t="str">
        <f ca="1">IF(ISBLANK(A467)," ",IF(N467&gt;MASTER!$B$3/100,"SB",IF(N467&gt;MASTER!$B$4/100,"B",IF(N467&gt;MASTER!$B$5/100,"C","K"))))</f>
        <v>B</v>
      </c>
      <c r="Q467" s="68" t="str">
        <f ca="1">IF(ISBLANK(B467)," ",IF(O467&gt;MASTER!$B$3/100,"SB",IF(O467&gt;MASTER!$B$4/100,"B",IF(O467&gt;MASTER!$B$5/100,"C","K"))))</f>
        <v>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3">
        <f ca="1" t="shared" si="0"/>
        <v>6</v>
      </c>
      <c r="F468" s="68" t="str">
        <f ca="1">IF(ISBLANK(A468)," ",INDIRECT(ADDRESS(1,5+MOD(ROW()-2,COUNTA('Form Responses 1'!$1:$1)-4),,TRUE,"Form Responses 1")))</f>
        <v>CIKINI - Halaman [Halaman depan dan samping ]</v>
      </c>
      <c r="G468" s="68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CIKINI - Halaman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4">
        <f ca="1" t="shared" ref="N468:O468" si="476">IFERROR(AVERAGEIF(L:L,L468,$J:$J)," ")</f>
        <v>0.925625</v>
      </c>
      <c r="O468" s="84">
        <f ca="1" t="shared" si="476"/>
        <v>0.925625</v>
      </c>
      <c r="P468" s="68" t="str">
        <f ca="1">IF(ISBLANK(A468)," ",IF(N468&gt;MASTER!$B$3/100,"SB",IF(N468&gt;MASTER!$B$4/100,"B",IF(N468&gt;MASTER!$B$5/100,"C","K"))))</f>
        <v>B</v>
      </c>
      <c r="Q468" s="68" t="str">
        <f ca="1">IF(ISBLANK(B468)," ",IF(O468&gt;MASTER!$B$3/100,"SB",IF(O468&gt;MASTER!$B$4/100,"B",IF(O468&gt;MASTER!$B$5/100,"C","K"))))</f>
        <v>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3">
        <f ca="1" t="shared" si="0"/>
        <v>6</v>
      </c>
      <c r="F469" s="68" t="str">
        <f ca="1">IF(ISBLANK(A469)," ",INDIRECT(ADDRESS(1,5+MOD(ROW()-2,COUNTA('Form Responses 1'!$1:$1)-4),,TRUE,"Form Responses 1")))</f>
        <v>CIKINI - Halaman [TPS]</v>
      </c>
      <c r="G469" s="68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CIKINI - Halaman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4">
        <f ca="1" t="shared" ref="N469:O469" si="477">IFERROR(AVERAGEIF(L:L,L469,$J:$J)," ")</f>
        <v>0.925625</v>
      </c>
      <c r="O469" s="84">
        <f ca="1" t="shared" si="477"/>
        <v>0.925625</v>
      </c>
      <c r="P469" s="68" t="str">
        <f ca="1">IF(ISBLANK(A469)," ",IF(N469&gt;MASTER!$B$3/100,"SB",IF(N469&gt;MASTER!$B$4/100,"B",IF(N469&gt;MASTER!$B$5/100,"C","K"))))</f>
        <v>B</v>
      </c>
      <c r="Q469" s="68" t="str">
        <f ca="1">IF(ISBLANK(B469)," ",IF(O469&gt;MASTER!$B$3/100,"SB",IF(O469&gt;MASTER!$B$4/100,"B",IF(O469&gt;MASTER!$B$5/100,"C","K"))))</f>
        <v>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3">
        <f ca="1" t="shared" si="0"/>
        <v>6</v>
      </c>
      <c r="F470" s="68" t="str">
        <f ca="1">IF(ISBLANK(A470)," ",INDIRECT(ADDRESS(1,5+MOD(ROW()-2,COUNTA('Form Responses 1'!$1:$1)-4),,TRUE,"Form Responses 1")))</f>
        <v>RADEN SALEH - Lantai 1 [Lobby Utama]</v>
      </c>
      <c r="G470" s="68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RADEN SALEH - Lantai 1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4">
        <f ca="1" t="shared" ref="N470:O470" si="478">IFERROR(AVERAGEIF(L:L,L470,$J:$J)," ")</f>
        <v>0.925625</v>
      </c>
      <c r="O470" s="84">
        <f ca="1" t="shared" si="478"/>
        <v>0.925625</v>
      </c>
      <c r="P470" s="68" t="str">
        <f ca="1">IF(ISBLANK(A470)," ",IF(N470&gt;MASTER!$B$3/100,"SB",IF(N470&gt;MASTER!$B$4/100,"B",IF(N470&gt;MASTER!$B$5/100,"C","K"))))</f>
        <v>B</v>
      </c>
      <c r="Q470" s="68" t="str">
        <f ca="1">IF(ISBLANK(B470)," ",IF(O470&gt;MASTER!$B$3/100,"SB",IF(O470&gt;MASTER!$B$4/100,"B",IF(O470&gt;MASTER!$B$5/100,"C","K"))))</f>
        <v>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3">
        <f ca="1" t="shared" si="0"/>
        <v>6</v>
      </c>
      <c r="F471" s="68" t="str">
        <f ca="1">IF(ISBLANK(A471)," ",INDIRECT(ADDRESS(1,5+MOD(ROW()-2,COUNTA('Form Responses 1'!$1:$1)-4),,TRUE,"Form Responses 1")))</f>
        <v>RADEN SALEH - Lantai 1 [Lobby Luar]</v>
      </c>
      <c r="G471" s="68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RADEN SALEH - Lantai 1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4">
        <f ca="1" t="shared" ref="N471:O471" si="479">IFERROR(AVERAGEIF(L:L,L471,$J:$J)," ")</f>
        <v>0.925625</v>
      </c>
      <c r="O471" s="84">
        <f ca="1" t="shared" si="479"/>
        <v>0.925625</v>
      </c>
      <c r="P471" s="68" t="str">
        <f ca="1">IF(ISBLANK(A471)," ",IF(N471&gt;MASTER!$B$3/100,"SB",IF(N471&gt;MASTER!$B$4/100,"B",IF(N471&gt;MASTER!$B$5/100,"C","K"))))</f>
        <v>B</v>
      </c>
      <c r="Q471" s="68" t="str">
        <f ca="1">IF(ISBLANK(B471)," ",IF(O471&gt;MASTER!$B$3/100,"SB",IF(O471&gt;MASTER!$B$4/100,"B",IF(O471&gt;MASTER!$B$5/100,"C","K"))))</f>
        <v>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3">
        <f ca="1" t="shared" si="0"/>
        <v>6</v>
      </c>
      <c r="F472" s="68" t="str">
        <f ca="1">IF(ISBLANK(A472)," ",INDIRECT(ADDRESS(1,5+MOD(ROW()-2,COUNTA('Form Responses 1'!$1:$1)-4),,TRUE,"Form Responses 1")))</f>
        <v>RADEN SALEH - Lantai 1 [Ruang Meeting]</v>
      </c>
      <c r="G472" s="68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RADEN SALEH - Lantai 1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4">
        <f ca="1" t="shared" ref="N472:O472" si="480">IFERROR(AVERAGEIF(L:L,L472,$J:$J)," ")</f>
        <v>0.925625</v>
      </c>
      <c r="O472" s="84">
        <f ca="1" t="shared" si="480"/>
        <v>0.925625</v>
      </c>
      <c r="P472" s="68" t="str">
        <f ca="1">IF(ISBLANK(A472)," ",IF(N472&gt;MASTER!$B$3/100,"SB",IF(N472&gt;MASTER!$B$4/100,"B",IF(N472&gt;MASTER!$B$5/100,"C","K"))))</f>
        <v>B</v>
      </c>
      <c r="Q472" s="68" t="str">
        <f ca="1">IF(ISBLANK(B472)," ",IF(O472&gt;MASTER!$B$3/100,"SB",IF(O472&gt;MASTER!$B$4/100,"B",IF(O472&gt;MASTER!$B$5/100,"C","K"))))</f>
        <v>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3">
        <f ca="1" t="shared" si="0"/>
        <v>6</v>
      </c>
      <c r="F473" s="68" t="str">
        <f ca="1">IF(ISBLANK(A473)," ",INDIRECT(ADDRESS(1,5+MOD(ROW()-2,COUNTA('Form Responses 1'!$1:$1)-4),,TRUE,"Form Responses 1")))</f>
        <v>RADEN SALEH - Lantai 1 [Ruang Kerja]</v>
      </c>
      <c r="G473" s="68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RADEN SALEH - Lantai 1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4">
        <f ca="1" t="shared" ref="N473:O473" si="481">IFERROR(AVERAGEIF(L:L,L473,$J:$J)," ")</f>
        <v>0.925625</v>
      </c>
      <c r="O473" s="84">
        <f ca="1" t="shared" si="481"/>
        <v>0.925625</v>
      </c>
      <c r="P473" s="68" t="str">
        <f ca="1">IF(ISBLANK(A473)," ",IF(N473&gt;MASTER!$B$3/100,"SB",IF(N473&gt;MASTER!$B$4/100,"B",IF(N473&gt;MASTER!$B$5/100,"C","K"))))</f>
        <v>B</v>
      </c>
      <c r="Q473" s="68" t="str">
        <f ca="1">IF(ISBLANK(B473)," ",IF(O473&gt;MASTER!$B$3/100,"SB",IF(O473&gt;MASTER!$B$4/100,"B",IF(O473&gt;MASTER!$B$5/100,"C","K"))))</f>
        <v>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3">
        <f ca="1" t="shared" si="0"/>
        <v>6</v>
      </c>
      <c r="F474" s="68" t="str">
        <f ca="1">IF(ISBLANK(A474)," ",INDIRECT(ADDRESS(1,5+MOD(ROW()-2,COUNTA('Form Responses 1'!$1:$1)-4),,TRUE,"Form Responses 1")))</f>
        <v>RADEN SALEH - Lantai 1 [Tangga Exit]</v>
      </c>
      <c r="G474" s="68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RADEN SALEH - Lantai 1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4">
        <f ca="1" t="shared" ref="N474:O474" si="482">IFERROR(AVERAGEIF(L:L,L474,$J:$J)," ")</f>
        <v>0.925625</v>
      </c>
      <c r="O474" s="84">
        <f ca="1" t="shared" si="482"/>
        <v>0.925625</v>
      </c>
      <c r="P474" s="68" t="str">
        <f ca="1">IF(ISBLANK(A474)," ",IF(N474&gt;MASTER!$B$3/100,"SB",IF(N474&gt;MASTER!$B$4/100,"B",IF(N474&gt;MASTER!$B$5/100,"C","K"))))</f>
        <v>B</v>
      </c>
      <c r="Q474" s="68" t="str">
        <f ca="1">IF(ISBLANK(B474)," ",IF(O474&gt;MASTER!$B$3/100,"SB",IF(O474&gt;MASTER!$B$4/100,"B",IF(O474&gt;MASTER!$B$5/100,"C","K"))))</f>
        <v>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3">
        <f ca="1" t="shared" si="0"/>
        <v>6</v>
      </c>
      <c r="F475" s="68" t="str">
        <f ca="1">IF(ISBLANK(A475)," ",INDIRECT(ADDRESS(1,5+MOD(ROW()-2,COUNTA('Form Responses 1'!$1:$1)-4),,TRUE,"Form Responses 1")))</f>
        <v>RADEN SALEH - Lantai 1 [Toilet Pria / Wanita]</v>
      </c>
      <c r="G475" s="68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RADEN SALEH - Lantai 1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4">
        <f ca="1" t="shared" ref="N475:O475" si="483">IFERROR(AVERAGEIF(L:L,L475,$J:$J)," ")</f>
        <v>0.925625</v>
      </c>
      <c r="O475" s="84">
        <f ca="1" t="shared" si="483"/>
        <v>0.925625</v>
      </c>
      <c r="P475" s="68" t="str">
        <f ca="1">IF(ISBLANK(A475)," ",IF(N475&gt;MASTER!$B$3/100,"SB",IF(N475&gt;MASTER!$B$4/100,"B",IF(N475&gt;MASTER!$B$5/100,"C","K"))))</f>
        <v>B</v>
      </c>
      <c r="Q475" s="68" t="str">
        <f ca="1">IF(ISBLANK(B475)," ",IF(O475&gt;MASTER!$B$3/100,"SB",IF(O475&gt;MASTER!$B$4/100,"B",IF(O475&gt;MASTER!$B$5/100,"C","K"))))</f>
        <v>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3">
        <f ca="1" t="shared" si="0"/>
        <v>6</v>
      </c>
      <c r="F476" s="68" t="str">
        <f ca="1">IF(ISBLANK(A476)," ",INDIRECT(ADDRESS(1,5+MOD(ROW()-2,COUNTA('Form Responses 1'!$1:$1)-4),,TRUE,"Form Responses 1")))</f>
        <v>RADEN SALEH - Halaman [Taman ]</v>
      </c>
      <c r="G476" s="68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RADEN SALEH - Halaman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4">
        <f ca="1" t="shared" ref="N476:O476" si="484">IFERROR(AVERAGEIF(L:L,L476,$J:$J)," ")</f>
        <v>0.925625</v>
      </c>
      <c r="O476" s="84">
        <f ca="1" t="shared" si="484"/>
        <v>0.925625</v>
      </c>
      <c r="P476" s="68" t="str">
        <f ca="1">IF(ISBLANK(A476)," ",IF(N476&gt;MASTER!$B$3/100,"SB",IF(N476&gt;MASTER!$B$4/100,"B",IF(N476&gt;MASTER!$B$5/100,"C","K"))))</f>
        <v>B</v>
      </c>
      <c r="Q476" s="68" t="str">
        <f ca="1">IF(ISBLANK(B476)," ",IF(O476&gt;MASTER!$B$3/100,"SB",IF(O476&gt;MASTER!$B$4/100,"B",IF(O476&gt;MASTER!$B$5/100,"C","K"))))</f>
        <v>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3">
        <f ca="1" t="shared" si="0"/>
        <v>6</v>
      </c>
      <c r="F477" s="68" t="str">
        <f ca="1">IF(ISBLANK(A477)," ",INDIRECT(ADDRESS(1,5+MOD(ROW()-2,COUNTA('Form Responses 1'!$1:$1)-4),,TRUE,"Form Responses 1")))</f>
        <v>RADEN SALEH - Halaman [Parkir Motor ]</v>
      </c>
      <c r="G477" s="68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RADEN SALEH - Halaman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4">
        <f ca="1" t="shared" ref="N477:O477" si="485">IFERROR(AVERAGEIF(L:L,L477,$J:$J)," ")</f>
        <v>0.925625</v>
      </c>
      <c r="O477" s="84">
        <f ca="1" t="shared" si="485"/>
        <v>0.925625</v>
      </c>
      <c r="P477" s="68" t="str">
        <f ca="1">IF(ISBLANK(A477)," ",IF(N477&gt;MASTER!$B$3/100,"SB",IF(N477&gt;MASTER!$B$4/100,"B",IF(N477&gt;MASTER!$B$5/100,"C","K"))))</f>
        <v>B</v>
      </c>
      <c r="Q477" s="68" t="str">
        <f ca="1">IF(ISBLANK(B477)," ",IF(O477&gt;MASTER!$B$3/100,"SB",IF(O477&gt;MASTER!$B$4/100,"B",IF(O477&gt;MASTER!$B$5/100,"C","K"))))</f>
        <v>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3">
        <f ca="1" t="shared" si="0"/>
        <v>6</v>
      </c>
      <c r="F478" s="68" t="str">
        <f ca="1">IF(ISBLANK(A478)," ",INDIRECT(ADDRESS(1,5+MOD(ROW()-2,COUNTA('Form Responses 1'!$1:$1)-4),,TRUE,"Form Responses 1")))</f>
        <v>RADEN SALEH - Halaman [Parkir Mobil]</v>
      </c>
      <c r="G478" s="68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RADEN SALEH - Halaman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4">
        <f ca="1" t="shared" ref="N478:O478" si="486">IFERROR(AVERAGEIF(L:L,L478,$J:$J)," ")</f>
        <v>0.925625</v>
      </c>
      <c r="O478" s="84">
        <f ca="1" t="shared" si="486"/>
        <v>0.925625</v>
      </c>
      <c r="P478" s="68" t="str">
        <f ca="1">IF(ISBLANK(A478)," ",IF(N478&gt;MASTER!$B$3/100,"SB",IF(N478&gt;MASTER!$B$4/100,"B",IF(N478&gt;MASTER!$B$5/100,"C","K"))))</f>
        <v>B</v>
      </c>
      <c r="Q478" s="68" t="str">
        <f ca="1">IF(ISBLANK(B478)," ",IF(O478&gt;MASTER!$B$3/100,"SB",IF(O478&gt;MASTER!$B$4/100,"B",IF(O478&gt;MASTER!$B$5/100,"C","K"))))</f>
        <v>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3">
        <f ca="1" t="shared" si="0"/>
        <v>6</v>
      </c>
      <c r="F479" s="68" t="str">
        <f ca="1">IF(ISBLANK(A479)," ",INDIRECT(ADDRESS(1,5+MOD(ROW()-2,COUNTA('Form Responses 1'!$1:$1)-4),,TRUE,"Form Responses 1")))</f>
        <v>RADEN SALEH - Halaman [Pos Security]</v>
      </c>
      <c r="G479" s="68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RADEN SALEH - Halaman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4">
        <f ca="1" t="shared" ref="N479:O479" si="487">IFERROR(AVERAGEIF(L:L,L479,$J:$J)," ")</f>
        <v>0.925625</v>
      </c>
      <c r="O479" s="84">
        <f ca="1" t="shared" si="487"/>
        <v>0.925625</v>
      </c>
      <c r="P479" s="68" t="str">
        <f ca="1">IF(ISBLANK(A479)," ",IF(N479&gt;MASTER!$B$3/100,"SB",IF(N479&gt;MASTER!$B$4/100,"B",IF(N479&gt;MASTER!$B$5/100,"C","K"))))</f>
        <v>B</v>
      </c>
      <c r="Q479" s="68" t="str">
        <f ca="1">IF(ISBLANK(B479)," ",IF(O479&gt;MASTER!$B$3/100,"SB",IF(O479&gt;MASTER!$B$4/100,"B",IF(O479&gt;MASTER!$B$5/100,"C","K"))))</f>
        <v>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3">
        <f ca="1" t="shared" si="0"/>
        <v>6</v>
      </c>
      <c r="F480" s="68" t="str">
        <f ca="1">IF(ISBLANK(A480)," ",INDIRECT(ADDRESS(1,5+MOD(ROW()-2,COUNTA('Form Responses 1'!$1:$1)-4),,TRUE,"Form Responses 1")))</f>
        <v>RADEN SALEH - Halaman [Halaman depan samping dan belakang]</v>
      </c>
      <c r="G480" s="68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RADEN SALEH - Halaman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4">
        <f ca="1" t="shared" ref="N480:O480" si="488">IFERROR(AVERAGEIF(L:L,L480,$J:$J)," ")</f>
        <v>0.925625</v>
      </c>
      <c r="O480" s="84">
        <f ca="1" t="shared" si="488"/>
        <v>0.925625</v>
      </c>
      <c r="P480" s="68" t="str">
        <f ca="1">IF(ISBLANK(A480)," ",IF(N480&gt;MASTER!$B$3/100,"SB",IF(N480&gt;MASTER!$B$4/100,"B",IF(N480&gt;MASTER!$B$5/100,"C","K"))))</f>
        <v>B</v>
      </c>
      <c r="Q480" s="68" t="str">
        <f ca="1">IF(ISBLANK(B480)," ",IF(O480&gt;MASTER!$B$3/100,"SB",IF(O480&gt;MASTER!$B$4/100,"B",IF(O480&gt;MASTER!$B$5/100,"C","K"))))</f>
        <v>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3">
        <f ca="1" t="shared" si="0"/>
        <v>6</v>
      </c>
      <c r="F481" s="68" t="str">
        <f ca="1">IF(ISBLANK(A481)," ",INDIRECT(ADDRESS(1,5+MOD(ROW()-2,COUNTA('Form Responses 1'!$1:$1)-4),,TRUE,"Form Responses 1")))</f>
        <v>RADEN SALEH - Halaman [TPS]</v>
      </c>
      <c r="G481" s="68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RADEN SALEH - Halaman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4">
        <f ca="1" t="shared" ref="N481:O481" si="489">IFERROR(AVERAGEIF(L:L,L481,$J:$J)," ")</f>
        <v>0.925625</v>
      </c>
      <c r="O481" s="84">
        <f ca="1" t="shared" si="489"/>
        <v>0.925625</v>
      </c>
      <c r="P481" s="68" t="str">
        <f ca="1">IF(ISBLANK(A481)," ",IF(N481&gt;MASTER!$B$3/100,"SB",IF(N481&gt;MASTER!$B$4/100,"B",IF(N481&gt;MASTER!$B$5/100,"C","K"))))</f>
        <v>B</v>
      </c>
      <c r="Q481" s="68" t="str">
        <f ca="1">IF(ISBLANK(B481)," ",IF(O481&gt;MASTER!$B$3/100,"SB",IF(O481&gt;MASTER!$B$4/100,"B",IF(O481&gt;MASTER!$B$5/100,"C","K"))))</f>
        <v>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3">
        <f ca="1" t="shared" si="0"/>
        <v>6</v>
      </c>
      <c r="F482" s="68" t="str">
        <f ca="1">IF(ISBLANK(A482)," ",INDIRECT(ADDRESS(1,5+MOD(ROW()-2,COUNTA('Form Responses 1'!$1:$1)-4),,TRUE,"Form Responses 1")))</f>
        <v>Security [CIKINI - Security Functions]</v>
      </c>
      <c r="G482" s="68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Security</v>
      </c>
      <c r="I482" s="84" t="str">
        <f ca="1" t="shared" si="2"/>
        <v>SECURITY SERVICE</v>
      </c>
      <c r="J482" s="84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4">
        <f ca="1" t="shared" ref="N482:O482" si="490">IFERROR(AVERAGEIF(L:L,L482,$J:$J)," ")</f>
        <v>0.925625</v>
      </c>
      <c r="O482" s="84">
        <f ca="1" t="shared" si="490"/>
        <v>0.925625</v>
      </c>
      <c r="P482" s="68" t="str">
        <f ca="1">IF(ISBLANK(A482)," ",IF(N482&gt;MASTER!$B$3/100,"SB",IF(N482&gt;MASTER!$B$4/100,"B",IF(N482&gt;MASTER!$B$5/100,"C","K"))))</f>
        <v>B</v>
      </c>
      <c r="Q482" s="68" t="str">
        <f ca="1">IF(ISBLANK(B482)," ",IF(O482&gt;MASTER!$B$3/100,"SB",IF(O482&gt;MASTER!$B$4/100,"B",IF(O482&gt;MASTER!$B$5/100,"C","K"))))</f>
        <v>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3">
        <f ca="1" t="shared" si="0"/>
        <v>6</v>
      </c>
      <c r="F483" s="68" t="str">
        <f ca="1">IF(ISBLANK(A483)," ",INDIRECT(ADDRESS(1,5+MOD(ROW()-2,COUNTA('Form Responses 1'!$1:$1)-4),,TRUE,"Form Responses 1")))</f>
        <v>Security [ RADEN SALEH - Security Functions]</v>
      </c>
      <c r="G483" s="68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Security</v>
      </c>
      <c r="I483" s="84" t="str">
        <f ca="1" t="shared" si="2"/>
        <v>SECURITY SERVICE</v>
      </c>
      <c r="J483" s="84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4">
        <f ca="1" t="shared" ref="N483:O483" si="491">IFERROR(AVERAGEIF(L:L,L483,$J:$J)," ")</f>
        <v>0.925625</v>
      </c>
      <c r="O483" s="84">
        <f ca="1" t="shared" si="491"/>
        <v>0.925625</v>
      </c>
      <c r="P483" s="68" t="str">
        <f ca="1">IF(ISBLANK(A483)," ",IF(N483&gt;MASTER!$B$3/100,"SB",IF(N483&gt;MASTER!$B$4/100,"B",IF(N483&gt;MASTER!$B$5/100,"C","K"))))</f>
        <v>B</v>
      </c>
      <c r="Q483" s="68" t="str">
        <f ca="1">IF(ISBLANK(B483)," ",IF(O483&gt;MASTER!$B$3/100,"SB",IF(O483&gt;MASTER!$B$4/100,"B",IF(O483&gt;MASTER!$B$5/100,"C","K"))))</f>
        <v>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3">
        <f ca="1" t="shared" si="0"/>
        <v>6</v>
      </c>
      <c r="F484" s="68" t="str">
        <f ca="1">IF(ISBLANK(A484)," ",INDIRECT(ADDRESS(1,5+MOD(ROW()-2,COUNTA('Form Responses 1'!$1:$1)-4),,TRUE,"Form Responses 1")))</f>
        <v>CIKINI - Lantai 1 [Lobby Utama]</v>
      </c>
      <c r="G484" s="68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CIKINI - Lantai 1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4">
        <f ca="1" t="shared" ref="N484:O484" si="492">IFERROR(AVERAGEIF(L:L,L484,$J:$J)," ")</f>
        <v>0.925625</v>
      </c>
      <c r="O484" s="84">
        <f ca="1" t="shared" si="492"/>
        <v>0.925625</v>
      </c>
      <c r="P484" s="68" t="str">
        <f ca="1">IF(ISBLANK(A484)," ",IF(N484&gt;MASTER!$B$3/100,"SB",IF(N484&gt;MASTER!$B$4/100,"B",IF(N484&gt;MASTER!$B$5/100,"C","K"))))</f>
        <v>B</v>
      </c>
      <c r="Q484" s="68" t="str">
        <f ca="1">IF(ISBLANK(B484)," ",IF(O484&gt;MASTER!$B$3/100,"SB",IF(O484&gt;MASTER!$B$4/100,"B",IF(O484&gt;MASTER!$B$5/100,"C","K"))))</f>
        <v>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3">
        <f ca="1" t="shared" si="0"/>
        <v>6</v>
      </c>
      <c r="F485" s="68" t="str">
        <f ca="1">IF(ISBLANK(A485)," ",INDIRECT(ADDRESS(1,5+MOD(ROW()-2,COUNTA('Form Responses 1'!$1:$1)-4),,TRUE,"Form Responses 1")))</f>
        <v>CIKINI - Lantai 1 [Musholla]</v>
      </c>
      <c r="G485" s="68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CIKINI - Lantai 1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4">
        <f ca="1" t="shared" ref="N485:O485" si="493">IFERROR(AVERAGEIF(L:L,L485,$J:$J)," ")</f>
        <v>0.925625</v>
      </c>
      <c r="O485" s="84">
        <f ca="1" t="shared" si="493"/>
        <v>0.925625</v>
      </c>
      <c r="P485" s="68" t="str">
        <f ca="1">IF(ISBLANK(A485)," ",IF(N485&gt;MASTER!$B$3/100,"SB",IF(N485&gt;MASTER!$B$4/100,"B",IF(N485&gt;MASTER!$B$5/100,"C","K"))))</f>
        <v>B</v>
      </c>
      <c r="Q485" s="68" t="str">
        <f ca="1">IF(ISBLANK(B485)," ",IF(O485&gt;MASTER!$B$3/100,"SB",IF(O485&gt;MASTER!$B$4/100,"B",IF(O485&gt;MASTER!$B$5/100,"C","K"))))</f>
        <v>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3">
        <f ca="1" t="shared" si="0"/>
        <v>6</v>
      </c>
      <c r="F486" s="68" t="str">
        <f ca="1">IF(ISBLANK(A486)," ",INDIRECT(ADDRESS(1,5+MOD(ROW()-2,COUNTA('Form Responses 1'!$1:$1)-4),,TRUE,"Form Responses 1")))</f>
        <v>CIKINI - Lantai 1 [R. PPID]</v>
      </c>
      <c r="G486" s="68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CIKINI - Lantai 1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4">
        <f ca="1" t="shared" ref="N486:O486" si="494">IFERROR(AVERAGEIF(L:L,L486,$J:$J)," ")</f>
        <v>0.925625</v>
      </c>
      <c r="O486" s="84">
        <f ca="1" t="shared" si="494"/>
        <v>0.925625</v>
      </c>
      <c r="P486" s="68" t="str">
        <f ca="1">IF(ISBLANK(A486)," ",IF(N486&gt;MASTER!$B$3/100,"SB",IF(N486&gt;MASTER!$B$4/100,"B",IF(N486&gt;MASTER!$B$5/100,"C","K"))))</f>
        <v>B</v>
      </c>
      <c r="Q486" s="68" t="str">
        <f ca="1">IF(ISBLANK(B486)," ",IF(O486&gt;MASTER!$B$3/100,"SB",IF(O486&gt;MASTER!$B$4/100,"B",IF(O486&gt;MASTER!$B$5/100,"C","K"))))</f>
        <v>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3">
        <f ca="1" t="shared" si="0"/>
        <v>6</v>
      </c>
      <c r="F487" s="68" t="str">
        <f ca="1">IF(ISBLANK(A487)," ",INDIRECT(ADDRESS(1,5+MOD(ROW()-2,COUNTA('Form Responses 1'!$1:$1)-4),,TRUE,"Form Responses 1")))</f>
        <v>CIKINI - Lantai 1 [Ruang Kerja]</v>
      </c>
      <c r="G487" s="68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CIKINI - Lantai 1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4">
        <f ca="1" t="shared" ref="N487:O487" si="495">IFERROR(AVERAGEIF(L:L,L487,$J:$J)," ")</f>
        <v>0.925625</v>
      </c>
      <c r="O487" s="84">
        <f ca="1" t="shared" si="495"/>
        <v>0.925625</v>
      </c>
      <c r="P487" s="68" t="str">
        <f ca="1">IF(ISBLANK(A487)," ",IF(N487&gt;MASTER!$B$3/100,"SB",IF(N487&gt;MASTER!$B$4/100,"B",IF(N487&gt;MASTER!$B$5/100,"C","K"))))</f>
        <v>B</v>
      </c>
      <c r="Q487" s="68" t="str">
        <f ca="1">IF(ISBLANK(B487)," ",IF(O487&gt;MASTER!$B$3/100,"SB",IF(O487&gt;MASTER!$B$4/100,"B",IF(O487&gt;MASTER!$B$5/100,"C","K"))))</f>
        <v>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3">
        <f ca="1" t="shared" si="0"/>
        <v>6</v>
      </c>
      <c r="F488" s="68" t="str">
        <f ca="1">IF(ISBLANK(A488)," ",INDIRECT(ADDRESS(1,5+MOD(ROW()-2,COUNTA('Form Responses 1'!$1:$1)-4),,TRUE,"Form Responses 1")))</f>
        <v>CIKINI - Lantai 1 [Taman Tengah]</v>
      </c>
      <c r="G488" s="68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CIKINI - Lantai 1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4">
        <f ca="1" t="shared" ref="N488:O488" si="496">IFERROR(AVERAGEIF(L:L,L488,$J:$J)," ")</f>
        <v>0.925625</v>
      </c>
      <c r="O488" s="84">
        <f ca="1" t="shared" si="496"/>
        <v>0.925625</v>
      </c>
      <c r="P488" s="68" t="str">
        <f ca="1">IF(ISBLANK(A488)," ",IF(N488&gt;MASTER!$B$3/100,"SB",IF(N488&gt;MASTER!$B$4/100,"B",IF(N488&gt;MASTER!$B$5/100,"C","K"))))</f>
        <v>B</v>
      </c>
      <c r="Q488" s="68" t="str">
        <f ca="1">IF(ISBLANK(B488)," ",IF(O488&gt;MASTER!$B$3/100,"SB",IF(O488&gt;MASTER!$B$4/100,"B",IF(O488&gt;MASTER!$B$5/100,"C","K"))))</f>
        <v>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3">
        <f ca="1" t="shared" si="0"/>
        <v>6</v>
      </c>
      <c r="F489" s="68" t="str">
        <f ca="1">IF(ISBLANK(A489)," ",INDIRECT(ADDRESS(1,5+MOD(ROW()-2,COUNTA('Form Responses 1'!$1:$1)-4),,TRUE,"Form Responses 1")))</f>
        <v>CIKINI - Lantai 1 [Toilet Pria / Wanita]</v>
      </c>
      <c r="G489" s="68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CIKINI - Lantai 1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4">
        <f ca="1" t="shared" ref="N489:O489" si="497">IFERROR(AVERAGEIF(L:L,L489,$J:$J)," ")</f>
        <v>0.925625</v>
      </c>
      <c r="O489" s="84">
        <f ca="1" t="shared" si="497"/>
        <v>0.925625</v>
      </c>
      <c r="P489" s="68" t="str">
        <f ca="1">IF(ISBLANK(A489)," ",IF(N489&gt;MASTER!$B$3/100,"SB",IF(N489&gt;MASTER!$B$4/100,"B",IF(N489&gt;MASTER!$B$5/100,"C","K"))))</f>
        <v>B</v>
      </c>
      <c r="Q489" s="68" t="str">
        <f ca="1">IF(ISBLANK(B489)," ",IF(O489&gt;MASTER!$B$3/100,"SB",IF(O489&gt;MASTER!$B$4/100,"B",IF(O489&gt;MASTER!$B$5/100,"C","K"))))</f>
        <v>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3">
        <f ca="1" t="shared" si="0"/>
        <v>6</v>
      </c>
      <c r="F490" s="68" t="str">
        <f ca="1">IF(ISBLANK(A490)," ",INDIRECT(ADDRESS(1,5+MOD(ROW()-2,COUNTA('Form Responses 1'!$1:$1)-4),,TRUE,"Form Responses 1")))</f>
        <v>CIKINI - Lantai 2 [Tangga Exit]</v>
      </c>
      <c r="G490" s="68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CIKINI - Lantai 2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4">
        <f ca="1" t="shared" ref="N490:O490" si="498">IFERROR(AVERAGEIF(L:L,L490,$J:$J)," ")</f>
        <v>0.925625</v>
      </c>
      <c r="O490" s="84">
        <f ca="1" t="shared" si="498"/>
        <v>0.925625</v>
      </c>
      <c r="P490" s="68" t="str">
        <f ca="1">IF(ISBLANK(A490)," ",IF(N490&gt;MASTER!$B$3/100,"SB",IF(N490&gt;MASTER!$B$4/100,"B",IF(N490&gt;MASTER!$B$5/100,"C","K"))))</f>
        <v>B</v>
      </c>
      <c r="Q490" s="68" t="str">
        <f ca="1">IF(ISBLANK(B490)," ",IF(O490&gt;MASTER!$B$3/100,"SB",IF(O490&gt;MASTER!$B$4/100,"B",IF(O490&gt;MASTER!$B$5/100,"C","K"))))</f>
        <v>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3">
        <f ca="1" t="shared" si="0"/>
        <v>6</v>
      </c>
      <c r="F491" s="68" t="str">
        <f ca="1">IF(ISBLANK(A491)," ",INDIRECT(ADDRESS(1,5+MOD(ROW()-2,COUNTA('Form Responses 1'!$1:$1)-4),,TRUE,"Form Responses 1")))</f>
        <v>CIKINI - Lantai 2 [Ruang Kerja]</v>
      </c>
      <c r="G491" s="68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CIKINI - Lantai 2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4">
        <f ca="1" t="shared" ref="N491:O491" si="499">IFERROR(AVERAGEIF(L:L,L491,$J:$J)," ")</f>
        <v>0.925625</v>
      </c>
      <c r="O491" s="84">
        <f ca="1" t="shared" si="499"/>
        <v>0.925625</v>
      </c>
      <c r="P491" s="68" t="str">
        <f ca="1">IF(ISBLANK(A491)," ",IF(N491&gt;MASTER!$B$3/100,"SB",IF(N491&gt;MASTER!$B$4/100,"B",IF(N491&gt;MASTER!$B$5/100,"C","K"))))</f>
        <v>B</v>
      </c>
      <c r="Q491" s="68" t="str">
        <f ca="1">IF(ISBLANK(B491)," ",IF(O491&gt;MASTER!$B$3/100,"SB",IF(O491&gt;MASTER!$B$4/100,"B",IF(O491&gt;MASTER!$B$5/100,"C","K"))))</f>
        <v>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3">
        <f ca="1" t="shared" si="0"/>
        <v>6</v>
      </c>
      <c r="F492" s="68" t="str">
        <f ca="1">IF(ISBLANK(A492)," ",INDIRECT(ADDRESS(1,5+MOD(ROW()-2,COUNTA('Form Responses 1'!$1:$1)-4),,TRUE,"Form Responses 1")))</f>
        <v>CIKINI - Lantai 2 [Pantry ]</v>
      </c>
      <c r="G492" s="68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CIKINI - Lantai 2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4">
        <f ca="1" t="shared" ref="N492:O492" si="500">IFERROR(AVERAGEIF(L:L,L492,$J:$J)," ")</f>
        <v>0.925625</v>
      </c>
      <c r="O492" s="84">
        <f ca="1" t="shared" si="500"/>
        <v>0.925625</v>
      </c>
      <c r="P492" s="68" t="str">
        <f ca="1">IF(ISBLANK(A492)," ",IF(N492&gt;MASTER!$B$3/100,"SB",IF(N492&gt;MASTER!$B$4/100,"B",IF(N492&gt;MASTER!$B$5/100,"C","K"))))</f>
        <v>B</v>
      </c>
      <c r="Q492" s="68" t="str">
        <f ca="1">IF(ISBLANK(B492)," ",IF(O492&gt;MASTER!$B$3/100,"SB",IF(O492&gt;MASTER!$B$4/100,"B",IF(O492&gt;MASTER!$B$5/100,"C","K"))))</f>
        <v>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3">
        <f ca="1" t="shared" si="0"/>
        <v>6</v>
      </c>
      <c r="F493" s="68" t="str">
        <f ca="1">IF(ISBLANK(A493)," ",INDIRECT(ADDRESS(1,5+MOD(ROW()-2,COUNTA('Form Responses 1'!$1:$1)-4),,TRUE,"Form Responses 1")))</f>
        <v>CIKINI - Lantai 2 [Ruang Rapat 1]</v>
      </c>
      <c r="G493" s="68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CIKINI - Lantai 2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4">
        <f ca="1" t="shared" ref="N493:O493" si="501">IFERROR(AVERAGEIF(L:L,L493,$J:$J)," ")</f>
        <v>0.925625</v>
      </c>
      <c r="O493" s="84">
        <f ca="1" t="shared" si="501"/>
        <v>0.925625</v>
      </c>
      <c r="P493" s="68" t="str">
        <f ca="1">IF(ISBLANK(A493)," ",IF(N493&gt;MASTER!$B$3/100,"SB",IF(N493&gt;MASTER!$B$4/100,"B",IF(N493&gt;MASTER!$B$5/100,"C","K"))))</f>
        <v>B</v>
      </c>
      <c r="Q493" s="68" t="str">
        <f ca="1">IF(ISBLANK(B493)," ",IF(O493&gt;MASTER!$B$3/100,"SB",IF(O493&gt;MASTER!$B$4/100,"B",IF(O493&gt;MASTER!$B$5/100,"C","K"))))</f>
        <v>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3">
        <f ca="1" t="shared" si="0"/>
        <v>6</v>
      </c>
      <c r="F494" s="68" t="str">
        <f ca="1">IF(ISBLANK(A494)," ",INDIRECT(ADDRESS(1,5+MOD(ROW()-2,COUNTA('Form Responses 1'!$1:$1)-4),,TRUE,"Form Responses 1")))</f>
        <v>CIKINI - Lantai 2 [Koridor ]</v>
      </c>
      <c r="G494" s="68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CIKINI - Lantai 2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4">
        <f ca="1" t="shared" ref="N494:O494" si="502">IFERROR(AVERAGEIF(L:L,L494,$J:$J)," ")</f>
        <v>0.925625</v>
      </c>
      <c r="O494" s="84">
        <f ca="1" t="shared" si="502"/>
        <v>0.925625</v>
      </c>
      <c r="P494" s="68" t="str">
        <f ca="1">IF(ISBLANK(A494)," ",IF(N494&gt;MASTER!$B$3/100,"SB",IF(N494&gt;MASTER!$B$4/100,"B",IF(N494&gt;MASTER!$B$5/100,"C","K"))))</f>
        <v>B</v>
      </c>
      <c r="Q494" s="68" t="str">
        <f ca="1">IF(ISBLANK(B494)," ",IF(O494&gt;MASTER!$B$3/100,"SB",IF(O494&gt;MASTER!$B$4/100,"B",IF(O494&gt;MASTER!$B$5/100,"C","K"))))</f>
        <v>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3">
        <f ca="1" t="shared" si="0"/>
        <v>6</v>
      </c>
      <c r="F495" s="68" t="str">
        <f ca="1">IF(ISBLANK(A495)," ",INDIRECT(ADDRESS(1,5+MOD(ROW()-2,COUNTA('Form Responses 1'!$1:$1)-4),,TRUE,"Form Responses 1")))</f>
        <v>CIKINI - Lantai 2 [Toilet Pria / Wanita]</v>
      </c>
      <c r="G495" s="68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CIKINI - Lantai 2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4">
        <f ca="1" t="shared" ref="N495:O495" si="503">IFERROR(AVERAGEIF(L:L,L495,$J:$J)," ")</f>
        <v>0.925625</v>
      </c>
      <c r="O495" s="84">
        <f ca="1" t="shared" si="503"/>
        <v>0.925625</v>
      </c>
      <c r="P495" s="68" t="str">
        <f ca="1">IF(ISBLANK(A495)," ",IF(N495&gt;MASTER!$B$3/100,"SB",IF(N495&gt;MASTER!$B$4/100,"B",IF(N495&gt;MASTER!$B$5/100,"C","K"))))</f>
        <v>B</v>
      </c>
      <c r="Q495" s="68" t="str">
        <f ca="1">IF(ISBLANK(B495)," ",IF(O495&gt;MASTER!$B$3/100,"SB",IF(O495&gt;MASTER!$B$4/100,"B",IF(O495&gt;MASTER!$B$5/100,"C","K"))))</f>
        <v>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3">
        <f ca="1" t="shared" si="0"/>
        <v>6</v>
      </c>
      <c r="F496" s="68" t="str">
        <f ca="1">IF(ISBLANK(A496)," ",INDIRECT(ADDRESS(1,5+MOD(ROW()-2,COUNTA('Form Responses 1'!$1:$1)-4),,TRUE,"Form Responses 1")))</f>
        <v>CIKINI - Halaman [Taman ]</v>
      </c>
      <c r="G496" s="68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CIKINI - Halaman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4">
        <f ca="1" t="shared" ref="N496:O496" si="504">IFERROR(AVERAGEIF(L:L,L496,$J:$J)," ")</f>
        <v>0.925625</v>
      </c>
      <c r="O496" s="84">
        <f ca="1" t="shared" si="504"/>
        <v>0.925625</v>
      </c>
      <c r="P496" s="68" t="str">
        <f ca="1">IF(ISBLANK(A496)," ",IF(N496&gt;MASTER!$B$3/100,"SB",IF(N496&gt;MASTER!$B$4/100,"B",IF(N496&gt;MASTER!$B$5/100,"C","K"))))</f>
        <v>B</v>
      </c>
      <c r="Q496" s="68" t="str">
        <f ca="1">IF(ISBLANK(B496)," ",IF(O496&gt;MASTER!$B$3/100,"SB",IF(O496&gt;MASTER!$B$4/100,"B",IF(O496&gt;MASTER!$B$5/100,"C","K"))))</f>
        <v>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3">
        <f ca="1" t="shared" si="0"/>
        <v>6</v>
      </c>
      <c r="F497" s="68" t="str">
        <f ca="1">IF(ISBLANK(A497)," ",INDIRECT(ADDRESS(1,5+MOD(ROW()-2,COUNTA('Form Responses 1'!$1:$1)-4),,TRUE,"Form Responses 1")))</f>
        <v>CIKINI - Halaman [Parkir Motor ]</v>
      </c>
      <c r="G497" s="68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CIKINI - Halaman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4">
        <f ca="1" t="shared" ref="N497:O497" si="505">IFERROR(AVERAGEIF(L:L,L497,$J:$J)," ")</f>
        <v>0.925625</v>
      </c>
      <c r="O497" s="84">
        <f ca="1" t="shared" si="505"/>
        <v>0.925625</v>
      </c>
      <c r="P497" s="68" t="str">
        <f ca="1">IF(ISBLANK(A497)," ",IF(N497&gt;MASTER!$B$3/100,"SB",IF(N497&gt;MASTER!$B$4/100,"B",IF(N497&gt;MASTER!$B$5/100,"C","K"))))</f>
        <v>B</v>
      </c>
      <c r="Q497" s="68" t="str">
        <f ca="1">IF(ISBLANK(B497)," ",IF(O497&gt;MASTER!$B$3/100,"SB",IF(O497&gt;MASTER!$B$4/100,"B",IF(O497&gt;MASTER!$B$5/100,"C","K"))))</f>
        <v>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3">
        <f ca="1" t="shared" si="0"/>
        <v>6</v>
      </c>
      <c r="F498" s="68" t="str">
        <f ca="1">IF(ISBLANK(A498)," ",INDIRECT(ADDRESS(1,5+MOD(ROW()-2,COUNTA('Form Responses 1'!$1:$1)-4),,TRUE,"Form Responses 1")))</f>
        <v>CIKINI - Halaman [Parkir Mobil]</v>
      </c>
      <c r="G498" s="68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CIKINI - Halaman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4">
        <f ca="1" t="shared" ref="N498:O498" si="506">IFERROR(AVERAGEIF(L:L,L498,$J:$J)," ")</f>
        <v>0.925625</v>
      </c>
      <c r="O498" s="84">
        <f ca="1" t="shared" si="506"/>
        <v>0.925625</v>
      </c>
      <c r="P498" s="68" t="str">
        <f ca="1">IF(ISBLANK(A498)," ",IF(N498&gt;MASTER!$B$3/100,"SB",IF(N498&gt;MASTER!$B$4/100,"B",IF(N498&gt;MASTER!$B$5/100,"C","K"))))</f>
        <v>B</v>
      </c>
      <c r="Q498" s="68" t="str">
        <f ca="1">IF(ISBLANK(B498)," ",IF(O498&gt;MASTER!$B$3/100,"SB",IF(O498&gt;MASTER!$B$4/100,"B",IF(O498&gt;MASTER!$B$5/100,"C","K"))))</f>
        <v>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3">
        <f ca="1" t="shared" si="0"/>
        <v>6</v>
      </c>
      <c r="F499" s="68" t="str">
        <f ca="1">IF(ISBLANK(A499)," ",INDIRECT(ADDRESS(1,5+MOD(ROW()-2,COUNTA('Form Responses 1'!$1:$1)-4),,TRUE,"Form Responses 1")))</f>
        <v>CIKINI - Halaman [Pos Security]</v>
      </c>
      <c r="G499" s="68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CIKINI - Halaman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4">
        <f ca="1" t="shared" ref="N499:O499" si="507">IFERROR(AVERAGEIF(L:L,L499,$J:$J)," ")</f>
        <v>0.925625</v>
      </c>
      <c r="O499" s="84">
        <f ca="1" t="shared" si="507"/>
        <v>0.925625</v>
      </c>
      <c r="P499" s="68" t="str">
        <f ca="1">IF(ISBLANK(A499)," ",IF(N499&gt;MASTER!$B$3/100,"SB",IF(N499&gt;MASTER!$B$4/100,"B",IF(N499&gt;MASTER!$B$5/100,"C","K"))))</f>
        <v>B</v>
      </c>
      <c r="Q499" s="68" t="str">
        <f ca="1">IF(ISBLANK(B499)," ",IF(O499&gt;MASTER!$B$3/100,"SB",IF(O499&gt;MASTER!$B$4/100,"B",IF(O499&gt;MASTER!$B$5/100,"C","K"))))</f>
        <v>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3">
        <f ca="1" t="shared" si="0"/>
        <v>6</v>
      </c>
      <c r="F500" s="68" t="str">
        <f ca="1">IF(ISBLANK(A500)," ",INDIRECT(ADDRESS(1,5+MOD(ROW()-2,COUNTA('Form Responses 1'!$1:$1)-4),,TRUE,"Form Responses 1")))</f>
        <v>CIKINI - Halaman [Halaman depan dan samping ]</v>
      </c>
      <c r="G500" s="68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CIKINI - Halaman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4">
        <f ca="1" t="shared" ref="N500:O500" si="508">IFERROR(AVERAGEIF(L:L,L500,$J:$J)," ")</f>
        <v>0.925625</v>
      </c>
      <c r="O500" s="84">
        <f ca="1" t="shared" si="508"/>
        <v>0.925625</v>
      </c>
      <c r="P500" s="68" t="str">
        <f ca="1">IF(ISBLANK(A500)," ",IF(N500&gt;MASTER!$B$3/100,"SB",IF(N500&gt;MASTER!$B$4/100,"B",IF(N500&gt;MASTER!$B$5/100,"C","K"))))</f>
        <v>B</v>
      </c>
      <c r="Q500" s="68" t="str">
        <f ca="1">IF(ISBLANK(B500)," ",IF(O500&gt;MASTER!$B$3/100,"SB",IF(O500&gt;MASTER!$B$4/100,"B",IF(O500&gt;MASTER!$B$5/100,"C","K"))))</f>
        <v>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3">
        <f ca="1" t="shared" si="0"/>
        <v>6</v>
      </c>
      <c r="F501" s="68" t="str">
        <f ca="1">IF(ISBLANK(A501)," ",INDIRECT(ADDRESS(1,5+MOD(ROW()-2,COUNTA('Form Responses 1'!$1:$1)-4),,TRUE,"Form Responses 1")))</f>
        <v>CIKINI - Halaman [TPS]</v>
      </c>
      <c r="G501" s="68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CIKINI - Halaman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4">
        <f ca="1" t="shared" ref="N501:O501" si="509">IFERROR(AVERAGEIF(L:L,L501,$J:$J)," ")</f>
        <v>0.925625</v>
      </c>
      <c r="O501" s="84">
        <f ca="1" t="shared" si="509"/>
        <v>0.925625</v>
      </c>
      <c r="P501" s="68" t="str">
        <f ca="1">IF(ISBLANK(A501)," ",IF(N501&gt;MASTER!$B$3/100,"SB",IF(N501&gt;MASTER!$B$4/100,"B",IF(N501&gt;MASTER!$B$5/100,"C","K"))))</f>
        <v>B</v>
      </c>
      <c r="Q501" s="68" t="str">
        <f ca="1">IF(ISBLANK(B501)," ",IF(O501&gt;MASTER!$B$3/100,"SB",IF(O501&gt;MASTER!$B$4/100,"B",IF(O501&gt;MASTER!$B$5/100,"C","K"))))</f>
        <v>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3">
        <f ca="1" t="shared" si="0"/>
        <v>6</v>
      </c>
      <c r="F502" s="68" t="str">
        <f ca="1">IF(ISBLANK(A502)," ",INDIRECT(ADDRESS(1,5+MOD(ROW()-2,COUNTA('Form Responses 1'!$1:$1)-4),,TRUE,"Form Responses 1")))</f>
        <v>RADEN SALEH - Lantai 1 [Lobby Utama]</v>
      </c>
      <c r="G502" s="68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RADEN SALEH - Lantai 1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4">
        <f ca="1" t="shared" ref="N502:O502" si="510">IFERROR(AVERAGEIF(L:L,L502,$J:$J)," ")</f>
        <v>0.925625</v>
      </c>
      <c r="O502" s="84">
        <f ca="1" t="shared" si="510"/>
        <v>0.925625</v>
      </c>
      <c r="P502" s="68" t="str">
        <f ca="1">IF(ISBLANK(A502)," ",IF(N502&gt;MASTER!$B$3/100,"SB",IF(N502&gt;MASTER!$B$4/100,"B",IF(N502&gt;MASTER!$B$5/100,"C","K"))))</f>
        <v>B</v>
      </c>
      <c r="Q502" s="68" t="str">
        <f ca="1">IF(ISBLANK(B502)," ",IF(O502&gt;MASTER!$B$3/100,"SB",IF(O502&gt;MASTER!$B$4/100,"B",IF(O502&gt;MASTER!$B$5/100,"C","K"))))</f>
        <v>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3">
        <f ca="1" t="shared" si="0"/>
        <v>6</v>
      </c>
      <c r="F503" s="68" t="str">
        <f ca="1">IF(ISBLANK(A503)," ",INDIRECT(ADDRESS(1,5+MOD(ROW()-2,COUNTA('Form Responses 1'!$1:$1)-4),,TRUE,"Form Responses 1")))</f>
        <v>RADEN SALEH - Lantai 1 [Lobby Luar]</v>
      </c>
      <c r="G503" s="68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RADEN SALEH - Lantai 1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4">
        <f ca="1" t="shared" ref="N503:O503" si="511">IFERROR(AVERAGEIF(L:L,L503,$J:$J)," ")</f>
        <v>0.925625</v>
      </c>
      <c r="O503" s="84">
        <f ca="1" t="shared" si="511"/>
        <v>0.925625</v>
      </c>
      <c r="P503" s="68" t="str">
        <f ca="1">IF(ISBLANK(A503)," ",IF(N503&gt;MASTER!$B$3/100,"SB",IF(N503&gt;MASTER!$B$4/100,"B",IF(N503&gt;MASTER!$B$5/100,"C","K"))))</f>
        <v>B</v>
      </c>
      <c r="Q503" s="68" t="str">
        <f ca="1">IF(ISBLANK(B503)," ",IF(O503&gt;MASTER!$B$3/100,"SB",IF(O503&gt;MASTER!$B$4/100,"B",IF(O503&gt;MASTER!$B$5/100,"C","K"))))</f>
        <v>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3">
        <f ca="1" t="shared" si="0"/>
        <v>6</v>
      </c>
      <c r="F504" s="68" t="str">
        <f ca="1">IF(ISBLANK(A504)," ",INDIRECT(ADDRESS(1,5+MOD(ROW()-2,COUNTA('Form Responses 1'!$1:$1)-4),,TRUE,"Form Responses 1")))</f>
        <v>RADEN SALEH - Lantai 1 [Ruang Meeting]</v>
      </c>
      <c r="G504" s="68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RADEN SALEH - Lantai 1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4">
        <f ca="1" t="shared" ref="N504:O504" si="512">IFERROR(AVERAGEIF(L:L,L504,$J:$J)," ")</f>
        <v>0.925625</v>
      </c>
      <c r="O504" s="84">
        <f ca="1" t="shared" si="512"/>
        <v>0.925625</v>
      </c>
      <c r="P504" s="68" t="str">
        <f ca="1">IF(ISBLANK(A504)," ",IF(N504&gt;MASTER!$B$3/100,"SB",IF(N504&gt;MASTER!$B$4/100,"B",IF(N504&gt;MASTER!$B$5/100,"C","K"))))</f>
        <v>B</v>
      </c>
      <c r="Q504" s="68" t="str">
        <f ca="1">IF(ISBLANK(B504)," ",IF(O504&gt;MASTER!$B$3/100,"SB",IF(O504&gt;MASTER!$B$4/100,"B",IF(O504&gt;MASTER!$B$5/100,"C","K"))))</f>
        <v>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3">
        <f ca="1" t="shared" si="0"/>
        <v>6</v>
      </c>
      <c r="F505" s="68" t="str">
        <f ca="1">IF(ISBLANK(A505)," ",INDIRECT(ADDRESS(1,5+MOD(ROW()-2,COUNTA('Form Responses 1'!$1:$1)-4),,TRUE,"Form Responses 1")))</f>
        <v>RADEN SALEH - Lantai 1 [Ruang Kerja]</v>
      </c>
      <c r="G505" s="68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RADEN SALEH - Lantai 1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4">
        <f ca="1" t="shared" ref="N505:O505" si="513">IFERROR(AVERAGEIF(L:L,L505,$J:$J)," ")</f>
        <v>0.925625</v>
      </c>
      <c r="O505" s="84">
        <f ca="1" t="shared" si="513"/>
        <v>0.925625</v>
      </c>
      <c r="P505" s="68" t="str">
        <f ca="1">IF(ISBLANK(A505)," ",IF(N505&gt;MASTER!$B$3/100,"SB",IF(N505&gt;MASTER!$B$4/100,"B",IF(N505&gt;MASTER!$B$5/100,"C","K"))))</f>
        <v>B</v>
      </c>
      <c r="Q505" s="68" t="str">
        <f ca="1">IF(ISBLANK(B505)," ",IF(O505&gt;MASTER!$B$3/100,"SB",IF(O505&gt;MASTER!$B$4/100,"B",IF(O505&gt;MASTER!$B$5/100,"C","K"))))</f>
        <v>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3">
        <f ca="1" t="shared" si="0"/>
        <v>6</v>
      </c>
      <c r="F506" s="68" t="str">
        <f ca="1">IF(ISBLANK(A506)," ",INDIRECT(ADDRESS(1,5+MOD(ROW()-2,COUNTA('Form Responses 1'!$1:$1)-4),,TRUE,"Form Responses 1")))</f>
        <v>RADEN SALEH - Lantai 1 [Tangga Exit]</v>
      </c>
      <c r="G506" s="68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RADEN SALEH - Lantai 1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4">
        <f ca="1" t="shared" ref="N506:O506" si="514">IFERROR(AVERAGEIF(L:L,L506,$J:$J)," ")</f>
        <v>0.925625</v>
      </c>
      <c r="O506" s="84">
        <f ca="1" t="shared" si="514"/>
        <v>0.925625</v>
      </c>
      <c r="P506" s="68" t="str">
        <f ca="1">IF(ISBLANK(A506)," ",IF(N506&gt;MASTER!$B$3/100,"SB",IF(N506&gt;MASTER!$B$4/100,"B",IF(N506&gt;MASTER!$B$5/100,"C","K"))))</f>
        <v>B</v>
      </c>
      <c r="Q506" s="68" t="str">
        <f ca="1">IF(ISBLANK(B506)," ",IF(O506&gt;MASTER!$B$3/100,"SB",IF(O506&gt;MASTER!$B$4/100,"B",IF(O506&gt;MASTER!$B$5/100,"C","K"))))</f>
        <v>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3">
        <f ca="1" t="shared" si="0"/>
        <v>6</v>
      </c>
      <c r="F507" s="68" t="str">
        <f ca="1">IF(ISBLANK(A507)," ",INDIRECT(ADDRESS(1,5+MOD(ROW()-2,COUNTA('Form Responses 1'!$1:$1)-4),,TRUE,"Form Responses 1")))</f>
        <v>RADEN SALEH - Lantai 1 [Toilet Pria / Wanita]</v>
      </c>
      <c r="G507" s="68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RADEN SALEH - Lantai 1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4">
        <f ca="1" t="shared" ref="N507:O507" si="515">IFERROR(AVERAGEIF(L:L,L507,$J:$J)," ")</f>
        <v>0.925625</v>
      </c>
      <c r="O507" s="84">
        <f ca="1" t="shared" si="515"/>
        <v>0.925625</v>
      </c>
      <c r="P507" s="68" t="str">
        <f ca="1">IF(ISBLANK(A507)," ",IF(N507&gt;MASTER!$B$3/100,"SB",IF(N507&gt;MASTER!$B$4/100,"B",IF(N507&gt;MASTER!$B$5/100,"C","K"))))</f>
        <v>B</v>
      </c>
      <c r="Q507" s="68" t="str">
        <f ca="1">IF(ISBLANK(B507)," ",IF(O507&gt;MASTER!$B$3/100,"SB",IF(O507&gt;MASTER!$B$4/100,"B",IF(O507&gt;MASTER!$B$5/100,"C","K"))))</f>
        <v>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3">
        <f ca="1" t="shared" si="0"/>
        <v>6</v>
      </c>
      <c r="F508" s="68" t="str">
        <f ca="1">IF(ISBLANK(A508)," ",INDIRECT(ADDRESS(1,5+MOD(ROW()-2,COUNTA('Form Responses 1'!$1:$1)-4),,TRUE,"Form Responses 1")))</f>
        <v>RADEN SALEH - Halaman [Taman ]</v>
      </c>
      <c r="G508" s="68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RADEN SALEH - Halaman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4">
        <f ca="1" t="shared" ref="N508:O508" si="516">IFERROR(AVERAGEIF(L:L,L508,$J:$J)," ")</f>
        <v>0.925625</v>
      </c>
      <c r="O508" s="84">
        <f ca="1" t="shared" si="516"/>
        <v>0.925625</v>
      </c>
      <c r="P508" s="68" t="str">
        <f ca="1">IF(ISBLANK(A508)," ",IF(N508&gt;MASTER!$B$3/100,"SB",IF(N508&gt;MASTER!$B$4/100,"B",IF(N508&gt;MASTER!$B$5/100,"C","K"))))</f>
        <v>B</v>
      </c>
      <c r="Q508" s="68" t="str">
        <f ca="1">IF(ISBLANK(B508)," ",IF(O508&gt;MASTER!$B$3/100,"SB",IF(O508&gt;MASTER!$B$4/100,"B",IF(O508&gt;MASTER!$B$5/100,"C","K"))))</f>
        <v>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3">
        <f ca="1" t="shared" si="0"/>
        <v>6</v>
      </c>
      <c r="F509" s="68" t="str">
        <f ca="1">IF(ISBLANK(A509)," ",INDIRECT(ADDRESS(1,5+MOD(ROW()-2,COUNTA('Form Responses 1'!$1:$1)-4),,TRUE,"Form Responses 1")))</f>
        <v>RADEN SALEH - Halaman [Parkir Motor ]</v>
      </c>
      <c r="G509" s="68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RADEN SALEH - Halaman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4">
        <f ca="1" t="shared" ref="N509:O509" si="517">IFERROR(AVERAGEIF(L:L,L509,$J:$J)," ")</f>
        <v>0.925625</v>
      </c>
      <c r="O509" s="84">
        <f ca="1" t="shared" si="517"/>
        <v>0.925625</v>
      </c>
      <c r="P509" s="68" t="str">
        <f ca="1">IF(ISBLANK(A509)," ",IF(N509&gt;MASTER!$B$3/100,"SB",IF(N509&gt;MASTER!$B$4/100,"B",IF(N509&gt;MASTER!$B$5/100,"C","K"))))</f>
        <v>B</v>
      </c>
      <c r="Q509" s="68" t="str">
        <f ca="1">IF(ISBLANK(B509)," ",IF(O509&gt;MASTER!$B$3/100,"SB",IF(O509&gt;MASTER!$B$4/100,"B",IF(O509&gt;MASTER!$B$5/100,"C","K"))))</f>
        <v>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3">
        <f ca="1" t="shared" si="0"/>
        <v>6</v>
      </c>
      <c r="F510" s="68" t="str">
        <f ca="1">IF(ISBLANK(A510)," ",INDIRECT(ADDRESS(1,5+MOD(ROW()-2,COUNTA('Form Responses 1'!$1:$1)-4),,TRUE,"Form Responses 1")))</f>
        <v>RADEN SALEH - Halaman [Parkir Mobil]</v>
      </c>
      <c r="G510" s="68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RADEN SALEH - Halaman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4">
        <f ca="1" t="shared" ref="N510:O510" si="518">IFERROR(AVERAGEIF(L:L,L510,$J:$J)," ")</f>
        <v>0.925625</v>
      </c>
      <c r="O510" s="84">
        <f ca="1" t="shared" si="518"/>
        <v>0.925625</v>
      </c>
      <c r="P510" s="68" t="str">
        <f ca="1">IF(ISBLANK(A510)," ",IF(N510&gt;MASTER!$B$3/100,"SB",IF(N510&gt;MASTER!$B$4/100,"B",IF(N510&gt;MASTER!$B$5/100,"C","K"))))</f>
        <v>B</v>
      </c>
      <c r="Q510" s="68" t="str">
        <f ca="1">IF(ISBLANK(B510)," ",IF(O510&gt;MASTER!$B$3/100,"SB",IF(O510&gt;MASTER!$B$4/100,"B",IF(O510&gt;MASTER!$B$5/100,"C","K"))))</f>
        <v>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3">
        <f ca="1" t="shared" si="0"/>
        <v>6</v>
      </c>
      <c r="F511" s="68" t="str">
        <f ca="1">IF(ISBLANK(A511)," ",INDIRECT(ADDRESS(1,5+MOD(ROW()-2,COUNTA('Form Responses 1'!$1:$1)-4),,TRUE,"Form Responses 1")))</f>
        <v>RADEN SALEH - Halaman [Pos Security]</v>
      </c>
      <c r="G511" s="68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RADEN SALEH - Halaman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4">
        <f ca="1" t="shared" ref="N511:O511" si="519">IFERROR(AVERAGEIF(L:L,L511,$J:$J)," ")</f>
        <v>0.925625</v>
      </c>
      <c r="O511" s="84">
        <f ca="1" t="shared" si="519"/>
        <v>0.925625</v>
      </c>
      <c r="P511" s="68" t="str">
        <f ca="1">IF(ISBLANK(A511)," ",IF(N511&gt;MASTER!$B$3/100,"SB",IF(N511&gt;MASTER!$B$4/100,"B",IF(N511&gt;MASTER!$B$5/100,"C","K"))))</f>
        <v>B</v>
      </c>
      <c r="Q511" s="68" t="str">
        <f ca="1">IF(ISBLANK(B511)," ",IF(O511&gt;MASTER!$B$3/100,"SB",IF(O511&gt;MASTER!$B$4/100,"B",IF(O511&gt;MASTER!$B$5/100,"C","K"))))</f>
        <v>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3">
        <f ca="1" t="shared" si="0"/>
        <v>6</v>
      </c>
      <c r="F512" s="68" t="str">
        <f ca="1">IF(ISBLANK(A512)," ",INDIRECT(ADDRESS(1,5+MOD(ROW()-2,COUNTA('Form Responses 1'!$1:$1)-4),,TRUE,"Form Responses 1")))</f>
        <v>RADEN SALEH - Halaman [Halaman depan samping dan belakang]</v>
      </c>
      <c r="G512" s="68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RADEN SALEH - Halaman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4">
        <f ca="1" t="shared" ref="N512:O512" si="520">IFERROR(AVERAGEIF(L:L,L512,$J:$J)," ")</f>
        <v>0.925625</v>
      </c>
      <c r="O512" s="84">
        <f ca="1" t="shared" si="520"/>
        <v>0.925625</v>
      </c>
      <c r="P512" s="68" t="str">
        <f ca="1">IF(ISBLANK(A512)," ",IF(N512&gt;MASTER!$B$3/100,"SB",IF(N512&gt;MASTER!$B$4/100,"B",IF(N512&gt;MASTER!$B$5/100,"C","K"))))</f>
        <v>B</v>
      </c>
      <c r="Q512" s="68" t="str">
        <f ca="1">IF(ISBLANK(B512)," ",IF(O512&gt;MASTER!$B$3/100,"SB",IF(O512&gt;MASTER!$B$4/100,"B",IF(O512&gt;MASTER!$B$5/100,"C","K"))))</f>
        <v>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3">
        <f ca="1" t="shared" si="0"/>
        <v>6</v>
      </c>
      <c r="F513" s="68" t="str">
        <f ca="1">IF(ISBLANK(A513)," ",INDIRECT(ADDRESS(1,5+MOD(ROW()-2,COUNTA('Form Responses 1'!$1:$1)-4),,TRUE,"Form Responses 1")))</f>
        <v>RADEN SALEH - Halaman [TPS]</v>
      </c>
      <c r="G513" s="68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RADEN SALEH - Halaman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4">
        <f ca="1" t="shared" ref="N513:O513" si="521">IFERROR(AVERAGEIF(L:L,L513,$J:$J)," ")</f>
        <v>0.925625</v>
      </c>
      <c r="O513" s="84">
        <f ca="1" t="shared" si="521"/>
        <v>0.925625</v>
      </c>
      <c r="P513" s="68" t="str">
        <f ca="1">IF(ISBLANK(A513)," ",IF(N513&gt;MASTER!$B$3/100,"SB",IF(N513&gt;MASTER!$B$4/100,"B",IF(N513&gt;MASTER!$B$5/100,"C","K"))))</f>
        <v>B</v>
      </c>
      <c r="Q513" s="68" t="str">
        <f ca="1">IF(ISBLANK(B513)," ",IF(O513&gt;MASTER!$B$3/100,"SB",IF(O513&gt;MASTER!$B$4/100,"B",IF(O513&gt;MASTER!$B$5/100,"C","K"))))</f>
        <v>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3">
        <f ca="1" t="shared" si="0"/>
        <v>6</v>
      </c>
      <c r="F514" s="68" t="str">
        <f ca="1">IF(ISBLANK(A514)," ",INDIRECT(ADDRESS(1,5+MOD(ROW()-2,COUNTA('Form Responses 1'!$1:$1)-4),,TRUE,"Form Responses 1")))</f>
        <v>Security [CIKINI - Security Functions]</v>
      </c>
      <c r="G514" s="68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Security</v>
      </c>
      <c r="I514" s="84" t="str">
        <f ca="1" t="shared" si="2"/>
        <v>SECURITY SERVICE</v>
      </c>
      <c r="J514" s="84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4">
        <f ca="1" t="shared" ref="N514:O514" si="522">IFERROR(AVERAGEIF(L:L,L514,$J:$J)," ")</f>
        <v>0.925625</v>
      </c>
      <c r="O514" s="84">
        <f ca="1" t="shared" si="522"/>
        <v>0.925625</v>
      </c>
      <c r="P514" s="68" t="str">
        <f ca="1">IF(ISBLANK(A514)," ",IF(N514&gt;MASTER!$B$3/100,"SB",IF(N514&gt;MASTER!$B$4/100,"B",IF(N514&gt;MASTER!$B$5/100,"C","K"))))</f>
        <v>B</v>
      </c>
      <c r="Q514" s="68" t="str">
        <f ca="1">IF(ISBLANK(B514)," ",IF(O514&gt;MASTER!$B$3/100,"SB",IF(O514&gt;MASTER!$B$4/100,"B",IF(O514&gt;MASTER!$B$5/100,"C","K"))))</f>
        <v>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3">
        <f ca="1" t="shared" si="0"/>
        <v>6</v>
      </c>
      <c r="F515" s="68" t="str">
        <f ca="1">IF(ISBLANK(A515)," ",INDIRECT(ADDRESS(1,5+MOD(ROW()-2,COUNTA('Form Responses 1'!$1:$1)-4),,TRUE,"Form Responses 1")))</f>
        <v>Security [ RADEN SALEH - 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Security</v>
      </c>
      <c r="I515" s="84" t="str">
        <f ca="1" t="shared" si="2"/>
        <v>SECURITY SERVICE</v>
      </c>
      <c r="J515" s="84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4">
        <f ca="1" t="shared" ref="N515:O515" si="523">IFERROR(AVERAGEIF(L:L,L515,$J:$J)," ")</f>
        <v>0.925625</v>
      </c>
      <c r="O515" s="84">
        <f ca="1" t="shared" si="523"/>
        <v>0.925625</v>
      </c>
      <c r="P515" s="68" t="str">
        <f ca="1">IF(ISBLANK(A515)," ",IF(N515&gt;MASTER!$B$3/100,"SB",IF(N515&gt;MASTER!$B$4/100,"B",IF(N515&gt;MASTER!$B$5/100,"C","K"))))</f>
        <v>B</v>
      </c>
      <c r="Q515" s="68" t="str">
        <f ca="1">IF(ISBLANK(B515)," ",IF(O515&gt;MASTER!$B$3/100,"SB",IF(O515&gt;MASTER!$B$4/100,"B",IF(O515&gt;MASTER!$B$5/100,"C","K"))))</f>
        <v>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3">
        <f ca="1" t="shared" si="0"/>
        <v>6</v>
      </c>
      <c r="F516" s="68" t="str">
        <f ca="1">IF(ISBLANK(A516)," ",INDIRECT(ADDRESS(1,5+MOD(ROW()-2,COUNTA('Form Responses 1'!$1:$1)-4),,TRUE,"Form Responses 1")))</f>
        <v>CIKINI - Lantai 1 [Lobby Utama]</v>
      </c>
      <c r="G516" s="68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CIKINI - Lantai 1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4">
        <f ca="1" t="shared" ref="N516:O516" si="524">IFERROR(AVERAGEIF(L:L,L516,$J:$J)," ")</f>
        <v>0.925625</v>
      </c>
      <c r="O516" s="84">
        <f ca="1" t="shared" si="524"/>
        <v>0.925625</v>
      </c>
      <c r="P516" s="68" t="str">
        <f ca="1">IF(ISBLANK(A516)," ",IF(N516&gt;MASTER!$B$3/100,"SB",IF(N516&gt;MASTER!$B$4/100,"B",IF(N516&gt;MASTER!$B$5/100,"C","K"))))</f>
        <v>B</v>
      </c>
      <c r="Q516" s="68" t="str">
        <f ca="1">IF(ISBLANK(B516)," ",IF(O516&gt;MASTER!$B$3/100,"SB",IF(O516&gt;MASTER!$B$4/100,"B",IF(O516&gt;MASTER!$B$5/100,"C","K"))))</f>
        <v>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3">
        <f ca="1" t="shared" si="0"/>
        <v>6</v>
      </c>
      <c r="F517" s="68" t="str">
        <f ca="1">IF(ISBLANK(A517)," ",INDIRECT(ADDRESS(1,5+MOD(ROW()-2,COUNTA('Form Responses 1'!$1:$1)-4),,TRUE,"Form Responses 1")))</f>
        <v>CIKINI - Lantai 1 [Musholla]</v>
      </c>
      <c r="G517" s="68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CIKINI - Lantai 1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4">
        <f ca="1" t="shared" ref="N517:O517" si="525">IFERROR(AVERAGEIF(L:L,L517,$J:$J)," ")</f>
        <v>0.925625</v>
      </c>
      <c r="O517" s="84">
        <f ca="1" t="shared" si="525"/>
        <v>0.925625</v>
      </c>
      <c r="P517" s="68" t="str">
        <f ca="1">IF(ISBLANK(A517)," ",IF(N517&gt;MASTER!$B$3/100,"SB",IF(N517&gt;MASTER!$B$4/100,"B",IF(N517&gt;MASTER!$B$5/100,"C","K"))))</f>
        <v>B</v>
      </c>
      <c r="Q517" s="68" t="str">
        <f ca="1">IF(ISBLANK(B517)," ",IF(O517&gt;MASTER!$B$3/100,"SB",IF(O517&gt;MASTER!$B$4/100,"B",IF(O517&gt;MASTER!$B$5/100,"C","K"))))</f>
        <v>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3">
        <f ca="1" t="shared" si="0"/>
        <v>6</v>
      </c>
      <c r="F518" s="68" t="str">
        <f ca="1">IF(ISBLANK(A518)," ",INDIRECT(ADDRESS(1,5+MOD(ROW()-2,COUNTA('Form Responses 1'!$1:$1)-4),,TRUE,"Form Responses 1")))</f>
        <v>CIKINI - Lantai 1 [R. PPID]</v>
      </c>
      <c r="G518" s="68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CIKINI - Lantai 1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4">
        <f ca="1" t="shared" ref="N518:O518" si="526">IFERROR(AVERAGEIF(L:L,L518,$J:$J)," ")</f>
        <v>0.925625</v>
      </c>
      <c r="O518" s="84">
        <f ca="1" t="shared" si="526"/>
        <v>0.925625</v>
      </c>
      <c r="P518" s="68" t="str">
        <f ca="1">IF(ISBLANK(A518)," ",IF(N518&gt;MASTER!$B$3/100,"SB",IF(N518&gt;MASTER!$B$4/100,"B",IF(N518&gt;MASTER!$B$5/100,"C","K"))))</f>
        <v>B</v>
      </c>
      <c r="Q518" s="68" t="str">
        <f ca="1">IF(ISBLANK(B518)," ",IF(O518&gt;MASTER!$B$3/100,"SB",IF(O518&gt;MASTER!$B$4/100,"B",IF(O518&gt;MASTER!$B$5/100,"C","K"))))</f>
        <v>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3">
        <f ca="1" t="shared" si="0"/>
        <v>6</v>
      </c>
      <c r="F519" s="68" t="str">
        <f ca="1">IF(ISBLANK(A519)," ",INDIRECT(ADDRESS(1,5+MOD(ROW()-2,COUNTA('Form Responses 1'!$1:$1)-4),,TRUE,"Form Responses 1")))</f>
        <v>CIKINI - Lantai 1 [Ruang Kerja]</v>
      </c>
      <c r="G519" s="68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CIKINI - Lantai 1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4">
        <f ca="1" t="shared" ref="N519:O519" si="527">IFERROR(AVERAGEIF(L:L,L519,$J:$J)," ")</f>
        <v>0.925625</v>
      </c>
      <c r="O519" s="84">
        <f ca="1" t="shared" si="527"/>
        <v>0.925625</v>
      </c>
      <c r="P519" s="68" t="str">
        <f ca="1">IF(ISBLANK(A519)," ",IF(N519&gt;MASTER!$B$3/100,"SB",IF(N519&gt;MASTER!$B$4/100,"B",IF(N519&gt;MASTER!$B$5/100,"C","K"))))</f>
        <v>B</v>
      </c>
      <c r="Q519" s="68" t="str">
        <f ca="1">IF(ISBLANK(B519)," ",IF(O519&gt;MASTER!$B$3/100,"SB",IF(O519&gt;MASTER!$B$4/100,"B",IF(O519&gt;MASTER!$B$5/100,"C","K"))))</f>
        <v>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3">
        <f ca="1" t="shared" si="0"/>
        <v>6</v>
      </c>
      <c r="F520" s="68" t="str">
        <f ca="1">IF(ISBLANK(A520)," ",INDIRECT(ADDRESS(1,5+MOD(ROW()-2,COUNTA('Form Responses 1'!$1:$1)-4),,TRUE,"Form Responses 1")))</f>
        <v>CIKINI - Lantai 1 [Taman Tengah]</v>
      </c>
      <c r="G520" s="68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CIKINI - Lantai 1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4">
        <f ca="1" t="shared" ref="N520:O520" si="528">IFERROR(AVERAGEIF(L:L,L520,$J:$J)," ")</f>
        <v>0.925625</v>
      </c>
      <c r="O520" s="84">
        <f ca="1" t="shared" si="528"/>
        <v>0.925625</v>
      </c>
      <c r="P520" s="68" t="str">
        <f ca="1">IF(ISBLANK(A520)," ",IF(N520&gt;MASTER!$B$3/100,"SB",IF(N520&gt;MASTER!$B$4/100,"B",IF(N520&gt;MASTER!$B$5/100,"C","K"))))</f>
        <v>B</v>
      </c>
      <c r="Q520" s="68" t="str">
        <f ca="1">IF(ISBLANK(B520)," ",IF(O520&gt;MASTER!$B$3/100,"SB",IF(O520&gt;MASTER!$B$4/100,"B",IF(O520&gt;MASTER!$B$5/100,"C","K"))))</f>
        <v>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3">
        <f ca="1" t="shared" si="0"/>
        <v>6</v>
      </c>
      <c r="F521" s="68" t="str">
        <f ca="1">IF(ISBLANK(A521)," ",INDIRECT(ADDRESS(1,5+MOD(ROW()-2,COUNTA('Form Responses 1'!$1:$1)-4),,TRUE,"Form Responses 1")))</f>
        <v>CIKINI - Lantai 1 [Toilet Pria / Wanita]</v>
      </c>
      <c r="G521" s="68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CIKINI - Lantai 1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4">
        <f ca="1" t="shared" ref="N521:O521" si="529">IFERROR(AVERAGEIF(L:L,L521,$J:$J)," ")</f>
        <v>0.925625</v>
      </c>
      <c r="O521" s="84">
        <f ca="1" t="shared" si="529"/>
        <v>0.925625</v>
      </c>
      <c r="P521" s="68" t="str">
        <f ca="1">IF(ISBLANK(A521)," ",IF(N521&gt;MASTER!$B$3/100,"SB",IF(N521&gt;MASTER!$B$4/100,"B",IF(N521&gt;MASTER!$B$5/100,"C","K"))))</f>
        <v>B</v>
      </c>
      <c r="Q521" s="68" t="str">
        <f ca="1">IF(ISBLANK(B521)," ",IF(O521&gt;MASTER!$B$3/100,"SB",IF(O521&gt;MASTER!$B$4/100,"B",IF(O521&gt;MASTER!$B$5/100,"C","K"))))</f>
        <v>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3">
        <f ca="1" t="shared" si="0"/>
        <v>6</v>
      </c>
      <c r="F522" s="68" t="str">
        <f ca="1">IF(ISBLANK(A522)," ",INDIRECT(ADDRESS(1,5+MOD(ROW()-2,COUNTA('Form Responses 1'!$1:$1)-4),,TRUE,"Form Responses 1")))</f>
        <v>CIKINI - Lantai 2 [Tangga Exit]</v>
      </c>
      <c r="G522" s="68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CIKINI - Lantai 2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4">
        <f ca="1" t="shared" ref="N522:O522" si="530">IFERROR(AVERAGEIF(L:L,L522,$J:$J)," ")</f>
        <v>0.925625</v>
      </c>
      <c r="O522" s="84">
        <f ca="1" t="shared" si="530"/>
        <v>0.925625</v>
      </c>
      <c r="P522" s="68" t="str">
        <f ca="1">IF(ISBLANK(A522)," ",IF(N522&gt;MASTER!$B$3/100,"SB",IF(N522&gt;MASTER!$B$4/100,"B",IF(N522&gt;MASTER!$B$5/100,"C","K"))))</f>
        <v>B</v>
      </c>
      <c r="Q522" s="68" t="str">
        <f ca="1">IF(ISBLANK(B522)," ",IF(O522&gt;MASTER!$B$3/100,"SB",IF(O522&gt;MASTER!$B$4/100,"B",IF(O522&gt;MASTER!$B$5/100,"C","K"))))</f>
        <v>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3">
        <f ca="1" t="shared" si="0"/>
        <v>6</v>
      </c>
      <c r="F523" s="68" t="str">
        <f ca="1">IF(ISBLANK(A523)," ",INDIRECT(ADDRESS(1,5+MOD(ROW()-2,COUNTA('Form Responses 1'!$1:$1)-4),,TRUE,"Form Responses 1")))</f>
        <v>CIKINI - Lantai 2 [Ruang Kerja]</v>
      </c>
      <c r="G523" s="68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CIKINI - Lantai 2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4">
        <f ca="1" t="shared" ref="N523:O523" si="531">IFERROR(AVERAGEIF(L:L,L523,$J:$J)," ")</f>
        <v>0.925625</v>
      </c>
      <c r="O523" s="84">
        <f ca="1" t="shared" si="531"/>
        <v>0.925625</v>
      </c>
      <c r="P523" s="68" t="str">
        <f ca="1">IF(ISBLANK(A523)," ",IF(N523&gt;MASTER!$B$3/100,"SB",IF(N523&gt;MASTER!$B$4/100,"B",IF(N523&gt;MASTER!$B$5/100,"C","K"))))</f>
        <v>B</v>
      </c>
      <c r="Q523" s="68" t="str">
        <f ca="1">IF(ISBLANK(B523)," ",IF(O523&gt;MASTER!$B$3/100,"SB",IF(O523&gt;MASTER!$B$4/100,"B",IF(O523&gt;MASTER!$B$5/100,"C","K"))))</f>
        <v>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3">
        <f ca="1" t="shared" si="0"/>
        <v>6</v>
      </c>
      <c r="F524" s="68" t="str">
        <f ca="1">IF(ISBLANK(A524)," ",INDIRECT(ADDRESS(1,5+MOD(ROW()-2,COUNTA('Form Responses 1'!$1:$1)-4),,TRUE,"Form Responses 1")))</f>
        <v>CIKINI - Lantai 2 [Pantry ]</v>
      </c>
      <c r="G524" s="68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CIKINI - Lantai 2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4">
        <f ca="1" t="shared" ref="N524:O524" si="532">IFERROR(AVERAGEIF(L:L,L524,$J:$J)," ")</f>
        <v>0.925625</v>
      </c>
      <c r="O524" s="84">
        <f ca="1" t="shared" si="532"/>
        <v>0.925625</v>
      </c>
      <c r="P524" s="68" t="str">
        <f ca="1">IF(ISBLANK(A524)," ",IF(N524&gt;MASTER!$B$3/100,"SB",IF(N524&gt;MASTER!$B$4/100,"B",IF(N524&gt;MASTER!$B$5/100,"C","K"))))</f>
        <v>B</v>
      </c>
      <c r="Q524" s="68" t="str">
        <f ca="1">IF(ISBLANK(B524)," ",IF(O524&gt;MASTER!$B$3/100,"SB",IF(O524&gt;MASTER!$B$4/100,"B",IF(O524&gt;MASTER!$B$5/100,"C","K"))))</f>
        <v>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3">
        <f ca="1" t="shared" si="0"/>
        <v>6</v>
      </c>
      <c r="F525" s="68" t="str">
        <f ca="1">IF(ISBLANK(A525)," ",INDIRECT(ADDRESS(1,5+MOD(ROW()-2,COUNTA('Form Responses 1'!$1:$1)-4),,TRUE,"Form Responses 1")))</f>
        <v>CIKINI - Lantai 2 [Ruang Rapat 1]</v>
      </c>
      <c r="G525" s="68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CIKINI - Lantai 2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4">
        <f ca="1" t="shared" ref="N525:O525" si="533">IFERROR(AVERAGEIF(L:L,L525,$J:$J)," ")</f>
        <v>0.925625</v>
      </c>
      <c r="O525" s="84">
        <f ca="1" t="shared" si="533"/>
        <v>0.925625</v>
      </c>
      <c r="P525" s="68" t="str">
        <f ca="1">IF(ISBLANK(A525)," ",IF(N525&gt;MASTER!$B$3/100,"SB",IF(N525&gt;MASTER!$B$4/100,"B",IF(N525&gt;MASTER!$B$5/100,"C","K"))))</f>
        <v>B</v>
      </c>
      <c r="Q525" s="68" t="str">
        <f ca="1">IF(ISBLANK(B525)," ",IF(O525&gt;MASTER!$B$3/100,"SB",IF(O525&gt;MASTER!$B$4/100,"B",IF(O525&gt;MASTER!$B$5/100,"C","K"))))</f>
        <v>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3">
        <f ca="1" t="shared" si="0"/>
        <v>6</v>
      </c>
      <c r="F526" s="68" t="str">
        <f ca="1">IF(ISBLANK(A526)," ",INDIRECT(ADDRESS(1,5+MOD(ROW()-2,COUNTA('Form Responses 1'!$1:$1)-4),,TRUE,"Form Responses 1")))</f>
        <v>CIKINI - Lantai 2 [Koridor ]</v>
      </c>
      <c r="G526" s="68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CIKINI - Lantai 2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4">
        <f ca="1" t="shared" ref="N526:O526" si="534">IFERROR(AVERAGEIF(L:L,L526,$J:$J)," ")</f>
        <v>0.925625</v>
      </c>
      <c r="O526" s="84">
        <f ca="1" t="shared" si="534"/>
        <v>0.925625</v>
      </c>
      <c r="P526" s="68" t="str">
        <f ca="1">IF(ISBLANK(A526)," ",IF(N526&gt;MASTER!$B$3/100,"SB",IF(N526&gt;MASTER!$B$4/100,"B",IF(N526&gt;MASTER!$B$5/100,"C","K"))))</f>
        <v>B</v>
      </c>
      <c r="Q526" s="68" t="str">
        <f ca="1">IF(ISBLANK(B526)," ",IF(O526&gt;MASTER!$B$3/100,"SB",IF(O526&gt;MASTER!$B$4/100,"B",IF(O526&gt;MASTER!$B$5/100,"C","K"))))</f>
        <v>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3">
        <f ca="1" t="shared" si="0"/>
        <v>6</v>
      </c>
      <c r="F527" s="68" t="str">
        <f ca="1">IF(ISBLANK(A527)," ",INDIRECT(ADDRESS(1,5+MOD(ROW()-2,COUNTA('Form Responses 1'!$1:$1)-4),,TRUE,"Form Responses 1")))</f>
        <v>CIKINI - Lantai 2 [Toilet Pria / Wanita]</v>
      </c>
      <c r="G527" s="68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CIKINI - Lantai 2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4">
        <f ca="1" t="shared" ref="N527:O527" si="535">IFERROR(AVERAGEIF(L:L,L527,$J:$J)," ")</f>
        <v>0.925625</v>
      </c>
      <c r="O527" s="84">
        <f ca="1" t="shared" si="535"/>
        <v>0.925625</v>
      </c>
      <c r="P527" s="68" t="str">
        <f ca="1">IF(ISBLANK(A527)," ",IF(N527&gt;MASTER!$B$3/100,"SB",IF(N527&gt;MASTER!$B$4/100,"B",IF(N527&gt;MASTER!$B$5/100,"C","K"))))</f>
        <v>B</v>
      </c>
      <c r="Q527" s="68" t="str">
        <f ca="1">IF(ISBLANK(B527)," ",IF(O527&gt;MASTER!$B$3/100,"SB",IF(O527&gt;MASTER!$B$4/100,"B",IF(O527&gt;MASTER!$B$5/100,"C","K"))))</f>
        <v>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3">
        <f ca="1" t="shared" si="0"/>
        <v>6</v>
      </c>
      <c r="F528" s="68" t="str">
        <f ca="1">IF(ISBLANK(A528)," ",INDIRECT(ADDRESS(1,5+MOD(ROW()-2,COUNTA('Form Responses 1'!$1:$1)-4),,TRUE,"Form Responses 1")))</f>
        <v>CIKINI - Halaman [Taman ]</v>
      </c>
      <c r="G528" s="68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CIKINI - Halaman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4">
        <f ca="1" t="shared" ref="N528:O528" si="536">IFERROR(AVERAGEIF(L:L,L528,$J:$J)," ")</f>
        <v>0.925625</v>
      </c>
      <c r="O528" s="84">
        <f ca="1" t="shared" si="536"/>
        <v>0.925625</v>
      </c>
      <c r="P528" s="68" t="str">
        <f ca="1">IF(ISBLANK(A528)," ",IF(N528&gt;MASTER!$B$3/100,"SB",IF(N528&gt;MASTER!$B$4/100,"B",IF(N528&gt;MASTER!$B$5/100,"C","K"))))</f>
        <v>B</v>
      </c>
      <c r="Q528" s="68" t="str">
        <f ca="1">IF(ISBLANK(B528)," ",IF(O528&gt;MASTER!$B$3/100,"SB",IF(O528&gt;MASTER!$B$4/100,"B",IF(O528&gt;MASTER!$B$5/100,"C","K"))))</f>
        <v>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3">
        <f ca="1" t="shared" si="0"/>
        <v>6</v>
      </c>
      <c r="F529" s="68" t="str">
        <f ca="1">IF(ISBLANK(A529)," ",INDIRECT(ADDRESS(1,5+MOD(ROW()-2,COUNTA('Form Responses 1'!$1:$1)-4),,TRUE,"Form Responses 1")))</f>
        <v>CIKINI - Halaman [Parkir Motor ]</v>
      </c>
      <c r="G529" s="68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CIKINI - Halaman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4">
        <f ca="1" t="shared" ref="N529:O529" si="537">IFERROR(AVERAGEIF(L:L,L529,$J:$J)," ")</f>
        <v>0.925625</v>
      </c>
      <c r="O529" s="84">
        <f ca="1" t="shared" si="537"/>
        <v>0.925625</v>
      </c>
      <c r="P529" s="68" t="str">
        <f ca="1">IF(ISBLANK(A529)," ",IF(N529&gt;MASTER!$B$3/100,"SB",IF(N529&gt;MASTER!$B$4/100,"B",IF(N529&gt;MASTER!$B$5/100,"C","K"))))</f>
        <v>B</v>
      </c>
      <c r="Q529" s="68" t="str">
        <f ca="1">IF(ISBLANK(B529)," ",IF(O529&gt;MASTER!$B$3/100,"SB",IF(O529&gt;MASTER!$B$4/100,"B",IF(O529&gt;MASTER!$B$5/100,"C","K"))))</f>
        <v>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3">
        <f ca="1" t="shared" si="0"/>
        <v>6</v>
      </c>
      <c r="F530" s="68" t="str">
        <f ca="1">IF(ISBLANK(A530)," ",INDIRECT(ADDRESS(1,5+MOD(ROW()-2,COUNTA('Form Responses 1'!$1:$1)-4),,TRUE,"Form Responses 1")))</f>
        <v>CIKINI - Halaman [Parkir Mobil]</v>
      </c>
      <c r="G530" s="68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CIKINI - Halaman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4">
        <f ca="1" t="shared" ref="N530:O530" si="538">IFERROR(AVERAGEIF(L:L,L530,$J:$J)," ")</f>
        <v>0.925625</v>
      </c>
      <c r="O530" s="84">
        <f ca="1" t="shared" si="538"/>
        <v>0.925625</v>
      </c>
      <c r="P530" s="68" t="str">
        <f ca="1">IF(ISBLANK(A530)," ",IF(N530&gt;MASTER!$B$3/100,"SB",IF(N530&gt;MASTER!$B$4/100,"B",IF(N530&gt;MASTER!$B$5/100,"C","K"))))</f>
        <v>B</v>
      </c>
      <c r="Q530" s="68" t="str">
        <f ca="1">IF(ISBLANK(B530)," ",IF(O530&gt;MASTER!$B$3/100,"SB",IF(O530&gt;MASTER!$B$4/100,"B",IF(O530&gt;MASTER!$B$5/100,"C","K"))))</f>
        <v>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3">
        <f ca="1" t="shared" si="0"/>
        <v>6</v>
      </c>
      <c r="F531" s="68" t="str">
        <f ca="1">IF(ISBLANK(A531)," ",INDIRECT(ADDRESS(1,5+MOD(ROW()-2,COUNTA('Form Responses 1'!$1:$1)-4),,TRUE,"Form Responses 1")))</f>
        <v>CIKINI - Halaman [Pos Security]</v>
      </c>
      <c r="G531" s="68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CIKINI - Halaman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4">
        <f ca="1" t="shared" ref="N531:O531" si="539">IFERROR(AVERAGEIF(L:L,L531,$J:$J)," ")</f>
        <v>0.925625</v>
      </c>
      <c r="O531" s="84">
        <f ca="1" t="shared" si="539"/>
        <v>0.925625</v>
      </c>
      <c r="P531" s="68" t="str">
        <f ca="1">IF(ISBLANK(A531)," ",IF(N531&gt;MASTER!$B$3/100,"SB",IF(N531&gt;MASTER!$B$4/100,"B",IF(N531&gt;MASTER!$B$5/100,"C","K"))))</f>
        <v>B</v>
      </c>
      <c r="Q531" s="68" t="str">
        <f ca="1">IF(ISBLANK(B531)," ",IF(O531&gt;MASTER!$B$3/100,"SB",IF(O531&gt;MASTER!$B$4/100,"B",IF(O531&gt;MASTER!$B$5/100,"C","K"))))</f>
        <v>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3">
        <f ca="1" t="shared" si="0"/>
        <v>6</v>
      </c>
      <c r="F532" s="68" t="str">
        <f ca="1">IF(ISBLANK(A532)," ",INDIRECT(ADDRESS(1,5+MOD(ROW()-2,COUNTA('Form Responses 1'!$1:$1)-4),,TRUE,"Form Responses 1")))</f>
        <v>CIKINI - Halaman [Halaman depan dan samping ]</v>
      </c>
      <c r="G532" s="68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CIKINI - Halaman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4">
        <f ca="1" t="shared" ref="N532:O532" si="540">IFERROR(AVERAGEIF(L:L,L532,$J:$J)," ")</f>
        <v>0.925625</v>
      </c>
      <c r="O532" s="84">
        <f ca="1" t="shared" si="540"/>
        <v>0.925625</v>
      </c>
      <c r="P532" s="68" t="str">
        <f ca="1">IF(ISBLANK(A532)," ",IF(N532&gt;MASTER!$B$3/100,"SB",IF(N532&gt;MASTER!$B$4/100,"B",IF(N532&gt;MASTER!$B$5/100,"C","K"))))</f>
        <v>B</v>
      </c>
      <c r="Q532" s="68" t="str">
        <f ca="1">IF(ISBLANK(B532)," ",IF(O532&gt;MASTER!$B$3/100,"SB",IF(O532&gt;MASTER!$B$4/100,"B",IF(O532&gt;MASTER!$B$5/100,"C","K"))))</f>
        <v>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3">
        <f ca="1" t="shared" si="0"/>
        <v>6</v>
      </c>
      <c r="F533" s="68" t="str">
        <f ca="1">IF(ISBLANK(A533)," ",INDIRECT(ADDRESS(1,5+MOD(ROW()-2,COUNTA('Form Responses 1'!$1:$1)-4),,TRUE,"Form Responses 1")))</f>
        <v>CIKINI - Halaman [TPS]</v>
      </c>
      <c r="G533" s="68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CIKINI - Halaman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4">
        <f ca="1" t="shared" ref="N533:O533" si="541">IFERROR(AVERAGEIF(L:L,L533,$J:$J)," ")</f>
        <v>0.925625</v>
      </c>
      <c r="O533" s="84">
        <f ca="1" t="shared" si="541"/>
        <v>0.925625</v>
      </c>
      <c r="P533" s="68" t="str">
        <f ca="1">IF(ISBLANK(A533)," ",IF(N533&gt;MASTER!$B$3/100,"SB",IF(N533&gt;MASTER!$B$4/100,"B",IF(N533&gt;MASTER!$B$5/100,"C","K"))))</f>
        <v>B</v>
      </c>
      <c r="Q533" s="68" t="str">
        <f ca="1">IF(ISBLANK(B533)," ",IF(O533&gt;MASTER!$B$3/100,"SB",IF(O533&gt;MASTER!$B$4/100,"B",IF(O533&gt;MASTER!$B$5/100,"C","K"))))</f>
        <v>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3">
        <f ca="1" t="shared" si="0"/>
        <v>6</v>
      </c>
      <c r="F534" s="68" t="str">
        <f ca="1">IF(ISBLANK(A534)," ",INDIRECT(ADDRESS(1,5+MOD(ROW()-2,COUNTA('Form Responses 1'!$1:$1)-4),,TRUE,"Form Responses 1")))</f>
        <v>RADEN SALEH - Lantai 1 [Lobby Utama]</v>
      </c>
      <c r="G534" s="68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RADEN SALEH - Lantai 1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4">
        <f ca="1" t="shared" ref="N534:O534" si="542">IFERROR(AVERAGEIF(L:L,L534,$J:$J)," ")</f>
        <v>0.925625</v>
      </c>
      <c r="O534" s="84">
        <f ca="1" t="shared" si="542"/>
        <v>0.925625</v>
      </c>
      <c r="P534" s="68" t="str">
        <f ca="1">IF(ISBLANK(A534)," ",IF(N534&gt;MASTER!$B$3/100,"SB",IF(N534&gt;MASTER!$B$4/100,"B",IF(N534&gt;MASTER!$B$5/100,"C","K"))))</f>
        <v>B</v>
      </c>
      <c r="Q534" s="68" t="str">
        <f ca="1">IF(ISBLANK(B534)," ",IF(O534&gt;MASTER!$B$3/100,"SB",IF(O534&gt;MASTER!$B$4/100,"B",IF(O534&gt;MASTER!$B$5/100,"C","K"))))</f>
        <v>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3">
        <f ca="1" t="shared" si="0"/>
        <v>6</v>
      </c>
      <c r="F535" s="68" t="str">
        <f ca="1">IF(ISBLANK(A535)," ",INDIRECT(ADDRESS(1,5+MOD(ROW()-2,COUNTA('Form Responses 1'!$1:$1)-4),,TRUE,"Form Responses 1")))</f>
        <v>RADEN SALEH - Lantai 1 [Lobby Luar]</v>
      </c>
      <c r="G535" s="68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RADEN SALEH - Lantai 1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4">
        <f ca="1" t="shared" ref="N535:O535" si="543">IFERROR(AVERAGEIF(L:L,L535,$J:$J)," ")</f>
        <v>0.925625</v>
      </c>
      <c r="O535" s="84">
        <f ca="1" t="shared" si="543"/>
        <v>0.925625</v>
      </c>
      <c r="P535" s="68" t="str">
        <f ca="1">IF(ISBLANK(A535)," ",IF(N535&gt;MASTER!$B$3/100,"SB",IF(N535&gt;MASTER!$B$4/100,"B",IF(N535&gt;MASTER!$B$5/100,"C","K"))))</f>
        <v>B</v>
      </c>
      <c r="Q535" s="68" t="str">
        <f ca="1">IF(ISBLANK(B535)," ",IF(O535&gt;MASTER!$B$3/100,"SB",IF(O535&gt;MASTER!$B$4/100,"B",IF(O535&gt;MASTER!$B$5/100,"C","K"))))</f>
        <v>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3">
        <f ca="1" t="shared" si="0"/>
        <v>6</v>
      </c>
      <c r="F536" s="68" t="str">
        <f ca="1">IF(ISBLANK(A536)," ",INDIRECT(ADDRESS(1,5+MOD(ROW()-2,COUNTA('Form Responses 1'!$1:$1)-4),,TRUE,"Form Responses 1")))</f>
        <v>RADEN SALEH - Lantai 1 [Ruang Meeting]</v>
      </c>
      <c r="G536" s="68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RADEN SALEH - Lantai 1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4">
        <f ca="1" t="shared" ref="N536:O536" si="544">IFERROR(AVERAGEIF(L:L,L536,$J:$J)," ")</f>
        <v>0.925625</v>
      </c>
      <c r="O536" s="84">
        <f ca="1" t="shared" si="544"/>
        <v>0.925625</v>
      </c>
      <c r="P536" s="68" t="str">
        <f ca="1">IF(ISBLANK(A536)," ",IF(N536&gt;MASTER!$B$3/100,"SB",IF(N536&gt;MASTER!$B$4/100,"B",IF(N536&gt;MASTER!$B$5/100,"C","K"))))</f>
        <v>B</v>
      </c>
      <c r="Q536" s="68" t="str">
        <f ca="1">IF(ISBLANK(B536)," ",IF(O536&gt;MASTER!$B$3/100,"SB",IF(O536&gt;MASTER!$B$4/100,"B",IF(O536&gt;MASTER!$B$5/100,"C","K"))))</f>
        <v>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3">
        <f ca="1" t="shared" si="0"/>
        <v>6</v>
      </c>
      <c r="F537" s="68" t="str">
        <f ca="1">IF(ISBLANK(A537)," ",INDIRECT(ADDRESS(1,5+MOD(ROW()-2,COUNTA('Form Responses 1'!$1:$1)-4),,TRUE,"Form Responses 1")))</f>
        <v>RADEN SALEH - Lantai 1 [Ruang Kerja]</v>
      </c>
      <c r="G537" s="68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RADEN SALEH - Lantai 1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4">
        <f ca="1" t="shared" ref="N537:O537" si="545">IFERROR(AVERAGEIF(L:L,L537,$J:$J)," ")</f>
        <v>0.925625</v>
      </c>
      <c r="O537" s="84">
        <f ca="1" t="shared" si="545"/>
        <v>0.925625</v>
      </c>
      <c r="P537" s="68" t="str">
        <f ca="1">IF(ISBLANK(A537)," ",IF(N537&gt;MASTER!$B$3/100,"SB",IF(N537&gt;MASTER!$B$4/100,"B",IF(N537&gt;MASTER!$B$5/100,"C","K"))))</f>
        <v>B</v>
      </c>
      <c r="Q537" s="68" t="str">
        <f ca="1">IF(ISBLANK(B537)," ",IF(O537&gt;MASTER!$B$3/100,"SB",IF(O537&gt;MASTER!$B$4/100,"B",IF(O537&gt;MASTER!$B$5/100,"C","K"))))</f>
        <v>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3">
        <f ca="1" t="shared" si="0"/>
        <v>6</v>
      </c>
      <c r="F538" s="68" t="str">
        <f ca="1">IF(ISBLANK(A538)," ",INDIRECT(ADDRESS(1,5+MOD(ROW()-2,COUNTA('Form Responses 1'!$1:$1)-4),,TRUE,"Form Responses 1")))</f>
        <v>RADEN SALEH - Lantai 1 [Tangga Exit]</v>
      </c>
      <c r="G538" s="68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RADEN SALEH - Lantai 1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4">
        <f ca="1" t="shared" ref="N538:O538" si="546">IFERROR(AVERAGEIF(L:L,L538,$J:$J)," ")</f>
        <v>0.925625</v>
      </c>
      <c r="O538" s="84">
        <f ca="1" t="shared" si="546"/>
        <v>0.925625</v>
      </c>
      <c r="P538" s="68" t="str">
        <f ca="1">IF(ISBLANK(A538)," ",IF(N538&gt;MASTER!$B$3/100,"SB",IF(N538&gt;MASTER!$B$4/100,"B",IF(N538&gt;MASTER!$B$5/100,"C","K"))))</f>
        <v>B</v>
      </c>
      <c r="Q538" s="68" t="str">
        <f ca="1">IF(ISBLANK(B538)," ",IF(O538&gt;MASTER!$B$3/100,"SB",IF(O538&gt;MASTER!$B$4/100,"B",IF(O538&gt;MASTER!$B$5/100,"C","K"))))</f>
        <v>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3">
        <f ca="1" t="shared" si="0"/>
        <v>6</v>
      </c>
      <c r="F539" s="68" t="str">
        <f ca="1">IF(ISBLANK(A539)," ",INDIRECT(ADDRESS(1,5+MOD(ROW()-2,COUNTA('Form Responses 1'!$1:$1)-4),,TRUE,"Form Responses 1")))</f>
        <v>RADEN SALEH - Lantai 1 [Toilet Pria / Wanita]</v>
      </c>
      <c r="G539" s="68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RADEN SALEH - Lantai 1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4">
        <f ca="1" t="shared" ref="N539:O539" si="547">IFERROR(AVERAGEIF(L:L,L539,$J:$J)," ")</f>
        <v>0.925625</v>
      </c>
      <c r="O539" s="84">
        <f ca="1" t="shared" si="547"/>
        <v>0.925625</v>
      </c>
      <c r="P539" s="68" t="str">
        <f ca="1">IF(ISBLANK(A539)," ",IF(N539&gt;MASTER!$B$3/100,"SB",IF(N539&gt;MASTER!$B$4/100,"B",IF(N539&gt;MASTER!$B$5/100,"C","K"))))</f>
        <v>B</v>
      </c>
      <c r="Q539" s="68" t="str">
        <f ca="1">IF(ISBLANK(B539)," ",IF(O539&gt;MASTER!$B$3/100,"SB",IF(O539&gt;MASTER!$B$4/100,"B",IF(O539&gt;MASTER!$B$5/100,"C","K"))))</f>
        <v>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3">
        <f ca="1" t="shared" si="0"/>
        <v>6</v>
      </c>
      <c r="F540" s="68" t="str">
        <f ca="1">IF(ISBLANK(A540)," ",INDIRECT(ADDRESS(1,5+MOD(ROW()-2,COUNTA('Form Responses 1'!$1:$1)-4),,TRUE,"Form Responses 1")))</f>
        <v>RADEN SALEH - Halaman [Taman ]</v>
      </c>
      <c r="G540" s="68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RADEN SALEH - Halaman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4">
        <f ca="1" t="shared" ref="N540:O540" si="548">IFERROR(AVERAGEIF(L:L,L540,$J:$J)," ")</f>
        <v>0.925625</v>
      </c>
      <c r="O540" s="84">
        <f ca="1" t="shared" si="548"/>
        <v>0.925625</v>
      </c>
      <c r="P540" s="68" t="str">
        <f ca="1">IF(ISBLANK(A540)," ",IF(N540&gt;MASTER!$B$3/100,"SB",IF(N540&gt;MASTER!$B$4/100,"B",IF(N540&gt;MASTER!$B$5/100,"C","K"))))</f>
        <v>B</v>
      </c>
      <c r="Q540" s="68" t="str">
        <f ca="1">IF(ISBLANK(B540)," ",IF(O540&gt;MASTER!$B$3/100,"SB",IF(O540&gt;MASTER!$B$4/100,"B",IF(O540&gt;MASTER!$B$5/100,"C","K"))))</f>
        <v>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3">
        <f ca="1" t="shared" si="0"/>
        <v>6</v>
      </c>
      <c r="F541" s="68" t="str">
        <f ca="1">IF(ISBLANK(A541)," ",INDIRECT(ADDRESS(1,5+MOD(ROW()-2,COUNTA('Form Responses 1'!$1:$1)-4),,TRUE,"Form Responses 1")))</f>
        <v>RADEN SALEH - Halaman [Parkir Motor ]</v>
      </c>
      <c r="G541" s="68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RADEN SALEH - Halaman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4">
        <f ca="1" t="shared" ref="N541:O541" si="549">IFERROR(AVERAGEIF(L:L,L541,$J:$J)," ")</f>
        <v>0.925625</v>
      </c>
      <c r="O541" s="84">
        <f ca="1" t="shared" si="549"/>
        <v>0.925625</v>
      </c>
      <c r="P541" s="68" t="str">
        <f ca="1">IF(ISBLANK(A541)," ",IF(N541&gt;MASTER!$B$3/100,"SB",IF(N541&gt;MASTER!$B$4/100,"B",IF(N541&gt;MASTER!$B$5/100,"C","K"))))</f>
        <v>B</v>
      </c>
      <c r="Q541" s="68" t="str">
        <f ca="1">IF(ISBLANK(B541)," ",IF(O541&gt;MASTER!$B$3/100,"SB",IF(O541&gt;MASTER!$B$4/100,"B",IF(O541&gt;MASTER!$B$5/100,"C","K"))))</f>
        <v>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3">
        <f ca="1" t="shared" si="0"/>
        <v>6</v>
      </c>
      <c r="F542" s="68" t="str">
        <f ca="1">IF(ISBLANK(A542)," ",INDIRECT(ADDRESS(1,5+MOD(ROW()-2,COUNTA('Form Responses 1'!$1:$1)-4),,TRUE,"Form Responses 1")))</f>
        <v>RADEN SALEH - Halaman [Parkir Mobil]</v>
      </c>
      <c r="G542" s="68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RADEN SALEH - Halaman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4">
        <f ca="1" t="shared" ref="N542:O542" si="550">IFERROR(AVERAGEIF(L:L,L542,$J:$J)," ")</f>
        <v>0.925625</v>
      </c>
      <c r="O542" s="84">
        <f ca="1" t="shared" si="550"/>
        <v>0.925625</v>
      </c>
      <c r="P542" s="68" t="str">
        <f ca="1">IF(ISBLANK(A542)," ",IF(N542&gt;MASTER!$B$3/100,"SB",IF(N542&gt;MASTER!$B$4/100,"B",IF(N542&gt;MASTER!$B$5/100,"C","K"))))</f>
        <v>B</v>
      </c>
      <c r="Q542" s="68" t="str">
        <f ca="1">IF(ISBLANK(B542)," ",IF(O542&gt;MASTER!$B$3/100,"SB",IF(O542&gt;MASTER!$B$4/100,"B",IF(O542&gt;MASTER!$B$5/100,"C","K"))))</f>
        <v>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3">
        <f ca="1" t="shared" si="0"/>
        <v>6</v>
      </c>
      <c r="F543" s="68" t="str">
        <f ca="1">IF(ISBLANK(A543)," ",INDIRECT(ADDRESS(1,5+MOD(ROW()-2,COUNTA('Form Responses 1'!$1:$1)-4),,TRUE,"Form Responses 1")))</f>
        <v>RADEN SALEH - Halaman [Pos Security]</v>
      </c>
      <c r="G543" s="68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RADEN SALEH - Halaman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4">
        <f ca="1" t="shared" ref="N543:O543" si="551">IFERROR(AVERAGEIF(L:L,L543,$J:$J)," ")</f>
        <v>0.925625</v>
      </c>
      <c r="O543" s="84">
        <f ca="1" t="shared" si="551"/>
        <v>0.925625</v>
      </c>
      <c r="P543" s="68" t="str">
        <f ca="1">IF(ISBLANK(A543)," ",IF(N543&gt;MASTER!$B$3/100,"SB",IF(N543&gt;MASTER!$B$4/100,"B",IF(N543&gt;MASTER!$B$5/100,"C","K"))))</f>
        <v>B</v>
      </c>
      <c r="Q543" s="68" t="str">
        <f ca="1">IF(ISBLANK(B543)," ",IF(O543&gt;MASTER!$B$3/100,"SB",IF(O543&gt;MASTER!$B$4/100,"B",IF(O543&gt;MASTER!$B$5/100,"C","K"))))</f>
        <v>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3">
        <f ca="1" t="shared" si="0"/>
        <v>6</v>
      </c>
      <c r="F544" s="68" t="str">
        <f ca="1">IF(ISBLANK(A544)," ",INDIRECT(ADDRESS(1,5+MOD(ROW()-2,COUNTA('Form Responses 1'!$1:$1)-4),,TRUE,"Form Responses 1")))</f>
        <v>RADEN SALEH - Halaman [Halaman depan samping dan belakang]</v>
      </c>
      <c r="G544" s="68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RADEN SALEH - Halaman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4">
        <f ca="1" t="shared" ref="N544:O544" si="552">IFERROR(AVERAGEIF(L:L,L544,$J:$J)," ")</f>
        <v>0.925625</v>
      </c>
      <c r="O544" s="84">
        <f ca="1" t="shared" si="552"/>
        <v>0.925625</v>
      </c>
      <c r="P544" s="68" t="str">
        <f ca="1">IF(ISBLANK(A544)," ",IF(N544&gt;MASTER!$B$3/100,"SB",IF(N544&gt;MASTER!$B$4/100,"B",IF(N544&gt;MASTER!$B$5/100,"C","K"))))</f>
        <v>B</v>
      </c>
      <c r="Q544" s="68" t="str">
        <f ca="1">IF(ISBLANK(B544)," ",IF(O544&gt;MASTER!$B$3/100,"SB",IF(O544&gt;MASTER!$B$4/100,"B",IF(O544&gt;MASTER!$B$5/100,"C","K"))))</f>
        <v>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3">
        <f ca="1" t="shared" si="0"/>
        <v>6</v>
      </c>
      <c r="F545" s="68" t="str">
        <f ca="1">IF(ISBLANK(A545)," ",INDIRECT(ADDRESS(1,5+MOD(ROW()-2,COUNTA('Form Responses 1'!$1:$1)-4),,TRUE,"Form Responses 1")))</f>
        <v>RADEN SALEH - Halaman [TPS]</v>
      </c>
      <c r="G545" s="68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RADEN SALEH - Halaman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4">
        <f ca="1" t="shared" ref="N545:O545" si="553">IFERROR(AVERAGEIF(L:L,L545,$J:$J)," ")</f>
        <v>0.925625</v>
      </c>
      <c r="O545" s="84">
        <f ca="1" t="shared" si="553"/>
        <v>0.925625</v>
      </c>
      <c r="P545" s="68" t="str">
        <f ca="1">IF(ISBLANK(A545)," ",IF(N545&gt;MASTER!$B$3/100,"SB",IF(N545&gt;MASTER!$B$4/100,"B",IF(N545&gt;MASTER!$B$5/100,"C","K"))))</f>
        <v>B</v>
      </c>
      <c r="Q545" s="68" t="str">
        <f ca="1">IF(ISBLANK(B545)," ",IF(O545&gt;MASTER!$B$3/100,"SB",IF(O545&gt;MASTER!$B$4/100,"B",IF(O545&gt;MASTER!$B$5/100,"C","K"))))</f>
        <v>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3">
        <f ca="1" t="shared" si="0"/>
        <v>6</v>
      </c>
      <c r="F546" s="68" t="str">
        <f ca="1">IF(ISBLANK(A546)," ",INDIRECT(ADDRESS(1,5+MOD(ROW()-2,COUNTA('Form Responses 1'!$1:$1)-4),,TRUE,"Form Responses 1")))</f>
        <v>Security [CIKINI - Security Functions]</v>
      </c>
      <c r="G546" s="68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Security</v>
      </c>
      <c r="I546" s="84" t="str">
        <f ca="1" t="shared" si="2"/>
        <v>SECURITY SERVICE</v>
      </c>
      <c r="J546" s="84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4">
        <f ca="1" t="shared" ref="N546:O546" si="554">IFERROR(AVERAGEIF(L:L,L546,$J:$J)," ")</f>
        <v>0.925625</v>
      </c>
      <c r="O546" s="84">
        <f ca="1" t="shared" si="554"/>
        <v>0.925625</v>
      </c>
      <c r="P546" s="68" t="str">
        <f ca="1">IF(ISBLANK(A546)," ",IF(N546&gt;MASTER!$B$3/100,"SB",IF(N546&gt;MASTER!$B$4/100,"B",IF(N546&gt;MASTER!$B$5/100,"C","K"))))</f>
        <v>B</v>
      </c>
      <c r="Q546" s="68" t="str">
        <f ca="1">IF(ISBLANK(B546)," ",IF(O546&gt;MASTER!$B$3/100,"SB",IF(O546&gt;MASTER!$B$4/100,"B",IF(O546&gt;MASTER!$B$5/100,"C","K"))))</f>
        <v>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3">
        <f ca="1" t="shared" si="0"/>
        <v>6</v>
      </c>
      <c r="F547" s="68" t="str">
        <f ca="1">IF(ISBLANK(A547)," ",INDIRECT(ADDRESS(1,5+MOD(ROW()-2,COUNTA('Form Responses 1'!$1:$1)-4),,TRUE,"Form Responses 1")))</f>
        <v>Security [ RADEN SALEH - Security Functions]</v>
      </c>
      <c r="G547" s="68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Security</v>
      </c>
      <c r="I547" s="84" t="str">
        <f ca="1" t="shared" si="2"/>
        <v>SECURITY SERVICE</v>
      </c>
      <c r="J547" s="84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4">
        <f ca="1" t="shared" ref="N547:O547" si="555">IFERROR(AVERAGEIF(L:L,L547,$J:$J)," ")</f>
        <v>0.925625</v>
      </c>
      <c r="O547" s="84">
        <f ca="1" t="shared" si="555"/>
        <v>0.925625</v>
      </c>
      <c r="P547" s="68" t="str">
        <f ca="1">IF(ISBLANK(A547)," ",IF(N547&gt;MASTER!$B$3/100,"SB",IF(N547&gt;MASTER!$B$4/100,"B",IF(N547&gt;MASTER!$B$5/100,"C","K"))))</f>
        <v>B</v>
      </c>
      <c r="Q547" s="68" t="str">
        <f ca="1">IF(ISBLANK(B547)," ",IF(O547&gt;MASTER!$B$3/100,"SB",IF(O547&gt;MASTER!$B$4/100,"B",IF(O547&gt;MASTER!$B$5/100,"C","K"))))</f>
        <v>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3">
        <f ca="1" t="shared" si="0"/>
        <v>6</v>
      </c>
      <c r="F548" s="68" t="str">
        <f ca="1">IF(ISBLANK(A548)," ",INDIRECT(ADDRESS(1,5+MOD(ROW()-2,COUNTA('Form Responses 1'!$1:$1)-4),,TRUE,"Form Responses 1")))</f>
        <v>CIKINI - Lantai 1 [Lobby Utama]</v>
      </c>
      <c r="G548" s="68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CIKINI - Lantai 1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4">
        <f ca="1" t="shared" ref="N548:O548" si="556">IFERROR(AVERAGEIF(L:L,L548,$J:$J)," ")</f>
        <v>0.925625</v>
      </c>
      <c r="O548" s="84">
        <f ca="1" t="shared" si="556"/>
        <v>0.925625</v>
      </c>
      <c r="P548" s="68" t="str">
        <f ca="1">IF(ISBLANK(A548)," ",IF(N548&gt;MASTER!$B$3/100,"SB",IF(N548&gt;MASTER!$B$4/100,"B",IF(N548&gt;MASTER!$B$5/100,"C","K"))))</f>
        <v>B</v>
      </c>
      <c r="Q548" s="68" t="str">
        <f ca="1">IF(ISBLANK(B548)," ",IF(O548&gt;MASTER!$B$3/100,"SB",IF(O548&gt;MASTER!$B$4/100,"B",IF(O548&gt;MASTER!$B$5/100,"C","K"))))</f>
        <v>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3">
        <f ca="1" t="shared" si="0"/>
        <v>6</v>
      </c>
      <c r="F549" s="68" t="str">
        <f ca="1">IF(ISBLANK(A549)," ",INDIRECT(ADDRESS(1,5+MOD(ROW()-2,COUNTA('Form Responses 1'!$1:$1)-4),,TRUE,"Form Responses 1")))</f>
        <v>CIKINI - Lantai 1 [Musholla]</v>
      </c>
      <c r="G549" s="68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CIKINI - Lantai 1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4">
        <f ca="1" t="shared" ref="N549:O549" si="557">IFERROR(AVERAGEIF(L:L,L549,$J:$J)," ")</f>
        <v>0.925625</v>
      </c>
      <c r="O549" s="84">
        <f ca="1" t="shared" si="557"/>
        <v>0.925625</v>
      </c>
      <c r="P549" s="68" t="str">
        <f ca="1">IF(ISBLANK(A549)," ",IF(N549&gt;MASTER!$B$3/100,"SB",IF(N549&gt;MASTER!$B$4/100,"B",IF(N549&gt;MASTER!$B$5/100,"C","K"))))</f>
        <v>B</v>
      </c>
      <c r="Q549" s="68" t="str">
        <f ca="1">IF(ISBLANK(B549)," ",IF(O549&gt;MASTER!$B$3/100,"SB",IF(O549&gt;MASTER!$B$4/100,"B",IF(O549&gt;MASTER!$B$5/100,"C","K"))))</f>
        <v>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3">
        <f ca="1" t="shared" si="0"/>
        <v>6</v>
      </c>
      <c r="F550" s="68" t="str">
        <f ca="1">IF(ISBLANK(A550)," ",INDIRECT(ADDRESS(1,5+MOD(ROW()-2,COUNTA('Form Responses 1'!$1:$1)-4),,TRUE,"Form Responses 1")))</f>
        <v>CIKINI - Lantai 1 [R. PPID]</v>
      </c>
      <c r="G550" s="68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CIKINI - Lantai 1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4">
        <f ca="1" t="shared" ref="N550:O550" si="558">IFERROR(AVERAGEIF(L:L,L550,$J:$J)," ")</f>
        <v>0.925625</v>
      </c>
      <c r="O550" s="84">
        <f ca="1" t="shared" si="558"/>
        <v>0.925625</v>
      </c>
      <c r="P550" s="68" t="str">
        <f ca="1">IF(ISBLANK(A550)," ",IF(N550&gt;MASTER!$B$3/100,"SB",IF(N550&gt;MASTER!$B$4/100,"B",IF(N550&gt;MASTER!$B$5/100,"C","K"))))</f>
        <v>B</v>
      </c>
      <c r="Q550" s="68" t="str">
        <f ca="1">IF(ISBLANK(B550)," ",IF(O550&gt;MASTER!$B$3/100,"SB",IF(O550&gt;MASTER!$B$4/100,"B",IF(O550&gt;MASTER!$B$5/100,"C","K"))))</f>
        <v>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3">
        <f ca="1" t="shared" si="0"/>
        <v>6</v>
      </c>
      <c r="F551" s="68" t="str">
        <f ca="1">IF(ISBLANK(A551)," ",INDIRECT(ADDRESS(1,5+MOD(ROW()-2,COUNTA('Form Responses 1'!$1:$1)-4),,TRUE,"Form Responses 1")))</f>
        <v>CIKINI - Lantai 1 [Ruang Kerja]</v>
      </c>
      <c r="G551" s="68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CIKINI - Lantai 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4">
        <f ca="1" t="shared" ref="N551:O551" si="559">IFERROR(AVERAGEIF(L:L,L551,$J:$J)," ")</f>
        <v>0.925625</v>
      </c>
      <c r="O551" s="84">
        <f ca="1" t="shared" si="559"/>
        <v>0.925625</v>
      </c>
      <c r="P551" s="68" t="str">
        <f ca="1">IF(ISBLANK(A551)," ",IF(N551&gt;MASTER!$B$3/100,"SB",IF(N551&gt;MASTER!$B$4/100,"B",IF(N551&gt;MASTER!$B$5/100,"C","K"))))</f>
        <v>B</v>
      </c>
      <c r="Q551" s="68" t="str">
        <f ca="1">IF(ISBLANK(B551)," ",IF(O551&gt;MASTER!$B$3/100,"SB",IF(O551&gt;MASTER!$B$4/100,"B",IF(O551&gt;MASTER!$B$5/100,"C","K"))))</f>
        <v>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3">
        <f ca="1" t="shared" si="0"/>
        <v>6</v>
      </c>
      <c r="F552" s="68" t="str">
        <f ca="1">IF(ISBLANK(A552)," ",INDIRECT(ADDRESS(1,5+MOD(ROW()-2,COUNTA('Form Responses 1'!$1:$1)-4),,TRUE,"Form Responses 1")))</f>
        <v>CIKINI - Lantai 1 [Taman Tengah]</v>
      </c>
      <c r="G552" s="68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CIKINI - Lantai 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4">
        <f ca="1" t="shared" ref="N552:O552" si="560">IFERROR(AVERAGEIF(L:L,L552,$J:$J)," ")</f>
        <v>0.925625</v>
      </c>
      <c r="O552" s="84">
        <f ca="1" t="shared" si="560"/>
        <v>0.925625</v>
      </c>
      <c r="P552" s="68" t="str">
        <f ca="1">IF(ISBLANK(A552)," ",IF(N552&gt;MASTER!$B$3/100,"SB",IF(N552&gt;MASTER!$B$4/100,"B",IF(N552&gt;MASTER!$B$5/100,"C","K"))))</f>
        <v>B</v>
      </c>
      <c r="Q552" s="68" t="str">
        <f ca="1">IF(ISBLANK(B552)," ",IF(O552&gt;MASTER!$B$3/100,"SB",IF(O552&gt;MASTER!$B$4/100,"B",IF(O552&gt;MASTER!$B$5/100,"C","K"))))</f>
        <v>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3">
        <f ca="1" t="shared" si="0"/>
        <v>6</v>
      </c>
      <c r="F553" s="68" t="str">
        <f ca="1">IF(ISBLANK(A553)," ",INDIRECT(ADDRESS(1,5+MOD(ROW()-2,COUNTA('Form Responses 1'!$1:$1)-4),,TRUE,"Form Responses 1")))</f>
        <v>CIKINI - Lantai 1 [Toilet Pria / Wanita]</v>
      </c>
      <c r="G553" s="68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CIKINI - Lantai 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4">
        <f ca="1" t="shared" ref="N553:O553" si="561">IFERROR(AVERAGEIF(L:L,L553,$J:$J)," ")</f>
        <v>0.925625</v>
      </c>
      <c r="O553" s="84">
        <f ca="1" t="shared" si="561"/>
        <v>0.925625</v>
      </c>
      <c r="P553" s="68" t="str">
        <f ca="1">IF(ISBLANK(A553)," ",IF(N553&gt;MASTER!$B$3/100,"SB",IF(N553&gt;MASTER!$B$4/100,"B",IF(N553&gt;MASTER!$B$5/100,"C","K"))))</f>
        <v>B</v>
      </c>
      <c r="Q553" s="68" t="str">
        <f ca="1">IF(ISBLANK(B553)," ",IF(O553&gt;MASTER!$B$3/100,"SB",IF(O553&gt;MASTER!$B$4/100,"B",IF(O553&gt;MASTER!$B$5/100,"C","K"))))</f>
        <v>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3">
        <f ca="1" t="shared" si="0"/>
        <v>6</v>
      </c>
      <c r="F554" s="68" t="str">
        <f ca="1">IF(ISBLANK(A554)," ",INDIRECT(ADDRESS(1,5+MOD(ROW()-2,COUNTA('Form Responses 1'!$1:$1)-4),,TRUE,"Form Responses 1")))</f>
        <v>CIKINI - Lantai 2 [Tangga Exit]</v>
      </c>
      <c r="G554" s="68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CIKINI - Lantai 2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4">
        <f ca="1" t="shared" ref="N554:O554" si="562">IFERROR(AVERAGEIF(L:L,L554,$J:$J)," ")</f>
        <v>0.925625</v>
      </c>
      <c r="O554" s="84">
        <f ca="1" t="shared" si="562"/>
        <v>0.925625</v>
      </c>
      <c r="P554" s="68" t="str">
        <f ca="1">IF(ISBLANK(A554)," ",IF(N554&gt;MASTER!$B$3/100,"SB",IF(N554&gt;MASTER!$B$4/100,"B",IF(N554&gt;MASTER!$B$5/100,"C","K"))))</f>
        <v>B</v>
      </c>
      <c r="Q554" s="68" t="str">
        <f ca="1">IF(ISBLANK(B554)," ",IF(O554&gt;MASTER!$B$3/100,"SB",IF(O554&gt;MASTER!$B$4/100,"B",IF(O554&gt;MASTER!$B$5/100,"C","K"))))</f>
        <v>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3">
        <f ca="1" t="shared" si="0"/>
        <v>6</v>
      </c>
      <c r="F555" s="68" t="str">
        <f ca="1">IF(ISBLANK(A555)," ",INDIRECT(ADDRESS(1,5+MOD(ROW()-2,COUNTA('Form Responses 1'!$1:$1)-4),,TRUE,"Form Responses 1")))</f>
        <v>CIKINI - Lantai 2 [Ruang Kerja]</v>
      </c>
      <c r="G555" s="68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CIKINI - Lantai 2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4">
        <f ca="1" t="shared" ref="N555:O555" si="563">IFERROR(AVERAGEIF(L:L,L555,$J:$J)," ")</f>
        <v>0.925625</v>
      </c>
      <c r="O555" s="84">
        <f ca="1" t="shared" si="563"/>
        <v>0.925625</v>
      </c>
      <c r="P555" s="68" t="str">
        <f ca="1">IF(ISBLANK(A555)," ",IF(N555&gt;MASTER!$B$3/100,"SB",IF(N555&gt;MASTER!$B$4/100,"B",IF(N555&gt;MASTER!$B$5/100,"C","K"))))</f>
        <v>B</v>
      </c>
      <c r="Q555" s="68" t="str">
        <f ca="1">IF(ISBLANK(B555)," ",IF(O555&gt;MASTER!$B$3/100,"SB",IF(O555&gt;MASTER!$B$4/100,"B",IF(O555&gt;MASTER!$B$5/100,"C","K"))))</f>
        <v>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3">
        <f ca="1" t="shared" si="0"/>
        <v>6</v>
      </c>
      <c r="F556" s="68" t="str">
        <f ca="1">IF(ISBLANK(A556)," ",INDIRECT(ADDRESS(1,5+MOD(ROW()-2,COUNTA('Form Responses 1'!$1:$1)-4),,TRUE,"Form Responses 1")))</f>
        <v>CIKINI - Lantai 2 [Pantry ]</v>
      </c>
      <c r="G556" s="68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CIKINI - Lantai 2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4">
        <f ca="1" t="shared" ref="N556:O556" si="564">IFERROR(AVERAGEIF(L:L,L556,$J:$J)," ")</f>
        <v>0.925625</v>
      </c>
      <c r="O556" s="84">
        <f ca="1" t="shared" si="564"/>
        <v>0.925625</v>
      </c>
      <c r="P556" s="68" t="str">
        <f ca="1">IF(ISBLANK(A556)," ",IF(N556&gt;MASTER!$B$3/100,"SB",IF(N556&gt;MASTER!$B$4/100,"B",IF(N556&gt;MASTER!$B$5/100,"C","K"))))</f>
        <v>B</v>
      </c>
      <c r="Q556" s="68" t="str">
        <f ca="1">IF(ISBLANK(B556)," ",IF(O556&gt;MASTER!$B$3/100,"SB",IF(O556&gt;MASTER!$B$4/100,"B",IF(O556&gt;MASTER!$B$5/100,"C","K"))))</f>
        <v>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3">
        <f ca="1" t="shared" si="0"/>
        <v>6</v>
      </c>
      <c r="F557" s="68" t="str">
        <f ca="1">IF(ISBLANK(A557)," ",INDIRECT(ADDRESS(1,5+MOD(ROW()-2,COUNTA('Form Responses 1'!$1:$1)-4),,TRUE,"Form Responses 1")))</f>
        <v>CIKINI - Lantai 2 [Ruang Rapat 1]</v>
      </c>
      <c r="G557" s="68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CIKINI - Lantai 2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4">
        <f ca="1" t="shared" ref="N557:O557" si="565">IFERROR(AVERAGEIF(L:L,L557,$J:$J)," ")</f>
        <v>0.925625</v>
      </c>
      <c r="O557" s="84">
        <f ca="1" t="shared" si="565"/>
        <v>0.925625</v>
      </c>
      <c r="P557" s="68" t="str">
        <f ca="1">IF(ISBLANK(A557)," ",IF(N557&gt;MASTER!$B$3/100,"SB",IF(N557&gt;MASTER!$B$4/100,"B",IF(N557&gt;MASTER!$B$5/100,"C","K"))))</f>
        <v>B</v>
      </c>
      <c r="Q557" s="68" t="str">
        <f ca="1">IF(ISBLANK(B557)," ",IF(O557&gt;MASTER!$B$3/100,"SB",IF(O557&gt;MASTER!$B$4/100,"B",IF(O557&gt;MASTER!$B$5/100,"C","K"))))</f>
        <v>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3">
        <f ca="1" t="shared" si="0"/>
        <v>6</v>
      </c>
      <c r="F558" s="68" t="str">
        <f ca="1">IF(ISBLANK(A558)," ",INDIRECT(ADDRESS(1,5+MOD(ROW()-2,COUNTA('Form Responses 1'!$1:$1)-4),,TRUE,"Form Responses 1")))</f>
        <v>CIKINI - Lantai 2 [Koridor ]</v>
      </c>
      <c r="G558" s="68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CIKINI - Lantai 2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4">
        <f ca="1" t="shared" ref="N558:O558" si="566">IFERROR(AVERAGEIF(L:L,L558,$J:$J)," ")</f>
        <v>0.925625</v>
      </c>
      <c r="O558" s="84">
        <f ca="1" t="shared" si="566"/>
        <v>0.925625</v>
      </c>
      <c r="P558" s="68" t="str">
        <f ca="1">IF(ISBLANK(A558)," ",IF(N558&gt;MASTER!$B$3/100,"SB",IF(N558&gt;MASTER!$B$4/100,"B",IF(N558&gt;MASTER!$B$5/100,"C","K"))))</f>
        <v>B</v>
      </c>
      <c r="Q558" s="68" t="str">
        <f ca="1">IF(ISBLANK(B558)," ",IF(O558&gt;MASTER!$B$3/100,"SB",IF(O558&gt;MASTER!$B$4/100,"B",IF(O558&gt;MASTER!$B$5/100,"C","K"))))</f>
        <v>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3">
        <f ca="1" t="shared" si="0"/>
        <v>6</v>
      </c>
      <c r="F559" s="68" t="str">
        <f ca="1">IF(ISBLANK(A559)," ",INDIRECT(ADDRESS(1,5+MOD(ROW()-2,COUNTA('Form Responses 1'!$1:$1)-4),,TRUE,"Form Responses 1")))</f>
        <v>CIKINI - Lantai 2 [Toilet Pria / Wanita]</v>
      </c>
      <c r="G559" s="68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CIKINI - Lantai 2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4">
        <f ca="1" t="shared" ref="N559:O559" si="567">IFERROR(AVERAGEIF(L:L,L559,$J:$J)," ")</f>
        <v>0.925625</v>
      </c>
      <c r="O559" s="84">
        <f ca="1" t="shared" si="567"/>
        <v>0.925625</v>
      </c>
      <c r="P559" s="68" t="str">
        <f ca="1">IF(ISBLANK(A559)," ",IF(N559&gt;MASTER!$B$3/100,"SB",IF(N559&gt;MASTER!$B$4/100,"B",IF(N559&gt;MASTER!$B$5/100,"C","K"))))</f>
        <v>B</v>
      </c>
      <c r="Q559" s="68" t="str">
        <f ca="1">IF(ISBLANK(B559)," ",IF(O559&gt;MASTER!$B$3/100,"SB",IF(O559&gt;MASTER!$B$4/100,"B",IF(O559&gt;MASTER!$B$5/100,"C","K"))))</f>
        <v>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3">
        <f ca="1" t="shared" si="0"/>
        <v>6</v>
      </c>
      <c r="F560" s="68" t="str">
        <f ca="1">IF(ISBLANK(A560)," ",INDIRECT(ADDRESS(1,5+MOD(ROW()-2,COUNTA('Form Responses 1'!$1:$1)-4),,TRUE,"Form Responses 1")))</f>
        <v>CIKINI - Halaman [Taman ]</v>
      </c>
      <c r="G560" s="68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CIKINI - Halaman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4">
        <f ca="1" t="shared" ref="N560:O560" si="568">IFERROR(AVERAGEIF(L:L,L560,$J:$J)," ")</f>
        <v>0.925625</v>
      </c>
      <c r="O560" s="84">
        <f ca="1" t="shared" si="568"/>
        <v>0.925625</v>
      </c>
      <c r="P560" s="68" t="str">
        <f ca="1">IF(ISBLANK(A560)," ",IF(N560&gt;MASTER!$B$3/100,"SB",IF(N560&gt;MASTER!$B$4/100,"B",IF(N560&gt;MASTER!$B$5/100,"C","K"))))</f>
        <v>B</v>
      </c>
      <c r="Q560" s="68" t="str">
        <f ca="1">IF(ISBLANK(B560)," ",IF(O560&gt;MASTER!$B$3/100,"SB",IF(O560&gt;MASTER!$B$4/100,"B",IF(O560&gt;MASTER!$B$5/100,"C","K"))))</f>
        <v>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3">
        <f ca="1" t="shared" si="0"/>
        <v>6</v>
      </c>
      <c r="F561" s="68" t="str">
        <f ca="1">IF(ISBLANK(A561)," ",INDIRECT(ADDRESS(1,5+MOD(ROW()-2,COUNTA('Form Responses 1'!$1:$1)-4),,TRUE,"Form Responses 1")))</f>
        <v>CIKINI - Halaman [Parkir Motor ]</v>
      </c>
      <c r="G561" s="68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CIKINI - Halaman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4">
        <f ca="1" t="shared" ref="N561:O561" si="569">IFERROR(AVERAGEIF(L:L,L561,$J:$J)," ")</f>
        <v>0.925625</v>
      </c>
      <c r="O561" s="84">
        <f ca="1" t="shared" si="569"/>
        <v>0.925625</v>
      </c>
      <c r="P561" s="68" t="str">
        <f ca="1">IF(ISBLANK(A561)," ",IF(N561&gt;MASTER!$B$3/100,"SB",IF(N561&gt;MASTER!$B$4/100,"B",IF(N561&gt;MASTER!$B$5/100,"C","K"))))</f>
        <v>B</v>
      </c>
      <c r="Q561" s="68" t="str">
        <f ca="1">IF(ISBLANK(B561)," ",IF(O561&gt;MASTER!$B$3/100,"SB",IF(O561&gt;MASTER!$B$4/100,"B",IF(O561&gt;MASTER!$B$5/100,"C","K"))))</f>
        <v>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3">
        <f ca="1" t="shared" si="0"/>
        <v>6</v>
      </c>
      <c r="F562" s="68" t="str">
        <f ca="1">IF(ISBLANK(A562)," ",INDIRECT(ADDRESS(1,5+MOD(ROW()-2,COUNTA('Form Responses 1'!$1:$1)-4),,TRUE,"Form Responses 1")))</f>
        <v>CIKINI - Halaman [Parkir Mobil]</v>
      </c>
      <c r="G562" s="68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CIKINI - Halaman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4">
        <f ca="1" t="shared" ref="N562:O562" si="570">IFERROR(AVERAGEIF(L:L,L562,$J:$J)," ")</f>
        <v>0.925625</v>
      </c>
      <c r="O562" s="84">
        <f ca="1" t="shared" si="570"/>
        <v>0.925625</v>
      </c>
      <c r="P562" s="68" t="str">
        <f ca="1">IF(ISBLANK(A562)," ",IF(N562&gt;MASTER!$B$3/100,"SB",IF(N562&gt;MASTER!$B$4/100,"B",IF(N562&gt;MASTER!$B$5/100,"C","K"))))</f>
        <v>B</v>
      </c>
      <c r="Q562" s="68" t="str">
        <f ca="1">IF(ISBLANK(B562)," ",IF(O562&gt;MASTER!$B$3/100,"SB",IF(O562&gt;MASTER!$B$4/100,"B",IF(O562&gt;MASTER!$B$5/100,"C","K"))))</f>
        <v>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3">
        <f ca="1" t="shared" si="0"/>
        <v>6</v>
      </c>
      <c r="F563" s="68" t="str">
        <f ca="1">IF(ISBLANK(A563)," ",INDIRECT(ADDRESS(1,5+MOD(ROW()-2,COUNTA('Form Responses 1'!$1:$1)-4),,TRUE,"Form Responses 1")))</f>
        <v>CIKINI - Halaman [Pos Security]</v>
      </c>
      <c r="G563" s="68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CIKINI - Halaman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4">
        <f ca="1" t="shared" ref="N563:O563" si="571">IFERROR(AVERAGEIF(L:L,L563,$J:$J)," ")</f>
        <v>0.925625</v>
      </c>
      <c r="O563" s="84">
        <f ca="1" t="shared" si="571"/>
        <v>0.925625</v>
      </c>
      <c r="P563" s="68" t="str">
        <f ca="1">IF(ISBLANK(A563)," ",IF(N563&gt;MASTER!$B$3/100,"SB",IF(N563&gt;MASTER!$B$4/100,"B",IF(N563&gt;MASTER!$B$5/100,"C","K"))))</f>
        <v>B</v>
      </c>
      <c r="Q563" s="68" t="str">
        <f ca="1">IF(ISBLANK(B563)," ",IF(O563&gt;MASTER!$B$3/100,"SB",IF(O563&gt;MASTER!$B$4/100,"B",IF(O563&gt;MASTER!$B$5/100,"C","K"))))</f>
        <v>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3">
        <f ca="1" t="shared" si="0"/>
        <v>6</v>
      </c>
      <c r="F564" s="68" t="str">
        <f ca="1">IF(ISBLANK(A564)," ",INDIRECT(ADDRESS(1,5+MOD(ROW()-2,COUNTA('Form Responses 1'!$1:$1)-4),,TRUE,"Form Responses 1")))</f>
        <v>CIKINI - Halaman [Halaman depan dan samping ]</v>
      </c>
      <c r="G564" s="68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CIKINI - Halaman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4">
        <f ca="1" t="shared" ref="N564:O564" si="572">IFERROR(AVERAGEIF(L:L,L564,$J:$J)," ")</f>
        <v>0.925625</v>
      </c>
      <c r="O564" s="84">
        <f ca="1" t="shared" si="572"/>
        <v>0.925625</v>
      </c>
      <c r="P564" s="68" t="str">
        <f ca="1">IF(ISBLANK(A564)," ",IF(N564&gt;MASTER!$B$3/100,"SB",IF(N564&gt;MASTER!$B$4/100,"B",IF(N564&gt;MASTER!$B$5/100,"C","K"))))</f>
        <v>B</v>
      </c>
      <c r="Q564" s="68" t="str">
        <f ca="1">IF(ISBLANK(B564)," ",IF(O564&gt;MASTER!$B$3/100,"SB",IF(O564&gt;MASTER!$B$4/100,"B",IF(O564&gt;MASTER!$B$5/100,"C","K"))))</f>
        <v>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3">
        <f ca="1" t="shared" si="0"/>
        <v>6</v>
      </c>
      <c r="F565" s="68" t="str">
        <f ca="1">IF(ISBLANK(A565)," ",INDIRECT(ADDRESS(1,5+MOD(ROW()-2,COUNTA('Form Responses 1'!$1:$1)-4),,TRUE,"Form Responses 1")))</f>
        <v>CIKINI - Halaman [TPS]</v>
      </c>
      <c r="G565" s="68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CIKINI - Halaman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4">
        <f ca="1" t="shared" ref="N565:O565" si="573">IFERROR(AVERAGEIF(L:L,L565,$J:$J)," ")</f>
        <v>0.925625</v>
      </c>
      <c r="O565" s="84">
        <f ca="1" t="shared" si="573"/>
        <v>0.925625</v>
      </c>
      <c r="P565" s="68" t="str">
        <f ca="1">IF(ISBLANK(A565)," ",IF(N565&gt;MASTER!$B$3/100,"SB",IF(N565&gt;MASTER!$B$4/100,"B",IF(N565&gt;MASTER!$B$5/100,"C","K"))))</f>
        <v>B</v>
      </c>
      <c r="Q565" s="68" t="str">
        <f ca="1">IF(ISBLANK(B565)," ",IF(O565&gt;MASTER!$B$3/100,"SB",IF(O565&gt;MASTER!$B$4/100,"B",IF(O565&gt;MASTER!$B$5/100,"C","K"))))</f>
        <v>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3">
        <f ca="1" t="shared" si="0"/>
        <v>6</v>
      </c>
      <c r="F566" s="68" t="str">
        <f ca="1">IF(ISBLANK(A566)," ",INDIRECT(ADDRESS(1,5+MOD(ROW()-2,COUNTA('Form Responses 1'!$1:$1)-4),,TRUE,"Form Responses 1")))</f>
        <v>RADEN SALEH - Lantai 1 [Lobby Utama]</v>
      </c>
      <c r="G566" s="68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RADEN SALEH - Lantai 1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4">
        <f ca="1" t="shared" ref="N566:O566" si="574">IFERROR(AVERAGEIF(L:L,L566,$J:$J)," ")</f>
        <v>0.925625</v>
      </c>
      <c r="O566" s="84">
        <f ca="1" t="shared" si="574"/>
        <v>0.925625</v>
      </c>
      <c r="P566" s="68" t="str">
        <f ca="1">IF(ISBLANK(A566)," ",IF(N566&gt;MASTER!$B$3/100,"SB",IF(N566&gt;MASTER!$B$4/100,"B",IF(N566&gt;MASTER!$B$5/100,"C","K"))))</f>
        <v>B</v>
      </c>
      <c r="Q566" s="68" t="str">
        <f ca="1">IF(ISBLANK(B566)," ",IF(O566&gt;MASTER!$B$3/100,"SB",IF(O566&gt;MASTER!$B$4/100,"B",IF(O566&gt;MASTER!$B$5/100,"C","K"))))</f>
        <v>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3">
        <f ca="1" t="shared" si="0"/>
        <v>6</v>
      </c>
      <c r="F567" s="68" t="str">
        <f ca="1">IF(ISBLANK(A567)," ",INDIRECT(ADDRESS(1,5+MOD(ROW()-2,COUNTA('Form Responses 1'!$1:$1)-4),,TRUE,"Form Responses 1")))</f>
        <v>RADEN SALEH - Lantai 1 [Lobby Luar]</v>
      </c>
      <c r="G567" s="68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RADEN SALEH - Lantai 1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4">
        <f ca="1" t="shared" ref="N567:O567" si="575">IFERROR(AVERAGEIF(L:L,L567,$J:$J)," ")</f>
        <v>0.925625</v>
      </c>
      <c r="O567" s="84">
        <f ca="1" t="shared" si="575"/>
        <v>0.925625</v>
      </c>
      <c r="P567" s="68" t="str">
        <f ca="1">IF(ISBLANK(A567)," ",IF(N567&gt;MASTER!$B$3/100,"SB",IF(N567&gt;MASTER!$B$4/100,"B",IF(N567&gt;MASTER!$B$5/100,"C","K"))))</f>
        <v>B</v>
      </c>
      <c r="Q567" s="68" t="str">
        <f ca="1">IF(ISBLANK(B567)," ",IF(O567&gt;MASTER!$B$3/100,"SB",IF(O567&gt;MASTER!$B$4/100,"B",IF(O567&gt;MASTER!$B$5/100,"C","K"))))</f>
        <v>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3">
        <f ca="1" t="shared" si="0"/>
        <v>6</v>
      </c>
      <c r="F568" s="68" t="str">
        <f ca="1">IF(ISBLANK(A568)," ",INDIRECT(ADDRESS(1,5+MOD(ROW()-2,COUNTA('Form Responses 1'!$1:$1)-4),,TRUE,"Form Responses 1")))</f>
        <v>RADEN SALEH - Lantai 1 [Ruang Meeting]</v>
      </c>
      <c r="G568" s="68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RADEN SALEH - Lantai 1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4">
        <f ca="1" t="shared" ref="N568:O568" si="576">IFERROR(AVERAGEIF(L:L,L568,$J:$J)," ")</f>
        <v>0.925625</v>
      </c>
      <c r="O568" s="84">
        <f ca="1" t="shared" si="576"/>
        <v>0.925625</v>
      </c>
      <c r="P568" s="68" t="str">
        <f ca="1">IF(ISBLANK(A568)," ",IF(N568&gt;MASTER!$B$3/100,"SB",IF(N568&gt;MASTER!$B$4/100,"B",IF(N568&gt;MASTER!$B$5/100,"C","K"))))</f>
        <v>B</v>
      </c>
      <c r="Q568" s="68" t="str">
        <f ca="1">IF(ISBLANK(B568)," ",IF(O568&gt;MASTER!$B$3/100,"SB",IF(O568&gt;MASTER!$B$4/100,"B",IF(O568&gt;MASTER!$B$5/100,"C","K"))))</f>
        <v>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3">
        <f ca="1" t="shared" si="0"/>
        <v>6</v>
      </c>
      <c r="F569" s="68" t="str">
        <f ca="1">IF(ISBLANK(A569)," ",INDIRECT(ADDRESS(1,5+MOD(ROW()-2,COUNTA('Form Responses 1'!$1:$1)-4),,TRUE,"Form Responses 1")))</f>
        <v>RADEN SALEH - Lantai 1 [Ruang Kerja]</v>
      </c>
      <c r="G569" s="68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RADEN SALEH - Lantai 1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4">
        <f ca="1" t="shared" ref="N569:O569" si="577">IFERROR(AVERAGEIF(L:L,L569,$J:$J)," ")</f>
        <v>0.925625</v>
      </c>
      <c r="O569" s="84">
        <f ca="1" t="shared" si="577"/>
        <v>0.925625</v>
      </c>
      <c r="P569" s="68" t="str">
        <f ca="1">IF(ISBLANK(A569)," ",IF(N569&gt;MASTER!$B$3/100,"SB",IF(N569&gt;MASTER!$B$4/100,"B",IF(N569&gt;MASTER!$B$5/100,"C","K"))))</f>
        <v>B</v>
      </c>
      <c r="Q569" s="68" t="str">
        <f ca="1">IF(ISBLANK(B569)," ",IF(O569&gt;MASTER!$B$3/100,"SB",IF(O569&gt;MASTER!$B$4/100,"B",IF(O569&gt;MASTER!$B$5/100,"C","K"))))</f>
        <v>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3">
        <f ca="1" t="shared" si="0"/>
        <v>6</v>
      </c>
      <c r="F570" s="68" t="str">
        <f ca="1">IF(ISBLANK(A570)," ",INDIRECT(ADDRESS(1,5+MOD(ROW()-2,COUNTA('Form Responses 1'!$1:$1)-4),,TRUE,"Form Responses 1")))</f>
        <v>RADEN SALEH - Lantai 1 [Tangga Exit]</v>
      </c>
      <c r="G570" s="68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RADEN SALEH - Lantai 1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4">
        <f ca="1" t="shared" ref="N570:O570" si="578">IFERROR(AVERAGEIF(L:L,L570,$J:$J)," ")</f>
        <v>0.925625</v>
      </c>
      <c r="O570" s="84">
        <f ca="1" t="shared" si="578"/>
        <v>0.925625</v>
      </c>
      <c r="P570" s="68" t="str">
        <f ca="1">IF(ISBLANK(A570)," ",IF(N570&gt;MASTER!$B$3/100,"SB",IF(N570&gt;MASTER!$B$4/100,"B",IF(N570&gt;MASTER!$B$5/100,"C","K"))))</f>
        <v>B</v>
      </c>
      <c r="Q570" s="68" t="str">
        <f ca="1">IF(ISBLANK(B570)," ",IF(O570&gt;MASTER!$B$3/100,"SB",IF(O570&gt;MASTER!$B$4/100,"B",IF(O570&gt;MASTER!$B$5/100,"C","K"))))</f>
        <v>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3">
        <f ca="1" t="shared" si="0"/>
        <v>6</v>
      </c>
      <c r="F571" s="68" t="str">
        <f ca="1">IF(ISBLANK(A571)," ",INDIRECT(ADDRESS(1,5+MOD(ROW()-2,COUNTA('Form Responses 1'!$1:$1)-4),,TRUE,"Form Responses 1")))</f>
        <v>RADEN SALEH - Lantai 1 [Toilet Pria / Wanita]</v>
      </c>
      <c r="G571" s="68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RADEN SALEH - Lantai 1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4">
        <f ca="1" t="shared" ref="N571:O571" si="579">IFERROR(AVERAGEIF(L:L,L571,$J:$J)," ")</f>
        <v>0.925625</v>
      </c>
      <c r="O571" s="84">
        <f ca="1" t="shared" si="579"/>
        <v>0.925625</v>
      </c>
      <c r="P571" s="68" t="str">
        <f ca="1">IF(ISBLANK(A571)," ",IF(N571&gt;MASTER!$B$3/100,"SB",IF(N571&gt;MASTER!$B$4/100,"B",IF(N571&gt;MASTER!$B$5/100,"C","K"))))</f>
        <v>B</v>
      </c>
      <c r="Q571" s="68" t="str">
        <f ca="1">IF(ISBLANK(B571)," ",IF(O571&gt;MASTER!$B$3/100,"SB",IF(O571&gt;MASTER!$B$4/100,"B",IF(O571&gt;MASTER!$B$5/100,"C","K"))))</f>
        <v>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3">
        <f ca="1" t="shared" si="0"/>
        <v>6</v>
      </c>
      <c r="F572" s="68" t="str">
        <f ca="1">IF(ISBLANK(A572)," ",INDIRECT(ADDRESS(1,5+MOD(ROW()-2,COUNTA('Form Responses 1'!$1:$1)-4),,TRUE,"Form Responses 1")))</f>
        <v>RADEN SALEH - Halaman [Taman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RADEN SALEH - Halaman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4">
        <f ca="1" t="shared" ref="N572:O572" si="580">IFERROR(AVERAGEIF(L:L,L572,$J:$J)," ")</f>
        <v>0.925625</v>
      </c>
      <c r="O572" s="84">
        <f ca="1" t="shared" si="580"/>
        <v>0.925625</v>
      </c>
      <c r="P572" s="68" t="str">
        <f ca="1">IF(ISBLANK(A572)," ",IF(N572&gt;MASTER!$B$3/100,"SB",IF(N572&gt;MASTER!$B$4/100,"B",IF(N572&gt;MASTER!$B$5/100,"C","K"))))</f>
        <v>B</v>
      </c>
      <c r="Q572" s="68" t="str">
        <f ca="1">IF(ISBLANK(B572)," ",IF(O572&gt;MASTER!$B$3/100,"SB",IF(O572&gt;MASTER!$B$4/100,"B",IF(O572&gt;MASTER!$B$5/100,"C","K"))))</f>
        <v>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3">
        <f ca="1" t="shared" si="0"/>
        <v>6</v>
      </c>
      <c r="F573" s="68" t="str">
        <f ca="1">IF(ISBLANK(A573)," ",INDIRECT(ADDRESS(1,5+MOD(ROW()-2,COUNTA('Form Responses 1'!$1:$1)-4),,TRUE,"Form Responses 1")))</f>
        <v>RADEN SALEH - Halaman [Parkir Motor ]</v>
      </c>
      <c r="G573" s="68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RADEN SALEH - Halaman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4">
        <f ca="1" t="shared" ref="N573:O573" si="581">IFERROR(AVERAGEIF(L:L,L573,$J:$J)," ")</f>
        <v>0.925625</v>
      </c>
      <c r="O573" s="84">
        <f ca="1" t="shared" si="581"/>
        <v>0.925625</v>
      </c>
      <c r="P573" s="68" t="str">
        <f ca="1">IF(ISBLANK(A573)," ",IF(N573&gt;MASTER!$B$3/100,"SB",IF(N573&gt;MASTER!$B$4/100,"B",IF(N573&gt;MASTER!$B$5/100,"C","K"))))</f>
        <v>B</v>
      </c>
      <c r="Q573" s="68" t="str">
        <f ca="1">IF(ISBLANK(B573)," ",IF(O573&gt;MASTER!$B$3/100,"SB",IF(O573&gt;MASTER!$B$4/100,"B",IF(O573&gt;MASTER!$B$5/100,"C","K"))))</f>
        <v>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3">
        <f ca="1" t="shared" si="0"/>
        <v>6</v>
      </c>
      <c r="F574" s="68" t="str">
        <f ca="1">IF(ISBLANK(A574)," ",INDIRECT(ADDRESS(1,5+MOD(ROW()-2,COUNTA('Form Responses 1'!$1:$1)-4),,TRUE,"Form Responses 1")))</f>
        <v>RADEN SALEH - Halaman [Parkir Mobil]</v>
      </c>
      <c r="G574" s="68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RADEN SALEH - Halaman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4">
        <f ca="1" t="shared" ref="N574:O574" si="582">IFERROR(AVERAGEIF(L:L,L574,$J:$J)," ")</f>
        <v>0.925625</v>
      </c>
      <c r="O574" s="84">
        <f ca="1" t="shared" si="582"/>
        <v>0.925625</v>
      </c>
      <c r="P574" s="68" t="str">
        <f ca="1">IF(ISBLANK(A574)," ",IF(N574&gt;MASTER!$B$3/100,"SB",IF(N574&gt;MASTER!$B$4/100,"B",IF(N574&gt;MASTER!$B$5/100,"C","K"))))</f>
        <v>B</v>
      </c>
      <c r="Q574" s="68" t="str">
        <f ca="1">IF(ISBLANK(B574)," ",IF(O574&gt;MASTER!$B$3/100,"SB",IF(O574&gt;MASTER!$B$4/100,"B",IF(O574&gt;MASTER!$B$5/100,"C","K"))))</f>
        <v>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3">
        <f ca="1" t="shared" si="0"/>
        <v>6</v>
      </c>
      <c r="F575" s="68" t="str">
        <f ca="1">IF(ISBLANK(A575)," ",INDIRECT(ADDRESS(1,5+MOD(ROW()-2,COUNTA('Form Responses 1'!$1:$1)-4),,TRUE,"Form Responses 1")))</f>
        <v>RADEN SALEH - Halaman [Pos Security]</v>
      </c>
      <c r="G575" s="68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RADEN SALEH - Halaman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4">
        <f ca="1" t="shared" ref="N575:O575" si="583">IFERROR(AVERAGEIF(L:L,L575,$J:$J)," ")</f>
        <v>0.925625</v>
      </c>
      <c r="O575" s="84">
        <f ca="1" t="shared" si="583"/>
        <v>0.925625</v>
      </c>
      <c r="P575" s="68" t="str">
        <f ca="1">IF(ISBLANK(A575)," ",IF(N575&gt;MASTER!$B$3/100,"SB",IF(N575&gt;MASTER!$B$4/100,"B",IF(N575&gt;MASTER!$B$5/100,"C","K"))))</f>
        <v>B</v>
      </c>
      <c r="Q575" s="68" t="str">
        <f ca="1">IF(ISBLANK(B575)," ",IF(O575&gt;MASTER!$B$3/100,"SB",IF(O575&gt;MASTER!$B$4/100,"B",IF(O575&gt;MASTER!$B$5/100,"C","K"))))</f>
        <v>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3">
        <f ca="1" t="shared" si="0"/>
        <v>6</v>
      </c>
      <c r="F576" s="68" t="str">
        <f ca="1">IF(ISBLANK(A576)," ",INDIRECT(ADDRESS(1,5+MOD(ROW()-2,COUNTA('Form Responses 1'!$1:$1)-4),,TRUE,"Form Responses 1")))</f>
        <v>RADEN SALEH - Halaman [Halaman depan samping dan belakang]</v>
      </c>
      <c r="G576" s="68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RADEN SALEH - Halaman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4">
        <f ca="1" t="shared" ref="N576:O576" si="584">IFERROR(AVERAGEIF(L:L,L576,$J:$J)," ")</f>
        <v>0.925625</v>
      </c>
      <c r="O576" s="84">
        <f ca="1" t="shared" si="584"/>
        <v>0.925625</v>
      </c>
      <c r="P576" s="68" t="str">
        <f ca="1">IF(ISBLANK(A576)," ",IF(N576&gt;MASTER!$B$3/100,"SB",IF(N576&gt;MASTER!$B$4/100,"B",IF(N576&gt;MASTER!$B$5/100,"C","K"))))</f>
        <v>B</v>
      </c>
      <c r="Q576" s="68" t="str">
        <f ca="1">IF(ISBLANK(B576)," ",IF(O576&gt;MASTER!$B$3/100,"SB",IF(O576&gt;MASTER!$B$4/100,"B",IF(O576&gt;MASTER!$B$5/100,"C","K"))))</f>
        <v>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3">
        <f ca="1" t="shared" si="0"/>
        <v>6</v>
      </c>
      <c r="F577" s="68" t="str">
        <f ca="1">IF(ISBLANK(A577)," ",INDIRECT(ADDRESS(1,5+MOD(ROW()-2,COUNTA('Form Responses 1'!$1:$1)-4),,TRUE,"Form Responses 1")))</f>
        <v>RADEN SALEH - Halaman [TPS]</v>
      </c>
      <c r="G577" s="68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RADEN SALEH - Halaman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4">
        <f ca="1" t="shared" ref="N577:O577" si="585">IFERROR(AVERAGEIF(L:L,L577,$J:$J)," ")</f>
        <v>0.925625</v>
      </c>
      <c r="O577" s="84">
        <f ca="1" t="shared" si="585"/>
        <v>0.925625</v>
      </c>
      <c r="P577" s="68" t="str">
        <f ca="1">IF(ISBLANK(A577)," ",IF(N577&gt;MASTER!$B$3/100,"SB",IF(N577&gt;MASTER!$B$4/100,"B",IF(N577&gt;MASTER!$B$5/100,"C","K"))))</f>
        <v>B</v>
      </c>
      <c r="Q577" s="68" t="str">
        <f ca="1">IF(ISBLANK(B577)," ",IF(O577&gt;MASTER!$B$3/100,"SB",IF(O577&gt;MASTER!$B$4/100,"B",IF(O577&gt;MASTER!$B$5/100,"C","K"))))</f>
        <v>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3">
        <f ca="1" t="shared" si="0"/>
        <v>6</v>
      </c>
      <c r="F578" s="68" t="str">
        <f ca="1">IF(ISBLANK(A578)," ",INDIRECT(ADDRESS(1,5+MOD(ROW()-2,COUNTA('Form Responses 1'!$1:$1)-4),,TRUE,"Form Responses 1")))</f>
        <v>Security [CIKINI - 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Security</v>
      </c>
      <c r="I578" s="84" t="str">
        <f ca="1" t="shared" si="2"/>
        <v>SECURITY SERVICE</v>
      </c>
      <c r="J578" s="84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4">
        <f ca="1" t="shared" ref="N578:O578" si="586">IFERROR(AVERAGEIF(L:L,L578,$J:$J)," ")</f>
        <v>0.925625</v>
      </c>
      <c r="O578" s="84">
        <f ca="1" t="shared" si="586"/>
        <v>0.925625</v>
      </c>
      <c r="P578" s="68" t="str">
        <f ca="1">IF(ISBLANK(A578)," ",IF(N578&gt;MASTER!$B$3/100,"SB",IF(N578&gt;MASTER!$B$4/100,"B",IF(N578&gt;MASTER!$B$5/100,"C","K"))))</f>
        <v>B</v>
      </c>
      <c r="Q578" s="68" t="str">
        <f ca="1">IF(ISBLANK(B578)," ",IF(O578&gt;MASTER!$B$3/100,"SB",IF(O578&gt;MASTER!$B$4/100,"B",IF(O578&gt;MASTER!$B$5/100,"C","K"))))</f>
        <v>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3">
        <f ca="1" t="shared" si="0"/>
        <v>6</v>
      </c>
      <c r="F579" s="68" t="str">
        <f ca="1">IF(ISBLANK(A579)," ",INDIRECT(ADDRESS(1,5+MOD(ROW()-2,COUNTA('Form Responses 1'!$1:$1)-4),,TRUE,"Form Responses 1")))</f>
        <v>Security [ RADEN SALEH - Security Functions]</v>
      </c>
      <c r="G579" s="68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Security</v>
      </c>
      <c r="I579" s="84" t="str">
        <f ca="1" t="shared" si="2"/>
        <v>SECURITY SERVICE</v>
      </c>
      <c r="J579" s="84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4">
        <f ca="1" t="shared" ref="N579:O579" si="587">IFERROR(AVERAGEIF(L:L,L579,$J:$J)," ")</f>
        <v>0.925625</v>
      </c>
      <c r="O579" s="84">
        <f ca="1" t="shared" si="587"/>
        <v>0.925625</v>
      </c>
      <c r="P579" s="68" t="str">
        <f ca="1">IF(ISBLANK(A579)," ",IF(N579&gt;MASTER!$B$3/100,"SB",IF(N579&gt;MASTER!$B$4/100,"B",IF(N579&gt;MASTER!$B$5/100,"C","K"))))</f>
        <v>B</v>
      </c>
      <c r="Q579" s="68" t="str">
        <f ca="1">IF(ISBLANK(B579)," ",IF(O579&gt;MASTER!$B$3/100,"SB",IF(O579&gt;MASTER!$B$4/100,"B",IF(O579&gt;MASTER!$B$5/100,"C","K"))))</f>
        <v>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3">
        <f ca="1" t="shared" si="0"/>
        <v>6</v>
      </c>
      <c r="F580" s="68" t="str">
        <f ca="1">IF(ISBLANK(A580)," ",INDIRECT(ADDRESS(1,5+MOD(ROW()-2,COUNTA('Form Responses 1'!$1:$1)-4),,TRUE,"Form Responses 1")))</f>
        <v>CIKINI - Lantai 1 [Lobby Utama]</v>
      </c>
      <c r="G580" s="68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CIKINI - Lantai 1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4">
        <f ca="1" t="shared" ref="N580:O580" si="588">IFERROR(AVERAGEIF(L:L,L580,$J:$J)," ")</f>
        <v>0.925625</v>
      </c>
      <c r="O580" s="84">
        <f ca="1" t="shared" si="588"/>
        <v>0.925625</v>
      </c>
      <c r="P580" s="68" t="str">
        <f ca="1">IF(ISBLANK(A580)," ",IF(N580&gt;MASTER!$B$3/100,"SB",IF(N580&gt;MASTER!$B$4/100,"B",IF(N580&gt;MASTER!$B$5/100,"C","K"))))</f>
        <v>B</v>
      </c>
      <c r="Q580" s="68" t="str">
        <f ca="1">IF(ISBLANK(B580)," ",IF(O580&gt;MASTER!$B$3/100,"SB",IF(O580&gt;MASTER!$B$4/100,"B",IF(O580&gt;MASTER!$B$5/100,"C","K"))))</f>
        <v>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3">
        <f ca="1" t="shared" si="0"/>
        <v>6</v>
      </c>
      <c r="F581" s="68" t="str">
        <f ca="1">IF(ISBLANK(A581)," ",INDIRECT(ADDRESS(1,5+MOD(ROW()-2,COUNTA('Form Responses 1'!$1:$1)-4),,TRUE,"Form Responses 1")))</f>
        <v>CIKINI - Lantai 1 [Musholla]</v>
      </c>
      <c r="G581" s="68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CIKINI - Lantai 1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4">
        <f ca="1" t="shared" ref="N581:O581" si="589">IFERROR(AVERAGEIF(L:L,L581,$J:$J)," ")</f>
        <v>0.925625</v>
      </c>
      <c r="O581" s="84">
        <f ca="1" t="shared" si="589"/>
        <v>0.925625</v>
      </c>
      <c r="P581" s="68" t="str">
        <f ca="1">IF(ISBLANK(A581)," ",IF(N581&gt;MASTER!$B$3/100,"SB",IF(N581&gt;MASTER!$B$4/100,"B",IF(N581&gt;MASTER!$B$5/100,"C","K"))))</f>
        <v>B</v>
      </c>
      <c r="Q581" s="68" t="str">
        <f ca="1">IF(ISBLANK(B581)," ",IF(O581&gt;MASTER!$B$3/100,"SB",IF(O581&gt;MASTER!$B$4/100,"B",IF(O581&gt;MASTER!$B$5/100,"C","K"))))</f>
        <v>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3">
        <f ca="1" t="shared" si="0"/>
        <v>6</v>
      </c>
      <c r="F582" s="68" t="str">
        <f ca="1">IF(ISBLANK(A582)," ",INDIRECT(ADDRESS(1,5+MOD(ROW()-2,COUNTA('Form Responses 1'!$1:$1)-4),,TRUE,"Form Responses 1")))</f>
        <v>CIKINI - Lantai 1 [R. PPID]</v>
      </c>
      <c r="G582" s="68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CIKINI - Lantai 1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4">
        <f ca="1" t="shared" ref="N582:O582" si="590">IFERROR(AVERAGEIF(L:L,L582,$J:$J)," ")</f>
        <v>0.925625</v>
      </c>
      <c r="O582" s="84">
        <f ca="1" t="shared" si="590"/>
        <v>0.925625</v>
      </c>
      <c r="P582" s="68" t="str">
        <f ca="1">IF(ISBLANK(A582)," ",IF(N582&gt;MASTER!$B$3/100,"SB",IF(N582&gt;MASTER!$B$4/100,"B",IF(N582&gt;MASTER!$B$5/100,"C","K"))))</f>
        <v>B</v>
      </c>
      <c r="Q582" s="68" t="str">
        <f ca="1">IF(ISBLANK(B582)," ",IF(O582&gt;MASTER!$B$3/100,"SB",IF(O582&gt;MASTER!$B$4/100,"B",IF(O582&gt;MASTER!$B$5/100,"C","K"))))</f>
        <v>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3">
        <f ca="1" t="shared" si="0"/>
        <v>6</v>
      </c>
      <c r="F583" s="68" t="str">
        <f ca="1">IF(ISBLANK(A583)," ",INDIRECT(ADDRESS(1,5+MOD(ROW()-2,COUNTA('Form Responses 1'!$1:$1)-4),,TRUE,"Form Responses 1")))</f>
        <v>CIKINI - Lantai 1 [Ruang Kerja]</v>
      </c>
      <c r="G583" s="68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CIKINI - Lantai 1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4">
        <f ca="1" t="shared" ref="N583:O583" si="591">IFERROR(AVERAGEIF(L:L,L583,$J:$J)," ")</f>
        <v>0.925625</v>
      </c>
      <c r="O583" s="84">
        <f ca="1" t="shared" si="591"/>
        <v>0.925625</v>
      </c>
      <c r="P583" s="68" t="str">
        <f ca="1">IF(ISBLANK(A583)," ",IF(N583&gt;MASTER!$B$3/100,"SB",IF(N583&gt;MASTER!$B$4/100,"B",IF(N583&gt;MASTER!$B$5/100,"C","K"))))</f>
        <v>B</v>
      </c>
      <c r="Q583" s="68" t="str">
        <f ca="1">IF(ISBLANK(B583)," ",IF(O583&gt;MASTER!$B$3/100,"SB",IF(O583&gt;MASTER!$B$4/100,"B",IF(O583&gt;MASTER!$B$5/100,"C","K"))))</f>
        <v>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3">
        <f ca="1" t="shared" si="0"/>
        <v>6</v>
      </c>
      <c r="F584" s="68" t="str">
        <f ca="1">IF(ISBLANK(A584)," ",INDIRECT(ADDRESS(1,5+MOD(ROW()-2,COUNTA('Form Responses 1'!$1:$1)-4),,TRUE,"Form Responses 1")))</f>
        <v>CIKINI - Lantai 1 [Taman Tengah]</v>
      </c>
      <c r="G584" s="68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CIKINI - Lantai 1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4">
        <f ca="1" t="shared" ref="N584:O584" si="592">IFERROR(AVERAGEIF(L:L,L584,$J:$J)," ")</f>
        <v>0.925625</v>
      </c>
      <c r="O584" s="84">
        <f ca="1" t="shared" si="592"/>
        <v>0.925625</v>
      </c>
      <c r="P584" s="68" t="str">
        <f ca="1">IF(ISBLANK(A584)," ",IF(N584&gt;MASTER!$B$3/100,"SB",IF(N584&gt;MASTER!$B$4/100,"B",IF(N584&gt;MASTER!$B$5/100,"C","K"))))</f>
        <v>B</v>
      </c>
      <c r="Q584" s="68" t="str">
        <f ca="1">IF(ISBLANK(B584)," ",IF(O584&gt;MASTER!$B$3/100,"SB",IF(O584&gt;MASTER!$B$4/100,"B",IF(O584&gt;MASTER!$B$5/100,"C","K"))))</f>
        <v>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3">
        <f ca="1" t="shared" si="0"/>
        <v>6</v>
      </c>
      <c r="F585" s="68" t="str">
        <f ca="1">IF(ISBLANK(A585)," ",INDIRECT(ADDRESS(1,5+MOD(ROW()-2,COUNTA('Form Responses 1'!$1:$1)-4),,TRUE,"Form Responses 1")))</f>
        <v>CIKINI - Lantai 1 [Toilet Pria / Wanita]</v>
      </c>
      <c r="G585" s="68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CIKINI - Lantai 1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4">
        <f ca="1" t="shared" ref="N585:O585" si="593">IFERROR(AVERAGEIF(L:L,L585,$J:$J)," ")</f>
        <v>0.925625</v>
      </c>
      <c r="O585" s="84">
        <f ca="1" t="shared" si="593"/>
        <v>0.925625</v>
      </c>
      <c r="P585" s="68" t="str">
        <f ca="1">IF(ISBLANK(A585)," ",IF(N585&gt;MASTER!$B$3/100,"SB",IF(N585&gt;MASTER!$B$4/100,"B",IF(N585&gt;MASTER!$B$5/100,"C","K"))))</f>
        <v>B</v>
      </c>
      <c r="Q585" s="68" t="str">
        <f ca="1">IF(ISBLANK(B585)," ",IF(O585&gt;MASTER!$B$3/100,"SB",IF(O585&gt;MASTER!$B$4/100,"B",IF(O585&gt;MASTER!$B$5/100,"C","K"))))</f>
        <v>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3">
        <f ca="1" t="shared" si="0"/>
        <v>6</v>
      </c>
      <c r="F586" s="68" t="str">
        <f ca="1">IF(ISBLANK(A586)," ",INDIRECT(ADDRESS(1,5+MOD(ROW()-2,COUNTA('Form Responses 1'!$1:$1)-4),,TRUE,"Form Responses 1")))</f>
        <v>CIKINI - Lantai 2 [Tangga Exit]</v>
      </c>
      <c r="G586" s="68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CIKINI - Lantai 2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4">
        <f ca="1" t="shared" ref="N586:O586" si="594">IFERROR(AVERAGEIF(L:L,L586,$J:$J)," ")</f>
        <v>0.925625</v>
      </c>
      <c r="O586" s="84">
        <f ca="1" t="shared" si="594"/>
        <v>0.925625</v>
      </c>
      <c r="P586" s="68" t="str">
        <f ca="1">IF(ISBLANK(A586)," ",IF(N586&gt;MASTER!$B$3/100,"SB",IF(N586&gt;MASTER!$B$4/100,"B",IF(N586&gt;MASTER!$B$5/100,"C","K"))))</f>
        <v>B</v>
      </c>
      <c r="Q586" s="68" t="str">
        <f ca="1">IF(ISBLANK(B586)," ",IF(O586&gt;MASTER!$B$3/100,"SB",IF(O586&gt;MASTER!$B$4/100,"B",IF(O586&gt;MASTER!$B$5/100,"C","K"))))</f>
        <v>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3">
        <f ca="1" t="shared" si="0"/>
        <v>6</v>
      </c>
      <c r="F587" s="68" t="str">
        <f ca="1">IF(ISBLANK(A587)," ",INDIRECT(ADDRESS(1,5+MOD(ROW()-2,COUNTA('Form Responses 1'!$1:$1)-4),,TRUE,"Form Responses 1")))</f>
        <v>CIKINI - Lantai 2 [Ruang Kerja]</v>
      </c>
      <c r="G587" s="68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CIKINI - Lantai 2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4">
        <f ca="1" t="shared" ref="N587:O587" si="595">IFERROR(AVERAGEIF(L:L,L587,$J:$J)," ")</f>
        <v>0.925625</v>
      </c>
      <c r="O587" s="84">
        <f ca="1" t="shared" si="595"/>
        <v>0.925625</v>
      </c>
      <c r="P587" s="68" t="str">
        <f ca="1">IF(ISBLANK(A587)," ",IF(N587&gt;MASTER!$B$3/100,"SB",IF(N587&gt;MASTER!$B$4/100,"B",IF(N587&gt;MASTER!$B$5/100,"C","K"))))</f>
        <v>B</v>
      </c>
      <c r="Q587" s="68" t="str">
        <f ca="1">IF(ISBLANK(B587)," ",IF(O587&gt;MASTER!$B$3/100,"SB",IF(O587&gt;MASTER!$B$4/100,"B",IF(O587&gt;MASTER!$B$5/100,"C","K"))))</f>
        <v>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3">
        <f ca="1" t="shared" si="0"/>
        <v>6</v>
      </c>
      <c r="F588" s="68" t="str">
        <f ca="1">IF(ISBLANK(A588)," ",INDIRECT(ADDRESS(1,5+MOD(ROW()-2,COUNTA('Form Responses 1'!$1:$1)-4),,TRUE,"Form Responses 1")))</f>
        <v>CIKINI - Lantai 2 [Pantry ]</v>
      </c>
      <c r="G588" s="68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CIKINI - Lantai 2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4">
        <f ca="1" t="shared" ref="N588:O588" si="596">IFERROR(AVERAGEIF(L:L,L588,$J:$J)," ")</f>
        <v>0.925625</v>
      </c>
      <c r="O588" s="84">
        <f ca="1" t="shared" si="596"/>
        <v>0.925625</v>
      </c>
      <c r="P588" s="68" t="str">
        <f ca="1">IF(ISBLANK(A588)," ",IF(N588&gt;MASTER!$B$3/100,"SB",IF(N588&gt;MASTER!$B$4/100,"B",IF(N588&gt;MASTER!$B$5/100,"C","K"))))</f>
        <v>B</v>
      </c>
      <c r="Q588" s="68" t="str">
        <f ca="1">IF(ISBLANK(B588)," ",IF(O588&gt;MASTER!$B$3/100,"SB",IF(O588&gt;MASTER!$B$4/100,"B",IF(O588&gt;MASTER!$B$5/100,"C","K"))))</f>
        <v>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3">
        <f ca="1" t="shared" si="0"/>
        <v>6</v>
      </c>
      <c r="F589" s="68" t="str">
        <f ca="1">IF(ISBLANK(A589)," ",INDIRECT(ADDRESS(1,5+MOD(ROW()-2,COUNTA('Form Responses 1'!$1:$1)-4),,TRUE,"Form Responses 1")))</f>
        <v>CIKINI - Lantai 2 [Ruang Rapat 1]</v>
      </c>
      <c r="G589" s="68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CIKINI - Lantai 2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4">
        <f ca="1" t="shared" ref="N589:O589" si="597">IFERROR(AVERAGEIF(L:L,L589,$J:$J)," ")</f>
        <v>0.925625</v>
      </c>
      <c r="O589" s="84">
        <f ca="1" t="shared" si="597"/>
        <v>0.925625</v>
      </c>
      <c r="P589" s="68" t="str">
        <f ca="1">IF(ISBLANK(A589)," ",IF(N589&gt;MASTER!$B$3/100,"SB",IF(N589&gt;MASTER!$B$4/100,"B",IF(N589&gt;MASTER!$B$5/100,"C","K"))))</f>
        <v>B</v>
      </c>
      <c r="Q589" s="68" t="str">
        <f ca="1">IF(ISBLANK(B589)," ",IF(O589&gt;MASTER!$B$3/100,"SB",IF(O589&gt;MASTER!$B$4/100,"B",IF(O589&gt;MASTER!$B$5/100,"C","K"))))</f>
        <v>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3">
        <f ca="1" t="shared" si="0"/>
        <v>6</v>
      </c>
      <c r="F590" s="68" t="str">
        <f ca="1">IF(ISBLANK(A590)," ",INDIRECT(ADDRESS(1,5+MOD(ROW()-2,COUNTA('Form Responses 1'!$1:$1)-4),,TRUE,"Form Responses 1")))</f>
        <v>CIKINI - Lantai 2 [Koridor ]</v>
      </c>
      <c r="G590" s="68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CIKINI - Lantai 2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4">
        <f ca="1" t="shared" ref="N590:O590" si="598">IFERROR(AVERAGEIF(L:L,L590,$J:$J)," ")</f>
        <v>0.925625</v>
      </c>
      <c r="O590" s="84">
        <f ca="1" t="shared" si="598"/>
        <v>0.925625</v>
      </c>
      <c r="P590" s="68" t="str">
        <f ca="1">IF(ISBLANK(A590)," ",IF(N590&gt;MASTER!$B$3/100,"SB",IF(N590&gt;MASTER!$B$4/100,"B",IF(N590&gt;MASTER!$B$5/100,"C","K"))))</f>
        <v>B</v>
      </c>
      <c r="Q590" s="68" t="str">
        <f ca="1">IF(ISBLANK(B590)," ",IF(O590&gt;MASTER!$B$3/100,"SB",IF(O590&gt;MASTER!$B$4/100,"B",IF(O590&gt;MASTER!$B$5/100,"C","K"))))</f>
        <v>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3">
        <f ca="1" t="shared" si="0"/>
        <v>6</v>
      </c>
      <c r="F591" s="68" t="str">
        <f ca="1">IF(ISBLANK(A591)," ",INDIRECT(ADDRESS(1,5+MOD(ROW()-2,COUNTA('Form Responses 1'!$1:$1)-4),,TRUE,"Form Responses 1")))</f>
        <v>CIKINI - Lantai 2 [Toilet Pria / Wanita]</v>
      </c>
      <c r="G591" s="68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CIKINI - Lantai 2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4">
        <f ca="1" t="shared" ref="N591:O591" si="599">IFERROR(AVERAGEIF(L:L,L591,$J:$J)," ")</f>
        <v>0.925625</v>
      </c>
      <c r="O591" s="84">
        <f ca="1" t="shared" si="599"/>
        <v>0.925625</v>
      </c>
      <c r="P591" s="68" t="str">
        <f ca="1">IF(ISBLANK(A591)," ",IF(N591&gt;MASTER!$B$3/100,"SB",IF(N591&gt;MASTER!$B$4/100,"B",IF(N591&gt;MASTER!$B$5/100,"C","K"))))</f>
        <v>B</v>
      </c>
      <c r="Q591" s="68" t="str">
        <f ca="1">IF(ISBLANK(B591)," ",IF(O591&gt;MASTER!$B$3/100,"SB",IF(O591&gt;MASTER!$B$4/100,"B",IF(O591&gt;MASTER!$B$5/100,"C","K"))))</f>
        <v>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3">
        <f ca="1" t="shared" si="0"/>
        <v>6</v>
      </c>
      <c r="F592" s="68" t="str">
        <f ca="1">IF(ISBLANK(A592)," ",INDIRECT(ADDRESS(1,5+MOD(ROW()-2,COUNTA('Form Responses 1'!$1:$1)-4),,TRUE,"Form Responses 1")))</f>
        <v>CIKINI - Halaman [Taman ]</v>
      </c>
      <c r="G592" s="68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CIKINI - Halaman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4">
        <f ca="1" t="shared" ref="N592:O592" si="600">IFERROR(AVERAGEIF(L:L,L592,$J:$J)," ")</f>
        <v>0.925625</v>
      </c>
      <c r="O592" s="84">
        <f ca="1" t="shared" si="600"/>
        <v>0.925625</v>
      </c>
      <c r="P592" s="68" t="str">
        <f ca="1">IF(ISBLANK(A592)," ",IF(N592&gt;MASTER!$B$3/100,"SB",IF(N592&gt;MASTER!$B$4/100,"B",IF(N592&gt;MASTER!$B$5/100,"C","K"))))</f>
        <v>B</v>
      </c>
      <c r="Q592" s="68" t="str">
        <f ca="1">IF(ISBLANK(B592)," ",IF(O592&gt;MASTER!$B$3/100,"SB",IF(O592&gt;MASTER!$B$4/100,"B",IF(O592&gt;MASTER!$B$5/100,"C","K"))))</f>
        <v>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3">
        <f ca="1" t="shared" si="0"/>
        <v>6</v>
      </c>
      <c r="F593" s="68" t="str">
        <f ca="1">IF(ISBLANK(A593)," ",INDIRECT(ADDRESS(1,5+MOD(ROW()-2,COUNTA('Form Responses 1'!$1:$1)-4),,TRUE,"Form Responses 1")))</f>
        <v>CIKINI - Halaman [Parkir Motor ]</v>
      </c>
      <c r="G593" s="68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CIKINI - Halaman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4">
        <f ca="1" t="shared" ref="N593:O593" si="601">IFERROR(AVERAGEIF(L:L,L593,$J:$J)," ")</f>
        <v>0.925625</v>
      </c>
      <c r="O593" s="84">
        <f ca="1" t="shared" si="601"/>
        <v>0.925625</v>
      </c>
      <c r="P593" s="68" t="str">
        <f ca="1">IF(ISBLANK(A593)," ",IF(N593&gt;MASTER!$B$3/100,"SB",IF(N593&gt;MASTER!$B$4/100,"B",IF(N593&gt;MASTER!$B$5/100,"C","K"))))</f>
        <v>B</v>
      </c>
      <c r="Q593" s="68" t="str">
        <f ca="1">IF(ISBLANK(B593)," ",IF(O593&gt;MASTER!$B$3/100,"SB",IF(O593&gt;MASTER!$B$4/100,"B",IF(O593&gt;MASTER!$B$5/100,"C","K"))))</f>
        <v>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3">
        <f ca="1" t="shared" si="0"/>
        <v>6</v>
      </c>
      <c r="F594" s="68" t="str">
        <f ca="1">IF(ISBLANK(A594)," ",INDIRECT(ADDRESS(1,5+MOD(ROW()-2,COUNTA('Form Responses 1'!$1:$1)-4),,TRUE,"Form Responses 1")))</f>
        <v>CIKINI - Halaman [Parkir Mobil]</v>
      </c>
      <c r="G594" s="68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CIKINI - Halaman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4">
        <f ca="1" t="shared" ref="N594:O594" si="602">IFERROR(AVERAGEIF(L:L,L594,$J:$J)," ")</f>
        <v>0.925625</v>
      </c>
      <c r="O594" s="84">
        <f ca="1" t="shared" si="602"/>
        <v>0.925625</v>
      </c>
      <c r="P594" s="68" t="str">
        <f ca="1">IF(ISBLANK(A594)," ",IF(N594&gt;MASTER!$B$3/100,"SB",IF(N594&gt;MASTER!$B$4/100,"B",IF(N594&gt;MASTER!$B$5/100,"C","K"))))</f>
        <v>B</v>
      </c>
      <c r="Q594" s="68" t="str">
        <f ca="1">IF(ISBLANK(B594)," ",IF(O594&gt;MASTER!$B$3/100,"SB",IF(O594&gt;MASTER!$B$4/100,"B",IF(O594&gt;MASTER!$B$5/100,"C","K"))))</f>
        <v>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3">
        <f ca="1" t="shared" si="0"/>
        <v>6</v>
      </c>
      <c r="F595" s="68" t="str">
        <f ca="1">IF(ISBLANK(A595)," ",INDIRECT(ADDRESS(1,5+MOD(ROW()-2,COUNTA('Form Responses 1'!$1:$1)-4),,TRUE,"Form Responses 1")))</f>
        <v>CIKINI - Halaman [Pos Security]</v>
      </c>
      <c r="G595" s="68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CIKINI - Halaman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4">
        <f ca="1" t="shared" ref="N595:O595" si="603">IFERROR(AVERAGEIF(L:L,L595,$J:$J)," ")</f>
        <v>0.925625</v>
      </c>
      <c r="O595" s="84">
        <f ca="1" t="shared" si="603"/>
        <v>0.925625</v>
      </c>
      <c r="P595" s="68" t="str">
        <f ca="1">IF(ISBLANK(A595)," ",IF(N595&gt;MASTER!$B$3/100,"SB",IF(N595&gt;MASTER!$B$4/100,"B",IF(N595&gt;MASTER!$B$5/100,"C","K"))))</f>
        <v>B</v>
      </c>
      <c r="Q595" s="68" t="str">
        <f ca="1">IF(ISBLANK(B595)," ",IF(O595&gt;MASTER!$B$3/100,"SB",IF(O595&gt;MASTER!$B$4/100,"B",IF(O595&gt;MASTER!$B$5/100,"C","K"))))</f>
        <v>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3">
        <f ca="1" t="shared" si="0"/>
        <v>6</v>
      </c>
      <c r="F596" s="68" t="str">
        <f ca="1">IF(ISBLANK(A596)," ",INDIRECT(ADDRESS(1,5+MOD(ROW()-2,COUNTA('Form Responses 1'!$1:$1)-4),,TRUE,"Form Responses 1")))</f>
        <v>CIKINI - Halaman [Halaman depan dan samping ]</v>
      </c>
      <c r="G596" s="68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CIKINI - Halaman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4">
        <f ca="1" t="shared" ref="N596:O596" si="604">IFERROR(AVERAGEIF(L:L,L596,$J:$J)," ")</f>
        <v>0.925625</v>
      </c>
      <c r="O596" s="84">
        <f ca="1" t="shared" si="604"/>
        <v>0.925625</v>
      </c>
      <c r="P596" s="68" t="str">
        <f ca="1">IF(ISBLANK(A596)," ",IF(N596&gt;MASTER!$B$3/100,"SB",IF(N596&gt;MASTER!$B$4/100,"B",IF(N596&gt;MASTER!$B$5/100,"C","K"))))</f>
        <v>B</v>
      </c>
      <c r="Q596" s="68" t="str">
        <f ca="1">IF(ISBLANK(B596)," ",IF(O596&gt;MASTER!$B$3/100,"SB",IF(O596&gt;MASTER!$B$4/100,"B",IF(O596&gt;MASTER!$B$5/100,"C","K"))))</f>
        <v>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3">
        <f ca="1" t="shared" si="0"/>
        <v>6</v>
      </c>
      <c r="F597" s="68" t="str">
        <f ca="1">IF(ISBLANK(A597)," ",INDIRECT(ADDRESS(1,5+MOD(ROW()-2,COUNTA('Form Responses 1'!$1:$1)-4),,TRUE,"Form Responses 1")))</f>
        <v>CIKINI - Halaman [TPS]</v>
      </c>
      <c r="G597" s="68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CIKINI - Halaman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4">
        <f ca="1" t="shared" ref="N597:O597" si="605">IFERROR(AVERAGEIF(L:L,L597,$J:$J)," ")</f>
        <v>0.925625</v>
      </c>
      <c r="O597" s="84">
        <f ca="1" t="shared" si="605"/>
        <v>0.925625</v>
      </c>
      <c r="P597" s="68" t="str">
        <f ca="1">IF(ISBLANK(A597)," ",IF(N597&gt;MASTER!$B$3/100,"SB",IF(N597&gt;MASTER!$B$4/100,"B",IF(N597&gt;MASTER!$B$5/100,"C","K"))))</f>
        <v>B</v>
      </c>
      <c r="Q597" s="68" t="str">
        <f ca="1">IF(ISBLANK(B597)," ",IF(O597&gt;MASTER!$B$3/100,"SB",IF(O597&gt;MASTER!$B$4/100,"B",IF(O597&gt;MASTER!$B$5/100,"C","K"))))</f>
        <v>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3">
        <f ca="1" t="shared" si="0"/>
        <v>6</v>
      </c>
      <c r="F598" s="68" t="str">
        <f ca="1">IF(ISBLANK(A598)," ",INDIRECT(ADDRESS(1,5+MOD(ROW()-2,COUNTA('Form Responses 1'!$1:$1)-4),,TRUE,"Form Responses 1")))</f>
        <v>RADEN SALEH - Lantai 1 [Lobby Utama]</v>
      </c>
      <c r="G598" s="68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RADEN SALEH - Lantai 1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4">
        <f ca="1" t="shared" ref="N598:O598" si="606">IFERROR(AVERAGEIF(L:L,L598,$J:$J)," ")</f>
        <v>0.925625</v>
      </c>
      <c r="O598" s="84">
        <f ca="1" t="shared" si="606"/>
        <v>0.925625</v>
      </c>
      <c r="P598" s="68" t="str">
        <f ca="1">IF(ISBLANK(A598)," ",IF(N598&gt;MASTER!$B$3/100,"SB",IF(N598&gt;MASTER!$B$4/100,"B",IF(N598&gt;MASTER!$B$5/100,"C","K"))))</f>
        <v>B</v>
      </c>
      <c r="Q598" s="68" t="str">
        <f ca="1">IF(ISBLANK(B598)," ",IF(O598&gt;MASTER!$B$3/100,"SB",IF(O598&gt;MASTER!$B$4/100,"B",IF(O598&gt;MASTER!$B$5/100,"C","K"))))</f>
        <v>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3">
        <f ca="1" t="shared" si="0"/>
        <v>6</v>
      </c>
      <c r="F599" s="68" t="str">
        <f ca="1">IF(ISBLANK(A599)," ",INDIRECT(ADDRESS(1,5+MOD(ROW()-2,COUNTA('Form Responses 1'!$1:$1)-4),,TRUE,"Form Responses 1")))</f>
        <v>RADEN SALEH - Lantai 1 [Lobby Luar]</v>
      </c>
      <c r="G599" s="68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RADEN SALEH - Lantai 1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4">
        <f ca="1" t="shared" ref="N599:O599" si="607">IFERROR(AVERAGEIF(L:L,L599,$J:$J)," ")</f>
        <v>0.925625</v>
      </c>
      <c r="O599" s="84">
        <f ca="1" t="shared" si="607"/>
        <v>0.925625</v>
      </c>
      <c r="P599" s="68" t="str">
        <f ca="1">IF(ISBLANK(A599)," ",IF(N599&gt;MASTER!$B$3/100,"SB",IF(N599&gt;MASTER!$B$4/100,"B",IF(N599&gt;MASTER!$B$5/100,"C","K"))))</f>
        <v>B</v>
      </c>
      <c r="Q599" s="68" t="str">
        <f ca="1">IF(ISBLANK(B599)," ",IF(O599&gt;MASTER!$B$3/100,"SB",IF(O599&gt;MASTER!$B$4/100,"B",IF(O599&gt;MASTER!$B$5/100,"C","K"))))</f>
        <v>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3">
        <f ca="1" t="shared" si="0"/>
        <v>6</v>
      </c>
      <c r="F600" s="68" t="str">
        <f ca="1">IF(ISBLANK(A600)," ",INDIRECT(ADDRESS(1,5+MOD(ROW()-2,COUNTA('Form Responses 1'!$1:$1)-4),,TRUE,"Form Responses 1")))</f>
        <v>RADEN SALEH - Lantai 1 [Ruang Meeting]</v>
      </c>
      <c r="G600" s="68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RADEN SALEH - Lantai 1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4">
        <f ca="1" t="shared" ref="N600:O600" si="608">IFERROR(AVERAGEIF(L:L,L600,$J:$J)," ")</f>
        <v>0.925625</v>
      </c>
      <c r="O600" s="84">
        <f ca="1" t="shared" si="608"/>
        <v>0.925625</v>
      </c>
      <c r="P600" s="68" t="str">
        <f ca="1">IF(ISBLANK(A600)," ",IF(N600&gt;MASTER!$B$3/100,"SB",IF(N600&gt;MASTER!$B$4/100,"B",IF(N600&gt;MASTER!$B$5/100,"C","K"))))</f>
        <v>B</v>
      </c>
      <c r="Q600" s="68" t="str">
        <f ca="1">IF(ISBLANK(B600)," ",IF(O600&gt;MASTER!$B$3/100,"SB",IF(O600&gt;MASTER!$B$4/100,"B",IF(O600&gt;MASTER!$B$5/100,"C","K"))))</f>
        <v>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3">
        <f ca="1" t="shared" si="0"/>
        <v>6</v>
      </c>
      <c r="F601" s="68" t="str">
        <f ca="1">IF(ISBLANK(A601)," ",INDIRECT(ADDRESS(1,5+MOD(ROW()-2,COUNTA('Form Responses 1'!$1:$1)-4),,TRUE,"Form Responses 1")))</f>
        <v>RADEN SALEH - Lantai 1 [Ruang Kerja]</v>
      </c>
      <c r="G601" s="68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RADEN SALEH - Lantai 1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4">
        <f ca="1" t="shared" ref="N601:O601" si="609">IFERROR(AVERAGEIF(L:L,L601,$J:$J)," ")</f>
        <v>0.925625</v>
      </c>
      <c r="O601" s="84">
        <f ca="1" t="shared" si="609"/>
        <v>0.925625</v>
      </c>
      <c r="P601" s="68" t="str">
        <f ca="1">IF(ISBLANK(A601)," ",IF(N601&gt;MASTER!$B$3/100,"SB",IF(N601&gt;MASTER!$B$4/100,"B",IF(N601&gt;MASTER!$B$5/100,"C","K"))))</f>
        <v>B</v>
      </c>
      <c r="Q601" s="68" t="str">
        <f ca="1">IF(ISBLANK(B601)," ",IF(O601&gt;MASTER!$B$3/100,"SB",IF(O601&gt;MASTER!$B$4/100,"B",IF(O601&gt;MASTER!$B$5/100,"C","K"))))</f>
        <v>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3">
        <f ca="1" t="shared" si="0"/>
        <v>6</v>
      </c>
      <c r="F602" s="68" t="str">
        <f ca="1">IF(ISBLANK(A602)," ",INDIRECT(ADDRESS(1,5+MOD(ROW()-2,COUNTA('Form Responses 1'!$1:$1)-4),,TRUE,"Form Responses 1")))</f>
        <v>RADEN SALEH - Lantai 1 [Tangga Exit]</v>
      </c>
      <c r="G602" s="68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RADEN SALEH - Lantai 1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4">
        <f ca="1" t="shared" ref="N602:O602" si="610">IFERROR(AVERAGEIF(L:L,L602,$J:$J)," ")</f>
        <v>0.925625</v>
      </c>
      <c r="O602" s="84">
        <f ca="1" t="shared" si="610"/>
        <v>0.925625</v>
      </c>
      <c r="P602" s="68" t="str">
        <f ca="1">IF(ISBLANK(A602)," ",IF(N602&gt;MASTER!$B$3/100,"SB",IF(N602&gt;MASTER!$B$4/100,"B",IF(N602&gt;MASTER!$B$5/100,"C","K"))))</f>
        <v>B</v>
      </c>
      <c r="Q602" s="68" t="str">
        <f ca="1">IF(ISBLANK(B602)," ",IF(O602&gt;MASTER!$B$3/100,"SB",IF(O602&gt;MASTER!$B$4/100,"B",IF(O602&gt;MASTER!$B$5/100,"C","K"))))</f>
        <v>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3">
        <f ca="1" t="shared" si="0"/>
        <v>6</v>
      </c>
      <c r="F603" s="68" t="str">
        <f ca="1">IF(ISBLANK(A603)," ",INDIRECT(ADDRESS(1,5+MOD(ROW()-2,COUNTA('Form Responses 1'!$1:$1)-4),,TRUE,"Form Responses 1")))</f>
        <v>RADEN SALEH - Lantai 1 [Toilet Pria / Wanita]</v>
      </c>
      <c r="G603" s="68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RADEN SALEH - Lantai 1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4">
        <f ca="1" t="shared" ref="N603:O603" si="611">IFERROR(AVERAGEIF(L:L,L603,$J:$J)," ")</f>
        <v>0.925625</v>
      </c>
      <c r="O603" s="84">
        <f ca="1" t="shared" si="611"/>
        <v>0.925625</v>
      </c>
      <c r="P603" s="68" t="str">
        <f ca="1">IF(ISBLANK(A603)," ",IF(N603&gt;MASTER!$B$3/100,"SB",IF(N603&gt;MASTER!$B$4/100,"B",IF(N603&gt;MASTER!$B$5/100,"C","K"))))</f>
        <v>B</v>
      </c>
      <c r="Q603" s="68" t="str">
        <f ca="1">IF(ISBLANK(B603)," ",IF(O603&gt;MASTER!$B$3/100,"SB",IF(O603&gt;MASTER!$B$4/100,"B",IF(O603&gt;MASTER!$B$5/100,"C","K"))))</f>
        <v>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3">
        <f ca="1" t="shared" si="0"/>
        <v>6</v>
      </c>
      <c r="F604" s="68" t="str">
        <f ca="1">IF(ISBLANK(A604)," ",INDIRECT(ADDRESS(1,5+MOD(ROW()-2,COUNTA('Form Responses 1'!$1:$1)-4),,TRUE,"Form Responses 1")))</f>
        <v>RADEN SALEH - Halaman [Taman ]</v>
      </c>
      <c r="G604" s="68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RADEN SALEH - Halaman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4">
        <f ca="1" t="shared" ref="N604:O604" si="612">IFERROR(AVERAGEIF(L:L,L604,$J:$J)," ")</f>
        <v>0.925625</v>
      </c>
      <c r="O604" s="84">
        <f ca="1" t="shared" si="612"/>
        <v>0.925625</v>
      </c>
      <c r="P604" s="68" t="str">
        <f ca="1">IF(ISBLANK(A604)," ",IF(N604&gt;MASTER!$B$3/100,"SB",IF(N604&gt;MASTER!$B$4/100,"B",IF(N604&gt;MASTER!$B$5/100,"C","K"))))</f>
        <v>B</v>
      </c>
      <c r="Q604" s="68" t="str">
        <f ca="1">IF(ISBLANK(B604)," ",IF(O604&gt;MASTER!$B$3/100,"SB",IF(O604&gt;MASTER!$B$4/100,"B",IF(O604&gt;MASTER!$B$5/100,"C","K"))))</f>
        <v>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3">
        <f ca="1" t="shared" si="0"/>
        <v>6</v>
      </c>
      <c r="F605" s="68" t="str">
        <f ca="1">IF(ISBLANK(A605)," ",INDIRECT(ADDRESS(1,5+MOD(ROW()-2,COUNTA('Form Responses 1'!$1:$1)-4),,TRUE,"Form Responses 1")))</f>
        <v>RADEN SALEH - Halaman [Parkir Motor ]</v>
      </c>
      <c r="G605" s="68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RADEN SALEH - Halaman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4">
        <f ca="1" t="shared" ref="N605:O605" si="613">IFERROR(AVERAGEIF(L:L,L605,$J:$J)," ")</f>
        <v>0.925625</v>
      </c>
      <c r="O605" s="84">
        <f ca="1" t="shared" si="613"/>
        <v>0.925625</v>
      </c>
      <c r="P605" s="68" t="str">
        <f ca="1">IF(ISBLANK(A605)," ",IF(N605&gt;MASTER!$B$3/100,"SB",IF(N605&gt;MASTER!$B$4/100,"B",IF(N605&gt;MASTER!$B$5/100,"C","K"))))</f>
        <v>B</v>
      </c>
      <c r="Q605" s="68" t="str">
        <f ca="1">IF(ISBLANK(B605)," ",IF(O605&gt;MASTER!$B$3/100,"SB",IF(O605&gt;MASTER!$B$4/100,"B",IF(O605&gt;MASTER!$B$5/100,"C","K"))))</f>
        <v>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3">
        <f ca="1" t="shared" si="0"/>
        <v>6</v>
      </c>
      <c r="F606" s="68" t="str">
        <f ca="1">IF(ISBLANK(A606)," ",INDIRECT(ADDRESS(1,5+MOD(ROW()-2,COUNTA('Form Responses 1'!$1:$1)-4),,TRUE,"Form Responses 1")))</f>
        <v>RADEN SALEH - Halaman [Parkir Mobil]</v>
      </c>
      <c r="G606" s="68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RADEN SALEH - Halaman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4">
        <f ca="1" t="shared" ref="N606:O606" si="614">IFERROR(AVERAGEIF(L:L,L606,$J:$J)," ")</f>
        <v>0.925625</v>
      </c>
      <c r="O606" s="84">
        <f ca="1" t="shared" si="614"/>
        <v>0.925625</v>
      </c>
      <c r="P606" s="68" t="str">
        <f ca="1">IF(ISBLANK(A606)," ",IF(N606&gt;MASTER!$B$3/100,"SB",IF(N606&gt;MASTER!$B$4/100,"B",IF(N606&gt;MASTER!$B$5/100,"C","K"))))</f>
        <v>B</v>
      </c>
      <c r="Q606" s="68" t="str">
        <f ca="1">IF(ISBLANK(B606)," ",IF(O606&gt;MASTER!$B$3/100,"SB",IF(O606&gt;MASTER!$B$4/100,"B",IF(O606&gt;MASTER!$B$5/100,"C","K"))))</f>
        <v>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3">
        <f ca="1" t="shared" si="0"/>
        <v>6</v>
      </c>
      <c r="F607" s="68" t="str">
        <f ca="1">IF(ISBLANK(A607)," ",INDIRECT(ADDRESS(1,5+MOD(ROW()-2,COUNTA('Form Responses 1'!$1:$1)-4),,TRUE,"Form Responses 1")))</f>
        <v>RADEN SALEH - Halaman [Pos Security]</v>
      </c>
      <c r="G607" s="68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RADEN SALEH - Halaman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4">
        <f ca="1" t="shared" ref="N607:O607" si="615">IFERROR(AVERAGEIF(L:L,L607,$J:$J)," ")</f>
        <v>0.925625</v>
      </c>
      <c r="O607" s="84">
        <f ca="1" t="shared" si="615"/>
        <v>0.925625</v>
      </c>
      <c r="P607" s="68" t="str">
        <f ca="1">IF(ISBLANK(A607)," ",IF(N607&gt;MASTER!$B$3/100,"SB",IF(N607&gt;MASTER!$B$4/100,"B",IF(N607&gt;MASTER!$B$5/100,"C","K"))))</f>
        <v>B</v>
      </c>
      <c r="Q607" s="68" t="str">
        <f ca="1">IF(ISBLANK(B607)," ",IF(O607&gt;MASTER!$B$3/100,"SB",IF(O607&gt;MASTER!$B$4/100,"B",IF(O607&gt;MASTER!$B$5/100,"C","K"))))</f>
        <v>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3">
        <f ca="1" t="shared" si="0"/>
        <v>6</v>
      </c>
      <c r="F608" s="68" t="str">
        <f ca="1">IF(ISBLANK(A608)," ",INDIRECT(ADDRESS(1,5+MOD(ROW()-2,COUNTA('Form Responses 1'!$1:$1)-4),,TRUE,"Form Responses 1")))</f>
        <v>RADEN SALEH - Halaman [Halaman depan samping dan belakang]</v>
      </c>
      <c r="G608" s="68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RADEN SALEH - Halaman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4">
        <f ca="1" t="shared" ref="N608:O608" si="616">IFERROR(AVERAGEIF(L:L,L608,$J:$J)," ")</f>
        <v>0.925625</v>
      </c>
      <c r="O608" s="84">
        <f ca="1" t="shared" si="616"/>
        <v>0.925625</v>
      </c>
      <c r="P608" s="68" t="str">
        <f ca="1">IF(ISBLANK(A608)," ",IF(N608&gt;MASTER!$B$3/100,"SB",IF(N608&gt;MASTER!$B$4/100,"B",IF(N608&gt;MASTER!$B$5/100,"C","K"))))</f>
        <v>B</v>
      </c>
      <c r="Q608" s="68" t="str">
        <f ca="1">IF(ISBLANK(B608)," ",IF(O608&gt;MASTER!$B$3/100,"SB",IF(O608&gt;MASTER!$B$4/100,"B",IF(O608&gt;MASTER!$B$5/100,"C","K"))))</f>
        <v>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3">
        <f ca="1" t="shared" si="0"/>
        <v>6</v>
      </c>
      <c r="F609" s="68" t="str">
        <f ca="1">IF(ISBLANK(A609)," ",INDIRECT(ADDRESS(1,5+MOD(ROW()-2,COUNTA('Form Responses 1'!$1:$1)-4),,TRUE,"Form Responses 1")))</f>
        <v>RADEN SALEH - Halaman [TPS]</v>
      </c>
      <c r="G609" s="68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RADEN SALEH - Halaman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4">
        <f ca="1" t="shared" ref="N609:O609" si="617">IFERROR(AVERAGEIF(L:L,L609,$J:$J)," ")</f>
        <v>0.925625</v>
      </c>
      <c r="O609" s="84">
        <f ca="1" t="shared" si="617"/>
        <v>0.925625</v>
      </c>
      <c r="P609" s="68" t="str">
        <f ca="1">IF(ISBLANK(A609)," ",IF(N609&gt;MASTER!$B$3/100,"SB",IF(N609&gt;MASTER!$B$4/100,"B",IF(N609&gt;MASTER!$B$5/100,"C","K"))))</f>
        <v>B</v>
      </c>
      <c r="Q609" s="68" t="str">
        <f ca="1">IF(ISBLANK(B609)," ",IF(O609&gt;MASTER!$B$3/100,"SB",IF(O609&gt;MASTER!$B$4/100,"B",IF(O609&gt;MASTER!$B$5/100,"C","K"))))</f>
        <v>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3">
        <f ca="1" t="shared" si="0"/>
        <v>6</v>
      </c>
      <c r="F610" s="68" t="str">
        <f ca="1">IF(ISBLANK(A610)," ",INDIRECT(ADDRESS(1,5+MOD(ROW()-2,COUNTA('Form Responses 1'!$1:$1)-4),,TRUE,"Form Responses 1")))</f>
        <v>Security [CIKINI - Security Functions]</v>
      </c>
      <c r="G610" s="68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Security</v>
      </c>
      <c r="I610" s="84" t="str">
        <f ca="1" t="shared" si="2"/>
        <v>SECURITY SERVICE</v>
      </c>
      <c r="J610" s="84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4">
        <f ca="1" t="shared" ref="N610:O610" si="618">IFERROR(AVERAGEIF(L:L,L610,$J:$J)," ")</f>
        <v>0.925625</v>
      </c>
      <c r="O610" s="84">
        <f ca="1" t="shared" si="618"/>
        <v>0.925625</v>
      </c>
      <c r="P610" s="68" t="str">
        <f ca="1">IF(ISBLANK(A610)," ",IF(N610&gt;MASTER!$B$3/100,"SB",IF(N610&gt;MASTER!$B$4/100,"B",IF(N610&gt;MASTER!$B$5/100,"C","K"))))</f>
        <v>B</v>
      </c>
      <c r="Q610" s="68" t="str">
        <f ca="1">IF(ISBLANK(B610)," ",IF(O610&gt;MASTER!$B$3/100,"SB",IF(O610&gt;MASTER!$B$4/100,"B",IF(O610&gt;MASTER!$B$5/100,"C","K"))))</f>
        <v>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3">
        <f ca="1" t="shared" si="0"/>
        <v>6</v>
      </c>
      <c r="F611" s="68" t="str">
        <f ca="1">IF(ISBLANK(A611)," ",INDIRECT(ADDRESS(1,5+MOD(ROW()-2,COUNTA('Form Responses 1'!$1:$1)-4),,TRUE,"Form Responses 1")))</f>
        <v>Security [ RADEN SALEH - Security Functions]</v>
      </c>
      <c r="G611" s="68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Security</v>
      </c>
      <c r="I611" s="84" t="str">
        <f ca="1" t="shared" si="2"/>
        <v>SECURITY SERVICE</v>
      </c>
      <c r="J611" s="84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4">
        <f ca="1" t="shared" ref="N611:O611" si="619">IFERROR(AVERAGEIF(L:L,L611,$J:$J)," ")</f>
        <v>0.925625</v>
      </c>
      <c r="O611" s="84">
        <f ca="1" t="shared" si="619"/>
        <v>0.925625</v>
      </c>
      <c r="P611" s="68" t="str">
        <f ca="1">IF(ISBLANK(A611)," ",IF(N611&gt;MASTER!$B$3/100,"SB",IF(N611&gt;MASTER!$B$4/100,"B",IF(N611&gt;MASTER!$B$5/100,"C","K"))))</f>
        <v>B</v>
      </c>
      <c r="Q611" s="68" t="str">
        <f ca="1">IF(ISBLANK(B611)," ",IF(O611&gt;MASTER!$B$3/100,"SB",IF(O611&gt;MASTER!$B$4/100,"B",IF(O611&gt;MASTER!$B$5/100,"C","K"))))</f>
        <v>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3">
        <f ca="1" t="shared" si="0"/>
        <v>6</v>
      </c>
      <c r="F612" s="68" t="str">
        <f ca="1">IF(ISBLANK(A612)," ",INDIRECT(ADDRESS(1,5+MOD(ROW()-2,COUNTA('Form Responses 1'!$1:$1)-4),,TRUE,"Form Responses 1")))</f>
        <v>CIKINI - Lantai 1 [Lobby Utama]</v>
      </c>
      <c r="G612" s="68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CIKINI - Lantai 1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4">
        <f ca="1" t="shared" ref="N612:O612" si="620">IFERROR(AVERAGEIF(L:L,L612,$J:$J)," ")</f>
        <v>0.925625</v>
      </c>
      <c r="O612" s="84">
        <f ca="1" t="shared" si="620"/>
        <v>0.925625</v>
      </c>
      <c r="P612" s="68" t="str">
        <f ca="1">IF(ISBLANK(A612)," ",IF(N612&gt;MASTER!$B$3/100,"SB",IF(N612&gt;MASTER!$B$4/100,"B",IF(N612&gt;MASTER!$B$5/100,"C","K"))))</f>
        <v>B</v>
      </c>
      <c r="Q612" s="68" t="str">
        <f ca="1">IF(ISBLANK(B612)," ",IF(O612&gt;MASTER!$B$3/100,"SB",IF(O612&gt;MASTER!$B$4/100,"B",IF(O612&gt;MASTER!$B$5/100,"C","K"))))</f>
        <v>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3">
        <f ca="1" t="shared" si="0"/>
        <v>6</v>
      </c>
      <c r="F613" s="68" t="str">
        <f ca="1">IF(ISBLANK(A613)," ",INDIRECT(ADDRESS(1,5+MOD(ROW()-2,COUNTA('Form Responses 1'!$1:$1)-4),,TRUE,"Form Responses 1")))</f>
        <v>CIKINI - Lantai 1 [Musholla]</v>
      </c>
      <c r="G613" s="68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CIKINI - Lantai 1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4">
        <f ca="1" t="shared" ref="N613:O613" si="621">IFERROR(AVERAGEIF(L:L,L613,$J:$J)," ")</f>
        <v>0.925625</v>
      </c>
      <c r="O613" s="84">
        <f ca="1" t="shared" si="621"/>
        <v>0.925625</v>
      </c>
      <c r="P613" s="68" t="str">
        <f ca="1">IF(ISBLANK(A613)," ",IF(N613&gt;MASTER!$B$3/100,"SB",IF(N613&gt;MASTER!$B$4/100,"B",IF(N613&gt;MASTER!$B$5/100,"C","K"))))</f>
        <v>B</v>
      </c>
      <c r="Q613" s="68" t="str">
        <f ca="1">IF(ISBLANK(B613)," ",IF(O613&gt;MASTER!$B$3/100,"SB",IF(O613&gt;MASTER!$B$4/100,"B",IF(O613&gt;MASTER!$B$5/100,"C","K"))))</f>
        <v>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3">
        <f ca="1" t="shared" si="0"/>
        <v>6</v>
      </c>
      <c r="F614" s="68" t="str">
        <f ca="1">IF(ISBLANK(A614)," ",INDIRECT(ADDRESS(1,5+MOD(ROW()-2,COUNTA('Form Responses 1'!$1:$1)-4),,TRUE,"Form Responses 1")))</f>
        <v>CIKINI - Lantai 1 [R. PPID]</v>
      </c>
      <c r="G614" s="68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CIKINI - Lantai 1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4">
        <f ca="1" t="shared" ref="N614:O614" si="622">IFERROR(AVERAGEIF(L:L,L614,$J:$J)," ")</f>
        <v>0.925625</v>
      </c>
      <c r="O614" s="84">
        <f ca="1" t="shared" si="622"/>
        <v>0.925625</v>
      </c>
      <c r="P614" s="68" t="str">
        <f ca="1">IF(ISBLANK(A614)," ",IF(N614&gt;MASTER!$B$3/100,"SB",IF(N614&gt;MASTER!$B$4/100,"B",IF(N614&gt;MASTER!$B$5/100,"C","K"))))</f>
        <v>B</v>
      </c>
      <c r="Q614" s="68" t="str">
        <f ca="1">IF(ISBLANK(B614)," ",IF(O614&gt;MASTER!$B$3/100,"SB",IF(O614&gt;MASTER!$B$4/100,"B",IF(O614&gt;MASTER!$B$5/100,"C","K"))))</f>
        <v>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3">
        <f ca="1" t="shared" si="0"/>
        <v>6</v>
      </c>
      <c r="F615" s="68" t="str">
        <f ca="1">IF(ISBLANK(A615)," ",INDIRECT(ADDRESS(1,5+MOD(ROW()-2,COUNTA('Form Responses 1'!$1:$1)-4),,TRUE,"Form Responses 1")))</f>
        <v>CIKINI - Lantai 1 [Ruang Kerja]</v>
      </c>
      <c r="G615" s="68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CIKINI - Lantai 1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4">
        <f ca="1" t="shared" ref="N615:O615" si="623">IFERROR(AVERAGEIF(L:L,L615,$J:$J)," ")</f>
        <v>0.925625</v>
      </c>
      <c r="O615" s="84">
        <f ca="1" t="shared" si="623"/>
        <v>0.925625</v>
      </c>
      <c r="P615" s="68" t="str">
        <f ca="1">IF(ISBLANK(A615)," ",IF(N615&gt;MASTER!$B$3/100,"SB",IF(N615&gt;MASTER!$B$4/100,"B",IF(N615&gt;MASTER!$B$5/100,"C","K"))))</f>
        <v>B</v>
      </c>
      <c r="Q615" s="68" t="str">
        <f ca="1">IF(ISBLANK(B615)," ",IF(O615&gt;MASTER!$B$3/100,"SB",IF(O615&gt;MASTER!$B$4/100,"B",IF(O615&gt;MASTER!$B$5/100,"C","K"))))</f>
        <v>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3">
        <f ca="1" t="shared" si="0"/>
        <v>6</v>
      </c>
      <c r="F616" s="68" t="str">
        <f ca="1">IF(ISBLANK(A616)," ",INDIRECT(ADDRESS(1,5+MOD(ROW()-2,COUNTA('Form Responses 1'!$1:$1)-4),,TRUE,"Form Responses 1")))</f>
        <v>CIKINI - Lantai 1 [Taman Tengah]</v>
      </c>
      <c r="G616" s="68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CIKINI - Lantai 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4">
        <f ca="1" t="shared" ref="N616:O616" si="624">IFERROR(AVERAGEIF(L:L,L616,$J:$J)," ")</f>
        <v>0.925625</v>
      </c>
      <c r="O616" s="84">
        <f ca="1" t="shared" si="624"/>
        <v>0.925625</v>
      </c>
      <c r="P616" s="68" t="str">
        <f ca="1">IF(ISBLANK(A616)," ",IF(N616&gt;MASTER!$B$3/100,"SB",IF(N616&gt;MASTER!$B$4/100,"B",IF(N616&gt;MASTER!$B$5/100,"C","K"))))</f>
        <v>B</v>
      </c>
      <c r="Q616" s="68" t="str">
        <f ca="1">IF(ISBLANK(B616)," ",IF(O616&gt;MASTER!$B$3/100,"SB",IF(O616&gt;MASTER!$B$4/100,"B",IF(O616&gt;MASTER!$B$5/100,"C","K"))))</f>
        <v>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3">
        <f ca="1" t="shared" si="0"/>
        <v>6</v>
      </c>
      <c r="F617" s="68" t="str">
        <f ca="1">IF(ISBLANK(A617)," ",INDIRECT(ADDRESS(1,5+MOD(ROW()-2,COUNTA('Form Responses 1'!$1:$1)-4),,TRUE,"Form Responses 1")))</f>
        <v>CIKINI - Lantai 1 [Toilet Pria / Wanita]</v>
      </c>
      <c r="G617" s="68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CIKINI - Lantai 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4">
        <f ca="1" t="shared" ref="N617:O617" si="625">IFERROR(AVERAGEIF(L:L,L617,$J:$J)," ")</f>
        <v>0.925625</v>
      </c>
      <c r="O617" s="84">
        <f ca="1" t="shared" si="625"/>
        <v>0.925625</v>
      </c>
      <c r="P617" s="68" t="str">
        <f ca="1">IF(ISBLANK(A617)," ",IF(N617&gt;MASTER!$B$3/100,"SB",IF(N617&gt;MASTER!$B$4/100,"B",IF(N617&gt;MASTER!$B$5/100,"C","K"))))</f>
        <v>B</v>
      </c>
      <c r="Q617" s="68" t="str">
        <f ca="1">IF(ISBLANK(B617)," ",IF(O617&gt;MASTER!$B$3/100,"SB",IF(O617&gt;MASTER!$B$4/100,"B",IF(O617&gt;MASTER!$B$5/100,"C","K"))))</f>
        <v>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3">
        <f ca="1" t="shared" si="0"/>
        <v>6</v>
      </c>
      <c r="F618" s="68" t="str">
        <f ca="1">IF(ISBLANK(A618)," ",INDIRECT(ADDRESS(1,5+MOD(ROW()-2,COUNTA('Form Responses 1'!$1:$1)-4),,TRUE,"Form Responses 1")))</f>
        <v>CIKINI - Lantai 2 [Tangga Exit]</v>
      </c>
      <c r="G618" s="68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CIKINI - Lantai 2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4">
        <f ca="1" t="shared" ref="N618:O618" si="626">IFERROR(AVERAGEIF(L:L,L618,$J:$J)," ")</f>
        <v>0.925625</v>
      </c>
      <c r="O618" s="84">
        <f ca="1" t="shared" si="626"/>
        <v>0.925625</v>
      </c>
      <c r="P618" s="68" t="str">
        <f ca="1">IF(ISBLANK(A618)," ",IF(N618&gt;MASTER!$B$3/100,"SB",IF(N618&gt;MASTER!$B$4/100,"B",IF(N618&gt;MASTER!$B$5/100,"C","K"))))</f>
        <v>B</v>
      </c>
      <c r="Q618" s="68" t="str">
        <f ca="1">IF(ISBLANK(B618)," ",IF(O618&gt;MASTER!$B$3/100,"SB",IF(O618&gt;MASTER!$B$4/100,"B",IF(O618&gt;MASTER!$B$5/100,"C","K"))))</f>
        <v>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3">
        <f ca="1" t="shared" si="0"/>
        <v>6</v>
      </c>
      <c r="F619" s="68" t="str">
        <f ca="1">IF(ISBLANK(A619)," ",INDIRECT(ADDRESS(1,5+MOD(ROW()-2,COUNTA('Form Responses 1'!$1:$1)-4),,TRUE,"Form Responses 1")))</f>
        <v>CIKINI - Lantai 2 [Ruang Kerja]</v>
      </c>
      <c r="G619" s="68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CIKINI - Lantai 2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4">
        <f ca="1" t="shared" ref="N619:O619" si="627">IFERROR(AVERAGEIF(L:L,L619,$J:$J)," ")</f>
        <v>0.925625</v>
      </c>
      <c r="O619" s="84">
        <f ca="1" t="shared" si="627"/>
        <v>0.925625</v>
      </c>
      <c r="P619" s="68" t="str">
        <f ca="1">IF(ISBLANK(A619)," ",IF(N619&gt;MASTER!$B$3/100,"SB",IF(N619&gt;MASTER!$B$4/100,"B",IF(N619&gt;MASTER!$B$5/100,"C","K"))))</f>
        <v>B</v>
      </c>
      <c r="Q619" s="68" t="str">
        <f ca="1">IF(ISBLANK(B619)," ",IF(O619&gt;MASTER!$B$3/100,"SB",IF(O619&gt;MASTER!$B$4/100,"B",IF(O619&gt;MASTER!$B$5/100,"C","K"))))</f>
        <v>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3">
        <f ca="1" t="shared" si="0"/>
        <v>6</v>
      </c>
      <c r="F620" s="68" t="str">
        <f ca="1">IF(ISBLANK(A620)," ",INDIRECT(ADDRESS(1,5+MOD(ROW()-2,COUNTA('Form Responses 1'!$1:$1)-4),,TRUE,"Form Responses 1")))</f>
        <v>CIKINI - Lantai 2 [Pantry ]</v>
      </c>
      <c r="G620" s="68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CIKINI - Lantai 2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4">
        <f ca="1" t="shared" ref="N620:O620" si="628">IFERROR(AVERAGEIF(L:L,L620,$J:$J)," ")</f>
        <v>0.925625</v>
      </c>
      <c r="O620" s="84">
        <f ca="1" t="shared" si="628"/>
        <v>0.925625</v>
      </c>
      <c r="P620" s="68" t="str">
        <f ca="1">IF(ISBLANK(A620)," ",IF(N620&gt;MASTER!$B$3/100,"SB",IF(N620&gt;MASTER!$B$4/100,"B",IF(N620&gt;MASTER!$B$5/100,"C","K"))))</f>
        <v>B</v>
      </c>
      <c r="Q620" s="68" t="str">
        <f ca="1">IF(ISBLANK(B620)," ",IF(O620&gt;MASTER!$B$3/100,"SB",IF(O620&gt;MASTER!$B$4/100,"B",IF(O620&gt;MASTER!$B$5/100,"C","K"))))</f>
        <v>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3">
        <f ca="1" t="shared" si="0"/>
        <v>6</v>
      </c>
      <c r="F621" s="68" t="str">
        <f ca="1">IF(ISBLANK(A621)," ",INDIRECT(ADDRESS(1,5+MOD(ROW()-2,COUNTA('Form Responses 1'!$1:$1)-4),,TRUE,"Form Responses 1")))</f>
        <v>CIKINI - Lantai 2 [Ruang Rapat 1]</v>
      </c>
      <c r="G621" s="68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CIKINI - Lantai 2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4">
        <f ca="1" t="shared" ref="N621:O621" si="629">IFERROR(AVERAGEIF(L:L,L621,$J:$J)," ")</f>
        <v>0.925625</v>
      </c>
      <c r="O621" s="84">
        <f ca="1" t="shared" si="629"/>
        <v>0.925625</v>
      </c>
      <c r="P621" s="68" t="str">
        <f ca="1">IF(ISBLANK(A621)," ",IF(N621&gt;MASTER!$B$3/100,"SB",IF(N621&gt;MASTER!$B$4/100,"B",IF(N621&gt;MASTER!$B$5/100,"C","K"))))</f>
        <v>B</v>
      </c>
      <c r="Q621" s="68" t="str">
        <f ca="1">IF(ISBLANK(B621)," ",IF(O621&gt;MASTER!$B$3/100,"SB",IF(O621&gt;MASTER!$B$4/100,"B",IF(O621&gt;MASTER!$B$5/100,"C","K"))))</f>
        <v>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3">
        <f ca="1" t="shared" si="0"/>
        <v>6</v>
      </c>
      <c r="F622" s="68" t="str">
        <f ca="1">IF(ISBLANK(A622)," ",INDIRECT(ADDRESS(1,5+MOD(ROW()-2,COUNTA('Form Responses 1'!$1:$1)-4),,TRUE,"Form Responses 1")))</f>
        <v>CIKINI - Lantai 2 [Koridor ]</v>
      </c>
      <c r="G622" s="68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CIKINI - Lantai 2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4">
        <f ca="1" t="shared" ref="N622:O622" si="630">IFERROR(AVERAGEIF(L:L,L622,$J:$J)," ")</f>
        <v>0.925625</v>
      </c>
      <c r="O622" s="84">
        <f ca="1" t="shared" si="630"/>
        <v>0.925625</v>
      </c>
      <c r="P622" s="68" t="str">
        <f ca="1">IF(ISBLANK(A622)," ",IF(N622&gt;MASTER!$B$3/100,"SB",IF(N622&gt;MASTER!$B$4/100,"B",IF(N622&gt;MASTER!$B$5/100,"C","K"))))</f>
        <v>B</v>
      </c>
      <c r="Q622" s="68" t="str">
        <f ca="1">IF(ISBLANK(B622)," ",IF(O622&gt;MASTER!$B$3/100,"SB",IF(O622&gt;MASTER!$B$4/100,"B",IF(O622&gt;MASTER!$B$5/100,"C","K"))))</f>
        <v>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3">
        <f ca="1" t="shared" si="0"/>
        <v>6</v>
      </c>
      <c r="F623" s="68" t="str">
        <f ca="1">IF(ISBLANK(A623)," ",INDIRECT(ADDRESS(1,5+MOD(ROW()-2,COUNTA('Form Responses 1'!$1:$1)-4),,TRUE,"Form Responses 1")))</f>
        <v>CIKINI - Lantai 2 [Toilet Pria / Wanita]</v>
      </c>
      <c r="G623" s="68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CIKINI - Lantai 2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4">
        <f ca="1" t="shared" ref="N623:O623" si="631">IFERROR(AVERAGEIF(L:L,L623,$J:$J)," ")</f>
        <v>0.925625</v>
      </c>
      <c r="O623" s="84">
        <f ca="1" t="shared" si="631"/>
        <v>0.925625</v>
      </c>
      <c r="P623" s="68" t="str">
        <f ca="1">IF(ISBLANK(A623)," ",IF(N623&gt;MASTER!$B$3/100,"SB",IF(N623&gt;MASTER!$B$4/100,"B",IF(N623&gt;MASTER!$B$5/100,"C","K"))))</f>
        <v>B</v>
      </c>
      <c r="Q623" s="68" t="str">
        <f ca="1">IF(ISBLANK(B623)," ",IF(O623&gt;MASTER!$B$3/100,"SB",IF(O623&gt;MASTER!$B$4/100,"B",IF(O623&gt;MASTER!$B$5/100,"C","K"))))</f>
        <v>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3">
        <f ca="1" t="shared" si="0"/>
        <v>6</v>
      </c>
      <c r="F624" s="68" t="str">
        <f ca="1">IF(ISBLANK(A624)," ",INDIRECT(ADDRESS(1,5+MOD(ROW()-2,COUNTA('Form Responses 1'!$1:$1)-4),,TRUE,"Form Responses 1")))</f>
        <v>CIKINI - Halaman [Taman ]</v>
      </c>
      <c r="G624" s="68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CIKINI - Halaman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4">
        <f ca="1" t="shared" ref="N624:O624" si="632">IFERROR(AVERAGEIF(L:L,L624,$J:$J)," ")</f>
        <v>0.925625</v>
      </c>
      <c r="O624" s="84">
        <f ca="1" t="shared" si="632"/>
        <v>0.925625</v>
      </c>
      <c r="P624" s="68" t="str">
        <f ca="1">IF(ISBLANK(A624)," ",IF(N624&gt;MASTER!$B$3/100,"SB",IF(N624&gt;MASTER!$B$4/100,"B",IF(N624&gt;MASTER!$B$5/100,"C","K"))))</f>
        <v>B</v>
      </c>
      <c r="Q624" s="68" t="str">
        <f ca="1">IF(ISBLANK(B624)," ",IF(O624&gt;MASTER!$B$3/100,"SB",IF(O624&gt;MASTER!$B$4/100,"B",IF(O624&gt;MASTER!$B$5/100,"C","K"))))</f>
        <v>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3">
        <f ca="1" t="shared" si="0"/>
        <v>6</v>
      </c>
      <c r="F625" s="68" t="str">
        <f ca="1">IF(ISBLANK(A625)," ",INDIRECT(ADDRESS(1,5+MOD(ROW()-2,COUNTA('Form Responses 1'!$1:$1)-4),,TRUE,"Form Responses 1")))</f>
        <v>CIKINI - Halaman [Parkir Motor ]</v>
      </c>
      <c r="G625" s="68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CIKINI - Halaman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4">
        <f ca="1" t="shared" ref="N625:O625" si="633">IFERROR(AVERAGEIF(L:L,L625,$J:$J)," ")</f>
        <v>0.925625</v>
      </c>
      <c r="O625" s="84">
        <f ca="1" t="shared" si="633"/>
        <v>0.925625</v>
      </c>
      <c r="P625" s="68" t="str">
        <f ca="1">IF(ISBLANK(A625)," ",IF(N625&gt;MASTER!$B$3/100,"SB",IF(N625&gt;MASTER!$B$4/100,"B",IF(N625&gt;MASTER!$B$5/100,"C","K"))))</f>
        <v>B</v>
      </c>
      <c r="Q625" s="68" t="str">
        <f ca="1">IF(ISBLANK(B625)," ",IF(O625&gt;MASTER!$B$3/100,"SB",IF(O625&gt;MASTER!$B$4/100,"B",IF(O625&gt;MASTER!$B$5/100,"C","K"))))</f>
        <v>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3">
        <f ca="1" t="shared" si="0"/>
        <v>6</v>
      </c>
      <c r="F626" s="68" t="str">
        <f ca="1">IF(ISBLANK(A626)," ",INDIRECT(ADDRESS(1,5+MOD(ROW()-2,COUNTA('Form Responses 1'!$1:$1)-4),,TRUE,"Form Responses 1")))</f>
        <v>CIKINI - Halaman [Parkir Mobil]</v>
      </c>
      <c r="G626" s="68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CIKINI - Halaman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4">
        <f ca="1" t="shared" ref="N626:O626" si="634">IFERROR(AVERAGEIF(L:L,L626,$J:$J)," ")</f>
        <v>0.925625</v>
      </c>
      <c r="O626" s="84">
        <f ca="1" t="shared" si="634"/>
        <v>0.925625</v>
      </c>
      <c r="P626" s="68" t="str">
        <f ca="1">IF(ISBLANK(A626)," ",IF(N626&gt;MASTER!$B$3/100,"SB",IF(N626&gt;MASTER!$B$4/100,"B",IF(N626&gt;MASTER!$B$5/100,"C","K"))))</f>
        <v>B</v>
      </c>
      <c r="Q626" s="68" t="str">
        <f ca="1">IF(ISBLANK(B626)," ",IF(O626&gt;MASTER!$B$3/100,"SB",IF(O626&gt;MASTER!$B$4/100,"B",IF(O626&gt;MASTER!$B$5/100,"C","K"))))</f>
        <v>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3">
        <f ca="1" t="shared" si="0"/>
        <v>6</v>
      </c>
      <c r="F627" s="68" t="str">
        <f ca="1">IF(ISBLANK(A627)," ",INDIRECT(ADDRESS(1,5+MOD(ROW()-2,COUNTA('Form Responses 1'!$1:$1)-4),,TRUE,"Form Responses 1")))</f>
        <v>CIKINI - Halaman [Pos Security]</v>
      </c>
      <c r="G627" s="68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CIKINI - Halaman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4">
        <f ca="1" t="shared" ref="N627:O627" si="635">IFERROR(AVERAGEIF(L:L,L627,$J:$J)," ")</f>
        <v>0.925625</v>
      </c>
      <c r="O627" s="84">
        <f ca="1" t="shared" si="635"/>
        <v>0.925625</v>
      </c>
      <c r="P627" s="68" t="str">
        <f ca="1">IF(ISBLANK(A627)," ",IF(N627&gt;MASTER!$B$3/100,"SB",IF(N627&gt;MASTER!$B$4/100,"B",IF(N627&gt;MASTER!$B$5/100,"C","K"))))</f>
        <v>B</v>
      </c>
      <c r="Q627" s="68" t="str">
        <f ca="1">IF(ISBLANK(B627)," ",IF(O627&gt;MASTER!$B$3/100,"SB",IF(O627&gt;MASTER!$B$4/100,"B",IF(O627&gt;MASTER!$B$5/100,"C","K"))))</f>
        <v>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3">
        <f ca="1" t="shared" si="0"/>
        <v>6</v>
      </c>
      <c r="F628" s="68" t="str">
        <f ca="1">IF(ISBLANK(A628)," ",INDIRECT(ADDRESS(1,5+MOD(ROW()-2,COUNTA('Form Responses 1'!$1:$1)-4),,TRUE,"Form Responses 1")))</f>
        <v>CIKINI - Halaman [Halaman depan dan samping ]</v>
      </c>
      <c r="G628" s="68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CIKINI - Halaman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4">
        <f ca="1" t="shared" ref="N628:O628" si="636">IFERROR(AVERAGEIF(L:L,L628,$J:$J)," ")</f>
        <v>0.925625</v>
      </c>
      <c r="O628" s="84">
        <f ca="1" t="shared" si="636"/>
        <v>0.925625</v>
      </c>
      <c r="P628" s="68" t="str">
        <f ca="1">IF(ISBLANK(A628)," ",IF(N628&gt;MASTER!$B$3/100,"SB",IF(N628&gt;MASTER!$B$4/100,"B",IF(N628&gt;MASTER!$B$5/100,"C","K"))))</f>
        <v>B</v>
      </c>
      <c r="Q628" s="68" t="str">
        <f ca="1">IF(ISBLANK(B628)," ",IF(O628&gt;MASTER!$B$3/100,"SB",IF(O628&gt;MASTER!$B$4/100,"B",IF(O628&gt;MASTER!$B$5/100,"C","K"))))</f>
        <v>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3">
        <f ca="1" t="shared" si="0"/>
        <v>6</v>
      </c>
      <c r="F629" s="68" t="str">
        <f ca="1">IF(ISBLANK(A629)," ",INDIRECT(ADDRESS(1,5+MOD(ROW()-2,COUNTA('Form Responses 1'!$1:$1)-4),,TRUE,"Form Responses 1")))</f>
        <v>CIKINI - Halaman [TPS]</v>
      </c>
      <c r="G629" s="68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CIKINI - Halaman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4">
        <f ca="1" t="shared" ref="N629:O629" si="637">IFERROR(AVERAGEIF(L:L,L629,$J:$J)," ")</f>
        <v>0.925625</v>
      </c>
      <c r="O629" s="84">
        <f ca="1" t="shared" si="637"/>
        <v>0.925625</v>
      </c>
      <c r="P629" s="68" t="str">
        <f ca="1">IF(ISBLANK(A629)," ",IF(N629&gt;MASTER!$B$3/100,"SB",IF(N629&gt;MASTER!$B$4/100,"B",IF(N629&gt;MASTER!$B$5/100,"C","K"))))</f>
        <v>B</v>
      </c>
      <c r="Q629" s="68" t="str">
        <f ca="1">IF(ISBLANK(B629)," ",IF(O629&gt;MASTER!$B$3/100,"SB",IF(O629&gt;MASTER!$B$4/100,"B",IF(O629&gt;MASTER!$B$5/100,"C","K"))))</f>
        <v>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3">
        <f ca="1" t="shared" si="0"/>
        <v>6</v>
      </c>
      <c r="F630" s="68" t="str">
        <f ca="1">IF(ISBLANK(A630)," ",INDIRECT(ADDRESS(1,5+MOD(ROW()-2,COUNTA('Form Responses 1'!$1:$1)-4),,TRUE,"Form Responses 1")))</f>
        <v>RADEN SALEH - Lantai 1 [Lobby Utama]</v>
      </c>
      <c r="G630" s="68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RADEN SALEH - Lantai 1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4">
        <f ca="1" t="shared" ref="N630:O630" si="638">IFERROR(AVERAGEIF(L:L,L630,$J:$J)," ")</f>
        <v>0.925625</v>
      </c>
      <c r="O630" s="84">
        <f ca="1" t="shared" si="638"/>
        <v>0.925625</v>
      </c>
      <c r="P630" s="68" t="str">
        <f ca="1">IF(ISBLANK(A630)," ",IF(N630&gt;MASTER!$B$3/100,"SB",IF(N630&gt;MASTER!$B$4/100,"B",IF(N630&gt;MASTER!$B$5/100,"C","K"))))</f>
        <v>B</v>
      </c>
      <c r="Q630" s="68" t="str">
        <f ca="1">IF(ISBLANK(B630)," ",IF(O630&gt;MASTER!$B$3/100,"SB",IF(O630&gt;MASTER!$B$4/100,"B",IF(O630&gt;MASTER!$B$5/100,"C","K"))))</f>
        <v>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3">
        <f ca="1" t="shared" si="0"/>
        <v>6</v>
      </c>
      <c r="F631" s="68" t="str">
        <f ca="1">IF(ISBLANK(A631)," ",INDIRECT(ADDRESS(1,5+MOD(ROW()-2,COUNTA('Form Responses 1'!$1:$1)-4),,TRUE,"Form Responses 1")))</f>
        <v>RADEN SALEH - Lantai 1 [Lobby Luar]</v>
      </c>
      <c r="G631" s="68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RADEN SALEH - Lantai 1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4">
        <f ca="1" t="shared" ref="N631:O631" si="639">IFERROR(AVERAGEIF(L:L,L631,$J:$J)," ")</f>
        <v>0.925625</v>
      </c>
      <c r="O631" s="84">
        <f ca="1" t="shared" si="639"/>
        <v>0.925625</v>
      </c>
      <c r="P631" s="68" t="str">
        <f ca="1">IF(ISBLANK(A631)," ",IF(N631&gt;MASTER!$B$3/100,"SB",IF(N631&gt;MASTER!$B$4/100,"B",IF(N631&gt;MASTER!$B$5/100,"C","K"))))</f>
        <v>B</v>
      </c>
      <c r="Q631" s="68" t="str">
        <f ca="1">IF(ISBLANK(B631)," ",IF(O631&gt;MASTER!$B$3/100,"SB",IF(O631&gt;MASTER!$B$4/100,"B",IF(O631&gt;MASTER!$B$5/100,"C","K"))))</f>
        <v>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3">
        <f ca="1" t="shared" si="0"/>
        <v>6</v>
      </c>
      <c r="F632" s="68" t="str">
        <f ca="1">IF(ISBLANK(A632)," ",INDIRECT(ADDRESS(1,5+MOD(ROW()-2,COUNTA('Form Responses 1'!$1:$1)-4),,TRUE,"Form Responses 1")))</f>
        <v>RADEN SALEH - Lantai 1 [Ruang Meeting]</v>
      </c>
      <c r="G632" s="68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RADEN SALEH - Lantai 1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4">
        <f ca="1" t="shared" ref="N632:O632" si="640">IFERROR(AVERAGEIF(L:L,L632,$J:$J)," ")</f>
        <v>0.925625</v>
      </c>
      <c r="O632" s="84">
        <f ca="1" t="shared" si="640"/>
        <v>0.925625</v>
      </c>
      <c r="P632" s="68" t="str">
        <f ca="1">IF(ISBLANK(A632)," ",IF(N632&gt;MASTER!$B$3/100,"SB",IF(N632&gt;MASTER!$B$4/100,"B",IF(N632&gt;MASTER!$B$5/100,"C","K"))))</f>
        <v>B</v>
      </c>
      <c r="Q632" s="68" t="str">
        <f ca="1">IF(ISBLANK(B632)," ",IF(O632&gt;MASTER!$B$3/100,"SB",IF(O632&gt;MASTER!$B$4/100,"B",IF(O632&gt;MASTER!$B$5/100,"C","K"))))</f>
        <v>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3">
        <f ca="1" t="shared" si="0"/>
        <v>6</v>
      </c>
      <c r="F633" s="68" t="str">
        <f ca="1">IF(ISBLANK(A633)," ",INDIRECT(ADDRESS(1,5+MOD(ROW()-2,COUNTA('Form Responses 1'!$1:$1)-4),,TRUE,"Form Responses 1")))</f>
        <v>RADEN SALEH - Lantai 1 [Ruang Kerja]</v>
      </c>
      <c r="G633" s="68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RADEN SALEH - Lantai 1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4">
        <f ca="1" t="shared" ref="N633:O633" si="641">IFERROR(AVERAGEIF(L:L,L633,$J:$J)," ")</f>
        <v>0.925625</v>
      </c>
      <c r="O633" s="84">
        <f ca="1" t="shared" si="641"/>
        <v>0.925625</v>
      </c>
      <c r="P633" s="68" t="str">
        <f ca="1">IF(ISBLANK(A633)," ",IF(N633&gt;MASTER!$B$3/100,"SB",IF(N633&gt;MASTER!$B$4/100,"B",IF(N633&gt;MASTER!$B$5/100,"C","K"))))</f>
        <v>B</v>
      </c>
      <c r="Q633" s="68" t="str">
        <f ca="1">IF(ISBLANK(B633)," ",IF(O633&gt;MASTER!$B$3/100,"SB",IF(O633&gt;MASTER!$B$4/100,"B",IF(O633&gt;MASTER!$B$5/100,"C","K"))))</f>
        <v>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3">
        <f ca="1" t="shared" si="0"/>
        <v>6</v>
      </c>
      <c r="F634" s="68" t="str">
        <f ca="1">IF(ISBLANK(A634)," ",INDIRECT(ADDRESS(1,5+MOD(ROW()-2,COUNTA('Form Responses 1'!$1:$1)-4),,TRUE,"Form Responses 1")))</f>
        <v>RADEN SALEH - Lantai 1 [Tangga Exit]</v>
      </c>
      <c r="G634" s="68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RADEN SALEH - Lantai 1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4">
        <f ca="1" t="shared" ref="N634:O634" si="642">IFERROR(AVERAGEIF(L:L,L634,$J:$J)," ")</f>
        <v>0.925625</v>
      </c>
      <c r="O634" s="84">
        <f ca="1" t="shared" si="642"/>
        <v>0.925625</v>
      </c>
      <c r="P634" s="68" t="str">
        <f ca="1">IF(ISBLANK(A634)," ",IF(N634&gt;MASTER!$B$3/100,"SB",IF(N634&gt;MASTER!$B$4/100,"B",IF(N634&gt;MASTER!$B$5/100,"C","K"))))</f>
        <v>B</v>
      </c>
      <c r="Q634" s="68" t="str">
        <f ca="1">IF(ISBLANK(B634)," ",IF(O634&gt;MASTER!$B$3/100,"SB",IF(O634&gt;MASTER!$B$4/100,"B",IF(O634&gt;MASTER!$B$5/100,"C","K"))))</f>
        <v>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3">
        <f ca="1" t="shared" si="0"/>
        <v>6</v>
      </c>
      <c r="F635" s="68" t="str">
        <f ca="1">IF(ISBLANK(A635)," ",INDIRECT(ADDRESS(1,5+MOD(ROW()-2,COUNTA('Form Responses 1'!$1:$1)-4),,TRUE,"Form Responses 1")))</f>
        <v>RADEN SALEH - Lantai 1 [Toilet Pria / Wanita]</v>
      </c>
      <c r="G635" s="68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RADEN SALEH - Lantai 1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4">
        <f ca="1" t="shared" ref="N635:O635" si="643">IFERROR(AVERAGEIF(L:L,L635,$J:$J)," ")</f>
        <v>0.925625</v>
      </c>
      <c r="O635" s="84">
        <f ca="1" t="shared" si="643"/>
        <v>0.925625</v>
      </c>
      <c r="P635" s="68" t="str">
        <f ca="1">IF(ISBLANK(A635)," ",IF(N635&gt;MASTER!$B$3/100,"SB",IF(N635&gt;MASTER!$B$4/100,"B",IF(N635&gt;MASTER!$B$5/100,"C","K"))))</f>
        <v>B</v>
      </c>
      <c r="Q635" s="68" t="str">
        <f ca="1">IF(ISBLANK(B635)," ",IF(O635&gt;MASTER!$B$3/100,"SB",IF(O635&gt;MASTER!$B$4/100,"B",IF(O635&gt;MASTER!$B$5/100,"C","K"))))</f>
        <v>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3">
        <f ca="1" t="shared" si="0"/>
        <v>6</v>
      </c>
      <c r="F636" s="68" t="str">
        <f ca="1">IF(ISBLANK(A636)," ",INDIRECT(ADDRESS(1,5+MOD(ROW()-2,COUNTA('Form Responses 1'!$1:$1)-4),,TRUE,"Form Responses 1")))</f>
        <v>RADEN SALEH - Halaman [Taman ]</v>
      </c>
      <c r="G636" s="68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RADEN SALEH - Halaman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4">
        <f ca="1" t="shared" ref="N636:O636" si="644">IFERROR(AVERAGEIF(L:L,L636,$J:$J)," ")</f>
        <v>0.925625</v>
      </c>
      <c r="O636" s="84">
        <f ca="1" t="shared" si="644"/>
        <v>0.925625</v>
      </c>
      <c r="P636" s="68" t="str">
        <f ca="1">IF(ISBLANK(A636)," ",IF(N636&gt;MASTER!$B$3/100,"SB",IF(N636&gt;MASTER!$B$4/100,"B",IF(N636&gt;MASTER!$B$5/100,"C","K"))))</f>
        <v>B</v>
      </c>
      <c r="Q636" s="68" t="str">
        <f ca="1">IF(ISBLANK(B636)," ",IF(O636&gt;MASTER!$B$3/100,"SB",IF(O636&gt;MASTER!$B$4/100,"B",IF(O636&gt;MASTER!$B$5/100,"C","K"))))</f>
        <v>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3">
        <f ca="1" t="shared" si="0"/>
        <v>6</v>
      </c>
      <c r="F637" s="68" t="str">
        <f ca="1">IF(ISBLANK(A637)," ",INDIRECT(ADDRESS(1,5+MOD(ROW()-2,COUNTA('Form Responses 1'!$1:$1)-4),,TRUE,"Form Responses 1")))</f>
        <v>RADEN SALEH - Halaman [Parkir Motor ]</v>
      </c>
      <c r="G637" s="68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RADEN SALEH - Halaman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4">
        <f ca="1" t="shared" ref="N637:O637" si="645">IFERROR(AVERAGEIF(L:L,L637,$J:$J)," ")</f>
        <v>0.925625</v>
      </c>
      <c r="O637" s="84">
        <f ca="1" t="shared" si="645"/>
        <v>0.925625</v>
      </c>
      <c r="P637" s="68" t="str">
        <f ca="1">IF(ISBLANK(A637)," ",IF(N637&gt;MASTER!$B$3/100,"SB",IF(N637&gt;MASTER!$B$4/100,"B",IF(N637&gt;MASTER!$B$5/100,"C","K"))))</f>
        <v>B</v>
      </c>
      <c r="Q637" s="68" t="str">
        <f ca="1">IF(ISBLANK(B637)," ",IF(O637&gt;MASTER!$B$3/100,"SB",IF(O637&gt;MASTER!$B$4/100,"B",IF(O637&gt;MASTER!$B$5/100,"C","K"))))</f>
        <v>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3">
        <f ca="1" t="shared" si="0"/>
        <v>6</v>
      </c>
      <c r="F638" s="68" t="str">
        <f ca="1">IF(ISBLANK(A638)," ",INDIRECT(ADDRESS(1,5+MOD(ROW()-2,COUNTA('Form Responses 1'!$1:$1)-4),,TRUE,"Form Responses 1")))</f>
        <v>RADEN SALEH - Halaman [Parkir Mobil]</v>
      </c>
      <c r="G638" s="68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RADEN SALEH - Halaman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4">
        <f ca="1" t="shared" ref="N638:O638" si="646">IFERROR(AVERAGEIF(L:L,L638,$J:$J)," ")</f>
        <v>0.925625</v>
      </c>
      <c r="O638" s="84">
        <f ca="1" t="shared" si="646"/>
        <v>0.925625</v>
      </c>
      <c r="P638" s="68" t="str">
        <f ca="1">IF(ISBLANK(A638)," ",IF(N638&gt;MASTER!$B$3/100,"SB",IF(N638&gt;MASTER!$B$4/100,"B",IF(N638&gt;MASTER!$B$5/100,"C","K"))))</f>
        <v>B</v>
      </c>
      <c r="Q638" s="68" t="str">
        <f ca="1">IF(ISBLANK(B638)," ",IF(O638&gt;MASTER!$B$3/100,"SB",IF(O638&gt;MASTER!$B$4/100,"B",IF(O638&gt;MASTER!$B$5/100,"C","K"))))</f>
        <v>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3">
        <f ca="1" t="shared" si="0"/>
        <v>6</v>
      </c>
      <c r="F639" s="68" t="str">
        <f ca="1">IF(ISBLANK(A639)," ",INDIRECT(ADDRESS(1,5+MOD(ROW()-2,COUNTA('Form Responses 1'!$1:$1)-4),,TRUE,"Form Responses 1")))</f>
        <v>RADEN SALEH - Halaman [Pos Security]</v>
      </c>
      <c r="G639" s="68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RADEN SALEH - Halaman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4">
        <f ca="1" t="shared" ref="N639:O639" si="647">IFERROR(AVERAGEIF(L:L,L639,$J:$J)," ")</f>
        <v>0.925625</v>
      </c>
      <c r="O639" s="84">
        <f ca="1" t="shared" si="647"/>
        <v>0.925625</v>
      </c>
      <c r="P639" s="68" t="str">
        <f ca="1">IF(ISBLANK(A639)," ",IF(N639&gt;MASTER!$B$3/100,"SB",IF(N639&gt;MASTER!$B$4/100,"B",IF(N639&gt;MASTER!$B$5/100,"C","K"))))</f>
        <v>B</v>
      </c>
      <c r="Q639" s="68" t="str">
        <f ca="1">IF(ISBLANK(B639)," ",IF(O639&gt;MASTER!$B$3/100,"SB",IF(O639&gt;MASTER!$B$4/100,"B",IF(O639&gt;MASTER!$B$5/100,"C","K"))))</f>
        <v>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3">
        <f ca="1" t="shared" si="0"/>
        <v>6</v>
      </c>
      <c r="F640" s="68" t="str">
        <f ca="1">IF(ISBLANK(A640)," ",INDIRECT(ADDRESS(1,5+MOD(ROW()-2,COUNTA('Form Responses 1'!$1:$1)-4),,TRUE,"Form Responses 1")))</f>
        <v>RADEN SALEH - Halaman [Halaman depan samping dan belakang]</v>
      </c>
      <c r="G640" s="68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RADEN SALEH - Halaman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4">
        <f ca="1" t="shared" ref="N640:O640" si="648">IFERROR(AVERAGEIF(L:L,L640,$J:$J)," ")</f>
        <v>0.925625</v>
      </c>
      <c r="O640" s="84">
        <f ca="1" t="shared" si="648"/>
        <v>0.925625</v>
      </c>
      <c r="P640" s="68" t="str">
        <f ca="1">IF(ISBLANK(A640)," ",IF(N640&gt;MASTER!$B$3/100,"SB",IF(N640&gt;MASTER!$B$4/100,"B",IF(N640&gt;MASTER!$B$5/100,"C","K"))))</f>
        <v>B</v>
      </c>
      <c r="Q640" s="68" t="str">
        <f ca="1">IF(ISBLANK(B640)," ",IF(O640&gt;MASTER!$B$3/100,"SB",IF(O640&gt;MASTER!$B$4/100,"B",IF(O640&gt;MASTER!$B$5/100,"C","K"))))</f>
        <v>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3">
        <f ca="1" t="shared" si="0"/>
        <v>6</v>
      </c>
      <c r="F641" s="68" t="str">
        <f ca="1">IF(ISBLANK(A641)," ",INDIRECT(ADDRESS(1,5+MOD(ROW()-2,COUNTA('Form Responses 1'!$1:$1)-4),,TRUE,"Form Responses 1")))</f>
        <v>RADEN SALEH - Halaman [TPS]</v>
      </c>
      <c r="G641" s="68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RADEN SALEH - Halaman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4">
        <f ca="1" t="shared" ref="N641:O641" si="649">IFERROR(AVERAGEIF(L:L,L641,$J:$J)," ")</f>
        <v>0.925625</v>
      </c>
      <c r="O641" s="84">
        <f ca="1" t="shared" si="649"/>
        <v>0.925625</v>
      </c>
      <c r="P641" s="68" t="str">
        <f ca="1">IF(ISBLANK(A641)," ",IF(N641&gt;MASTER!$B$3/100,"SB",IF(N641&gt;MASTER!$B$4/100,"B",IF(N641&gt;MASTER!$B$5/100,"C","K"))))</f>
        <v>B</v>
      </c>
      <c r="Q641" s="68" t="str">
        <f ca="1">IF(ISBLANK(B641)," ",IF(O641&gt;MASTER!$B$3/100,"SB",IF(O641&gt;MASTER!$B$4/100,"B",IF(O641&gt;MASTER!$B$5/100,"C","K"))))</f>
        <v>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3">
        <f ca="1" t="shared" si="0"/>
        <v>6</v>
      </c>
      <c r="F642" s="68" t="str">
        <f ca="1">IF(ISBLANK(A642)," ",INDIRECT(ADDRESS(1,5+MOD(ROW()-2,COUNTA('Form Responses 1'!$1:$1)-4),,TRUE,"Form Responses 1")))</f>
        <v>Security [CIKINI - Security Functions]</v>
      </c>
      <c r="G642" s="68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Security</v>
      </c>
      <c r="I642" s="84" t="str">
        <f ca="1" t="shared" si="2"/>
        <v>SECURITY SERVICE</v>
      </c>
      <c r="J642" s="84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4">
        <f ca="1" t="shared" ref="N642:O642" si="650">IFERROR(AVERAGEIF(L:L,L642,$J:$J)," ")</f>
        <v>0.925625</v>
      </c>
      <c r="O642" s="84">
        <f ca="1" t="shared" si="650"/>
        <v>0.925625</v>
      </c>
      <c r="P642" s="68" t="str">
        <f ca="1">IF(ISBLANK(A642)," ",IF(N642&gt;MASTER!$B$3/100,"SB",IF(N642&gt;MASTER!$B$4/100,"B",IF(N642&gt;MASTER!$B$5/100,"C","K"))))</f>
        <v>B</v>
      </c>
      <c r="Q642" s="68" t="str">
        <f ca="1">IF(ISBLANK(B642)," ",IF(O642&gt;MASTER!$B$3/100,"SB",IF(O642&gt;MASTER!$B$4/100,"B",IF(O642&gt;MASTER!$B$5/100,"C","K"))))</f>
        <v>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3">
        <f ca="1" t="shared" si="0"/>
        <v>6</v>
      </c>
      <c r="F643" s="68" t="str">
        <f ca="1">IF(ISBLANK(A643)," ",INDIRECT(ADDRESS(1,5+MOD(ROW()-2,COUNTA('Form Responses 1'!$1:$1)-4),,TRUE,"Form Responses 1")))</f>
        <v>Security [ RADEN SALEH - Security Functions]</v>
      </c>
      <c r="G643" s="68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Security</v>
      </c>
      <c r="I643" s="84" t="str">
        <f ca="1" t="shared" si="2"/>
        <v>SECURITY SERVICE</v>
      </c>
      <c r="J643" s="84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4">
        <f ca="1" t="shared" ref="N643:O643" si="651">IFERROR(AVERAGEIF(L:L,L643,$J:$J)," ")</f>
        <v>0.925625</v>
      </c>
      <c r="O643" s="84">
        <f ca="1" t="shared" si="651"/>
        <v>0.925625</v>
      </c>
      <c r="P643" s="68" t="str">
        <f ca="1">IF(ISBLANK(A643)," ",IF(N643&gt;MASTER!$B$3/100,"SB",IF(N643&gt;MASTER!$B$4/100,"B",IF(N643&gt;MASTER!$B$5/100,"C","K"))))</f>
        <v>B</v>
      </c>
      <c r="Q643" s="68" t="str">
        <f ca="1">IF(ISBLANK(B643)," ",IF(O643&gt;MASTER!$B$3/100,"SB",IF(O643&gt;MASTER!$B$4/100,"B",IF(O643&gt;MASTER!$B$5/100,"C","K"))))</f>
        <v>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3">
        <f ca="1" t="shared" si="0"/>
        <v>6</v>
      </c>
      <c r="F644" s="68" t="str">
        <f ca="1">IF(ISBLANK(A644)," ",INDIRECT(ADDRESS(1,5+MOD(ROW()-2,COUNTA('Form Responses 1'!$1:$1)-4),,TRUE,"Form Responses 1")))</f>
        <v>CIKINI - Lantai 1 [Lobby Utama]</v>
      </c>
      <c r="G644" s="68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CIKINI - Lantai 1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4">
        <f ca="1" t="shared" ref="N644:O644" si="652">IFERROR(AVERAGEIF(L:L,L644,$J:$J)," ")</f>
        <v>0.925625</v>
      </c>
      <c r="O644" s="84">
        <f ca="1" t="shared" si="652"/>
        <v>0.925625</v>
      </c>
      <c r="P644" s="68" t="str">
        <f ca="1">IF(ISBLANK(A644)," ",IF(N644&gt;MASTER!$B$3/100,"SB",IF(N644&gt;MASTER!$B$4/100,"B",IF(N644&gt;MASTER!$B$5/100,"C","K"))))</f>
        <v>B</v>
      </c>
      <c r="Q644" s="68" t="str">
        <f ca="1">IF(ISBLANK(B644)," ",IF(O644&gt;MASTER!$B$3/100,"SB",IF(O644&gt;MASTER!$B$4/100,"B",IF(O644&gt;MASTER!$B$5/100,"C","K"))))</f>
        <v>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3">
        <f ca="1" t="shared" si="0"/>
        <v>6</v>
      </c>
      <c r="F645" s="68" t="str">
        <f ca="1">IF(ISBLANK(A645)," ",INDIRECT(ADDRESS(1,5+MOD(ROW()-2,COUNTA('Form Responses 1'!$1:$1)-4),,TRUE,"Form Responses 1")))</f>
        <v>CIKINI - Lantai 1 [Musholla]</v>
      </c>
      <c r="G645" s="68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CIKINI - Lantai 1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4">
        <f ca="1" t="shared" ref="N645:O645" si="653">IFERROR(AVERAGEIF(L:L,L645,$J:$J)," ")</f>
        <v>0.925625</v>
      </c>
      <c r="O645" s="84">
        <f ca="1" t="shared" si="653"/>
        <v>0.925625</v>
      </c>
      <c r="P645" s="68" t="str">
        <f ca="1">IF(ISBLANK(A645)," ",IF(N645&gt;MASTER!$B$3/100,"SB",IF(N645&gt;MASTER!$B$4/100,"B",IF(N645&gt;MASTER!$B$5/100,"C","K"))))</f>
        <v>B</v>
      </c>
      <c r="Q645" s="68" t="str">
        <f ca="1">IF(ISBLANK(B645)," ",IF(O645&gt;MASTER!$B$3/100,"SB",IF(O645&gt;MASTER!$B$4/100,"B",IF(O645&gt;MASTER!$B$5/100,"C","K"))))</f>
        <v>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3">
        <f ca="1" t="shared" si="0"/>
        <v>6</v>
      </c>
      <c r="F646" s="68" t="str">
        <f ca="1">IF(ISBLANK(A646)," ",INDIRECT(ADDRESS(1,5+MOD(ROW()-2,COUNTA('Form Responses 1'!$1:$1)-4),,TRUE,"Form Responses 1")))</f>
        <v>CIKINI - Lantai 1 [R. PPID]</v>
      </c>
      <c r="G646" s="68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CIKINI - Lantai 1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4">
        <f ca="1" t="shared" ref="N646:O646" si="654">IFERROR(AVERAGEIF(L:L,L646,$J:$J)," ")</f>
        <v>0.925625</v>
      </c>
      <c r="O646" s="84">
        <f ca="1" t="shared" si="654"/>
        <v>0.925625</v>
      </c>
      <c r="P646" s="68" t="str">
        <f ca="1">IF(ISBLANK(A646)," ",IF(N646&gt;MASTER!$B$3/100,"SB",IF(N646&gt;MASTER!$B$4/100,"B",IF(N646&gt;MASTER!$B$5/100,"C","K"))))</f>
        <v>B</v>
      </c>
      <c r="Q646" s="68" t="str">
        <f ca="1">IF(ISBLANK(B646)," ",IF(O646&gt;MASTER!$B$3/100,"SB",IF(O646&gt;MASTER!$B$4/100,"B",IF(O646&gt;MASTER!$B$5/100,"C","K"))))</f>
        <v>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3">
        <f ca="1" t="shared" si="0"/>
        <v>6</v>
      </c>
      <c r="F647" s="68" t="str">
        <f ca="1">IF(ISBLANK(A647)," ",INDIRECT(ADDRESS(1,5+MOD(ROW()-2,COUNTA('Form Responses 1'!$1:$1)-4),,TRUE,"Form Responses 1")))</f>
        <v>CIKINI - Lantai 1 [Ruang Kerja]</v>
      </c>
      <c r="G647" s="68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CIKINI - Lantai 1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4">
        <f ca="1" t="shared" ref="N647:O647" si="655">IFERROR(AVERAGEIF(L:L,L647,$J:$J)," ")</f>
        <v>0.925625</v>
      </c>
      <c r="O647" s="84">
        <f ca="1" t="shared" si="655"/>
        <v>0.925625</v>
      </c>
      <c r="P647" s="68" t="str">
        <f ca="1">IF(ISBLANK(A647)," ",IF(N647&gt;MASTER!$B$3/100,"SB",IF(N647&gt;MASTER!$B$4/100,"B",IF(N647&gt;MASTER!$B$5/100,"C","K"))))</f>
        <v>B</v>
      </c>
      <c r="Q647" s="68" t="str">
        <f ca="1">IF(ISBLANK(B647)," ",IF(O647&gt;MASTER!$B$3/100,"SB",IF(O647&gt;MASTER!$B$4/100,"B",IF(O647&gt;MASTER!$B$5/100,"C","K"))))</f>
        <v>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3">
        <f ca="1" t="shared" si="0"/>
        <v>6</v>
      </c>
      <c r="F648" s="68" t="str">
        <f ca="1">IF(ISBLANK(A648)," ",INDIRECT(ADDRESS(1,5+MOD(ROW()-2,COUNTA('Form Responses 1'!$1:$1)-4),,TRUE,"Form Responses 1")))</f>
        <v>CIKINI - Lantai 1 [Taman Tengah]</v>
      </c>
      <c r="G648" s="68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CIKINI - Lantai 1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4">
        <f ca="1" t="shared" ref="N648:O648" si="656">IFERROR(AVERAGEIF(L:L,L648,$J:$J)," ")</f>
        <v>0.925625</v>
      </c>
      <c r="O648" s="84">
        <f ca="1" t="shared" si="656"/>
        <v>0.925625</v>
      </c>
      <c r="P648" s="68" t="str">
        <f ca="1">IF(ISBLANK(A648)," ",IF(N648&gt;MASTER!$B$3/100,"SB",IF(N648&gt;MASTER!$B$4/100,"B",IF(N648&gt;MASTER!$B$5/100,"C","K"))))</f>
        <v>B</v>
      </c>
      <c r="Q648" s="68" t="str">
        <f ca="1">IF(ISBLANK(B648)," ",IF(O648&gt;MASTER!$B$3/100,"SB",IF(O648&gt;MASTER!$B$4/100,"B",IF(O648&gt;MASTER!$B$5/100,"C","K"))))</f>
        <v>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3">
        <f ca="1" t="shared" si="0"/>
        <v>6</v>
      </c>
      <c r="F649" s="68" t="str">
        <f ca="1">IF(ISBLANK(A649)," ",INDIRECT(ADDRESS(1,5+MOD(ROW()-2,COUNTA('Form Responses 1'!$1:$1)-4),,TRUE,"Form Responses 1")))</f>
        <v>CIKINI - Lantai 1 [Toilet Pria / Wanita]</v>
      </c>
      <c r="G649" s="68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CIKINI - Lantai 1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4">
        <f ca="1" t="shared" ref="N649:O649" si="657">IFERROR(AVERAGEIF(L:L,L649,$J:$J)," ")</f>
        <v>0.925625</v>
      </c>
      <c r="O649" s="84">
        <f ca="1" t="shared" si="657"/>
        <v>0.925625</v>
      </c>
      <c r="P649" s="68" t="str">
        <f ca="1">IF(ISBLANK(A649)," ",IF(N649&gt;MASTER!$B$3/100,"SB",IF(N649&gt;MASTER!$B$4/100,"B",IF(N649&gt;MASTER!$B$5/100,"C","K"))))</f>
        <v>B</v>
      </c>
      <c r="Q649" s="68" t="str">
        <f ca="1">IF(ISBLANK(B649)," ",IF(O649&gt;MASTER!$B$3/100,"SB",IF(O649&gt;MASTER!$B$4/100,"B",IF(O649&gt;MASTER!$B$5/100,"C","K"))))</f>
        <v>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3">
        <f ca="1" t="shared" si="0"/>
        <v>6</v>
      </c>
      <c r="F650" s="68" t="str">
        <f ca="1">IF(ISBLANK(A650)," ",INDIRECT(ADDRESS(1,5+MOD(ROW()-2,COUNTA('Form Responses 1'!$1:$1)-4),,TRUE,"Form Responses 1")))</f>
        <v>CIKINI - Lantai 2 [Tangga Exit]</v>
      </c>
      <c r="G650" s="68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CIKINI - Lantai 2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4">
        <f ca="1" t="shared" ref="N650:O650" si="658">IFERROR(AVERAGEIF(L:L,L650,$J:$J)," ")</f>
        <v>0.925625</v>
      </c>
      <c r="O650" s="84">
        <f ca="1" t="shared" si="658"/>
        <v>0.925625</v>
      </c>
      <c r="P650" s="68" t="str">
        <f ca="1">IF(ISBLANK(A650)," ",IF(N650&gt;MASTER!$B$3/100,"SB",IF(N650&gt;MASTER!$B$4/100,"B",IF(N650&gt;MASTER!$B$5/100,"C","K"))))</f>
        <v>B</v>
      </c>
      <c r="Q650" s="68" t="str">
        <f ca="1">IF(ISBLANK(B650)," ",IF(O650&gt;MASTER!$B$3/100,"SB",IF(O650&gt;MASTER!$B$4/100,"B",IF(O650&gt;MASTER!$B$5/100,"C","K"))))</f>
        <v>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3">
        <f ca="1" t="shared" si="0"/>
        <v>6</v>
      </c>
      <c r="F651" s="68" t="str">
        <f ca="1">IF(ISBLANK(A651)," ",INDIRECT(ADDRESS(1,5+MOD(ROW()-2,COUNTA('Form Responses 1'!$1:$1)-4),,TRUE,"Form Responses 1")))</f>
        <v>CIKINI - Lantai 2 [Ruang Kerja]</v>
      </c>
      <c r="G651" s="68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CIKINI - Lantai 2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4">
        <f ca="1" t="shared" ref="N651:O651" si="659">IFERROR(AVERAGEIF(L:L,L651,$J:$J)," ")</f>
        <v>0.925625</v>
      </c>
      <c r="O651" s="84">
        <f ca="1" t="shared" si="659"/>
        <v>0.925625</v>
      </c>
      <c r="P651" s="68" t="str">
        <f ca="1">IF(ISBLANK(A651)," ",IF(N651&gt;MASTER!$B$3/100,"SB",IF(N651&gt;MASTER!$B$4/100,"B",IF(N651&gt;MASTER!$B$5/100,"C","K"))))</f>
        <v>B</v>
      </c>
      <c r="Q651" s="68" t="str">
        <f ca="1">IF(ISBLANK(B651)," ",IF(O651&gt;MASTER!$B$3/100,"SB",IF(O651&gt;MASTER!$B$4/100,"B",IF(O651&gt;MASTER!$B$5/100,"C","K"))))</f>
        <v>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3">
        <f ca="1" t="shared" si="0"/>
        <v>6</v>
      </c>
      <c r="F652" s="68" t="str">
        <f ca="1">IF(ISBLANK(A652)," ",INDIRECT(ADDRESS(1,5+MOD(ROW()-2,COUNTA('Form Responses 1'!$1:$1)-4),,TRUE,"Form Responses 1")))</f>
        <v>CIKINI - Lantai 2 [Pantry ]</v>
      </c>
      <c r="G652" s="68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CIKINI - Lantai 2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4">
        <f ca="1" t="shared" ref="N652:O652" si="660">IFERROR(AVERAGEIF(L:L,L652,$J:$J)," ")</f>
        <v>0.925625</v>
      </c>
      <c r="O652" s="84">
        <f ca="1" t="shared" si="660"/>
        <v>0.925625</v>
      </c>
      <c r="P652" s="68" t="str">
        <f ca="1">IF(ISBLANK(A652)," ",IF(N652&gt;MASTER!$B$3/100,"SB",IF(N652&gt;MASTER!$B$4/100,"B",IF(N652&gt;MASTER!$B$5/100,"C","K"))))</f>
        <v>B</v>
      </c>
      <c r="Q652" s="68" t="str">
        <f ca="1">IF(ISBLANK(B652)," ",IF(O652&gt;MASTER!$B$3/100,"SB",IF(O652&gt;MASTER!$B$4/100,"B",IF(O652&gt;MASTER!$B$5/100,"C","K"))))</f>
        <v>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3">
        <f ca="1" t="shared" si="0"/>
        <v>6</v>
      </c>
      <c r="F653" s="68" t="str">
        <f ca="1">IF(ISBLANK(A653)," ",INDIRECT(ADDRESS(1,5+MOD(ROW()-2,COUNTA('Form Responses 1'!$1:$1)-4),,TRUE,"Form Responses 1")))</f>
        <v>CIKINI - Lantai 2 [Ruang Rapat 1]</v>
      </c>
      <c r="G653" s="68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CIKINI - Lantai 2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4">
        <f ca="1" t="shared" ref="N653:O653" si="661">IFERROR(AVERAGEIF(L:L,L653,$J:$J)," ")</f>
        <v>0.925625</v>
      </c>
      <c r="O653" s="84">
        <f ca="1" t="shared" si="661"/>
        <v>0.925625</v>
      </c>
      <c r="P653" s="68" t="str">
        <f ca="1">IF(ISBLANK(A653)," ",IF(N653&gt;MASTER!$B$3/100,"SB",IF(N653&gt;MASTER!$B$4/100,"B",IF(N653&gt;MASTER!$B$5/100,"C","K"))))</f>
        <v>B</v>
      </c>
      <c r="Q653" s="68" t="str">
        <f ca="1">IF(ISBLANK(B653)," ",IF(O653&gt;MASTER!$B$3/100,"SB",IF(O653&gt;MASTER!$B$4/100,"B",IF(O653&gt;MASTER!$B$5/100,"C","K"))))</f>
        <v>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3">
        <f ca="1" t="shared" si="0"/>
        <v>6</v>
      </c>
      <c r="F654" s="68" t="str">
        <f ca="1">IF(ISBLANK(A654)," ",INDIRECT(ADDRESS(1,5+MOD(ROW()-2,COUNTA('Form Responses 1'!$1:$1)-4),,TRUE,"Form Responses 1")))</f>
        <v>CIKINI - Lantai 2 [Koridor ]</v>
      </c>
      <c r="G654" s="68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CIKINI - Lantai 2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4">
        <f ca="1" t="shared" ref="N654:O654" si="662">IFERROR(AVERAGEIF(L:L,L654,$J:$J)," ")</f>
        <v>0.925625</v>
      </c>
      <c r="O654" s="84">
        <f ca="1" t="shared" si="662"/>
        <v>0.925625</v>
      </c>
      <c r="P654" s="68" t="str">
        <f ca="1">IF(ISBLANK(A654)," ",IF(N654&gt;MASTER!$B$3/100,"SB",IF(N654&gt;MASTER!$B$4/100,"B",IF(N654&gt;MASTER!$B$5/100,"C","K"))))</f>
        <v>B</v>
      </c>
      <c r="Q654" s="68" t="str">
        <f ca="1">IF(ISBLANK(B654)," ",IF(O654&gt;MASTER!$B$3/100,"SB",IF(O654&gt;MASTER!$B$4/100,"B",IF(O654&gt;MASTER!$B$5/100,"C","K"))))</f>
        <v>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3">
        <f ca="1" t="shared" si="0"/>
        <v>6</v>
      </c>
      <c r="F655" s="68" t="str">
        <f ca="1">IF(ISBLANK(A655)," ",INDIRECT(ADDRESS(1,5+MOD(ROW()-2,COUNTA('Form Responses 1'!$1:$1)-4),,TRUE,"Form Responses 1")))</f>
        <v>CIKINI - Lantai 2 [Toilet Pria / Wanita]</v>
      </c>
      <c r="G655" s="68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CIKINI - Lantai 2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4">
        <f ca="1" t="shared" ref="N655:O655" si="663">IFERROR(AVERAGEIF(L:L,L655,$J:$J)," ")</f>
        <v>0.925625</v>
      </c>
      <c r="O655" s="84">
        <f ca="1" t="shared" si="663"/>
        <v>0.925625</v>
      </c>
      <c r="P655" s="68" t="str">
        <f ca="1">IF(ISBLANK(A655)," ",IF(N655&gt;MASTER!$B$3/100,"SB",IF(N655&gt;MASTER!$B$4/100,"B",IF(N655&gt;MASTER!$B$5/100,"C","K"))))</f>
        <v>B</v>
      </c>
      <c r="Q655" s="68" t="str">
        <f ca="1">IF(ISBLANK(B655)," ",IF(O655&gt;MASTER!$B$3/100,"SB",IF(O655&gt;MASTER!$B$4/100,"B",IF(O655&gt;MASTER!$B$5/100,"C","K"))))</f>
        <v>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3">
        <f ca="1" t="shared" si="0"/>
        <v>6</v>
      </c>
      <c r="F656" s="68" t="str">
        <f ca="1">IF(ISBLANK(A656)," ",INDIRECT(ADDRESS(1,5+MOD(ROW()-2,COUNTA('Form Responses 1'!$1:$1)-4),,TRUE,"Form Responses 1")))</f>
        <v>CIKINI - Halaman [Taman ]</v>
      </c>
      <c r="G656" s="68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CIKINI - Halaman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4">
        <f ca="1" t="shared" ref="N656:O656" si="664">IFERROR(AVERAGEIF(L:L,L656,$J:$J)," ")</f>
        <v>0.925625</v>
      </c>
      <c r="O656" s="84">
        <f ca="1" t="shared" si="664"/>
        <v>0.925625</v>
      </c>
      <c r="P656" s="68" t="str">
        <f ca="1">IF(ISBLANK(A656)," ",IF(N656&gt;MASTER!$B$3/100,"SB",IF(N656&gt;MASTER!$B$4/100,"B",IF(N656&gt;MASTER!$B$5/100,"C","K"))))</f>
        <v>B</v>
      </c>
      <c r="Q656" s="68" t="str">
        <f ca="1">IF(ISBLANK(B656)," ",IF(O656&gt;MASTER!$B$3/100,"SB",IF(O656&gt;MASTER!$B$4/100,"B",IF(O656&gt;MASTER!$B$5/100,"C","K"))))</f>
        <v>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3">
        <f ca="1" t="shared" si="0"/>
        <v>6</v>
      </c>
      <c r="F657" s="68" t="str">
        <f ca="1">IF(ISBLANK(A657)," ",INDIRECT(ADDRESS(1,5+MOD(ROW()-2,COUNTA('Form Responses 1'!$1:$1)-4),,TRUE,"Form Responses 1")))</f>
        <v>CIKINI - Halaman [Parkir Motor ]</v>
      </c>
      <c r="G657" s="68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CIKINI - Halaman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4">
        <f ca="1" t="shared" ref="N657:O657" si="665">IFERROR(AVERAGEIF(L:L,L657,$J:$J)," ")</f>
        <v>0.925625</v>
      </c>
      <c r="O657" s="84">
        <f ca="1" t="shared" si="665"/>
        <v>0.925625</v>
      </c>
      <c r="P657" s="68" t="str">
        <f ca="1">IF(ISBLANK(A657)," ",IF(N657&gt;MASTER!$B$3/100,"SB",IF(N657&gt;MASTER!$B$4/100,"B",IF(N657&gt;MASTER!$B$5/100,"C","K"))))</f>
        <v>B</v>
      </c>
      <c r="Q657" s="68" t="str">
        <f ca="1">IF(ISBLANK(B657)," ",IF(O657&gt;MASTER!$B$3/100,"SB",IF(O657&gt;MASTER!$B$4/100,"B",IF(O657&gt;MASTER!$B$5/100,"C","K"))))</f>
        <v>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3">
        <f ca="1" t="shared" si="0"/>
        <v>6</v>
      </c>
      <c r="F658" s="68" t="str">
        <f ca="1">IF(ISBLANK(A658)," ",INDIRECT(ADDRESS(1,5+MOD(ROW()-2,COUNTA('Form Responses 1'!$1:$1)-4),,TRUE,"Form Responses 1")))</f>
        <v>CIKINI - Halaman [Parkir Mobil]</v>
      </c>
      <c r="G658" s="68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CIKINI - Halaman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4">
        <f ca="1" t="shared" ref="N658:O658" si="666">IFERROR(AVERAGEIF(L:L,L658,$J:$J)," ")</f>
        <v>0.925625</v>
      </c>
      <c r="O658" s="84">
        <f ca="1" t="shared" si="666"/>
        <v>0.925625</v>
      </c>
      <c r="P658" s="68" t="str">
        <f ca="1">IF(ISBLANK(A658)," ",IF(N658&gt;MASTER!$B$3/100,"SB",IF(N658&gt;MASTER!$B$4/100,"B",IF(N658&gt;MASTER!$B$5/100,"C","K"))))</f>
        <v>B</v>
      </c>
      <c r="Q658" s="68" t="str">
        <f ca="1">IF(ISBLANK(B658)," ",IF(O658&gt;MASTER!$B$3/100,"SB",IF(O658&gt;MASTER!$B$4/100,"B",IF(O658&gt;MASTER!$B$5/100,"C","K"))))</f>
        <v>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3">
        <f ca="1" t="shared" si="0"/>
        <v>6</v>
      </c>
      <c r="F659" s="68" t="str">
        <f ca="1">IF(ISBLANK(A659)," ",INDIRECT(ADDRESS(1,5+MOD(ROW()-2,COUNTA('Form Responses 1'!$1:$1)-4),,TRUE,"Form Responses 1")))</f>
        <v>CIKINI - Halaman [Pos Security]</v>
      </c>
      <c r="G659" s="68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CIKINI - Halaman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4">
        <f ca="1" t="shared" ref="N659:O659" si="667">IFERROR(AVERAGEIF(L:L,L659,$J:$J)," ")</f>
        <v>0.925625</v>
      </c>
      <c r="O659" s="84">
        <f ca="1" t="shared" si="667"/>
        <v>0.925625</v>
      </c>
      <c r="P659" s="68" t="str">
        <f ca="1">IF(ISBLANK(A659)," ",IF(N659&gt;MASTER!$B$3/100,"SB",IF(N659&gt;MASTER!$B$4/100,"B",IF(N659&gt;MASTER!$B$5/100,"C","K"))))</f>
        <v>B</v>
      </c>
      <c r="Q659" s="68" t="str">
        <f ca="1">IF(ISBLANK(B659)," ",IF(O659&gt;MASTER!$B$3/100,"SB",IF(O659&gt;MASTER!$B$4/100,"B",IF(O659&gt;MASTER!$B$5/100,"C","K"))))</f>
        <v>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3">
        <f ca="1" t="shared" si="0"/>
        <v>6</v>
      </c>
      <c r="F660" s="68" t="str">
        <f ca="1">IF(ISBLANK(A660)," ",INDIRECT(ADDRESS(1,5+MOD(ROW()-2,COUNTA('Form Responses 1'!$1:$1)-4),,TRUE,"Form Responses 1")))</f>
        <v>CIKINI - Halaman [Halaman depan dan samping ]</v>
      </c>
      <c r="G660" s="68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CIKINI - Halaman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4">
        <f ca="1" t="shared" ref="N660:O660" si="668">IFERROR(AVERAGEIF(L:L,L660,$J:$J)," ")</f>
        <v>0.925625</v>
      </c>
      <c r="O660" s="84">
        <f ca="1" t="shared" si="668"/>
        <v>0.925625</v>
      </c>
      <c r="P660" s="68" t="str">
        <f ca="1">IF(ISBLANK(A660)," ",IF(N660&gt;MASTER!$B$3/100,"SB",IF(N660&gt;MASTER!$B$4/100,"B",IF(N660&gt;MASTER!$B$5/100,"C","K"))))</f>
        <v>B</v>
      </c>
      <c r="Q660" s="68" t="str">
        <f ca="1">IF(ISBLANK(B660)," ",IF(O660&gt;MASTER!$B$3/100,"SB",IF(O660&gt;MASTER!$B$4/100,"B",IF(O660&gt;MASTER!$B$5/100,"C","K"))))</f>
        <v>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3">
        <f ca="1" t="shared" si="0"/>
        <v>6</v>
      </c>
      <c r="F661" s="68" t="str">
        <f ca="1">IF(ISBLANK(A661)," ",INDIRECT(ADDRESS(1,5+MOD(ROW()-2,COUNTA('Form Responses 1'!$1:$1)-4),,TRUE,"Form Responses 1")))</f>
        <v>CIKINI - Halaman [TPS]</v>
      </c>
      <c r="G661" s="68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CIKINI - Halaman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4">
        <f ca="1" t="shared" ref="N661:O661" si="669">IFERROR(AVERAGEIF(L:L,L661,$J:$J)," ")</f>
        <v>0.925625</v>
      </c>
      <c r="O661" s="84">
        <f ca="1" t="shared" si="669"/>
        <v>0.925625</v>
      </c>
      <c r="P661" s="68" t="str">
        <f ca="1">IF(ISBLANK(A661)," ",IF(N661&gt;MASTER!$B$3/100,"SB",IF(N661&gt;MASTER!$B$4/100,"B",IF(N661&gt;MASTER!$B$5/100,"C","K"))))</f>
        <v>B</v>
      </c>
      <c r="Q661" s="68" t="str">
        <f ca="1">IF(ISBLANK(B661)," ",IF(O661&gt;MASTER!$B$3/100,"SB",IF(O661&gt;MASTER!$B$4/100,"B",IF(O661&gt;MASTER!$B$5/100,"C","K"))))</f>
        <v>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3">
        <f ca="1" t="shared" si="0"/>
        <v>6</v>
      </c>
      <c r="F662" s="68" t="str">
        <f ca="1">IF(ISBLANK(A662)," ",INDIRECT(ADDRESS(1,5+MOD(ROW()-2,COUNTA('Form Responses 1'!$1:$1)-4),,TRUE,"Form Responses 1")))</f>
        <v>RADEN SALEH - Lantai 1 [Lobby Utama]</v>
      </c>
      <c r="G662" s="68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RADEN SALEH - Lantai 1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4">
        <f ca="1" t="shared" ref="N662:O662" si="670">IFERROR(AVERAGEIF(L:L,L662,$J:$J)," ")</f>
        <v>0.925625</v>
      </c>
      <c r="O662" s="84">
        <f ca="1" t="shared" si="670"/>
        <v>0.925625</v>
      </c>
      <c r="P662" s="68" t="str">
        <f ca="1">IF(ISBLANK(A662)," ",IF(N662&gt;MASTER!$B$3/100,"SB",IF(N662&gt;MASTER!$B$4/100,"B",IF(N662&gt;MASTER!$B$5/100,"C","K"))))</f>
        <v>B</v>
      </c>
      <c r="Q662" s="68" t="str">
        <f ca="1">IF(ISBLANK(B662)," ",IF(O662&gt;MASTER!$B$3/100,"SB",IF(O662&gt;MASTER!$B$4/100,"B",IF(O662&gt;MASTER!$B$5/100,"C","K"))))</f>
        <v>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3">
        <f ca="1" t="shared" si="0"/>
        <v>6</v>
      </c>
      <c r="F663" s="68" t="str">
        <f ca="1">IF(ISBLANK(A663)," ",INDIRECT(ADDRESS(1,5+MOD(ROW()-2,COUNTA('Form Responses 1'!$1:$1)-4),,TRUE,"Form Responses 1")))</f>
        <v>RADEN SALEH - Lantai 1 [Lobby Luar]</v>
      </c>
      <c r="G663" s="68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RADEN SALEH - Lantai 1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4">
        <f ca="1" t="shared" ref="N663:O663" si="671">IFERROR(AVERAGEIF(L:L,L663,$J:$J)," ")</f>
        <v>0.925625</v>
      </c>
      <c r="O663" s="84">
        <f ca="1" t="shared" si="671"/>
        <v>0.925625</v>
      </c>
      <c r="P663" s="68" t="str">
        <f ca="1">IF(ISBLANK(A663)," ",IF(N663&gt;MASTER!$B$3/100,"SB",IF(N663&gt;MASTER!$B$4/100,"B",IF(N663&gt;MASTER!$B$5/100,"C","K"))))</f>
        <v>B</v>
      </c>
      <c r="Q663" s="68" t="str">
        <f ca="1">IF(ISBLANK(B663)," ",IF(O663&gt;MASTER!$B$3/100,"SB",IF(O663&gt;MASTER!$B$4/100,"B",IF(O663&gt;MASTER!$B$5/100,"C","K"))))</f>
        <v>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3">
        <f ca="1" t="shared" si="0"/>
        <v>6</v>
      </c>
      <c r="F664" s="68" t="str">
        <f ca="1">IF(ISBLANK(A664)," ",INDIRECT(ADDRESS(1,5+MOD(ROW()-2,COUNTA('Form Responses 1'!$1:$1)-4),,TRUE,"Form Responses 1")))</f>
        <v>RADEN SALEH - Lantai 1 [Ruang Meeting]</v>
      </c>
      <c r="G664" s="68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RADEN SALEH - Lantai 1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4">
        <f ca="1" t="shared" ref="N664:O664" si="672">IFERROR(AVERAGEIF(L:L,L664,$J:$J)," ")</f>
        <v>0.925625</v>
      </c>
      <c r="O664" s="84">
        <f ca="1" t="shared" si="672"/>
        <v>0.925625</v>
      </c>
      <c r="P664" s="68" t="str">
        <f ca="1">IF(ISBLANK(A664)," ",IF(N664&gt;MASTER!$B$3/100,"SB",IF(N664&gt;MASTER!$B$4/100,"B",IF(N664&gt;MASTER!$B$5/100,"C","K"))))</f>
        <v>B</v>
      </c>
      <c r="Q664" s="68" t="str">
        <f ca="1">IF(ISBLANK(B664)," ",IF(O664&gt;MASTER!$B$3/100,"SB",IF(O664&gt;MASTER!$B$4/100,"B",IF(O664&gt;MASTER!$B$5/100,"C","K"))))</f>
        <v>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3">
        <f ca="1" t="shared" si="0"/>
        <v>6</v>
      </c>
      <c r="F665" s="68" t="str">
        <f ca="1">IF(ISBLANK(A665)," ",INDIRECT(ADDRESS(1,5+MOD(ROW()-2,COUNTA('Form Responses 1'!$1:$1)-4),,TRUE,"Form Responses 1")))</f>
        <v>RADEN SALEH - Lantai 1 [Ruang Kerja]</v>
      </c>
      <c r="G665" s="68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RADEN SALEH - Lantai 1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4">
        <f ca="1" t="shared" ref="N665:O665" si="673">IFERROR(AVERAGEIF(L:L,L665,$J:$J)," ")</f>
        <v>0.925625</v>
      </c>
      <c r="O665" s="84">
        <f ca="1" t="shared" si="673"/>
        <v>0.925625</v>
      </c>
      <c r="P665" s="68" t="str">
        <f ca="1">IF(ISBLANK(A665)," ",IF(N665&gt;MASTER!$B$3/100,"SB",IF(N665&gt;MASTER!$B$4/100,"B",IF(N665&gt;MASTER!$B$5/100,"C","K"))))</f>
        <v>B</v>
      </c>
      <c r="Q665" s="68" t="str">
        <f ca="1">IF(ISBLANK(B665)," ",IF(O665&gt;MASTER!$B$3/100,"SB",IF(O665&gt;MASTER!$B$4/100,"B",IF(O665&gt;MASTER!$B$5/100,"C","K"))))</f>
        <v>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3">
        <f ca="1" t="shared" si="0"/>
        <v>6</v>
      </c>
      <c r="F666" s="68" t="str">
        <f ca="1">IF(ISBLANK(A666)," ",INDIRECT(ADDRESS(1,5+MOD(ROW()-2,COUNTA('Form Responses 1'!$1:$1)-4),,TRUE,"Form Responses 1")))</f>
        <v>RADEN SALEH - Lantai 1 [Tangga Exit]</v>
      </c>
      <c r="G666" s="68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RADEN SALEH - Lantai 1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4">
        <f ca="1" t="shared" ref="N666:O666" si="674">IFERROR(AVERAGEIF(L:L,L666,$J:$J)," ")</f>
        <v>0.925625</v>
      </c>
      <c r="O666" s="84">
        <f ca="1" t="shared" si="674"/>
        <v>0.925625</v>
      </c>
      <c r="P666" s="68" t="str">
        <f ca="1">IF(ISBLANK(A666)," ",IF(N666&gt;MASTER!$B$3/100,"SB",IF(N666&gt;MASTER!$B$4/100,"B",IF(N666&gt;MASTER!$B$5/100,"C","K"))))</f>
        <v>B</v>
      </c>
      <c r="Q666" s="68" t="str">
        <f ca="1">IF(ISBLANK(B666)," ",IF(O666&gt;MASTER!$B$3/100,"SB",IF(O666&gt;MASTER!$B$4/100,"B",IF(O666&gt;MASTER!$B$5/100,"C","K"))))</f>
        <v>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3">
        <f ca="1" t="shared" si="0"/>
        <v>6</v>
      </c>
      <c r="F667" s="68" t="str">
        <f ca="1">IF(ISBLANK(A667)," ",INDIRECT(ADDRESS(1,5+MOD(ROW()-2,COUNTA('Form Responses 1'!$1:$1)-4),,TRUE,"Form Responses 1")))</f>
        <v>RADEN SALEH - Lantai 1 [Toilet Pria / Wanita]</v>
      </c>
      <c r="G667" s="68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RADEN SALEH - Lantai 1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4">
        <f ca="1" t="shared" ref="N667:O667" si="675">IFERROR(AVERAGEIF(L:L,L667,$J:$J)," ")</f>
        <v>0.925625</v>
      </c>
      <c r="O667" s="84">
        <f ca="1" t="shared" si="675"/>
        <v>0.925625</v>
      </c>
      <c r="P667" s="68" t="str">
        <f ca="1">IF(ISBLANK(A667)," ",IF(N667&gt;MASTER!$B$3/100,"SB",IF(N667&gt;MASTER!$B$4/100,"B",IF(N667&gt;MASTER!$B$5/100,"C","K"))))</f>
        <v>B</v>
      </c>
      <c r="Q667" s="68" t="str">
        <f ca="1">IF(ISBLANK(B667)," ",IF(O667&gt;MASTER!$B$3/100,"SB",IF(O667&gt;MASTER!$B$4/100,"B",IF(O667&gt;MASTER!$B$5/100,"C","K"))))</f>
        <v>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3">
        <f ca="1" t="shared" si="0"/>
        <v>6</v>
      </c>
      <c r="F668" s="68" t="str">
        <f ca="1">IF(ISBLANK(A668)," ",INDIRECT(ADDRESS(1,5+MOD(ROW()-2,COUNTA('Form Responses 1'!$1:$1)-4),,TRUE,"Form Responses 1")))</f>
        <v>RADEN SALEH - Halaman [Taman ]</v>
      </c>
      <c r="G668" s="68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RADEN SALEH - Halaman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4">
        <f ca="1" t="shared" ref="N668:O668" si="676">IFERROR(AVERAGEIF(L:L,L668,$J:$J)," ")</f>
        <v>0.925625</v>
      </c>
      <c r="O668" s="84">
        <f ca="1" t="shared" si="676"/>
        <v>0.925625</v>
      </c>
      <c r="P668" s="68" t="str">
        <f ca="1">IF(ISBLANK(A668)," ",IF(N668&gt;MASTER!$B$3/100,"SB",IF(N668&gt;MASTER!$B$4/100,"B",IF(N668&gt;MASTER!$B$5/100,"C","K"))))</f>
        <v>B</v>
      </c>
      <c r="Q668" s="68" t="str">
        <f ca="1">IF(ISBLANK(B668)," ",IF(O668&gt;MASTER!$B$3/100,"SB",IF(O668&gt;MASTER!$B$4/100,"B",IF(O668&gt;MASTER!$B$5/100,"C","K"))))</f>
        <v>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3">
        <f ca="1" t="shared" si="0"/>
        <v>6</v>
      </c>
      <c r="F669" s="68" t="str">
        <f ca="1">IF(ISBLANK(A669)," ",INDIRECT(ADDRESS(1,5+MOD(ROW()-2,COUNTA('Form Responses 1'!$1:$1)-4),,TRUE,"Form Responses 1")))</f>
        <v>RADEN SALEH - Halaman [Parkir Motor ]</v>
      </c>
      <c r="G669" s="68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RADEN SALEH - Halaman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4">
        <f ca="1" t="shared" ref="N669:O669" si="677">IFERROR(AVERAGEIF(L:L,L669,$J:$J)," ")</f>
        <v>0.925625</v>
      </c>
      <c r="O669" s="84">
        <f ca="1" t="shared" si="677"/>
        <v>0.925625</v>
      </c>
      <c r="P669" s="68" t="str">
        <f ca="1">IF(ISBLANK(A669)," ",IF(N669&gt;MASTER!$B$3/100,"SB",IF(N669&gt;MASTER!$B$4/100,"B",IF(N669&gt;MASTER!$B$5/100,"C","K"))))</f>
        <v>B</v>
      </c>
      <c r="Q669" s="68" t="str">
        <f ca="1">IF(ISBLANK(B669)," ",IF(O669&gt;MASTER!$B$3/100,"SB",IF(O669&gt;MASTER!$B$4/100,"B",IF(O669&gt;MASTER!$B$5/100,"C","K"))))</f>
        <v>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3">
        <f ca="1" t="shared" si="0"/>
        <v>6</v>
      </c>
      <c r="F670" s="68" t="str">
        <f ca="1">IF(ISBLANK(A670)," ",INDIRECT(ADDRESS(1,5+MOD(ROW()-2,COUNTA('Form Responses 1'!$1:$1)-4),,TRUE,"Form Responses 1")))</f>
        <v>RADEN SALEH - Halaman [Parkir Mobil]</v>
      </c>
      <c r="G670" s="68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RADEN SALEH - Halaman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4">
        <f ca="1" t="shared" ref="N670:O670" si="678">IFERROR(AVERAGEIF(L:L,L670,$J:$J)," ")</f>
        <v>0.925625</v>
      </c>
      <c r="O670" s="84">
        <f ca="1" t="shared" si="678"/>
        <v>0.925625</v>
      </c>
      <c r="P670" s="68" t="str">
        <f ca="1">IF(ISBLANK(A670)," ",IF(N670&gt;MASTER!$B$3/100,"SB",IF(N670&gt;MASTER!$B$4/100,"B",IF(N670&gt;MASTER!$B$5/100,"C","K"))))</f>
        <v>B</v>
      </c>
      <c r="Q670" s="68" t="str">
        <f ca="1">IF(ISBLANK(B670)," ",IF(O670&gt;MASTER!$B$3/100,"SB",IF(O670&gt;MASTER!$B$4/100,"B",IF(O670&gt;MASTER!$B$5/100,"C","K"))))</f>
        <v>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3">
        <f ca="1" t="shared" si="0"/>
        <v>6</v>
      </c>
      <c r="F671" s="68" t="str">
        <f ca="1">IF(ISBLANK(A671)," ",INDIRECT(ADDRESS(1,5+MOD(ROW()-2,COUNTA('Form Responses 1'!$1:$1)-4),,TRUE,"Form Responses 1")))</f>
        <v>RADEN SALEH - Halaman [Pos Security]</v>
      </c>
      <c r="G671" s="68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RADEN SALEH - Halaman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4">
        <f ca="1" t="shared" ref="N671:O671" si="679">IFERROR(AVERAGEIF(L:L,L671,$J:$J)," ")</f>
        <v>0.925625</v>
      </c>
      <c r="O671" s="84">
        <f ca="1" t="shared" si="679"/>
        <v>0.925625</v>
      </c>
      <c r="P671" s="68" t="str">
        <f ca="1">IF(ISBLANK(A671)," ",IF(N671&gt;MASTER!$B$3/100,"SB",IF(N671&gt;MASTER!$B$4/100,"B",IF(N671&gt;MASTER!$B$5/100,"C","K"))))</f>
        <v>B</v>
      </c>
      <c r="Q671" s="68" t="str">
        <f ca="1">IF(ISBLANK(B671)," ",IF(O671&gt;MASTER!$B$3/100,"SB",IF(O671&gt;MASTER!$B$4/100,"B",IF(O671&gt;MASTER!$B$5/100,"C","K"))))</f>
        <v>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3">
        <f ca="1" t="shared" si="0"/>
        <v>6</v>
      </c>
      <c r="F672" s="68" t="str">
        <f ca="1">IF(ISBLANK(A672)," ",INDIRECT(ADDRESS(1,5+MOD(ROW()-2,COUNTA('Form Responses 1'!$1:$1)-4),,TRUE,"Form Responses 1")))</f>
        <v>RADEN SALEH - Halaman [Halaman depan samping dan belakang]</v>
      </c>
      <c r="G672" s="68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RADEN SALEH - Halaman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4">
        <f ca="1" t="shared" ref="N672:O672" si="680">IFERROR(AVERAGEIF(L:L,L672,$J:$J)," ")</f>
        <v>0.925625</v>
      </c>
      <c r="O672" s="84">
        <f ca="1" t="shared" si="680"/>
        <v>0.925625</v>
      </c>
      <c r="P672" s="68" t="str">
        <f ca="1">IF(ISBLANK(A672)," ",IF(N672&gt;MASTER!$B$3/100,"SB",IF(N672&gt;MASTER!$B$4/100,"B",IF(N672&gt;MASTER!$B$5/100,"C","K"))))</f>
        <v>B</v>
      </c>
      <c r="Q672" s="68" t="str">
        <f ca="1">IF(ISBLANK(B672)," ",IF(O672&gt;MASTER!$B$3/100,"SB",IF(O672&gt;MASTER!$B$4/100,"B",IF(O672&gt;MASTER!$B$5/100,"C","K"))))</f>
        <v>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3">
        <f ca="1" t="shared" si="0"/>
        <v>6</v>
      </c>
      <c r="F673" s="68" t="str">
        <f ca="1">IF(ISBLANK(A673)," ",INDIRECT(ADDRESS(1,5+MOD(ROW()-2,COUNTA('Form Responses 1'!$1:$1)-4),,TRUE,"Form Responses 1")))</f>
        <v>RADEN SALEH - Halaman [TPS]</v>
      </c>
      <c r="G673" s="68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RADEN SALEH - Halaman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4">
        <f ca="1" t="shared" ref="N673:O673" si="681">IFERROR(AVERAGEIF(L:L,L673,$J:$J)," ")</f>
        <v>0.925625</v>
      </c>
      <c r="O673" s="84">
        <f ca="1" t="shared" si="681"/>
        <v>0.925625</v>
      </c>
      <c r="P673" s="68" t="str">
        <f ca="1">IF(ISBLANK(A673)," ",IF(N673&gt;MASTER!$B$3/100,"SB",IF(N673&gt;MASTER!$B$4/100,"B",IF(N673&gt;MASTER!$B$5/100,"C","K"))))</f>
        <v>B</v>
      </c>
      <c r="Q673" s="68" t="str">
        <f ca="1">IF(ISBLANK(B673)," ",IF(O673&gt;MASTER!$B$3/100,"SB",IF(O673&gt;MASTER!$B$4/100,"B",IF(O673&gt;MASTER!$B$5/100,"C","K"))))</f>
        <v>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3">
        <f ca="1" t="shared" si="0"/>
        <v>6</v>
      </c>
      <c r="F674" s="68" t="str">
        <f ca="1">IF(ISBLANK(A674)," ",INDIRECT(ADDRESS(1,5+MOD(ROW()-2,COUNTA('Form Responses 1'!$1:$1)-4),,TRUE,"Form Responses 1")))</f>
        <v>Security [CIKINI - Security Functions]</v>
      </c>
      <c r="G674" s="68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Security</v>
      </c>
      <c r="I674" s="84" t="str">
        <f ca="1" t="shared" si="2"/>
        <v>SECURITY SERVICE</v>
      </c>
      <c r="J674" s="84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4">
        <f ca="1" t="shared" ref="N674:O674" si="682">IFERROR(AVERAGEIF(L:L,L674,$J:$J)," ")</f>
        <v>0.925625</v>
      </c>
      <c r="O674" s="84">
        <f ca="1" t="shared" si="682"/>
        <v>0.925625</v>
      </c>
      <c r="P674" s="68" t="str">
        <f ca="1">IF(ISBLANK(A674)," ",IF(N674&gt;MASTER!$B$3/100,"SB",IF(N674&gt;MASTER!$B$4/100,"B",IF(N674&gt;MASTER!$B$5/100,"C","K"))))</f>
        <v>B</v>
      </c>
      <c r="Q674" s="68" t="str">
        <f ca="1">IF(ISBLANK(B674)," ",IF(O674&gt;MASTER!$B$3/100,"SB",IF(O674&gt;MASTER!$B$4/100,"B",IF(O674&gt;MASTER!$B$5/100,"C","K"))))</f>
        <v>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3">
        <f ca="1" t="shared" si="0"/>
        <v>6</v>
      </c>
      <c r="F675" s="68" t="str">
        <f ca="1">IF(ISBLANK(A675)," ",INDIRECT(ADDRESS(1,5+MOD(ROW()-2,COUNTA('Form Responses 1'!$1:$1)-4),,TRUE,"Form Responses 1")))</f>
        <v>Security [ RADEN SALEH - Security Functions]</v>
      </c>
      <c r="G675" s="68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Security</v>
      </c>
      <c r="I675" s="84" t="str">
        <f ca="1" t="shared" si="2"/>
        <v>SECURITY SERVICE</v>
      </c>
      <c r="J675" s="84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4">
        <f ca="1" t="shared" ref="N675:O675" si="683">IFERROR(AVERAGEIF(L:L,L675,$J:$J)," ")</f>
        <v>0.925625</v>
      </c>
      <c r="O675" s="84">
        <f ca="1" t="shared" si="683"/>
        <v>0.925625</v>
      </c>
      <c r="P675" s="68" t="str">
        <f ca="1">IF(ISBLANK(A675)," ",IF(N675&gt;MASTER!$B$3/100,"SB",IF(N675&gt;MASTER!$B$4/100,"B",IF(N675&gt;MASTER!$B$5/100,"C","K"))))</f>
        <v>B</v>
      </c>
      <c r="Q675" s="68" t="str">
        <f ca="1">IF(ISBLANK(B675)," ",IF(O675&gt;MASTER!$B$3/100,"SB",IF(O675&gt;MASTER!$B$4/100,"B",IF(O675&gt;MASTER!$B$5/100,"C","K"))))</f>
        <v>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3">
        <f ca="1" t="shared" si="0"/>
        <v>6</v>
      </c>
      <c r="F676" s="68" t="str">
        <f ca="1">IF(ISBLANK(A676)," ",INDIRECT(ADDRESS(1,5+MOD(ROW()-2,COUNTA('Form Responses 1'!$1:$1)-4),,TRUE,"Form Responses 1")))</f>
        <v>CIKINI - Lantai 1 [Lobby Utama]</v>
      </c>
      <c r="G676" s="68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CIKINI - Lantai 1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4">
        <f ca="1" t="shared" ref="N676:O676" si="684">IFERROR(AVERAGEIF(L:L,L676,$J:$J)," ")</f>
        <v>0.925625</v>
      </c>
      <c r="O676" s="84">
        <f ca="1" t="shared" si="684"/>
        <v>0.925625</v>
      </c>
      <c r="P676" s="68" t="str">
        <f ca="1">IF(ISBLANK(A676)," ",IF(N676&gt;MASTER!$B$3/100,"SB",IF(N676&gt;MASTER!$B$4/100,"B",IF(N676&gt;MASTER!$B$5/100,"C","K"))))</f>
        <v>B</v>
      </c>
      <c r="Q676" s="68" t="str">
        <f ca="1">IF(ISBLANK(B676)," ",IF(O676&gt;MASTER!$B$3/100,"SB",IF(O676&gt;MASTER!$B$4/100,"B",IF(O676&gt;MASTER!$B$5/100,"C","K"))))</f>
        <v>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3">
        <f ca="1" t="shared" si="0"/>
        <v>6</v>
      </c>
      <c r="F677" s="68" t="str">
        <f ca="1">IF(ISBLANK(A677)," ",INDIRECT(ADDRESS(1,5+MOD(ROW()-2,COUNTA('Form Responses 1'!$1:$1)-4),,TRUE,"Form Responses 1")))</f>
        <v>CIKINI - Lantai 1 [Musholla]</v>
      </c>
      <c r="G677" s="68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CIKINI - Lantai 1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4">
        <f ca="1" t="shared" ref="N677:O677" si="685">IFERROR(AVERAGEIF(L:L,L677,$J:$J)," ")</f>
        <v>0.925625</v>
      </c>
      <c r="O677" s="84">
        <f ca="1" t="shared" si="685"/>
        <v>0.925625</v>
      </c>
      <c r="P677" s="68" t="str">
        <f ca="1">IF(ISBLANK(A677)," ",IF(N677&gt;MASTER!$B$3/100,"SB",IF(N677&gt;MASTER!$B$4/100,"B",IF(N677&gt;MASTER!$B$5/100,"C","K"))))</f>
        <v>B</v>
      </c>
      <c r="Q677" s="68" t="str">
        <f ca="1">IF(ISBLANK(B677)," ",IF(O677&gt;MASTER!$B$3/100,"SB",IF(O677&gt;MASTER!$B$4/100,"B",IF(O677&gt;MASTER!$B$5/100,"C","K"))))</f>
        <v>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3">
        <f ca="1" t="shared" si="0"/>
        <v>6</v>
      </c>
      <c r="F678" s="68" t="str">
        <f ca="1">IF(ISBLANK(A678)," ",INDIRECT(ADDRESS(1,5+MOD(ROW()-2,COUNTA('Form Responses 1'!$1:$1)-4),,TRUE,"Form Responses 1")))</f>
        <v>CIKINI - Lantai 1 [R. PPID]</v>
      </c>
      <c r="G678" s="68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CIKINI - Lantai 1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4">
        <f ca="1" t="shared" ref="N678:O678" si="686">IFERROR(AVERAGEIF(L:L,L678,$J:$J)," ")</f>
        <v>0.925625</v>
      </c>
      <c r="O678" s="84">
        <f ca="1" t="shared" si="686"/>
        <v>0.925625</v>
      </c>
      <c r="P678" s="68" t="str">
        <f ca="1">IF(ISBLANK(A678)," ",IF(N678&gt;MASTER!$B$3/100,"SB",IF(N678&gt;MASTER!$B$4/100,"B",IF(N678&gt;MASTER!$B$5/100,"C","K"))))</f>
        <v>B</v>
      </c>
      <c r="Q678" s="68" t="str">
        <f ca="1">IF(ISBLANK(B678)," ",IF(O678&gt;MASTER!$B$3/100,"SB",IF(O678&gt;MASTER!$B$4/100,"B",IF(O678&gt;MASTER!$B$5/100,"C","K"))))</f>
        <v>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3">
        <f ca="1" t="shared" si="0"/>
        <v>6</v>
      </c>
      <c r="F679" s="68" t="str">
        <f ca="1">IF(ISBLANK(A679)," ",INDIRECT(ADDRESS(1,5+MOD(ROW()-2,COUNTA('Form Responses 1'!$1:$1)-4),,TRUE,"Form Responses 1")))</f>
        <v>CIKINI - Lantai 1 [Ruang Kerja]</v>
      </c>
      <c r="G679" s="68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CIKINI - Lantai 1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4">
        <f ca="1" t="shared" ref="N679:O679" si="687">IFERROR(AVERAGEIF(L:L,L679,$J:$J)," ")</f>
        <v>0.925625</v>
      </c>
      <c r="O679" s="84">
        <f ca="1" t="shared" si="687"/>
        <v>0.925625</v>
      </c>
      <c r="P679" s="68" t="str">
        <f ca="1">IF(ISBLANK(A679)," ",IF(N679&gt;MASTER!$B$3/100,"SB",IF(N679&gt;MASTER!$B$4/100,"B",IF(N679&gt;MASTER!$B$5/100,"C","K"))))</f>
        <v>B</v>
      </c>
      <c r="Q679" s="68" t="str">
        <f ca="1">IF(ISBLANK(B679)," ",IF(O679&gt;MASTER!$B$3/100,"SB",IF(O679&gt;MASTER!$B$4/100,"B",IF(O679&gt;MASTER!$B$5/100,"C","K"))))</f>
        <v>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3">
        <f ca="1" t="shared" si="0"/>
        <v>6</v>
      </c>
      <c r="F680" s="68" t="str">
        <f ca="1">IF(ISBLANK(A680)," ",INDIRECT(ADDRESS(1,5+MOD(ROW()-2,COUNTA('Form Responses 1'!$1:$1)-4),,TRUE,"Form Responses 1")))</f>
        <v>CIKINI - Lantai 1 [Taman Tengah]</v>
      </c>
      <c r="G680" s="68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CIKINI - Lantai 1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4">
        <f ca="1" t="shared" ref="N680:O680" si="688">IFERROR(AVERAGEIF(L:L,L680,$J:$J)," ")</f>
        <v>0.925625</v>
      </c>
      <c r="O680" s="84">
        <f ca="1" t="shared" si="688"/>
        <v>0.925625</v>
      </c>
      <c r="P680" s="68" t="str">
        <f ca="1">IF(ISBLANK(A680)," ",IF(N680&gt;MASTER!$B$3/100,"SB",IF(N680&gt;MASTER!$B$4/100,"B",IF(N680&gt;MASTER!$B$5/100,"C","K"))))</f>
        <v>B</v>
      </c>
      <c r="Q680" s="68" t="str">
        <f ca="1">IF(ISBLANK(B680)," ",IF(O680&gt;MASTER!$B$3/100,"SB",IF(O680&gt;MASTER!$B$4/100,"B",IF(O680&gt;MASTER!$B$5/100,"C","K"))))</f>
        <v>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3">
        <f ca="1" t="shared" si="0"/>
        <v>6</v>
      </c>
      <c r="F681" s="68" t="str">
        <f ca="1">IF(ISBLANK(A681)," ",INDIRECT(ADDRESS(1,5+MOD(ROW()-2,COUNTA('Form Responses 1'!$1:$1)-4),,TRUE,"Form Responses 1")))</f>
        <v>CIKINI - Lantai 1 [Toilet Pria / Wanita]</v>
      </c>
      <c r="G681" s="68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CIKINI - Lantai 1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4">
        <f ca="1" t="shared" ref="N681:O681" si="689">IFERROR(AVERAGEIF(L:L,L681,$J:$J)," ")</f>
        <v>0.925625</v>
      </c>
      <c r="O681" s="84">
        <f ca="1" t="shared" si="689"/>
        <v>0.925625</v>
      </c>
      <c r="P681" s="68" t="str">
        <f ca="1">IF(ISBLANK(A681)," ",IF(N681&gt;MASTER!$B$3/100,"SB",IF(N681&gt;MASTER!$B$4/100,"B",IF(N681&gt;MASTER!$B$5/100,"C","K"))))</f>
        <v>B</v>
      </c>
      <c r="Q681" s="68" t="str">
        <f ca="1">IF(ISBLANK(B681)," ",IF(O681&gt;MASTER!$B$3/100,"SB",IF(O681&gt;MASTER!$B$4/100,"B",IF(O681&gt;MASTER!$B$5/100,"C","K"))))</f>
        <v>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3">
        <f ca="1" t="shared" si="0"/>
        <v>6</v>
      </c>
      <c r="F682" s="68" t="str">
        <f ca="1">IF(ISBLANK(A682)," ",INDIRECT(ADDRESS(1,5+MOD(ROW()-2,COUNTA('Form Responses 1'!$1:$1)-4),,TRUE,"Form Responses 1")))</f>
        <v>CIKINI - Lantai 2 [Tangga Exit]</v>
      </c>
      <c r="G682" s="68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CIKINI - Lantai 2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4">
        <f ca="1" t="shared" ref="N682:O682" si="690">IFERROR(AVERAGEIF(L:L,L682,$J:$J)," ")</f>
        <v>0.925625</v>
      </c>
      <c r="O682" s="84">
        <f ca="1" t="shared" si="690"/>
        <v>0.925625</v>
      </c>
      <c r="P682" s="68" t="str">
        <f ca="1">IF(ISBLANK(A682)," ",IF(N682&gt;MASTER!$B$3/100,"SB",IF(N682&gt;MASTER!$B$4/100,"B",IF(N682&gt;MASTER!$B$5/100,"C","K"))))</f>
        <v>B</v>
      </c>
      <c r="Q682" s="68" t="str">
        <f ca="1">IF(ISBLANK(B682)," ",IF(O682&gt;MASTER!$B$3/100,"SB",IF(O682&gt;MASTER!$B$4/100,"B",IF(O682&gt;MASTER!$B$5/100,"C","K"))))</f>
        <v>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3">
        <f ca="1" t="shared" si="0"/>
        <v>6</v>
      </c>
      <c r="F683" s="68" t="str">
        <f ca="1">IF(ISBLANK(A683)," ",INDIRECT(ADDRESS(1,5+MOD(ROW()-2,COUNTA('Form Responses 1'!$1:$1)-4),,TRUE,"Form Responses 1")))</f>
        <v>CIKINI - Lantai 2 [Ruang Kerja]</v>
      </c>
      <c r="G683" s="68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CIKINI - Lantai 2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4">
        <f ca="1" t="shared" ref="N683:O683" si="691">IFERROR(AVERAGEIF(L:L,L683,$J:$J)," ")</f>
        <v>0.925625</v>
      </c>
      <c r="O683" s="84">
        <f ca="1" t="shared" si="691"/>
        <v>0.925625</v>
      </c>
      <c r="P683" s="68" t="str">
        <f ca="1">IF(ISBLANK(A683)," ",IF(N683&gt;MASTER!$B$3/100,"SB",IF(N683&gt;MASTER!$B$4/100,"B",IF(N683&gt;MASTER!$B$5/100,"C","K"))))</f>
        <v>B</v>
      </c>
      <c r="Q683" s="68" t="str">
        <f ca="1">IF(ISBLANK(B683)," ",IF(O683&gt;MASTER!$B$3/100,"SB",IF(O683&gt;MASTER!$B$4/100,"B",IF(O683&gt;MASTER!$B$5/100,"C","K"))))</f>
        <v>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3">
        <f ca="1" t="shared" si="0"/>
        <v>6</v>
      </c>
      <c r="F684" s="68" t="str">
        <f ca="1">IF(ISBLANK(A684)," ",INDIRECT(ADDRESS(1,5+MOD(ROW()-2,COUNTA('Form Responses 1'!$1:$1)-4),,TRUE,"Form Responses 1")))</f>
        <v>CIKINI - Lantai 2 [Pantry ]</v>
      </c>
      <c r="G684" s="68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CIKINI - Lantai 2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4">
        <f ca="1" t="shared" ref="N684:O684" si="692">IFERROR(AVERAGEIF(L:L,L684,$J:$J)," ")</f>
        <v>0.925625</v>
      </c>
      <c r="O684" s="84">
        <f ca="1" t="shared" si="692"/>
        <v>0.925625</v>
      </c>
      <c r="P684" s="68" t="str">
        <f ca="1">IF(ISBLANK(A684)," ",IF(N684&gt;MASTER!$B$3/100,"SB",IF(N684&gt;MASTER!$B$4/100,"B",IF(N684&gt;MASTER!$B$5/100,"C","K"))))</f>
        <v>B</v>
      </c>
      <c r="Q684" s="68" t="str">
        <f ca="1">IF(ISBLANK(B684)," ",IF(O684&gt;MASTER!$B$3/100,"SB",IF(O684&gt;MASTER!$B$4/100,"B",IF(O684&gt;MASTER!$B$5/100,"C","K"))))</f>
        <v>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3">
        <f ca="1" t="shared" si="0"/>
        <v>6</v>
      </c>
      <c r="F685" s="68" t="str">
        <f ca="1">IF(ISBLANK(A685)," ",INDIRECT(ADDRESS(1,5+MOD(ROW()-2,COUNTA('Form Responses 1'!$1:$1)-4),,TRUE,"Form Responses 1")))</f>
        <v>CIKINI - Lantai 2 [Ruang Rapat 1]</v>
      </c>
      <c r="G685" s="68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CIKINI - Lantai 2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4">
        <f ca="1" t="shared" ref="N685:O685" si="693">IFERROR(AVERAGEIF(L:L,L685,$J:$J)," ")</f>
        <v>0.925625</v>
      </c>
      <c r="O685" s="84">
        <f ca="1" t="shared" si="693"/>
        <v>0.925625</v>
      </c>
      <c r="P685" s="68" t="str">
        <f ca="1">IF(ISBLANK(A685)," ",IF(N685&gt;MASTER!$B$3/100,"SB",IF(N685&gt;MASTER!$B$4/100,"B",IF(N685&gt;MASTER!$B$5/100,"C","K"))))</f>
        <v>B</v>
      </c>
      <c r="Q685" s="68" t="str">
        <f ca="1">IF(ISBLANK(B685)," ",IF(O685&gt;MASTER!$B$3/100,"SB",IF(O685&gt;MASTER!$B$4/100,"B",IF(O685&gt;MASTER!$B$5/100,"C","K"))))</f>
        <v>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3">
        <f ca="1" t="shared" si="0"/>
        <v>6</v>
      </c>
      <c r="F686" s="68" t="str">
        <f ca="1">IF(ISBLANK(A686)," ",INDIRECT(ADDRESS(1,5+MOD(ROW()-2,COUNTA('Form Responses 1'!$1:$1)-4),,TRUE,"Form Responses 1")))</f>
        <v>CIKINI - Lantai 2 [Koridor ]</v>
      </c>
      <c r="G686" s="68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CIKINI - Lantai 2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4">
        <f ca="1" t="shared" ref="N686:O686" si="694">IFERROR(AVERAGEIF(L:L,L686,$J:$J)," ")</f>
        <v>0.925625</v>
      </c>
      <c r="O686" s="84">
        <f ca="1" t="shared" si="694"/>
        <v>0.925625</v>
      </c>
      <c r="P686" s="68" t="str">
        <f ca="1">IF(ISBLANK(A686)," ",IF(N686&gt;MASTER!$B$3/100,"SB",IF(N686&gt;MASTER!$B$4/100,"B",IF(N686&gt;MASTER!$B$5/100,"C","K"))))</f>
        <v>B</v>
      </c>
      <c r="Q686" s="68" t="str">
        <f ca="1">IF(ISBLANK(B686)," ",IF(O686&gt;MASTER!$B$3/100,"SB",IF(O686&gt;MASTER!$B$4/100,"B",IF(O686&gt;MASTER!$B$5/100,"C","K"))))</f>
        <v>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3">
        <f ca="1" t="shared" si="0"/>
        <v>6</v>
      </c>
      <c r="F687" s="68" t="str">
        <f ca="1">IF(ISBLANK(A687)," ",INDIRECT(ADDRESS(1,5+MOD(ROW()-2,COUNTA('Form Responses 1'!$1:$1)-4),,TRUE,"Form Responses 1")))</f>
        <v>CIKINI - Lantai 2 [Toilet Pria / Wanita]</v>
      </c>
      <c r="G687" s="68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CIKINI - Lantai 2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4">
        <f ca="1" t="shared" ref="N687:O687" si="695">IFERROR(AVERAGEIF(L:L,L687,$J:$J)," ")</f>
        <v>0.925625</v>
      </c>
      <c r="O687" s="84">
        <f ca="1" t="shared" si="695"/>
        <v>0.925625</v>
      </c>
      <c r="P687" s="68" t="str">
        <f ca="1">IF(ISBLANK(A687)," ",IF(N687&gt;MASTER!$B$3/100,"SB",IF(N687&gt;MASTER!$B$4/100,"B",IF(N687&gt;MASTER!$B$5/100,"C","K"))))</f>
        <v>B</v>
      </c>
      <c r="Q687" s="68" t="str">
        <f ca="1">IF(ISBLANK(B687)," ",IF(O687&gt;MASTER!$B$3/100,"SB",IF(O687&gt;MASTER!$B$4/100,"B",IF(O687&gt;MASTER!$B$5/100,"C","K"))))</f>
        <v>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3">
        <f ca="1" t="shared" si="0"/>
        <v>6</v>
      </c>
      <c r="F688" s="68" t="str">
        <f ca="1">IF(ISBLANK(A688)," ",INDIRECT(ADDRESS(1,5+MOD(ROW()-2,COUNTA('Form Responses 1'!$1:$1)-4),,TRUE,"Form Responses 1")))</f>
        <v>CIKINI - Halaman [Taman ]</v>
      </c>
      <c r="G688" s="68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CIKINI - Halaman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4">
        <f ca="1" t="shared" ref="N688:O688" si="696">IFERROR(AVERAGEIF(L:L,L688,$J:$J)," ")</f>
        <v>0.925625</v>
      </c>
      <c r="O688" s="84">
        <f ca="1" t="shared" si="696"/>
        <v>0.925625</v>
      </c>
      <c r="P688" s="68" t="str">
        <f ca="1">IF(ISBLANK(A688)," ",IF(N688&gt;MASTER!$B$3/100,"SB",IF(N688&gt;MASTER!$B$4/100,"B",IF(N688&gt;MASTER!$B$5/100,"C","K"))))</f>
        <v>B</v>
      </c>
      <c r="Q688" s="68" t="str">
        <f ca="1">IF(ISBLANK(B688)," ",IF(O688&gt;MASTER!$B$3/100,"SB",IF(O688&gt;MASTER!$B$4/100,"B",IF(O688&gt;MASTER!$B$5/100,"C","K"))))</f>
        <v>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3">
        <f ca="1" t="shared" si="0"/>
        <v>6</v>
      </c>
      <c r="F689" s="68" t="str">
        <f ca="1">IF(ISBLANK(A689)," ",INDIRECT(ADDRESS(1,5+MOD(ROW()-2,COUNTA('Form Responses 1'!$1:$1)-4),,TRUE,"Form Responses 1")))</f>
        <v>CIKINI - Halaman [Parkir Motor ]</v>
      </c>
      <c r="G689" s="68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CIKINI - Halaman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4">
        <f ca="1" t="shared" ref="N689:O689" si="697">IFERROR(AVERAGEIF(L:L,L689,$J:$J)," ")</f>
        <v>0.925625</v>
      </c>
      <c r="O689" s="84">
        <f ca="1" t="shared" si="697"/>
        <v>0.925625</v>
      </c>
      <c r="P689" s="68" t="str">
        <f ca="1">IF(ISBLANK(A689)," ",IF(N689&gt;MASTER!$B$3/100,"SB",IF(N689&gt;MASTER!$B$4/100,"B",IF(N689&gt;MASTER!$B$5/100,"C","K"))))</f>
        <v>B</v>
      </c>
      <c r="Q689" s="68" t="str">
        <f ca="1">IF(ISBLANK(B689)," ",IF(O689&gt;MASTER!$B$3/100,"SB",IF(O689&gt;MASTER!$B$4/100,"B",IF(O689&gt;MASTER!$B$5/100,"C","K"))))</f>
        <v>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3">
        <f ca="1" t="shared" si="0"/>
        <v>6</v>
      </c>
      <c r="F690" s="68" t="str">
        <f ca="1">IF(ISBLANK(A690)," ",INDIRECT(ADDRESS(1,5+MOD(ROW()-2,COUNTA('Form Responses 1'!$1:$1)-4),,TRUE,"Form Responses 1")))</f>
        <v>CIKINI - Halaman [Parkir Mobil]</v>
      </c>
      <c r="G690" s="68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CIKINI - Halaman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4">
        <f ca="1" t="shared" ref="N690:O690" si="698">IFERROR(AVERAGEIF(L:L,L690,$J:$J)," ")</f>
        <v>0.925625</v>
      </c>
      <c r="O690" s="84">
        <f ca="1" t="shared" si="698"/>
        <v>0.925625</v>
      </c>
      <c r="P690" s="68" t="str">
        <f ca="1">IF(ISBLANK(A690)," ",IF(N690&gt;MASTER!$B$3/100,"SB",IF(N690&gt;MASTER!$B$4/100,"B",IF(N690&gt;MASTER!$B$5/100,"C","K"))))</f>
        <v>B</v>
      </c>
      <c r="Q690" s="68" t="str">
        <f ca="1">IF(ISBLANK(B690)," ",IF(O690&gt;MASTER!$B$3/100,"SB",IF(O690&gt;MASTER!$B$4/100,"B",IF(O690&gt;MASTER!$B$5/100,"C","K"))))</f>
        <v>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3">
        <f ca="1" t="shared" si="0"/>
        <v>6</v>
      </c>
      <c r="F691" s="68" t="str">
        <f ca="1">IF(ISBLANK(A691)," ",INDIRECT(ADDRESS(1,5+MOD(ROW()-2,COUNTA('Form Responses 1'!$1:$1)-4),,TRUE,"Form Responses 1")))</f>
        <v>CIKINI - Halaman [Pos Security]</v>
      </c>
      <c r="G691" s="68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CIKINI - Halaman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4">
        <f ca="1" t="shared" ref="N691:O691" si="699">IFERROR(AVERAGEIF(L:L,L691,$J:$J)," ")</f>
        <v>0.925625</v>
      </c>
      <c r="O691" s="84">
        <f ca="1" t="shared" si="699"/>
        <v>0.925625</v>
      </c>
      <c r="P691" s="68" t="str">
        <f ca="1">IF(ISBLANK(A691)," ",IF(N691&gt;MASTER!$B$3/100,"SB",IF(N691&gt;MASTER!$B$4/100,"B",IF(N691&gt;MASTER!$B$5/100,"C","K"))))</f>
        <v>B</v>
      </c>
      <c r="Q691" s="68" t="str">
        <f ca="1">IF(ISBLANK(B691)," ",IF(O691&gt;MASTER!$B$3/100,"SB",IF(O691&gt;MASTER!$B$4/100,"B",IF(O691&gt;MASTER!$B$5/100,"C","K"))))</f>
        <v>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3">
        <f ca="1" t="shared" si="0"/>
        <v>6</v>
      </c>
      <c r="F692" s="68" t="str">
        <f ca="1">IF(ISBLANK(A692)," ",INDIRECT(ADDRESS(1,5+MOD(ROW()-2,COUNTA('Form Responses 1'!$1:$1)-4),,TRUE,"Form Responses 1")))</f>
        <v>CIKINI - Halaman [Halaman depan dan samping ]</v>
      </c>
      <c r="G692" s="68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CIKINI - Halaman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4">
        <f ca="1" t="shared" ref="N692:O692" si="700">IFERROR(AVERAGEIF(L:L,L692,$J:$J)," ")</f>
        <v>0.925625</v>
      </c>
      <c r="O692" s="84">
        <f ca="1" t="shared" si="700"/>
        <v>0.925625</v>
      </c>
      <c r="P692" s="68" t="str">
        <f ca="1">IF(ISBLANK(A692)," ",IF(N692&gt;MASTER!$B$3/100,"SB",IF(N692&gt;MASTER!$B$4/100,"B",IF(N692&gt;MASTER!$B$5/100,"C","K"))))</f>
        <v>B</v>
      </c>
      <c r="Q692" s="68" t="str">
        <f ca="1">IF(ISBLANK(B692)," ",IF(O692&gt;MASTER!$B$3/100,"SB",IF(O692&gt;MASTER!$B$4/100,"B",IF(O692&gt;MASTER!$B$5/100,"C","K"))))</f>
        <v>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3">
        <f ca="1" t="shared" si="0"/>
        <v>6</v>
      </c>
      <c r="F693" s="68" t="str">
        <f ca="1">IF(ISBLANK(A693)," ",INDIRECT(ADDRESS(1,5+MOD(ROW()-2,COUNTA('Form Responses 1'!$1:$1)-4),,TRUE,"Form Responses 1")))</f>
        <v>CIKINI - Halaman [TPS]</v>
      </c>
      <c r="G693" s="68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CIKINI - Halaman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4">
        <f ca="1" t="shared" ref="N693:O693" si="701">IFERROR(AVERAGEIF(L:L,L693,$J:$J)," ")</f>
        <v>0.925625</v>
      </c>
      <c r="O693" s="84">
        <f ca="1" t="shared" si="701"/>
        <v>0.925625</v>
      </c>
      <c r="P693" s="68" t="str">
        <f ca="1">IF(ISBLANK(A693)," ",IF(N693&gt;MASTER!$B$3/100,"SB",IF(N693&gt;MASTER!$B$4/100,"B",IF(N693&gt;MASTER!$B$5/100,"C","K"))))</f>
        <v>B</v>
      </c>
      <c r="Q693" s="68" t="str">
        <f ca="1">IF(ISBLANK(B693)," ",IF(O693&gt;MASTER!$B$3/100,"SB",IF(O693&gt;MASTER!$B$4/100,"B",IF(O693&gt;MASTER!$B$5/100,"C","K"))))</f>
        <v>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3">
        <f ca="1" t="shared" si="0"/>
        <v>6</v>
      </c>
      <c r="F694" s="68" t="str">
        <f ca="1">IF(ISBLANK(A694)," ",INDIRECT(ADDRESS(1,5+MOD(ROW()-2,COUNTA('Form Responses 1'!$1:$1)-4),,TRUE,"Form Responses 1")))</f>
        <v>RADEN SALEH - Lantai 1 [Lobby Utama]</v>
      </c>
      <c r="G694" s="68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RADEN SALEH - Lantai 1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4">
        <f ca="1" t="shared" ref="N694:O694" si="702">IFERROR(AVERAGEIF(L:L,L694,$J:$J)," ")</f>
        <v>0.925625</v>
      </c>
      <c r="O694" s="84">
        <f ca="1" t="shared" si="702"/>
        <v>0.925625</v>
      </c>
      <c r="P694" s="68" t="str">
        <f ca="1">IF(ISBLANK(A694)," ",IF(N694&gt;MASTER!$B$3/100,"SB",IF(N694&gt;MASTER!$B$4/100,"B",IF(N694&gt;MASTER!$B$5/100,"C","K"))))</f>
        <v>B</v>
      </c>
      <c r="Q694" s="68" t="str">
        <f ca="1">IF(ISBLANK(B694)," ",IF(O694&gt;MASTER!$B$3/100,"SB",IF(O694&gt;MASTER!$B$4/100,"B",IF(O694&gt;MASTER!$B$5/100,"C","K"))))</f>
        <v>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3">
        <f ca="1" t="shared" si="0"/>
        <v>6</v>
      </c>
      <c r="F695" s="68" t="str">
        <f ca="1">IF(ISBLANK(A695)," ",INDIRECT(ADDRESS(1,5+MOD(ROW()-2,COUNTA('Form Responses 1'!$1:$1)-4),,TRUE,"Form Responses 1")))</f>
        <v>RADEN SALEH - Lantai 1 [Lobby Luar]</v>
      </c>
      <c r="G695" s="68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RADEN SALEH - Lantai 1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4">
        <f ca="1" t="shared" ref="N695:O695" si="703">IFERROR(AVERAGEIF(L:L,L695,$J:$J)," ")</f>
        <v>0.925625</v>
      </c>
      <c r="O695" s="84">
        <f ca="1" t="shared" si="703"/>
        <v>0.925625</v>
      </c>
      <c r="P695" s="68" t="str">
        <f ca="1">IF(ISBLANK(A695)," ",IF(N695&gt;MASTER!$B$3/100,"SB",IF(N695&gt;MASTER!$B$4/100,"B",IF(N695&gt;MASTER!$B$5/100,"C","K"))))</f>
        <v>B</v>
      </c>
      <c r="Q695" s="68" t="str">
        <f ca="1">IF(ISBLANK(B695)," ",IF(O695&gt;MASTER!$B$3/100,"SB",IF(O695&gt;MASTER!$B$4/100,"B",IF(O695&gt;MASTER!$B$5/100,"C","K"))))</f>
        <v>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3">
        <f ca="1" t="shared" si="0"/>
        <v>6</v>
      </c>
      <c r="F696" s="68" t="str">
        <f ca="1">IF(ISBLANK(A696)," ",INDIRECT(ADDRESS(1,5+MOD(ROW()-2,COUNTA('Form Responses 1'!$1:$1)-4),,TRUE,"Form Responses 1")))</f>
        <v>RADEN SALEH - Lantai 1 [Ruang Meeting]</v>
      </c>
      <c r="G696" s="68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RADEN SALEH - Lantai 1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4">
        <f ca="1" t="shared" ref="N696:O696" si="704">IFERROR(AVERAGEIF(L:L,L696,$J:$J)," ")</f>
        <v>0.925625</v>
      </c>
      <c r="O696" s="84">
        <f ca="1" t="shared" si="704"/>
        <v>0.925625</v>
      </c>
      <c r="P696" s="68" t="str">
        <f ca="1">IF(ISBLANK(A696)," ",IF(N696&gt;MASTER!$B$3/100,"SB",IF(N696&gt;MASTER!$B$4/100,"B",IF(N696&gt;MASTER!$B$5/100,"C","K"))))</f>
        <v>B</v>
      </c>
      <c r="Q696" s="68" t="str">
        <f ca="1">IF(ISBLANK(B696)," ",IF(O696&gt;MASTER!$B$3/100,"SB",IF(O696&gt;MASTER!$B$4/100,"B",IF(O696&gt;MASTER!$B$5/100,"C","K"))))</f>
        <v>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3">
        <f ca="1" t="shared" si="0"/>
        <v>6</v>
      </c>
      <c r="F697" s="68" t="str">
        <f ca="1">IF(ISBLANK(A697)," ",INDIRECT(ADDRESS(1,5+MOD(ROW()-2,COUNTA('Form Responses 1'!$1:$1)-4),,TRUE,"Form Responses 1")))</f>
        <v>RADEN SALEH - Lantai 1 [Ruang Kerja]</v>
      </c>
      <c r="G697" s="68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RADEN SALEH - Lantai 1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4">
        <f ca="1" t="shared" ref="N697:O697" si="705">IFERROR(AVERAGEIF(L:L,L697,$J:$J)," ")</f>
        <v>0.925625</v>
      </c>
      <c r="O697" s="84">
        <f ca="1" t="shared" si="705"/>
        <v>0.925625</v>
      </c>
      <c r="P697" s="68" t="str">
        <f ca="1">IF(ISBLANK(A697)," ",IF(N697&gt;MASTER!$B$3/100,"SB",IF(N697&gt;MASTER!$B$4/100,"B",IF(N697&gt;MASTER!$B$5/100,"C","K"))))</f>
        <v>B</v>
      </c>
      <c r="Q697" s="68" t="str">
        <f ca="1">IF(ISBLANK(B697)," ",IF(O697&gt;MASTER!$B$3/100,"SB",IF(O697&gt;MASTER!$B$4/100,"B",IF(O697&gt;MASTER!$B$5/100,"C","K"))))</f>
        <v>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3">
        <f ca="1" t="shared" si="0"/>
        <v>6</v>
      </c>
      <c r="F698" s="68" t="str">
        <f ca="1">IF(ISBLANK(A698)," ",INDIRECT(ADDRESS(1,5+MOD(ROW()-2,COUNTA('Form Responses 1'!$1:$1)-4),,TRUE,"Form Responses 1")))</f>
        <v>RADEN SALEH - Lantai 1 [Tangga Exit]</v>
      </c>
      <c r="G698" s="68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RADEN SALEH - Lantai 1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4">
        <f ca="1" t="shared" ref="N698:O698" si="706">IFERROR(AVERAGEIF(L:L,L698,$J:$J)," ")</f>
        <v>0.925625</v>
      </c>
      <c r="O698" s="84">
        <f ca="1" t="shared" si="706"/>
        <v>0.925625</v>
      </c>
      <c r="P698" s="68" t="str">
        <f ca="1">IF(ISBLANK(A698)," ",IF(N698&gt;MASTER!$B$3/100,"SB",IF(N698&gt;MASTER!$B$4/100,"B",IF(N698&gt;MASTER!$B$5/100,"C","K"))))</f>
        <v>B</v>
      </c>
      <c r="Q698" s="68" t="str">
        <f ca="1">IF(ISBLANK(B698)," ",IF(O698&gt;MASTER!$B$3/100,"SB",IF(O698&gt;MASTER!$B$4/100,"B",IF(O698&gt;MASTER!$B$5/100,"C","K"))))</f>
        <v>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3">
        <f ca="1" t="shared" si="0"/>
        <v>6</v>
      </c>
      <c r="F699" s="68" t="str">
        <f ca="1">IF(ISBLANK(A699)," ",INDIRECT(ADDRESS(1,5+MOD(ROW()-2,COUNTA('Form Responses 1'!$1:$1)-4),,TRUE,"Form Responses 1")))</f>
        <v>RADEN SALEH - Lantai 1 [Toilet Pria / Wanita]</v>
      </c>
      <c r="G699" s="68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RADEN SALEH - Lantai 1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4">
        <f ca="1" t="shared" ref="N699:O699" si="707">IFERROR(AVERAGEIF(L:L,L699,$J:$J)," ")</f>
        <v>0.925625</v>
      </c>
      <c r="O699" s="84">
        <f ca="1" t="shared" si="707"/>
        <v>0.925625</v>
      </c>
      <c r="P699" s="68" t="str">
        <f ca="1">IF(ISBLANK(A699)," ",IF(N699&gt;MASTER!$B$3/100,"SB",IF(N699&gt;MASTER!$B$4/100,"B",IF(N699&gt;MASTER!$B$5/100,"C","K"))))</f>
        <v>B</v>
      </c>
      <c r="Q699" s="68" t="str">
        <f ca="1">IF(ISBLANK(B699)," ",IF(O699&gt;MASTER!$B$3/100,"SB",IF(O699&gt;MASTER!$B$4/100,"B",IF(O699&gt;MASTER!$B$5/100,"C","K"))))</f>
        <v>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3">
        <f ca="1" t="shared" si="0"/>
        <v>6</v>
      </c>
      <c r="F700" s="68" t="str">
        <f ca="1">IF(ISBLANK(A700)," ",INDIRECT(ADDRESS(1,5+MOD(ROW()-2,COUNTA('Form Responses 1'!$1:$1)-4),,TRUE,"Form Responses 1")))</f>
        <v>RADEN SALEH - Halaman [Taman ]</v>
      </c>
      <c r="G700" s="68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RADEN SALEH - Halaman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4">
        <f ca="1" t="shared" ref="N700:O700" si="708">IFERROR(AVERAGEIF(L:L,L700,$J:$J)," ")</f>
        <v>0.925625</v>
      </c>
      <c r="O700" s="84">
        <f ca="1" t="shared" si="708"/>
        <v>0.925625</v>
      </c>
      <c r="P700" s="68" t="str">
        <f ca="1">IF(ISBLANK(A700)," ",IF(N700&gt;MASTER!$B$3/100,"SB",IF(N700&gt;MASTER!$B$4/100,"B",IF(N700&gt;MASTER!$B$5/100,"C","K"))))</f>
        <v>B</v>
      </c>
      <c r="Q700" s="68" t="str">
        <f ca="1">IF(ISBLANK(B700)," ",IF(O700&gt;MASTER!$B$3/100,"SB",IF(O700&gt;MASTER!$B$4/100,"B",IF(O700&gt;MASTER!$B$5/100,"C","K"))))</f>
        <v>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3">
        <f ca="1" t="shared" si="0"/>
        <v>6</v>
      </c>
      <c r="F701" s="68" t="str">
        <f ca="1">IF(ISBLANK(A701)," ",INDIRECT(ADDRESS(1,5+MOD(ROW()-2,COUNTA('Form Responses 1'!$1:$1)-4),,TRUE,"Form Responses 1")))</f>
        <v>RADEN SALEH - Halaman [Parkir Motor ]</v>
      </c>
      <c r="G701" s="68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RADEN SALEH - Halaman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4">
        <f ca="1" t="shared" ref="N701:O701" si="709">IFERROR(AVERAGEIF(L:L,L701,$J:$J)," ")</f>
        <v>0.925625</v>
      </c>
      <c r="O701" s="84">
        <f ca="1" t="shared" si="709"/>
        <v>0.925625</v>
      </c>
      <c r="P701" s="68" t="str">
        <f ca="1">IF(ISBLANK(A701)," ",IF(N701&gt;MASTER!$B$3/100,"SB",IF(N701&gt;MASTER!$B$4/100,"B",IF(N701&gt;MASTER!$B$5/100,"C","K"))))</f>
        <v>B</v>
      </c>
      <c r="Q701" s="68" t="str">
        <f ca="1">IF(ISBLANK(B701)," ",IF(O701&gt;MASTER!$B$3/100,"SB",IF(O701&gt;MASTER!$B$4/100,"B",IF(O701&gt;MASTER!$B$5/100,"C","K"))))</f>
        <v>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3">
        <f ca="1" t="shared" si="0"/>
        <v>6</v>
      </c>
      <c r="F702" s="68" t="str">
        <f ca="1">IF(ISBLANK(A702)," ",INDIRECT(ADDRESS(1,5+MOD(ROW()-2,COUNTA('Form Responses 1'!$1:$1)-4),,TRUE,"Form Responses 1")))</f>
        <v>RADEN SALEH - Halaman [Parkir Mobil]</v>
      </c>
      <c r="G702" s="68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RADEN SALEH - Halaman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4">
        <f ca="1" t="shared" ref="N702:O702" si="710">IFERROR(AVERAGEIF(L:L,L702,$J:$J)," ")</f>
        <v>0.925625</v>
      </c>
      <c r="O702" s="84">
        <f ca="1" t="shared" si="710"/>
        <v>0.925625</v>
      </c>
      <c r="P702" s="68" t="str">
        <f ca="1">IF(ISBLANK(A702)," ",IF(N702&gt;MASTER!$B$3/100,"SB",IF(N702&gt;MASTER!$B$4/100,"B",IF(N702&gt;MASTER!$B$5/100,"C","K"))))</f>
        <v>B</v>
      </c>
      <c r="Q702" s="68" t="str">
        <f ca="1">IF(ISBLANK(B702)," ",IF(O702&gt;MASTER!$B$3/100,"SB",IF(O702&gt;MASTER!$B$4/100,"B",IF(O702&gt;MASTER!$B$5/100,"C","K"))))</f>
        <v>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3">
        <f ca="1" t="shared" si="0"/>
        <v>6</v>
      </c>
      <c r="F703" s="68" t="str">
        <f ca="1">IF(ISBLANK(A703)," ",INDIRECT(ADDRESS(1,5+MOD(ROW()-2,COUNTA('Form Responses 1'!$1:$1)-4),,TRUE,"Form Responses 1")))</f>
        <v>RADEN SALEH - Halaman [Pos Security]</v>
      </c>
      <c r="G703" s="68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RADEN SALEH - Halaman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4">
        <f ca="1" t="shared" ref="N703:O703" si="711">IFERROR(AVERAGEIF(L:L,L703,$J:$J)," ")</f>
        <v>0.925625</v>
      </c>
      <c r="O703" s="84">
        <f ca="1" t="shared" si="711"/>
        <v>0.925625</v>
      </c>
      <c r="P703" s="68" t="str">
        <f ca="1">IF(ISBLANK(A703)," ",IF(N703&gt;MASTER!$B$3/100,"SB",IF(N703&gt;MASTER!$B$4/100,"B",IF(N703&gt;MASTER!$B$5/100,"C","K"))))</f>
        <v>B</v>
      </c>
      <c r="Q703" s="68" t="str">
        <f ca="1">IF(ISBLANK(B703)," ",IF(O703&gt;MASTER!$B$3/100,"SB",IF(O703&gt;MASTER!$B$4/100,"B",IF(O703&gt;MASTER!$B$5/100,"C","K"))))</f>
        <v>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3">
        <f ca="1" t="shared" si="0"/>
        <v>6</v>
      </c>
      <c r="F704" s="68" t="str">
        <f ca="1">IF(ISBLANK(A704)," ",INDIRECT(ADDRESS(1,5+MOD(ROW()-2,COUNTA('Form Responses 1'!$1:$1)-4),,TRUE,"Form Responses 1")))</f>
        <v>RADEN SALEH - Halaman [Halaman depan samping dan belakang]</v>
      </c>
      <c r="G704" s="68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RADEN SALEH - Halaman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4">
        <f ca="1" t="shared" ref="N704:O704" si="712">IFERROR(AVERAGEIF(L:L,L704,$J:$J)," ")</f>
        <v>0.925625</v>
      </c>
      <c r="O704" s="84">
        <f ca="1" t="shared" si="712"/>
        <v>0.925625</v>
      </c>
      <c r="P704" s="68" t="str">
        <f ca="1">IF(ISBLANK(A704)," ",IF(N704&gt;MASTER!$B$3/100,"SB",IF(N704&gt;MASTER!$B$4/100,"B",IF(N704&gt;MASTER!$B$5/100,"C","K"))))</f>
        <v>B</v>
      </c>
      <c r="Q704" s="68" t="str">
        <f ca="1">IF(ISBLANK(B704)," ",IF(O704&gt;MASTER!$B$3/100,"SB",IF(O704&gt;MASTER!$B$4/100,"B",IF(O704&gt;MASTER!$B$5/100,"C","K"))))</f>
        <v>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3">
        <f ca="1" t="shared" si="0"/>
        <v>6</v>
      </c>
      <c r="F705" s="68" t="str">
        <f ca="1">IF(ISBLANK(A705)," ",INDIRECT(ADDRESS(1,5+MOD(ROW()-2,COUNTA('Form Responses 1'!$1:$1)-4),,TRUE,"Form Responses 1")))</f>
        <v>RADEN SALEH - Halaman [TPS]</v>
      </c>
      <c r="G705" s="68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RADEN SALEH - Halaman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4">
        <f ca="1" t="shared" ref="N705:O705" si="713">IFERROR(AVERAGEIF(L:L,L705,$J:$J)," ")</f>
        <v>0.925625</v>
      </c>
      <c r="O705" s="84">
        <f ca="1" t="shared" si="713"/>
        <v>0.925625</v>
      </c>
      <c r="P705" s="68" t="str">
        <f ca="1">IF(ISBLANK(A705)," ",IF(N705&gt;MASTER!$B$3/100,"SB",IF(N705&gt;MASTER!$B$4/100,"B",IF(N705&gt;MASTER!$B$5/100,"C","K"))))</f>
        <v>B</v>
      </c>
      <c r="Q705" s="68" t="str">
        <f ca="1">IF(ISBLANK(B705)," ",IF(O705&gt;MASTER!$B$3/100,"SB",IF(O705&gt;MASTER!$B$4/100,"B",IF(O705&gt;MASTER!$B$5/100,"C","K"))))</f>
        <v>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3">
        <f ca="1" t="shared" si="0"/>
        <v>6</v>
      </c>
      <c r="F706" s="68" t="str">
        <f ca="1">IF(ISBLANK(A706)," ",INDIRECT(ADDRESS(1,5+MOD(ROW()-2,COUNTA('Form Responses 1'!$1:$1)-4),,TRUE,"Form Responses 1")))</f>
        <v>Security [CIKINI - Security Functions]</v>
      </c>
      <c r="G706" s="68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Security</v>
      </c>
      <c r="I706" s="84" t="str">
        <f ca="1" t="shared" si="2"/>
        <v>SECURITY SERVICE</v>
      </c>
      <c r="J706" s="84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4">
        <f ca="1" t="shared" ref="N706:O706" si="714">IFERROR(AVERAGEIF(L:L,L706,$J:$J)," ")</f>
        <v>0.925625</v>
      </c>
      <c r="O706" s="84">
        <f ca="1" t="shared" si="714"/>
        <v>0.925625</v>
      </c>
      <c r="P706" s="68" t="str">
        <f ca="1">IF(ISBLANK(A706)," ",IF(N706&gt;MASTER!$B$3/100,"SB",IF(N706&gt;MASTER!$B$4/100,"B",IF(N706&gt;MASTER!$B$5/100,"C","K"))))</f>
        <v>B</v>
      </c>
      <c r="Q706" s="68" t="str">
        <f ca="1">IF(ISBLANK(B706)," ",IF(O706&gt;MASTER!$B$3/100,"SB",IF(O706&gt;MASTER!$B$4/100,"B",IF(O706&gt;MASTER!$B$5/100,"C","K"))))</f>
        <v>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3">
        <f ca="1" t="shared" si="0"/>
        <v>6</v>
      </c>
      <c r="F707" s="68" t="str">
        <f ca="1">IF(ISBLANK(A707)," ",INDIRECT(ADDRESS(1,5+MOD(ROW()-2,COUNTA('Form Responses 1'!$1:$1)-4),,TRUE,"Form Responses 1")))</f>
        <v>Security [ RADEN SALEH - Security Functions]</v>
      </c>
      <c r="G707" s="68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Security</v>
      </c>
      <c r="I707" s="84" t="str">
        <f ca="1" t="shared" si="2"/>
        <v>SECURITY SERVICE</v>
      </c>
      <c r="J707" s="84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4">
        <f ca="1" t="shared" ref="N707:O707" si="715">IFERROR(AVERAGEIF(L:L,L707,$J:$J)," ")</f>
        <v>0.925625</v>
      </c>
      <c r="O707" s="84">
        <f ca="1" t="shared" si="715"/>
        <v>0.925625</v>
      </c>
      <c r="P707" s="68" t="str">
        <f ca="1">IF(ISBLANK(A707)," ",IF(N707&gt;MASTER!$B$3/100,"SB",IF(N707&gt;MASTER!$B$4/100,"B",IF(N707&gt;MASTER!$B$5/100,"C","K"))))</f>
        <v>B</v>
      </c>
      <c r="Q707" s="68" t="str">
        <f ca="1">IF(ISBLANK(B707)," ",IF(O707&gt;MASTER!$B$3/100,"SB",IF(O707&gt;MASTER!$B$4/100,"B",IF(O707&gt;MASTER!$B$5/100,"C","K"))))</f>
        <v>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3">
        <f ca="1" t="shared" si="0"/>
        <v>6</v>
      </c>
      <c r="F708" s="68" t="str">
        <f ca="1">IF(ISBLANK(A708)," ",INDIRECT(ADDRESS(1,5+MOD(ROW()-2,COUNTA('Form Responses 1'!$1:$1)-4),,TRUE,"Form Responses 1")))</f>
        <v>CIKINI - Lantai 1 [Lobby Utama]</v>
      </c>
      <c r="G708" s="68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CIKINI - Lantai 1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4">
        <f ca="1" t="shared" ref="N708:O708" si="716">IFERROR(AVERAGEIF(L:L,L708,$J:$J)," ")</f>
        <v>0.925625</v>
      </c>
      <c r="O708" s="84">
        <f ca="1" t="shared" si="716"/>
        <v>0.925625</v>
      </c>
      <c r="P708" s="68" t="str">
        <f ca="1">IF(ISBLANK(A708)," ",IF(N708&gt;MASTER!$B$3/100,"SB",IF(N708&gt;MASTER!$B$4/100,"B",IF(N708&gt;MASTER!$B$5/100,"C","K"))))</f>
        <v>B</v>
      </c>
      <c r="Q708" s="68" t="str">
        <f ca="1">IF(ISBLANK(B708)," ",IF(O708&gt;MASTER!$B$3/100,"SB",IF(O708&gt;MASTER!$B$4/100,"B",IF(O708&gt;MASTER!$B$5/100,"C","K"))))</f>
        <v>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3">
        <f ca="1" t="shared" si="0"/>
        <v>6</v>
      </c>
      <c r="F709" s="68" t="str">
        <f ca="1">IF(ISBLANK(A709)," ",INDIRECT(ADDRESS(1,5+MOD(ROW()-2,COUNTA('Form Responses 1'!$1:$1)-4),,TRUE,"Form Responses 1")))</f>
        <v>CIKINI - Lantai 1 [Musholla]</v>
      </c>
      <c r="G709" s="68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CIKINI - Lantai 1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4">
        <f ca="1" t="shared" ref="N709:O709" si="717">IFERROR(AVERAGEIF(L:L,L709,$J:$J)," ")</f>
        <v>0.925625</v>
      </c>
      <c r="O709" s="84">
        <f ca="1" t="shared" si="717"/>
        <v>0.925625</v>
      </c>
      <c r="P709" s="68" t="str">
        <f ca="1">IF(ISBLANK(A709)," ",IF(N709&gt;MASTER!$B$3/100,"SB",IF(N709&gt;MASTER!$B$4/100,"B",IF(N709&gt;MASTER!$B$5/100,"C","K"))))</f>
        <v>B</v>
      </c>
      <c r="Q709" s="68" t="str">
        <f ca="1">IF(ISBLANK(B709)," ",IF(O709&gt;MASTER!$B$3/100,"SB",IF(O709&gt;MASTER!$B$4/100,"B",IF(O709&gt;MASTER!$B$5/100,"C","K"))))</f>
        <v>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3">
        <f ca="1" t="shared" si="0"/>
        <v>6</v>
      </c>
      <c r="F710" s="68" t="str">
        <f ca="1">IF(ISBLANK(A710)," ",INDIRECT(ADDRESS(1,5+MOD(ROW()-2,COUNTA('Form Responses 1'!$1:$1)-4),,TRUE,"Form Responses 1")))</f>
        <v>CIKINI - Lantai 1 [R. PPID]</v>
      </c>
      <c r="G710" s="68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CIKINI - Lantai 1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4">
        <f ca="1" t="shared" ref="N710:O710" si="718">IFERROR(AVERAGEIF(L:L,L710,$J:$J)," ")</f>
        <v>0.925625</v>
      </c>
      <c r="O710" s="84">
        <f ca="1" t="shared" si="718"/>
        <v>0.925625</v>
      </c>
      <c r="P710" s="68" t="str">
        <f ca="1">IF(ISBLANK(A710)," ",IF(N710&gt;MASTER!$B$3/100,"SB",IF(N710&gt;MASTER!$B$4/100,"B",IF(N710&gt;MASTER!$B$5/100,"C","K"))))</f>
        <v>B</v>
      </c>
      <c r="Q710" s="68" t="str">
        <f ca="1">IF(ISBLANK(B710)," ",IF(O710&gt;MASTER!$B$3/100,"SB",IF(O710&gt;MASTER!$B$4/100,"B",IF(O710&gt;MASTER!$B$5/100,"C","K"))))</f>
        <v>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3">
        <f ca="1" t="shared" si="0"/>
        <v>6</v>
      </c>
      <c r="F711" s="68" t="str">
        <f ca="1">IF(ISBLANK(A711)," ",INDIRECT(ADDRESS(1,5+MOD(ROW()-2,COUNTA('Form Responses 1'!$1:$1)-4),,TRUE,"Form Responses 1")))</f>
        <v>CIKINI - Lantai 1 [Ruang Kerja]</v>
      </c>
      <c r="G711" s="68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CIKINI - Lantai 1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4">
        <f ca="1" t="shared" ref="N711:O711" si="719">IFERROR(AVERAGEIF(L:L,L711,$J:$J)," ")</f>
        <v>0.925625</v>
      </c>
      <c r="O711" s="84">
        <f ca="1" t="shared" si="719"/>
        <v>0.925625</v>
      </c>
      <c r="P711" s="68" t="str">
        <f ca="1">IF(ISBLANK(A711)," ",IF(N711&gt;MASTER!$B$3/100,"SB",IF(N711&gt;MASTER!$B$4/100,"B",IF(N711&gt;MASTER!$B$5/100,"C","K"))))</f>
        <v>B</v>
      </c>
      <c r="Q711" s="68" t="str">
        <f ca="1">IF(ISBLANK(B711)," ",IF(O711&gt;MASTER!$B$3/100,"SB",IF(O711&gt;MASTER!$B$4/100,"B",IF(O711&gt;MASTER!$B$5/100,"C","K"))))</f>
        <v>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3">
        <f ca="1" t="shared" si="0"/>
        <v>6</v>
      </c>
      <c r="F712" s="68" t="str">
        <f ca="1">IF(ISBLANK(A712)," ",INDIRECT(ADDRESS(1,5+MOD(ROW()-2,COUNTA('Form Responses 1'!$1:$1)-4),,TRUE,"Form Responses 1")))</f>
        <v>CIKINI - Lantai 1 [Taman Tengah]</v>
      </c>
      <c r="G712" s="68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CIKINI - Lantai 1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4">
        <f ca="1" t="shared" ref="N712:O712" si="720">IFERROR(AVERAGEIF(L:L,L712,$J:$J)," ")</f>
        <v>0.925625</v>
      </c>
      <c r="O712" s="84">
        <f ca="1" t="shared" si="720"/>
        <v>0.925625</v>
      </c>
      <c r="P712" s="68" t="str">
        <f ca="1">IF(ISBLANK(A712)," ",IF(N712&gt;MASTER!$B$3/100,"SB",IF(N712&gt;MASTER!$B$4/100,"B",IF(N712&gt;MASTER!$B$5/100,"C","K"))))</f>
        <v>B</v>
      </c>
      <c r="Q712" s="68" t="str">
        <f ca="1">IF(ISBLANK(B712)," ",IF(O712&gt;MASTER!$B$3/100,"SB",IF(O712&gt;MASTER!$B$4/100,"B",IF(O712&gt;MASTER!$B$5/100,"C","K"))))</f>
        <v>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3">
        <f ca="1" t="shared" si="0"/>
        <v>6</v>
      </c>
      <c r="F713" s="68" t="str">
        <f ca="1">IF(ISBLANK(A713)," ",INDIRECT(ADDRESS(1,5+MOD(ROW()-2,COUNTA('Form Responses 1'!$1:$1)-4),,TRUE,"Form Responses 1")))</f>
        <v>CIKINI - Lantai 1 [Toilet Pria / Wanita]</v>
      </c>
      <c r="G713" s="68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CIKINI - Lantai 1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4">
        <f ca="1" t="shared" ref="N713:O713" si="721">IFERROR(AVERAGEIF(L:L,L713,$J:$J)," ")</f>
        <v>0.925625</v>
      </c>
      <c r="O713" s="84">
        <f ca="1" t="shared" si="721"/>
        <v>0.925625</v>
      </c>
      <c r="P713" s="68" t="str">
        <f ca="1">IF(ISBLANK(A713)," ",IF(N713&gt;MASTER!$B$3/100,"SB",IF(N713&gt;MASTER!$B$4/100,"B",IF(N713&gt;MASTER!$B$5/100,"C","K"))))</f>
        <v>B</v>
      </c>
      <c r="Q713" s="68" t="str">
        <f ca="1">IF(ISBLANK(B713)," ",IF(O713&gt;MASTER!$B$3/100,"SB",IF(O713&gt;MASTER!$B$4/100,"B",IF(O713&gt;MASTER!$B$5/100,"C","K"))))</f>
        <v>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3">
        <f ca="1" t="shared" si="0"/>
        <v>6</v>
      </c>
      <c r="F714" s="68" t="str">
        <f ca="1">IF(ISBLANK(A714)," ",INDIRECT(ADDRESS(1,5+MOD(ROW()-2,COUNTA('Form Responses 1'!$1:$1)-4),,TRUE,"Form Responses 1")))</f>
        <v>CIKINI - Lantai 2 [Tangga Exit]</v>
      </c>
      <c r="G714" s="68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CIKINI - Lantai 2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4">
        <f ca="1" t="shared" ref="N714:O714" si="722">IFERROR(AVERAGEIF(L:L,L714,$J:$J)," ")</f>
        <v>0.925625</v>
      </c>
      <c r="O714" s="84">
        <f ca="1" t="shared" si="722"/>
        <v>0.925625</v>
      </c>
      <c r="P714" s="68" t="str">
        <f ca="1">IF(ISBLANK(A714)," ",IF(N714&gt;MASTER!$B$3/100,"SB",IF(N714&gt;MASTER!$B$4/100,"B",IF(N714&gt;MASTER!$B$5/100,"C","K"))))</f>
        <v>B</v>
      </c>
      <c r="Q714" s="68" t="str">
        <f ca="1">IF(ISBLANK(B714)," ",IF(O714&gt;MASTER!$B$3/100,"SB",IF(O714&gt;MASTER!$B$4/100,"B",IF(O714&gt;MASTER!$B$5/100,"C","K"))))</f>
        <v>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3">
        <f ca="1" t="shared" si="0"/>
        <v>6</v>
      </c>
      <c r="F715" s="68" t="str">
        <f ca="1">IF(ISBLANK(A715)," ",INDIRECT(ADDRESS(1,5+MOD(ROW()-2,COUNTA('Form Responses 1'!$1:$1)-4),,TRUE,"Form Responses 1")))</f>
        <v>CIKINI - Lantai 2 [Ruang Kerja]</v>
      </c>
      <c r="G715" s="68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CIKINI - Lantai 2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4">
        <f ca="1" t="shared" ref="N715:O715" si="723">IFERROR(AVERAGEIF(L:L,L715,$J:$J)," ")</f>
        <v>0.925625</v>
      </c>
      <c r="O715" s="84">
        <f ca="1" t="shared" si="723"/>
        <v>0.925625</v>
      </c>
      <c r="P715" s="68" t="str">
        <f ca="1">IF(ISBLANK(A715)," ",IF(N715&gt;MASTER!$B$3/100,"SB",IF(N715&gt;MASTER!$B$4/100,"B",IF(N715&gt;MASTER!$B$5/100,"C","K"))))</f>
        <v>B</v>
      </c>
      <c r="Q715" s="68" t="str">
        <f ca="1">IF(ISBLANK(B715)," ",IF(O715&gt;MASTER!$B$3/100,"SB",IF(O715&gt;MASTER!$B$4/100,"B",IF(O715&gt;MASTER!$B$5/100,"C","K"))))</f>
        <v>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3">
        <f ca="1" t="shared" si="0"/>
        <v>6</v>
      </c>
      <c r="F716" s="68" t="str">
        <f ca="1">IF(ISBLANK(A716)," ",INDIRECT(ADDRESS(1,5+MOD(ROW()-2,COUNTA('Form Responses 1'!$1:$1)-4),,TRUE,"Form Responses 1")))</f>
        <v>CIKINI - Lantai 2 [Pantry ]</v>
      </c>
      <c r="G716" s="68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CIKINI - Lantai 2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4">
        <f ca="1" t="shared" ref="N716:O716" si="724">IFERROR(AVERAGEIF(L:L,L716,$J:$J)," ")</f>
        <v>0.925625</v>
      </c>
      <c r="O716" s="84">
        <f ca="1" t="shared" si="724"/>
        <v>0.925625</v>
      </c>
      <c r="P716" s="68" t="str">
        <f ca="1">IF(ISBLANK(A716)," ",IF(N716&gt;MASTER!$B$3/100,"SB",IF(N716&gt;MASTER!$B$4/100,"B",IF(N716&gt;MASTER!$B$5/100,"C","K"))))</f>
        <v>B</v>
      </c>
      <c r="Q716" s="68" t="str">
        <f ca="1">IF(ISBLANK(B716)," ",IF(O716&gt;MASTER!$B$3/100,"SB",IF(O716&gt;MASTER!$B$4/100,"B",IF(O716&gt;MASTER!$B$5/100,"C","K"))))</f>
        <v>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3">
        <f ca="1" t="shared" si="0"/>
        <v>6</v>
      </c>
      <c r="F717" s="68" t="str">
        <f ca="1">IF(ISBLANK(A717)," ",INDIRECT(ADDRESS(1,5+MOD(ROW()-2,COUNTA('Form Responses 1'!$1:$1)-4),,TRUE,"Form Responses 1")))</f>
        <v>CIKINI - Lantai 2 [Ruang Rapat 1]</v>
      </c>
      <c r="G717" s="68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CIKINI - Lantai 2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4">
        <f ca="1" t="shared" ref="N717:O717" si="725">IFERROR(AVERAGEIF(L:L,L717,$J:$J)," ")</f>
        <v>0.925625</v>
      </c>
      <c r="O717" s="84">
        <f ca="1" t="shared" si="725"/>
        <v>0.925625</v>
      </c>
      <c r="P717" s="68" t="str">
        <f ca="1">IF(ISBLANK(A717)," ",IF(N717&gt;MASTER!$B$3/100,"SB",IF(N717&gt;MASTER!$B$4/100,"B",IF(N717&gt;MASTER!$B$5/100,"C","K"))))</f>
        <v>B</v>
      </c>
      <c r="Q717" s="68" t="str">
        <f ca="1">IF(ISBLANK(B717)," ",IF(O717&gt;MASTER!$B$3/100,"SB",IF(O717&gt;MASTER!$B$4/100,"B",IF(O717&gt;MASTER!$B$5/100,"C","K"))))</f>
        <v>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3">
        <f ca="1" t="shared" si="0"/>
        <v>6</v>
      </c>
      <c r="F718" s="68" t="str">
        <f ca="1">IF(ISBLANK(A718)," ",INDIRECT(ADDRESS(1,5+MOD(ROW()-2,COUNTA('Form Responses 1'!$1:$1)-4),,TRUE,"Form Responses 1")))</f>
        <v>CIKINI - Lantai 2 [Koridor ]</v>
      </c>
      <c r="G718" s="68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CIKINI - Lantai 2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4">
        <f ca="1" t="shared" ref="N718:O718" si="726">IFERROR(AVERAGEIF(L:L,L718,$J:$J)," ")</f>
        <v>0.925625</v>
      </c>
      <c r="O718" s="84">
        <f ca="1" t="shared" si="726"/>
        <v>0.925625</v>
      </c>
      <c r="P718" s="68" t="str">
        <f ca="1">IF(ISBLANK(A718)," ",IF(N718&gt;MASTER!$B$3/100,"SB",IF(N718&gt;MASTER!$B$4/100,"B",IF(N718&gt;MASTER!$B$5/100,"C","K"))))</f>
        <v>B</v>
      </c>
      <c r="Q718" s="68" t="str">
        <f ca="1">IF(ISBLANK(B718)," ",IF(O718&gt;MASTER!$B$3/100,"SB",IF(O718&gt;MASTER!$B$4/100,"B",IF(O718&gt;MASTER!$B$5/100,"C","K"))))</f>
        <v>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3">
        <f ca="1" t="shared" si="0"/>
        <v>6</v>
      </c>
      <c r="F719" s="68" t="str">
        <f ca="1">IF(ISBLANK(A719)," ",INDIRECT(ADDRESS(1,5+MOD(ROW()-2,COUNTA('Form Responses 1'!$1:$1)-4),,TRUE,"Form Responses 1")))</f>
        <v>CIKINI - Lantai 2 [Toilet Pria / Wanita]</v>
      </c>
      <c r="G719" s="68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CIKINI - Lantai 2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4">
        <f ca="1" t="shared" ref="N719:O719" si="727">IFERROR(AVERAGEIF(L:L,L719,$J:$J)," ")</f>
        <v>0.925625</v>
      </c>
      <c r="O719" s="84">
        <f ca="1" t="shared" si="727"/>
        <v>0.925625</v>
      </c>
      <c r="P719" s="68" t="str">
        <f ca="1">IF(ISBLANK(A719)," ",IF(N719&gt;MASTER!$B$3/100,"SB",IF(N719&gt;MASTER!$B$4/100,"B",IF(N719&gt;MASTER!$B$5/100,"C","K"))))</f>
        <v>B</v>
      </c>
      <c r="Q719" s="68" t="str">
        <f ca="1">IF(ISBLANK(B719)," ",IF(O719&gt;MASTER!$B$3/100,"SB",IF(O719&gt;MASTER!$B$4/100,"B",IF(O719&gt;MASTER!$B$5/100,"C","K"))))</f>
        <v>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3">
        <f ca="1" t="shared" si="0"/>
        <v>6</v>
      </c>
      <c r="F720" s="68" t="str">
        <f ca="1">IF(ISBLANK(A720)," ",INDIRECT(ADDRESS(1,5+MOD(ROW()-2,COUNTA('Form Responses 1'!$1:$1)-4),,TRUE,"Form Responses 1")))</f>
        <v>CIKINI - Halaman [Taman ]</v>
      </c>
      <c r="G720" s="68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CIKINI - Halaman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4">
        <f ca="1" t="shared" ref="N720:O720" si="728">IFERROR(AVERAGEIF(L:L,L720,$J:$J)," ")</f>
        <v>0.925625</v>
      </c>
      <c r="O720" s="84">
        <f ca="1" t="shared" si="728"/>
        <v>0.925625</v>
      </c>
      <c r="P720" s="68" t="str">
        <f ca="1">IF(ISBLANK(A720)," ",IF(N720&gt;MASTER!$B$3/100,"SB",IF(N720&gt;MASTER!$B$4/100,"B",IF(N720&gt;MASTER!$B$5/100,"C","K"))))</f>
        <v>B</v>
      </c>
      <c r="Q720" s="68" t="str">
        <f ca="1">IF(ISBLANK(B720)," ",IF(O720&gt;MASTER!$B$3/100,"SB",IF(O720&gt;MASTER!$B$4/100,"B",IF(O720&gt;MASTER!$B$5/100,"C","K"))))</f>
        <v>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3">
        <f ca="1" t="shared" si="0"/>
        <v>6</v>
      </c>
      <c r="F721" s="68" t="str">
        <f ca="1">IF(ISBLANK(A721)," ",INDIRECT(ADDRESS(1,5+MOD(ROW()-2,COUNTA('Form Responses 1'!$1:$1)-4),,TRUE,"Form Responses 1")))</f>
        <v>CIKINI - Halaman [Parkir Motor ]</v>
      </c>
      <c r="G721" s="68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CIKINI - Halaman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4">
        <f ca="1" t="shared" ref="N721:O721" si="729">IFERROR(AVERAGEIF(L:L,L721,$J:$J)," ")</f>
        <v>0.925625</v>
      </c>
      <c r="O721" s="84">
        <f ca="1" t="shared" si="729"/>
        <v>0.925625</v>
      </c>
      <c r="P721" s="68" t="str">
        <f ca="1">IF(ISBLANK(A721)," ",IF(N721&gt;MASTER!$B$3/100,"SB",IF(N721&gt;MASTER!$B$4/100,"B",IF(N721&gt;MASTER!$B$5/100,"C","K"))))</f>
        <v>B</v>
      </c>
      <c r="Q721" s="68" t="str">
        <f ca="1">IF(ISBLANK(B721)," ",IF(O721&gt;MASTER!$B$3/100,"SB",IF(O721&gt;MASTER!$B$4/100,"B",IF(O721&gt;MASTER!$B$5/100,"C","K"))))</f>
        <v>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3">
        <f ca="1" t="shared" si="0"/>
        <v>6</v>
      </c>
      <c r="F722" s="68" t="str">
        <f ca="1">IF(ISBLANK(A722)," ",INDIRECT(ADDRESS(1,5+MOD(ROW()-2,COUNTA('Form Responses 1'!$1:$1)-4),,TRUE,"Form Responses 1")))</f>
        <v>CIKINI - Halaman [Parkir Mobil]</v>
      </c>
      <c r="G722" s="68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CIKINI - Halaman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4">
        <f ca="1" t="shared" ref="N722:O722" si="730">IFERROR(AVERAGEIF(L:L,L722,$J:$J)," ")</f>
        <v>0.925625</v>
      </c>
      <c r="O722" s="84">
        <f ca="1" t="shared" si="730"/>
        <v>0.925625</v>
      </c>
      <c r="P722" s="68" t="str">
        <f ca="1">IF(ISBLANK(A722)," ",IF(N722&gt;MASTER!$B$3/100,"SB",IF(N722&gt;MASTER!$B$4/100,"B",IF(N722&gt;MASTER!$B$5/100,"C","K"))))</f>
        <v>B</v>
      </c>
      <c r="Q722" s="68" t="str">
        <f ca="1">IF(ISBLANK(B722)," ",IF(O722&gt;MASTER!$B$3/100,"SB",IF(O722&gt;MASTER!$B$4/100,"B",IF(O722&gt;MASTER!$B$5/100,"C","K"))))</f>
        <v>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3">
        <f ca="1" t="shared" si="0"/>
        <v>6</v>
      </c>
      <c r="F723" s="68" t="str">
        <f ca="1">IF(ISBLANK(A723)," ",INDIRECT(ADDRESS(1,5+MOD(ROW()-2,COUNTA('Form Responses 1'!$1:$1)-4),,TRUE,"Form Responses 1")))</f>
        <v>CIKINI - Halaman [Pos Security]</v>
      </c>
      <c r="G723" s="68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CIKINI - Halaman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4">
        <f ca="1" t="shared" ref="N723:O723" si="731">IFERROR(AVERAGEIF(L:L,L723,$J:$J)," ")</f>
        <v>0.925625</v>
      </c>
      <c r="O723" s="84">
        <f ca="1" t="shared" si="731"/>
        <v>0.925625</v>
      </c>
      <c r="P723" s="68" t="str">
        <f ca="1">IF(ISBLANK(A723)," ",IF(N723&gt;MASTER!$B$3/100,"SB",IF(N723&gt;MASTER!$B$4/100,"B",IF(N723&gt;MASTER!$B$5/100,"C","K"))))</f>
        <v>B</v>
      </c>
      <c r="Q723" s="68" t="str">
        <f ca="1">IF(ISBLANK(B723)," ",IF(O723&gt;MASTER!$B$3/100,"SB",IF(O723&gt;MASTER!$B$4/100,"B",IF(O723&gt;MASTER!$B$5/100,"C","K"))))</f>
        <v>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3">
        <f ca="1" t="shared" si="0"/>
        <v>6</v>
      </c>
      <c r="F724" s="68" t="str">
        <f ca="1">IF(ISBLANK(A724)," ",INDIRECT(ADDRESS(1,5+MOD(ROW()-2,COUNTA('Form Responses 1'!$1:$1)-4),,TRUE,"Form Responses 1")))</f>
        <v>CIKINI - Halaman [Halaman depan dan samping ]</v>
      </c>
      <c r="G724" s="68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CIKINI - Halaman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4">
        <f ca="1" t="shared" ref="N724:O724" si="732">IFERROR(AVERAGEIF(L:L,L724,$J:$J)," ")</f>
        <v>0.925625</v>
      </c>
      <c r="O724" s="84">
        <f ca="1" t="shared" si="732"/>
        <v>0.925625</v>
      </c>
      <c r="P724" s="68" t="str">
        <f ca="1">IF(ISBLANK(A724)," ",IF(N724&gt;MASTER!$B$3/100,"SB",IF(N724&gt;MASTER!$B$4/100,"B",IF(N724&gt;MASTER!$B$5/100,"C","K"))))</f>
        <v>B</v>
      </c>
      <c r="Q724" s="68" t="str">
        <f ca="1">IF(ISBLANK(B724)," ",IF(O724&gt;MASTER!$B$3/100,"SB",IF(O724&gt;MASTER!$B$4/100,"B",IF(O724&gt;MASTER!$B$5/100,"C","K"))))</f>
        <v>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3">
        <f ca="1" t="shared" si="0"/>
        <v>6</v>
      </c>
      <c r="F725" s="68" t="str">
        <f ca="1">IF(ISBLANK(A725)," ",INDIRECT(ADDRESS(1,5+MOD(ROW()-2,COUNTA('Form Responses 1'!$1:$1)-4),,TRUE,"Form Responses 1")))</f>
        <v>CIKINI - Halaman [TPS]</v>
      </c>
      <c r="G725" s="68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CIKINI - Halaman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4">
        <f ca="1" t="shared" ref="N725:O725" si="733">IFERROR(AVERAGEIF(L:L,L725,$J:$J)," ")</f>
        <v>0.925625</v>
      </c>
      <c r="O725" s="84">
        <f ca="1" t="shared" si="733"/>
        <v>0.925625</v>
      </c>
      <c r="P725" s="68" t="str">
        <f ca="1">IF(ISBLANK(A725)," ",IF(N725&gt;MASTER!$B$3/100,"SB",IF(N725&gt;MASTER!$B$4/100,"B",IF(N725&gt;MASTER!$B$5/100,"C","K"))))</f>
        <v>B</v>
      </c>
      <c r="Q725" s="68" t="str">
        <f ca="1">IF(ISBLANK(B725)," ",IF(O725&gt;MASTER!$B$3/100,"SB",IF(O725&gt;MASTER!$B$4/100,"B",IF(O725&gt;MASTER!$B$5/100,"C","K"))))</f>
        <v>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3">
        <f ca="1" t="shared" si="0"/>
        <v>6</v>
      </c>
      <c r="F726" s="68" t="str">
        <f ca="1">IF(ISBLANK(A726)," ",INDIRECT(ADDRESS(1,5+MOD(ROW()-2,COUNTA('Form Responses 1'!$1:$1)-4),,TRUE,"Form Responses 1")))</f>
        <v>RADEN SALEH - Lantai 1 [Lobby Utama]</v>
      </c>
      <c r="G726" s="68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RADEN SALEH - Lantai 1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4">
        <f ca="1" t="shared" ref="N726:O726" si="734">IFERROR(AVERAGEIF(L:L,L726,$J:$J)," ")</f>
        <v>0.925625</v>
      </c>
      <c r="O726" s="84">
        <f ca="1" t="shared" si="734"/>
        <v>0.925625</v>
      </c>
      <c r="P726" s="68" t="str">
        <f ca="1">IF(ISBLANK(A726)," ",IF(N726&gt;MASTER!$B$3/100,"SB",IF(N726&gt;MASTER!$B$4/100,"B",IF(N726&gt;MASTER!$B$5/100,"C","K"))))</f>
        <v>B</v>
      </c>
      <c r="Q726" s="68" t="str">
        <f ca="1">IF(ISBLANK(B726)," ",IF(O726&gt;MASTER!$B$3/100,"SB",IF(O726&gt;MASTER!$B$4/100,"B",IF(O726&gt;MASTER!$B$5/100,"C","K"))))</f>
        <v>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3">
        <f ca="1" t="shared" si="0"/>
        <v>6</v>
      </c>
      <c r="F727" s="68" t="str">
        <f ca="1">IF(ISBLANK(A727)," ",INDIRECT(ADDRESS(1,5+MOD(ROW()-2,COUNTA('Form Responses 1'!$1:$1)-4),,TRUE,"Form Responses 1")))</f>
        <v>RADEN SALEH - Lantai 1 [Lobby Luar]</v>
      </c>
      <c r="G727" s="68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RADEN SALEH - Lantai 1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4">
        <f ca="1" t="shared" ref="N727:O727" si="735">IFERROR(AVERAGEIF(L:L,L727,$J:$J)," ")</f>
        <v>0.925625</v>
      </c>
      <c r="O727" s="84">
        <f ca="1" t="shared" si="735"/>
        <v>0.925625</v>
      </c>
      <c r="P727" s="68" t="str">
        <f ca="1">IF(ISBLANK(A727)," ",IF(N727&gt;MASTER!$B$3/100,"SB",IF(N727&gt;MASTER!$B$4/100,"B",IF(N727&gt;MASTER!$B$5/100,"C","K"))))</f>
        <v>B</v>
      </c>
      <c r="Q727" s="68" t="str">
        <f ca="1">IF(ISBLANK(B727)," ",IF(O727&gt;MASTER!$B$3/100,"SB",IF(O727&gt;MASTER!$B$4/100,"B",IF(O727&gt;MASTER!$B$5/100,"C","K"))))</f>
        <v>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3">
        <f ca="1" t="shared" si="0"/>
        <v>6</v>
      </c>
      <c r="F728" s="68" t="str">
        <f ca="1">IF(ISBLANK(A728)," ",INDIRECT(ADDRESS(1,5+MOD(ROW()-2,COUNTA('Form Responses 1'!$1:$1)-4),,TRUE,"Form Responses 1")))</f>
        <v>RADEN SALEH - Lantai 1 [Ruang Meeting]</v>
      </c>
      <c r="G728" s="68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RADEN SALEH - Lantai 1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4">
        <f ca="1" t="shared" ref="N728:O728" si="736">IFERROR(AVERAGEIF(L:L,L728,$J:$J)," ")</f>
        <v>0.925625</v>
      </c>
      <c r="O728" s="84">
        <f ca="1" t="shared" si="736"/>
        <v>0.925625</v>
      </c>
      <c r="P728" s="68" t="str">
        <f ca="1">IF(ISBLANK(A728)," ",IF(N728&gt;MASTER!$B$3/100,"SB",IF(N728&gt;MASTER!$B$4/100,"B",IF(N728&gt;MASTER!$B$5/100,"C","K"))))</f>
        <v>B</v>
      </c>
      <c r="Q728" s="68" t="str">
        <f ca="1">IF(ISBLANK(B728)," ",IF(O728&gt;MASTER!$B$3/100,"SB",IF(O728&gt;MASTER!$B$4/100,"B",IF(O728&gt;MASTER!$B$5/100,"C","K"))))</f>
        <v>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3">
        <f ca="1" t="shared" si="0"/>
        <v>6</v>
      </c>
      <c r="F729" s="68" t="str">
        <f ca="1">IF(ISBLANK(A729)," ",INDIRECT(ADDRESS(1,5+MOD(ROW()-2,COUNTA('Form Responses 1'!$1:$1)-4),,TRUE,"Form Responses 1")))</f>
        <v>RADEN SALEH - Lantai 1 [Ruang Kerja]</v>
      </c>
      <c r="G729" s="68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RADEN SALEH - Lantai 1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4">
        <f ca="1" t="shared" ref="N729:O729" si="737">IFERROR(AVERAGEIF(L:L,L729,$J:$J)," ")</f>
        <v>0.925625</v>
      </c>
      <c r="O729" s="84">
        <f ca="1" t="shared" si="737"/>
        <v>0.925625</v>
      </c>
      <c r="P729" s="68" t="str">
        <f ca="1">IF(ISBLANK(A729)," ",IF(N729&gt;MASTER!$B$3/100,"SB",IF(N729&gt;MASTER!$B$4/100,"B",IF(N729&gt;MASTER!$B$5/100,"C","K"))))</f>
        <v>B</v>
      </c>
      <c r="Q729" s="68" t="str">
        <f ca="1">IF(ISBLANK(B729)," ",IF(O729&gt;MASTER!$B$3/100,"SB",IF(O729&gt;MASTER!$B$4/100,"B",IF(O729&gt;MASTER!$B$5/100,"C","K"))))</f>
        <v>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3">
        <f ca="1" t="shared" si="0"/>
        <v>6</v>
      </c>
      <c r="F730" s="68" t="str">
        <f ca="1">IF(ISBLANK(A730)," ",INDIRECT(ADDRESS(1,5+MOD(ROW()-2,COUNTA('Form Responses 1'!$1:$1)-4),,TRUE,"Form Responses 1")))</f>
        <v>RADEN SALEH - Lantai 1 [Tangga Exit]</v>
      </c>
      <c r="G730" s="68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RADEN SALEH - Lantai 1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4">
        <f ca="1" t="shared" ref="N730:O730" si="738">IFERROR(AVERAGEIF(L:L,L730,$J:$J)," ")</f>
        <v>0.925625</v>
      </c>
      <c r="O730" s="84">
        <f ca="1" t="shared" si="738"/>
        <v>0.925625</v>
      </c>
      <c r="P730" s="68" t="str">
        <f ca="1">IF(ISBLANK(A730)," ",IF(N730&gt;MASTER!$B$3/100,"SB",IF(N730&gt;MASTER!$B$4/100,"B",IF(N730&gt;MASTER!$B$5/100,"C","K"))))</f>
        <v>B</v>
      </c>
      <c r="Q730" s="68" t="str">
        <f ca="1">IF(ISBLANK(B730)," ",IF(O730&gt;MASTER!$B$3/100,"SB",IF(O730&gt;MASTER!$B$4/100,"B",IF(O730&gt;MASTER!$B$5/100,"C","K"))))</f>
        <v>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3">
        <f ca="1" t="shared" si="0"/>
        <v>6</v>
      </c>
      <c r="F731" s="68" t="str">
        <f ca="1">IF(ISBLANK(A731)," ",INDIRECT(ADDRESS(1,5+MOD(ROW()-2,COUNTA('Form Responses 1'!$1:$1)-4),,TRUE,"Form Responses 1")))</f>
        <v>RADEN SALEH - Lantai 1 [Toilet Pria / Wanita]</v>
      </c>
      <c r="G731" s="68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RADEN SALEH - Lantai 1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4">
        <f ca="1" t="shared" ref="N731:O731" si="739">IFERROR(AVERAGEIF(L:L,L731,$J:$J)," ")</f>
        <v>0.925625</v>
      </c>
      <c r="O731" s="84">
        <f ca="1" t="shared" si="739"/>
        <v>0.925625</v>
      </c>
      <c r="P731" s="68" t="str">
        <f ca="1">IF(ISBLANK(A731)," ",IF(N731&gt;MASTER!$B$3/100,"SB",IF(N731&gt;MASTER!$B$4/100,"B",IF(N731&gt;MASTER!$B$5/100,"C","K"))))</f>
        <v>B</v>
      </c>
      <c r="Q731" s="68" t="str">
        <f ca="1">IF(ISBLANK(B731)," ",IF(O731&gt;MASTER!$B$3/100,"SB",IF(O731&gt;MASTER!$B$4/100,"B",IF(O731&gt;MASTER!$B$5/100,"C","K"))))</f>
        <v>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3">
        <f ca="1" t="shared" si="0"/>
        <v>6</v>
      </c>
      <c r="F732" s="68" t="str">
        <f ca="1">IF(ISBLANK(A732)," ",INDIRECT(ADDRESS(1,5+MOD(ROW()-2,COUNTA('Form Responses 1'!$1:$1)-4),,TRUE,"Form Responses 1")))</f>
        <v>RADEN SALEH - Halaman [Taman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RADEN SALEH - Halaman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4">
        <f ca="1" t="shared" ref="N732:O732" si="740">IFERROR(AVERAGEIF(L:L,L732,$J:$J)," ")</f>
        <v>0.925625</v>
      </c>
      <c r="O732" s="84">
        <f ca="1" t="shared" si="740"/>
        <v>0.925625</v>
      </c>
      <c r="P732" s="68" t="str">
        <f ca="1">IF(ISBLANK(A732)," ",IF(N732&gt;MASTER!$B$3/100,"SB",IF(N732&gt;MASTER!$B$4/100,"B",IF(N732&gt;MASTER!$B$5/100,"C","K"))))</f>
        <v>B</v>
      </c>
      <c r="Q732" s="68" t="str">
        <f ca="1">IF(ISBLANK(B732)," ",IF(O732&gt;MASTER!$B$3/100,"SB",IF(O732&gt;MASTER!$B$4/100,"B",IF(O732&gt;MASTER!$B$5/100,"C","K"))))</f>
        <v>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3">
        <f ca="1" t="shared" si="0"/>
        <v>6</v>
      </c>
      <c r="F733" s="68" t="str">
        <f ca="1">IF(ISBLANK(A733)," ",INDIRECT(ADDRESS(1,5+MOD(ROW()-2,COUNTA('Form Responses 1'!$1:$1)-4),,TRUE,"Form Responses 1")))</f>
        <v>RADEN SALEH - Halaman [Parkir Motor ]</v>
      </c>
      <c r="G733" s="68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RADEN SALEH - Halaman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4">
        <f ca="1" t="shared" ref="N733:O733" si="741">IFERROR(AVERAGEIF(L:L,L733,$J:$J)," ")</f>
        <v>0.925625</v>
      </c>
      <c r="O733" s="84">
        <f ca="1" t="shared" si="741"/>
        <v>0.925625</v>
      </c>
      <c r="P733" s="68" t="str">
        <f ca="1">IF(ISBLANK(A733)," ",IF(N733&gt;MASTER!$B$3/100,"SB",IF(N733&gt;MASTER!$B$4/100,"B",IF(N733&gt;MASTER!$B$5/100,"C","K"))))</f>
        <v>B</v>
      </c>
      <c r="Q733" s="68" t="str">
        <f ca="1">IF(ISBLANK(B733)," ",IF(O733&gt;MASTER!$B$3/100,"SB",IF(O733&gt;MASTER!$B$4/100,"B",IF(O733&gt;MASTER!$B$5/100,"C","K"))))</f>
        <v>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3">
        <f ca="1" t="shared" si="0"/>
        <v>6</v>
      </c>
      <c r="F734" s="68" t="str">
        <f ca="1">IF(ISBLANK(A734)," ",INDIRECT(ADDRESS(1,5+MOD(ROW()-2,COUNTA('Form Responses 1'!$1:$1)-4),,TRUE,"Form Responses 1")))</f>
        <v>RADEN SALEH - Halaman [Parkir Mobil]</v>
      </c>
      <c r="G734" s="68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RADEN SALEH - Halaman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4">
        <f ca="1" t="shared" ref="N734:O734" si="742">IFERROR(AVERAGEIF(L:L,L734,$J:$J)," ")</f>
        <v>0.925625</v>
      </c>
      <c r="O734" s="84">
        <f ca="1" t="shared" si="742"/>
        <v>0.925625</v>
      </c>
      <c r="P734" s="68" t="str">
        <f ca="1">IF(ISBLANK(A734)," ",IF(N734&gt;MASTER!$B$3/100,"SB",IF(N734&gt;MASTER!$B$4/100,"B",IF(N734&gt;MASTER!$B$5/100,"C","K"))))</f>
        <v>B</v>
      </c>
      <c r="Q734" s="68" t="str">
        <f ca="1">IF(ISBLANK(B734)," ",IF(O734&gt;MASTER!$B$3/100,"SB",IF(O734&gt;MASTER!$B$4/100,"B",IF(O734&gt;MASTER!$B$5/100,"C","K"))))</f>
        <v>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3">
        <f ca="1" t="shared" si="0"/>
        <v>6</v>
      </c>
      <c r="F735" s="68" t="str">
        <f ca="1">IF(ISBLANK(A735)," ",INDIRECT(ADDRESS(1,5+MOD(ROW()-2,COUNTA('Form Responses 1'!$1:$1)-4),,TRUE,"Form Responses 1")))</f>
        <v>RADEN SALEH - Halaman [Pos Security]</v>
      </c>
      <c r="G735" s="68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RADEN SALEH - Halaman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4">
        <f ca="1" t="shared" ref="N735:O735" si="743">IFERROR(AVERAGEIF(L:L,L735,$J:$J)," ")</f>
        <v>0.925625</v>
      </c>
      <c r="O735" s="84">
        <f ca="1" t="shared" si="743"/>
        <v>0.925625</v>
      </c>
      <c r="P735" s="68" t="str">
        <f ca="1">IF(ISBLANK(A735)," ",IF(N735&gt;MASTER!$B$3/100,"SB",IF(N735&gt;MASTER!$B$4/100,"B",IF(N735&gt;MASTER!$B$5/100,"C","K"))))</f>
        <v>B</v>
      </c>
      <c r="Q735" s="68" t="str">
        <f ca="1">IF(ISBLANK(B735)," ",IF(O735&gt;MASTER!$B$3/100,"SB",IF(O735&gt;MASTER!$B$4/100,"B",IF(O735&gt;MASTER!$B$5/100,"C","K"))))</f>
        <v>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3">
        <f ca="1" t="shared" si="0"/>
        <v>6</v>
      </c>
      <c r="F736" s="68" t="str">
        <f ca="1">IF(ISBLANK(A736)," ",INDIRECT(ADDRESS(1,5+MOD(ROW()-2,COUNTA('Form Responses 1'!$1:$1)-4),,TRUE,"Form Responses 1")))</f>
        <v>RADEN SALEH - Halaman [Halaman depan samping dan belakang]</v>
      </c>
      <c r="G736" s="68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RADEN SALEH - Halaman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4">
        <f ca="1" t="shared" ref="N736:O736" si="744">IFERROR(AVERAGEIF(L:L,L736,$J:$J)," ")</f>
        <v>0.925625</v>
      </c>
      <c r="O736" s="84">
        <f ca="1" t="shared" si="744"/>
        <v>0.925625</v>
      </c>
      <c r="P736" s="68" t="str">
        <f ca="1">IF(ISBLANK(A736)," ",IF(N736&gt;MASTER!$B$3/100,"SB",IF(N736&gt;MASTER!$B$4/100,"B",IF(N736&gt;MASTER!$B$5/100,"C","K"))))</f>
        <v>B</v>
      </c>
      <c r="Q736" s="68" t="str">
        <f ca="1">IF(ISBLANK(B736)," ",IF(O736&gt;MASTER!$B$3/100,"SB",IF(O736&gt;MASTER!$B$4/100,"B",IF(O736&gt;MASTER!$B$5/100,"C","K"))))</f>
        <v>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3">
        <f ca="1" t="shared" si="0"/>
        <v>6</v>
      </c>
      <c r="F737" s="68" t="str">
        <f ca="1">IF(ISBLANK(A737)," ",INDIRECT(ADDRESS(1,5+MOD(ROW()-2,COUNTA('Form Responses 1'!$1:$1)-4),,TRUE,"Form Responses 1")))</f>
        <v>RADEN SALEH - Halaman [TPS]</v>
      </c>
      <c r="G737" s="68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RADEN SALEH - Halaman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4">
        <f ca="1" t="shared" ref="N737:O737" si="745">IFERROR(AVERAGEIF(L:L,L737,$J:$J)," ")</f>
        <v>0.925625</v>
      </c>
      <c r="O737" s="84">
        <f ca="1" t="shared" si="745"/>
        <v>0.925625</v>
      </c>
      <c r="P737" s="68" t="str">
        <f ca="1">IF(ISBLANK(A737)," ",IF(N737&gt;MASTER!$B$3/100,"SB",IF(N737&gt;MASTER!$B$4/100,"B",IF(N737&gt;MASTER!$B$5/100,"C","K"))))</f>
        <v>B</v>
      </c>
      <c r="Q737" s="68" t="str">
        <f ca="1">IF(ISBLANK(B737)," ",IF(O737&gt;MASTER!$B$3/100,"SB",IF(O737&gt;MASTER!$B$4/100,"B",IF(O737&gt;MASTER!$B$5/100,"C","K"))))</f>
        <v>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3">
        <f ca="1" t="shared" si="0"/>
        <v>6</v>
      </c>
      <c r="F738" s="68" t="str">
        <f ca="1">IF(ISBLANK(A738)," ",INDIRECT(ADDRESS(1,5+MOD(ROW()-2,COUNTA('Form Responses 1'!$1:$1)-4),,TRUE,"Form Responses 1")))</f>
        <v>Security [CIKINI - 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Security</v>
      </c>
      <c r="I738" s="84" t="str">
        <f ca="1" t="shared" si="2"/>
        <v>SECURITY SERVICE</v>
      </c>
      <c r="J738" s="84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4">
        <f ca="1" t="shared" ref="N738:O738" si="746">IFERROR(AVERAGEIF(L:L,L738,$J:$J)," ")</f>
        <v>0.925625</v>
      </c>
      <c r="O738" s="84">
        <f ca="1" t="shared" si="746"/>
        <v>0.925625</v>
      </c>
      <c r="P738" s="68" t="str">
        <f ca="1">IF(ISBLANK(A738)," ",IF(N738&gt;MASTER!$B$3/100,"SB",IF(N738&gt;MASTER!$B$4/100,"B",IF(N738&gt;MASTER!$B$5/100,"C","K"))))</f>
        <v>B</v>
      </c>
      <c r="Q738" s="68" t="str">
        <f ca="1">IF(ISBLANK(B738)," ",IF(O738&gt;MASTER!$B$3/100,"SB",IF(O738&gt;MASTER!$B$4/100,"B",IF(O738&gt;MASTER!$B$5/100,"C","K"))))</f>
        <v>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3">
        <f ca="1" t="shared" si="0"/>
        <v>6</v>
      </c>
      <c r="F739" s="68" t="str">
        <f ca="1">IF(ISBLANK(A739)," ",INDIRECT(ADDRESS(1,5+MOD(ROW()-2,COUNTA('Form Responses 1'!$1:$1)-4),,TRUE,"Form Responses 1")))</f>
        <v>Security [ RADEN SALEH - Security Functions]</v>
      </c>
      <c r="G739" s="68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Security</v>
      </c>
      <c r="I739" s="84" t="str">
        <f ca="1" t="shared" si="2"/>
        <v>SECURITY SERVICE</v>
      </c>
      <c r="J739" s="84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4">
        <f ca="1" t="shared" ref="N739:O739" si="747">IFERROR(AVERAGEIF(L:L,L739,$J:$J)," ")</f>
        <v>0.925625</v>
      </c>
      <c r="O739" s="84">
        <f ca="1" t="shared" si="747"/>
        <v>0.925625</v>
      </c>
      <c r="P739" s="68" t="str">
        <f ca="1">IF(ISBLANK(A739)," ",IF(N739&gt;MASTER!$B$3/100,"SB",IF(N739&gt;MASTER!$B$4/100,"B",IF(N739&gt;MASTER!$B$5/100,"C","K"))))</f>
        <v>B</v>
      </c>
      <c r="Q739" s="68" t="str">
        <f ca="1">IF(ISBLANK(B739)," ",IF(O739&gt;MASTER!$B$3/100,"SB",IF(O739&gt;MASTER!$B$4/100,"B",IF(O739&gt;MASTER!$B$5/100,"C","K"))))</f>
        <v>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3">
        <f ca="1" t="shared" si="0"/>
        <v>6</v>
      </c>
      <c r="F740" s="68" t="str">
        <f ca="1">IF(ISBLANK(A740)," ",INDIRECT(ADDRESS(1,5+MOD(ROW()-2,COUNTA('Form Responses 1'!$1:$1)-4),,TRUE,"Form Responses 1")))</f>
        <v>CIKINI - Lantai 1 [Lobby Utama]</v>
      </c>
      <c r="G740" s="68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CIKINI - Lantai 1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4">
        <f ca="1" t="shared" ref="N740:O740" si="748">IFERROR(AVERAGEIF(L:L,L740,$J:$J)," ")</f>
        <v>0.925625</v>
      </c>
      <c r="O740" s="84">
        <f ca="1" t="shared" si="748"/>
        <v>0.925625</v>
      </c>
      <c r="P740" s="68" t="str">
        <f ca="1">IF(ISBLANK(A740)," ",IF(N740&gt;MASTER!$B$3/100,"SB",IF(N740&gt;MASTER!$B$4/100,"B",IF(N740&gt;MASTER!$B$5/100,"C","K"))))</f>
        <v>B</v>
      </c>
      <c r="Q740" s="68" t="str">
        <f ca="1">IF(ISBLANK(B740)," ",IF(O740&gt;MASTER!$B$3/100,"SB",IF(O740&gt;MASTER!$B$4/100,"B",IF(O740&gt;MASTER!$B$5/100,"C","K"))))</f>
        <v>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3">
        <f ca="1" t="shared" si="0"/>
        <v>6</v>
      </c>
      <c r="F741" s="68" t="str">
        <f ca="1">IF(ISBLANK(A741)," ",INDIRECT(ADDRESS(1,5+MOD(ROW()-2,COUNTA('Form Responses 1'!$1:$1)-4),,TRUE,"Form Responses 1")))</f>
        <v>CIKINI - Lantai 1 [Musholla]</v>
      </c>
      <c r="G741" s="68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CIKINI - Lantai 1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4">
        <f ca="1" t="shared" ref="N741:O741" si="749">IFERROR(AVERAGEIF(L:L,L741,$J:$J)," ")</f>
        <v>0.925625</v>
      </c>
      <c r="O741" s="84">
        <f ca="1" t="shared" si="749"/>
        <v>0.925625</v>
      </c>
      <c r="P741" s="68" t="str">
        <f ca="1">IF(ISBLANK(A741)," ",IF(N741&gt;MASTER!$B$3/100,"SB",IF(N741&gt;MASTER!$B$4/100,"B",IF(N741&gt;MASTER!$B$5/100,"C","K"))))</f>
        <v>B</v>
      </c>
      <c r="Q741" s="68" t="str">
        <f ca="1">IF(ISBLANK(B741)," ",IF(O741&gt;MASTER!$B$3/100,"SB",IF(O741&gt;MASTER!$B$4/100,"B",IF(O741&gt;MASTER!$B$5/100,"C","K"))))</f>
        <v>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3">
        <f ca="1" t="shared" si="0"/>
        <v>6</v>
      </c>
      <c r="F742" s="68" t="str">
        <f ca="1">IF(ISBLANK(A742)," ",INDIRECT(ADDRESS(1,5+MOD(ROW()-2,COUNTA('Form Responses 1'!$1:$1)-4),,TRUE,"Form Responses 1")))</f>
        <v>CIKINI - Lantai 1 [R. PPID]</v>
      </c>
      <c r="G742" s="68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CIKINI - Lantai 1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4">
        <f ca="1" t="shared" ref="N742:O742" si="750">IFERROR(AVERAGEIF(L:L,L742,$J:$J)," ")</f>
        <v>0.925625</v>
      </c>
      <c r="O742" s="84">
        <f ca="1" t="shared" si="750"/>
        <v>0.925625</v>
      </c>
      <c r="P742" s="68" t="str">
        <f ca="1">IF(ISBLANK(A742)," ",IF(N742&gt;MASTER!$B$3/100,"SB",IF(N742&gt;MASTER!$B$4/100,"B",IF(N742&gt;MASTER!$B$5/100,"C","K"))))</f>
        <v>B</v>
      </c>
      <c r="Q742" s="68" t="str">
        <f ca="1">IF(ISBLANK(B742)," ",IF(O742&gt;MASTER!$B$3/100,"SB",IF(O742&gt;MASTER!$B$4/100,"B",IF(O742&gt;MASTER!$B$5/100,"C","K"))))</f>
        <v>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3">
        <f ca="1" t="shared" si="0"/>
        <v>6</v>
      </c>
      <c r="F743" s="68" t="str">
        <f ca="1">IF(ISBLANK(A743)," ",INDIRECT(ADDRESS(1,5+MOD(ROW()-2,COUNTA('Form Responses 1'!$1:$1)-4),,TRUE,"Form Responses 1")))</f>
        <v>CIKINI - Lantai 1 [Ruang Kerja]</v>
      </c>
      <c r="G743" s="68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CIKINI - Lantai 1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4">
        <f ca="1" t="shared" ref="N743:O743" si="751">IFERROR(AVERAGEIF(L:L,L743,$J:$J)," ")</f>
        <v>0.925625</v>
      </c>
      <c r="O743" s="84">
        <f ca="1" t="shared" si="751"/>
        <v>0.925625</v>
      </c>
      <c r="P743" s="68" t="str">
        <f ca="1">IF(ISBLANK(A743)," ",IF(N743&gt;MASTER!$B$3/100,"SB",IF(N743&gt;MASTER!$B$4/100,"B",IF(N743&gt;MASTER!$B$5/100,"C","K"))))</f>
        <v>B</v>
      </c>
      <c r="Q743" s="68" t="str">
        <f ca="1">IF(ISBLANK(B743)," ",IF(O743&gt;MASTER!$B$3/100,"SB",IF(O743&gt;MASTER!$B$4/100,"B",IF(O743&gt;MASTER!$B$5/100,"C","K"))))</f>
        <v>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3">
        <f ca="1" t="shared" si="0"/>
        <v>6</v>
      </c>
      <c r="F744" s="68" t="str">
        <f ca="1">IF(ISBLANK(A744)," ",INDIRECT(ADDRESS(1,5+MOD(ROW()-2,COUNTA('Form Responses 1'!$1:$1)-4),,TRUE,"Form Responses 1")))</f>
        <v>CIKINI - Lantai 1 [Taman Tengah]</v>
      </c>
      <c r="G744" s="68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CIKINI - Lantai 1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4">
        <f ca="1" t="shared" ref="N744:O744" si="752">IFERROR(AVERAGEIF(L:L,L744,$J:$J)," ")</f>
        <v>0.925625</v>
      </c>
      <c r="O744" s="84">
        <f ca="1" t="shared" si="752"/>
        <v>0.925625</v>
      </c>
      <c r="P744" s="68" t="str">
        <f ca="1">IF(ISBLANK(A744)," ",IF(N744&gt;MASTER!$B$3/100,"SB",IF(N744&gt;MASTER!$B$4/100,"B",IF(N744&gt;MASTER!$B$5/100,"C","K"))))</f>
        <v>B</v>
      </c>
      <c r="Q744" s="68" t="str">
        <f ca="1">IF(ISBLANK(B744)," ",IF(O744&gt;MASTER!$B$3/100,"SB",IF(O744&gt;MASTER!$B$4/100,"B",IF(O744&gt;MASTER!$B$5/100,"C","K"))))</f>
        <v>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3">
        <f ca="1" t="shared" si="0"/>
        <v>6</v>
      </c>
      <c r="F745" s="68" t="str">
        <f ca="1">IF(ISBLANK(A745)," ",INDIRECT(ADDRESS(1,5+MOD(ROW()-2,COUNTA('Form Responses 1'!$1:$1)-4),,TRUE,"Form Responses 1")))</f>
        <v>CIKINI - Lantai 1 [Toilet Pria / Wanita]</v>
      </c>
      <c r="G745" s="68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CIKINI - Lantai 1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4">
        <f ca="1" t="shared" ref="N745:O745" si="753">IFERROR(AVERAGEIF(L:L,L745,$J:$J)," ")</f>
        <v>0.925625</v>
      </c>
      <c r="O745" s="84">
        <f ca="1" t="shared" si="753"/>
        <v>0.925625</v>
      </c>
      <c r="P745" s="68" t="str">
        <f ca="1">IF(ISBLANK(A745)," ",IF(N745&gt;MASTER!$B$3/100,"SB",IF(N745&gt;MASTER!$B$4/100,"B",IF(N745&gt;MASTER!$B$5/100,"C","K"))))</f>
        <v>B</v>
      </c>
      <c r="Q745" s="68" t="str">
        <f ca="1">IF(ISBLANK(B745)," ",IF(O745&gt;MASTER!$B$3/100,"SB",IF(O745&gt;MASTER!$B$4/100,"B",IF(O745&gt;MASTER!$B$5/100,"C","K"))))</f>
        <v>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3">
        <f ca="1" t="shared" si="0"/>
        <v>6</v>
      </c>
      <c r="F746" s="68" t="str">
        <f ca="1">IF(ISBLANK(A746)," ",INDIRECT(ADDRESS(1,5+MOD(ROW()-2,COUNTA('Form Responses 1'!$1:$1)-4),,TRUE,"Form Responses 1")))</f>
        <v>CIKINI - Lantai 2 [Tangga Exit]</v>
      </c>
      <c r="G746" s="68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CIKINI - Lantai 2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4">
        <f ca="1" t="shared" ref="N746:O746" si="754">IFERROR(AVERAGEIF(L:L,L746,$J:$J)," ")</f>
        <v>0.925625</v>
      </c>
      <c r="O746" s="84">
        <f ca="1" t="shared" si="754"/>
        <v>0.925625</v>
      </c>
      <c r="P746" s="68" t="str">
        <f ca="1">IF(ISBLANK(A746)," ",IF(N746&gt;MASTER!$B$3/100,"SB",IF(N746&gt;MASTER!$B$4/100,"B",IF(N746&gt;MASTER!$B$5/100,"C","K"))))</f>
        <v>B</v>
      </c>
      <c r="Q746" s="68" t="str">
        <f ca="1">IF(ISBLANK(B746)," ",IF(O746&gt;MASTER!$B$3/100,"SB",IF(O746&gt;MASTER!$B$4/100,"B",IF(O746&gt;MASTER!$B$5/100,"C","K"))))</f>
        <v>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3">
        <f ca="1" t="shared" si="0"/>
        <v>6</v>
      </c>
      <c r="F747" s="68" t="str">
        <f ca="1">IF(ISBLANK(A747)," ",INDIRECT(ADDRESS(1,5+MOD(ROW()-2,COUNTA('Form Responses 1'!$1:$1)-4),,TRUE,"Form Responses 1")))</f>
        <v>CIKINI - Lantai 2 [Ruang Kerja]</v>
      </c>
      <c r="G747" s="68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CIKINI - Lantai 2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4">
        <f ca="1" t="shared" ref="N747:O747" si="755">IFERROR(AVERAGEIF(L:L,L747,$J:$J)," ")</f>
        <v>0.925625</v>
      </c>
      <c r="O747" s="84">
        <f ca="1" t="shared" si="755"/>
        <v>0.925625</v>
      </c>
      <c r="P747" s="68" t="str">
        <f ca="1">IF(ISBLANK(A747)," ",IF(N747&gt;MASTER!$B$3/100,"SB",IF(N747&gt;MASTER!$B$4/100,"B",IF(N747&gt;MASTER!$B$5/100,"C","K"))))</f>
        <v>B</v>
      </c>
      <c r="Q747" s="68" t="str">
        <f ca="1">IF(ISBLANK(B747)," ",IF(O747&gt;MASTER!$B$3/100,"SB",IF(O747&gt;MASTER!$B$4/100,"B",IF(O747&gt;MASTER!$B$5/100,"C","K"))))</f>
        <v>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3">
        <f ca="1" t="shared" si="0"/>
        <v>6</v>
      </c>
      <c r="F748" s="68" t="str">
        <f ca="1">IF(ISBLANK(A748)," ",INDIRECT(ADDRESS(1,5+MOD(ROW()-2,COUNTA('Form Responses 1'!$1:$1)-4),,TRUE,"Form Responses 1")))</f>
        <v>CIKINI - Lantai 2 [Pantry ]</v>
      </c>
      <c r="G748" s="68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CIKINI - Lantai 2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4">
        <f ca="1" t="shared" ref="N748:O748" si="756">IFERROR(AVERAGEIF(L:L,L748,$J:$J)," ")</f>
        <v>0.925625</v>
      </c>
      <c r="O748" s="84">
        <f ca="1" t="shared" si="756"/>
        <v>0.925625</v>
      </c>
      <c r="P748" s="68" t="str">
        <f ca="1">IF(ISBLANK(A748)," ",IF(N748&gt;MASTER!$B$3/100,"SB",IF(N748&gt;MASTER!$B$4/100,"B",IF(N748&gt;MASTER!$B$5/100,"C","K"))))</f>
        <v>B</v>
      </c>
      <c r="Q748" s="68" t="str">
        <f ca="1">IF(ISBLANK(B748)," ",IF(O748&gt;MASTER!$B$3/100,"SB",IF(O748&gt;MASTER!$B$4/100,"B",IF(O748&gt;MASTER!$B$5/100,"C","K"))))</f>
        <v>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3">
        <f ca="1" t="shared" si="0"/>
        <v>6</v>
      </c>
      <c r="F749" s="68" t="str">
        <f ca="1">IF(ISBLANK(A749)," ",INDIRECT(ADDRESS(1,5+MOD(ROW()-2,COUNTA('Form Responses 1'!$1:$1)-4),,TRUE,"Form Responses 1")))</f>
        <v>CIKINI - Lantai 2 [Ruang Rapat 1]</v>
      </c>
      <c r="G749" s="68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CIKINI - Lantai 2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4">
        <f ca="1" t="shared" ref="N749:O749" si="757">IFERROR(AVERAGEIF(L:L,L749,$J:$J)," ")</f>
        <v>0.925625</v>
      </c>
      <c r="O749" s="84">
        <f ca="1" t="shared" si="757"/>
        <v>0.925625</v>
      </c>
      <c r="P749" s="68" t="str">
        <f ca="1">IF(ISBLANK(A749)," ",IF(N749&gt;MASTER!$B$3/100,"SB",IF(N749&gt;MASTER!$B$4/100,"B",IF(N749&gt;MASTER!$B$5/100,"C","K"))))</f>
        <v>B</v>
      </c>
      <c r="Q749" s="68" t="str">
        <f ca="1">IF(ISBLANK(B749)," ",IF(O749&gt;MASTER!$B$3/100,"SB",IF(O749&gt;MASTER!$B$4/100,"B",IF(O749&gt;MASTER!$B$5/100,"C","K"))))</f>
        <v>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3">
        <f ca="1" t="shared" si="0"/>
        <v>6</v>
      </c>
      <c r="F750" s="68" t="str">
        <f ca="1">IF(ISBLANK(A750)," ",INDIRECT(ADDRESS(1,5+MOD(ROW()-2,COUNTA('Form Responses 1'!$1:$1)-4),,TRUE,"Form Responses 1")))</f>
        <v>CIKINI - Lantai 2 [Koridor ]</v>
      </c>
      <c r="G750" s="68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CIKINI - Lantai 2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4">
        <f ca="1" t="shared" ref="N750:O750" si="758">IFERROR(AVERAGEIF(L:L,L750,$J:$J)," ")</f>
        <v>0.925625</v>
      </c>
      <c r="O750" s="84">
        <f ca="1" t="shared" si="758"/>
        <v>0.925625</v>
      </c>
      <c r="P750" s="68" t="str">
        <f ca="1">IF(ISBLANK(A750)," ",IF(N750&gt;MASTER!$B$3/100,"SB",IF(N750&gt;MASTER!$B$4/100,"B",IF(N750&gt;MASTER!$B$5/100,"C","K"))))</f>
        <v>B</v>
      </c>
      <c r="Q750" s="68" t="str">
        <f ca="1">IF(ISBLANK(B750)," ",IF(O750&gt;MASTER!$B$3/100,"SB",IF(O750&gt;MASTER!$B$4/100,"B",IF(O750&gt;MASTER!$B$5/100,"C","K"))))</f>
        <v>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3">
        <f ca="1" t="shared" si="0"/>
        <v>6</v>
      </c>
      <c r="F751" s="68" t="str">
        <f ca="1">IF(ISBLANK(A751)," ",INDIRECT(ADDRESS(1,5+MOD(ROW()-2,COUNTA('Form Responses 1'!$1:$1)-4),,TRUE,"Form Responses 1")))</f>
        <v>CIKINI - Lantai 2 [Toilet Pria / Wanita]</v>
      </c>
      <c r="G751" s="68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CIKINI - Lantai 2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4">
        <f ca="1" t="shared" ref="N751:O751" si="759">IFERROR(AVERAGEIF(L:L,L751,$J:$J)," ")</f>
        <v>0.925625</v>
      </c>
      <c r="O751" s="84">
        <f ca="1" t="shared" si="759"/>
        <v>0.925625</v>
      </c>
      <c r="P751" s="68" t="str">
        <f ca="1">IF(ISBLANK(A751)," ",IF(N751&gt;MASTER!$B$3/100,"SB",IF(N751&gt;MASTER!$B$4/100,"B",IF(N751&gt;MASTER!$B$5/100,"C","K"))))</f>
        <v>B</v>
      </c>
      <c r="Q751" s="68" t="str">
        <f ca="1">IF(ISBLANK(B751)," ",IF(O751&gt;MASTER!$B$3/100,"SB",IF(O751&gt;MASTER!$B$4/100,"B",IF(O751&gt;MASTER!$B$5/100,"C","K"))))</f>
        <v>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3">
        <f ca="1" t="shared" si="0"/>
        <v>6</v>
      </c>
      <c r="F752" s="68" t="str">
        <f ca="1">IF(ISBLANK(A752)," ",INDIRECT(ADDRESS(1,5+MOD(ROW()-2,COUNTA('Form Responses 1'!$1:$1)-4),,TRUE,"Form Responses 1")))</f>
        <v>CIKINI - 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CIKINI - Halaman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4">
        <f ca="1" t="shared" ref="N752:O752" si="760">IFERROR(AVERAGEIF(L:L,L752,$J:$J)," ")</f>
        <v>0.925625</v>
      </c>
      <c r="O752" s="84">
        <f ca="1" t="shared" si="760"/>
        <v>0.925625</v>
      </c>
      <c r="P752" s="68" t="str">
        <f ca="1">IF(ISBLANK(A752)," ",IF(N752&gt;MASTER!$B$3/100,"SB",IF(N752&gt;MASTER!$B$4/100,"B",IF(N752&gt;MASTER!$B$5/100,"C","K"))))</f>
        <v>B</v>
      </c>
      <c r="Q752" s="68" t="str">
        <f ca="1">IF(ISBLANK(B752)," ",IF(O752&gt;MASTER!$B$3/100,"SB",IF(O752&gt;MASTER!$B$4/100,"B",IF(O752&gt;MASTER!$B$5/100,"C","K"))))</f>
        <v>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3">
        <f ca="1" t="shared" si="0"/>
        <v>6</v>
      </c>
      <c r="F753" s="68" t="str">
        <f ca="1">IF(ISBLANK(A753)," ",INDIRECT(ADDRESS(1,5+MOD(ROW()-2,COUNTA('Form Responses 1'!$1:$1)-4),,TRUE,"Form Responses 1")))</f>
        <v>CIKINI - 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CIKINI - Halaman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4">
        <f ca="1" t="shared" ref="N753:O753" si="761">IFERROR(AVERAGEIF(L:L,L753,$J:$J)," ")</f>
        <v>0.925625</v>
      </c>
      <c r="O753" s="84">
        <f ca="1" t="shared" si="761"/>
        <v>0.925625</v>
      </c>
      <c r="P753" s="68" t="str">
        <f ca="1">IF(ISBLANK(A753)," ",IF(N753&gt;MASTER!$B$3/100,"SB",IF(N753&gt;MASTER!$B$4/100,"B",IF(N753&gt;MASTER!$B$5/100,"C","K"))))</f>
        <v>B</v>
      </c>
      <c r="Q753" s="68" t="str">
        <f ca="1">IF(ISBLANK(B753)," ",IF(O753&gt;MASTER!$B$3/100,"SB",IF(O753&gt;MASTER!$B$4/100,"B",IF(O753&gt;MASTER!$B$5/100,"C","K"))))</f>
        <v>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3">
        <f ca="1" t="shared" si="0"/>
        <v>6</v>
      </c>
      <c r="F754" s="68" t="str">
        <f ca="1">IF(ISBLANK(A754)," ",INDIRECT(ADDRESS(1,5+MOD(ROW()-2,COUNTA('Form Responses 1'!$1:$1)-4),,TRUE,"Form Responses 1")))</f>
        <v>CIKINI - 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CIKINI - Halaman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4">
        <f ca="1" t="shared" ref="N754:O754" si="762">IFERROR(AVERAGEIF(L:L,L754,$J:$J)," ")</f>
        <v>0.925625</v>
      </c>
      <c r="O754" s="84">
        <f ca="1" t="shared" si="762"/>
        <v>0.925625</v>
      </c>
      <c r="P754" s="68" t="str">
        <f ca="1">IF(ISBLANK(A754)," ",IF(N754&gt;MASTER!$B$3/100,"SB",IF(N754&gt;MASTER!$B$4/100,"B",IF(N754&gt;MASTER!$B$5/100,"C","K"))))</f>
        <v>B</v>
      </c>
      <c r="Q754" s="68" t="str">
        <f ca="1">IF(ISBLANK(B754)," ",IF(O754&gt;MASTER!$B$3/100,"SB",IF(O754&gt;MASTER!$B$4/100,"B",IF(O754&gt;MASTER!$B$5/100,"C","K"))))</f>
        <v>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3">
        <f ca="1" t="shared" si="0"/>
        <v>6</v>
      </c>
      <c r="F755" s="68" t="str">
        <f ca="1">IF(ISBLANK(A755)," ",INDIRECT(ADDRESS(1,5+MOD(ROW()-2,COUNTA('Form Responses 1'!$1:$1)-4),,TRUE,"Form Responses 1")))</f>
        <v>CIKINI - Halaman [Pos Security]</v>
      </c>
      <c r="G755" s="68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CIKINI - Halaman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4">
        <f ca="1" t="shared" ref="N755:O755" si="763">IFERROR(AVERAGEIF(L:L,L755,$J:$J)," ")</f>
        <v>0.925625</v>
      </c>
      <c r="O755" s="84">
        <f ca="1" t="shared" si="763"/>
        <v>0.925625</v>
      </c>
      <c r="P755" s="68" t="str">
        <f ca="1">IF(ISBLANK(A755)," ",IF(N755&gt;MASTER!$B$3/100,"SB",IF(N755&gt;MASTER!$B$4/100,"B",IF(N755&gt;MASTER!$B$5/100,"C","K"))))</f>
        <v>B</v>
      </c>
      <c r="Q755" s="68" t="str">
        <f ca="1">IF(ISBLANK(B755)," ",IF(O755&gt;MASTER!$B$3/100,"SB",IF(O755&gt;MASTER!$B$4/100,"B",IF(O755&gt;MASTER!$B$5/100,"C","K"))))</f>
        <v>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3">
        <f ca="1" t="shared" si="0"/>
        <v>6</v>
      </c>
      <c r="F756" s="68" t="str">
        <f ca="1">IF(ISBLANK(A756)," ",INDIRECT(ADDRESS(1,5+MOD(ROW()-2,COUNTA('Form Responses 1'!$1:$1)-4),,TRUE,"Form Responses 1")))</f>
        <v>CIKINI - Halaman [Halaman depan dan samping ]</v>
      </c>
      <c r="G756" s="68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CIKINI - Halaman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4">
        <f ca="1" t="shared" ref="N756:O756" si="764">IFERROR(AVERAGEIF(L:L,L756,$J:$J)," ")</f>
        <v>0.925625</v>
      </c>
      <c r="O756" s="84">
        <f ca="1" t="shared" si="764"/>
        <v>0.925625</v>
      </c>
      <c r="P756" s="68" t="str">
        <f ca="1">IF(ISBLANK(A756)," ",IF(N756&gt;MASTER!$B$3/100,"SB",IF(N756&gt;MASTER!$B$4/100,"B",IF(N756&gt;MASTER!$B$5/100,"C","K"))))</f>
        <v>B</v>
      </c>
      <c r="Q756" s="68" t="str">
        <f ca="1">IF(ISBLANK(B756)," ",IF(O756&gt;MASTER!$B$3/100,"SB",IF(O756&gt;MASTER!$B$4/100,"B",IF(O756&gt;MASTER!$B$5/100,"C","K"))))</f>
        <v>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3">
        <f ca="1" t="shared" si="0"/>
        <v>6</v>
      </c>
      <c r="F757" s="68" t="str">
        <f ca="1">IF(ISBLANK(A757)," ",INDIRECT(ADDRESS(1,5+MOD(ROW()-2,COUNTA('Form Responses 1'!$1:$1)-4),,TRUE,"Form Responses 1")))</f>
        <v>CIKINI - Halaman [TPS]</v>
      </c>
      <c r="G757" s="68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CIKINI - Halaman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4">
        <f ca="1" t="shared" ref="N757:O757" si="765">IFERROR(AVERAGEIF(L:L,L757,$J:$J)," ")</f>
        <v>0.925625</v>
      </c>
      <c r="O757" s="84">
        <f ca="1" t="shared" si="765"/>
        <v>0.925625</v>
      </c>
      <c r="P757" s="68" t="str">
        <f ca="1">IF(ISBLANK(A757)," ",IF(N757&gt;MASTER!$B$3/100,"SB",IF(N757&gt;MASTER!$B$4/100,"B",IF(N757&gt;MASTER!$B$5/100,"C","K"))))</f>
        <v>B</v>
      </c>
      <c r="Q757" s="68" t="str">
        <f ca="1">IF(ISBLANK(B757)," ",IF(O757&gt;MASTER!$B$3/100,"SB",IF(O757&gt;MASTER!$B$4/100,"B",IF(O757&gt;MASTER!$B$5/100,"C","K"))))</f>
        <v>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3">
        <f ca="1" t="shared" si="0"/>
        <v>6</v>
      </c>
      <c r="F758" s="68" t="str">
        <f ca="1">IF(ISBLANK(A758)," ",INDIRECT(ADDRESS(1,5+MOD(ROW()-2,COUNTA('Form Responses 1'!$1:$1)-4),,TRUE,"Form Responses 1")))</f>
        <v>RADEN SALEH - Lantai 1 [Lobby Utama]</v>
      </c>
      <c r="G758" s="68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RADEN SALEH - Lantai 1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4">
        <f ca="1" t="shared" ref="N758:O758" si="766">IFERROR(AVERAGEIF(L:L,L758,$J:$J)," ")</f>
        <v>0.925625</v>
      </c>
      <c r="O758" s="84">
        <f ca="1" t="shared" si="766"/>
        <v>0.925625</v>
      </c>
      <c r="P758" s="68" t="str">
        <f ca="1">IF(ISBLANK(A758)," ",IF(N758&gt;MASTER!$B$3/100,"SB",IF(N758&gt;MASTER!$B$4/100,"B",IF(N758&gt;MASTER!$B$5/100,"C","K"))))</f>
        <v>B</v>
      </c>
      <c r="Q758" s="68" t="str">
        <f ca="1">IF(ISBLANK(B758)," ",IF(O758&gt;MASTER!$B$3/100,"SB",IF(O758&gt;MASTER!$B$4/100,"B",IF(O758&gt;MASTER!$B$5/100,"C","K"))))</f>
        <v>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3">
        <f ca="1" t="shared" si="0"/>
        <v>6</v>
      </c>
      <c r="F759" s="68" t="str">
        <f ca="1">IF(ISBLANK(A759)," ",INDIRECT(ADDRESS(1,5+MOD(ROW()-2,COUNTA('Form Responses 1'!$1:$1)-4),,TRUE,"Form Responses 1")))</f>
        <v>RADEN SALEH - Lantai 1 [Lobby Luar]</v>
      </c>
      <c r="G759" s="68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RADEN SALEH - Lantai 1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4">
        <f ca="1" t="shared" ref="N759:O759" si="767">IFERROR(AVERAGEIF(L:L,L759,$J:$J)," ")</f>
        <v>0.925625</v>
      </c>
      <c r="O759" s="84">
        <f ca="1" t="shared" si="767"/>
        <v>0.925625</v>
      </c>
      <c r="P759" s="68" t="str">
        <f ca="1">IF(ISBLANK(A759)," ",IF(N759&gt;MASTER!$B$3/100,"SB",IF(N759&gt;MASTER!$B$4/100,"B",IF(N759&gt;MASTER!$B$5/100,"C","K"))))</f>
        <v>B</v>
      </c>
      <c r="Q759" s="68" t="str">
        <f ca="1">IF(ISBLANK(B759)," ",IF(O759&gt;MASTER!$B$3/100,"SB",IF(O759&gt;MASTER!$B$4/100,"B",IF(O759&gt;MASTER!$B$5/100,"C","K"))))</f>
        <v>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3">
        <f ca="1" t="shared" si="0"/>
        <v>6</v>
      </c>
      <c r="F760" s="68" t="str">
        <f ca="1">IF(ISBLANK(A760)," ",INDIRECT(ADDRESS(1,5+MOD(ROW()-2,COUNTA('Form Responses 1'!$1:$1)-4),,TRUE,"Form Responses 1")))</f>
        <v>RADEN SALEH - Lantai 1 [Ruang Meeting]</v>
      </c>
      <c r="G760" s="68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RADEN SALEH - Lantai 1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4">
        <f ca="1" t="shared" ref="N760:O760" si="768">IFERROR(AVERAGEIF(L:L,L760,$J:$J)," ")</f>
        <v>0.925625</v>
      </c>
      <c r="O760" s="84">
        <f ca="1" t="shared" si="768"/>
        <v>0.925625</v>
      </c>
      <c r="P760" s="68" t="str">
        <f ca="1">IF(ISBLANK(A760)," ",IF(N760&gt;MASTER!$B$3/100,"SB",IF(N760&gt;MASTER!$B$4/100,"B",IF(N760&gt;MASTER!$B$5/100,"C","K"))))</f>
        <v>B</v>
      </c>
      <c r="Q760" s="68" t="str">
        <f ca="1">IF(ISBLANK(B760)," ",IF(O760&gt;MASTER!$B$3/100,"SB",IF(O760&gt;MASTER!$B$4/100,"B",IF(O760&gt;MASTER!$B$5/100,"C","K"))))</f>
        <v>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3">
        <f ca="1" t="shared" si="0"/>
        <v>6</v>
      </c>
      <c r="F761" s="68" t="str">
        <f ca="1">IF(ISBLANK(A761)," ",INDIRECT(ADDRESS(1,5+MOD(ROW()-2,COUNTA('Form Responses 1'!$1:$1)-4),,TRUE,"Form Responses 1")))</f>
        <v>RADEN SALEH - Lantai 1 [Ruang Kerja]</v>
      </c>
      <c r="G761" s="68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RADEN SALEH - Lantai 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4">
        <f ca="1" t="shared" ref="N761:O761" si="769">IFERROR(AVERAGEIF(L:L,L761,$J:$J)," ")</f>
        <v>0.925625</v>
      </c>
      <c r="O761" s="84">
        <f ca="1" t="shared" si="769"/>
        <v>0.925625</v>
      </c>
      <c r="P761" s="68" t="str">
        <f ca="1">IF(ISBLANK(A761)," ",IF(N761&gt;MASTER!$B$3/100,"SB",IF(N761&gt;MASTER!$B$4/100,"B",IF(N761&gt;MASTER!$B$5/100,"C","K"))))</f>
        <v>B</v>
      </c>
      <c r="Q761" s="68" t="str">
        <f ca="1">IF(ISBLANK(B761)," ",IF(O761&gt;MASTER!$B$3/100,"SB",IF(O761&gt;MASTER!$B$4/100,"B",IF(O761&gt;MASTER!$B$5/100,"C","K"))))</f>
        <v>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3">
        <f ca="1" t="shared" si="0"/>
        <v>6</v>
      </c>
      <c r="F762" s="68" t="str">
        <f ca="1">IF(ISBLANK(A762)," ",INDIRECT(ADDRESS(1,5+MOD(ROW()-2,COUNTA('Form Responses 1'!$1:$1)-4),,TRUE,"Form Responses 1")))</f>
        <v>RADEN SALEH - Lantai 1 [Tangga Exit]</v>
      </c>
      <c r="G762" s="68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RADEN SALEH - Lantai 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4">
        <f ca="1" t="shared" ref="N762:O762" si="770">IFERROR(AVERAGEIF(L:L,L762,$J:$J)," ")</f>
        <v>0.925625</v>
      </c>
      <c r="O762" s="84">
        <f ca="1" t="shared" si="770"/>
        <v>0.925625</v>
      </c>
      <c r="P762" s="68" t="str">
        <f ca="1">IF(ISBLANK(A762)," ",IF(N762&gt;MASTER!$B$3/100,"SB",IF(N762&gt;MASTER!$B$4/100,"B",IF(N762&gt;MASTER!$B$5/100,"C","K"))))</f>
        <v>B</v>
      </c>
      <c r="Q762" s="68" t="str">
        <f ca="1">IF(ISBLANK(B762)," ",IF(O762&gt;MASTER!$B$3/100,"SB",IF(O762&gt;MASTER!$B$4/100,"B",IF(O762&gt;MASTER!$B$5/100,"C","K"))))</f>
        <v>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3">
        <f ca="1" t="shared" si="0"/>
        <v>6</v>
      </c>
      <c r="F763" s="68" t="str">
        <f ca="1">IF(ISBLANK(A763)," ",INDIRECT(ADDRESS(1,5+MOD(ROW()-2,COUNTA('Form Responses 1'!$1:$1)-4),,TRUE,"Form Responses 1")))</f>
        <v>RADEN SALEH - Lantai 1 [Toilet Pria / Wanita]</v>
      </c>
      <c r="G763" s="68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RADEN SALEH - Lantai 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4">
        <f ca="1" t="shared" ref="N763:O763" si="771">IFERROR(AVERAGEIF(L:L,L763,$J:$J)," ")</f>
        <v>0.925625</v>
      </c>
      <c r="O763" s="84">
        <f ca="1" t="shared" si="771"/>
        <v>0.925625</v>
      </c>
      <c r="P763" s="68" t="str">
        <f ca="1">IF(ISBLANK(A763)," ",IF(N763&gt;MASTER!$B$3/100,"SB",IF(N763&gt;MASTER!$B$4/100,"B",IF(N763&gt;MASTER!$B$5/100,"C","K"))))</f>
        <v>B</v>
      </c>
      <c r="Q763" s="68" t="str">
        <f ca="1">IF(ISBLANK(B763)," ",IF(O763&gt;MASTER!$B$3/100,"SB",IF(O763&gt;MASTER!$B$4/100,"B",IF(O763&gt;MASTER!$B$5/100,"C","K"))))</f>
        <v>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3">
        <f ca="1" t="shared" si="0"/>
        <v>6</v>
      </c>
      <c r="F764" s="68" t="str">
        <f ca="1">IF(ISBLANK(A764)," ",INDIRECT(ADDRESS(1,5+MOD(ROW()-2,COUNTA('Form Responses 1'!$1:$1)-4),,TRUE,"Form Responses 1")))</f>
        <v>RADEN SALEH - Halaman [Taman ]</v>
      </c>
      <c r="G764" s="68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RADEN SALEH - Halaman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4">
        <f ca="1" t="shared" ref="N764:O764" si="772">IFERROR(AVERAGEIF(L:L,L764,$J:$J)," ")</f>
        <v>0.925625</v>
      </c>
      <c r="O764" s="84">
        <f ca="1" t="shared" si="772"/>
        <v>0.925625</v>
      </c>
      <c r="P764" s="68" t="str">
        <f ca="1">IF(ISBLANK(A764)," ",IF(N764&gt;MASTER!$B$3/100,"SB",IF(N764&gt;MASTER!$B$4/100,"B",IF(N764&gt;MASTER!$B$5/100,"C","K"))))</f>
        <v>B</v>
      </c>
      <c r="Q764" s="68" t="str">
        <f ca="1">IF(ISBLANK(B764)," ",IF(O764&gt;MASTER!$B$3/100,"SB",IF(O764&gt;MASTER!$B$4/100,"B",IF(O764&gt;MASTER!$B$5/100,"C","K"))))</f>
        <v>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3">
        <f ca="1" t="shared" si="0"/>
        <v>6</v>
      </c>
      <c r="F765" s="68" t="str">
        <f ca="1">IF(ISBLANK(A765)," ",INDIRECT(ADDRESS(1,5+MOD(ROW()-2,COUNTA('Form Responses 1'!$1:$1)-4),,TRUE,"Form Responses 1")))</f>
        <v>RADEN SALEH - Halaman [Parkir Motor ]</v>
      </c>
      <c r="G765" s="68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RADEN SALEH - Halaman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4">
        <f ca="1" t="shared" ref="N765:O765" si="773">IFERROR(AVERAGEIF(L:L,L765,$J:$J)," ")</f>
        <v>0.925625</v>
      </c>
      <c r="O765" s="84">
        <f ca="1" t="shared" si="773"/>
        <v>0.925625</v>
      </c>
      <c r="P765" s="68" t="str">
        <f ca="1">IF(ISBLANK(A765)," ",IF(N765&gt;MASTER!$B$3/100,"SB",IF(N765&gt;MASTER!$B$4/100,"B",IF(N765&gt;MASTER!$B$5/100,"C","K"))))</f>
        <v>B</v>
      </c>
      <c r="Q765" s="68" t="str">
        <f ca="1">IF(ISBLANK(B765)," ",IF(O765&gt;MASTER!$B$3/100,"SB",IF(O765&gt;MASTER!$B$4/100,"B",IF(O765&gt;MASTER!$B$5/100,"C","K"))))</f>
        <v>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3">
        <f ca="1" t="shared" si="0"/>
        <v>6</v>
      </c>
      <c r="F766" s="68" t="str">
        <f ca="1">IF(ISBLANK(A766)," ",INDIRECT(ADDRESS(1,5+MOD(ROW()-2,COUNTA('Form Responses 1'!$1:$1)-4),,TRUE,"Form Responses 1")))</f>
        <v>RADEN SALEH - Halaman [Parkir Mobil]</v>
      </c>
      <c r="G766" s="68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RADEN SALEH - Halaman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4">
        <f ca="1" t="shared" ref="N766:O766" si="774">IFERROR(AVERAGEIF(L:L,L766,$J:$J)," ")</f>
        <v>0.925625</v>
      </c>
      <c r="O766" s="84">
        <f ca="1" t="shared" si="774"/>
        <v>0.925625</v>
      </c>
      <c r="P766" s="68" t="str">
        <f ca="1">IF(ISBLANK(A766)," ",IF(N766&gt;MASTER!$B$3/100,"SB",IF(N766&gt;MASTER!$B$4/100,"B",IF(N766&gt;MASTER!$B$5/100,"C","K"))))</f>
        <v>B</v>
      </c>
      <c r="Q766" s="68" t="str">
        <f ca="1">IF(ISBLANK(B766)," ",IF(O766&gt;MASTER!$B$3/100,"SB",IF(O766&gt;MASTER!$B$4/100,"B",IF(O766&gt;MASTER!$B$5/100,"C","K"))))</f>
        <v>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3">
        <f ca="1" t="shared" si="0"/>
        <v>6</v>
      </c>
      <c r="F767" s="68" t="str">
        <f ca="1">IF(ISBLANK(A767)," ",INDIRECT(ADDRESS(1,5+MOD(ROW()-2,COUNTA('Form Responses 1'!$1:$1)-4),,TRUE,"Form Responses 1")))</f>
        <v>RADEN SALEH - Halaman [Pos Security]</v>
      </c>
      <c r="G767" s="68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RADEN SALEH - Halaman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4">
        <f ca="1" t="shared" ref="N767:O767" si="775">IFERROR(AVERAGEIF(L:L,L767,$J:$J)," ")</f>
        <v>0.925625</v>
      </c>
      <c r="O767" s="84">
        <f ca="1" t="shared" si="775"/>
        <v>0.925625</v>
      </c>
      <c r="P767" s="68" t="str">
        <f ca="1">IF(ISBLANK(A767)," ",IF(N767&gt;MASTER!$B$3/100,"SB",IF(N767&gt;MASTER!$B$4/100,"B",IF(N767&gt;MASTER!$B$5/100,"C","K"))))</f>
        <v>B</v>
      </c>
      <c r="Q767" s="68" t="str">
        <f ca="1">IF(ISBLANK(B767)," ",IF(O767&gt;MASTER!$B$3/100,"SB",IF(O767&gt;MASTER!$B$4/100,"B",IF(O767&gt;MASTER!$B$5/100,"C","K"))))</f>
        <v>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3">
        <f ca="1" t="shared" si="0"/>
        <v>6</v>
      </c>
      <c r="F768" s="68" t="str">
        <f ca="1">IF(ISBLANK(A768)," ",INDIRECT(ADDRESS(1,5+MOD(ROW()-2,COUNTA('Form Responses 1'!$1:$1)-4),,TRUE,"Form Responses 1")))</f>
        <v>RADEN SALEH - Halaman [Halaman depan samping dan belakang]</v>
      </c>
      <c r="G768" s="68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RADEN SALEH - Halaman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4">
        <f ca="1" t="shared" ref="N768:O768" si="776">IFERROR(AVERAGEIF(L:L,L768,$J:$J)," ")</f>
        <v>0.925625</v>
      </c>
      <c r="O768" s="84">
        <f ca="1" t="shared" si="776"/>
        <v>0.925625</v>
      </c>
      <c r="P768" s="68" t="str">
        <f ca="1">IF(ISBLANK(A768)," ",IF(N768&gt;MASTER!$B$3/100,"SB",IF(N768&gt;MASTER!$B$4/100,"B",IF(N768&gt;MASTER!$B$5/100,"C","K"))))</f>
        <v>B</v>
      </c>
      <c r="Q768" s="68" t="str">
        <f ca="1">IF(ISBLANK(B768)," ",IF(O768&gt;MASTER!$B$3/100,"SB",IF(O768&gt;MASTER!$B$4/100,"B",IF(O768&gt;MASTER!$B$5/100,"C","K"))))</f>
        <v>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3">
        <f ca="1" t="shared" si="0"/>
        <v>6</v>
      </c>
      <c r="F769" s="68" t="str">
        <f ca="1">IF(ISBLANK(A769)," ",INDIRECT(ADDRESS(1,5+MOD(ROW()-2,COUNTA('Form Responses 1'!$1:$1)-4),,TRUE,"Form Responses 1")))</f>
        <v>RADEN SALEH - Halaman [TPS]</v>
      </c>
      <c r="G769" s="68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RADEN SALEH - Halaman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4">
        <f ca="1" t="shared" ref="N769:O769" si="777">IFERROR(AVERAGEIF(L:L,L769,$J:$J)," ")</f>
        <v>0.925625</v>
      </c>
      <c r="O769" s="84">
        <f ca="1" t="shared" si="777"/>
        <v>0.925625</v>
      </c>
      <c r="P769" s="68" t="str">
        <f ca="1">IF(ISBLANK(A769)," ",IF(N769&gt;MASTER!$B$3/100,"SB",IF(N769&gt;MASTER!$B$4/100,"B",IF(N769&gt;MASTER!$B$5/100,"C","K"))))</f>
        <v>B</v>
      </c>
      <c r="Q769" s="68" t="str">
        <f ca="1">IF(ISBLANK(B769)," ",IF(O769&gt;MASTER!$B$3/100,"SB",IF(O769&gt;MASTER!$B$4/100,"B",IF(O769&gt;MASTER!$B$5/100,"C","K"))))</f>
        <v>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3">
        <f ca="1" t="shared" si="0"/>
        <v>6</v>
      </c>
      <c r="F770" s="68" t="str">
        <f ca="1">IF(ISBLANK(A770)," ",INDIRECT(ADDRESS(1,5+MOD(ROW()-2,COUNTA('Form Responses 1'!$1:$1)-4),,TRUE,"Form Responses 1")))</f>
        <v>Security [CIKINI - Security Functions]</v>
      </c>
      <c r="G770" s="68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Security</v>
      </c>
      <c r="I770" s="84" t="str">
        <f ca="1" t="shared" si="2"/>
        <v>SECURITY SERVICE</v>
      </c>
      <c r="J770" s="84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4">
        <f ca="1" t="shared" ref="N770:O770" si="778">IFERROR(AVERAGEIF(L:L,L770,$J:$J)," ")</f>
        <v>0.925625</v>
      </c>
      <c r="O770" s="84">
        <f ca="1" t="shared" si="778"/>
        <v>0.925625</v>
      </c>
      <c r="P770" s="68" t="str">
        <f ca="1">IF(ISBLANK(A770)," ",IF(N770&gt;MASTER!$B$3/100,"SB",IF(N770&gt;MASTER!$B$4/100,"B",IF(N770&gt;MASTER!$B$5/100,"C","K"))))</f>
        <v>B</v>
      </c>
      <c r="Q770" s="68" t="str">
        <f ca="1">IF(ISBLANK(B770)," ",IF(O770&gt;MASTER!$B$3/100,"SB",IF(O770&gt;MASTER!$B$4/100,"B",IF(O770&gt;MASTER!$B$5/100,"C","K"))))</f>
        <v>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3">
        <f ca="1" t="shared" si="0"/>
        <v>6</v>
      </c>
      <c r="F771" s="68" t="str">
        <f ca="1">IF(ISBLANK(A771)," ",INDIRECT(ADDRESS(1,5+MOD(ROW()-2,COUNTA('Form Responses 1'!$1:$1)-4),,TRUE,"Form Responses 1")))</f>
        <v>Security [ RADEN SALEH - Security Functions]</v>
      </c>
      <c r="G771" s="68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Security</v>
      </c>
      <c r="I771" s="84" t="str">
        <f ca="1" t="shared" si="2"/>
        <v>SECURITY SERVICE</v>
      </c>
      <c r="J771" s="84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4">
        <f ca="1" t="shared" ref="N771:O771" si="779">IFERROR(AVERAGEIF(L:L,L771,$J:$J)," ")</f>
        <v>0.925625</v>
      </c>
      <c r="O771" s="84">
        <f ca="1" t="shared" si="779"/>
        <v>0.925625</v>
      </c>
      <c r="P771" s="68" t="str">
        <f ca="1">IF(ISBLANK(A771)," ",IF(N771&gt;MASTER!$B$3/100,"SB",IF(N771&gt;MASTER!$B$4/100,"B",IF(N771&gt;MASTER!$B$5/100,"C","K"))))</f>
        <v>B</v>
      </c>
      <c r="Q771" s="68" t="str">
        <f ca="1">IF(ISBLANK(B771)," ",IF(O771&gt;MASTER!$B$3/100,"SB",IF(O771&gt;MASTER!$B$4/100,"B",IF(O771&gt;MASTER!$B$5/100,"C","K"))))</f>
        <v>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3">
        <f ca="1" t="shared" si="0"/>
        <v>6</v>
      </c>
      <c r="F772" s="68" t="str">
        <f ca="1">IF(ISBLANK(A772)," ",INDIRECT(ADDRESS(1,5+MOD(ROW()-2,COUNTA('Form Responses 1'!$1:$1)-4),,TRUE,"Form Responses 1")))</f>
        <v>CIKINI - Lantai 1 [Lobby Utama]</v>
      </c>
      <c r="G772" s="68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CIKINI - Lantai 1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4">
        <f ca="1" t="shared" ref="N772:O772" si="780">IFERROR(AVERAGEIF(L:L,L772,$J:$J)," ")</f>
        <v>0.925625</v>
      </c>
      <c r="O772" s="84">
        <f ca="1" t="shared" si="780"/>
        <v>0.925625</v>
      </c>
      <c r="P772" s="68" t="str">
        <f ca="1">IF(ISBLANK(A772)," ",IF(N772&gt;MASTER!$B$3/100,"SB",IF(N772&gt;MASTER!$B$4/100,"B",IF(N772&gt;MASTER!$B$5/100,"C","K"))))</f>
        <v>B</v>
      </c>
      <c r="Q772" s="68" t="str">
        <f ca="1">IF(ISBLANK(B772)," ",IF(O772&gt;MASTER!$B$3/100,"SB",IF(O772&gt;MASTER!$B$4/100,"B",IF(O772&gt;MASTER!$B$5/100,"C","K"))))</f>
        <v>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3">
        <f ca="1" t="shared" si="0"/>
        <v>6</v>
      </c>
      <c r="F773" s="68" t="str">
        <f ca="1">IF(ISBLANK(A773)," ",INDIRECT(ADDRESS(1,5+MOD(ROW()-2,COUNTA('Form Responses 1'!$1:$1)-4),,TRUE,"Form Responses 1")))</f>
        <v>CIKINI - Lantai 1 [Musholla]</v>
      </c>
      <c r="G773" s="68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CIKINI - Lantai 1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4">
        <f ca="1" t="shared" ref="N773:O773" si="781">IFERROR(AVERAGEIF(L:L,L773,$J:$J)," ")</f>
        <v>0.925625</v>
      </c>
      <c r="O773" s="84">
        <f ca="1" t="shared" si="781"/>
        <v>0.925625</v>
      </c>
      <c r="P773" s="68" t="str">
        <f ca="1">IF(ISBLANK(A773)," ",IF(N773&gt;MASTER!$B$3/100,"SB",IF(N773&gt;MASTER!$B$4/100,"B",IF(N773&gt;MASTER!$B$5/100,"C","K"))))</f>
        <v>B</v>
      </c>
      <c r="Q773" s="68" t="str">
        <f ca="1">IF(ISBLANK(B773)," ",IF(O773&gt;MASTER!$B$3/100,"SB",IF(O773&gt;MASTER!$B$4/100,"B",IF(O773&gt;MASTER!$B$5/100,"C","K"))))</f>
        <v>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3">
        <f ca="1" t="shared" si="0"/>
        <v>6</v>
      </c>
      <c r="F774" s="68" t="str">
        <f ca="1">IF(ISBLANK(A774)," ",INDIRECT(ADDRESS(1,5+MOD(ROW()-2,COUNTA('Form Responses 1'!$1:$1)-4),,TRUE,"Form Responses 1")))</f>
        <v>CIKINI - Lantai 1 [R. PPID]</v>
      </c>
      <c r="G774" s="68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CIKINI - Lantai 1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4">
        <f ca="1" t="shared" ref="N774:O774" si="782">IFERROR(AVERAGEIF(L:L,L774,$J:$J)," ")</f>
        <v>0.925625</v>
      </c>
      <c r="O774" s="84">
        <f ca="1" t="shared" si="782"/>
        <v>0.925625</v>
      </c>
      <c r="P774" s="68" t="str">
        <f ca="1">IF(ISBLANK(A774)," ",IF(N774&gt;MASTER!$B$3/100,"SB",IF(N774&gt;MASTER!$B$4/100,"B",IF(N774&gt;MASTER!$B$5/100,"C","K"))))</f>
        <v>B</v>
      </c>
      <c r="Q774" s="68" t="str">
        <f ca="1">IF(ISBLANK(B774)," ",IF(O774&gt;MASTER!$B$3/100,"SB",IF(O774&gt;MASTER!$B$4/100,"B",IF(O774&gt;MASTER!$B$5/100,"C","K"))))</f>
        <v>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3">
        <f ca="1" t="shared" si="0"/>
        <v>6</v>
      </c>
      <c r="F775" s="68" t="str">
        <f ca="1">IF(ISBLANK(A775)," ",INDIRECT(ADDRESS(1,5+MOD(ROW()-2,COUNTA('Form Responses 1'!$1:$1)-4),,TRUE,"Form Responses 1")))</f>
        <v>CIKINI - Lantai 1 [Ruang Kerja]</v>
      </c>
      <c r="G775" s="68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CIKINI - Lantai 1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4">
        <f ca="1" t="shared" ref="N775:O775" si="783">IFERROR(AVERAGEIF(L:L,L775,$J:$J)," ")</f>
        <v>0.925625</v>
      </c>
      <c r="O775" s="84">
        <f ca="1" t="shared" si="783"/>
        <v>0.925625</v>
      </c>
      <c r="P775" s="68" t="str">
        <f ca="1">IF(ISBLANK(A775)," ",IF(N775&gt;MASTER!$B$3/100,"SB",IF(N775&gt;MASTER!$B$4/100,"B",IF(N775&gt;MASTER!$B$5/100,"C","K"))))</f>
        <v>B</v>
      </c>
      <c r="Q775" s="68" t="str">
        <f ca="1">IF(ISBLANK(B775)," ",IF(O775&gt;MASTER!$B$3/100,"SB",IF(O775&gt;MASTER!$B$4/100,"B",IF(O775&gt;MASTER!$B$5/100,"C","K"))))</f>
        <v>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3">
        <f ca="1" t="shared" si="0"/>
        <v>6</v>
      </c>
      <c r="F776" s="68" t="str">
        <f ca="1">IF(ISBLANK(A776)," ",INDIRECT(ADDRESS(1,5+MOD(ROW()-2,COUNTA('Form Responses 1'!$1:$1)-4),,TRUE,"Form Responses 1")))</f>
        <v>CIKINI - Lantai 1 [Taman Tengah]</v>
      </c>
      <c r="G776" s="68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CIKINI - Lantai 1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4">
        <f ca="1" t="shared" ref="N776:O776" si="784">IFERROR(AVERAGEIF(L:L,L776,$J:$J)," ")</f>
        <v>0.925625</v>
      </c>
      <c r="O776" s="84">
        <f ca="1" t="shared" si="784"/>
        <v>0.925625</v>
      </c>
      <c r="P776" s="68" t="str">
        <f ca="1">IF(ISBLANK(A776)," ",IF(N776&gt;MASTER!$B$3/100,"SB",IF(N776&gt;MASTER!$B$4/100,"B",IF(N776&gt;MASTER!$B$5/100,"C","K"))))</f>
        <v>B</v>
      </c>
      <c r="Q776" s="68" t="str">
        <f ca="1">IF(ISBLANK(B776)," ",IF(O776&gt;MASTER!$B$3/100,"SB",IF(O776&gt;MASTER!$B$4/100,"B",IF(O776&gt;MASTER!$B$5/100,"C","K"))))</f>
        <v>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3">
        <f ca="1" t="shared" si="0"/>
        <v>6</v>
      </c>
      <c r="F777" s="68" t="str">
        <f ca="1">IF(ISBLANK(A777)," ",INDIRECT(ADDRESS(1,5+MOD(ROW()-2,COUNTA('Form Responses 1'!$1:$1)-4),,TRUE,"Form Responses 1")))</f>
        <v>CIKINI - Lantai 1 [Toilet Pria / Wanita]</v>
      </c>
      <c r="G777" s="68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CIKINI - Lantai 1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4">
        <f ca="1" t="shared" ref="N777:O777" si="785">IFERROR(AVERAGEIF(L:L,L777,$J:$J)," ")</f>
        <v>0.925625</v>
      </c>
      <c r="O777" s="84">
        <f ca="1" t="shared" si="785"/>
        <v>0.925625</v>
      </c>
      <c r="P777" s="68" t="str">
        <f ca="1">IF(ISBLANK(A777)," ",IF(N777&gt;MASTER!$B$3/100,"SB",IF(N777&gt;MASTER!$B$4/100,"B",IF(N777&gt;MASTER!$B$5/100,"C","K"))))</f>
        <v>B</v>
      </c>
      <c r="Q777" s="68" t="str">
        <f ca="1">IF(ISBLANK(B777)," ",IF(O777&gt;MASTER!$B$3/100,"SB",IF(O777&gt;MASTER!$B$4/100,"B",IF(O777&gt;MASTER!$B$5/100,"C","K"))))</f>
        <v>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3">
        <f ca="1" t="shared" si="0"/>
        <v>6</v>
      </c>
      <c r="F778" s="68" t="str">
        <f ca="1">IF(ISBLANK(A778)," ",INDIRECT(ADDRESS(1,5+MOD(ROW()-2,COUNTA('Form Responses 1'!$1:$1)-4),,TRUE,"Form Responses 1")))</f>
        <v>CIKINI - Lantai 2 [Tangga Exit]</v>
      </c>
      <c r="G778" s="68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CIKINI - Lantai 2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4">
        <f ca="1" t="shared" ref="N778:O778" si="786">IFERROR(AVERAGEIF(L:L,L778,$J:$J)," ")</f>
        <v>0.925625</v>
      </c>
      <c r="O778" s="84">
        <f ca="1" t="shared" si="786"/>
        <v>0.925625</v>
      </c>
      <c r="P778" s="68" t="str">
        <f ca="1">IF(ISBLANK(A778)," ",IF(N778&gt;MASTER!$B$3/100,"SB",IF(N778&gt;MASTER!$B$4/100,"B",IF(N778&gt;MASTER!$B$5/100,"C","K"))))</f>
        <v>B</v>
      </c>
      <c r="Q778" s="68" t="str">
        <f ca="1">IF(ISBLANK(B778)," ",IF(O778&gt;MASTER!$B$3/100,"SB",IF(O778&gt;MASTER!$B$4/100,"B",IF(O778&gt;MASTER!$B$5/100,"C","K"))))</f>
        <v>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3">
        <f ca="1" t="shared" si="0"/>
        <v>6</v>
      </c>
      <c r="F779" s="68" t="str">
        <f ca="1">IF(ISBLANK(A779)," ",INDIRECT(ADDRESS(1,5+MOD(ROW()-2,COUNTA('Form Responses 1'!$1:$1)-4),,TRUE,"Form Responses 1")))</f>
        <v>CIKINI - Lantai 2 [Ruang Kerja]</v>
      </c>
      <c r="G779" s="68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CIKINI - Lantai 2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4">
        <f ca="1" t="shared" ref="N779:O779" si="787">IFERROR(AVERAGEIF(L:L,L779,$J:$J)," ")</f>
        <v>0.925625</v>
      </c>
      <c r="O779" s="84">
        <f ca="1" t="shared" si="787"/>
        <v>0.925625</v>
      </c>
      <c r="P779" s="68" t="str">
        <f ca="1">IF(ISBLANK(A779)," ",IF(N779&gt;MASTER!$B$3/100,"SB",IF(N779&gt;MASTER!$B$4/100,"B",IF(N779&gt;MASTER!$B$5/100,"C","K"))))</f>
        <v>B</v>
      </c>
      <c r="Q779" s="68" t="str">
        <f ca="1">IF(ISBLANK(B779)," ",IF(O779&gt;MASTER!$B$3/100,"SB",IF(O779&gt;MASTER!$B$4/100,"B",IF(O779&gt;MASTER!$B$5/100,"C","K"))))</f>
        <v>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3">
        <f ca="1" t="shared" si="0"/>
        <v>6</v>
      </c>
      <c r="F780" s="68" t="str">
        <f ca="1">IF(ISBLANK(A780)," ",INDIRECT(ADDRESS(1,5+MOD(ROW()-2,COUNTA('Form Responses 1'!$1:$1)-4),,TRUE,"Form Responses 1")))</f>
        <v>CIKINI - Lantai 2 [Pantry ]</v>
      </c>
      <c r="G780" s="68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CIKINI - Lantai 2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4">
        <f ca="1" t="shared" ref="N780:O780" si="788">IFERROR(AVERAGEIF(L:L,L780,$J:$J)," ")</f>
        <v>0.925625</v>
      </c>
      <c r="O780" s="84">
        <f ca="1" t="shared" si="788"/>
        <v>0.925625</v>
      </c>
      <c r="P780" s="68" t="str">
        <f ca="1">IF(ISBLANK(A780)," ",IF(N780&gt;MASTER!$B$3/100,"SB",IF(N780&gt;MASTER!$B$4/100,"B",IF(N780&gt;MASTER!$B$5/100,"C","K"))))</f>
        <v>B</v>
      </c>
      <c r="Q780" s="68" t="str">
        <f ca="1">IF(ISBLANK(B780)," ",IF(O780&gt;MASTER!$B$3/100,"SB",IF(O780&gt;MASTER!$B$4/100,"B",IF(O780&gt;MASTER!$B$5/100,"C","K"))))</f>
        <v>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3">
        <f ca="1" t="shared" si="0"/>
        <v>6</v>
      </c>
      <c r="F781" s="68" t="str">
        <f ca="1">IF(ISBLANK(A781)," ",INDIRECT(ADDRESS(1,5+MOD(ROW()-2,COUNTA('Form Responses 1'!$1:$1)-4),,TRUE,"Form Responses 1")))</f>
        <v>CIKINI - Lantai 2 [Ruang Rapat 1]</v>
      </c>
      <c r="G781" s="68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CIKINI - Lantai 2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4">
        <f ca="1" t="shared" ref="N781:O781" si="789">IFERROR(AVERAGEIF(L:L,L781,$J:$J)," ")</f>
        <v>0.925625</v>
      </c>
      <c r="O781" s="84">
        <f ca="1" t="shared" si="789"/>
        <v>0.925625</v>
      </c>
      <c r="P781" s="68" t="str">
        <f ca="1">IF(ISBLANK(A781)," ",IF(N781&gt;MASTER!$B$3/100,"SB",IF(N781&gt;MASTER!$B$4/100,"B",IF(N781&gt;MASTER!$B$5/100,"C","K"))))</f>
        <v>B</v>
      </c>
      <c r="Q781" s="68" t="str">
        <f ca="1">IF(ISBLANK(B781)," ",IF(O781&gt;MASTER!$B$3/100,"SB",IF(O781&gt;MASTER!$B$4/100,"B",IF(O781&gt;MASTER!$B$5/100,"C","K"))))</f>
        <v>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3">
        <f ca="1" t="shared" si="0"/>
        <v>6</v>
      </c>
      <c r="F782" s="68" t="str">
        <f ca="1">IF(ISBLANK(A782)," ",INDIRECT(ADDRESS(1,5+MOD(ROW()-2,COUNTA('Form Responses 1'!$1:$1)-4),,TRUE,"Form Responses 1")))</f>
        <v>CIKINI - Lantai 2 [Koridor ]</v>
      </c>
      <c r="G782" s="68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CIKINI - Lantai 2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4">
        <f ca="1" t="shared" ref="N782:O782" si="790">IFERROR(AVERAGEIF(L:L,L782,$J:$J)," ")</f>
        <v>0.925625</v>
      </c>
      <c r="O782" s="84">
        <f ca="1" t="shared" si="790"/>
        <v>0.925625</v>
      </c>
      <c r="P782" s="68" t="str">
        <f ca="1">IF(ISBLANK(A782)," ",IF(N782&gt;MASTER!$B$3/100,"SB",IF(N782&gt;MASTER!$B$4/100,"B",IF(N782&gt;MASTER!$B$5/100,"C","K"))))</f>
        <v>B</v>
      </c>
      <c r="Q782" s="68" t="str">
        <f ca="1">IF(ISBLANK(B782)," ",IF(O782&gt;MASTER!$B$3/100,"SB",IF(O782&gt;MASTER!$B$4/100,"B",IF(O782&gt;MASTER!$B$5/100,"C","K"))))</f>
        <v>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3">
        <f ca="1" t="shared" si="0"/>
        <v>6</v>
      </c>
      <c r="F783" s="68" t="str">
        <f ca="1">IF(ISBLANK(A783)," ",INDIRECT(ADDRESS(1,5+MOD(ROW()-2,COUNTA('Form Responses 1'!$1:$1)-4),,TRUE,"Form Responses 1")))</f>
        <v>CIKINI - Lantai 2 [Toilet Pria / Wanita]</v>
      </c>
      <c r="G783" s="68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CIKINI - Lantai 2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4">
        <f ca="1" t="shared" ref="N783:O783" si="791">IFERROR(AVERAGEIF(L:L,L783,$J:$J)," ")</f>
        <v>0.925625</v>
      </c>
      <c r="O783" s="84">
        <f ca="1" t="shared" si="791"/>
        <v>0.925625</v>
      </c>
      <c r="P783" s="68" t="str">
        <f ca="1">IF(ISBLANK(A783)," ",IF(N783&gt;MASTER!$B$3/100,"SB",IF(N783&gt;MASTER!$B$4/100,"B",IF(N783&gt;MASTER!$B$5/100,"C","K"))))</f>
        <v>B</v>
      </c>
      <c r="Q783" s="68" t="str">
        <f ca="1">IF(ISBLANK(B783)," ",IF(O783&gt;MASTER!$B$3/100,"SB",IF(O783&gt;MASTER!$B$4/100,"B",IF(O783&gt;MASTER!$B$5/100,"C","K"))))</f>
        <v>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3">
        <f ca="1" t="shared" si="0"/>
        <v>6</v>
      </c>
      <c r="F784" s="68" t="str">
        <f ca="1">IF(ISBLANK(A784)," ",INDIRECT(ADDRESS(1,5+MOD(ROW()-2,COUNTA('Form Responses 1'!$1:$1)-4),,TRUE,"Form Responses 1")))</f>
        <v>CIKINI - Halaman [Taman ]</v>
      </c>
      <c r="G784" s="68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CIKINI - Halaman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4">
        <f ca="1" t="shared" ref="N784:O784" si="792">IFERROR(AVERAGEIF(L:L,L784,$J:$J)," ")</f>
        <v>0.925625</v>
      </c>
      <c r="O784" s="84">
        <f ca="1" t="shared" si="792"/>
        <v>0.925625</v>
      </c>
      <c r="P784" s="68" t="str">
        <f ca="1">IF(ISBLANK(A784)," ",IF(N784&gt;MASTER!$B$3/100,"SB",IF(N784&gt;MASTER!$B$4/100,"B",IF(N784&gt;MASTER!$B$5/100,"C","K"))))</f>
        <v>B</v>
      </c>
      <c r="Q784" s="68" t="str">
        <f ca="1">IF(ISBLANK(B784)," ",IF(O784&gt;MASTER!$B$3/100,"SB",IF(O784&gt;MASTER!$B$4/100,"B",IF(O784&gt;MASTER!$B$5/100,"C","K"))))</f>
        <v>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3">
        <f ca="1" t="shared" si="0"/>
        <v>6</v>
      </c>
      <c r="F785" s="68" t="str">
        <f ca="1">IF(ISBLANK(A785)," ",INDIRECT(ADDRESS(1,5+MOD(ROW()-2,COUNTA('Form Responses 1'!$1:$1)-4),,TRUE,"Form Responses 1")))</f>
        <v>CIKINI - Halaman [Parkir Motor ]</v>
      </c>
      <c r="G785" s="68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CIKINI - Halaman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4">
        <f ca="1" t="shared" ref="N785:O785" si="793">IFERROR(AVERAGEIF(L:L,L785,$J:$J)," ")</f>
        <v>0.925625</v>
      </c>
      <c r="O785" s="84">
        <f ca="1" t="shared" si="793"/>
        <v>0.925625</v>
      </c>
      <c r="P785" s="68" t="str">
        <f ca="1">IF(ISBLANK(A785)," ",IF(N785&gt;MASTER!$B$3/100,"SB",IF(N785&gt;MASTER!$B$4/100,"B",IF(N785&gt;MASTER!$B$5/100,"C","K"))))</f>
        <v>B</v>
      </c>
      <c r="Q785" s="68" t="str">
        <f ca="1">IF(ISBLANK(B785)," ",IF(O785&gt;MASTER!$B$3/100,"SB",IF(O785&gt;MASTER!$B$4/100,"B",IF(O785&gt;MASTER!$B$5/100,"C","K"))))</f>
        <v>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3">
        <f ca="1" t="shared" si="0"/>
        <v>6</v>
      </c>
      <c r="F786" s="68" t="str">
        <f ca="1">IF(ISBLANK(A786)," ",INDIRECT(ADDRESS(1,5+MOD(ROW()-2,COUNTA('Form Responses 1'!$1:$1)-4),,TRUE,"Form Responses 1")))</f>
        <v>CIKINI - Halaman [Parkir Mobil]</v>
      </c>
      <c r="G786" s="68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CIKINI - Halaman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4">
        <f ca="1" t="shared" ref="N786:O786" si="794">IFERROR(AVERAGEIF(L:L,L786,$J:$J)," ")</f>
        <v>0.925625</v>
      </c>
      <c r="O786" s="84">
        <f ca="1" t="shared" si="794"/>
        <v>0.925625</v>
      </c>
      <c r="P786" s="68" t="str">
        <f ca="1">IF(ISBLANK(A786)," ",IF(N786&gt;MASTER!$B$3/100,"SB",IF(N786&gt;MASTER!$B$4/100,"B",IF(N786&gt;MASTER!$B$5/100,"C","K"))))</f>
        <v>B</v>
      </c>
      <c r="Q786" s="68" t="str">
        <f ca="1">IF(ISBLANK(B786)," ",IF(O786&gt;MASTER!$B$3/100,"SB",IF(O786&gt;MASTER!$B$4/100,"B",IF(O786&gt;MASTER!$B$5/100,"C","K"))))</f>
        <v>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3">
        <f ca="1" t="shared" si="0"/>
        <v>6</v>
      </c>
      <c r="F787" s="68" t="str">
        <f ca="1">IF(ISBLANK(A787)," ",INDIRECT(ADDRESS(1,5+MOD(ROW()-2,COUNTA('Form Responses 1'!$1:$1)-4),,TRUE,"Form Responses 1")))</f>
        <v>CIKINI - Halaman [Pos Security]</v>
      </c>
      <c r="G787" s="68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CIKINI - Halaman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4">
        <f ca="1" t="shared" ref="N787:O787" si="795">IFERROR(AVERAGEIF(L:L,L787,$J:$J)," ")</f>
        <v>0.925625</v>
      </c>
      <c r="O787" s="84">
        <f ca="1" t="shared" si="795"/>
        <v>0.925625</v>
      </c>
      <c r="P787" s="68" t="str">
        <f ca="1">IF(ISBLANK(A787)," ",IF(N787&gt;MASTER!$B$3/100,"SB",IF(N787&gt;MASTER!$B$4/100,"B",IF(N787&gt;MASTER!$B$5/100,"C","K"))))</f>
        <v>B</v>
      </c>
      <c r="Q787" s="68" t="str">
        <f ca="1">IF(ISBLANK(B787)," ",IF(O787&gt;MASTER!$B$3/100,"SB",IF(O787&gt;MASTER!$B$4/100,"B",IF(O787&gt;MASTER!$B$5/100,"C","K"))))</f>
        <v>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3">
        <f ca="1" t="shared" si="0"/>
        <v>6</v>
      </c>
      <c r="F788" s="68" t="str">
        <f ca="1">IF(ISBLANK(A788)," ",INDIRECT(ADDRESS(1,5+MOD(ROW()-2,COUNTA('Form Responses 1'!$1:$1)-4),,TRUE,"Form Responses 1")))</f>
        <v>CIKINI - Halaman [Halaman depan dan samping ]</v>
      </c>
      <c r="G788" s="68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CIKINI - Halaman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4">
        <f ca="1" t="shared" ref="N788:O788" si="796">IFERROR(AVERAGEIF(L:L,L788,$J:$J)," ")</f>
        <v>0.925625</v>
      </c>
      <c r="O788" s="84">
        <f ca="1" t="shared" si="796"/>
        <v>0.925625</v>
      </c>
      <c r="P788" s="68" t="str">
        <f ca="1">IF(ISBLANK(A788)," ",IF(N788&gt;MASTER!$B$3/100,"SB",IF(N788&gt;MASTER!$B$4/100,"B",IF(N788&gt;MASTER!$B$5/100,"C","K"))))</f>
        <v>B</v>
      </c>
      <c r="Q788" s="68" t="str">
        <f ca="1">IF(ISBLANK(B788)," ",IF(O788&gt;MASTER!$B$3/100,"SB",IF(O788&gt;MASTER!$B$4/100,"B",IF(O788&gt;MASTER!$B$5/100,"C","K"))))</f>
        <v>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3">
        <f ca="1" t="shared" si="0"/>
        <v>6</v>
      </c>
      <c r="F789" s="68" t="str">
        <f ca="1">IF(ISBLANK(A789)," ",INDIRECT(ADDRESS(1,5+MOD(ROW()-2,COUNTA('Form Responses 1'!$1:$1)-4),,TRUE,"Form Responses 1")))</f>
        <v>CIKINI - Halaman [TPS]</v>
      </c>
      <c r="G789" s="68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CIKINI - Halaman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4">
        <f ca="1" t="shared" ref="N789:O789" si="797">IFERROR(AVERAGEIF(L:L,L789,$J:$J)," ")</f>
        <v>0.925625</v>
      </c>
      <c r="O789" s="84">
        <f ca="1" t="shared" si="797"/>
        <v>0.925625</v>
      </c>
      <c r="P789" s="68" t="str">
        <f ca="1">IF(ISBLANK(A789)," ",IF(N789&gt;MASTER!$B$3/100,"SB",IF(N789&gt;MASTER!$B$4/100,"B",IF(N789&gt;MASTER!$B$5/100,"C","K"))))</f>
        <v>B</v>
      </c>
      <c r="Q789" s="68" t="str">
        <f ca="1">IF(ISBLANK(B789)," ",IF(O789&gt;MASTER!$B$3/100,"SB",IF(O789&gt;MASTER!$B$4/100,"B",IF(O789&gt;MASTER!$B$5/100,"C","K"))))</f>
        <v>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3">
        <f ca="1" t="shared" si="0"/>
        <v>6</v>
      </c>
      <c r="F790" s="68" t="str">
        <f ca="1">IF(ISBLANK(A790)," ",INDIRECT(ADDRESS(1,5+MOD(ROW()-2,COUNTA('Form Responses 1'!$1:$1)-4),,TRUE,"Form Responses 1")))</f>
        <v>RADEN SALEH - Lantai 1 [Lobby Utama]</v>
      </c>
      <c r="G790" s="68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RADEN SALEH - Lantai 1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4">
        <f ca="1" t="shared" ref="N790:O790" si="798">IFERROR(AVERAGEIF(L:L,L790,$J:$J)," ")</f>
        <v>0.925625</v>
      </c>
      <c r="O790" s="84">
        <f ca="1" t="shared" si="798"/>
        <v>0.925625</v>
      </c>
      <c r="P790" s="68" t="str">
        <f ca="1">IF(ISBLANK(A790)," ",IF(N790&gt;MASTER!$B$3/100,"SB",IF(N790&gt;MASTER!$B$4/100,"B",IF(N790&gt;MASTER!$B$5/100,"C","K"))))</f>
        <v>B</v>
      </c>
      <c r="Q790" s="68" t="str">
        <f ca="1">IF(ISBLANK(B790)," ",IF(O790&gt;MASTER!$B$3/100,"SB",IF(O790&gt;MASTER!$B$4/100,"B",IF(O790&gt;MASTER!$B$5/100,"C","K"))))</f>
        <v>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3">
        <f ca="1" t="shared" si="0"/>
        <v>6</v>
      </c>
      <c r="F791" s="68" t="str">
        <f ca="1">IF(ISBLANK(A791)," ",INDIRECT(ADDRESS(1,5+MOD(ROW()-2,COUNTA('Form Responses 1'!$1:$1)-4),,TRUE,"Form Responses 1")))</f>
        <v>RADEN SALEH - Lantai 1 [Lobby Luar]</v>
      </c>
      <c r="G791" s="68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RADEN SALEH - Lantai 1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4">
        <f ca="1" t="shared" ref="N791:O791" si="799">IFERROR(AVERAGEIF(L:L,L791,$J:$J)," ")</f>
        <v>0.925625</v>
      </c>
      <c r="O791" s="84">
        <f ca="1" t="shared" si="799"/>
        <v>0.925625</v>
      </c>
      <c r="P791" s="68" t="str">
        <f ca="1">IF(ISBLANK(A791)," ",IF(N791&gt;MASTER!$B$3/100,"SB",IF(N791&gt;MASTER!$B$4/100,"B",IF(N791&gt;MASTER!$B$5/100,"C","K"))))</f>
        <v>B</v>
      </c>
      <c r="Q791" s="68" t="str">
        <f ca="1">IF(ISBLANK(B791)," ",IF(O791&gt;MASTER!$B$3/100,"SB",IF(O791&gt;MASTER!$B$4/100,"B",IF(O791&gt;MASTER!$B$5/100,"C","K"))))</f>
        <v>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3">
        <f ca="1" t="shared" si="0"/>
        <v>6</v>
      </c>
      <c r="F792" s="68" t="str">
        <f ca="1">IF(ISBLANK(A792)," ",INDIRECT(ADDRESS(1,5+MOD(ROW()-2,COUNTA('Form Responses 1'!$1:$1)-4),,TRUE,"Form Responses 1")))</f>
        <v>RADEN SALEH - Lantai 1 [Ruang Meeting]</v>
      </c>
      <c r="G792" s="68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RADEN SALEH - Lantai 1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4">
        <f ca="1" t="shared" ref="N792:O792" si="800">IFERROR(AVERAGEIF(L:L,L792,$J:$J)," ")</f>
        <v>0.925625</v>
      </c>
      <c r="O792" s="84">
        <f ca="1" t="shared" si="800"/>
        <v>0.925625</v>
      </c>
      <c r="P792" s="68" t="str">
        <f ca="1">IF(ISBLANK(A792)," ",IF(N792&gt;MASTER!$B$3/100,"SB",IF(N792&gt;MASTER!$B$4/100,"B",IF(N792&gt;MASTER!$B$5/100,"C","K"))))</f>
        <v>B</v>
      </c>
      <c r="Q792" s="68" t="str">
        <f ca="1">IF(ISBLANK(B792)," ",IF(O792&gt;MASTER!$B$3/100,"SB",IF(O792&gt;MASTER!$B$4/100,"B",IF(O792&gt;MASTER!$B$5/100,"C","K"))))</f>
        <v>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3">
        <f ca="1" t="shared" si="0"/>
        <v>6</v>
      </c>
      <c r="F793" s="68" t="str">
        <f ca="1">IF(ISBLANK(A793)," ",INDIRECT(ADDRESS(1,5+MOD(ROW()-2,COUNTA('Form Responses 1'!$1:$1)-4),,TRUE,"Form Responses 1")))</f>
        <v>RADEN SALEH - Lantai 1 [Ruang Kerja]</v>
      </c>
      <c r="G793" s="68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RADEN SALEH - Lantai 1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4">
        <f ca="1" t="shared" ref="N793:O793" si="801">IFERROR(AVERAGEIF(L:L,L793,$J:$J)," ")</f>
        <v>0.925625</v>
      </c>
      <c r="O793" s="84">
        <f ca="1" t="shared" si="801"/>
        <v>0.925625</v>
      </c>
      <c r="P793" s="68" t="str">
        <f ca="1">IF(ISBLANK(A793)," ",IF(N793&gt;MASTER!$B$3/100,"SB",IF(N793&gt;MASTER!$B$4/100,"B",IF(N793&gt;MASTER!$B$5/100,"C","K"))))</f>
        <v>B</v>
      </c>
      <c r="Q793" s="68" t="str">
        <f ca="1">IF(ISBLANK(B793)," ",IF(O793&gt;MASTER!$B$3/100,"SB",IF(O793&gt;MASTER!$B$4/100,"B",IF(O793&gt;MASTER!$B$5/100,"C","K"))))</f>
        <v>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3">
        <f ca="1" t="shared" si="0"/>
        <v>6</v>
      </c>
      <c r="F794" s="68" t="str">
        <f ca="1">IF(ISBLANK(A794)," ",INDIRECT(ADDRESS(1,5+MOD(ROW()-2,COUNTA('Form Responses 1'!$1:$1)-4),,TRUE,"Form Responses 1")))</f>
        <v>RADEN SALEH - Lantai 1 [Tangga Exit]</v>
      </c>
      <c r="G794" s="68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RADEN SALEH - Lantai 1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4">
        <f ca="1" t="shared" ref="N794:O794" si="802">IFERROR(AVERAGEIF(L:L,L794,$J:$J)," ")</f>
        <v>0.925625</v>
      </c>
      <c r="O794" s="84">
        <f ca="1" t="shared" si="802"/>
        <v>0.925625</v>
      </c>
      <c r="P794" s="68" t="str">
        <f ca="1">IF(ISBLANK(A794)," ",IF(N794&gt;MASTER!$B$3/100,"SB",IF(N794&gt;MASTER!$B$4/100,"B",IF(N794&gt;MASTER!$B$5/100,"C","K"))))</f>
        <v>B</v>
      </c>
      <c r="Q794" s="68" t="str">
        <f ca="1">IF(ISBLANK(B794)," ",IF(O794&gt;MASTER!$B$3/100,"SB",IF(O794&gt;MASTER!$B$4/100,"B",IF(O794&gt;MASTER!$B$5/100,"C","K"))))</f>
        <v>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3">
        <f ca="1" t="shared" si="0"/>
        <v>6</v>
      </c>
      <c r="F795" s="68" t="str">
        <f ca="1">IF(ISBLANK(A795)," ",INDIRECT(ADDRESS(1,5+MOD(ROW()-2,COUNTA('Form Responses 1'!$1:$1)-4),,TRUE,"Form Responses 1")))</f>
        <v>RADEN SALEH - Lantai 1 [Toilet Pria / Wanita]</v>
      </c>
      <c r="G795" s="68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RADEN SALEH - Lantai 1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4">
        <f ca="1" t="shared" ref="N795:O795" si="803">IFERROR(AVERAGEIF(L:L,L795,$J:$J)," ")</f>
        <v>0.925625</v>
      </c>
      <c r="O795" s="84">
        <f ca="1" t="shared" si="803"/>
        <v>0.925625</v>
      </c>
      <c r="P795" s="68" t="str">
        <f ca="1">IF(ISBLANK(A795)," ",IF(N795&gt;MASTER!$B$3/100,"SB",IF(N795&gt;MASTER!$B$4/100,"B",IF(N795&gt;MASTER!$B$5/100,"C","K"))))</f>
        <v>B</v>
      </c>
      <c r="Q795" s="68" t="str">
        <f ca="1">IF(ISBLANK(B795)," ",IF(O795&gt;MASTER!$B$3/100,"SB",IF(O795&gt;MASTER!$B$4/100,"B",IF(O795&gt;MASTER!$B$5/100,"C","K"))))</f>
        <v>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3">
        <f ca="1" t="shared" si="0"/>
        <v>6</v>
      </c>
      <c r="F796" s="68" t="str">
        <f ca="1">IF(ISBLANK(A796)," ",INDIRECT(ADDRESS(1,5+MOD(ROW()-2,COUNTA('Form Responses 1'!$1:$1)-4),,TRUE,"Form Responses 1")))</f>
        <v>RADEN SALEH - Halaman [Taman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RADEN SALEH - Halaman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4">
        <f ca="1" t="shared" ref="N796:O796" si="804">IFERROR(AVERAGEIF(L:L,L796,$J:$J)," ")</f>
        <v>0.925625</v>
      </c>
      <c r="O796" s="84">
        <f ca="1" t="shared" si="804"/>
        <v>0.925625</v>
      </c>
      <c r="P796" s="68" t="str">
        <f ca="1">IF(ISBLANK(A796)," ",IF(N796&gt;MASTER!$B$3/100,"SB",IF(N796&gt;MASTER!$B$4/100,"B",IF(N796&gt;MASTER!$B$5/100,"C","K"))))</f>
        <v>B</v>
      </c>
      <c r="Q796" s="68" t="str">
        <f ca="1">IF(ISBLANK(B796)," ",IF(O796&gt;MASTER!$B$3/100,"SB",IF(O796&gt;MASTER!$B$4/100,"B",IF(O796&gt;MASTER!$B$5/100,"C","K"))))</f>
        <v>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3">
        <f ca="1" t="shared" si="0"/>
        <v>6</v>
      </c>
      <c r="F797" s="68" t="str">
        <f ca="1">IF(ISBLANK(A797)," ",INDIRECT(ADDRESS(1,5+MOD(ROW()-2,COUNTA('Form Responses 1'!$1:$1)-4),,TRUE,"Form Responses 1")))</f>
        <v>RADEN SALEH - Halaman [Parkir Motor ]</v>
      </c>
      <c r="G797" s="68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RADEN SALEH - Halaman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4">
        <f ca="1" t="shared" ref="N797:O797" si="805">IFERROR(AVERAGEIF(L:L,L797,$J:$J)," ")</f>
        <v>0.925625</v>
      </c>
      <c r="O797" s="84">
        <f ca="1" t="shared" si="805"/>
        <v>0.925625</v>
      </c>
      <c r="P797" s="68" t="str">
        <f ca="1">IF(ISBLANK(A797)," ",IF(N797&gt;MASTER!$B$3/100,"SB",IF(N797&gt;MASTER!$B$4/100,"B",IF(N797&gt;MASTER!$B$5/100,"C","K"))))</f>
        <v>B</v>
      </c>
      <c r="Q797" s="68" t="str">
        <f ca="1">IF(ISBLANK(B797)," ",IF(O797&gt;MASTER!$B$3/100,"SB",IF(O797&gt;MASTER!$B$4/100,"B",IF(O797&gt;MASTER!$B$5/100,"C","K"))))</f>
        <v>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3">
        <f ca="1" t="shared" si="0"/>
        <v>6</v>
      </c>
      <c r="F798" s="68" t="str">
        <f ca="1">IF(ISBLANK(A798)," ",INDIRECT(ADDRESS(1,5+MOD(ROW()-2,COUNTA('Form Responses 1'!$1:$1)-4),,TRUE,"Form Responses 1")))</f>
        <v>RADEN SALEH - Halaman [Parkir Mobil]</v>
      </c>
      <c r="G798" s="68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RADEN SALEH - Halaman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4">
        <f ca="1" t="shared" ref="N798:O798" si="806">IFERROR(AVERAGEIF(L:L,L798,$J:$J)," ")</f>
        <v>0.925625</v>
      </c>
      <c r="O798" s="84">
        <f ca="1" t="shared" si="806"/>
        <v>0.925625</v>
      </c>
      <c r="P798" s="68" t="str">
        <f ca="1">IF(ISBLANK(A798)," ",IF(N798&gt;MASTER!$B$3/100,"SB",IF(N798&gt;MASTER!$B$4/100,"B",IF(N798&gt;MASTER!$B$5/100,"C","K"))))</f>
        <v>B</v>
      </c>
      <c r="Q798" s="68" t="str">
        <f ca="1">IF(ISBLANK(B798)," ",IF(O798&gt;MASTER!$B$3/100,"SB",IF(O798&gt;MASTER!$B$4/100,"B",IF(O798&gt;MASTER!$B$5/100,"C","K"))))</f>
        <v>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3">
        <f ca="1" t="shared" si="0"/>
        <v>6</v>
      </c>
      <c r="F799" s="68" t="str">
        <f ca="1">IF(ISBLANK(A799)," ",INDIRECT(ADDRESS(1,5+MOD(ROW()-2,COUNTA('Form Responses 1'!$1:$1)-4),,TRUE,"Form Responses 1")))</f>
        <v>RADEN SALEH - Halaman [Pos Security]</v>
      </c>
      <c r="G799" s="68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RADEN SALEH - Halaman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4">
        <f ca="1" t="shared" ref="N799:O799" si="807">IFERROR(AVERAGEIF(L:L,L799,$J:$J)," ")</f>
        <v>0.925625</v>
      </c>
      <c r="O799" s="84">
        <f ca="1" t="shared" si="807"/>
        <v>0.925625</v>
      </c>
      <c r="P799" s="68" t="str">
        <f ca="1">IF(ISBLANK(A799)," ",IF(N799&gt;MASTER!$B$3/100,"SB",IF(N799&gt;MASTER!$B$4/100,"B",IF(N799&gt;MASTER!$B$5/100,"C","K"))))</f>
        <v>B</v>
      </c>
      <c r="Q799" s="68" t="str">
        <f ca="1">IF(ISBLANK(B799)," ",IF(O799&gt;MASTER!$B$3/100,"SB",IF(O799&gt;MASTER!$B$4/100,"B",IF(O799&gt;MASTER!$B$5/100,"C","K"))))</f>
        <v>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3">
        <f ca="1" t="shared" si="0"/>
        <v>6</v>
      </c>
      <c r="F800" s="68" t="str">
        <f ca="1">IF(ISBLANK(A800)," ",INDIRECT(ADDRESS(1,5+MOD(ROW()-2,COUNTA('Form Responses 1'!$1:$1)-4),,TRUE,"Form Responses 1")))</f>
        <v>RADEN SALEH - Halaman [Halaman depan samping dan belakang]</v>
      </c>
      <c r="G800" s="68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RADEN SALEH - Halaman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4">
        <f ca="1" t="shared" ref="N800:O800" si="808">IFERROR(AVERAGEIF(L:L,L800,$J:$J)," ")</f>
        <v>0.925625</v>
      </c>
      <c r="O800" s="84">
        <f ca="1" t="shared" si="808"/>
        <v>0.925625</v>
      </c>
      <c r="P800" s="68" t="str">
        <f ca="1">IF(ISBLANK(A800)," ",IF(N800&gt;MASTER!$B$3/100,"SB",IF(N800&gt;MASTER!$B$4/100,"B",IF(N800&gt;MASTER!$B$5/100,"C","K"))))</f>
        <v>B</v>
      </c>
      <c r="Q800" s="68" t="str">
        <f ca="1">IF(ISBLANK(B800)," ",IF(O800&gt;MASTER!$B$3/100,"SB",IF(O800&gt;MASTER!$B$4/100,"B",IF(O800&gt;MASTER!$B$5/100,"C","K"))))</f>
        <v>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3">
        <f ca="1" t="shared" si="0"/>
        <v>6</v>
      </c>
      <c r="F801" s="68" t="str">
        <f ca="1">IF(ISBLANK(A801)," ",INDIRECT(ADDRESS(1,5+MOD(ROW()-2,COUNTA('Form Responses 1'!$1:$1)-4),,TRUE,"Form Responses 1")))</f>
        <v>RADEN SALEH - Halaman [TPS]</v>
      </c>
      <c r="G801" s="68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RADEN SALEH - Halaman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4">
        <f ca="1" t="shared" ref="N801:O801" si="809">IFERROR(AVERAGEIF(L:L,L801,$J:$J)," ")</f>
        <v>0.925625</v>
      </c>
      <c r="O801" s="84">
        <f ca="1" t="shared" si="809"/>
        <v>0.925625</v>
      </c>
      <c r="P801" s="68" t="str">
        <f ca="1">IF(ISBLANK(A801)," ",IF(N801&gt;MASTER!$B$3/100,"SB",IF(N801&gt;MASTER!$B$4/100,"B",IF(N801&gt;MASTER!$B$5/100,"C","K"))))</f>
        <v>B</v>
      </c>
      <c r="Q801" s="68" t="str">
        <f ca="1">IF(ISBLANK(B801)," ",IF(O801&gt;MASTER!$B$3/100,"SB",IF(O801&gt;MASTER!$B$4/100,"B",IF(O801&gt;MASTER!$B$5/100,"C","K"))))</f>
        <v>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3">
        <f ca="1" t="shared" si="0"/>
        <v>6</v>
      </c>
      <c r="F802" s="68" t="str">
        <f ca="1">IF(ISBLANK(A802)," ",INDIRECT(ADDRESS(1,5+MOD(ROW()-2,COUNTA('Form Responses 1'!$1:$1)-4),,TRUE,"Form Responses 1")))</f>
        <v>Security [CIKINI - Security Functions]</v>
      </c>
      <c r="G802" s="68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Security</v>
      </c>
      <c r="I802" s="84" t="str">
        <f ca="1" t="shared" si="2"/>
        <v>SECURITY SERVICE</v>
      </c>
      <c r="J802" s="84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4">
        <f ca="1" t="shared" ref="N802:O802" si="810">IFERROR(AVERAGEIF(L:L,L802,$J:$J)," ")</f>
        <v>0.925625</v>
      </c>
      <c r="O802" s="84">
        <f ca="1" t="shared" si="810"/>
        <v>0.925625</v>
      </c>
      <c r="P802" s="68" t="str">
        <f ca="1">IF(ISBLANK(A802)," ",IF(N802&gt;MASTER!$B$3/100,"SB",IF(N802&gt;MASTER!$B$4/100,"B",IF(N802&gt;MASTER!$B$5/100,"C","K"))))</f>
        <v>B</v>
      </c>
      <c r="Q802" s="68" t="str">
        <f ca="1">IF(ISBLANK(B802)," ",IF(O802&gt;MASTER!$B$3/100,"SB",IF(O802&gt;MASTER!$B$4/100,"B",IF(O802&gt;MASTER!$B$5/100,"C","K"))))</f>
        <v>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3">
        <f ca="1" t="shared" si="0"/>
        <v>6</v>
      </c>
      <c r="F803" s="68" t="str">
        <f ca="1">IF(ISBLANK(A803)," ",INDIRECT(ADDRESS(1,5+MOD(ROW()-2,COUNTA('Form Responses 1'!$1:$1)-4),,TRUE,"Form Responses 1")))</f>
        <v>Security [ RADEN SALEH - 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Security</v>
      </c>
      <c r="I803" s="84" t="str">
        <f ca="1" t="shared" si="2"/>
        <v>SECURITY SERVICE</v>
      </c>
      <c r="J803" s="84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4">
        <f ca="1" t="shared" ref="N803:O803" si="811">IFERROR(AVERAGEIF(L:L,L803,$J:$J)," ")</f>
        <v>0.925625</v>
      </c>
      <c r="O803" s="84">
        <f ca="1" t="shared" si="811"/>
        <v>0.925625</v>
      </c>
      <c r="P803" s="68" t="str">
        <f ca="1">IF(ISBLANK(A803)," ",IF(N803&gt;MASTER!$B$3/100,"SB",IF(N803&gt;MASTER!$B$4/100,"B",IF(N803&gt;MASTER!$B$5/100,"C","K"))))</f>
        <v>B</v>
      </c>
      <c r="Q803" s="68" t="str">
        <f ca="1">IF(ISBLANK(B803)," ",IF(O803&gt;MASTER!$B$3/100,"SB",IF(O803&gt;MASTER!$B$4/100,"B",IF(O803&gt;MASTER!$B$5/100,"C","K"))))</f>
        <v>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3">
        <f ca="1" t="shared" si="0"/>
        <v>6</v>
      </c>
      <c r="F804" s="68" t="str">
        <f ca="1">IF(ISBLANK(A804)," ",INDIRECT(ADDRESS(1,5+MOD(ROW()-2,COUNTA('Form Responses 1'!$1:$1)-4),,TRUE,"Form Responses 1")))</f>
        <v>CIKINI - Lantai 1 [Lobby Utama]</v>
      </c>
      <c r="G804" s="68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CIKINI - Lantai 1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4">
        <f ca="1" t="shared" ref="N804:O804" si="812">IFERROR(AVERAGEIF(L:L,L804,$J:$J)," ")</f>
        <v>0.925625</v>
      </c>
      <c r="O804" s="84">
        <f ca="1" t="shared" si="812"/>
        <v>0.925625</v>
      </c>
      <c r="P804" s="68" t="str">
        <f ca="1">IF(ISBLANK(A804)," ",IF(N804&gt;MASTER!$B$3/100,"SB",IF(N804&gt;MASTER!$B$4/100,"B",IF(N804&gt;MASTER!$B$5/100,"C","K"))))</f>
        <v>B</v>
      </c>
      <c r="Q804" s="68" t="str">
        <f ca="1">IF(ISBLANK(B804)," ",IF(O804&gt;MASTER!$B$3/100,"SB",IF(O804&gt;MASTER!$B$4/100,"B",IF(O804&gt;MASTER!$B$5/100,"C","K"))))</f>
        <v>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3">
        <f ca="1" t="shared" si="0"/>
        <v>6</v>
      </c>
      <c r="F805" s="68" t="str">
        <f ca="1">IF(ISBLANK(A805)," ",INDIRECT(ADDRESS(1,5+MOD(ROW()-2,COUNTA('Form Responses 1'!$1:$1)-4),,TRUE,"Form Responses 1")))</f>
        <v>CIKINI - Lantai 1 [Musholla]</v>
      </c>
      <c r="G805" s="68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CIKINI - Lantai 1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4">
        <f ca="1" t="shared" ref="N805:O805" si="813">IFERROR(AVERAGEIF(L:L,L805,$J:$J)," ")</f>
        <v>0.925625</v>
      </c>
      <c r="O805" s="84">
        <f ca="1" t="shared" si="813"/>
        <v>0.925625</v>
      </c>
      <c r="P805" s="68" t="str">
        <f ca="1">IF(ISBLANK(A805)," ",IF(N805&gt;MASTER!$B$3/100,"SB",IF(N805&gt;MASTER!$B$4/100,"B",IF(N805&gt;MASTER!$B$5/100,"C","K"))))</f>
        <v>B</v>
      </c>
      <c r="Q805" s="68" t="str">
        <f ca="1">IF(ISBLANK(B805)," ",IF(O805&gt;MASTER!$B$3/100,"SB",IF(O805&gt;MASTER!$B$4/100,"B",IF(O805&gt;MASTER!$B$5/100,"C","K"))))</f>
        <v>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3">
        <f ca="1" t="shared" si="0"/>
        <v>6</v>
      </c>
      <c r="F806" s="68" t="str">
        <f ca="1">IF(ISBLANK(A806)," ",INDIRECT(ADDRESS(1,5+MOD(ROW()-2,COUNTA('Form Responses 1'!$1:$1)-4),,TRUE,"Form Responses 1")))</f>
        <v>CIKINI - Lantai 1 [R. PPID]</v>
      </c>
      <c r="G806" s="68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CIKINI - Lantai 1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4">
        <f ca="1" t="shared" ref="N806:O806" si="814">IFERROR(AVERAGEIF(L:L,L806,$J:$J)," ")</f>
        <v>0.925625</v>
      </c>
      <c r="O806" s="84">
        <f ca="1" t="shared" si="814"/>
        <v>0.925625</v>
      </c>
      <c r="P806" s="68" t="str">
        <f ca="1">IF(ISBLANK(A806)," ",IF(N806&gt;MASTER!$B$3/100,"SB",IF(N806&gt;MASTER!$B$4/100,"B",IF(N806&gt;MASTER!$B$5/100,"C","K"))))</f>
        <v>B</v>
      </c>
      <c r="Q806" s="68" t="str">
        <f ca="1">IF(ISBLANK(B806)," ",IF(O806&gt;MASTER!$B$3/100,"SB",IF(O806&gt;MASTER!$B$4/100,"B",IF(O806&gt;MASTER!$B$5/100,"C","K"))))</f>
        <v>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3">
        <f ca="1" t="shared" si="0"/>
        <v>6</v>
      </c>
      <c r="F807" s="68" t="str">
        <f ca="1">IF(ISBLANK(A807)," ",INDIRECT(ADDRESS(1,5+MOD(ROW()-2,COUNTA('Form Responses 1'!$1:$1)-4),,TRUE,"Form Responses 1")))</f>
        <v>CIKINI - Lantai 1 [Ruang Kerja]</v>
      </c>
      <c r="G807" s="68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CIKINI - Lantai 1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4">
        <f ca="1" t="shared" ref="N807:O807" si="815">IFERROR(AVERAGEIF(L:L,L807,$J:$J)," ")</f>
        <v>0.925625</v>
      </c>
      <c r="O807" s="84">
        <f ca="1" t="shared" si="815"/>
        <v>0.925625</v>
      </c>
      <c r="P807" s="68" t="str">
        <f ca="1">IF(ISBLANK(A807)," ",IF(N807&gt;MASTER!$B$3/100,"SB",IF(N807&gt;MASTER!$B$4/100,"B",IF(N807&gt;MASTER!$B$5/100,"C","K"))))</f>
        <v>B</v>
      </c>
      <c r="Q807" s="68" t="str">
        <f ca="1">IF(ISBLANK(B807)," ",IF(O807&gt;MASTER!$B$3/100,"SB",IF(O807&gt;MASTER!$B$4/100,"B",IF(O807&gt;MASTER!$B$5/100,"C","K"))))</f>
        <v>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3">
        <f ca="1" t="shared" si="0"/>
        <v>6</v>
      </c>
      <c r="F808" s="68" t="str">
        <f ca="1">IF(ISBLANK(A808)," ",INDIRECT(ADDRESS(1,5+MOD(ROW()-2,COUNTA('Form Responses 1'!$1:$1)-4),,TRUE,"Form Responses 1")))</f>
        <v>CIKINI - Lantai 1 [Taman Tengah]</v>
      </c>
      <c r="G808" s="68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CIKINI - Lantai 1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4">
        <f ca="1" t="shared" ref="N808:O808" si="816">IFERROR(AVERAGEIF(L:L,L808,$J:$J)," ")</f>
        <v>0.925625</v>
      </c>
      <c r="O808" s="84">
        <f ca="1" t="shared" si="816"/>
        <v>0.925625</v>
      </c>
      <c r="P808" s="68" t="str">
        <f ca="1">IF(ISBLANK(A808)," ",IF(N808&gt;MASTER!$B$3/100,"SB",IF(N808&gt;MASTER!$B$4/100,"B",IF(N808&gt;MASTER!$B$5/100,"C","K"))))</f>
        <v>B</v>
      </c>
      <c r="Q808" s="68" t="str">
        <f ca="1">IF(ISBLANK(B808)," ",IF(O808&gt;MASTER!$B$3/100,"SB",IF(O808&gt;MASTER!$B$4/100,"B",IF(O808&gt;MASTER!$B$5/100,"C","K"))))</f>
        <v>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3">
        <f ca="1" t="shared" si="0"/>
        <v>6</v>
      </c>
      <c r="F809" s="68" t="str">
        <f ca="1">IF(ISBLANK(A809)," ",INDIRECT(ADDRESS(1,5+MOD(ROW()-2,COUNTA('Form Responses 1'!$1:$1)-4),,TRUE,"Form Responses 1")))</f>
        <v>CIKINI - Lantai 1 [Toilet Pria / Wanita]</v>
      </c>
      <c r="G809" s="68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CIKINI - Lantai 1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4">
        <f ca="1" t="shared" ref="N809:O809" si="817">IFERROR(AVERAGEIF(L:L,L809,$J:$J)," ")</f>
        <v>0.925625</v>
      </c>
      <c r="O809" s="84">
        <f ca="1" t="shared" si="817"/>
        <v>0.925625</v>
      </c>
      <c r="P809" s="68" t="str">
        <f ca="1">IF(ISBLANK(A809)," ",IF(N809&gt;MASTER!$B$3/100,"SB",IF(N809&gt;MASTER!$B$4/100,"B",IF(N809&gt;MASTER!$B$5/100,"C","K"))))</f>
        <v>B</v>
      </c>
      <c r="Q809" s="68" t="str">
        <f ca="1">IF(ISBLANK(B809)," ",IF(O809&gt;MASTER!$B$3/100,"SB",IF(O809&gt;MASTER!$B$4/100,"B",IF(O809&gt;MASTER!$B$5/100,"C","K"))))</f>
        <v>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3">
        <f ca="1" t="shared" si="0"/>
        <v>6</v>
      </c>
      <c r="F810" s="68" t="str">
        <f ca="1">IF(ISBLANK(A810)," ",INDIRECT(ADDRESS(1,5+MOD(ROW()-2,COUNTA('Form Responses 1'!$1:$1)-4),,TRUE,"Form Responses 1")))</f>
        <v>CIKINI - Lantai 2 [Tangga Exit]</v>
      </c>
      <c r="G810" s="68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CIKINI - Lantai 2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4">
        <f ca="1" t="shared" ref="N810:O810" si="818">IFERROR(AVERAGEIF(L:L,L810,$J:$J)," ")</f>
        <v>0.925625</v>
      </c>
      <c r="O810" s="84">
        <f ca="1" t="shared" si="818"/>
        <v>0.925625</v>
      </c>
      <c r="P810" s="68" t="str">
        <f ca="1">IF(ISBLANK(A810)," ",IF(N810&gt;MASTER!$B$3/100,"SB",IF(N810&gt;MASTER!$B$4/100,"B",IF(N810&gt;MASTER!$B$5/100,"C","K"))))</f>
        <v>B</v>
      </c>
      <c r="Q810" s="68" t="str">
        <f ca="1">IF(ISBLANK(B810)," ",IF(O810&gt;MASTER!$B$3/100,"SB",IF(O810&gt;MASTER!$B$4/100,"B",IF(O810&gt;MASTER!$B$5/100,"C","K"))))</f>
        <v>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3">
        <f ca="1" t="shared" si="0"/>
        <v>6</v>
      </c>
      <c r="F811" s="68" t="str">
        <f ca="1">IF(ISBLANK(A811)," ",INDIRECT(ADDRESS(1,5+MOD(ROW()-2,COUNTA('Form Responses 1'!$1:$1)-4),,TRUE,"Form Responses 1")))</f>
        <v>CIKINI - Lantai 2 [Ruang Kerja]</v>
      </c>
      <c r="G811" s="68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CIKINI - Lantai 2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4">
        <f ca="1" t="shared" ref="N811:O811" si="819">IFERROR(AVERAGEIF(L:L,L811,$J:$J)," ")</f>
        <v>0.925625</v>
      </c>
      <c r="O811" s="84">
        <f ca="1" t="shared" si="819"/>
        <v>0.925625</v>
      </c>
      <c r="P811" s="68" t="str">
        <f ca="1">IF(ISBLANK(A811)," ",IF(N811&gt;MASTER!$B$3/100,"SB",IF(N811&gt;MASTER!$B$4/100,"B",IF(N811&gt;MASTER!$B$5/100,"C","K"))))</f>
        <v>B</v>
      </c>
      <c r="Q811" s="68" t="str">
        <f ca="1">IF(ISBLANK(B811)," ",IF(O811&gt;MASTER!$B$3/100,"SB",IF(O811&gt;MASTER!$B$4/100,"B",IF(O811&gt;MASTER!$B$5/100,"C","K"))))</f>
        <v>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3">
        <f ca="1" t="shared" si="0"/>
        <v>6</v>
      </c>
      <c r="F812" s="68" t="str">
        <f ca="1">IF(ISBLANK(A812)," ",INDIRECT(ADDRESS(1,5+MOD(ROW()-2,COUNTA('Form Responses 1'!$1:$1)-4),,TRUE,"Form Responses 1")))</f>
        <v>CIKINI - Lantai 2 [Pantry ]</v>
      </c>
      <c r="G812" s="68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CIKINI - Lantai 2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4">
        <f ca="1" t="shared" ref="N812:O812" si="820">IFERROR(AVERAGEIF(L:L,L812,$J:$J)," ")</f>
        <v>0.925625</v>
      </c>
      <c r="O812" s="84">
        <f ca="1" t="shared" si="820"/>
        <v>0.925625</v>
      </c>
      <c r="P812" s="68" t="str">
        <f ca="1">IF(ISBLANK(A812)," ",IF(N812&gt;MASTER!$B$3/100,"SB",IF(N812&gt;MASTER!$B$4/100,"B",IF(N812&gt;MASTER!$B$5/100,"C","K"))))</f>
        <v>B</v>
      </c>
      <c r="Q812" s="68" t="str">
        <f ca="1">IF(ISBLANK(B812)," ",IF(O812&gt;MASTER!$B$3/100,"SB",IF(O812&gt;MASTER!$B$4/100,"B",IF(O812&gt;MASTER!$B$5/100,"C","K"))))</f>
        <v>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3">
        <f ca="1" t="shared" si="0"/>
        <v>6</v>
      </c>
      <c r="F813" s="68" t="str">
        <f ca="1">IF(ISBLANK(A813)," ",INDIRECT(ADDRESS(1,5+MOD(ROW()-2,COUNTA('Form Responses 1'!$1:$1)-4),,TRUE,"Form Responses 1")))</f>
        <v>CIKINI - Lantai 2 [Ruang Rapat 1]</v>
      </c>
      <c r="G813" s="68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CIKINI - Lantai 2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4">
        <f ca="1" t="shared" ref="N813:O813" si="821">IFERROR(AVERAGEIF(L:L,L813,$J:$J)," ")</f>
        <v>0.925625</v>
      </c>
      <c r="O813" s="84">
        <f ca="1" t="shared" si="821"/>
        <v>0.925625</v>
      </c>
      <c r="P813" s="68" t="str">
        <f ca="1">IF(ISBLANK(A813)," ",IF(N813&gt;MASTER!$B$3/100,"SB",IF(N813&gt;MASTER!$B$4/100,"B",IF(N813&gt;MASTER!$B$5/100,"C","K"))))</f>
        <v>B</v>
      </c>
      <c r="Q813" s="68" t="str">
        <f ca="1">IF(ISBLANK(B813)," ",IF(O813&gt;MASTER!$B$3/100,"SB",IF(O813&gt;MASTER!$B$4/100,"B",IF(O813&gt;MASTER!$B$5/100,"C","K"))))</f>
        <v>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3">
        <f ca="1" t="shared" si="0"/>
        <v>6</v>
      </c>
      <c r="F814" s="68" t="str">
        <f ca="1">IF(ISBLANK(A814)," ",INDIRECT(ADDRESS(1,5+MOD(ROW()-2,COUNTA('Form Responses 1'!$1:$1)-4),,TRUE,"Form Responses 1")))</f>
        <v>CIKINI - Lantai 2 [Koridor ]</v>
      </c>
      <c r="G814" s="68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CIKINI - Lantai 2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4">
        <f ca="1" t="shared" ref="N814:O814" si="822">IFERROR(AVERAGEIF(L:L,L814,$J:$J)," ")</f>
        <v>0.925625</v>
      </c>
      <c r="O814" s="84">
        <f ca="1" t="shared" si="822"/>
        <v>0.925625</v>
      </c>
      <c r="P814" s="68" t="str">
        <f ca="1">IF(ISBLANK(A814)," ",IF(N814&gt;MASTER!$B$3/100,"SB",IF(N814&gt;MASTER!$B$4/100,"B",IF(N814&gt;MASTER!$B$5/100,"C","K"))))</f>
        <v>B</v>
      </c>
      <c r="Q814" s="68" t="str">
        <f ca="1">IF(ISBLANK(B814)," ",IF(O814&gt;MASTER!$B$3/100,"SB",IF(O814&gt;MASTER!$B$4/100,"B",IF(O814&gt;MASTER!$B$5/100,"C","K"))))</f>
        <v>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3">
        <f ca="1" t="shared" si="0"/>
        <v>6</v>
      </c>
      <c r="F815" s="68" t="str">
        <f ca="1">IF(ISBLANK(A815)," ",INDIRECT(ADDRESS(1,5+MOD(ROW()-2,COUNTA('Form Responses 1'!$1:$1)-4),,TRUE,"Form Responses 1")))</f>
        <v>CIKINI - Lantai 2 [Toilet Pria / Wanita]</v>
      </c>
      <c r="G815" s="68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CIKINI - Lantai 2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4">
        <f ca="1" t="shared" ref="N815:O815" si="823">IFERROR(AVERAGEIF(L:L,L815,$J:$J)," ")</f>
        <v>0.925625</v>
      </c>
      <c r="O815" s="84">
        <f ca="1" t="shared" si="823"/>
        <v>0.925625</v>
      </c>
      <c r="P815" s="68" t="str">
        <f ca="1">IF(ISBLANK(A815)," ",IF(N815&gt;MASTER!$B$3/100,"SB",IF(N815&gt;MASTER!$B$4/100,"B",IF(N815&gt;MASTER!$B$5/100,"C","K"))))</f>
        <v>B</v>
      </c>
      <c r="Q815" s="68" t="str">
        <f ca="1">IF(ISBLANK(B815)," ",IF(O815&gt;MASTER!$B$3/100,"SB",IF(O815&gt;MASTER!$B$4/100,"B",IF(O815&gt;MASTER!$B$5/100,"C","K"))))</f>
        <v>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3">
        <f ca="1" t="shared" si="0"/>
        <v>6</v>
      </c>
      <c r="F816" s="68" t="str">
        <f ca="1">IF(ISBLANK(A816)," ",INDIRECT(ADDRESS(1,5+MOD(ROW()-2,COUNTA('Form Responses 1'!$1:$1)-4),,TRUE,"Form Responses 1")))</f>
        <v>CIKINI - Halaman [Taman ]</v>
      </c>
      <c r="G816" s="68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CIKINI - Halaman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4">
        <f ca="1" t="shared" ref="N816:O816" si="824">IFERROR(AVERAGEIF(L:L,L816,$J:$J)," ")</f>
        <v>0.925625</v>
      </c>
      <c r="O816" s="84">
        <f ca="1" t="shared" si="824"/>
        <v>0.925625</v>
      </c>
      <c r="P816" s="68" t="str">
        <f ca="1">IF(ISBLANK(A816)," ",IF(N816&gt;MASTER!$B$3/100,"SB",IF(N816&gt;MASTER!$B$4/100,"B",IF(N816&gt;MASTER!$B$5/100,"C","K"))))</f>
        <v>B</v>
      </c>
      <c r="Q816" s="68" t="str">
        <f ca="1">IF(ISBLANK(B816)," ",IF(O816&gt;MASTER!$B$3/100,"SB",IF(O816&gt;MASTER!$B$4/100,"B",IF(O816&gt;MASTER!$B$5/100,"C","K"))))</f>
        <v>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3">
        <f ca="1" t="shared" si="0"/>
        <v>6</v>
      </c>
      <c r="F817" s="68" t="str">
        <f ca="1">IF(ISBLANK(A817)," ",INDIRECT(ADDRESS(1,5+MOD(ROW()-2,COUNTA('Form Responses 1'!$1:$1)-4),,TRUE,"Form Responses 1")))</f>
        <v>CIKINI - Halaman [Parkir Motor ]</v>
      </c>
      <c r="G817" s="68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CIKINI - Halaman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4">
        <f ca="1" t="shared" ref="N817:O817" si="825">IFERROR(AVERAGEIF(L:L,L817,$J:$J)," ")</f>
        <v>0.925625</v>
      </c>
      <c r="O817" s="84">
        <f ca="1" t="shared" si="825"/>
        <v>0.925625</v>
      </c>
      <c r="P817" s="68" t="str">
        <f ca="1">IF(ISBLANK(A817)," ",IF(N817&gt;MASTER!$B$3/100,"SB",IF(N817&gt;MASTER!$B$4/100,"B",IF(N817&gt;MASTER!$B$5/100,"C","K"))))</f>
        <v>B</v>
      </c>
      <c r="Q817" s="68" t="str">
        <f ca="1">IF(ISBLANK(B817)," ",IF(O817&gt;MASTER!$B$3/100,"SB",IF(O817&gt;MASTER!$B$4/100,"B",IF(O817&gt;MASTER!$B$5/100,"C","K"))))</f>
        <v>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3">
        <f ca="1" t="shared" si="0"/>
        <v>6</v>
      </c>
      <c r="F818" s="68" t="str">
        <f ca="1">IF(ISBLANK(A818)," ",INDIRECT(ADDRESS(1,5+MOD(ROW()-2,COUNTA('Form Responses 1'!$1:$1)-4),,TRUE,"Form Responses 1")))</f>
        <v>CIKINI - Halaman [Parkir Mobil]</v>
      </c>
      <c r="G818" s="68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CIKINI - Halaman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4">
        <f ca="1" t="shared" ref="N818:O818" si="826">IFERROR(AVERAGEIF(L:L,L818,$J:$J)," ")</f>
        <v>0.925625</v>
      </c>
      <c r="O818" s="84">
        <f ca="1" t="shared" si="826"/>
        <v>0.925625</v>
      </c>
      <c r="P818" s="68" t="str">
        <f ca="1">IF(ISBLANK(A818)," ",IF(N818&gt;MASTER!$B$3/100,"SB",IF(N818&gt;MASTER!$B$4/100,"B",IF(N818&gt;MASTER!$B$5/100,"C","K"))))</f>
        <v>B</v>
      </c>
      <c r="Q818" s="68" t="str">
        <f ca="1">IF(ISBLANK(B818)," ",IF(O818&gt;MASTER!$B$3/100,"SB",IF(O818&gt;MASTER!$B$4/100,"B",IF(O818&gt;MASTER!$B$5/100,"C","K"))))</f>
        <v>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3">
        <f ca="1" t="shared" si="0"/>
        <v>6</v>
      </c>
      <c r="F819" s="68" t="str">
        <f ca="1">IF(ISBLANK(A819)," ",INDIRECT(ADDRESS(1,5+MOD(ROW()-2,COUNTA('Form Responses 1'!$1:$1)-4),,TRUE,"Form Responses 1")))</f>
        <v>CIKINI - Halaman [Pos Security]</v>
      </c>
      <c r="G819" s="68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CIKINI - Halaman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4">
        <f ca="1" t="shared" ref="N819:O819" si="827">IFERROR(AVERAGEIF(L:L,L819,$J:$J)," ")</f>
        <v>0.925625</v>
      </c>
      <c r="O819" s="84">
        <f ca="1" t="shared" si="827"/>
        <v>0.925625</v>
      </c>
      <c r="P819" s="68" t="str">
        <f ca="1">IF(ISBLANK(A819)," ",IF(N819&gt;MASTER!$B$3/100,"SB",IF(N819&gt;MASTER!$B$4/100,"B",IF(N819&gt;MASTER!$B$5/100,"C","K"))))</f>
        <v>B</v>
      </c>
      <c r="Q819" s="68" t="str">
        <f ca="1">IF(ISBLANK(B819)," ",IF(O819&gt;MASTER!$B$3/100,"SB",IF(O819&gt;MASTER!$B$4/100,"B",IF(O819&gt;MASTER!$B$5/100,"C","K"))))</f>
        <v>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3">
        <f ca="1" t="shared" si="0"/>
        <v>6</v>
      </c>
      <c r="F820" s="68" t="str">
        <f ca="1">IF(ISBLANK(A820)," ",INDIRECT(ADDRESS(1,5+MOD(ROW()-2,COUNTA('Form Responses 1'!$1:$1)-4),,TRUE,"Form Responses 1")))</f>
        <v>CIKINI - Halaman [Halaman depan dan samping ]</v>
      </c>
      <c r="G820" s="68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CIKINI - Halaman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4">
        <f ca="1" t="shared" ref="N820:O820" si="828">IFERROR(AVERAGEIF(L:L,L820,$J:$J)," ")</f>
        <v>0.925625</v>
      </c>
      <c r="O820" s="84">
        <f ca="1" t="shared" si="828"/>
        <v>0.925625</v>
      </c>
      <c r="P820" s="68" t="str">
        <f ca="1">IF(ISBLANK(A820)," ",IF(N820&gt;MASTER!$B$3/100,"SB",IF(N820&gt;MASTER!$B$4/100,"B",IF(N820&gt;MASTER!$B$5/100,"C","K"))))</f>
        <v>B</v>
      </c>
      <c r="Q820" s="68" t="str">
        <f ca="1">IF(ISBLANK(B820)," ",IF(O820&gt;MASTER!$B$3/100,"SB",IF(O820&gt;MASTER!$B$4/100,"B",IF(O820&gt;MASTER!$B$5/100,"C","K"))))</f>
        <v>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3">
        <f ca="1" t="shared" si="0"/>
        <v>6</v>
      </c>
      <c r="F821" s="68" t="str">
        <f ca="1">IF(ISBLANK(A821)," ",INDIRECT(ADDRESS(1,5+MOD(ROW()-2,COUNTA('Form Responses 1'!$1:$1)-4),,TRUE,"Form Responses 1")))</f>
        <v>CIKINI - Halaman [TPS]</v>
      </c>
      <c r="G821" s="68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CIKINI - Halaman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4">
        <f ca="1" t="shared" ref="N821:O821" si="829">IFERROR(AVERAGEIF(L:L,L821,$J:$J)," ")</f>
        <v>0.925625</v>
      </c>
      <c r="O821" s="84">
        <f ca="1" t="shared" si="829"/>
        <v>0.925625</v>
      </c>
      <c r="P821" s="68" t="str">
        <f ca="1">IF(ISBLANK(A821)," ",IF(N821&gt;MASTER!$B$3/100,"SB",IF(N821&gt;MASTER!$B$4/100,"B",IF(N821&gt;MASTER!$B$5/100,"C","K"))))</f>
        <v>B</v>
      </c>
      <c r="Q821" s="68" t="str">
        <f ca="1">IF(ISBLANK(B821)," ",IF(O821&gt;MASTER!$B$3/100,"SB",IF(O821&gt;MASTER!$B$4/100,"B",IF(O821&gt;MASTER!$B$5/100,"C","K"))))</f>
        <v>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3">
        <f ca="1" t="shared" si="0"/>
        <v>6</v>
      </c>
      <c r="F822" s="68" t="str">
        <f ca="1">IF(ISBLANK(A822)," ",INDIRECT(ADDRESS(1,5+MOD(ROW()-2,COUNTA('Form Responses 1'!$1:$1)-4),,TRUE,"Form Responses 1")))</f>
        <v>RADEN SALEH - Lantai 1 [Lobby Utama]</v>
      </c>
      <c r="G822" s="68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RADEN SALEH - Lantai 1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4">
        <f ca="1" t="shared" ref="N822:O822" si="830">IFERROR(AVERAGEIF(L:L,L822,$J:$J)," ")</f>
        <v>0.925625</v>
      </c>
      <c r="O822" s="84">
        <f ca="1" t="shared" si="830"/>
        <v>0.925625</v>
      </c>
      <c r="P822" s="68" t="str">
        <f ca="1">IF(ISBLANK(A822)," ",IF(N822&gt;MASTER!$B$3/100,"SB",IF(N822&gt;MASTER!$B$4/100,"B",IF(N822&gt;MASTER!$B$5/100,"C","K"))))</f>
        <v>B</v>
      </c>
      <c r="Q822" s="68" t="str">
        <f ca="1">IF(ISBLANK(B822)," ",IF(O822&gt;MASTER!$B$3/100,"SB",IF(O822&gt;MASTER!$B$4/100,"B",IF(O822&gt;MASTER!$B$5/100,"C","K"))))</f>
        <v>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3">
        <f ca="1" t="shared" si="0"/>
        <v>6</v>
      </c>
      <c r="F823" s="68" t="str">
        <f ca="1">IF(ISBLANK(A823)," ",INDIRECT(ADDRESS(1,5+MOD(ROW()-2,COUNTA('Form Responses 1'!$1:$1)-4),,TRUE,"Form Responses 1")))</f>
        <v>RADEN SALEH - Lantai 1 [Lobby Luar]</v>
      </c>
      <c r="G823" s="68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RADEN SALEH - Lantai 1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4">
        <f ca="1" t="shared" ref="N823:O823" si="831">IFERROR(AVERAGEIF(L:L,L823,$J:$J)," ")</f>
        <v>0.925625</v>
      </c>
      <c r="O823" s="84">
        <f ca="1" t="shared" si="831"/>
        <v>0.925625</v>
      </c>
      <c r="P823" s="68" t="str">
        <f ca="1">IF(ISBLANK(A823)," ",IF(N823&gt;MASTER!$B$3/100,"SB",IF(N823&gt;MASTER!$B$4/100,"B",IF(N823&gt;MASTER!$B$5/100,"C","K"))))</f>
        <v>B</v>
      </c>
      <c r="Q823" s="68" t="str">
        <f ca="1">IF(ISBLANK(B823)," ",IF(O823&gt;MASTER!$B$3/100,"SB",IF(O823&gt;MASTER!$B$4/100,"B",IF(O823&gt;MASTER!$B$5/100,"C","K"))))</f>
        <v>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3">
        <f ca="1" t="shared" si="0"/>
        <v>6</v>
      </c>
      <c r="F824" s="68" t="str">
        <f ca="1">IF(ISBLANK(A824)," ",INDIRECT(ADDRESS(1,5+MOD(ROW()-2,COUNTA('Form Responses 1'!$1:$1)-4),,TRUE,"Form Responses 1")))</f>
        <v>RADEN SALEH - Lantai 1 [Ruang Meeting]</v>
      </c>
      <c r="G824" s="68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RADEN SALEH - Lantai 1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4">
        <f ca="1" t="shared" ref="N824:O824" si="832">IFERROR(AVERAGEIF(L:L,L824,$J:$J)," ")</f>
        <v>0.925625</v>
      </c>
      <c r="O824" s="84">
        <f ca="1" t="shared" si="832"/>
        <v>0.925625</v>
      </c>
      <c r="P824" s="68" t="str">
        <f ca="1">IF(ISBLANK(A824)," ",IF(N824&gt;MASTER!$B$3/100,"SB",IF(N824&gt;MASTER!$B$4/100,"B",IF(N824&gt;MASTER!$B$5/100,"C","K"))))</f>
        <v>B</v>
      </c>
      <c r="Q824" s="68" t="str">
        <f ca="1">IF(ISBLANK(B824)," ",IF(O824&gt;MASTER!$B$3/100,"SB",IF(O824&gt;MASTER!$B$4/100,"B",IF(O824&gt;MASTER!$B$5/100,"C","K"))))</f>
        <v>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3">
        <f ca="1" t="shared" si="0"/>
        <v>6</v>
      </c>
      <c r="F825" s="68" t="str">
        <f ca="1">IF(ISBLANK(A825)," ",INDIRECT(ADDRESS(1,5+MOD(ROW()-2,COUNTA('Form Responses 1'!$1:$1)-4),,TRUE,"Form Responses 1")))</f>
        <v>RADEN SALEH - Lantai 1 [Ruang Kerja]</v>
      </c>
      <c r="G825" s="68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RADEN SALEH - Lantai 1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4">
        <f ca="1" t="shared" ref="N825:O825" si="833">IFERROR(AVERAGEIF(L:L,L825,$J:$J)," ")</f>
        <v>0.925625</v>
      </c>
      <c r="O825" s="84">
        <f ca="1" t="shared" si="833"/>
        <v>0.925625</v>
      </c>
      <c r="P825" s="68" t="str">
        <f ca="1">IF(ISBLANK(A825)," ",IF(N825&gt;MASTER!$B$3/100,"SB",IF(N825&gt;MASTER!$B$4/100,"B",IF(N825&gt;MASTER!$B$5/100,"C","K"))))</f>
        <v>B</v>
      </c>
      <c r="Q825" s="68" t="str">
        <f ca="1">IF(ISBLANK(B825)," ",IF(O825&gt;MASTER!$B$3/100,"SB",IF(O825&gt;MASTER!$B$4/100,"B",IF(O825&gt;MASTER!$B$5/100,"C","K"))))</f>
        <v>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3">
        <f ca="1" t="shared" si="0"/>
        <v>6</v>
      </c>
      <c r="F826" s="68" t="str">
        <f ca="1">IF(ISBLANK(A826)," ",INDIRECT(ADDRESS(1,5+MOD(ROW()-2,COUNTA('Form Responses 1'!$1:$1)-4),,TRUE,"Form Responses 1")))</f>
        <v>RADEN SALEH - Lantai 1 [Tangga Exit]</v>
      </c>
      <c r="G826" s="68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RADEN SALEH - Lantai 1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4">
        <f ca="1" t="shared" ref="N826:O826" si="834">IFERROR(AVERAGEIF(L:L,L826,$J:$J)," ")</f>
        <v>0.925625</v>
      </c>
      <c r="O826" s="84">
        <f ca="1" t="shared" si="834"/>
        <v>0.925625</v>
      </c>
      <c r="P826" s="68" t="str">
        <f ca="1">IF(ISBLANK(A826)," ",IF(N826&gt;MASTER!$B$3/100,"SB",IF(N826&gt;MASTER!$B$4/100,"B",IF(N826&gt;MASTER!$B$5/100,"C","K"))))</f>
        <v>B</v>
      </c>
      <c r="Q826" s="68" t="str">
        <f ca="1">IF(ISBLANK(B826)," ",IF(O826&gt;MASTER!$B$3/100,"SB",IF(O826&gt;MASTER!$B$4/100,"B",IF(O826&gt;MASTER!$B$5/100,"C","K"))))</f>
        <v>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3">
        <f ca="1" t="shared" si="0"/>
        <v>6</v>
      </c>
      <c r="F827" s="68" t="str">
        <f ca="1">IF(ISBLANK(A827)," ",INDIRECT(ADDRESS(1,5+MOD(ROW()-2,COUNTA('Form Responses 1'!$1:$1)-4),,TRUE,"Form Responses 1")))</f>
        <v>RADEN SALEH - Lantai 1 [Toilet Pria / Wanita]</v>
      </c>
      <c r="G827" s="68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RADEN SALEH - Lantai 1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4">
        <f ca="1" t="shared" ref="N827:O827" si="835">IFERROR(AVERAGEIF(L:L,L827,$J:$J)," ")</f>
        <v>0.925625</v>
      </c>
      <c r="O827" s="84">
        <f ca="1" t="shared" si="835"/>
        <v>0.925625</v>
      </c>
      <c r="P827" s="68" t="str">
        <f ca="1">IF(ISBLANK(A827)," ",IF(N827&gt;MASTER!$B$3/100,"SB",IF(N827&gt;MASTER!$B$4/100,"B",IF(N827&gt;MASTER!$B$5/100,"C","K"))))</f>
        <v>B</v>
      </c>
      <c r="Q827" s="68" t="str">
        <f ca="1">IF(ISBLANK(B827)," ",IF(O827&gt;MASTER!$B$3/100,"SB",IF(O827&gt;MASTER!$B$4/100,"B",IF(O827&gt;MASTER!$B$5/100,"C","K"))))</f>
        <v>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3">
        <f ca="1" t="shared" si="0"/>
        <v>6</v>
      </c>
      <c r="F828" s="68" t="str">
        <f ca="1">IF(ISBLANK(A828)," ",INDIRECT(ADDRESS(1,5+MOD(ROW()-2,COUNTA('Form Responses 1'!$1:$1)-4),,TRUE,"Form Responses 1")))</f>
        <v>RADEN SALEH - Halaman [Taman ]</v>
      </c>
      <c r="G828" s="68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RADEN SALEH - Halaman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4">
        <f ca="1" t="shared" ref="N828:O828" si="836">IFERROR(AVERAGEIF(L:L,L828,$J:$J)," ")</f>
        <v>0.925625</v>
      </c>
      <c r="O828" s="84">
        <f ca="1" t="shared" si="836"/>
        <v>0.925625</v>
      </c>
      <c r="P828" s="68" t="str">
        <f ca="1">IF(ISBLANK(A828)," ",IF(N828&gt;MASTER!$B$3/100,"SB",IF(N828&gt;MASTER!$B$4/100,"B",IF(N828&gt;MASTER!$B$5/100,"C","K"))))</f>
        <v>B</v>
      </c>
      <c r="Q828" s="68" t="str">
        <f ca="1">IF(ISBLANK(B828)," ",IF(O828&gt;MASTER!$B$3/100,"SB",IF(O828&gt;MASTER!$B$4/100,"B",IF(O828&gt;MASTER!$B$5/100,"C","K"))))</f>
        <v>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3">
        <f ca="1" t="shared" si="0"/>
        <v>6</v>
      </c>
      <c r="F829" s="68" t="str">
        <f ca="1">IF(ISBLANK(A829)," ",INDIRECT(ADDRESS(1,5+MOD(ROW()-2,COUNTA('Form Responses 1'!$1:$1)-4),,TRUE,"Form Responses 1")))</f>
        <v>RADEN SALEH - Halaman [Parkir Motor ]</v>
      </c>
      <c r="G829" s="68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RADEN SALEH - Halaman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4">
        <f ca="1" t="shared" ref="N829:O829" si="837">IFERROR(AVERAGEIF(L:L,L829,$J:$J)," ")</f>
        <v>0.925625</v>
      </c>
      <c r="O829" s="84">
        <f ca="1" t="shared" si="837"/>
        <v>0.925625</v>
      </c>
      <c r="P829" s="68" t="str">
        <f ca="1">IF(ISBLANK(A829)," ",IF(N829&gt;MASTER!$B$3/100,"SB",IF(N829&gt;MASTER!$B$4/100,"B",IF(N829&gt;MASTER!$B$5/100,"C","K"))))</f>
        <v>B</v>
      </c>
      <c r="Q829" s="68" t="str">
        <f ca="1">IF(ISBLANK(B829)," ",IF(O829&gt;MASTER!$B$3/100,"SB",IF(O829&gt;MASTER!$B$4/100,"B",IF(O829&gt;MASTER!$B$5/100,"C","K"))))</f>
        <v>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3">
        <f ca="1" t="shared" si="0"/>
        <v>6</v>
      </c>
      <c r="F830" s="68" t="str">
        <f ca="1">IF(ISBLANK(A830)," ",INDIRECT(ADDRESS(1,5+MOD(ROW()-2,COUNTA('Form Responses 1'!$1:$1)-4),,TRUE,"Form Responses 1")))</f>
        <v>RADEN SALEH - Halaman [Parkir Mobil]</v>
      </c>
      <c r="G830" s="68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RADEN SALEH - Halaman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4">
        <f ca="1" t="shared" ref="N830:O830" si="838">IFERROR(AVERAGEIF(L:L,L830,$J:$J)," ")</f>
        <v>0.925625</v>
      </c>
      <c r="O830" s="84">
        <f ca="1" t="shared" si="838"/>
        <v>0.925625</v>
      </c>
      <c r="P830" s="68" t="str">
        <f ca="1">IF(ISBLANK(A830)," ",IF(N830&gt;MASTER!$B$3/100,"SB",IF(N830&gt;MASTER!$B$4/100,"B",IF(N830&gt;MASTER!$B$5/100,"C","K"))))</f>
        <v>B</v>
      </c>
      <c r="Q830" s="68" t="str">
        <f ca="1">IF(ISBLANK(B830)," ",IF(O830&gt;MASTER!$B$3/100,"SB",IF(O830&gt;MASTER!$B$4/100,"B",IF(O830&gt;MASTER!$B$5/100,"C","K"))))</f>
        <v>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3">
        <f ca="1" t="shared" si="0"/>
        <v>6</v>
      </c>
      <c r="F831" s="68" t="str">
        <f ca="1">IF(ISBLANK(A831)," ",INDIRECT(ADDRESS(1,5+MOD(ROW()-2,COUNTA('Form Responses 1'!$1:$1)-4),,TRUE,"Form Responses 1")))</f>
        <v>RADEN SALEH - Halaman [Pos Security]</v>
      </c>
      <c r="G831" s="68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RADEN SALEH - Halaman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4">
        <f ca="1" t="shared" ref="N831:O831" si="839">IFERROR(AVERAGEIF(L:L,L831,$J:$J)," ")</f>
        <v>0.925625</v>
      </c>
      <c r="O831" s="84">
        <f ca="1" t="shared" si="839"/>
        <v>0.925625</v>
      </c>
      <c r="P831" s="68" t="str">
        <f ca="1">IF(ISBLANK(A831)," ",IF(N831&gt;MASTER!$B$3/100,"SB",IF(N831&gt;MASTER!$B$4/100,"B",IF(N831&gt;MASTER!$B$5/100,"C","K"))))</f>
        <v>B</v>
      </c>
      <c r="Q831" s="68" t="str">
        <f ca="1">IF(ISBLANK(B831)," ",IF(O831&gt;MASTER!$B$3/100,"SB",IF(O831&gt;MASTER!$B$4/100,"B",IF(O831&gt;MASTER!$B$5/100,"C","K"))))</f>
        <v>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3">
        <f ca="1" t="shared" si="0"/>
        <v>6</v>
      </c>
      <c r="F832" s="68" t="str">
        <f ca="1">IF(ISBLANK(A832)," ",INDIRECT(ADDRESS(1,5+MOD(ROW()-2,COUNTA('Form Responses 1'!$1:$1)-4),,TRUE,"Form Responses 1")))</f>
        <v>RADEN SALEH - Halaman [Halaman depan samping dan belakang]</v>
      </c>
      <c r="G832" s="68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RADEN SALEH - Halaman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4">
        <f ca="1" t="shared" ref="N832:O832" si="840">IFERROR(AVERAGEIF(L:L,L832,$J:$J)," ")</f>
        <v>0.925625</v>
      </c>
      <c r="O832" s="84">
        <f ca="1" t="shared" si="840"/>
        <v>0.925625</v>
      </c>
      <c r="P832" s="68" t="str">
        <f ca="1">IF(ISBLANK(A832)," ",IF(N832&gt;MASTER!$B$3/100,"SB",IF(N832&gt;MASTER!$B$4/100,"B",IF(N832&gt;MASTER!$B$5/100,"C","K"))))</f>
        <v>B</v>
      </c>
      <c r="Q832" s="68" t="str">
        <f ca="1">IF(ISBLANK(B832)," ",IF(O832&gt;MASTER!$B$3/100,"SB",IF(O832&gt;MASTER!$B$4/100,"B",IF(O832&gt;MASTER!$B$5/100,"C","K"))))</f>
        <v>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3">
        <f ca="1" t="shared" si="0"/>
        <v>6</v>
      </c>
      <c r="F833" s="68" t="str">
        <f ca="1">IF(ISBLANK(A833)," ",INDIRECT(ADDRESS(1,5+MOD(ROW()-2,COUNTA('Form Responses 1'!$1:$1)-4),,TRUE,"Form Responses 1")))</f>
        <v>RADEN SALEH - Halaman [TPS]</v>
      </c>
      <c r="G833" s="68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RADEN SALEH - Halaman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4">
        <f ca="1" t="shared" ref="N833:O833" si="841">IFERROR(AVERAGEIF(L:L,L833,$J:$J)," ")</f>
        <v>0.925625</v>
      </c>
      <c r="O833" s="84">
        <f ca="1" t="shared" si="841"/>
        <v>0.925625</v>
      </c>
      <c r="P833" s="68" t="str">
        <f ca="1">IF(ISBLANK(A833)," ",IF(N833&gt;MASTER!$B$3/100,"SB",IF(N833&gt;MASTER!$B$4/100,"B",IF(N833&gt;MASTER!$B$5/100,"C","K"))))</f>
        <v>B</v>
      </c>
      <c r="Q833" s="68" t="str">
        <f ca="1">IF(ISBLANK(B833)," ",IF(O833&gt;MASTER!$B$3/100,"SB",IF(O833&gt;MASTER!$B$4/100,"B",IF(O833&gt;MASTER!$B$5/100,"C","K"))))</f>
        <v>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3">
        <f ca="1" t="shared" si="0"/>
        <v>6</v>
      </c>
      <c r="F834" s="68" t="str">
        <f ca="1">IF(ISBLANK(A834)," ",INDIRECT(ADDRESS(1,5+MOD(ROW()-2,COUNTA('Form Responses 1'!$1:$1)-4),,TRUE,"Form Responses 1")))</f>
        <v>Security [CIKINI - Security Functions]</v>
      </c>
      <c r="G834" s="68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2"/>
        <v>SECURITY SERVICE</v>
      </c>
      <c r="J834" s="84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4">
        <f ca="1" t="shared" ref="N834:O834" si="842">IFERROR(AVERAGEIF(L:L,L834,$J:$J)," ")</f>
        <v>0.925625</v>
      </c>
      <c r="O834" s="84">
        <f ca="1" t="shared" si="842"/>
        <v>0.925625</v>
      </c>
      <c r="P834" s="68" t="str">
        <f ca="1">IF(ISBLANK(A834)," ",IF(N834&gt;MASTER!$B$3/100,"SB",IF(N834&gt;MASTER!$B$4/100,"B",IF(N834&gt;MASTER!$B$5/100,"C","K"))))</f>
        <v>B</v>
      </c>
      <c r="Q834" s="68" t="str">
        <f ca="1">IF(ISBLANK(B834)," ",IF(O834&gt;MASTER!$B$3/100,"SB",IF(O834&gt;MASTER!$B$4/100,"B",IF(O834&gt;MASTER!$B$5/100,"C","K"))))</f>
        <v>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3">
        <f ca="1" t="shared" si="0"/>
        <v>6</v>
      </c>
      <c r="F835" s="68" t="str">
        <f ca="1">IF(ISBLANK(A835)," ",INDIRECT(ADDRESS(1,5+MOD(ROW()-2,COUNTA('Form Responses 1'!$1:$1)-4),,TRUE,"Form Responses 1")))</f>
        <v>Security [ RADEN SALEH - Security Functions]</v>
      </c>
      <c r="G835" s="68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Security</v>
      </c>
      <c r="I835" s="84" t="str">
        <f ca="1" t="shared" si="2"/>
        <v>SECURITY SERVICE</v>
      </c>
      <c r="J835" s="84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4">
        <f ca="1" t="shared" ref="N835:O835" si="843">IFERROR(AVERAGEIF(L:L,L835,$J:$J)," ")</f>
        <v>0.925625</v>
      </c>
      <c r="O835" s="84">
        <f ca="1" t="shared" si="843"/>
        <v>0.925625</v>
      </c>
      <c r="P835" s="68" t="str">
        <f ca="1">IF(ISBLANK(A835)," ",IF(N835&gt;MASTER!$B$3/100,"SB",IF(N835&gt;MASTER!$B$4/100,"B",IF(N835&gt;MASTER!$B$5/100,"C","K"))))</f>
        <v>B</v>
      </c>
      <c r="Q835" s="68" t="str">
        <f ca="1">IF(ISBLANK(B835)," ",IF(O835&gt;MASTER!$B$3/100,"SB",IF(O835&gt;MASTER!$B$4/100,"B",IF(O835&gt;MASTER!$B$5/100,"C","K"))))</f>
        <v>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3">
        <f ca="1" t="shared" si="0"/>
        <v>6</v>
      </c>
      <c r="F836" s="68" t="str">
        <f ca="1">IF(ISBLANK(A836)," ",INDIRECT(ADDRESS(1,5+MOD(ROW()-2,COUNTA('Form Responses 1'!$1:$1)-4),,TRUE,"Form Responses 1")))</f>
        <v>CIKINI - Lantai 1 [Lobby Utama]</v>
      </c>
      <c r="G836" s="68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CIKINI - Lantai 1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4">
        <f ca="1" t="shared" ref="N836:O836" si="844">IFERROR(AVERAGEIF(L:L,L836,$J:$J)," ")</f>
        <v>0.925625</v>
      </c>
      <c r="O836" s="84">
        <f ca="1" t="shared" si="844"/>
        <v>0.925625</v>
      </c>
      <c r="P836" s="68" t="str">
        <f ca="1">IF(ISBLANK(A836)," ",IF(N836&gt;MASTER!$B$3/100,"SB",IF(N836&gt;MASTER!$B$4/100,"B",IF(N836&gt;MASTER!$B$5/100,"C","K"))))</f>
        <v>B</v>
      </c>
      <c r="Q836" s="68" t="str">
        <f ca="1">IF(ISBLANK(B836)," ",IF(O836&gt;MASTER!$B$3/100,"SB",IF(O836&gt;MASTER!$B$4/100,"B",IF(O836&gt;MASTER!$B$5/100,"C","K"))))</f>
        <v>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3">
        <f ca="1" t="shared" si="0"/>
        <v>6</v>
      </c>
      <c r="F837" s="68" t="str">
        <f ca="1">IF(ISBLANK(A837)," ",INDIRECT(ADDRESS(1,5+MOD(ROW()-2,COUNTA('Form Responses 1'!$1:$1)-4),,TRUE,"Form Responses 1")))</f>
        <v>CIKINI - Lantai 1 [Musholla]</v>
      </c>
      <c r="G837" s="68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CIKINI - Lantai 1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4">
        <f ca="1" t="shared" ref="N837:O837" si="845">IFERROR(AVERAGEIF(L:L,L837,$J:$J)," ")</f>
        <v>0.925625</v>
      </c>
      <c r="O837" s="84">
        <f ca="1" t="shared" si="845"/>
        <v>0.925625</v>
      </c>
      <c r="P837" s="68" t="str">
        <f ca="1">IF(ISBLANK(A837)," ",IF(N837&gt;MASTER!$B$3/100,"SB",IF(N837&gt;MASTER!$B$4/100,"B",IF(N837&gt;MASTER!$B$5/100,"C","K"))))</f>
        <v>B</v>
      </c>
      <c r="Q837" s="68" t="str">
        <f ca="1">IF(ISBLANK(B837)," ",IF(O837&gt;MASTER!$B$3/100,"SB",IF(O837&gt;MASTER!$B$4/100,"B",IF(O837&gt;MASTER!$B$5/100,"C","K"))))</f>
        <v>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3">
        <f ca="1" t="shared" si="0"/>
        <v>6</v>
      </c>
      <c r="F838" s="68" t="str">
        <f ca="1">IF(ISBLANK(A838)," ",INDIRECT(ADDRESS(1,5+MOD(ROW()-2,COUNTA('Form Responses 1'!$1:$1)-4),,TRUE,"Form Responses 1")))</f>
        <v>CIKINI - Lantai 1 [R. PPID]</v>
      </c>
      <c r="G838" s="68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CIKINI - Lantai 1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4">
        <f ca="1" t="shared" ref="N838:O838" si="846">IFERROR(AVERAGEIF(L:L,L838,$J:$J)," ")</f>
        <v>0.925625</v>
      </c>
      <c r="O838" s="84">
        <f ca="1" t="shared" si="846"/>
        <v>0.925625</v>
      </c>
      <c r="P838" s="68" t="str">
        <f ca="1">IF(ISBLANK(A838)," ",IF(N838&gt;MASTER!$B$3/100,"SB",IF(N838&gt;MASTER!$B$4/100,"B",IF(N838&gt;MASTER!$B$5/100,"C","K"))))</f>
        <v>B</v>
      </c>
      <c r="Q838" s="68" t="str">
        <f ca="1">IF(ISBLANK(B838)," ",IF(O838&gt;MASTER!$B$3/100,"SB",IF(O838&gt;MASTER!$B$4/100,"B",IF(O838&gt;MASTER!$B$5/100,"C","K"))))</f>
        <v>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3">
        <f ca="1" t="shared" si="0"/>
        <v>6</v>
      </c>
      <c r="F839" s="68" t="str">
        <f ca="1">IF(ISBLANK(A839)," ",INDIRECT(ADDRESS(1,5+MOD(ROW()-2,COUNTA('Form Responses 1'!$1:$1)-4),,TRUE,"Form Responses 1")))</f>
        <v>CIKINI - Lantai 1 [Ruang Kerja]</v>
      </c>
      <c r="G839" s="68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CIKINI - Lantai 1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4">
        <f ca="1" t="shared" ref="N839:O839" si="847">IFERROR(AVERAGEIF(L:L,L839,$J:$J)," ")</f>
        <v>0.925625</v>
      </c>
      <c r="O839" s="84">
        <f ca="1" t="shared" si="847"/>
        <v>0.925625</v>
      </c>
      <c r="P839" s="68" t="str">
        <f ca="1">IF(ISBLANK(A839)," ",IF(N839&gt;MASTER!$B$3/100,"SB",IF(N839&gt;MASTER!$B$4/100,"B",IF(N839&gt;MASTER!$B$5/100,"C","K"))))</f>
        <v>B</v>
      </c>
      <c r="Q839" s="68" t="str">
        <f ca="1">IF(ISBLANK(B839)," ",IF(O839&gt;MASTER!$B$3/100,"SB",IF(O839&gt;MASTER!$B$4/100,"B",IF(O839&gt;MASTER!$B$5/100,"C","K"))))</f>
        <v>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3">
        <f ca="1" t="shared" si="0"/>
        <v>6</v>
      </c>
      <c r="F840" s="68" t="str">
        <f ca="1">IF(ISBLANK(A840)," ",INDIRECT(ADDRESS(1,5+MOD(ROW()-2,COUNTA('Form Responses 1'!$1:$1)-4),,TRUE,"Form Responses 1")))</f>
        <v>CIKINI - Lantai 1 [Taman Tengah]</v>
      </c>
      <c r="G840" s="68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CIKINI - Lantai 1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4">
        <f ca="1" t="shared" ref="N840:O840" si="848">IFERROR(AVERAGEIF(L:L,L840,$J:$J)," ")</f>
        <v>0.925625</v>
      </c>
      <c r="O840" s="84">
        <f ca="1" t="shared" si="848"/>
        <v>0.925625</v>
      </c>
      <c r="P840" s="68" t="str">
        <f ca="1">IF(ISBLANK(A840)," ",IF(N840&gt;MASTER!$B$3/100,"SB",IF(N840&gt;MASTER!$B$4/100,"B",IF(N840&gt;MASTER!$B$5/100,"C","K"))))</f>
        <v>B</v>
      </c>
      <c r="Q840" s="68" t="str">
        <f ca="1">IF(ISBLANK(B840)," ",IF(O840&gt;MASTER!$B$3/100,"SB",IF(O840&gt;MASTER!$B$4/100,"B",IF(O840&gt;MASTER!$B$5/100,"C","K"))))</f>
        <v>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3">
        <f ca="1" t="shared" si="0"/>
        <v>6</v>
      </c>
      <c r="F841" s="68" t="str">
        <f ca="1">IF(ISBLANK(A841)," ",INDIRECT(ADDRESS(1,5+MOD(ROW()-2,COUNTA('Form Responses 1'!$1:$1)-4),,TRUE,"Form Responses 1")))</f>
        <v>CIKINI - Lantai 1 [Toilet Pria / Wanita]</v>
      </c>
      <c r="G841" s="68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CIKINI - Lantai 1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4">
        <f ca="1" t="shared" ref="N841:O841" si="849">IFERROR(AVERAGEIF(L:L,L841,$J:$J)," ")</f>
        <v>0.925625</v>
      </c>
      <c r="O841" s="84">
        <f ca="1" t="shared" si="849"/>
        <v>0.925625</v>
      </c>
      <c r="P841" s="68" t="str">
        <f ca="1">IF(ISBLANK(A841)," ",IF(N841&gt;MASTER!$B$3/100,"SB",IF(N841&gt;MASTER!$B$4/100,"B",IF(N841&gt;MASTER!$B$5/100,"C","K"))))</f>
        <v>B</v>
      </c>
      <c r="Q841" s="68" t="str">
        <f ca="1">IF(ISBLANK(B841)," ",IF(O841&gt;MASTER!$B$3/100,"SB",IF(O841&gt;MASTER!$B$4/100,"B",IF(O841&gt;MASTER!$B$5/100,"C","K"))))</f>
        <v>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3">
        <f ca="1" t="shared" si="0"/>
        <v>6</v>
      </c>
      <c r="F842" s="68" t="str">
        <f ca="1">IF(ISBLANK(A842)," ",INDIRECT(ADDRESS(1,5+MOD(ROW()-2,COUNTA('Form Responses 1'!$1:$1)-4),,TRUE,"Form Responses 1")))</f>
        <v>CIKINI - Lantai 2 [Tangga Exit]</v>
      </c>
      <c r="G842" s="68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CIKINI - Lantai 2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4">
        <f ca="1" t="shared" ref="N842:O842" si="850">IFERROR(AVERAGEIF(L:L,L842,$J:$J)," ")</f>
        <v>0.925625</v>
      </c>
      <c r="O842" s="84">
        <f ca="1" t="shared" si="850"/>
        <v>0.925625</v>
      </c>
      <c r="P842" s="68" t="str">
        <f ca="1">IF(ISBLANK(A842)," ",IF(N842&gt;MASTER!$B$3/100,"SB",IF(N842&gt;MASTER!$B$4/100,"B",IF(N842&gt;MASTER!$B$5/100,"C","K"))))</f>
        <v>B</v>
      </c>
      <c r="Q842" s="68" t="str">
        <f ca="1">IF(ISBLANK(B842)," ",IF(O842&gt;MASTER!$B$3/100,"SB",IF(O842&gt;MASTER!$B$4/100,"B",IF(O842&gt;MASTER!$B$5/100,"C","K"))))</f>
        <v>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3">
        <f ca="1" t="shared" si="0"/>
        <v>6</v>
      </c>
      <c r="F843" s="68" t="str">
        <f ca="1">IF(ISBLANK(A843)," ",INDIRECT(ADDRESS(1,5+MOD(ROW()-2,COUNTA('Form Responses 1'!$1:$1)-4),,TRUE,"Form Responses 1")))</f>
        <v>CIKINI - Lantai 2 [Ruang Kerja]</v>
      </c>
      <c r="G843" s="68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CIKINI - Lantai 2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4">
        <f ca="1" t="shared" ref="N843:O843" si="851">IFERROR(AVERAGEIF(L:L,L843,$J:$J)," ")</f>
        <v>0.925625</v>
      </c>
      <c r="O843" s="84">
        <f ca="1" t="shared" si="851"/>
        <v>0.925625</v>
      </c>
      <c r="P843" s="68" t="str">
        <f ca="1">IF(ISBLANK(A843)," ",IF(N843&gt;MASTER!$B$3/100,"SB",IF(N843&gt;MASTER!$B$4/100,"B",IF(N843&gt;MASTER!$B$5/100,"C","K"))))</f>
        <v>B</v>
      </c>
      <c r="Q843" s="68" t="str">
        <f ca="1">IF(ISBLANK(B843)," ",IF(O843&gt;MASTER!$B$3/100,"SB",IF(O843&gt;MASTER!$B$4/100,"B",IF(O843&gt;MASTER!$B$5/100,"C","K"))))</f>
        <v>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3">
        <f ca="1" t="shared" si="0"/>
        <v>6</v>
      </c>
      <c r="F844" s="68" t="str">
        <f ca="1">IF(ISBLANK(A844)," ",INDIRECT(ADDRESS(1,5+MOD(ROW()-2,COUNTA('Form Responses 1'!$1:$1)-4),,TRUE,"Form Responses 1")))</f>
        <v>CIKINI - Lantai 2 [Pantry ]</v>
      </c>
      <c r="G844" s="68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CIKINI - Lantai 2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4">
        <f ca="1" t="shared" ref="N844:O844" si="852">IFERROR(AVERAGEIF(L:L,L844,$J:$J)," ")</f>
        <v>0.925625</v>
      </c>
      <c r="O844" s="84">
        <f ca="1" t="shared" si="852"/>
        <v>0.925625</v>
      </c>
      <c r="P844" s="68" t="str">
        <f ca="1">IF(ISBLANK(A844)," ",IF(N844&gt;MASTER!$B$3/100,"SB",IF(N844&gt;MASTER!$B$4/100,"B",IF(N844&gt;MASTER!$B$5/100,"C","K"))))</f>
        <v>B</v>
      </c>
      <c r="Q844" s="68" t="str">
        <f ca="1">IF(ISBLANK(B844)," ",IF(O844&gt;MASTER!$B$3/100,"SB",IF(O844&gt;MASTER!$B$4/100,"B",IF(O844&gt;MASTER!$B$5/100,"C","K"))))</f>
        <v>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3">
        <f ca="1" t="shared" si="0"/>
        <v>6</v>
      </c>
      <c r="F845" s="68" t="str">
        <f ca="1">IF(ISBLANK(A845)," ",INDIRECT(ADDRESS(1,5+MOD(ROW()-2,COUNTA('Form Responses 1'!$1:$1)-4),,TRUE,"Form Responses 1")))</f>
        <v>CIKINI - Lantai 2 [Ruang Rapat 1]</v>
      </c>
      <c r="G845" s="68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CIKINI - Lantai 2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4">
        <f ca="1" t="shared" ref="N845:O845" si="853">IFERROR(AVERAGEIF(L:L,L845,$J:$J)," ")</f>
        <v>0.925625</v>
      </c>
      <c r="O845" s="84">
        <f ca="1" t="shared" si="853"/>
        <v>0.925625</v>
      </c>
      <c r="P845" s="68" t="str">
        <f ca="1">IF(ISBLANK(A845)," ",IF(N845&gt;MASTER!$B$3/100,"SB",IF(N845&gt;MASTER!$B$4/100,"B",IF(N845&gt;MASTER!$B$5/100,"C","K"))))</f>
        <v>B</v>
      </c>
      <c r="Q845" s="68" t="str">
        <f ca="1">IF(ISBLANK(B845)," ",IF(O845&gt;MASTER!$B$3/100,"SB",IF(O845&gt;MASTER!$B$4/100,"B",IF(O845&gt;MASTER!$B$5/100,"C","K"))))</f>
        <v>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3">
        <f ca="1" t="shared" si="0"/>
        <v>6</v>
      </c>
      <c r="F846" s="68" t="str">
        <f ca="1">IF(ISBLANK(A846)," ",INDIRECT(ADDRESS(1,5+MOD(ROW()-2,COUNTA('Form Responses 1'!$1:$1)-4),,TRUE,"Form Responses 1")))</f>
        <v>CIKINI - Lantai 2 [Koridor ]</v>
      </c>
      <c r="G846" s="68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CIKINI - Lantai 2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4">
        <f ca="1" t="shared" ref="N846:O846" si="854">IFERROR(AVERAGEIF(L:L,L846,$J:$J)," ")</f>
        <v>0.925625</v>
      </c>
      <c r="O846" s="84">
        <f ca="1" t="shared" si="854"/>
        <v>0.925625</v>
      </c>
      <c r="P846" s="68" t="str">
        <f ca="1">IF(ISBLANK(A846)," ",IF(N846&gt;MASTER!$B$3/100,"SB",IF(N846&gt;MASTER!$B$4/100,"B",IF(N846&gt;MASTER!$B$5/100,"C","K"))))</f>
        <v>B</v>
      </c>
      <c r="Q846" s="68" t="str">
        <f ca="1">IF(ISBLANK(B846)," ",IF(O846&gt;MASTER!$B$3/100,"SB",IF(O846&gt;MASTER!$B$4/100,"B",IF(O846&gt;MASTER!$B$5/100,"C","K"))))</f>
        <v>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3">
        <f ca="1" t="shared" si="0"/>
        <v>6</v>
      </c>
      <c r="F847" s="68" t="str">
        <f ca="1">IF(ISBLANK(A847)," ",INDIRECT(ADDRESS(1,5+MOD(ROW()-2,COUNTA('Form Responses 1'!$1:$1)-4),,TRUE,"Form Responses 1")))</f>
        <v>CIKINI - Lantai 2 [Toilet Pria / Wanita]</v>
      </c>
      <c r="G847" s="68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CIKINI - Lantai 2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4">
        <f ca="1" t="shared" ref="N847:O847" si="855">IFERROR(AVERAGEIF(L:L,L847,$J:$J)," ")</f>
        <v>0.925625</v>
      </c>
      <c r="O847" s="84">
        <f ca="1" t="shared" si="855"/>
        <v>0.925625</v>
      </c>
      <c r="P847" s="68" t="str">
        <f ca="1">IF(ISBLANK(A847)," ",IF(N847&gt;MASTER!$B$3/100,"SB",IF(N847&gt;MASTER!$B$4/100,"B",IF(N847&gt;MASTER!$B$5/100,"C","K"))))</f>
        <v>B</v>
      </c>
      <c r="Q847" s="68" t="str">
        <f ca="1">IF(ISBLANK(B847)," ",IF(O847&gt;MASTER!$B$3/100,"SB",IF(O847&gt;MASTER!$B$4/100,"B",IF(O847&gt;MASTER!$B$5/100,"C","K"))))</f>
        <v>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3">
        <f ca="1" t="shared" si="0"/>
        <v>6</v>
      </c>
      <c r="F848" s="68" t="str">
        <f ca="1">IF(ISBLANK(A848)," ",INDIRECT(ADDRESS(1,5+MOD(ROW()-2,COUNTA('Form Responses 1'!$1:$1)-4),,TRUE,"Form Responses 1")))</f>
        <v>CIKINI - Halaman [Taman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CIKINI - Halaman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4">
        <f ca="1" t="shared" ref="N848:O848" si="856">IFERROR(AVERAGEIF(L:L,L848,$J:$J)," ")</f>
        <v>0.925625</v>
      </c>
      <c r="O848" s="84">
        <f ca="1" t="shared" si="856"/>
        <v>0.925625</v>
      </c>
      <c r="P848" s="68" t="str">
        <f ca="1">IF(ISBLANK(A848)," ",IF(N848&gt;MASTER!$B$3/100,"SB",IF(N848&gt;MASTER!$B$4/100,"B",IF(N848&gt;MASTER!$B$5/100,"C","K"))))</f>
        <v>B</v>
      </c>
      <c r="Q848" s="68" t="str">
        <f ca="1">IF(ISBLANK(B848)," ",IF(O848&gt;MASTER!$B$3/100,"SB",IF(O848&gt;MASTER!$B$4/100,"B",IF(O848&gt;MASTER!$B$5/100,"C","K"))))</f>
        <v>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3">
        <f ca="1" t="shared" si="0"/>
        <v>6</v>
      </c>
      <c r="F849" s="68" t="str">
        <f ca="1">IF(ISBLANK(A849)," ",INDIRECT(ADDRESS(1,5+MOD(ROW()-2,COUNTA('Form Responses 1'!$1:$1)-4),,TRUE,"Form Responses 1")))</f>
        <v>CIKINI - Halaman [Parkir Motor ]</v>
      </c>
      <c r="G849" s="68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CIKINI - Halaman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4">
        <f ca="1" t="shared" ref="N849:O849" si="857">IFERROR(AVERAGEIF(L:L,L849,$J:$J)," ")</f>
        <v>0.925625</v>
      </c>
      <c r="O849" s="84">
        <f ca="1" t="shared" si="857"/>
        <v>0.925625</v>
      </c>
      <c r="P849" s="68" t="str">
        <f ca="1">IF(ISBLANK(A849)," ",IF(N849&gt;MASTER!$B$3/100,"SB",IF(N849&gt;MASTER!$B$4/100,"B",IF(N849&gt;MASTER!$B$5/100,"C","K"))))</f>
        <v>B</v>
      </c>
      <c r="Q849" s="68" t="str">
        <f ca="1">IF(ISBLANK(B849)," ",IF(O849&gt;MASTER!$B$3/100,"SB",IF(O849&gt;MASTER!$B$4/100,"B",IF(O849&gt;MASTER!$B$5/100,"C","K"))))</f>
        <v>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3">
        <f ca="1" t="shared" si="0"/>
        <v>6</v>
      </c>
      <c r="F850" s="68" t="str">
        <f ca="1">IF(ISBLANK(A850)," ",INDIRECT(ADDRESS(1,5+MOD(ROW()-2,COUNTA('Form Responses 1'!$1:$1)-4),,TRUE,"Form Responses 1")))</f>
        <v>CIKINI - Halaman [Parkir Mobil]</v>
      </c>
      <c r="G850" s="68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CIKINI - Halaman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4">
        <f ca="1" t="shared" ref="N850:O850" si="858">IFERROR(AVERAGEIF(L:L,L850,$J:$J)," ")</f>
        <v>0.925625</v>
      </c>
      <c r="O850" s="84">
        <f ca="1" t="shared" si="858"/>
        <v>0.925625</v>
      </c>
      <c r="P850" s="68" t="str">
        <f ca="1">IF(ISBLANK(A850)," ",IF(N850&gt;MASTER!$B$3/100,"SB",IF(N850&gt;MASTER!$B$4/100,"B",IF(N850&gt;MASTER!$B$5/100,"C","K"))))</f>
        <v>B</v>
      </c>
      <c r="Q850" s="68" t="str">
        <f ca="1">IF(ISBLANK(B850)," ",IF(O850&gt;MASTER!$B$3/100,"SB",IF(O850&gt;MASTER!$B$4/100,"B",IF(O850&gt;MASTER!$B$5/100,"C","K"))))</f>
        <v>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3">
        <f ca="1" t="shared" si="0"/>
        <v>6</v>
      </c>
      <c r="F851" s="68" t="str">
        <f ca="1">IF(ISBLANK(A851)," ",INDIRECT(ADDRESS(1,5+MOD(ROW()-2,COUNTA('Form Responses 1'!$1:$1)-4),,TRUE,"Form Responses 1")))</f>
        <v>CIKINI - Halaman [Pos Security]</v>
      </c>
      <c r="G851" s="68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CIKINI - Halaman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4">
        <f ca="1" t="shared" ref="N851:O851" si="859">IFERROR(AVERAGEIF(L:L,L851,$J:$J)," ")</f>
        <v>0.925625</v>
      </c>
      <c r="O851" s="84">
        <f ca="1" t="shared" si="859"/>
        <v>0.925625</v>
      </c>
      <c r="P851" s="68" t="str">
        <f ca="1">IF(ISBLANK(A851)," ",IF(N851&gt;MASTER!$B$3/100,"SB",IF(N851&gt;MASTER!$B$4/100,"B",IF(N851&gt;MASTER!$B$5/100,"C","K"))))</f>
        <v>B</v>
      </c>
      <c r="Q851" s="68" t="str">
        <f ca="1">IF(ISBLANK(B851)," ",IF(O851&gt;MASTER!$B$3/100,"SB",IF(O851&gt;MASTER!$B$4/100,"B",IF(O851&gt;MASTER!$B$5/100,"C","K"))))</f>
        <v>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3">
        <f ca="1" t="shared" si="0"/>
        <v>6</v>
      </c>
      <c r="F852" s="68" t="str">
        <f ca="1">IF(ISBLANK(A852)," ",INDIRECT(ADDRESS(1,5+MOD(ROW()-2,COUNTA('Form Responses 1'!$1:$1)-4),,TRUE,"Form Responses 1")))</f>
        <v>CIKINI - Halaman [Halaman depan dan samping ]</v>
      </c>
      <c r="G852" s="68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CIKINI - Halaman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4">
        <f ca="1" t="shared" ref="N852:O852" si="860">IFERROR(AVERAGEIF(L:L,L852,$J:$J)," ")</f>
        <v>0.925625</v>
      </c>
      <c r="O852" s="84">
        <f ca="1" t="shared" si="860"/>
        <v>0.925625</v>
      </c>
      <c r="P852" s="68" t="str">
        <f ca="1">IF(ISBLANK(A852)," ",IF(N852&gt;MASTER!$B$3/100,"SB",IF(N852&gt;MASTER!$B$4/100,"B",IF(N852&gt;MASTER!$B$5/100,"C","K"))))</f>
        <v>B</v>
      </c>
      <c r="Q852" s="68" t="str">
        <f ca="1">IF(ISBLANK(B852)," ",IF(O852&gt;MASTER!$B$3/100,"SB",IF(O852&gt;MASTER!$B$4/100,"B",IF(O852&gt;MASTER!$B$5/100,"C","K"))))</f>
        <v>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3">
        <f ca="1" t="shared" si="0"/>
        <v>6</v>
      </c>
      <c r="F853" s="68" t="str">
        <f ca="1">IF(ISBLANK(A853)," ",INDIRECT(ADDRESS(1,5+MOD(ROW()-2,COUNTA('Form Responses 1'!$1:$1)-4),,TRUE,"Form Responses 1")))</f>
        <v>CIKINI - Halaman [TPS]</v>
      </c>
      <c r="G853" s="68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CIKINI - Halaman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4">
        <f ca="1" t="shared" ref="N853:O853" si="861">IFERROR(AVERAGEIF(L:L,L853,$J:$J)," ")</f>
        <v>0.925625</v>
      </c>
      <c r="O853" s="84">
        <f ca="1" t="shared" si="861"/>
        <v>0.925625</v>
      </c>
      <c r="P853" s="68" t="str">
        <f ca="1">IF(ISBLANK(A853)," ",IF(N853&gt;MASTER!$B$3/100,"SB",IF(N853&gt;MASTER!$B$4/100,"B",IF(N853&gt;MASTER!$B$5/100,"C","K"))))</f>
        <v>B</v>
      </c>
      <c r="Q853" s="68" t="str">
        <f ca="1">IF(ISBLANK(B853)," ",IF(O853&gt;MASTER!$B$3/100,"SB",IF(O853&gt;MASTER!$B$4/100,"B",IF(O853&gt;MASTER!$B$5/100,"C","K"))))</f>
        <v>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3">
        <f ca="1" t="shared" si="0"/>
        <v>6</v>
      </c>
      <c r="F854" s="68" t="str">
        <f ca="1">IF(ISBLANK(A854)," ",INDIRECT(ADDRESS(1,5+MOD(ROW()-2,COUNTA('Form Responses 1'!$1:$1)-4),,TRUE,"Form Responses 1")))</f>
        <v>RADEN SALEH - Lantai 1 [Lobby Utama]</v>
      </c>
      <c r="G854" s="68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RADEN SALEH - Lantai 1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4">
        <f ca="1" t="shared" ref="N854:O854" si="862">IFERROR(AVERAGEIF(L:L,L854,$J:$J)," ")</f>
        <v>0.925625</v>
      </c>
      <c r="O854" s="84">
        <f ca="1" t="shared" si="862"/>
        <v>0.925625</v>
      </c>
      <c r="P854" s="68" t="str">
        <f ca="1">IF(ISBLANK(A854)," ",IF(N854&gt;MASTER!$B$3/100,"SB",IF(N854&gt;MASTER!$B$4/100,"B",IF(N854&gt;MASTER!$B$5/100,"C","K"))))</f>
        <v>B</v>
      </c>
      <c r="Q854" s="68" t="str">
        <f ca="1">IF(ISBLANK(B854)," ",IF(O854&gt;MASTER!$B$3/100,"SB",IF(O854&gt;MASTER!$B$4/100,"B",IF(O854&gt;MASTER!$B$5/100,"C","K"))))</f>
        <v>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3">
        <f ca="1" t="shared" si="0"/>
        <v>6</v>
      </c>
      <c r="F855" s="68" t="str">
        <f ca="1">IF(ISBLANK(A855)," ",INDIRECT(ADDRESS(1,5+MOD(ROW()-2,COUNTA('Form Responses 1'!$1:$1)-4),,TRUE,"Form Responses 1")))</f>
        <v>RADEN SALEH - Lantai 1 [Lobby Luar]</v>
      </c>
      <c r="G855" s="68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RADEN SALEH - Lantai 1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4">
        <f ca="1" t="shared" ref="N855:O855" si="863">IFERROR(AVERAGEIF(L:L,L855,$J:$J)," ")</f>
        <v>0.925625</v>
      </c>
      <c r="O855" s="84">
        <f ca="1" t="shared" si="863"/>
        <v>0.925625</v>
      </c>
      <c r="P855" s="68" t="str">
        <f ca="1">IF(ISBLANK(A855)," ",IF(N855&gt;MASTER!$B$3/100,"SB",IF(N855&gt;MASTER!$B$4/100,"B",IF(N855&gt;MASTER!$B$5/100,"C","K"))))</f>
        <v>B</v>
      </c>
      <c r="Q855" s="68" t="str">
        <f ca="1">IF(ISBLANK(B855)," ",IF(O855&gt;MASTER!$B$3/100,"SB",IF(O855&gt;MASTER!$B$4/100,"B",IF(O855&gt;MASTER!$B$5/100,"C","K"))))</f>
        <v>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3">
        <f ca="1" t="shared" si="0"/>
        <v>6</v>
      </c>
      <c r="F856" s="68" t="str">
        <f ca="1">IF(ISBLANK(A856)," ",INDIRECT(ADDRESS(1,5+MOD(ROW()-2,COUNTA('Form Responses 1'!$1:$1)-4),,TRUE,"Form Responses 1")))</f>
        <v>RADEN SALEH - Lantai 1 [Ruang Meeting]</v>
      </c>
      <c r="G856" s="68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RADEN SALEH - Lantai 1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4">
        <f ca="1" t="shared" ref="N856:O856" si="864">IFERROR(AVERAGEIF(L:L,L856,$J:$J)," ")</f>
        <v>0.925625</v>
      </c>
      <c r="O856" s="84">
        <f ca="1" t="shared" si="864"/>
        <v>0.925625</v>
      </c>
      <c r="P856" s="68" t="str">
        <f ca="1">IF(ISBLANK(A856)," ",IF(N856&gt;MASTER!$B$3/100,"SB",IF(N856&gt;MASTER!$B$4/100,"B",IF(N856&gt;MASTER!$B$5/100,"C","K"))))</f>
        <v>B</v>
      </c>
      <c r="Q856" s="68" t="str">
        <f ca="1">IF(ISBLANK(B856)," ",IF(O856&gt;MASTER!$B$3/100,"SB",IF(O856&gt;MASTER!$B$4/100,"B",IF(O856&gt;MASTER!$B$5/100,"C","K"))))</f>
        <v>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3">
        <f ca="1" t="shared" si="0"/>
        <v>6</v>
      </c>
      <c r="F857" s="68" t="str">
        <f ca="1">IF(ISBLANK(A857)," ",INDIRECT(ADDRESS(1,5+MOD(ROW()-2,COUNTA('Form Responses 1'!$1:$1)-4),,TRUE,"Form Responses 1")))</f>
        <v>RADEN SALEH - Lantai 1 [Ruang Kerja]</v>
      </c>
      <c r="G857" s="68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RADEN SALEH - Lantai 1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4">
        <f ca="1" t="shared" ref="N857:O857" si="865">IFERROR(AVERAGEIF(L:L,L857,$J:$J)," ")</f>
        <v>0.925625</v>
      </c>
      <c r="O857" s="84">
        <f ca="1" t="shared" si="865"/>
        <v>0.925625</v>
      </c>
      <c r="P857" s="68" t="str">
        <f ca="1">IF(ISBLANK(A857)," ",IF(N857&gt;MASTER!$B$3/100,"SB",IF(N857&gt;MASTER!$B$4/100,"B",IF(N857&gt;MASTER!$B$5/100,"C","K"))))</f>
        <v>B</v>
      </c>
      <c r="Q857" s="68" t="str">
        <f ca="1">IF(ISBLANK(B857)," ",IF(O857&gt;MASTER!$B$3/100,"SB",IF(O857&gt;MASTER!$B$4/100,"B",IF(O857&gt;MASTER!$B$5/100,"C","K"))))</f>
        <v>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3">
        <f ca="1" t="shared" si="0"/>
        <v>6</v>
      </c>
      <c r="F858" s="68" t="str">
        <f ca="1">IF(ISBLANK(A858)," ",INDIRECT(ADDRESS(1,5+MOD(ROW()-2,COUNTA('Form Responses 1'!$1:$1)-4),,TRUE,"Form Responses 1")))</f>
        <v>RADEN SALEH - Lantai 1 [Tangga Exit]</v>
      </c>
      <c r="G858" s="68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RADEN SALEH - Lantai 1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4">
        <f ca="1" t="shared" ref="N858:O858" si="866">IFERROR(AVERAGEIF(L:L,L858,$J:$J)," ")</f>
        <v>0.925625</v>
      </c>
      <c r="O858" s="84">
        <f ca="1" t="shared" si="866"/>
        <v>0.925625</v>
      </c>
      <c r="P858" s="68" t="str">
        <f ca="1">IF(ISBLANK(A858)," ",IF(N858&gt;MASTER!$B$3/100,"SB",IF(N858&gt;MASTER!$B$4/100,"B",IF(N858&gt;MASTER!$B$5/100,"C","K"))))</f>
        <v>B</v>
      </c>
      <c r="Q858" s="68" t="str">
        <f ca="1">IF(ISBLANK(B858)," ",IF(O858&gt;MASTER!$B$3/100,"SB",IF(O858&gt;MASTER!$B$4/100,"B",IF(O858&gt;MASTER!$B$5/100,"C","K"))))</f>
        <v>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3">
        <f ca="1" t="shared" si="0"/>
        <v>6</v>
      </c>
      <c r="F859" s="68" t="str">
        <f ca="1">IF(ISBLANK(A859)," ",INDIRECT(ADDRESS(1,5+MOD(ROW()-2,COUNTA('Form Responses 1'!$1:$1)-4),,TRUE,"Form Responses 1")))</f>
        <v>RADEN SALEH - Lantai 1 [Toilet Pria / Wanita]</v>
      </c>
      <c r="G859" s="68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RADEN SALEH - Lantai 1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4">
        <f ca="1" t="shared" ref="N859:O859" si="867">IFERROR(AVERAGEIF(L:L,L859,$J:$J)," ")</f>
        <v>0.925625</v>
      </c>
      <c r="O859" s="84">
        <f ca="1" t="shared" si="867"/>
        <v>0.925625</v>
      </c>
      <c r="P859" s="68" t="str">
        <f ca="1">IF(ISBLANK(A859)," ",IF(N859&gt;MASTER!$B$3/100,"SB",IF(N859&gt;MASTER!$B$4/100,"B",IF(N859&gt;MASTER!$B$5/100,"C","K"))))</f>
        <v>B</v>
      </c>
      <c r="Q859" s="68" t="str">
        <f ca="1">IF(ISBLANK(B859)," ",IF(O859&gt;MASTER!$B$3/100,"SB",IF(O859&gt;MASTER!$B$4/100,"B",IF(O859&gt;MASTER!$B$5/100,"C","K"))))</f>
        <v>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3">
        <f ca="1" t="shared" si="0"/>
        <v>6</v>
      </c>
      <c r="F860" s="68" t="str">
        <f ca="1">IF(ISBLANK(A860)," ",INDIRECT(ADDRESS(1,5+MOD(ROW()-2,COUNTA('Form Responses 1'!$1:$1)-4),,TRUE,"Form Responses 1")))</f>
        <v>RADEN SALEH - Halaman [Taman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RADEN SALEH - Halaman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4">
        <f ca="1" t="shared" ref="N860:O860" si="868">IFERROR(AVERAGEIF(L:L,L860,$J:$J)," ")</f>
        <v>0.925625</v>
      </c>
      <c r="O860" s="84">
        <f ca="1" t="shared" si="868"/>
        <v>0.925625</v>
      </c>
      <c r="P860" s="68" t="str">
        <f ca="1">IF(ISBLANK(A860)," ",IF(N860&gt;MASTER!$B$3/100,"SB",IF(N860&gt;MASTER!$B$4/100,"B",IF(N860&gt;MASTER!$B$5/100,"C","K"))))</f>
        <v>B</v>
      </c>
      <c r="Q860" s="68" t="str">
        <f ca="1">IF(ISBLANK(B860)," ",IF(O860&gt;MASTER!$B$3/100,"SB",IF(O860&gt;MASTER!$B$4/100,"B",IF(O860&gt;MASTER!$B$5/100,"C","K"))))</f>
        <v>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3">
        <f ca="1" t="shared" si="0"/>
        <v>6</v>
      </c>
      <c r="F861" s="68" t="str">
        <f ca="1">IF(ISBLANK(A861)," ",INDIRECT(ADDRESS(1,5+MOD(ROW()-2,COUNTA('Form Responses 1'!$1:$1)-4),,TRUE,"Form Responses 1")))</f>
        <v>RADEN SALEH - Halaman [Parkir Motor ]</v>
      </c>
      <c r="G861" s="68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RADEN SALEH - Halaman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4">
        <f ca="1" t="shared" ref="N861:O861" si="869">IFERROR(AVERAGEIF(L:L,L861,$J:$J)," ")</f>
        <v>0.925625</v>
      </c>
      <c r="O861" s="84">
        <f ca="1" t="shared" si="869"/>
        <v>0.925625</v>
      </c>
      <c r="P861" s="68" t="str">
        <f ca="1">IF(ISBLANK(A861)," ",IF(N861&gt;MASTER!$B$3/100,"SB",IF(N861&gt;MASTER!$B$4/100,"B",IF(N861&gt;MASTER!$B$5/100,"C","K"))))</f>
        <v>B</v>
      </c>
      <c r="Q861" s="68" t="str">
        <f ca="1">IF(ISBLANK(B861)," ",IF(O861&gt;MASTER!$B$3/100,"SB",IF(O861&gt;MASTER!$B$4/100,"B",IF(O861&gt;MASTER!$B$5/100,"C","K"))))</f>
        <v>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3">
        <f ca="1" t="shared" si="0"/>
        <v>6</v>
      </c>
      <c r="F862" s="68" t="str">
        <f ca="1">IF(ISBLANK(A862)," ",INDIRECT(ADDRESS(1,5+MOD(ROW()-2,COUNTA('Form Responses 1'!$1:$1)-4),,TRUE,"Form Responses 1")))</f>
        <v>RADEN SALEH - Halaman [Parkir Mobil]</v>
      </c>
      <c r="G862" s="68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RADEN SALEH - Halaman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4">
        <f ca="1" t="shared" ref="N862:O862" si="870">IFERROR(AVERAGEIF(L:L,L862,$J:$J)," ")</f>
        <v>0.925625</v>
      </c>
      <c r="O862" s="84">
        <f ca="1" t="shared" si="870"/>
        <v>0.925625</v>
      </c>
      <c r="P862" s="68" t="str">
        <f ca="1">IF(ISBLANK(A862)," ",IF(N862&gt;MASTER!$B$3/100,"SB",IF(N862&gt;MASTER!$B$4/100,"B",IF(N862&gt;MASTER!$B$5/100,"C","K"))))</f>
        <v>B</v>
      </c>
      <c r="Q862" s="68" t="str">
        <f ca="1">IF(ISBLANK(B862)," ",IF(O862&gt;MASTER!$B$3/100,"SB",IF(O862&gt;MASTER!$B$4/100,"B",IF(O862&gt;MASTER!$B$5/100,"C","K"))))</f>
        <v>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3">
        <f ca="1" t="shared" si="0"/>
        <v>6</v>
      </c>
      <c r="F863" s="68" t="str">
        <f ca="1">IF(ISBLANK(A863)," ",INDIRECT(ADDRESS(1,5+MOD(ROW()-2,COUNTA('Form Responses 1'!$1:$1)-4),,TRUE,"Form Responses 1")))</f>
        <v>RADEN SALEH - Halaman [Pos Security]</v>
      </c>
      <c r="G863" s="68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RADEN SALEH - Halaman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4">
        <f ca="1" t="shared" ref="N863:O863" si="871">IFERROR(AVERAGEIF(L:L,L863,$J:$J)," ")</f>
        <v>0.925625</v>
      </c>
      <c r="O863" s="84">
        <f ca="1" t="shared" si="871"/>
        <v>0.925625</v>
      </c>
      <c r="P863" s="68" t="str">
        <f ca="1">IF(ISBLANK(A863)," ",IF(N863&gt;MASTER!$B$3/100,"SB",IF(N863&gt;MASTER!$B$4/100,"B",IF(N863&gt;MASTER!$B$5/100,"C","K"))))</f>
        <v>B</v>
      </c>
      <c r="Q863" s="68" t="str">
        <f ca="1">IF(ISBLANK(B863)," ",IF(O863&gt;MASTER!$B$3/100,"SB",IF(O863&gt;MASTER!$B$4/100,"B",IF(O863&gt;MASTER!$B$5/100,"C","K"))))</f>
        <v>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3">
        <f ca="1" t="shared" si="0"/>
        <v>6</v>
      </c>
      <c r="F864" s="68" t="str">
        <f ca="1">IF(ISBLANK(A864)," ",INDIRECT(ADDRESS(1,5+MOD(ROW()-2,COUNTA('Form Responses 1'!$1:$1)-4),,TRUE,"Form Responses 1")))</f>
        <v>RADEN SALEH - Halaman [Halaman depan samping dan belakang]</v>
      </c>
      <c r="G864" s="68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RADEN SALEH - Halaman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4">
        <f ca="1" t="shared" ref="N864:O864" si="872">IFERROR(AVERAGEIF(L:L,L864,$J:$J)," ")</f>
        <v>0.925625</v>
      </c>
      <c r="O864" s="84">
        <f ca="1" t="shared" si="872"/>
        <v>0.925625</v>
      </c>
      <c r="P864" s="68" t="str">
        <f ca="1">IF(ISBLANK(A864)," ",IF(N864&gt;MASTER!$B$3/100,"SB",IF(N864&gt;MASTER!$B$4/100,"B",IF(N864&gt;MASTER!$B$5/100,"C","K"))))</f>
        <v>B</v>
      </c>
      <c r="Q864" s="68" t="str">
        <f ca="1">IF(ISBLANK(B864)," ",IF(O864&gt;MASTER!$B$3/100,"SB",IF(O864&gt;MASTER!$B$4/100,"B",IF(O864&gt;MASTER!$B$5/100,"C","K"))))</f>
        <v>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3">
        <f ca="1" t="shared" si="0"/>
        <v>6</v>
      </c>
      <c r="F865" s="68" t="str">
        <f ca="1">IF(ISBLANK(A865)," ",INDIRECT(ADDRESS(1,5+MOD(ROW()-2,COUNTA('Form Responses 1'!$1:$1)-4),,TRUE,"Form Responses 1")))</f>
        <v>RADEN SALEH - Halaman [TPS]</v>
      </c>
      <c r="G865" s="68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RADEN SALEH - Halaman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4">
        <f ca="1" t="shared" ref="N865:O865" si="873">IFERROR(AVERAGEIF(L:L,L865,$J:$J)," ")</f>
        <v>0.925625</v>
      </c>
      <c r="O865" s="84">
        <f ca="1" t="shared" si="873"/>
        <v>0.925625</v>
      </c>
      <c r="P865" s="68" t="str">
        <f ca="1">IF(ISBLANK(A865)," ",IF(N865&gt;MASTER!$B$3/100,"SB",IF(N865&gt;MASTER!$B$4/100,"B",IF(N865&gt;MASTER!$B$5/100,"C","K"))))</f>
        <v>B</v>
      </c>
      <c r="Q865" s="68" t="str">
        <f ca="1">IF(ISBLANK(B865)," ",IF(O865&gt;MASTER!$B$3/100,"SB",IF(O865&gt;MASTER!$B$4/100,"B",IF(O865&gt;MASTER!$B$5/100,"C","K"))))</f>
        <v>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3">
        <f ca="1" t="shared" si="0"/>
        <v>6</v>
      </c>
      <c r="F866" s="68" t="str">
        <f ca="1">IF(ISBLANK(A866)," ",INDIRECT(ADDRESS(1,5+MOD(ROW()-2,COUNTA('Form Responses 1'!$1:$1)-4),,TRUE,"Form Responses 1")))</f>
        <v>Security [CIKINI - 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Security</v>
      </c>
      <c r="I866" s="84" t="str">
        <f ca="1" t="shared" si="2"/>
        <v>SECURITY SERVICE</v>
      </c>
      <c r="J866" s="84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4">
        <f ca="1" t="shared" ref="N866:O866" si="874">IFERROR(AVERAGEIF(L:L,L866,$J:$J)," ")</f>
        <v>0.925625</v>
      </c>
      <c r="O866" s="84">
        <f ca="1" t="shared" si="874"/>
        <v>0.925625</v>
      </c>
      <c r="P866" s="68" t="str">
        <f ca="1">IF(ISBLANK(A866)," ",IF(N866&gt;MASTER!$B$3/100,"SB",IF(N866&gt;MASTER!$B$4/100,"B",IF(N866&gt;MASTER!$B$5/100,"C","K"))))</f>
        <v>B</v>
      </c>
      <c r="Q866" s="68" t="str">
        <f ca="1">IF(ISBLANK(B866)," ",IF(O866&gt;MASTER!$B$3/100,"SB",IF(O866&gt;MASTER!$B$4/100,"B",IF(O866&gt;MASTER!$B$5/100,"C","K"))))</f>
        <v>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3">
        <f ca="1" t="shared" si="0"/>
        <v>6</v>
      </c>
      <c r="F867" s="68" t="str">
        <f ca="1">IF(ISBLANK(A867)," ",INDIRECT(ADDRESS(1,5+MOD(ROW()-2,COUNTA('Form Responses 1'!$1:$1)-4),,TRUE,"Form Responses 1")))</f>
        <v>Security [ RADEN SALEH - Security Functions]</v>
      </c>
      <c r="G867" s="68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Security</v>
      </c>
      <c r="I867" s="84" t="str">
        <f ca="1" t="shared" si="2"/>
        <v>SECURITY SERVICE</v>
      </c>
      <c r="J867" s="84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4">
        <f ca="1" t="shared" ref="N867:O867" si="875">IFERROR(AVERAGEIF(L:L,L867,$J:$J)," ")</f>
        <v>0.925625</v>
      </c>
      <c r="O867" s="84">
        <f ca="1" t="shared" si="875"/>
        <v>0.925625</v>
      </c>
      <c r="P867" s="68" t="str">
        <f ca="1">IF(ISBLANK(A867)," ",IF(N867&gt;MASTER!$B$3/100,"SB",IF(N867&gt;MASTER!$B$4/100,"B",IF(N867&gt;MASTER!$B$5/100,"C","K"))))</f>
        <v>B</v>
      </c>
      <c r="Q867" s="68" t="str">
        <f ca="1">IF(ISBLANK(B867)," ",IF(O867&gt;MASTER!$B$3/100,"SB",IF(O867&gt;MASTER!$B$4/100,"B",IF(O867&gt;MASTER!$B$5/100,"C","K"))))</f>
        <v>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3">
        <f ca="1" t="shared" si="0"/>
        <v>6</v>
      </c>
      <c r="F868" s="68" t="str">
        <f ca="1">IF(ISBLANK(A868)," ",INDIRECT(ADDRESS(1,5+MOD(ROW()-2,COUNTA('Form Responses 1'!$1:$1)-4),,TRUE,"Form Responses 1")))</f>
        <v>CIKINI - Lantai 1 [Lobby Utama]</v>
      </c>
      <c r="G868" s="68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CIKINI - Lantai 1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4">
        <f ca="1" t="shared" ref="N868:O868" si="876">IFERROR(AVERAGEIF(L:L,L868,$J:$J)," ")</f>
        <v>0.925625</v>
      </c>
      <c r="O868" s="84">
        <f ca="1" t="shared" si="876"/>
        <v>0.925625</v>
      </c>
      <c r="P868" s="68" t="str">
        <f ca="1">IF(ISBLANK(A868)," ",IF(N868&gt;MASTER!$B$3/100,"SB",IF(N868&gt;MASTER!$B$4/100,"B",IF(N868&gt;MASTER!$B$5/100,"C","K"))))</f>
        <v>B</v>
      </c>
      <c r="Q868" s="68" t="str">
        <f ca="1">IF(ISBLANK(B868)," ",IF(O868&gt;MASTER!$B$3/100,"SB",IF(O868&gt;MASTER!$B$4/100,"B",IF(O868&gt;MASTER!$B$5/100,"C","K"))))</f>
        <v>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3">
        <f ca="1" t="shared" si="0"/>
        <v>6</v>
      </c>
      <c r="F869" s="68" t="str">
        <f ca="1">IF(ISBLANK(A869)," ",INDIRECT(ADDRESS(1,5+MOD(ROW()-2,COUNTA('Form Responses 1'!$1:$1)-4),,TRUE,"Form Responses 1")))</f>
        <v>CIKINI - Lantai 1 [Musholla]</v>
      </c>
      <c r="G869" s="68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CIKINI - Lantai 1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4">
        <f ca="1" t="shared" ref="N869:O869" si="877">IFERROR(AVERAGEIF(L:L,L869,$J:$J)," ")</f>
        <v>0.925625</v>
      </c>
      <c r="O869" s="84">
        <f ca="1" t="shared" si="877"/>
        <v>0.925625</v>
      </c>
      <c r="P869" s="68" t="str">
        <f ca="1">IF(ISBLANK(A869)," ",IF(N869&gt;MASTER!$B$3/100,"SB",IF(N869&gt;MASTER!$B$4/100,"B",IF(N869&gt;MASTER!$B$5/100,"C","K"))))</f>
        <v>B</v>
      </c>
      <c r="Q869" s="68" t="str">
        <f ca="1">IF(ISBLANK(B869)," ",IF(O869&gt;MASTER!$B$3/100,"SB",IF(O869&gt;MASTER!$B$4/100,"B",IF(O869&gt;MASTER!$B$5/100,"C","K"))))</f>
        <v>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3">
        <f ca="1" t="shared" si="0"/>
        <v>6</v>
      </c>
      <c r="F870" s="68" t="str">
        <f ca="1">IF(ISBLANK(A870)," ",INDIRECT(ADDRESS(1,5+MOD(ROW()-2,COUNTA('Form Responses 1'!$1:$1)-4),,TRUE,"Form Responses 1")))</f>
        <v>CIKINI - Lantai 1 [R. PPID]</v>
      </c>
      <c r="G870" s="68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CIKINI - Lantai 1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4">
        <f ca="1" t="shared" ref="N870:O870" si="878">IFERROR(AVERAGEIF(L:L,L870,$J:$J)," ")</f>
        <v>0.925625</v>
      </c>
      <c r="O870" s="84">
        <f ca="1" t="shared" si="878"/>
        <v>0.925625</v>
      </c>
      <c r="P870" s="68" t="str">
        <f ca="1">IF(ISBLANK(A870)," ",IF(N870&gt;MASTER!$B$3/100,"SB",IF(N870&gt;MASTER!$B$4/100,"B",IF(N870&gt;MASTER!$B$5/100,"C","K"))))</f>
        <v>B</v>
      </c>
      <c r="Q870" s="68" t="str">
        <f ca="1">IF(ISBLANK(B870)," ",IF(O870&gt;MASTER!$B$3/100,"SB",IF(O870&gt;MASTER!$B$4/100,"B",IF(O870&gt;MASTER!$B$5/100,"C","K"))))</f>
        <v>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3">
        <f ca="1" t="shared" si="0"/>
        <v>6</v>
      </c>
      <c r="F871" s="68" t="str">
        <f ca="1">IF(ISBLANK(A871)," ",INDIRECT(ADDRESS(1,5+MOD(ROW()-2,COUNTA('Form Responses 1'!$1:$1)-4),,TRUE,"Form Responses 1")))</f>
        <v>CIKINI - Lantai 1 [Ruang Kerja]</v>
      </c>
      <c r="G871" s="68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CIKINI - Lantai 1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4">
        <f ca="1" t="shared" ref="N871:O871" si="879">IFERROR(AVERAGEIF(L:L,L871,$J:$J)," ")</f>
        <v>0.925625</v>
      </c>
      <c r="O871" s="84">
        <f ca="1" t="shared" si="879"/>
        <v>0.925625</v>
      </c>
      <c r="P871" s="68" t="str">
        <f ca="1">IF(ISBLANK(A871)," ",IF(N871&gt;MASTER!$B$3/100,"SB",IF(N871&gt;MASTER!$B$4/100,"B",IF(N871&gt;MASTER!$B$5/100,"C","K"))))</f>
        <v>B</v>
      </c>
      <c r="Q871" s="68" t="str">
        <f ca="1">IF(ISBLANK(B871)," ",IF(O871&gt;MASTER!$B$3/100,"SB",IF(O871&gt;MASTER!$B$4/100,"B",IF(O871&gt;MASTER!$B$5/100,"C","K"))))</f>
        <v>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3">
        <f ca="1" t="shared" si="0"/>
        <v>6</v>
      </c>
      <c r="F872" s="68" t="str">
        <f ca="1">IF(ISBLANK(A872)," ",INDIRECT(ADDRESS(1,5+MOD(ROW()-2,COUNTA('Form Responses 1'!$1:$1)-4),,TRUE,"Form Responses 1")))</f>
        <v>CIKINI - Lantai 1 [Taman Tengah]</v>
      </c>
      <c r="G872" s="68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CIKINI - Lantai 1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4">
        <f ca="1" t="shared" ref="N872:O872" si="880">IFERROR(AVERAGEIF(L:L,L872,$J:$J)," ")</f>
        <v>0.925625</v>
      </c>
      <c r="O872" s="84">
        <f ca="1" t="shared" si="880"/>
        <v>0.925625</v>
      </c>
      <c r="P872" s="68" t="str">
        <f ca="1">IF(ISBLANK(A872)," ",IF(N872&gt;MASTER!$B$3/100,"SB",IF(N872&gt;MASTER!$B$4/100,"B",IF(N872&gt;MASTER!$B$5/100,"C","K"))))</f>
        <v>B</v>
      </c>
      <c r="Q872" s="68" t="str">
        <f ca="1">IF(ISBLANK(B872)," ",IF(O872&gt;MASTER!$B$3/100,"SB",IF(O872&gt;MASTER!$B$4/100,"B",IF(O872&gt;MASTER!$B$5/100,"C","K"))))</f>
        <v>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3">
        <f ca="1" t="shared" si="0"/>
        <v>6</v>
      </c>
      <c r="F873" s="68" t="str">
        <f ca="1">IF(ISBLANK(A873)," ",INDIRECT(ADDRESS(1,5+MOD(ROW()-2,COUNTA('Form Responses 1'!$1:$1)-4),,TRUE,"Form Responses 1")))</f>
        <v>CIKINI - Lantai 1 [Toilet Pria / Wanita]</v>
      </c>
      <c r="G873" s="68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CIKINI - Lantai 1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4">
        <f ca="1" t="shared" ref="N873:O873" si="881">IFERROR(AVERAGEIF(L:L,L873,$J:$J)," ")</f>
        <v>0.925625</v>
      </c>
      <c r="O873" s="84">
        <f ca="1" t="shared" si="881"/>
        <v>0.925625</v>
      </c>
      <c r="P873" s="68" t="str">
        <f ca="1">IF(ISBLANK(A873)," ",IF(N873&gt;MASTER!$B$3/100,"SB",IF(N873&gt;MASTER!$B$4/100,"B",IF(N873&gt;MASTER!$B$5/100,"C","K"))))</f>
        <v>B</v>
      </c>
      <c r="Q873" s="68" t="str">
        <f ca="1">IF(ISBLANK(B873)," ",IF(O873&gt;MASTER!$B$3/100,"SB",IF(O873&gt;MASTER!$B$4/100,"B",IF(O873&gt;MASTER!$B$5/100,"C","K"))))</f>
        <v>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3">
        <f ca="1" t="shared" si="0"/>
        <v>6</v>
      </c>
      <c r="F874" s="68" t="str">
        <f ca="1">IF(ISBLANK(A874)," ",INDIRECT(ADDRESS(1,5+MOD(ROW()-2,COUNTA('Form Responses 1'!$1:$1)-4),,TRUE,"Form Responses 1")))</f>
        <v>CIKINI - Lantai 2 [Tangga Exit]</v>
      </c>
      <c r="G874" s="68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CIKINI - Lantai 2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4">
        <f ca="1" t="shared" ref="N874:O874" si="882">IFERROR(AVERAGEIF(L:L,L874,$J:$J)," ")</f>
        <v>0.925625</v>
      </c>
      <c r="O874" s="84">
        <f ca="1" t="shared" si="882"/>
        <v>0.925625</v>
      </c>
      <c r="P874" s="68" t="str">
        <f ca="1">IF(ISBLANK(A874)," ",IF(N874&gt;MASTER!$B$3/100,"SB",IF(N874&gt;MASTER!$B$4/100,"B",IF(N874&gt;MASTER!$B$5/100,"C","K"))))</f>
        <v>B</v>
      </c>
      <c r="Q874" s="68" t="str">
        <f ca="1">IF(ISBLANK(B874)," ",IF(O874&gt;MASTER!$B$3/100,"SB",IF(O874&gt;MASTER!$B$4/100,"B",IF(O874&gt;MASTER!$B$5/100,"C","K"))))</f>
        <v>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3">
        <f ca="1" t="shared" si="0"/>
        <v>6</v>
      </c>
      <c r="F875" s="68" t="str">
        <f ca="1">IF(ISBLANK(A875)," ",INDIRECT(ADDRESS(1,5+MOD(ROW()-2,COUNTA('Form Responses 1'!$1:$1)-4),,TRUE,"Form Responses 1")))</f>
        <v>CIKINI - Lantai 2 [Ruang Kerja]</v>
      </c>
      <c r="G875" s="68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CIKINI - Lantai 2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4">
        <f ca="1" t="shared" ref="N875:O875" si="883">IFERROR(AVERAGEIF(L:L,L875,$J:$J)," ")</f>
        <v>0.925625</v>
      </c>
      <c r="O875" s="84">
        <f ca="1" t="shared" si="883"/>
        <v>0.925625</v>
      </c>
      <c r="P875" s="68" t="str">
        <f ca="1">IF(ISBLANK(A875)," ",IF(N875&gt;MASTER!$B$3/100,"SB",IF(N875&gt;MASTER!$B$4/100,"B",IF(N875&gt;MASTER!$B$5/100,"C","K"))))</f>
        <v>B</v>
      </c>
      <c r="Q875" s="68" t="str">
        <f ca="1">IF(ISBLANK(B875)," ",IF(O875&gt;MASTER!$B$3/100,"SB",IF(O875&gt;MASTER!$B$4/100,"B",IF(O875&gt;MASTER!$B$5/100,"C","K"))))</f>
        <v>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3">
        <f ca="1" t="shared" si="0"/>
        <v>6</v>
      </c>
      <c r="F876" s="68" t="str">
        <f ca="1">IF(ISBLANK(A876)," ",INDIRECT(ADDRESS(1,5+MOD(ROW()-2,COUNTA('Form Responses 1'!$1:$1)-4),,TRUE,"Form Responses 1")))</f>
        <v>CIKINI - Lantai 2 [Pantry ]</v>
      </c>
      <c r="G876" s="68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CIKINI - Lantai 2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4">
        <f ca="1" t="shared" ref="N876:O876" si="884">IFERROR(AVERAGEIF(L:L,L876,$J:$J)," ")</f>
        <v>0.925625</v>
      </c>
      <c r="O876" s="84">
        <f ca="1" t="shared" si="884"/>
        <v>0.925625</v>
      </c>
      <c r="P876" s="68" t="str">
        <f ca="1">IF(ISBLANK(A876)," ",IF(N876&gt;MASTER!$B$3/100,"SB",IF(N876&gt;MASTER!$B$4/100,"B",IF(N876&gt;MASTER!$B$5/100,"C","K"))))</f>
        <v>B</v>
      </c>
      <c r="Q876" s="68" t="str">
        <f ca="1">IF(ISBLANK(B876)," ",IF(O876&gt;MASTER!$B$3/100,"SB",IF(O876&gt;MASTER!$B$4/100,"B",IF(O876&gt;MASTER!$B$5/100,"C","K"))))</f>
        <v>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3">
        <f ca="1" t="shared" si="0"/>
        <v>6</v>
      </c>
      <c r="F877" s="68" t="str">
        <f ca="1">IF(ISBLANK(A877)," ",INDIRECT(ADDRESS(1,5+MOD(ROW()-2,COUNTA('Form Responses 1'!$1:$1)-4),,TRUE,"Form Responses 1")))</f>
        <v>CIKINI - Lantai 2 [Ruang Rapat 1]</v>
      </c>
      <c r="G877" s="68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CIKINI - Lantai 2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4">
        <f ca="1" t="shared" ref="N877:O877" si="885">IFERROR(AVERAGEIF(L:L,L877,$J:$J)," ")</f>
        <v>0.925625</v>
      </c>
      <c r="O877" s="84">
        <f ca="1" t="shared" si="885"/>
        <v>0.925625</v>
      </c>
      <c r="P877" s="68" t="str">
        <f ca="1">IF(ISBLANK(A877)," ",IF(N877&gt;MASTER!$B$3/100,"SB",IF(N877&gt;MASTER!$B$4/100,"B",IF(N877&gt;MASTER!$B$5/100,"C","K"))))</f>
        <v>B</v>
      </c>
      <c r="Q877" s="68" t="str">
        <f ca="1">IF(ISBLANK(B877)," ",IF(O877&gt;MASTER!$B$3/100,"SB",IF(O877&gt;MASTER!$B$4/100,"B",IF(O877&gt;MASTER!$B$5/100,"C","K"))))</f>
        <v>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3">
        <f ca="1" t="shared" si="0"/>
        <v>6</v>
      </c>
      <c r="F878" s="68" t="str">
        <f ca="1">IF(ISBLANK(A878)," ",INDIRECT(ADDRESS(1,5+MOD(ROW()-2,COUNTA('Form Responses 1'!$1:$1)-4),,TRUE,"Form Responses 1")))</f>
        <v>CIKINI - Lantai 2 [Koridor ]</v>
      </c>
      <c r="G878" s="68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CIKINI - Lantai 2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4">
        <f ca="1" t="shared" ref="N878:O878" si="886">IFERROR(AVERAGEIF(L:L,L878,$J:$J)," ")</f>
        <v>0.925625</v>
      </c>
      <c r="O878" s="84">
        <f ca="1" t="shared" si="886"/>
        <v>0.925625</v>
      </c>
      <c r="P878" s="68" t="str">
        <f ca="1">IF(ISBLANK(A878)," ",IF(N878&gt;MASTER!$B$3/100,"SB",IF(N878&gt;MASTER!$B$4/100,"B",IF(N878&gt;MASTER!$B$5/100,"C","K"))))</f>
        <v>B</v>
      </c>
      <c r="Q878" s="68" t="str">
        <f ca="1">IF(ISBLANK(B878)," ",IF(O878&gt;MASTER!$B$3/100,"SB",IF(O878&gt;MASTER!$B$4/100,"B",IF(O878&gt;MASTER!$B$5/100,"C","K"))))</f>
        <v>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3">
        <f ca="1" t="shared" si="0"/>
        <v>6</v>
      </c>
      <c r="F879" s="68" t="str">
        <f ca="1">IF(ISBLANK(A879)," ",INDIRECT(ADDRESS(1,5+MOD(ROW()-2,COUNTA('Form Responses 1'!$1:$1)-4),,TRUE,"Form Responses 1")))</f>
        <v>CIKINI - Lantai 2 [Toilet Pria / Wanita]</v>
      </c>
      <c r="G879" s="68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CIKINI - Lantai 2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4">
        <f ca="1" t="shared" ref="N879:O879" si="887">IFERROR(AVERAGEIF(L:L,L879,$J:$J)," ")</f>
        <v>0.925625</v>
      </c>
      <c r="O879" s="84">
        <f ca="1" t="shared" si="887"/>
        <v>0.925625</v>
      </c>
      <c r="P879" s="68" t="str">
        <f ca="1">IF(ISBLANK(A879)," ",IF(N879&gt;MASTER!$B$3/100,"SB",IF(N879&gt;MASTER!$B$4/100,"B",IF(N879&gt;MASTER!$B$5/100,"C","K"))))</f>
        <v>B</v>
      </c>
      <c r="Q879" s="68" t="str">
        <f ca="1">IF(ISBLANK(B879)," ",IF(O879&gt;MASTER!$B$3/100,"SB",IF(O879&gt;MASTER!$B$4/100,"B",IF(O879&gt;MASTER!$B$5/100,"C","K"))))</f>
        <v>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3">
        <f ca="1" t="shared" si="0"/>
        <v>6</v>
      </c>
      <c r="F880" s="68" t="str">
        <f ca="1">IF(ISBLANK(A880)," ",INDIRECT(ADDRESS(1,5+MOD(ROW()-2,COUNTA('Form Responses 1'!$1:$1)-4),,TRUE,"Form Responses 1")))</f>
        <v>CIKINI - Halaman [Taman ]</v>
      </c>
      <c r="G880" s="68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CIKINI - Halaman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4">
        <f ca="1" t="shared" ref="N880:O880" si="888">IFERROR(AVERAGEIF(L:L,L880,$J:$J)," ")</f>
        <v>0.925625</v>
      </c>
      <c r="O880" s="84">
        <f ca="1" t="shared" si="888"/>
        <v>0.925625</v>
      </c>
      <c r="P880" s="68" t="str">
        <f ca="1">IF(ISBLANK(A880)," ",IF(N880&gt;MASTER!$B$3/100,"SB",IF(N880&gt;MASTER!$B$4/100,"B",IF(N880&gt;MASTER!$B$5/100,"C","K"))))</f>
        <v>B</v>
      </c>
      <c r="Q880" s="68" t="str">
        <f ca="1">IF(ISBLANK(B880)," ",IF(O880&gt;MASTER!$B$3/100,"SB",IF(O880&gt;MASTER!$B$4/100,"B",IF(O880&gt;MASTER!$B$5/100,"C","K"))))</f>
        <v>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3">
        <f ca="1" t="shared" si="0"/>
        <v>6</v>
      </c>
      <c r="F881" s="68" t="str">
        <f ca="1">IF(ISBLANK(A881)," ",INDIRECT(ADDRESS(1,5+MOD(ROW()-2,COUNTA('Form Responses 1'!$1:$1)-4),,TRUE,"Form Responses 1")))</f>
        <v>CIKINI - Halaman [Parkir Motor ]</v>
      </c>
      <c r="G881" s="68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CIKINI - Halaman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4">
        <f ca="1" t="shared" ref="N881:O881" si="889">IFERROR(AVERAGEIF(L:L,L881,$J:$J)," ")</f>
        <v>0.925625</v>
      </c>
      <c r="O881" s="84">
        <f ca="1" t="shared" si="889"/>
        <v>0.925625</v>
      </c>
      <c r="P881" s="68" t="str">
        <f ca="1">IF(ISBLANK(A881)," ",IF(N881&gt;MASTER!$B$3/100,"SB",IF(N881&gt;MASTER!$B$4/100,"B",IF(N881&gt;MASTER!$B$5/100,"C","K"))))</f>
        <v>B</v>
      </c>
      <c r="Q881" s="68" t="str">
        <f ca="1">IF(ISBLANK(B881)," ",IF(O881&gt;MASTER!$B$3/100,"SB",IF(O881&gt;MASTER!$B$4/100,"B",IF(O881&gt;MASTER!$B$5/100,"C","K"))))</f>
        <v>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3">
        <f ca="1" t="shared" si="0"/>
        <v>6</v>
      </c>
      <c r="F882" s="68" t="str">
        <f ca="1">IF(ISBLANK(A882)," ",INDIRECT(ADDRESS(1,5+MOD(ROW()-2,COUNTA('Form Responses 1'!$1:$1)-4),,TRUE,"Form Responses 1")))</f>
        <v>CIKINI - Halaman [Parkir Mobil]</v>
      </c>
      <c r="G882" s="68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CIKINI - Halaman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4">
        <f ca="1" t="shared" ref="N882:O882" si="890">IFERROR(AVERAGEIF(L:L,L882,$J:$J)," ")</f>
        <v>0.925625</v>
      </c>
      <c r="O882" s="84">
        <f ca="1" t="shared" si="890"/>
        <v>0.925625</v>
      </c>
      <c r="P882" s="68" t="str">
        <f ca="1">IF(ISBLANK(A882)," ",IF(N882&gt;MASTER!$B$3/100,"SB",IF(N882&gt;MASTER!$B$4/100,"B",IF(N882&gt;MASTER!$B$5/100,"C","K"))))</f>
        <v>B</v>
      </c>
      <c r="Q882" s="68" t="str">
        <f ca="1">IF(ISBLANK(B882)," ",IF(O882&gt;MASTER!$B$3/100,"SB",IF(O882&gt;MASTER!$B$4/100,"B",IF(O882&gt;MASTER!$B$5/100,"C","K"))))</f>
        <v>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3">
        <f ca="1" t="shared" si="0"/>
        <v>6</v>
      </c>
      <c r="F883" s="68" t="str">
        <f ca="1">IF(ISBLANK(A883)," ",INDIRECT(ADDRESS(1,5+MOD(ROW()-2,COUNTA('Form Responses 1'!$1:$1)-4),,TRUE,"Form Responses 1")))</f>
        <v>CIKINI - Halaman [Pos Security]</v>
      </c>
      <c r="G883" s="68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CIKINI - Halaman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4">
        <f ca="1" t="shared" ref="N883:O883" si="891">IFERROR(AVERAGEIF(L:L,L883,$J:$J)," ")</f>
        <v>0.925625</v>
      </c>
      <c r="O883" s="84">
        <f ca="1" t="shared" si="891"/>
        <v>0.925625</v>
      </c>
      <c r="P883" s="68" t="str">
        <f ca="1">IF(ISBLANK(A883)," ",IF(N883&gt;MASTER!$B$3/100,"SB",IF(N883&gt;MASTER!$B$4/100,"B",IF(N883&gt;MASTER!$B$5/100,"C","K"))))</f>
        <v>B</v>
      </c>
      <c r="Q883" s="68" t="str">
        <f ca="1">IF(ISBLANK(B883)," ",IF(O883&gt;MASTER!$B$3/100,"SB",IF(O883&gt;MASTER!$B$4/100,"B",IF(O883&gt;MASTER!$B$5/100,"C","K"))))</f>
        <v>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3">
        <f ca="1" t="shared" si="0"/>
        <v>6</v>
      </c>
      <c r="F884" s="68" t="str">
        <f ca="1">IF(ISBLANK(A884)," ",INDIRECT(ADDRESS(1,5+MOD(ROW()-2,COUNTA('Form Responses 1'!$1:$1)-4),,TRUE,"Form Responses 1")))</f>
        <v>CIKINI - Halaman [Halaman depan dan samping ]</v>
      </c>
      <c r="G884" s="68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CIKINI - Halaman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4">
        <f ca="1" t="shared" ref="N884:O884" si="892">IFERROR(AVERAGEIF(L:L,L884,$J:$J)," ")</f>
        <v>0.925625</v>
      </c>
      <c r="O884" s="84">
        <f ca="1" t="shared" si="892"/>
        <v>0.925625</v>
      </c>
      <c r="P884" s="68" t="str">
        <f ca="1">IF(ISBLANK(A884)," ",IF(N884&gt;MASTER!$B$3/100,"SB",IF(N884&gt;MASTER!$B$4/100,"B",IF(N884&gt;MASTER!$B$5/100,"C","K"))))</f>
        <v>B</v>
      </c>
      <c r="Q884" s="68" t="str">
        <f ca="1">IF(ISBLANK(B884)," ",IF(O884&gt;MASTER!$B$3/100,"SB",IF(O884&gt;MASTER!$B$4/100,"B",IF(O884&gt;MASTER!$B$5/100,"C","K"))))</f>
        <v>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3">
        <f ca="1" t="shared" si="0"/>
        <v>6</v>
      </c>
      <c r="F885" s="68" t="str">
        <f ca="1">IF(ISBLANK(A885)," ",INDIRECT(ADDRESS(1,5+MOD(ROW()-2,COUNTA('Form Responses 1'!$1:$1)-4),,TRUE,"Form Responses 1")))</f>
        <v>CIKINI - Halaman [TPS]</v>
      </c>
      <c r="G885" s="68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CIKINI - Halaman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4">
        <f ca="1" t="shared" ref="N885:O885" si="893">IFERROR(AVERAGEIF(L:L,L885,$J:$J)," ")</f>
        <v>0.925625</v>
      </c>
      <c r="O885" s="84">
        <f ca="1" t="shared" si="893"/>
        <v>0.925625</v>
      </c>
      <c r="P885" s="68" t="str">
        <f ca="1">IF(ISBLANK(A885)," ",IF(N885&gt;MASTER!$B$3/100,"SB",IF(N885&gt;MASTER!$B$4/100,"B",IF(N885&gt;MASTER!$B$5/100,"C","K"))))</f>
        <v>B</v>
      </c>
      <c r="Q885" s="68" t="str">
        <f ca="1">IF(ISBLANK(B885)," ",IF(O885&gt;MASTER!$B$3/100,"SB",IF(O885&gt;MASTER!$B$4/100,"B",IF(O885&gt;MASTER!$B$5/100,"C","K"))))</f>
        <v>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3">
        <f ca="1" t="shared" si="0"/>
        <v>6</v>
      </c>
      <c r="F886" s="68" t="str">
        <f ca="1">IF(ISBLANK(A886)," ",INDIRECT(ADDRESS(1,5+MOD(ROW()-2,COUNTA('Form Responses 1'!$1:$1)-4),,TRUE,"Form Responses 1")))</f>
        <v>RADEN SALEH - Lantai 1 [Lobby Utama]</v>
      </c>
      <c r="G886" s="68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RADEN SALEH - Lantai 1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4">
        <f ca="1" t="shared" ref="N886:O886" si="894">IFERROR(AVERAGEIF(L:L,L886,$J:$J)," ")</f>
        <v>0.925625</v>
      </c>
      <c r="O886" s="84">
        <f ca="1" t="shared" si="894"/>
        <v>0.925625</v>
      </c>
      <c r="P886" s="68" t="str">
        <f ca="1">IF(ISBLANK(A886)," ",IF(N886&gt;MASTER!$B$3/100,"SB",IF(N886&gt;MASTER!$B$4/100,"B",IF(N886&gt;MASTER!$B$5/100,"C","K"))))</f>
        <v>B</v>
      </c>
      <c r="Q886" s="68" t="str">
        <f ca="1">IF(ISBLANK(B886)," ",IF(O886&gt;MASTER!$B$3/100,"SB",IF(O886&gt;MASTER!$B$4/100,"B",IF(O886&gt;MASTER!$B$5/100,"C","K"))))</f>
        <v>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3">
        <f ca="1" t="shared" si="0"/>
        <v>6</v>
      </c>
      <c r="F887" s="68" t="str">
        <f ca="1">IF(ISBLANK(A887)," ",INDIRECT(ADDRESS(1,5+MOD(ROW()-2,COUNTA('Form Responses 1'!$1:$1)-4),,TRUE,"Form Responses 1")))</f>
        <v>RADEN SALEH - Lantai 1 [Lobby Luar]</v>
      </c>
      <c r="G887" s="68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RADEN SALEH - Lantai 1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4">
        <f ca="1" t="shared" ref="N887:O887" si="895">IFERROR(AVERAGEIF(L:L,L887,$J:$J)," ")</f>
        <v>0.925625</v>
      </c>
      <c r="O887" s="84">
        <f ca="1" t="shared" si="895"/>
        <v>0.925625</v>
      </c>
      <c r="P887" s="68" t="str">
        <f ca="1">IF(ISBLANK(A887)," ",IF(N887&gt;MASTER!$B$3/100,"SB",IF(N887&gt;MASTER!$B$4/100,"B",IF(N887&gt;MASTER!$B$5/100,"C","K"))))</f>
        <v>B</v>
      </c>
      <c r="Q887" s="68" t="str">
        <f ca="1">IF(ISBLANK(B887)," ",IF(O887&gt;MASTER!$B$3/100,"SB",IF(O887&gt;MASTER!$B$4/100,"B",IF(O887&gt;MASTER!$B$5/100,"C","K"))))</f>
        <v>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3">
        <f ca="1" t="shared" si="0"/>
        <v>6</v>
      </c>
      <c r="F888" s="68" t="str">
        <f ca="1">IF(ISBLANK(A888)," ",INDIRECT(ADDRESS(1,5+MOD(ROW()-2,COUNTA('Form Responses 1'!$1:$1)-4),,TRUE,"Form Responses 1")))</f>
        <v>RADEN SALEH - Lantai 1 [Ruang Meeting]</v>
      </c>
      <c r="G888" s="68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RADEN SALEH - Lantai 1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4">
        <f ca="1" t="shared" ref="N888:O888" si="896">IFERROR(AVERAGEIF(L:L,L888,$J:$J)," ")</f>
        <v>0.925625</v>
      </c>
      <c r="O888" s="84">
        <f ca="1" t="shared" si="896"/>
        <v>0.925625</v>
      </c>
      <c r="P888" s="68" t="str">
        <f ca="1">IF(ISBLANK(A888)," ",IF(N888&gt;MASTER!$B$3/100,"SB",IF(N888&gt;MASTER!$B$4/100,"B",IF(N888&gt;MASTER!$B$5/100,"C","K"))))</f>
        <v>B</v>
      </c>
      <c r="Q888" s="68" t="str">
        <f ca="1">IF(ISBLANK(B888)," ",IF(O888&gt;MASTER!$B$3/100,"SB",IF(O888&gt;MASTER!$B$4/100,"B",IF(O888&gt;MASTER!$B$5/100,"C","K"))))</f>
        <v>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3">
        <f ca="1" t="shared" si="0"/>
        <v>6</v>
      </c>
      <c r="F889" s="68" t="str">
        <f ca="1">IF(ISBLANK(A889)," ",INDIRECT(ADDRESS(1,5+MOD(ROW()-2,COUNTA('Form Responses 1'!$1:$1)-4),,TRUE,"Form Responses 1")))</f>
        <v>RADEN SALEH - Lantai 1 [Ruang Kerja]</v>
      </c>
      <c r="G889" s="68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RADEN SALEH - Lantai 1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4">
        <f ca="1" t="shared" ref="N889:O889" si="897">IFERROR(AVERAGEIF(L:L,L889,$J:$J)," ")</f>
        <v>0.925625</v>
      </c>
      <c r="O889" s="84">
        <f ca="1" t="shared" si="897"/>
        <v>0.925625</v>
      </c>
      <c r="P889" s="68" t="str">
        <f ca="1">IF(ISBLANK(A889)," ",IF(N889&gt;MASTER!$B$3/100,"SB",IF(N889&gt;MASTER!$B$4/100,"B",IF(N889&gt;MASTER!$B$5/100,"C","K"))))</f>
        <v>B</v>
      </c>
      <c r="Q889" s="68" t="str">
        <f ca="1">IF(ISBLANK(B889)," ",IF(O889&gt;MASTER!$B$3/100,"SB",IF(O889&gt;MASTER!$B$4/100,"B",IF(O889&gt;MASTER!$B$5/100,"C","K"))))</f>
        <v>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3">
        <f ca="1" t="shared" si="0"/>
        <v>6</v>
      </c>
      <c r="F890" s="68" t="str">
        <f ca="1">IF(ISBLANK(A890)," ",INDIRECT(ADDRESS(1,5+MOD(ROW()-2,COUNTA('Form Responses 1'!$1:$1)-4),,TRUE,"Form Responses 1")))</f>
        <v>RADEN SALEH - Lantai 1 [Tangga Exit]</v>
      </c>
      <c r="G890" s="68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RADEN SALEH - Lantai 1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4">
        <f ca="1" t="shared" ref="N890:O890" si="898">IFERROR(AVERAGEIF(L:L,L890,$J:$J)," ")</f>
        <v>0.925625</v>
      </c>
      <c r="O890" s="84">
        <f ca="1" t="shared" si="898"/>
        <v>0.925625</v>
      </c>
      <c r="P890" s="68" t="str">
        <f ca="1">IF(ISBLANK(A890)," ",IF(N890&gt;MASTER!$B$3/100,"SB",IF(N890&gt;MASTER!$B$4/100,"B",IF(N890&gt;MASTER!$B$5/100,"C","K"))))</f>
        <v>B</v>
      </c>
      <c r="Q890" s="68" t="str">
        <f ca="1">IF(ISBLANK(B890)," ",IF(O890&gt;MASTER!$B$3/100,"SB",IF(O890&gt;MASTER!$B$4/100,"B",IF(O890&gt;MASTER!$B$5/100,"C","K"))))</f>
        <v>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3">
        <f ca="1" t="shared" si="0"/>
        <v>6</v>
      </c>
      <c r="F891" s="68" t="str">
        <f ca="1">IF(ISBLANK(A891)," ",INDIRECT(ADDRESS(1,5+MOD(ROW()-2,COUNTA('Form Responses 1'!$1:$1)-4),,TRUE,"Form Responses 1")))</f>
        <v>RADEN SALEH - Lantai 1 [Toilet Pria / Wanita]</v>
      </c>
      <c r="G891" s="68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RADEN SALEH - Lantai 1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4">
        <f ca="1" t="shared" ref="N891:O891" si="899">IFERROR(AVERAGEIF(L:L,L891,$J:$J)," ")</f>
        <v>0.925625</v>
      </c>
      <c r="O891" s="84">
        <f ca="1" t="shared" si="899"/>
        <v>0.925625</v>
      </c>
      <c r="P891" s="68" t="str">
        <f ca="1">IF(ISBLANK(A891)," ",IF(N891&gt;MASTER!$B$3/100,"SB",IF(N891&gt;MASTER!$B$4/100,"B",IF(N891&gt;MASTER!$B$5/100,"C","K"))))</f>
        <v>B</v>
      </c>
      <c r="Q891" s="68" t="str">
        <f ca="1">IF(ISBLANK(B891)," ",IF(O891&gt;MASTER!$B$3/100,"SB",IF(O891&gt;MASTER!$B$4/100,"B",IF(O891&gt;MASTER!$B$5/100,"C","K"))))</f>
        <v>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3">
        <f ca="1" t="shared" si="0"/>
        <v>6</v>
      </c>
      <c r="F892" s="68" t="str">
        <f ca="1">IF(ISBLANK(A892)," ",INDIRECT(ADDRESS(1,5+MOD(ROW()-2,COUNTA('Form Responses 1'!$1:$1)-4),,TRUE,"Form Responses 1")))</f>
        <v>RADEN SALEH - Halaman [Taman ]</v>
      </c>
      <c r="G892" s="68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RADEN SALEH - Halaman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4">
        <f ca="1" t="shared" ref="N892:O892" si="900">IFERROR(AVERAGEIF(L:L,L892,$J:$J)," ")</f>
        <v>0.925625</v>
      </c>
      <c r="O892" s="84">
        <f ca="1" t="shared" si="900"/>
        <v>0.925625</v>
      </c>
      <c r="P892" s="68" t="str">
        <f ca="1">IF(ISBLANK(A892)," ",IF(N892&gt;MASTER!$B$3/100,"SB",IF(N892&gt;MASTER!$B$4/100,"B",IF(N892&gt;MASTER!$B$5/100,"C","K"))))</f>
        <v>B</v>
      </c>
      <c r="Q892" s="68" t="str">
        <f ca="1">IF(ISBLANK(B892)," ",IF(O892&gt;MASTER!$B$3/100,"SB",IF(O892&gt;MASTER!$B$4/100,"B",IF(O892&gt;MASTER!$B$5/100,"C","K"))))</f>
        <v>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3">
        <f ca="1" t="shared" si="0"/>
        <v>6</v>
      </c>
      <c r="F893" s="68" t="str">
        <f ca="1">IF(ISBLANK(A893)," ",INDIRECT(ADDRESS(1,5+MOD(ROW()-2,COUNTA('Form Responses 1'!$1:$1)-4),,TRUE,"Form Responses 1")))</f>
        <v>RADEN SALEH - Halaman [Parkir Motor ]</v>
      </c>
      <c r="G893" s="68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RADEN SALEH - Halaman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4">
        <f ca="1" t="shared" ref="N893:O893" si="901">IFERROR(AVERAGEIF(L:L,L893,$J:$J)," ")</f>
        <v>0.925625</v>
      </c>
      <c r="O893" s="84">
        <f ca="1" t="shared" si="901"/>
        <v>0.925625</v>
      </c>
      <c r="P893" s="68" t="str">
        <f ca="1">IF(ISBLANK(A893)," ",IF(N893&gt;MASTER!$B$3/100,"SB",IF(N893&gt;MASTER!$B$4/100,"B",IF(N893&gt;MASTER!$B$5/100,"C","K"))))</f>
        <v>B</v>
      </c>
      <c r="Q893" s="68" t="str">
        <f ca="1">IF(ISBLANK(B893)," ",IF(O893&gt;MASTER!$B$3/100,"SB",IF(O893&gt;MASTER!$B$4/100,"B",IF(O893&gt;MASTER!$B$5/100,"C","K"))))</f>
        <v>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3">
        <f ca="1" t="shared" si="0"/>
        <v>6</v>
      </c>
      <c r="F894" s="68" t="str">
        <f ca="1">IF(ISBLANK(A894)," ",INDIRECT(ADDRESS(1,5+MOD(ROW()-2,COUNTA('Form Responses 1'!$1:$1)-4),,TRUE,"Form Responses 1")))</f>
        <v>RADEN SALEH - Halaman [Parkir Mobil]</v>
      </c>
      <c r="G894" s="68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RADEN SALEH - Halaman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4">
        <f ca="1" t="shared" ref="N894:O894" si="902">IFERROR(AVERAGEIF(L:L,L894,$J:$J)," ")</f>
        <v>0.925625</v>
      </c>
      <c r="O894" s="84">
        <f ca="1" t="shared" si="902"/>
        <v>0.925625</v>
      </c>
      <c r="P894" s="68" t="str">
        <f ca="1">IF(ISBLANK(A894)," ",IF(N894&gt;MASTER!$B$3/100,"SB",IF(N894&gt;MASTER!$B$4/100,"B",IF(N894&gt;MASTER!$B$5/100,"C","K"))))</f>
        <v>B</v>
      </c>
      <c r="Q894" s="68" t="str">
        <f ca="1">IF(ISBLANK(B894)," ",IF(O894&gt;MASTER!$B$3/100,"SB",IF(O894&gt;MASTER!$B$4/100,"B",IF(O894&gt;MASTER!$B$5/100,"C","K"))))</f>
        <v>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3">
        <f ca="1" t="shared" si="0"/>
        <v>6</v>
      </c>
      <c r="F895" s="68" t="str">
        <f ca="1">IF(ISBLANK(A895)," ",INDIRECT(ADDRESS(1,5+MOD(ROW()-2,COUNTA('Form Responses 1'!$1:$1)-4),,TRUE,"Form Responses 1")))</f>
        <v>RADEN SALEH - Halaman [Pos Security]</v>
      </c>
      <c r="G895" s="68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RADEN SALEH - Halaman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4">
        <f ca="1" t="shared" ref="N895:O895" si="903">IFERROR(AVERAGEIF(L:L,L895,$J:$J)," ")</f>
        <v>0.925625</v>
      </c>
      <c r="O895" s="84">
        <f ca="1" t="shared" si="903"/>
        <v>0.925625</v>
      </c>
      <c r="P895" s="68" t="str">
        <f ca="1">IF(ISBLANK(A895)," ",IF(N895&gt;MASTER!$B$3/100,"SB",IF(N895&gt;MASTER!$B$4/100,"B",IF(N895&gt;MASTER!$B$5/100,"C","K"))))</f>
        <v>B</v>
      </c>
      <c r="Q895" s="68" t="str">
        <f ca="1">IF(ISBLANK(B895)," ",IF(O895&gt;MASTER!$B$3/100,"SB",IF(O895&gt;MASTER!$B$4/100,"B",IF(O895&gt;MASTER!$B$5/100,"C","K"))))</f>
        <v>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3">
        <f ca="1" t="shared" si="0"/>
        <v>6</v>
      </c>
      <c r="F896" s="68" t="str">
        <f ca="1">IF(ISBLANK(A896)," ",INDIRECT(ADDRESS(1,5+MOD(ROW()-2,COUNTA('Form Responses 1'!$1:$1)-4),,TRUE,"Form Responses 1")))</f>
        <v>RADEN SALEH - Halaman [Halaman depan samping dan belakang]</v>
      </c>
      <c r="G896" s="68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RADEN SALEH - Halaman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4">
        <f ca="1" t="shared" ref="N896:O896" si="904">IFERROR(AVERAGEIF(L:L,L896,$J:$J)," ")</f>
        <v>0.925625</v>
      </c>
      <c r="O896" s="84">
        <f ca="1" t="shared" si="904"/>
        <v>0.925625</v>
      </c>
      <c r="P896" s="68" t="str">
        <f ca="1">IF(ISBLANK(A896)," ",IF(N896&gt;MASTER!$B$3/100,"SB",IF(N896&gt;MASTER!$B$4/100,"B",IF(N896&gt;MASTER!$B$5/100,"C","K"))))</f>
        <v>B</v>
      </c>
      <c r="Q896" s="68" t="str">
        <f ca="1">IF(ISBLANK(B896)," ",IF(O896&gt;MASTER!$B$3/100,"SB",IF(O896&gt;MASTER!$B$4/100,"B",IF(O896&gt;MASTER!$B$5/100,"C","K"))))</f>
        <v>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3">
        <f ca="1" t="shared" si="0"/>
        <v>6</v>
      </c>
      <c r="F897" s="68" t="str">
        <f ca="1">IF(ISBLANK(A897)," ",INDIRECT(ADDRESS(1,5+MOD(ROW()-2,COUNTA('Form Responses 1'!$1:$1)-4),,TRUE,"Form Responses 1")))</f>
        <v>RADEN SALEH - Halaman [TPS]</v>
      </c>
      <c r="G897" s="68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RADEN SALEH - Halaman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4">
        <f ca="1" t="shared" ref="N897:O897" si="905">IFERROR(AVERAGEIF(L:L,L897,$J:$J)," ")</f>
        <v>0.925625</v>
      </c>
      <c r="O897" s="84">
        <f ca="1" t="shared" si="905"/>
        <v>0.925625</v>
      </c>
      <c r="P897" s="68" t="str">
        <f ca="1">IF(ISBLANK(A897)," ",IF(N897&gt;MASTER!$B$3/100,"SB",IF(N897&gt;MASTER!$B$4/100,"B",IF(N897&gt;MASTER!$B$5/100,"C","K"))))</f>
        <v>B</v>
      </c>
      <c r="Q897" s="68" t="str">
        <f ca="1">IF(ISBLANK(B897)," ",IF(O897&gt;MASTER!$B$3/100,"SB",IF(O897&gt;MASTER!$B$4/100,"B",IF(O897&gt;MASTER!$B$5/100,"C","K"))))</f>
        <v>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3">
        <f ca="1" t="shared" si="0"/>
        <v>6</v>
      </c>
      <c r="F898" s="68" t="str">
        <f ca="1">IF(ISBLANK(A898)," ",INDIRECT(ADDRESS(1,5+MOD(ROW()-2,COUNTA('Form Responses 1'!$1:$1)-4),,TRUE,"Form Responses 1")))</f>
        <v>Security [CIKINI - Security Functions]</v>
      </c>
      <c r="G898" s="68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Security</v>
      </c>
      <c r="I898" s="84" t="str">
        <f ca="1" t="shared" si="2"/>
        <v>SECURITY SERVICE</v>
      </c>
      <c r="J898" s="84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4">
        <f ca="1" t="shared" ref="N898:O898" si="906">IFERROR(AVERAGEIF(L:L,L898,$J:$J)," ")</f>
        <v>0.925625</v>
      </c>
      <c r="O898" s="84">
        <f ca="1" t="shared" si="906"/>
        <v>0.925625</v>
      </c>
      <c r="P898" s="68" t="str">
        <f ca="1">IF(ISBLANK(A898)," ",IF(N898&gt;MASTER!$B$3/100,"SB",IF(N898&gt;MASTER!$B$4/100,"B",IF(N898&gt;MASTER!$B$5/100,"C","K"))))</f>
        <v>B</v>
      </c>
      <c r="Q898" s="68" t="str">
        <f ca="1">IF(ISBLANK(B898)," ",IF(O898&gt;MASTER!$B$3/100,"SB",IF(O898&gt;MASTER!$B$4/100,"B",IF(O898&gt;MASTER!$B$5/100,"C","K"))))</f>
        <v>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3">
        <f ca="1" t="shared" si="0"/>
        <v>6</v>
      </c>
      <c r="F899" s="68" t="str">
        <f ca="1">IF(ISBLANK(A899)," ",INDIRECT(ADDRESS(1,5+MOD(ROW()-2,COUNTA('Form Responses 1'!$1:$1)-4),,TRUE,"Form Responses 1")))</f>
        <v>Security [ RADEN SALEH - Security Functions]</v>
      </c>
      <c r="G899" s="68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Security</v>
      </c>
      <c r="I899" s="84" t="str">
        <f ca="1" t="shared" si="2"/>
        <v>SECURITY SERVICE</v>
      </c>
      <c r="J899" s="84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4">
        <f ca="1" t="shared" ref="N899:O899" si="907">IFERROR(AVERAGEIF(L:L,L899,$J:$J)," ")</f>
        <v>0.925625</v>
      </c>
      <c r="O899" s="84">
        <f ca="1" t="shared" si="907"/>
        <v>0.925625</v>
      </c>
      <c r="P899" s="68" t="str">
        <f ca="1">IF(ISBLANK(A899)," ",IF(N899&gt;MASTER!$B$3/100,"SB",IF(N899&gt;MASTER!$B$4/100,"B",IF(N899&gt;MASTER!$B$5/100,"C","K"))))</f>
        <v>B</v>
      </c>
      <c r="Q899" s="68" t="str">
        <f ca="1">IF(ISBLANK(B899)," ",IF(O899&gt;MASTER!$B$3/100,"SB",IF(O899&gt;MASTER!$B$4/100,"B",IF(O899&gt;MASTER!$B$5/100,"C","K"))))</f>
        <v>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3">
        <f ca="1" t="shared" si="0"/>
        <v>6</v>
      </c>
      <c r="F900" s="68" t="str">
        <f ca="1">IF(ISBLANK(A900)," ",INDIRECT(ADDRESS(1,5+MOD(ROW()-2,COUNTA('Form Responses 1'!$1:$1)-4),,TRUE,"Form Responses 1")))</f>
        <v>CIKINI - Lantai 1 [Lobby Utama]</v>
      </c>
      <c r="G900" s="68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CIKINI - Lantai 1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4">
        <f ca="1" t="shared" ref="N900:O900" si="908">IFERROR(AVERAGEIF(L:L,L900,$J:$J)," ")</f>
        <v>0.925625</v>
      </c>
      <c r="O900" s="84">
        <f ca="1" t="shared" si="908"/>
        <v>0.925625</v>
      </c>
      <c r="P900" s="68" t="str">
        <f ca="1">IF(ISBLANK(A900)," ",IF(N900&gt;MASTER!$B$3/100,"SB",IF(N900&gt;MASTER!$B$4/100,"B",IF(N900&gt;MASTER!$B$5/100,"C","K"))))</f>
        <v>B</v>
      </c>
      <c r="Q900" s="68" t="str">
        <f ca="1">IF(ISBLANK(B900)," ",IF(O900&gt;MASTER!$B$3/100,"SB",IF(O900&gt;MASTER!$B$4/100,"B",IF(O900&gt;MASTER!$B$5/100,"C","K"))))</f>
        <v>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3">
        <f ca="1" t="shared" si="0"/>
        <v>6</v>
      </c>
      <c r="F901" s="68" t="str">
        <f ca="1">IF(ISBLANK(A901)," ",INDIRECT(ADDRESS(1,5+MOD(ROW()-2,COUNTA('Form Responses 1'!$1:$1)-4),,TRUE,"Form Responses 1")))</f>
        <v>CIKINI - Lantai 1 [Musholla]</v>
      </c>
      <c r="G901" s="68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CIKINI - Lantai 1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4">
        <f ca="1" t="shared" ref="N901:O901" si="909">IFERROR(AVERAGEIF(L:L,L901,$J:$J)," ")</f>
        <v>0.925625</v>
      </c>
      <c r="O901" s="84">
        <f ca="1" t="shared" si="909"/>
        <v>0.925625</v>
      </c>
      <c r="P901" s="68" t="str">
        <f ca="1">IF(ISBLANK(A901)," ",IF(N901&gt;MASTER!$B$3/100,"SB",IF(N901&gt;MASTER!$B$4/100,"B",IF(N901&gt;MASTER!$B$5/100,"C","K"))))</f>
        <v>B</v>
      </c>
      <c r="Q901" s="68" t="str">
        <f ca="1">IF(ISBLANK(B901)," ",IF(O901&gt;MASTER!$B$3/100,"SB",IF(O901&gt;MASTER!$B$4/100,"B",IF(O901&gt;MASTER!$B$5/100,"C","K"))))</f>
        <v>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3">
        <f ca="1" t="shared" si="0"/>
        <v>6</v>
      </c>
      <c r="F902" s="68" t="str">
        <f ca="1">IF(ISBLANK(A902)," ",INDIRECT(ADDRESS(1,5+MOD(ROW()-2,COUNTA('Form Responses 1'!$1:$1)-4),,TRUE,"Form Responses 1")))</f>
        <v>CIKINI - Lantai 1 [R. PPID]</v>
      </c>
      <c r="G902" s="68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CIKINI - Lantai 1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4">
        <f ca="1" t="shared" ref="N902:O902" si="910">IFERROR(AVERAGEIF(L:L,L902,$J:$J)," ")</f>
        <v>0.925625</v>
      </c>
      <c r="O902" s="84">
        <f ca="1" t="shared" si="910"/>
        <v>0.925625</v>
      </c>
      <c r="P902" s="68" t="str">
        <f ca="1">IF(ISBLANK(A902)," ",IF(N902&gt;MASTER!$B$3/100,"SB",IF(N902&gt;MASTER!$B$4/100,"B",IF(N902&gt;MASTER!$B$5/100,"C","K"))))</f>
        <v>B</v>
      </c>
      <c r="Q902" s="68" t="str">
        <f ca="1">IF(ISBLANK(B902)," ",IF(O902&gt;MASTER!$B$3/100,"SB",IF(O902&gt;MASTER!$B$4/100,"B",IF(O902&gt;MASTER!$B$5/100,"C","K"))))</f>
        <v>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3">
        <f ca="1" t="shared" si="0"/>
        <v>6</v>
      </c>
      <c r="F903" s="68" t="str">
        <f ca="1">IF(ISBLANK(A903)," ",INDIRECT(ADDRESS(1,5+MOD(ROW()-2,COUNTA('Form Responses 1'!$1:$1)-4),,TRUE,"Form Responses 1")))</f>
        <v>CIKINI - Lantai 1 [Ruang Kerja]</v>
      </c>
      <c r="G903" s="68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CIKINI - Lantai 1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4">
        <f ca="1" t="shared" ref="N903:O903" si="911">IFERROR(AVERAGEIF(L:L,L903,$J:$J)," ")</f>
        <v>0.925625</v>
      </c>
      <c r="O903" s="84">
        <f ca="1" t="shared" si="911"/>
        <v>0.925625</v>
      </c>
      <c r="P903" s="68" t="str">
        <f ca="1">IF(ISBLANK(A903)," ",IF(N903&gt;MASTER!$B$3/100,"SB",IF(N903&gt;MASTER!$B$4/100,"B",IF(N903&gt;MASTER!$B$5/100,"C","K"))))</f>
        <v>B</v>
      </c>
      <c r="Q903" s="68" t="str">
        <f ca="1">IF(ISBLANK(B903)," ",IF(O903&gt;MASTER!$B$3/100,"SB",IF(O903&gt;MASTER!$B$4/100,"B",IF(O903&gt;MASTER!$B$5/100,"C","K"))))</f>
        <v>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3">
        <f ca="1" t="shared" si="0"/>
        <v>6</v>
      </c>
      <c r="F904" s="68" t="str">
        <f ca="1">IF(ISBLANK(A904)," ",INDIRECT(ADDRESS(1,5+MOD(ROW()-2,COUNTA('Form Responses 1'!$1:$1)-4),,TRUE,"Form Responses 1")))</f>
        <v>CIKINI - Lantai 1 [Taman Tengah]</v>
      </c>
      <c r="G904" s="68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CIKINI - Lantai 1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4">
        <f ca="1" t="shared" ref="N904:O904" si="912">IFERROR(AVERAGEIF(L:L,L904,$J:$J)," ")</f>
        <v>0.925625</v>
      </c>
      <c r="O904" s="84">
        <f ca="1" t="shared" si="912"/>
        <v>0.925625</v>
      </c>
      <c r="P904" s="68" t="str">
        <f ca="1">IF(ISBLANK(A904)," ",IF(N904&gt;MASTER!$B$3/100,"SB",IF(N904&gt;MASTER!$B$4/100,"B",IF(N904&gt;MASTER!$B$5/100,"C","K"))))</f>
        <v>B</v>
      </c>
      <c r="Q904" s="68" t="str">
        <f ca="1">IF(ISBLANK(B904)," ",IF(O904&gt;MASTER!$B$3/100,"SB",IF(O904&gt;MASTER!$B$4/100,"B",IF(O904&gt;MASTER!$B$5/100,"C","K"))))</f>
        <v>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3">
        <f ca="1" t="shared" si="0"/>
        <v>6</v>
      </c>
      <c r="F905" s="68" t="str">
        <f ca="1">IF(ISBLANK(A905)," ",INDIRECT(ADDRESS(1,5+MOD(ROW()-2,COUNTA('Form Responses 1'!$1:$1)-4),,TRUE,"Form Responses 1")))</f>
        <v>CIKINI - Lantai 1 [Toilet Pria / Wanita]</v>
      </c>
      <c r="G905" s="68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CIKINI - Lantai 1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4">
        <f ca="1" t="shared" ref="N905:O905" si="913">IFERROR(AVERAGEIF(L:L,L905,$J:$J)," ")</f>
        <v>0.925625</v>
      </c>
      <c r="O905" s="84">
        <f ca="1" t="shared" si="913"/>
        <v>0.925625</v>
      </c>
      <c r="P905" s="68" t="str">
        <f ca="1">IF(ISBLANK(A905)," ",IF(N905&gt;MASTER!$B$3/100,"SB",IF(N905&gt;MASTER!$B$4/100,"B",IF(N905&gt;MASTER!$B$5/100,"C","K"))))</f>
        <v>B</v>
      </c>
      <c r="Q905" s="68" t="str">
        <f ca="1">IF(ISBLANK(B905)," ",IF(O905&gt;MASTER!$B$3/100,"SB",IF(O905&gt;MASTER!$B$4/100,"B",IF(O905&gt;MASTER!$B$5/100,"C","K"))))</f>
        <v>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3">
        <f ca="1" t="shared" si="0"/>
        <v>6</v>
      </c>
      <c r="F906" s="68" t="str">
        <f ca="1">IF(ISBLANK(A906)," ",INDIRECT(ADDRESS(1,5+MOD(ROW()-2,COUNTA('Form Responses 1'!$1:$1)-4),,TRUE,"Form Responses 1")))</f>
        <v>CIKINI - Lantai 2 [Tangga Exit]</v>
      </c>
      <c r="G906" s="68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CIKINI - Lantai 2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4">
        <f ca="1" t="shared" ref="N906:O906" si="914">IFERROR(AVERAGEIF(L:L,L906,$J:$J)," ")</f>
        <v>0.925625</v>
      </c>
      <c r="O906" s="84">
        <f ca="1" t="shared" si="914"/>
        <v>0.925625</v>
      </c>
      <c r="P906" s="68" t="str">
        <f ca="1">IF(ISBLANK(A906)," ",IF(N906&gt;MASTER!$B$3/100,"SB",IF(N906&gt;MASTER!$B$4/100,"B",IF(N906&gt;MASTER!$B$5/100,"C","K"))))</f>
        <v>B</v>
      </c>
      <c r="Q906" s="68" t="str">
        <f ca="1">IF(ISBLANK(B906)," ",IF(O906&gt;MASTER!$B$3/100,"SB",IF(O906&gt;MASTER!$B$4/100,"B",IF(O906&gt;MASTER!$B$5/100,"C","K"))))</f>
        <v>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3">
        <f ca="1" t="shared" si="0"/>
        <v>6</v>
      </c>
      <c r="F907" s="68" t="str">
        <f ca="1">IF(ISBLANK(A907)," ",INDIRECT(ADDRESS(1,5+MOD(ROW()-2,COUNTA('Form Responses 1'!$1:$1)-4),,TRUE,"Form Responses 1")))</f>
        <v>CIKINI - Lantai 2 [Ruang Kerja]</v>
      </c>
      <c r="G907" s="68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CIKINI - Lantai 2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4">
        <f ca="1" t="shared" ref="N907:O907" si="915">IFERROR(AVERAGEIF(L:L,L907,$J:$J)," ")</f>
        <v>0.925625</v>
      </c>
      <c r="O907" s="84">
        <f ca="1" t="shared" si="915"/>
        <v>0.925625</v>
      </c>
      <c r="P907" s="68" t="str">
        <f ca="1">IF(ISBLANK(A907)," ",IF(N907&gt;MASTER!$B$3/100,"SB",IF(N907&gt;MASTER!$B$4/100,"B",IF(N907&gt;MASTER!$B$5/100,"C","K"))))</f>
        <v>B</v>
      </c>
      <c r="Q907" s="68" t="str">
        <f ca="1">IF(ISBLANK(B907)," ",IF(O907&gt;MASTER!$B$3/100,"SB",IF(O907&gt;MASTER!$B$4/100,"B",IF(O907&gt;MASTER!$B$5/100,"C","K"))))</f>
        <v>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3">
        <f ca="1" t="shared" si="0"/>
        <v>6</v>
      </c>
      <c r="F908" s="68" t="str">
        <f ca="1">IF(ISBLANK(A908)," ",INDIRECT(ADDRESS(1,5+MOD(ROW()-2,COUNTA('Form Responses 1'!$1:$1)-4),,TRUE,"Form Responses 1")))</f>
        <v>CIKINI - Lantai 2 [Pantry ]</v>
      </c>
      <c r="G908" s="68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CIKINI - Lantai 2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4">
        <f ca="1" t="shared" ref="N908:O908" si="916">IFERROR(AVERAGEIF(L:L,L908,$J:$J)," ")</f>
        <v>0.925625</v>
      </c>
      <c r="O908" s="84">
        <f ca="1" t="shared" si="916"/>
        <v>0.925625</v>
      </c>
      <c r="P908" s="68" t="str">
        <f ca="1">IF(ISBLANK(A908)," ",IF(N908&gt;MASTER!$B$3/100,"SB",IF(N908&gt;MASTER!$B$4/100,"B",IF(N908&gt;MASTER!$B$5/100,"C","K"))))</f>
        <v>B</v>
      </c>
      <c r="Q908" s="68" t="str">
        <f ca="1">IF(ISBLANK(B908)," ",IF(O908&gt;MASTER!$B$3/100,"SB",IF(O908&gt;MASTER!$B$4/100,"B",IF(O908&gt;MASTER!$B$5/100,"C","K"))))</f>
        <v>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3">
        <f ca="1" t="shared" si="0"/>
        <v>6</v>
      </c>
      <c r="F909" s="68" t="str">
        <f ca="1">IF(ISBLANK(A909)," ",INDIRECT(ADDRESS(1,5+MOD(ROW()-2,COUNTA('Form Responses 1'!$1:$1)-4),,TRUE,"Form Responses 1")))</f>
        <v>CIKINI - Lantai 2 [Ruang Rapat 1]</v>
      </c>
      <c r="G909" s="68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CIKINI - Lantai 2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4">
        <f ca="1" t="shared" ref="N909:O909" si="917">IFERROR(AVERAGEIF(L:L,L909,$J:$J)," ")</f>
        <v>0.925625</v>
      </c>
      <c r="O909" s="84">
        <f ca="1" t="shared" si="917"/>
        <v>0.925625</v>
      </c>
      <c r="P909" s="68" t="str">
        <f ca="1">IF(ISBLANK(A909)," ",IF(N909&gt;MASTER!$B$3/100,"SB",IF(N909&gt;MASTER!$B$4/100,"B",IF(N909&gt;MASTER!$B$5/100,"C","K"))))</f>
        <v>B</v>
      </c>
      <c r="Q909" s="68" t="str">
        <f ca="1">IF(ISBLANK(B909)," ",IF(O909&gt;MASTER!$B$3/100,"SB",IF(O909&gt;MASTER!$B$4/100,"B",IF(O909&gt;MASTER!$B$5/100,"C","K"))))</f>
        <v>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3">
        <f ca="1" t="shared" si="0"/>
        <v>6</v>
      </c>
      <c r="F910" s="68" t="str">
        <f ca="1">IF(ISBLANK(A910)," ",INDIRECT(ADDRESS(1,5+MOD(ROW()-2,COUNTA('Form Responses 1'!$1:$1)-4),,TRUE,"Form Responses 1")))</f>
        <v>CIKINI - Lantai 2 [Koridor ]</v>
      </c>
      <c r="G910" s="68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CIKINI - Lantai 2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4">
        <f ca="1" t="shared" ref="N910:O910" si="918">IFERROR(AVERAGEIF(L:L,L910,$J:$J)," ")</f>
        <v>0.925625</v>
      </c>
      <c r="O910" s="84">
        <f ca="1" t="shared" si="918"/>
        <v>0.925625</v>
      </c>
      <c r="P910" s="68" t="str">
        <f ca="1">IF(ISBLANK(A910)," ",IF(N910&gt;MASTER!$B$3/100,"SB",IF(N910&gt;MASTER!$B$4/100,"B",IF(N910&gt;MASTER!$B$5/100,"C","K"))))</f>
        <v>B</v>
      </c>
      <c r="Q910" s="68" t="str">
        <f ca="1">IF(ISBLANK(B910)," ",IF(O910&gt;MASTER!$B$3/100,"SB",IF(O910&gt;MASTER!$B$4/100,"B",IF(O910&gt;MASTER!$B$5/100,"C","K"))))</f>
        <v>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3">
        <f ca="1" t="shared" si="0"/>
        <v>6</v>
      </c>
      <c r="F911" s="68" t="str">
        <f ca="1">IF(ISBLANK(A911)," ",INDIRECT(ADDRESS(1,5+MOD(ROW()-2,COUNTA('Form Responses 1'!$1:$1)-4),,TRUE,"Form Responses 1")))</f>
        <v>CIKINI - Lantai 2 [Toilet Pria / Wanita]</v>
      </c>
      <c r="G911" s="68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CIKINI - Lantai 2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4">
        <f ca="1" t="shared" ref="N911:O911" si="919">IFERROR(AVERAGEIF(L:L,L911,$J:$J)," ")</f>
        <v>0.925625</v>
      </c>
      <c r="O911" s="84">
        <f ca="1" t="shared" si="919"/>
        <v>0.925625</v>
      </c>
      <c r="P911" s="68" t="str">
        <f ca="1">IF(ISBLANK(A911)," ",IF(N911&gt;MASTER!$B$3/100,"SB",IF(N911&gt;MASTER!$B$4/100,"B",IF(N911&gt;MASTER!$B$5/100,"C","K"))))</f>
        <v>B</v>
      </c>
      <c r="Q911" s="68" t="str">
        <f ca="1">IF(ISBLANK(B911)," ",IF(O911&gt;MASTER!$B$3/100,"SB",IF(O911&gt;MASTER!$B$4/100,"B",IF(O911&gt;MASTER!$B$5/100,"C","K"))))</f>
        <v>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3">
        <f ca="1" t="shared" si="0"/>
        <v>6</v>
      </c>
      <c r="F912" s="68" t="str">
        <f ca="1">IF(ISBLANK(A912)," ",INDIRECT(ADDRESS(1,5+MOD(ROW()-2,COUNTA('Form Responses 1'!$1:$1)-4),,TRUE,"Form Responses 1")))</f>
        <v>CIKINI - Halaman [Taman ]</v>
      </c>
      <c r="G912" s="68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CIKINI - Halaman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4">
        <f ca="1" t="shared" ref="N912:O912" si="920">IFERROR(AVERAGEIF(L:L,L912,$J:$J)," ")</f>
        <v>0.925625</v>
      </c>
      <c r="O912" s="84">
        <f ca="1" t="shared" si="920"/>
        <v>0.925625</v>
      </c>
      <c r="P912" s="68" t="str">
        <f ca="1">IF(ISBLANK(A912)," ",IF(N912&gt;MASTER!$B$3/100,"SB",IF(N912&gt;MASTER!$B$4/100,"B",IF(N912&gt;MASTER!$B$5/100,"C","K"))))</f>
        <v>B</v>
      </c>
      <c r="Q912" s="68" t="str">
        <f ca="1">IF(ISBLANK(B912)," ",IF(O912&gt;MASTER!$B$3/100,"SB",IF(O912&gt;MASTER!$B$4/100,"B",IF(O912&gt;MASTER!$B$5/100,"C","K"))))</f>
        <v>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3">
        <f ca="1" t="shared" si="0"/>
        <v>6</v>
      </c>
      <c r="F913" s="68" t="str">
        <f ca="1">IF(ISBLANK(A913)," ",INDIRECT(ADDRESS(1,5+MOD(ROW()-2,COUNTA('Form Responses 1'!$1:$1)-4),,TRUE,"Form Responses 1")))</f>
        <v>CIKINI - Halaman [Parkir Motor ]</v>
      </c>
      <c r="G913" s="68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CIKINI - Halaman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4">
        <f ca="1" t="shared" ref="N913:O913" si="921">IFERROR(AVERAGEIF(L:L,L913,$J:$J)," ")</f>
        <v>0.925625</v>
      </c>
      <c r="O913" s="84">
        <f ca="1" t="shared" si="921"/>
        <v>0.925625</v>
      </c>
      <c r="P913" s="68" t="str">
        <f ca="1">IF(ISBLANK(A913)," ",IF(N913&gt;MASTER!$B$3/100,"SB",IF(N913&gt;MASTER!$B$4/100,"B",IF(N913&gt;MASTER!$B$5/100,"C","K"))))</f>
        <v>B</v>
      </c>
      <c r="Q913" s="68" t="str">
        <f ca="1">IF(ISBLANK(B913)," ",IF(O913&gt;MASTER!$B$3/100,"SB",IF(O913&gt;MASTER!$B$4/100,"B",IF(O913&gt;MASTER!$B$5/100,"C","K"))))</f>
        <v>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3">
        <f ca="1" t="shared" si="0"/>
        <v>6</v>
      </c>
      <c r="F914" s="68" t="str">
        <f ca="1">IF(ISBLANK(A914)," ",INDIRECT(ADDRESS(1,5+MOD(ROW()-2,COUNTA('Form Responses 1'!$1:$1)-4),,TRUE,"Form Responses 1")))</f>
        <v>CIKINI - Halaman [Parkir Mobil]</v>
      </c>
      <c r="G914" s="68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CIKINI - Halaman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4">
        <f ca="1" t="shared" ref="N914:O914" si="922">IFERROR(AVERAGEIF(L:L,L914,$J:$J)," ")</f>
        <v>0.925625</v>
      </c>
      <c r="O914" s="84">
        <f ca="1" t="shared" si="922"/>
        <v>0.925625</v>
      </c>
      <c r="P914" s="68" t="str">
        <f ca="1">IF(ISBLANK(A914)," ",IF(N914&gt;MASTER!$B$3/100,"SB",IF(N914&gt;MASTER!$B$4/100,"B",IF(N914&gt;MASTER!$B$5/100,"C","K"))))</f>
        <v>B</v>
      </c>
      <c r="Q914" s="68" t="str">
        <f ca="1">IF(ISBLANK(B914)," ",IF(O914&gt;MASTER!$B$3/100,"SB",IF(O914&gt;MASTER!$B$4/100,"B",IF(O914&gt;MASTER!$B$5/100,"C","K"))))</f>
        <v>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3">
        <f ca="1" t="shared" si="0"/>
        <v>6</v>
      </c>
      <c r="F915" s="68" t="str">
        <f ca="1">IF(ISBLANK(A915)," ",INDIRECT(ADDRESS(1,5+MOD(ROW()-2,COUNTA('Form Responses 1'!$1:$1)-4),,TRUE,"Form Responses 1")))</f>
        <v>CIKINI - Halaman [Pos Security]</v>
      </c>
      <c r="G915" s="68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CIKINI - Halaman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4">
        <f ca="1" t="shared" ref="N915:O915" si="923">IFERROR(AVERAGEIF(L:L,L915,$J:$J)," ")</f>
        <v>0.925625</v>
      </c>
      <c r="O915" s="84">
        <f ca="1" t="shared" si="923"/>
        <v>0.925625</v>
      </c>
      <c r="P915" s="68" t="str">
        <f ca="1">IF(ISBLANK(A915)," ",IF(N915&gt;MASTER!$B$3/100,"SB",IF(N915&gt;MASTER!$B$4/100,"B",IF(N915&gt;MASTER!$B$5/100,"C","K"))))</f>
        <v>B</v>
      </c>
      <c r="Q915" s="68" t="str">
        <f ca="1">IF(ISBLANK(B915)," ",IF(O915&gt;MASTER!$B$3/100,"SB",IF(O915&gt;MASTER!$B$4/100,"B",IF(O915&gt;MASTER!$B$5/100,"C","K"))))</f>
        <v>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3">
        <f ca="1" t="shared" si="0"/>
        <v>6</v>
      </c>
      <c r="F916" s="68" t="str">
        <f ca="1">IF(ISBLANK(A916)," ",INDIRECT(ADDRESS(1,5+MOD(ROW()-2,COUNTA('Form Responses 1'!$1:$1)-4),,TRUE,"Form Responses 1")))</f>
        <v>CIKINI - Halaman [Halaman depan dan samping ]</v>
      </c>
      <c r="G916" s="68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CIKINI - Halaman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4">
        <f ca="1" t="shared" ref="N916:O916" si="924">IFERROR(AVERAGEIF(L:L,L916,$J:$J)," ")</f>
        <v>0.925625</v>
      </c>
      <c r="O916" s="84">
        <f ca="1" t="shared" si="924"/>
        <v>0.925625</v>
      </c>
      <c r="P916" s="68" t="str">
        <f ca="1">IF(ISBLANK(A916)," ",IF(N916&gt;MASTER!$B$3/100,"SB",IF(N916&gt;MASTER!$B$4/100,"B",IF(N916&gt;MASTER!$B$5/100,"C","K"))))</f>
        <v>B</v>
      </c>
      <c r="Q916" s="68" t="str">
        <f ca="1">IF(ISBLANK(B916)," ",IF(O916&gt;MASTER!$B$3/100,"SB",IF(O916&gt;MASTER!$B$4/100,"B",IF(O916&gt;MASTER!$B$5/100,"C","K"))))</f>
        <v>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3">
        <f ca="1" t="shared" si="0"/>
        <v>6</v>
      </c>
      <c r="F917" s="68" t="str">
        <f ca="1">IF(ISBLANK(A917)," ",INDIRECT(ADDRESS(1,5+MOD(ROW()-2,COUNTA('Form Responses 1'!$1:$1)-4),,TRUE,"Form Responses 1")))</f>
        <v>CIKINI - Halaman [TPS]</v>
      </c>
      <c r="G917" s="68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CIKINI - Halaman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4">
        <f ca="1" t="shared" ref="N917:O917" si="925">IFERROR(AVERAGEIF(L:L,L917,$J:$J)," ")</f>
        <v>0.925625</v>
      </c>
      <c r="O917" s="84">
        <f ca="1" t="shared" si="925"/>
        <v>0.925625</v>
      </c>
      <c r="P917" s="68" t="str">
        <f ca="1">IF(ISBLANK(A917)," ",IF(N917&gt;MASTER!$B$3/100,"SB",IF(N917&gt;MASTER!$B$4/100,"B",IF(N917&gt;MASTER!$B$5/100,"C","K"))))</f>
        <v>B</v>
      </c>
      <c r="Q917" s="68" t="str">
        <f ca="1">IF(ISBLANK(B917)," ",IF(O917&gt;MASTER!$B$3/100,"SB",IF(O917&gt;MASTER!$B$4/100,"B",IF(O917&gt;MASTER!$B$5/100,"C","K"))))</f>
        <v>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3">
        <f ca="1" t="shared" si="0"/>
        <v>6</v>
      </c>
      <c r="F918" s="68" t="str">
        <f ca="1">IF(ISBLANK(A918)," ",INDIRECT(ADDRESS(1,5+MOD(ROW()-2,COUNTA('Form Responses 1'!$1:$1)-4),,TRUE,"Form Responses 1")))</f>
        <v>RADEN SALEH - Lantai 1 [Lobby Utama]</v>
      </c>
      <c r="G918" s="68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RADEN SALEH - Lantai 1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4">
        <f ca="1" t="shared" ref="N918:O918" si="926">IFERROR(AVERAGEIF(L:L,L918,$J:$J)," ")</f>
        <v>0.925625</v>
      </c>
      <c r="O918" s="84">
        <f ca="1" t="shared" si="926"/>
        <v>0.925625</v>
      </c>
      <c r="P918" s="68" t="str">
        <f ca="1">IF(ISBLANK(A918)," ",IF(N918&gt;MASTER!$B$3/100,"SB",IF(N918&gt;MASTER!$B$4/100,"B",IF(N918&gt;MASTER!$B$5/100,"C","K"))))</f>
        <v>B</v>
      </c>
      <c r="Q918" s="68" t="str">
        <f ca="1">IF(ISBLANK(B918)," ",IF(O918&gt;MASTER!$B$3/100,"SB",IF(O918&gt;MASTER!$B$4/100,"B",IF(O918&gt;MASTER!$B$5/100,"C","K"))))</f>
        <v>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3">
        <f ca="1" t="shared" si="0"/>
        <v>6</v>
      </c>
      <c r="F919" s="68" t="str">
        <f ca="1">IF(ISBLANK(A919)," ",INDIRECT(ADDRESS(1,5+MOD(ROW()-2,COUNTA('Form Responses 1'!$1:$1)-4),,TRUE,"Form Responses 1")))</f>
        <v>RADEN SALEH - Lantai 1 [Lobby Luar]</v>
      </c>
      <c r="G919" s="68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RADEN SALEH - Lantai 1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4">
        <f ca="1" t="shared" ref="N919:O919" si="927">IFERROR(AVERAGEIF(L:L,L919,$J:$J)," ")</f>
        <v>0.925625</v>
      </c>
      <c r="O919" s="84">
        <f ca="1" t="shared" si="927"/>
        <v>0.925625</v>
      </c>
      <c r="P919" s="68" t="str">
        <f ca="1">IF(ISBLANK(A919)," ",IF(N919&gt;MASTER!$B$3/100,"SB",IF(N919&gt;MASTER!$B$4/100,"B",IF(N919&gt;MASTER!$B$5/100,"C","K"))))</f>
        <v>B</v>
      </c>
      <c r="Q919" s="68" t="str">
        <f ca="1">IF(ISBLANK(B919)," ",IF(O919&gt;MASTER!$B$3/100,"SB",IF(O919&gt;MASTER!$B$4/100,"B",IF(O919&gt;MASTER!$B$5/100,"C","K"))))</f>
        <v>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3">
        <f ca="1" t="shared" si="0"/>
        <v>6</v>
      </c>
      <c r="F920" s="68" t="str">
        <f ca="1">IF(ISBLANK(A920)," ",INDIRECT(ADDRESS(1,5+MOD(ROW()-2,COUNTA('Form Responses 1'!$1:$1)-4),,TRUE,"Form Responses 1")))</f>
        <v>RADEN SALEH - Lantai 1 [Ruang Meeting]</v>
      </c>
      <c r="G920" s="68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RADEN SALEH - Lantai 1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4">
        <f ca="1" t="shared" ref="N920:O920" si="928">IFERROR(AVERAGEIF(L:L,L920,$J:$J)," ")</f>
        <v>0.925625</v>
      </c>
      <c r="O920" s="84">
        <f ca="1" t="shared" si="928"/>
        <v>0.925625</v>
      </c>
      <c r="P920" s="68" t="str">
        <f ca="1">IF(ISBLANK(A920)," ",IF(N920&gt;MASTER!$B$3/100,"SB",IF(N920&gt;MASTER!$B$4/100,"B",IF(N920&gt;MASTER!$B$5/100,"C","K"))))</f>
        <v>B</v>
      </c>
      <c r="Q920" s="68" t="str">
        <f ca="1">IF(ISBLANK(B920)," ",IF(O920&gt;MASTER!$B$3/100,"SB",IF(O920&gt;MASTER!$B$4/100,"B",IF(O920&gt;MASTER!$B$5/100,"C","K"))))</f>
        <v>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3">
        <f ca="1" t="shared" si="0"/>
        <v>6</v>
      </c>
      <c r="F921" s="68" t="str">
        <f ca="1">IF(ISBLANK(A921)," ",INDIRECT(ADDRESS(1,5+MOD(ROW()-2,COUNTA('Form Responses 1'!$1:$1)-4),,TRUE,"Form Responses 1")))</f>
        <v>RADEN SALEH - Lantai 1 [Ruang Kerja]</v>
      </c>
      <c r="G921" s="68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RADEN SALEH - Lantai 1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4">
        <f ca="1" t="shared" ref="N921:O921" si="929">IFERROR(AVERAGEIF(L:L,L921,$J:$J)," ")</f>
        <v>0.925625</v>
      </c>
      <c r="O921" s="84">
        <f ca="1" t="shared" si="929"/>
        <v>0.925625</v>
      </c>
      <c r="P921" s="68" t="str">
        <f ca="1">IF(ISBLANK(A921)," ",IF(N921&gt;MASTER!$B$3/100,"SB",IF(N921&gt;MASTER!$B$4/100,"B",IF(N921&gt;MASTER!$B$5/100,"C","K"))))</f>
        <v>B</v>
      </c>
      <c r="Q921" s="68" t="str">
        <f ca="1">IF(ISBLANK(B921)," ",IF(O921&gt;MASTER!$B$3/100,"SB",IF(O921&gt;MASTER!$B$4/100,"B",IF(O921&gt;MASTER!$B$5/100,"C","K"))))</f>
        <v>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3">
        <f ca="1" t="shared" si="0"/>
        <v>6</v>
      </c>
      <c r="F922" s="68" t="str">
        <f ca="1">IF(ISBLANK(A922)," ",INDIRECT(ADDRESS(1,5+MOD(ROW()-2,COUNTA('Form Responses 1'!$1:$1)-4),,TRUE,"Form Responses 1")))</f>
        <v>RADEN SALEH - Lantai 1 [Tangga Exit]</v>
      </c>
      <c r="G922" s="68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RADEN SALEH - Lantai 1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4">
        <f ca="1" t="shared" ref="N922:O922" si="930">IFERROR(AVERAGEIF(L:L,L922,$J:$J)," ")</f>
        <v>0.925625</v>
      </c>
      <c r="O922" s="84">
        <f ca="1" t="shared" si="930"/>
        <v>0.925625</v>
      </c>
      <c r="P922" s="68" t="str">
        <f ca="1">IF(ISBLANK(A922)," ",IF(N922&gt;MASTER!$B$3/100,"SB",IF(N922&gt;MASTER!$B$4/100,"B",IF(N922&gt;MASTER!$B$5/100,"C","K"))))</f>
        <v>B</v>
      </c>
      <c r="Q922" s="68" t="str">
        <f ca="1">IF(ISBLANK(B922)," ",IF(O922&gt;MASTER!$B$3/100,"SB",IF(O922&gt;MASTER!$B$4/100,"B",IF(O922&gt;MASTER!$B$5/100,"C","K"))))</f>
        <v>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3">
        <f ca="1" t="shared" si="0"/>
        <v>6</v>
      </c>
      <c r="F923" s="68" t="str">
        <f ca="1">IF(ISBLANK(A923)," ",INDIRECT(ADDRESS(1,5+MOD(ROW()-2,COUNTA('Form Responses 1'!$1:$1)-4),,TRUE,"Form Responses 1")))</f>
        <v>RADEN SALEH - Lantai 1 [Toilet Pria / Wanita]</v>
      </c>
      <c r="G923" s="68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RADEN SALEH - Lantai 1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4">
        <f ca="1" t="shared" ref="N923:O923" si="931">IFERROR(AVERAGEIF(L:L,L923,$J:$J)," ")</f>
        <v>0.925625</v>
      </c>
      <c r="O923" s="84">
        <f ca="1" t="shared" si="931"/>
        <v>0.925625</v>
      </c>
      <c r="P923" s="68" t="str">
        <f ca="1">IF(ISBLANK(A923)," ",IF(N923&gt;MASTER!$B$3/100,"SB",IF(N923&gt;MASTER!$B$4/100,"B",IF(N923&gt;MASTER!$B$5/100,"C","K"))))</f>
        <v>B</v>
      </c>
      <c r="Q923" s="68" t="str">
        <f ca="1">IF(ISBLANK(B923)," ",IF(O923&gt;MASTER!$B$3/100,"SB",IF(O923&gt;MASTER!$B$4/100,"B",IF(O923&gt;MASTER!$B$5/100,"C","K"))))</f>
        <v>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3">
        <f ca="1" t="shared" si="0"/>
        <v>6</v>
      </c>
      <c r="F924" s="68" t="str">
        <f ca="1">IF(ISBLANK(A924)," ",INDIRECT(ADDRESS(1,5+MOD(ROW()-2,COUNTA('Form Responses 1'!$1:$1)-4),,TRUE,"Form Responses 1")))</f>
        <v>RADEN SALEH - Halaman [Taman ]</v>
      </c>
      <c r="G924" s="68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RADEN SALEH - Halaman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4">
        <f ca="1" t="shared" ref="N924:O924" si="932">IFERROR(AVERAGEIF(L:L,L924,$J:$J)," ")</f>
        <v>0.925625</v>
      </c>
      <c r="O924" s="84">
        <f ca="1" t="shared" si="932"/>
        <v>0.925625</v>
      </c>
      <c r="P924" s="68" t="str">
        <f ca="1">IF(ISBLANK(A924)," ",IF(N924&gt;MASTER!$B$3/100,"SB",IF(N924&gt;MASTER!$B$4/100,"B",IF(N924&gt;MASTER!$B$5/100,"C","K"))))</f>
        <v>B</v>
      </c>
      <c r="Q924" s="68" t="str">
        <f ca="1">IF(ISBLANK(B924)," ",IF(O924&gt;MASTER!$B$3/100,"SB",IF(O924&gt;MASTER!$B$4/100,"B",IF(O924&gt;MASTER!$B$5/100,"C","K"))))</f>
        <v>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3">
        <f ca="1" t="shared" si="0"/>
        <v>6</v>
      </c>
      <c r="F925" s="68" t="str">
        <f ca="1">IF(ISBLANK(A925)," ",INDIRECT(ADDRESS(1,5+MOD(ROW()-2,COUNTA('Form Responses 1'!$1:$1)-4),,TRUE,"Form Responses 1")))</f>
        <v>RADEN SALEH - Halaman [Parkir Motor ]</v>
      </c>
      <c r="G925" s="68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RADEN SALEH - Halaman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4">
        <f ca="1" t="shared" ref="N925:O925" si="933">IFERROR(AVERAGEIF(L:L,L925,$J:$J)," ")</f>
        <v>0.925625</v>
      </c>
      <c r="O925" s="84">
        <f ca="1" t="shared" si="933"/>
        <v>0.925625</v>
      </c>
      <c r="P925" s="68" t="str">
        <f ca="1">IF(ISBLANK(A925)," ",IF(N925&gt;MASTER!$B$3/100,"SB",IF(N925&gt;MASTER!$B$4/100,"B",IF(N925&gt;MASTER!$B$5/100,"C","K"))))</f>
        <v>B</v>
      </c>
      <c r="Q925" s="68" t="str">
        <f ca="1">IF(ISBLANK(B925)," ",IF(O925&gt;MASTER!$B$3/100,"SB",IF(O925&gt;MASTER!$B$4/100,"B",IF(O925&gt;MASTER!$B$5/100,"C","K"))))</f>
        <v>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3">
        <f ca="1" t="shared" si="0"/>
        <v>6</v>
      </c>
      <c r="F926" s="68" t="str">
        <f ca="1">IF(ISBLANK(A926)," ",INDIRECT(ADDRESS(1,5+MOD(ROW()-2,COUNTA('Form Responses 1'!$1:$1)-4),,TRUE,"Form Responses 1")))</f>
        <v>RADEN SALEH - Halaman [Parkir Mobil]</v>
      </c>
      <c r="G926" s="68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RADEN SALEH - Halaman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4">
        <f ca="1" t="shared" ref="N926:O926" si="934">IFERROR(AVERAGEIF(L:L,L926,$J:$J)," ")</f>
        <v>0.925625</v>
      </c>
      <c r="O926" s="84">
        <f ca="1" t="shared" si="934"/>
        <v>0.925625</v>
      </c>
      <c r="P926" s="68" t="str">
        <f ca="1">IF(ISBLANK(A926)," ",IF(N926&gt;MASTER!$B$3/100,"SB",IF(N926&gt;MASTER!$B$4/100,"B",IF(N926&gt;MASTER!$B$5/100,"C","K"))))</f>
        <v>B</v>
      </c>
      <c r="Q926" s="68" t="str">
        <f ca="1">IF(ISBLANK(B926)," ",IF(O926&gt;MASTER!$B$3/100,"SB",IF(O926&gt;MASTER!$B$4/100,"B",IF(O926&gt;MASTER!$B$5/100,"C","K"))))</f>
        <v>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3">
        <f ca="1" t="shared" si="0"/>
        <v>6</v>
      </c>
      <c r="F927" s="68" t="str">
        <f ca="1">IF(ISBLANK(A927)," ",INDIRECT(ADDRESS(1,5+MOD(ROW()-2,COUNTA('Form Responses 1'!$1:$1)-4),,TRUE,"Form Responses 1")))</f>
        <v>RADEN SALEH - Halaman [Pos Security]</v>
      </c>
      <c r="G927" s="68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RADEN SALEH - Halaman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4">
        <f ca="1" t="shared" ref="N927:O927" si="935">IFERROR(AVERAGEIF(L:L,L927,$J:$J)," ")</f>
        <v>0.925625</v>
      </c>
      <c r="O927" s="84">
        <f ca="1" t="shared" si="935"/>
        <v>0.925625</v>
      </c>
      <c r="P927" s="68" t="str">
        <f ca="1">IF(ISBLANK(A927)," ",IF(N927&gt;MASTER!$B$3/100,"SB",IF(N927&gt;MASTER!$B$4/100,"B",IF(N927&gt;MASTER!$B$5/100,"C","K"))))</f>
        <v>B</v>
      </c>
      <c r="Q927" s="68" t="str">
        <f ca="1">IF(ISBLANK(B927)," ",IF(O927&gt;MASTER!$B$3/100,"SB",IF(O927&gt;MASTER!$B$4/100,"B",IF(O927&gt;MASTER!$B$5/100,"C","K"))))</f>
        <v>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3">
        <f ca="1" t="shared" si="0"/>
        <v>6</v>
      </c>
      <c r="F928" s="68" t="str">
        <f ca="1">IF(ISBLANK(A928)," ",INDIRECT(ADDRESS(1,5+MOD(ROW()-2,COUNTA('Form Responses 1'!$1:$1)-4),,TRUE,"Form Responses 1")))</f>
        <v>RADEN SALEH - Halaman [Halaman depan samping dan belakang]</v>
      </c>
      <c r="G928" s="68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RADEN SALEH - Halaman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4">
        <f ca="1" t="shared" ref="N928:O928" si="936">IFERROR(AVERAGEIF(L:L,L928,$J:$J)," ")</f>
        <v>0.925625</v>
      </c>
      <c r="O928" s="84">
        <f ca="1" t="shared" si="936"/>
        <v>0.925625</v>
      </c>
      <c r="P928" s="68" t="str">
        <f ca="1">IF(ISBLANK(A928)," ",IF(N928&gt;MASTER!$B$3/100,"SB",IF(N928&gt;MASTER!$B$4/100,"B",IF(N928&gt;MASTER!$B$5/100,"C","K"))))</f>
        <v>B</v>
      </c>
      <c r="Q928" s="68" t="str">
        <f ca="1">IF(ISBLANK(B928)," ",IF(O928&gt;MASTER!$B$3/100,"SB",IF(O928&gt;MASTER!$B$4/100,"B",IF(O928&gt;MASTER!$B$5/100,"C","K"))))</f>
        <v>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3">
        <f ca="1" t="shared" si="0"/>
        <v>6</v>
      </c>
      <c r="F929" s="68" t="str">
        <f ca="1">IF(ISBLANK(A929)," ",INDIRECT(ADDRESS(1,5+MOD(ROW()-2,COUNTA('Form Responses 1'!$1:$1)-4),,TRUE,"Form Responses 1")))</f>
        <v>RADEN SALEH - Halaman [TPS]</v>
      </c>
      <c r="G929" s="68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RADEN SALEH - Halaman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4">
        <f ca="1" t="shared" ref="N929:O929" si="937">IFERROR(AVERAGEIF(L:L,L929,$J:$J)," ")</f>
        <v>0.925625</v>
      </c>
      <c r="O929" s="84">
        <f ca="1" t="shared" si="937"/>
        <v>0.925625</v>
      </c>
      <c r="P929" s="68" t="str">
        <f ca="1">IF(ISBLANK(A929)," ",IF(N929&gt;MASTER!$B$3/100,"SB",IF(N929&gt;MASTER!$B$4/100,"B",IF(N929&gt;MASTER!$B$5/100,"C","K"))))</f>
        <v>B</v>
      </c>
      <c r="Q929" s="68" t="str">
        <f ca="1">IF(ISBLANK(B929)," ",IF(O929&gt;MASTER!$B$3/100,"SB",IF(O929&gt;MASTER!$B$4/100,"B",IF(O929&gt;MASTER!$B$5/100,"C","K"))))</f>
        <v>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3">
        <f ca="1" t="shared" si="0"/>
        <v>6</v>
      </c>
      <c r="F930" s="68" t="str">
        <f ca="1">IF(ISBLANK(A930)," ",INDIRECT(ADDRESS(1,5+MOD(ROW()-2,COUNTA('Form Responses 1'!$1:$1)-4),,TRUE,"Form Responses 1")))</f>
        <v>Security [CIKINI - Security Functions]</v>
      </c>
      <c r="G930" s="68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Security</v>
      </c>
      <c r="I930" s="84" t="str">
        <f ca="1" t="shared" si="2"/>
        <v>SECURITY SERVICE</v>
      </c>
      <c r="J930" s="84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4">
        <f ca="1" t="shared" ref="N930:O930" si="938">IFERROR(AVERAGEIF(L:L,L930,$J:$J)," ")</f>
        <v>0.925625</v>
      </c>
      <c r="O930" s="84">
        <f ca="1" t="shared" si="938"/>
        <v>0.925625</v>
      </c>
      <c r="P930" s="68" t="str">
        <f ca="1">IF(ISBLANK(A930)," ",IF(N930&gt;MASTER!$B$3/100,"SB",IF(N930&gt;MASTER!$B$4/100,"B",IF(N930&gt;MASTER!$B$5/100,"C","K"))))</f>
        <v>B</v>
      </c>
      <c r="Q930" s="68" t="str">
        <f ca="1">IF(ISBLANK(B930)," ",IF(O930&gt;MASTER!$B$3/100,"SB",IF(O930&gt;MASTER!$B$4/100,"B",IF(O930&gt;MASTER!$B$5/100,"C","K"))))</f>
        <v>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3">
        <f ca="1" t="shared" si="0"/>
        <v>6</v>
      </c>
      <c r="F931" s="68" t="str">
        <f ca="1">IF(ISBLANK(A931)," ",INDIRECT(ADDRESS(1,5+MOD(ROW()-2,COUNTA('Form Responses 1'!$1:$1)-4),,TRUE,"Form Responses 1")))</f>
        <v>Security [ RADEN SALEH - Security Functions]</v>
      </c>
      <c r="G931" s="68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Security</v>
      </c>
      <c r="I931" s="84" t="str">
        <f ca="1" t="shared" si="2"/>
        <v>SECURITY SERVICE</v>
      </c>
      <c r="J931" s="84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4">
        <f ca="1" t="shared" ref="N931:O931" si="939">IFERROR(AVERAGEIF(L:L,L931,$J:$J)," ")</f>
        <v>0.925625</v>
      </c>
      <c r="O931" s="84">
        <f ca="1" t="shared" si="939"/>
        <v>0.925625</v>
      </c>
      <c r="P931" s="68" t="str">
        <f ca="1">IF(ISBLANK(A931)," ",IF(N931&gt;MASTER!$B$3/100,"SB",IF(N931&gt;MASTER!$B$4/100,"B",IF(N931&gt;MASTER!$B$5/100,"C","K"))))</f>
        <v>B</v>
      </c>
      <c r="Q931" s="68" t="str">
        <f ca="1">IF(ISBLANK(B931)," ",IF(O931&gt;MASTER!$B$3/100,"SB",IF(O931&gt;MASTER!$B$4/100,"B",IF(O931&gt;MASTER!$B$5/100,"C","K"))))</f>
        <v>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3">
        <f ca="1" t="shared" si="0"/>
        <v>6</v>
      </c>
      <c r="F932" s="68" t="str">
        <f ca="1">IF(ISBLANK(A932)," ",INDIRECT(ADDRESS(1,5+MOD(ROW()-2,COUNTA('Form Responses 1'!$1:$1)-4),,TRUE,"Form Responses 1")))</f>
        <v>CIKINI - Lantai 1 [Lobby Utama]</v>
      </c>
      <c r="G932" s="68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CIKINI - Lantai 1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4">
        <f ca="1" t="shared" ref="N932:O932" si="940">IFERROR(AVERAGEIF(L:L,L932,$J:$J)," ")</f>
        <v>0.925625</v>
      </c>
      <c r="O932" s="84">
        <f ca="1" t="shared" si="940"/>
        <v>0.925625</v>
      </c>
      <c r="P932" s="68" t="str">
        <f ca="1">IF(ISBLANK(A932)," ",IF(N932&gt;MASTER!$B$3/100,"SB",IF(N932&gt;MASTER!$B$4/100,"B",IF(N932&gt;MASTER!$B$5/100,"C","K"))))</f>
        <v>B</v>
      </c>
      <c r="Q932" s="68" t="str">
        <f ca="1">IF(ISBLANK(B932)," ",IF(O932&gt;MASTER!$B$3/100,"SB",IF(O932&gt;MASTER!$B$4/100,"B",IF(O932&gt;MASTER!$B$5/100,"C","K"))))</f>
        <v>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3">
        <f ca="1" t="shared" si="0"/>
        <v>6</v>
      </c>
      <c r="F933" s="68" t="str">
        <f ca="1">IF(ISBLANK(A933)," ",INDIRECT(ADDRESS(1,5+MOD(ROW()-2,COUNTA('Form Responses 1'!$1:$1)-4),,TRUE,"Form Responses 1")))</f>
        <v>CIKINI - Lantai 1 [Musholla]</v>
      </c>
      <c r="G933" s="68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CIKINI - Lantai 1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4">
        <f ca="1" t="shared" ref="N933:O933" si="941">IFERROR(AVERAGEIF(L:L,L933,$J:$J)," ")</f>
        <v>0.925625</v>
      </c>
      <c r="O933" s="84">
        <f ca="1" t="shared" si="941"/>
        <v>0.925625</v>
      </c>
      <c r="P933" s="68" t="str">
        <f ca="1">IF(ISBLANK(A933)," ",IF(N933&gt;MASTER!$B$3/100,"SB",IF(N933&gt;MASTER!$B$4/100,"B",IF(N933&gt;MASTER!$B$5/100,"C","K"))))</f>
        <v>B</v>
      </c>
      <c r="Q933" s="68" t="str">
        <f ca="1">IF(ISBLANK(B933)," ",IF(O933&gt;MASTER!$B$3/100,"SB",IF(O933&gt;MASTER!$B$4/100,"B",IF(O933&gt;MASTER!$B$5/100,"C","K"))))</f>
        <v>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3">
        <f ca="1" t="shared" si="0"/>
        <v>6</v>
      </c>
      <c r="F934" s="68" t="str">
        <f ca="1">IF(ISBLANK(A934)," ",INDIRECT(ADDRESS(1,5+MOD(ROW()-2,COUNTA('Form Responses 1'!$1:$1)-4),,TRUE,"Form Responses 1")))</f>
        <v>CIKINI - Lantai 1 [R. PPID]</v>
      </c>
      <c r="G934" s="68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CIKINI - Lantai 1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4">
        <f ca="1" t="shared" ref="N934:O934" si="942">IFERROR(AVERAGEIF(L:L,L934,$J:$J)," ")</f>
        <v>0.925625</v>
      </c>
      <c r="O934" s="84">
        <f ca="1" t="shared" si="942"/>
        <v>0.925625</v>
      </c>
      <c r="P934" s="68" t="str">
        <f ca="1">IF(ISBLANK(A934)," ",IF(N934&gt;MASTER!$B$3/100,"SB",IF(N934&gt;MASTER!$B$4/100,"B",IF(N934&gt;MASTER!$B$5/100,"C","K"))))</f>
        <v>B</v>
      </c>
      <c r="Q934" s="68" t="str">
        <f ca="1">IF(ISBLANK(B934)," ",IF(O934&gt;MASTER!$B$3/100,"SB",IF(O934&gt;MASTER!$B$4/100,"B",IF(O934&gt;MASTER!$B$5/100,"C","K"))))</f>
        <v>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3">
        <f ca="1" t="shared" si="0"/>
        <v>6</v>
      </c>
      <c r="F935" s="68" t="str">
        <f ca="1">IF(ISBLANK(A935)," ",INDIRECT(ADDRESS(1,5+MOD(ROW()-2,COUNTA('Form Responses 1'!$1:$1)-4),,TRUE,"Form Responses 1")))</f>
        <v>CIKINI - Lantai 1 [Ruang Kerja]</v>
      </c>
      <c r="G935" s="68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CIKINI - Lantai 1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4">
        <f ca="1" t="shared" ref="N935:O935" si="943">IFERROR(AVERAGEIF(L:L,L935,$J:$J)," ")</f>
        <v>0.925625</v>
      </c>
      <c r="O935" s="84">
        <f ca="1" t="shared" si="943"/>
        <v>0.925625</v>
      </c>
      <c r="P935" s="68" t="str">
        <f ca="1">IF(ISBLANK(A935)," ",IF(N935&gt;MASTER!$B$3/100,"SB",IF(N935&gt;MASTER!$B$4/100,"B",IF(N935&gt;MASTER!$B$5/100,"C","K"))))</f>
        <v>B</v>
      </c>
      <c r="Q935" s="68" t="str">
        <f ca="1">IF(ISBLANK(B935)," ",IF(O935&gt;MASTER!$B$3/100,"SB",IF(O935&gt;MASTER!$B$4/100,"B",IF(O935&gt;MASTER!$B$5/100,"C","K"))))</f>
        <v>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3">
        <f ca="1" t="shared" si="0"/>
        <v>6</v>
      </c>
      <c r="F936" s="68" t="str">
        <f ca="1">IF(ISBLANK(A936)," ",INDIRECT(ADDRESS(1,5+MOD(ROW()-2,COUNTA('Form Responses 1'!$1:$1)-4),,TRUE,"Form Responses 1")))</f>
        <v>CIKINI - Lantai 1 [Taman Tengah]</v>
      </c>
      <c r="G936" s="68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CIKINI - Lantai 1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4">
        <f ca="1" t="shared" ref="N936:O936" si="944">IFERROR(AVERAGEIF(L:L,L936,$J:$J)," ")</f>
        <v>0.925625</v>
      </c>
      <c r="O936" s="84">
        <f ca="1" t="shared" si="944"/>
        <v>0.925625</v>
      </c>
      <c r="P936" s="68" t="str">
        <f ca="1">IF(ISBLANK(A936)," ",IF(N936&gt;MASTER!$B$3/100,"SB",IF(N936&gt;MASTER!$B$4/100,"B",IF(N936&gt;MASTER!$B$5/100,"C","K"))))</f>
        <v>B</v>
      </c>
      <c r="Q936" s="68" t="str">
        <f ca="1">IF(ISBLANK(B936)," ",IF(O936&gt;MASTER!$B$3/100,"SB",IF(O936&gt;MASTER!$B$4/100,"B",IF(O936&gt;MASTER!$B$5/100,"C","K"))))</f>
        <v>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3">
        <f ca="1" t="shared" si="0"/>
        <v>6</v>
      </c>
      <c r="F937" s="68" t="str">
        <f ca="1">IF(ISBLANK(A937)," ",INDIRECT(ADDRESS(1,5+MOD(ROW()-2,COUNTA('Form Responses 1'!$1:$1)-4),,TRUE,"Form Responses 1")))</f>
        <v>CIKINI - Lantai 1 [Toilet Pria / Wanita]</v>
      </c>
      <c r="G937" s="68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CIKINI - Lantai 1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4">
        <f ca="1" t="shared" ref="N937:O937" si="945">IFERROR(AVERAGEIF(L:L,L937,$J:$J)," ")</f>
        <v>0.925625</v>
      </c>
      <c r="O937" s="84">
        <f ca="1" t="shared" si="945"/>
        <v>0.925625</v>
      </c>
      <c r="P937" s="68" t="str">
        <f ca="1">IF(ISBLANK(A937)," ",IF(N937&gt;MASTER!$B$3/100,"SB",IF(N937&gt;MASTER!$B$4/100,"B",IF(N937&gt;MASTER!$B$5/100,"C","K"))))</f>
        <v>B</v>
      </c>
      <c r="Q937" s="68" t="str">
        <f ca="1">IF(ISBLANK(B937)," ",IF(O937&gt;MASTER!$B$3/100,"SB",IF(O937&gt;MASTER!$B$4/100,"B",IF(O937&gt;MASTER!$B$5/100,"C","K"))))</f>
        <v>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3">
        <f ca="1" t="shared" si="0"/>
        <v>6</v>
      </c>
      <c r="F938" s="68" t="str">
        <f ca="1">IF(ISBLANK(A938)," ",INDIRECT(ADDRESS(1,5+MOD(ROW()-2,COUNTA('Form Responses 1'!$1:$1)-4),,TRUE,"Form Responses 1")))</f>
        <v>CIKINI - Lantai 2 [Tangga Exit]</v>
      </c>
      <c r="G938" s="68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CIKINI - Lantai 2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4">
        <f ca="1" t="shared" ref="N938:O938" si="946">IFERROR(AVERAGEIF(L:L,L938,$J:$J)," ")</f>
        <v>0.925625</v>
      </c>
      <c r="O938" s="84">
        <f ca="1" t="shared" si="946"/>
        <v>0.925625</v>
      </c>
      <c r="P938" s="68" t="str">
        <f ca="1">IF(ISBLANK(A938)," ",IF(N938&gt;MASTER!$B$3/100,"SB",IF(N938&gt;MASTER!$B$4/100,"B",IF(N938&gt;MASTER!$B$5/100,"C","K"))))</f>
        <v>B</v>
      </c>
      <c r="Q938" s="68" t="str">
        <f ca="1">IF(ISBLANK(B938)," ",IF(O938&gt;MASTER!$B$3/100,"SB",IF(O938&gt;MASTER!$B$4/100,"B",IF(O938&gt;MASTER!$B$5/100,"C","K"))))</f>
        <v>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3">
        <f ca="1" t="shared" si="0"/>
        <v>6</v>
      </c>
      <c r="F939" s="68" t="str">
        <f ca="1">IF(ISBLANK(A939)," ",INDIRECT(ADDRESS(1,5+MOD(ROW()-2,COUNTA('Form Responses 1'!$1:$1)-4),,TRUE,"Form Responses 1")))</f>
        <v>CIKINI - Lantai 2 [Ruang Kerja]</v>
      </c>
      <c r="G939" s="68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CIKINI - Lantai 2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4">
        <f ca="1" t="shared" ref="N939:O939" si="947">IFERROR(AVERAGEIF(L:L,L939,$J:$J)," ")</f>
        <v>0.925625</v>
      </c>
      <c r="O939" s="84">
        <f ca="1" t="shared" si="947"/>
        <v>0.925625</v>
      </c>
      <c r="P939" s="68" t="str">
        <f ca="1">IF(ISBLANK(A939)," ",IF(N939&gt;MASTER!$B$3/100,"SB",IF(N939&gt;MASTER!$B$4/100,"B",IF(N939&gt;MASTER!$B$5/100,"C","K"))))</f>
        <v>B</v>
      </c>
      <c r="Q939" s="68" t="str">
        <f ca="1">IF(ISBLANK(B939)," ",IF(O939&gt;MASTER!$B$3/100,"SB",IF(O939&gt;MASTER!$B$4/100,"B",IF(O939&gt;MASTER!$B$5/100,"C","K"))))</f>
        <v>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3">
        <f ca="1" t="shared" si="0"/>
        <v>6</v>
      </c>
      <c r="F940" s="68" t="str">
        <f ca="1">IF(ISBLANK(A940)," ",INDIRECT(ADDRESS(1,5+MOD(ROW()-2,COUNTA('Form Responses 1'!$1:$1)-4),,TRUE,"Form Responses 1")))</f>
        <v>CIKINI - Lantai 2 [Pantry ]</v>
      </c>
      <c r="G940" s="68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CIKINI - Lantai 2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4">
        <f ca="1" t="shared" ref="N940:O940" si="948">IFERROR(AVERAGEIF(L:L,L940,$J:$J)," ")</f>
        <v>0.925625</v>
      </c>
      <c r="O940" s="84">
        <f ca="1" t="shared" si="948"/>
        <v>0.925625</v>
      </c>
      <c r="P940" s="68" t="str">
        <f ca="1">IF(ISBLANK(A940)," ",IF(N940&gt;MASTER!$B$3/100,"SB",IF(N940&gt;MASTER!$B$4/100,"B",IF(N940&gt;MASTER!$B$5/100,"C","K"))))</f>
        <v>B</v>
      </c>
      <c r="Q940" s="68" t="str">
        <f ca="1">IF(ISBLANK(B940)," ",IF(O940&gt;MASTER!$B$3/100,"SB",IF(O940&gt;MASTER!$B$4/100,"B",IF(O940&gt;MASTER!$B$5/100,"C","K"))))</f>
        <v>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3">
        <f ca="1" t="shared" si="0"/>
        <v>6</v>
      </c>
      <c r="F941" s="68" t="str">
        <f ca="1">IF(ISBLANK(A941)," ",INDIRECT(ADDRESS(1,5+MOD(ROW()-2,COUNTA('Form Responses 1'!$1:$1)-4),,TRUE,"Form Responses 1")))</f>
        <v>CIKINI - Lantai 2 [Ruang Rapat 1]</v>
      </c>
      <c r="G941" s="68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CIKINI - Lantai 2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4">
        <f ca="1" t="shared" ref="N941:O941" si="949">IFERROR(AVERAGEIF(L:L,L941,$J:$J)," ")</f>
        <v>0.925625</v>
      </c>
      <c r="O941" s="84">
        <f ca="1" t="shared" si="949"/>
        <v>0.925625</v>
      </c>
      <c r="P941" s="68" t="str">
        <f ca="1">IF(ISBLANK(A941)," ",IF(N941&gt;MASTER!$B$3/100,"SB",IF(N941&gt;MASTER!$B$4/100,"B",IF(N941&gt;MASTER!$B$5/100,"C","K"))))</f>
        <v>B</v>
      </c>
      <c r="Q941" s="68" t="str">
        <f ca="1">IF(ISBLANK(B941)," ",IF(O941&gt;MASTER!$B$3/100,"SB",IF(O941&gt;MASTER!$B$4/100,"B",IF(O941&gt;MASTER!$B$5/100,"C","K"))))</f>
        <v>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3">
        <f ca="1" t="shared" si="0"/>
        <v>6</v>
      </c>
      <c r="F942" s="68" t="str">
        <f ca="1">IF(ISBLANK(A942)," ",INDIRECT(ADDRESS(1,5+MOD(ROW()-2,COUNTA('Form Responses 1'!$1:$1)-4),,TRUE,"Form Responses 1")))</f>
        <v>CIKINI - Lantai 2 [Koridor ]</v>
      </c>
      <c r="G942" s="68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CIKINI - Lantai 2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4">
        <f ca="1" t="shared" ref="N942:O942" si="950">IFERROR(AVERAGEIF(L:L,L942,$J:$J)," ")</f>
        <v>0.925625</v>
      </c>
      <c r="O942" s="84">
        <f ca="1" t="shared" si="950"/>
        <v>0.925625</v>
      </c>
      <c r="P942" s="68" t="str">
        <f ca="1">IF(ISBLANK(A942)," ",IF(N942&gt;MASTER!$B$3/100,"SB",IF(N942&gt;MASTER!$B$4/100,"B",IF(N942&gt;MASTER!$B$5/100,"C","K"))))</f>
        <v>B</v>
      </c>
      <c r="Q942" s="68" t="str">
        <f ca="1">IF(ISBLANK(B942)," ",IF(O942&gt;MASTER!$B$3/100,"SB",IF(O942&gt;MASTER!$B$4/100,"B",IF(O942&gt;MASTER!$B$5/100,"C","K"))))</f>
        <v>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3">
        <f ca="1" t="shared" si="0"/>
        <v>6</v>
      </c>
      <c r="F943" s="68" t="str">
        <f ca="1">IF(ISBLANK(A943)," ",INDIRECT(ADDRESS(1,5+MOD(ROW()-2,COUNTA('Form Responses 1'!$1:$1)-4),,TRUE,"Form Responses 1")))</f>
        <v>CIKINI - Lantai 2 [Toilet Pria / Wanita]</v>
      </c>
      <c r="G943" s="68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CIKINI - Lantai 2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4">
        <f ca="1" t="shared" ref="N943:O943" si="951">IFERROR(AVERAGEIF(L:L,L943,$J:$J)," ")</f>
        <v>0.925625</v>
      </c>
      <c r="O943" s="84">
        <f ca="1" t="shared" si="951"/>
        <v>0.925625</v>
      </c>
      <c r="P943" s="68" t="str">
        <f ca="1">IF(ISBLANK(A943)," ",IF(N943&gt;MASTER!$B$3/100,"SB",IF(N943&gt;MASTER!$B$4/100,"B",IF(N943&gt;MASTER!$B$5/100,"C","K"))))</f>
        <v>B</v>
      </c>
      <c r="Q943" s="68" t="str">
        <f ca="1">IF(ISBLANK(B943)," ",IF(O943&gt;MASTER!$B$3/100,"SB",IF(O943&gt;MASTER!$B$4/100,"B",IF(O943&gt;MASTER!$B$5/100,"C","K"))))</f>
        <v>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3">
        <f ca="1" t="shared" si="0"/>
        <v>6</v>
      </c>
      <c r="F944" s="68" t="str">
        <f ca="1">IF(ISBLANK(A944)," ",INDIRECT(ADDRESS(1,5+MOD(ROW()-2,COUNTA('Form Responses 1'!$1:$1)-4),,TRUE,"Form Responses 1")))</f>
        <v>CIKINI - Halaman [Taman ]</v>
      </c>
      <c r="G944" s="68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CIKINI - Halaman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4">
        <f ca="1" t="shared" ref="N944:O944" si="952">IFERROR(AVERAGEIF(L:L,L944,$J:$J)," ")</f>
        <v>0.925625</v>
      </c>
      <c r="O944" s="84">
        <f ca="1" t="shared" si="952"/>
        <v>0.925625</v>
      </c>
      <c r="P944" s="68" t="str">
        <f ca="1">IF(ISBLANK(A944)," ",IF(N944&gt;MASTER!$B$3/100,"SB",IF(N944&gt;MASTER!$B$4/100,"B",IF(N944&gt;MASTER!$B$5/100,"C","K"))))</f>
        <v>B</v>
      </c>
      <c r="Q944" s="68" t="str">
        <f ca="1">IF(ISBLANK(B944)," ",IF(O944&gt;MASTER!$B$3/100,"SB",IF(O944&gt;MASTER!$B$4/100,"B",IF(O944&gt;MASTER!$B$5/100,"C","K"))))</f>
        <v>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3">
        <f ca="1" t="shared" si="0"/>
        <v>6</v>
      </c>
      <c r="F945" s="68" t="str">
        <f ca="1">IF(ISBLANK(A945)," ",INDIRECT(ADDRESS(1,5+MOD(ROW()-2,COUNTA('Form Responses 1'!$1:$1)-4),,TRUE,"Form Responses 1")))</f>
        <v>CIKINI - Halaman [Parkir Motor ]</v>
      </c>
      <c r="G945" s="68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CIKINI - Halaman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4">
        <f ca="1" t="shared" ref="N945:O945" si="953">IFERROR(AVERAGEIF(L:L,L945,$J:$J)," ")</f>
        <v>0.925625</v>
      </c>
      <c r="O945" s="84">
        <f ca="1" t="shared" si="953"/>
        <v>0.925625</v>
      </c>
      <c r="P945" s="68" t="str">
        <f ca="1">IF(ISBLANK(A945)," ",IF(N945&gt;MASTER!$B$3/100,"SB",IF(N945&gt;MASTER!$B$4/100,"B",IF(N945&gt;MASTER!$B$5/100,"C","K"))))</f>
        <v>B</v>
      </c>
      <c r="Q945" s="68" t="str">
        <f ca="1">IF(ISBLANK(B945)," ",IF(O945&gt;MASTER!$B$3/100,"SB",IF(O945&gt;MASTER!$B$4/100,"B",IF(O945&gt;MASTER!$B$5/100,"C","K"))))</f>
        <v>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3">
        <f ca="1" t="shared" si="0"/>
        <v>6</v>
      </c>
      <c r="F946" s="68" t="str">
        <f ca="1">IF(ISBLANK(A946)," ",INDIRECT(ADDRESS(1,5+MOD(ROW()-2,COUNTA('Form Responses 1'!$1:$1)-4),,TRUE,"Form Responses 1")))</f>
        <v>CIKINI - Halaman [Parkir Mobil]</v>
      </c>
      <c r="G946" s="68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CIKINI - Halaman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4">
        <f ca="1" t="shared" ref="N946:O946" si="954">IFERROR(AVERAGEIF(L:L,L946,$J:$J)," ")</f>
        <v>0.925625</v>
      </c>
      <c r="O946" s="84">
        <f ca="1" t="shared" si="954"/>
        <v>0.925625</v>
      </c>
      <c r="P946" s="68" t="str">
        <f ca="1">IF(ISBLANK(A946)," ",IF(N946&gt;MASTER!$B$3/100,"SB",IF(N946&gt;MASTER!$B$4/100,"B",IF(N946&gt;MASTER!$B$5/100,"C","K"))))</f>
        <v>B</v>
      </c>
      <c r="Q946" s="68" t="str">
        <f ca="1">IF(ISBLANK(B946)," ",IF(O946&gt;MASTER!$B$3/100,"SB",IF(O946&gt;MASTER!$B$4/100,"B",IF(O946&gt;MASTER!$B$5/100,"C","K"))))</f>
        <v>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3">
        <f ca="1" t="shared" si="0"/>
        <v>6</v>
      </c>
      <c r="F947" s="68" t="str">
        <f ca="1">IF(ISBLANK(A947)," ",INDIRECT(ADDRESS(1,5+MOD(ROW()-2,COUNTA('Form Responses 1'!$1:$1)-4),,TRUE,"Form Responses 1")))</f>
        <v>CIKINI - Halaman [Pos Security]</v>
      </c>
      <c r="G947" s="68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CIKINI - Halaman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4">
        <f ca="1" t="shared" ref="N947:O947" si="955">IFERROR(AVERAGEIF(L:L,L947,$J:$J)," ")</f>
        <v>0.925625</v>
      </c>
      <c r="O947" s="84">
        <f ca="1" t="shared" si="955"/>
        <v>0.925625</v>
      </c>
      <c r="P947" s="68" t="str">
        <f ca="1">IF(ISBLANK(A947)," ",IF(N947&gt;MASTER!$B$3/100,"SB",IF(N947&gt;MASTER!$B$4/100,"B",IF(N947&gt;MASTER!$B$5/100,"C","K"))))</f>
        <v>B</v>
      </c>
      <c r="Q947" s="68" t="str">
        <f ca="1">IF(ISBLANK(B947)," ",IF(O947&gt;MASTER!$B$3/100,"SB",IF(O947&gt;MASTER!$B$4/100,"B",IF(O947&gt;MASTER!$B$5/100,"C","K"))))</f>
        <v>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3">
        <f ca="1" t="shared" si="0"/>
        <v>6</v>
      </c>
      <c r="F948" s="68" t="str">
        <f ca="1">IF(ISBLANK(A948)," ",INDIRECT(ADDRESS(1,5+MOD(ROW()-2,COUNTA('Form Responses 1'!$1:$1)-4),,TRUE,"Form Responses 1")))</f>
        <v>CIKINI - Halaman [Halaman depan dan samping ]</v>
      </c>
      <c r="G948" s="68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CIKINI - Halaman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4">
        <f ca="1" t="shared" ref="N948:O948" si="956">IFERROR(AVERAGEIF(L:L,L948,$J:$J)," ")</f>
        <v>0.925625</v>
      </c>
      <c r="O948" s="84">
        <f ca="1" t="shared" si="956"/>
        <v>0.925625</v>
      </c>
      <c r="P948" s="68" t="str">
        <f ca="1">IF(ISBLANK(A948)," ",IF(N948&gt;MASTER!$B$3/100,"SB",IF(N948&gt;MASTER!$B$4/100,"B",IF(N948&gt;MASTER!$B$5/100,"C","K"))))</f>
        <v>B</v>
      </c>
      <c r="Q948" s="68" t="str">
        <f ca="1">IF(ISBLANK(B948)," ",IF(O948&gt;MASTER!$B$3/100,"SB",IF(O948&gt;MASTER!$B$4/100,"B",IF(O948&gt;MASTER!$B$5/100,"C","K"))))</f>
        <v>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3">
        <f ca="1" t="shared" si="0"/>
        <v>6</v>
      </c>
      <c r="F949" s="68" t="str">
        <f ca="1">IF(ISBLANK(A949)," ",INDIRECT(ADDRESS(1,5+MOD(ROW()-2,COUNTA('Form Responses 1'!$1:$1)-4),,TRUE,"Form Responses 1")))</f>
        <v>CIKINI - Halaman [TPS]</v>
      </c>
      <c r="G949" s="68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CIKINI - Halaman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4">
        <f ca="1" t="shared" ref="N949:O949" si="957">IFERROR(AVERAGEIF(L:L,L949,$J:$J)," ")</f>
        <v>0.925625</v>
      </c>
      <c r="O949" s="84">
        <f ca="1" t="shared" si="957"/>
        <v>0.925625</v>
      </c>
      <c r="P949" s="68" t="str">
        <f ca="1">IF(ISBLANK(A949)," ",IF(N949&gt;MASTER!$B$3/100,"SB",IF(N949&gt;MASTER!$B$4/100,"B",IF(N949&gt;MASTER!$B$5/100,"C","K"))))</f>
        <v>B</v>
      </c>
      <c r="Q949" s="68" t="str">
        <f ca="1">IF(ISBLANK(B949)," ",IF(O949&gt;MASTER!$B$3/100,"SB",IF(O949&gt;MASTER!$B$4/100,"B",IF(O949&gt;MASTER!$B$5/100,"C","K"))))</f>
        <v>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3">
        <f ca="1" t="shared" si="0"/>
        <v>6</v>
      </c>
      <c r="F950" s="68" t="str">
        <f ca="1">IF(ISBLANK(A950)," ",INDIRECT(ADDRESS(1,5+MOD(ROW()-2,COUNTA('Form Responses 1'!$1:$1)-4),,TRUE,"Form Responses 1")))</f>
        <v>RADEN SALEH - Lantai 1 [Lobby Utama]</v>
      </c>
      <c r="G950" s="68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RADEN SALEH - Lantai 1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4">
        <f ca="1" t="shared" ref="N950:O950" si="958">IFERROR(AVERAGEIF(L:L,L950,$J:$J)," ")</f>
        <v>0.925625</v>
      </c>
      <c r="O950" s="84">
        <f ca="1" t="shared" si="958"/>
        <v>0.925625</v>
      </c>
      <c r="P950" s="68" t="str">
        <f ca="1">IF(ISBLANK(A950)," ",IF(N950&gt;MASTER!$B$3/100,"SB",IF(N950&gt;MASTER!$B$4/100,"B",IF(N950&gt;MASTER!$B$5/100,"C","K"))))</f>
        <v>B</v>
      </c>
      <c r="Q950" s="68" t="str">
        <f ca="1">IF(ISBLANK(B950)," ",IF(O950&gt;MASTER!$B$3/100,"SB",IF(O950&gt;MASTER!$B$4/100,"B",IF(O950&gt;MASTER!$B$5/100,"C","K"))))</f>
        <v>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3">
        <f ca="1" t="shared" si="0"/>
        <v>6</v>
      </c>
      <c r="F951" s="68" t="str">
        <f ca="1">IF(ISBLANK(A951)," ",INDIRECT(ADDRESS(1,5+MOD(ROW()-2,COUNTA('Form Responses 1'!$1:$1)-4),,TRUE,"Form Responses 1")))</f>
        <v>RADEN SALEH - Lantai 1 [Lobby Luar]</v>
      </c>
      <c r="G951" s="68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RADEN SALEH - Lantai 1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4">
        <f ca="1" t="shared" ref="N951:O951" si="959">IFERROR(AVERAGEIF(L:L,L951,$J:$J)," ")</f>
        <v>0.925625</v>
      </c>
      <c r="O951" s="84">
        <f ca="1" t="shared" si="959"/>
        <v>0.925625</v>
      </c>
      <c r="P951" s="68" t="str">
        <f ca="1">IF(ISBLANK(A951)," ",IF(N951&gt;MASTER!$B$3/100,"SB",IF(N951&gt;MASTER!$B$4/100,"B",IF(N951&gt;MASTER!$B$5/100,"C","K"))))</f>
        <v>B</v>
      </c>
      <c r="Q951" s="68" t="str">
        <f ca="1">IF(ISBLANK(B951)," ",IF(O951&gt;MASTER!$B$3/100,"SB",IF(O951&gt;MASTER!$B$4/100,"B",IF(O951&gt;MASTER!$B$5/100,"C","K"))))</f>
        <v>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3">
        <f ca="1" t="shared" si="0"/>
        <v>6</v>
      </c>
      <c r="F952" s="68" t="str">
        <f ca="1">IF(ISBLANK(A952)," ",INDIRECT(ADDRESS(1,5+MOD(ROW()-2,COUNTA('Form Responses 1'!$1:$1)-4),,TRUE,"Form Responses 1")))</f>
        <v>RADEN SALEH - Lantai 1 [Ruang Meeting]</v>
      </c>
      <c r="G952" s="68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RADEN SALEH - Lantai 1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4">
        <f ca="1" t="shared" ref="N952:O952" si="960">IFERROR(AVERAGEIF(L:L,L952,$J:$J)," ")</f>
        <v>0.925625</v>
      </c>
      <c r="O952" s="84">
        <f ca="1" t="shared" si="960"/>
        <v>0.925625</v>
      </c>
      <c r="P952" s="68" t="str">
        <f ca="1">IF(ISBLANK(A952)," ",IF(N952&gt;MASTER!$B$3/100,"SB",IF(N952&gt;MASTER!$B$4/100,"B",IF(N952&gt;MASTER!$B$5/100,"C","K"))))</f>
        <v>B</v>
      </c>
      <c r="Q952" s="68" t="str">
        <f ca="1">IF(ISBLANK(B952)," ",IF(O952&gt;MASTER!$B$3/100,"SB",IF(O952&gt;MASTER!$B$4/100,"B",IF(O952&gt;MASTER!$B$5/100,"C","K"))))</f>
        <v>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3">
        <f ca="1" t="shared" si="0"/>
        <v>6</v>
      </c>
      <c r="F953" s="68" t="str">
        <f ca="1">IF(ISBLANK(A953)," ",INDIRECT(ADDRESS(1,5+MOD(ROW()-2,COUNTA('Form Responses 1'!$1:$1)-4),,TRUE,"Form Responses 1")))</f>
        <v>RADEN SALEH - Lantai 1 [Ruang Kerja]</v>
      </c>
      <c r="G953" s="68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RADEN SALEH - Lantai 1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4">
        <f ca="1" t="shared" ref="N953:O953" si="961">IFERROR(AVERAGEIF(L:L,L953,$J:$J)," ")</f>
        <v>0.925625</v>
      </c>
      <c r="O953" s="84">
        <f ca="1" t="shared" si="961"/>
        <v>0.925625</v>
      </c>
      <c r="P953" s="68" t="str">
        <f ca="1">IF(ISBLANK(A953)," ",IF(N953&gt;MASTER!$B$3/100,"SB",IF(N953&gt;MASTER!$B$4/100,"B",IF(N953&gt;MASTER!$B$5/100,"C","K"))))</f>
        <v>B</v>
      </c>
      <c r="Q953" s="68" t="str">
        <f ca="1">IF(ISBLANK(B953)," ",IF(O953&gt;MASTER!$B$3/100,"SB",IF(O953&gt;MASTER!$B$4/100,"B",IF(O953&gt;MASTER!$B$5/100,"C","K"))))</f>
        <v>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3">
        <f ca="1" t="shared" si="0"/>
        <v>6</v>
      </c>
      <c r="F954" s="68" t="str">
        <f ca="1">IF(ISBLANK(A954)," ",INDIRECT(ADDRESS(1,5+MOD(ROW()-2,COUNTA('Form Responses 1'!$1:$1)-4),,TRUE,"Form Responses 1")))</f>
        <v>RADEN SALEH - Lantai 1 [Tangga Exit]</v>
      </c>
      <c r="G954" s="68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RADEN SALEH - Lantai 1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4">
        <f ca="1" t="shared" ref="N954:O954" si="962">IFERROR(AVERAGEIF(L:L,L954,$J:$J)," ")</f>
        <v>0.925625</v>
      </c>
      <c r="O954" s="84">
        <f ca="1" t="shared" si="962"/>
        <v>0.925625</v>
      </c>
      <c r="P954" s="68" t="str">
        <f ca="1">IF(ISBLANK(A954)," ",IF(N954&gt;MASTER!$B$3/100,"SB",IF(N954&gt;MASTER!$B$4/100,"B",IF(N954&gt;MASTER!$B$5/100,"C","K"))))</f>
        <v>B</v>
      </c>
      <c r="Q954" s="68" t="str">
        <f ca="1">IF(ISBLANK(B954)," ",IF(O954&gt;MASTER!$B$3/100,"SB",IF(O954&gt;MASTER!$B$4/100,"B",IF(O954&gt;MASTER!$B$5/100,"C","K"))))</f>
        <v>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3">
        <f ca="1" t="shared" si="0"/>
        <v>6</v>
      </c>
      <c r="F955" s="68" t="str">
        <f ca="1">IF(ISBLANK(A955)," ",INDIRECT(ADDRESS(1,5+MOD(ROW()-2,COUNTA('Form Responses 1'!$1:$1)-4),,TRUE,"Form Responses 1")))</f>
        <v>RADEN SALEH - Lantai 1 [Toilet Pria / Wanita]</v>
      </c>
      <c r="G955" s="68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RADEN SALEH - Lantai 1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4">
        <f ca="1" t="shared" ref="N955:O955" si="963">IFERROR(AVERAGEIF(L:L,L955,$J:$J)," ")</f>
        <v>0.925625</v>
      </c>
      <c r="O955" s="84">
        <f ca="1" t="shared" si="963"/>
        <v>0.925625</v>
      </c>
      <c r="P955" s="68" t="str">
        <f ca="1">IF(ISBLANK(A955)," ",IF(N955&gt;MASTER!$B$3/100,"SB",IF(N955&gt;MASTER!$B$4/100,"B",IF(N955&gt;MASTER!$B$5/100,"C","K"))))</f>
        <v>B</v>
      </c>
      <c r="Q955" s="68" t="str">
        <f ca="1">IF(ISBLANK(B955)," ",IF(O955&gt;MASTER!$B$3/100,"SB",IF(O955&gt;MASTER!$B$4/100,"B",IF(O955&gt;MASTER!$B$5/100,"C","K"))))</f>
        <v>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3">
        <f ca="1" t="shared" si="0"/>
        <v>6</v>
      </c>
      <c r="F956" s="68" t="str">
        <f ca="1">IF(ISBLANK(A956)," ",INDIRECT(ADDRESS(1,5+MOD(ROW()-2,COUNTA('Form Responses 1'!$1:$1)-4),,TRUE,"Form Responses 1")))</f>
        <v>RADEN SALEH - Halaman [Taman ]</v>
      </c>
      <c r="G956" s="68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RADEN SALEH - Halaman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4">
        <f ca="1" t="shared" ref="N956:O956" si="964">IFERROR(AVERAGEIF(L:L,L956,$J:$J)," ")</f>
        <v>0.925625</v>
      </c>
      <c r="O956" s="84">
        <f ca="1" t="shared" si="964"/>
        <v>0.925625</v>
      </c>
      <c r="P956" s="68" t="str">
        <f ca="1">IF(ISBLANK(A956)," ",IF(N956&gt;MASTER!$B$3/100,"SB",IF(N956&gt;MASTER!$B$4/100,"B",IF(N956&gt;MASTER!$B$5/100,"C","K"))))</f>
        <v>B</v>
      </c>
      <c r="Q956" s="68" t="str">
        <f ca="1">IF(ISBLANK(B956)," ",IF(O956&gt;MASTER!$B$3/100,"SB",IF(O956&gt;MASTER!$B$4/100,"B",IF(O956&gt;MASTER!$B$5/100,"C","K"))))</f>
        <v>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3">
        <f ca="1" t="shared" si="0"/>
        <v>6</v>
      </c>
      <c r="F957" s="68" t="str">
        <f ca="1">IF(ISBLANK(A957)," ",INDIRECT(ADDRESS(1,5+MOD(ROW()-2,COUNTA('Form Responses 1'!$1:$1)-4),,TRUE,"Form Responses 1")))</f>
        <v>RADEN SALEH - Halaman [Parkir Motor ]</v>
      </c>
      <c r="G957" s="68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RADEN SALEH - Halaman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4">
        <f ca="1" t="shared" ref="N957:O957" si="965">IFERROR(AVERAGEIF(L:L,L957,$J:$J)," ")</f>
        <v>0.925625</v>
      </c>
      <c r="O957" s="84">
        <f ca="1" t="shared" si="965"/>
        <v>0.925625</v>
      </c>
      <c r="P957" s="68" t="str">
        <f ca="1">IF(ISBLANK(A957)," ",IF(N957&gt;MASTER!$B$3/100,"SB",IF(N957&gt;MASTER!$B$4/100,"B",IF(N957&gt;MASTER!$B$5/100,"C","K"))))</f>
        <v>B</v>
      </c>
      <c r="Q957" s="68" t="str">
        <f ca="1">IF(ISBLANK(B957)," ",IF(O957&gt;MASTER!$B$3/100,"SB",IF(O957&gt;MASTER!$B$4/100,"B",IF(O957&gt;MASTER!$B$5/100,"C","K"))))</f>
        <v>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3">
        <f ca="1" t="shared" si="0"/>
        <v>6</v>
      </c>
      <c r="F958" s="68" t="str">
        <f ca="1">IF(ISBLANK(A958)," ",INDIRECT(ADDRESS(1,5+MOD(ROW()-2,COUNTA('Form Responses 1'!$1:$1)-4),,TRUE,"Form Responses 1")))</f>
        <v>RADEN SALEH - Halaman [Parkir Mobil]</v>
      </c>
      <c r="G958" s="68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RADEN SALEH - Halaman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4">
        <f ca="1" t="shared" ref="N958:O958" si="966">IFERROR(AVERAGEIF(L:L,L958,$J:$J)," ")</f>
        <v>0.925625</v>
      </c>
      <c r="O958" s="84">
        <f ca="1" t="shared" si="966"/>
        <v>0.925625</v>
      </c>
      <c r="P958" s="68" t="str">
        <f ca="1">IF(ISBLANK(A958)," ",IF(N958&gt;MASTER!$B$3/100,"SB",IF(N958&gt;MASTER!$B$4/100,"B",IF(N958&gt;MASTER!$B$5/100,"C","K"))))</f>
        <v>B</v>
      </c>
      <c r="Q958" s="68" t="str">
        <f ca="1">IF(ISBLANK(B958)," ",IF(O958&gt;MASTER!$B$3/100,"SB",IF(O958&gt;MASTER!$B$4/100,"B",IF(O958&gt;MASTER!$B$5/100,"C","K"))))</f>
        <v>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3">
        <f ca="1" t="shared" si="0"/>
        <v>6</v>
      </c>
      <c r="F959" s="68" t="str">
        <f ca="1">IF(ISBLANK(A959)," ",INDIRECT(ADDRESS(1,5+MOD(ROW()-2,COUNTA('Form Responses 1'!$1:$1)-4),,TRUE,"Form Responses 1")))</f>
        <v>RADEN SALEH - Halaman [Pos Security]</v>
      </c>
      <c r="G959" s="68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RADEN SALEH - Halaman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4">
        <f ca="1" t="shared" ref="N959:O959" si="967">IFERROR(AVERAGEIF(L:L,L959,$J:$J)," ")</f>
        <v>0.925625</v>
      </c>
      <c r="O959" s="84">
        <f ca="1" t="shared" si="967"/>
        <v>0.925625</v>
      </c>
      <c r="P959" s="68" t="str">
        <f ca="1">IF(ISBLANK(A959)," ",IF(N959&gt;MASTER!$B$3/100,"SB",IF(N959&gt;MASTER!$B$4/100,"B",IF(N959&gt;MASTER!$B$5/100,"C","K"))))</f>
        <v>B</v>
      </c>
      <c r="Q959" s="68" t="str">
        <f ca="1">IF(ISBLANK(B959)," ",IF(O959&gt;MASTER!$B$3/100,"SB",IF(O959&gt;MASTER!$B$4/100,"B",IF(O959&gt;MASTER!$B$5/100,"C","K"))))</f>
        <v>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3">
        <f ca="1" t="shared" si="0"/>
        <v>6</v>
      </c>
      <c r="F960" s="68" t="str">
        <f ca="1">IF(ISBLANK(A960)," ",INDIRECT(ADDRESS(1,5+MOD(ROW()-2,COUNTA('Form Responses 1'!$1:$1)-4),,TRUE,"Form Responses 1")))</f>
        <v>RADEN SALEH - Halaman [Halaman depan samping dan belakang]</v>
      </c>
      <c r="G960" s="68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RADEN SALEH - Halaman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4">
        <f ca="1" t="shared" ref="N960:O960" si="968">IFERROR(AVERAGEIF(L:L,L960,$J:$J)," ")</f>
        <v>0.925625</v>
      </c>
      <c r="O960" s="84">
        <f ca="1" t="shared" si="968"/>
        <v>0.925625</v>
      </c>
      <c r="P960" s="68" t="str">
        <f ca="1">IF(ISBLANK(A960)," ",IF(N960&gt;MASTER!$B$3/100,"SB",IF(N960&gt;MASTER!$B$4/100,"B",IF(N960&gt;MASTER!$B$5/100,"C","K"))))</f>
        <v>B</v>
      </c>
      <c r="Q960" s="68" t="str">
        <f ca="1">IF(ISBLANK(B960)," ",IF(O960&gt;MASTER!$B$3/100,"SB",IF(O960&gt;MASTER!$B$4/100,"B",IF(O960&gt;MASTER!$B$5/100,"C","K"))))</f>
        <v>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3">
        <f ca="1" t="shared" si="0"/>
        <v>6</v>
      </c>
      <c r="F961" s="68" t="str">
        <f ca="1">IF(ISBLANK(A961)," ",INDIRECT(ADDRESS(1,5+MOD(ROW()-2,COUNTA('Form Responses 1'!$1:$1)-4),,TRUE,"Form Responses 1")))</f>
        <v>RADEN SALEH - Halaman [TPS]</v>
      </c>
      <c r="G961" s="68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RADEN SALEH - Halaman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4">
        <f ca="1" t="shared" ref="N961:O961" si="969">IFERROR(AVERAGEIF(L:L,L961,$J:$J)," ")</f>
        <v>0.925625</v>
      </c>
      <c r="O961" s="84">
        <f ca="1" t="shared" si="969"/>
        <v>0.925625</v>
      </c>
      <c r="P961" s="68" t="str">
        <f ca="1">IF(ISBLANK(A961)," ",IF(N961&gt;MASTER!$B$3/100,"SB",IF(N961&gt;MASTER!$B$4/100,"B",IF(N961&gt;MASTER!$B$5/100,"C","K"))))</f>
        <v>B</v>
      </c>
      <c r="Q961" s="68" t="str">
        <f ca="1">IF(ISBLANK(B961)," ",IF(O961&gt;MASTER!$B$3/100,"SB",IF(O961&gt;MASTER!$B$4/100,"B",IF(O961&gt;MASTER!$B$5/100,"C","K"))))</f>
        <v>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3">
        <f ca="1" t="shared" si="0"/>
        <v>6</v>
      </c>
      <c r="F962" s="68" t="str">
        <f ca="1">IF(ISBLANK(A962)," ",INDIRECT(ADDRESS(1,5+MOD(ROW()-2,COUNTA('Form Responses 1'!$1:$1)-4),,TRUE,"Form Responses 1")))</f>
        <v>Security [CIKINI - Security Functions]</v>
      </c>
      <c r="G962" s="68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Security</v>
      </c>
      <c r="I962" s="84" t="str">
        <f ca="1" t="shared" si="2"/>
        <v>SECURITY SERVICE</v>
      </c>
      <c r="J962" s="84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4">
        <f ca="1" t="shared" ref="N962:O962" si="970">IFERROR(AVERAGEIF(L:L,L962,$J:$J)," ")</f>
        <v>0.925625</v>
      </c>
      <c r="O962" s="84">
        <f ca="1" t="shared" si="970"/>
        <v>0.925625</v>
      </c>
      <c r="P962" s="68" t="str">
        <f ca="1">IF(ISBLANK(A962)," ",IF(N962&gt;MASTER!$B$3/100,"SB",IF(N962&gt;MASTER!$B$4/100,"B",IF(N962&gt;MASTER!$B$5/100,"C","K"))))</f>
        <v>B</v>
      </c>
      <c r="Q962" s="68" t="str">
        <f ca="1">IF(ISBLANK(B962)," ",IF(O962&gt;MASTER!$B$3/100,"SB",IF(O962&gt;MASTER!$B$4/100,"B",IF(O962&gt;MASTER!$B$5/100,"C","K"))))</f>
        <v>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3">
        <f ca="1" t="shared" si="0"/>
        <v>6</v>
      </c>
      <c r="F963" s="68" t="str">
        <f ca="1">IF(ISBLANK(A963)," ",INDIRECT(ADDRESS(1,5+MOD(ROW()-2,COUNTA('Form Responses 1'!$1:$1)-4),,TRUE,"Form Responses 1")))</f>
        <v>Security [ RADEN SALEH - Security Functions]</v>
      </c>
      <c r="G963" s="68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Security</v>
      </c>
      <c r="I963" s="84" t="str">
        <f ca="1" t="shared" si="2"/>
        <v>SECURITY SERVICE</v>
      </c>
      <c r="J963" s="84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4">
        <f ca="1" t="shared" ref="N963:O963" si="971">IFERROR(AVERAGEIF(L:L,L963,$J:$J)," ")</f>
        <v>0.925625</v>
      </c>
      <c r="O963" s="84">
        <f ca="1" t="shared" si="971"/>
        <v>0.925625</v>
      </c>
      <c r="P963" s="68" t="str">
        <f ca="1">IF(ISBLANK(A963)," ",IF(N963&gt;MASTER!$B$3/100,"SB",IF(N963&gt;MASTER!$B$4/100,"B",IF(N963&gt;MASTER!$B$5/100,"C","K"))))</f>
        <v>B</v>
      </c>
      <c r="Q963" s="68" t="str">
        <f ca="1">IF(ISBLANK(B963)," ",IF(O963&gt;MASTER!$B$3/100,"SB",IF(O963&gt;MASTER!$B$4/100,"B",IF(O963&gt;MASTER!$B$5/100,"C","K"))))</f>
        <v>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3">
        <f ca="1" t="shared" si="0"/>
        <v>6</v>
      </c>
      <c r="F964" s="68" t="str">
        <f ca="1">IF(ISBLANK(A964)," ",INDIRECT(ADDRESS(1,5+MOD(ROW()-2,COUNTA('Form Responses 1'!$1:$1)-4),,TRUE,"Form Responses 1")))</f>
        <v>CIKINI - Lantai 1 [Lobby Utama]</v>
      </c>
      <c r="G964" s="68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CIKINI - Lantai 1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4">
        <f ca="1" t="shared" ref="N964:O964" si="972">IFERROR(AVERAGEIF(L:L,L964,$J:$J)," ")</f>
        <v>0.925625</v>
      </c>
      <c r="O964" s="84">
        <f ca="1" t="shared" si="972"/>
        <v>0.925625</v>
      </c>
      <c r="P964" s="68" t="str">
        <f ca="1">IF(ISBLANK(A964)," ",IF(N964&gt;MASTER!$B$3/100,"SB",IF(N964&gt;MASTER!$B$4/100,"B",IF(N964&gt;MASTER!$B$5/100,"C","K"))))</f>
        <v>B</v>
      </c>
      <c r="Q964" s="68" t="str">
        <f ca="1">IF(ISBLANK(B964)," ",IF(O964&gt;MASTER!$B$3/100,"SB",IF(O964&gt;MASTER!$B$4/100,"B",IF(O964&gt;MASTER!$B$5/100,"C","K"))))</f>
        <v>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3">
        <f ca="1" t="shared" si="0"/>
        <v>6</v>
      </c>
      <c r="F965" s="68" t="str">
        <f ca="1">IF(ISBLANK(A965)," ",INDIRECT(ADDRESS(1,5+MOD(ROW()-2,COUNTA('Form Responses 1'!$1:$1)-4),,TRUE,"Form Responses 1")))</f>
        <v>CIKINI - Lantai 1 [Musholla]</v>
      </c>
      <c r="G965" s="68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CIKINI - Lantai 1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4">
        <f ca="1" t="shared" ref="N965:O965" si="973">IFERROR(AVERAGEIF(L:L,L965,$J:$J)," ")</f>
        <v>0.925625</v>
      </c>
      <c r="O965" s="84">
        <f ca="1" t="shared" si="973"/>
        <v>0.925625</v>
      </c>
      <c r="P965" s="68" t="str">
        <f ca="1">IF(ISBLANK(A965)," ",IF(N965&gt;MASTER!$B$3/100,"SB",IF(N965&gt;MASTER!$B$4/100,"B",IF(N965&gt;MASTER!$B$5/100,"C","K"))))</f>
        <v>B</v>
      </c>
      <c r="Q965" s="68" t="str">
        <f ca="1">IF(ISBLANK(B965)," ",IF(O965&gt;MASTER!$B$3/100,"SB",IF(O965&gt;MASTER!$B$4/100,"B",IF(O965&gt;MASTER!$B$5/100,"C","K"))))</f>
        <v>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3">
        <f ca="1" t="shared" si="0"/>
        <v>6</v>
      </c>
      <c r="F966" s="68" t="str">
        <f ca="1">IF(ISBLANK(A966)," ",INDIRECT(ADDRESS(1,5+MOD(ROW()-2,COUNTA('Form Responses 1'!$1:$1)-4),,TRUE,"Form Responses 1")))</f>
        <v>CIKINI - Lantai 1 [R. PPID]</v>
      </c>
      <c r="G966" s="68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CIKINI - Lantai 1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4">
        <f ca="1" t="shared" ref="N966:O966" si="974">IFERROR(AVERAGEIF(L:L,L966,$J:$J)," ")</f>
        <v>0.925625</v>
      </c>
      <c r="O966" s="84">
        <f ca="1" t="shared" si="974"/>
        <v>0.925625</v>
      </c>
      <c r="P966" s="68" t="str">
        <f ca="1">IF(ISBLANK(A966)," ",IF(N966&gt;MASTER!$B$3/100,"SB",IF(N966&gt;MASTER!$B$4/100,"B",IF(N966&gt;MASTER!$B$5/100,"C","K"))))</f>
        <v>B</v>
      </c>
      <c r="Q966" s="68" t="str">
        <f ca="1">IF(ISBLANK(B966)," ",IF(O966&gt;MASTER!$B$3/100,"SB",IF(O966&gt;MASTER!$B$4/100,"B",IF(O966&gt;MASTER!$B$5/100,"C","K"))))</f>
        <v>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3">
        <f ca="1" t="shared" si="0"/>
        <v>6</v>
      </c>
      <c r="F967" s="68" t="str">
        <f ca="1">IF(ISBLANK(A967)," ",INDIRECT(ADDRESS(1,5+MOD(ROW()-2,COUNTA('Form Responses 1'!$1:$1)-4),,TRUE,"Form Responses 1")))</f>
        <v>CIKINI - Lantai 1 [Ruang Kerja]</v>
      </c>
      <c r="G967" s="68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CIKINI - Lantai 1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4">
        <f ca="1" t="shared" ref="N967:O967" si="975">IFERROR(AVERAGEIF(L:L,L967,$J:$J)," ")</f>
        <v>0.925625</v>
      </c>
      <c r="O967" s="84">
        <f ca="1" t="shared" si="975"/>
        <v>0.925625</v>
      </c>
      <c r="P967" s="68" t="str">
        <f ca="1">IF(ISBLANK(A967)," ",IF(N967&gt;MASTER!$B$3/100,"SB",IF(N967&gt;MASTER!$B$4/100,"B",IF(N967&gt;MASTER!$B$5/100,"C","K"))))</f>
        <v>B</v>
      </c>
      <c r="Q967" s="68" t="str">
        <f ca="1">IF(ISBLANK(B967)," ",IF(O967&gt;MASTER!$B$3/100,"SB",IF(O967&gt;MASTER!$B$4/100,"B",IF(O967&gt;MASTER!$B$5/100,"C","K"))))</f>
        <v>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3">
        <f ca="1" t="shared" si="0"/>
        <v>6</v>
      </c>
      <c r="F968" s="68" t="str">
        <f ca="1">IF(ISBLANK(A968)," ",INDIRECT(ADDRESS(1,5+MOD(ROW()-2,COUNTA('Form Responses 1'!$1:$1)-4),,TRUE,"Form Responses 1")))</f>
        <v>CIKINI - Lantai 1 [Taman Tengah]</v>
      </c>
      <c r="G968" s="68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CIKINI - Lantai 1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4">
        <f ca="1" t="shared" ref="N968:O968" si="976">IFERROR(AVERAGEIF(L:L,L968,$J:$J)," ")</f>
        <v>0.925625</v>
      </c>
      <c r="O968" s="84">
        <f ca="1" t="shared" si="976"/>
        <v>0.925625</v>
      </c>
      <c r="P968" s="68" t="str">
        <f ca="1">IF(ISBLANK(A968)," ",IF(N968&gt;MASTER!$B$3/100,"SB",IF(N968&gt;MASTER!$B$4/100,"B",IF(N968&gt;MASTER!$B$5/100,"C","K"))))</f>
        <v>B</v>
      </c>
      <c r="Q968" s="68" t="str">
        <f ca="1">IF(ISBLANK(B968)," ",IF(O968&gt;MASTER!$B$3/100,"SB",IF(O968&gt;MASTER!$B$4/100,"B",IF(O968&gt;MASTER!$B$5/100,"C","K"))))</f>
        <v>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3">
        <f ca="1" t="shared" si="0"/>
        <v>6</v>
      </c>
      <c r="F969" s="68" t="str">
        <f ca="1">IF(ISBLANK(A969)," ",INDIRECT(ADDRESS(1,5+MOD(ROW()-2,COUNTA('Form Responses 1'!$1:$1)-4),,TRUE,"Form Responses 1")))</f>
        <v>CIKINI - Lantai 1 [Toilet Pria / Wanita]</v>
      </c>
      <c r="G969" s="68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CIKINI - Lantai 1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4">
        <f ca="1" t="shared" ref="N969:O969" si="977">IFERROR(AVERAGEIF(L:L,L969,$J:$J)," ")</f>
        <v>0.925625</v>
      </c>
      <c r="O969" s="84">
        <f ca="1" t="shared" si="977"/>
        <v>0.925625</v>
      </c>
      <c r="P969" s="68" t="str">
        <f ca="1">IF(ISBLANK(A969)," ",IF(N969&gt;MASTER!$B$3/100,"SB",IF(N969&gt;MASTER!$B$4/100,"B",IF(N969&gt;MASTER!$B$5/100,"C","K"))))</f>
        <v>B</v>
      </c>
      <c r="Q969" s="68" t="str">
        <f ca="1">IF(ISBLANK(B969)," ",IF(O969&gt;MASTER!$B$3/100,"SB",IF(O969&gt;MASTER!$B$4/100,"B",IF(O969&gt;MASTER!$B$5/100,"C","K"))))</f>
        <v>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3">
        <f ca="1" t="shared" si="0"/>
        <v>6</v>
      </c>
      <c r="F970" s="68" t="str">
        <f ca="1">IF(ISBLANK(A970)," ",INDIRECT(ADDRESS(1,5+MOD(ROW()-2,COUNTA('Form Responses 1'!$1:$1)-4),,TRUE,"Form Responses 1")))</f>
        <v>CIKINI - Lantai 2 [Tangga Exit]</v>
      </c>
      <c r="G970" s="68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CIKINI - Lantai 2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4">
        <f ca="1" t="shared" ref="N970:O970" si="978">IFERROR(AVERAGEIF(L:L,L970,$J:$J)," ")</f>
        <v>0.925625</v>
      </c>
      <c r="O970" s="84">
        <f ca="1" t="shared" si="978"/>
        <v>0.925625</v>
      </c>
      <c r="P970" s="68" t="str">
        <f ca="1">IF(ISBLANK(A970)," ",IF(N970&gt;MASTER!$B$3/100,"SB",IF(N970&gt;MASTER!$B$4/100,"B",IF(N970&gt;MASTER!$B$5/100,"C","K"))))</f>
        <v>B</v>
      </c>
      <c r="Q970" s="68" t="str">
        <f ca="1">IF(ISBLANK(B970)," ",IF(O970&gt;MASTER!$B$3/100,"SB",IF(O970&gt;MASTER!$B$4/100,"B",IF(O970&gt;MASTER!$B$5/100,"C","K"))))</f>
        <v>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3">
        <f ca="1" t="shared" si="0"/>
        <v>6</v>
      </c>
      <c r="F971" s="68" t="str">
        <f ca="1">IF(ISBLANK(A971)," ",INDIRECT(ADDRESS(1,5+MOD(ROW()-2,COUNTA('Form Responses 1'!$1:$1)-4),,TRUE,"Form Responses 1")))</f>
        <v>CIKINI - Lantai 2 [Ruang Kerja]</v>
      </c>
      <c r="G971" s="68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CIKINI - Lantai 2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4">
        <f ca="1" t="shared" ref="N971:O971" si="979">IFERROR(AVERAGEIF(L:L,L971,$J:$J)," ")</f>
        <v>0.925625</v>
      </c>
      <c r="O971" s="84">
        <f ca="1" t="shared" si="979"/>
        <v>0.925625</v>
      </c>
      <c r="P971" s="68" t="str">
        <f ca="1">IF(ISBLANK(A971)," ",IF(N971&gt;MASTER!$B$3/100,"SB",IF(N971&gt;MASTER!$B$4/100,"B",IF(N971&gt;MASTER!$B$5/100,"C","K"))))</f>
        <v>B</v>
      </c>
      <c r="Q971" s="68" t="str">
        <f ca="1">IF(ISBLANK(B971)," ",IF(O971&gt;MASTER!$B$3/100,"SB",IF(O971&gt;MASTER!$B$4/100,"B",IF(O971&gt;MASTER!$B$5/100,"C","K"))))</f>
        <v>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3">
        <f ca="1" t="shared" si="0"/>
        <v>6</v>
      </c>
      <c r="F972" s="68" t="str">
        <f ca="1">IF(ISBLANK(A972)," ",INDIRECT(ADDRESS(1,5+MOD(ROW()-2,COUNTA('Form Responses 1'!$1:$1)-4),,TRUE,"Form Responses 1")))</f>
        <v>CIKINI - Lantai 2 [Pantry ]</v>
      </c>
      <c r="G972" s="68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CIKINI - Lantai 2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4">
        <f ca="1" t="shared" ref="N972:O972" si="980">IFERROR(AVERAGEIF(L:L,L972,$J:$J)," ")</f>
        <v>0.925625</v>
      </c>
      <c r="O972" s="84">
        <f ca="1" t="shared" si="980"/>
        <v>0.925625</v>
      </c>
      <c r="P972" s="68" t="str">
        <f ca="1">IF(ISBLANK(A972)," ",IF(N972&gt;MASTER!$B$3/100,"SB",IF(N972&gt;MASTER!$B$4/100,"B",IF(N972&gt;MASTER!$B$5/100,"C","K"))))</f>
        <v>B</v>
      </c>
      <c r="Q972" s="68" t="str">
        <f ca="1">IF(ISBLANK(B972)," ",IF(O972&gt;MASTER!$B$3/100,"SB",IF(O972&gt;MASTER!$B$4/100,"B",IF(O972&gt;MASTER!$B$5/100,"C","K"))))</f>
        <v>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3">
        <f ca="1" t="shared" si="0"/>
        <v>6</v>
      </c>
      <c r="F973" s="68" t="str">
        <f ca="1">IF(ISBLANK(A973)," ",INDIRECT(ADDRESS(1,5+MOD(ROW()-2,COUNTA('Form Responses 1'!$1:$1)-4),,TRUE,"Form Responses 1")))</f>
        <v>CIKINI - Lantai 2 [Ruang Rapat 1]</v>
      </c>
      <c r="G973" s="68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CIKINI - Lantai 2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4">
        <f ca="1" t="shared" ref="N973:O973" si="981">IFERROR(AVERAGEIF(L:L,L973,$J:$J)," ")</f>
        <v>0.925625</v>
      </c>
      <c r="O973" s="84">
        <f ca="1" t="shared" si="981"/>
        <v>0.925625</v>
      </c>
      <c r="P973" s="68" t="str">
        <f ca="1">IF(ISBLANK(A973)," ",IF(N973&gt;MASTER!$B$3/100,"SB",IF(N973&gt;MASTER!$B$4/100,"B",IF(N973&gt;MASTER!$B$5/100,"C","K"))))</f>
        <v>B</v>
      </c>
      <c r="Q973" s="68" t="str">
        <f ca="1">IF(ISBLANK(B973)," ",IF(O973&gt;MASTER!$B$3/100,"SB",IF(O973&gt;MASTER!$B$4/100,"B",IF(O973&gt;MASTER!$B$5/100,"C","K"))))</f>
        <v>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3">
        <f ca="1" t="shared" si="0"/>
        <v>6</v>
      </c>
      <c r="F974" s="68" t="str">
        <f ca="1">IF(ISBLANK(A974)," ",INDIRECT(ADDRESS(1,5+MOD(ROW()-2,COUNTA('Form Responses 1'!$1:$1)-4),,TRUE,"Form Responses 1")))</f>
        <v>CIKINI - Lantai 2 [Koridor ]</v>
      </c>
      <c r="G974" s="68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CIKINI - Lantai 2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4">
        <f ca="1" t="shared" ref="N974:O974" si="982">IFERROR(AVERAGEIF(L:L,L974,$J:$J)," ")</f>
        <v>0.925625</v>
      </c>
      <c r="O974" s="84">
        <f ca="1" t="shared" si="982"/>
        <v>0.925625</v>
      </c>
      <c r="P974" s="68" t="str">
        <f ca="1">IF(ISBLANK(A974)," ",IF(N974&gt;MASTER!$B$3/100,"SB",IF(N974&gt;MASTER!$B$4/100,"B",IF(N974&gt;MASTER!$B$5/100,"C","K"))))</f>
        <v>B</v>
      </c>
      <c r="Q974" s="68" t="str">
        <f ca="1">IF(ISBLANK(B974)," ",IF(O974&gt;MASTER!$B$3/100,"SB",IF(O974&gt;MASTER!$B$4/100,"B",IF(O974&gt;MASTER!$B$5/100,"C","K"))))</f>
        <v>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3">
        <f ca="1" t="shared" si="0"/>
        <v>6</v>
      </c>
      <c r="F975" s="68" t="str">
        <f ca="1">IF(ISBLANK(A975)," ",INDIRECT(ADDRESS(1,5+MOD(ROW()-2,COUNTA('Form Responses 1'!$1:$1)-4),,TRUE,"Form Responses 1")))</f>
        <v>CIKINI - Lantai 2 [Toilet Pria / Wanita]</v>
      </c>
      <c r="G975" s="68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CIKINI - Lantai 2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4">
        <f ca="1" t="shared" ref="N975:O975" si="983">IFERROR(AVERAGEIF(L:L,L975,$J:$J)," ")</f>
        <v>0.925625</v>
      </c>
      <c r="O975" s="84">
        <f ca="1" t="shared" si="983"/>
        <v>0.925625</v>
      </c>
      <c r="P975" s="68" t="str">
        <f ca="1">IF(ISBLANK(A975)," ",IF(N975&gt;MASTER!$B$3/100,"SB",IF(N975&gt;MASTER!$B$4/100,"B",IF(N975&gt;MASTER!$B$5/100,"C","K"))))</f>
        <v>B</v>
      </c>
      <c r="Q975" s="68" t="str">
        <f ca="1">IF(ISBLANK(B975)," ",IF(O975&gt;MASTER!$B$3/100,"SB",IF(O975&gt;MASTER!$B$4/100,"B",IF(O975&gt;MASTER!$B$5/100,"C","K"))))</f>
        <v>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3">
        <f ca="1" t="shared" si="0"/>
        <v>6</v>
      </c>
      <c r="F976" s="68" t="str">
        <f ca="1">IF(ISBLANK(A976)," ",INDIRECT(ADDRESS(1,5+MOD(ROW()-2,COUNTA('Form Responses 1'!$1:$1)-4),,TRUE,"Form Responses 1")))</f>
        <v>CIKINI - Halaman [Taman ]</v>
      </c>
      <c r="G976" s="68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CIKINI - Halaman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4">
        <f ca="1" t="shared" ref="N976:O976" si="984">IFERROR(AVERAGEIF(L:L,L976,$J:$J)," ")</f>
        <v>0.925625</v>
      </c>
      <c r="O976" s="84">
        <f ca="1" t="shared" si="984"/>
        <v>0.925625</v>
      </c>
      <c r="P976" s="68" t="str">
        <f ca="1">IF(ISBLANK(A976)," ",IF(N976&gt;MASTER!$B$3/100,"SB",IF(N976&gt;MASTER!$B$4/100,"B",IF(N976&gt;MASTER!$B$5/100,"C","K"))))</f>
        <v>B</v>
      </c>
      <c r="Q976" s="68" t="str">
        <f ca="1">IF(ISBLANK(B976)," ",IF(O976&gt;MASTER!$B$3/100,"SB",IF(O976&gt;MASTER!$B$4/100,"B",IF(O976&gt;MASTER!$B$5/100,"C","K"))))</f>
        <v>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3">
        <f ca="1" t="shared" si="0"/>
        <v>6</v>
      </c>
      <c r="F977" s="68" t="str">
        <f ca="1">IF(ISBLANK(A977)," ",INDIRECT(ADDRESS(1,5+MOD(ROW()-2,COUNTA('Form Responses 1'!$1:$1)-4),,TRUE,"Form Responses 1")))</f>
        <v>CIKINI - Halaman [Parkir Motor ]</v>
      </c>
      <c r="G977" s="68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CIKINI - Halaman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4">
        <f ca="1" t="shared" ref="N977:O977" si="985">IFERROR(AVERAGEIF(L:L,L977,$J:$J)," ")</f>
        <v>0.925625</v>
      </c>
      <c r="O977" s="84">
        <f ca="1" t="shared" si="985"/>
        <v>0.925625</v>
      </c>
      <c r="P977" s="68" t="str">
        <f ca="1">IF(ISBLANK(A977)," ",IF(N977&gt;MASTER!$B$3/100,"SB",IF(N977&gt;MASTER!$B$4/100,"B",IF(N977&gt;MASTER!$B$5/100,"C","K"))))</f>
        <v>B</v>
      </c>
      <c r="Q977" s="68" t="str">
        <f ca="1">IF(ISBLANK(B977)," ",IF(O977&gt;MASTER!$B$3/100,"SB",IF(O977&gt;MASTER!$B$4/100,"B",IF(O977&gt;MASTER!$B$5/100,"C","K"))))</f>
        <v>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3">
        <f ca="1" t="shared" si="0"/>
        <v>6</v>
      </c>
      <c r="F978" s="68" t="str">
        <f ca="1">IF(ISBLANK(A978)," ",INDIRECT(ADDRESS(1,5+MOD(ROW()-2,COUNTA('Form Responses 1'!$1:$1)-4),,TRUE,"Form Responses 1")))</f>
        <v>CIKINI - Halaman [Parkir Mobil]</v>
      </c>
      <c r="G978" s="68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CIKINI - Halaman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4">
        <f ca="1" t="shared" ref="N978:O978" si="986">IFERROR(AVERAGEIF(L:L,L978,$J:$J)," ")</f>
        <v>0.925625</v>
      </c>
      <c r="O978" s="84">
        <f ca="1" t="shared" si="986"/>
        <v>0.925625</v>
      </c>
      <c r="P978" s="68" t="str">
        <f ca="1">IF(ISBLANK(A978)," ",IF(N978&gt;MASTER!$B$3/100,"SB",IF(N978&gt;MASTER!$B$4/100,"B",IF(N978&gt;MASTER!$B$5/100,"C","K"))))</f>
        <v>B</v>
      </c>
      <c r="Q978" s="68" t="str">
        <f ca="1">IF(ISBLANK(B978)," ",IF(O978&gt;MASTER!$B$3/100,"SB",IF(O978&gt;MASTER!$B$4/100,"B",IF(O978&gt;MASTER!$B$5/100,"C","K"))))</f>
        <v>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3">
        <f ca="1" t="shared" si="0"/>
        <v>6</v>
      </c>
      <c r="F979" s="68" t="str">
        <f ca="1">IF(ISBLANK(A979)," ",INDIRECT(ADDRESS(1,5+MOD(ROW()-2,COUNTA('Form Responses 1'!$1:$1)-4),,TRUE,"Form Responses 1")))</f>
        <v>CIKINI - Halaman [Pos Security]</v>
      </c>
      <c r="G979" s="68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CIKINI - Halaman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4">
        <f ca="1" t="shared" ref="N979:O979" si="987">IFERROR(AVERAGEIF(L:L,L979,$J:$J)," ")</f>
        <v>0.925625</v>
      </c>
      <c r="O979" s="84">
        <f ca="1" t="shared" si="987"/>
        <v>0.925625</v>
      </c>
      <c r="P979" s="68" t="str">
        <f ca="1">IF(ISBLANK(A979)," ",IF(N979&gt;MASTER!$B$3/100,"SB",IF(N979&gt;MASTER!$B$4/100,"B",IF(N979&gt;MASTER!$B$5/100,"C","K"))))</f>
        <v>B</v>
      </c>
      <c r="Q979" s="68" t="str">
        <f ca="1">IF(ISBLANK(B979)," ",IF(O979&gt;MASTER!$B$3/100,"SB",IF(O979&gt;MASTER!$B$4/100,"B",IF(O979&gt;MASTER!$B$5/100,"C","K"))))</f>
        <v>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3">
        <f ca="1" t="shared" si="0"/>
        <v>6</v>
      </c>
      <c r="F980" s="68" t="str">
        <f ca="1">IF(ISBLANK(A980)," ",INDIRECT(ADDRESS(1,5+MOD(ROW()-2,COUNTA('Form Responses 1'!$1:$1)-4),,TRUE,"Form Responses 1")))</f>
        <v>CIKINI - Halaman [Halaman depan dan samping ]</v>
      </c>
      <c r="G980" s="68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CIKINI - Halaman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4">
        <f ca="1" t="shared" ref="N980:O980" si="988">IFERROR(AVERAGEIF(L:L,L980,$J:$J)," ")</f>
        <v>0.925625</v>
      </c>
      <c r="O980" s="84">
        <f ca="1" t="shared" si="988"/>
        <v>0.925625</v>
      </c>
      <c r="P980" s="68" t="str">
        <f ca="1">IF(ISBLANK(A980)," ",IF(N980&gt;MASTER!$B$3/100,"SB",IF(N980&gt;MASTER!$B$4/100,"B",IF(N980&gt;MASTER!$B$5/100,"C","K"))))</f>
        <v>B</v>
      </c>
      <c r="Q980" s="68" t="str">
        <f ca="1">IF(ISBLANK(B980)," ",IF(O980&gt;MASTER!$B$3/100,"SB",IF(O980&gt;MASTER!$B$4/100,"B",IF(O980&gt;MASTER!$B$5/100,"C","K"))))</f>
        <v>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3">
        <f ca="1" t="shared" si="0"/>
        <v>6</v>
      </c>
      <c r="F981" s="68" t="str">
        <f ca="1">IF(ISBLANK(A981)," ",INDIRECT(ADDRESS(1,5+MOD(ROW()-2,COUNTA('Form Responses 1'!$1:$1)-4),,TRUE,"Form Responses 1")))</f>
        <v>CIKINI - Halaman [TPS]</v>
      </c>
      <c r="G981" s="68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CIKINI - Halaman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4">
        <f ca="1" t="shared" ref="N981:O981" si="989">IFERROR(AVERAGEIF(L:L,L981,$J:$J)," ")</f>
        <v>0.925625</v>
      </c>
      <c r="O981" s="84">
        <f ca="1" t="shared" si="989"/>
        <v>0.925625</v>
      </c>
      <c r="P981" s="68" t="str">
        <f ca="1">IF(ISBLANK(A981)," ",IF(N981&gt;MASTER!$B$3/100,"SB",IF(N981&gt;MASTER!$B$4/100,"B",IF(N981&gt;MASTER!$B$5/100,"C","K"))))</f>
        <v>B</v>
      </c>
      <c r="Q981" s="68" t="str">
        <f ca="1">IF(ISBLANK(B981)," ",IF(O981&gt;MASTER!$B$3/100,"SB",IF(O981&gt;MASTER!$B$4/100,"B",IF(O981&gt;MASTER!$B$5/100,"C","K"))))</f>
        <v>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3">
        <f ca="1" t="shared" si="0"/>
        <v>6</v>
      </c>
      <c r="F982" s="68" t="str">
        <f ca="1">IF(ISBLANK(A982)," ",INDIRECT(ADDRESS(1,5+MOD(ROW()-2,COUNTA('Form Responses 1'!$1:$1)-4),,TRUE,"Form Responses 1")))</f>
        <v>RADEN SALEH - Lantai 1 [Lobby Utama]</v>
      </c>
      <c r="G982" s="68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RADEN SALEH - Lantai 1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4">
        <f ca="1" t="shared" ref="N982:O982" si="990">IFERROR(AVERAGEIF(L:L,L982,$J:$J)," ")</f>
        <v>0.925625</v>
      </c>
      <c r="O982" s="84">
        <f ca="1" t="shared" si="990"/>
        <v>0.925625</v>
      </c>
      <c r="P982" s="68" t="str">
        <f ca="1">IF(ISBLANK(A982)," ",IF(N982&gt;MASTER!$B$3/100,"SB",IF(N982&gt;MASTER!$B$4/100,"B",IF(N982&gt;MASTER!$B$5/100,"C","K"))))</f>
        <v>B</v>
      </c>
      <c r="Q982" s="68" t="str">
        <f ca="1">IF(ISBLANK(B982)," ",IF(O982&gt;MASTER!$B$3/100,"SB",IF(O982&gt;MASTER!$B$4/100,"B",IF(O982&gt;MASTER!$B$5/100,"C","K"))))</f>
        <v>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3">
        <f ca="1" t="shared" si="0"/>
        <v>6</v>
      </c>
      <c r="F983" s="68" t="str">
        <f ca="1">IF(ISBLANK(A983)," ",INDIRECT(ADDRESS(1,5+MOD(ROW()-2,COUNTA('Form Responses 1'!$1:$1)-4),,TRUE,"Form Responses 1")))</f>
        <v>RADEN SALEH - Lantai 1 [Lobby Luar]</v>
      </c>
      <c r="G983" s="68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RADEN SALEH - Lantai 1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4">
        <f ca="1" t="shared" ref="N983:O983" si="991">IFERROR(AVERAGEIF(L:L,L983,$J:$J)," ")</f>
        <v>0.925625</v>
      </c>
      <c r="O983" s="84">
        <f ca="1" t="shared" si="991"/>
        <v>0.925625</v>
      </c>
      <c r="P983" s="68" t="str">
        <f ca="1">IF(ISBLANK(A983)," ",IF(N983&gt;MASTER!$B$3/100,"SB",IF(N983&gt;MASTER!$B$4/100,"B",IF(N983&gt;MASTER!$B$5/100,"C","K"))))</f>
        <v>B</v>
      </c>
      <c r="Q983" s="68" t="str">
        <f ca="1">IF(ISBLANK(B983)," ",IF(O983&gt;MASTER!$B$3/100,"SB",IF(O983&gt;MASTER!$B$4/100,"B",IF(O983&gt;MASTER!$B$5/100,"C","K"))))</f>
        <v>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3">
        <f ca="1" t="shared" si="0"/>
        <v>6</v>
      </c>
      <c r="F984" s="68" t="str">
        <f ca="1">IF(ISBLANK(A984)," ",INDIRECT(ADDRESS(1,5+MOD(ROW()-2,COUNTA('Form Responses 1'!$1:$1)-4),,TRUE,"Form Responses 1")))</f>
        <v>RADEN SALEH - Lantai 1 [Ruang Meeting]</v>
      </c>
      <c r="G984" s="68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RADEN SALEH - Lantai 1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4">
        <f ca="1" t="shared" ref="N984:O984" si="992">IFERROR(AVERAGEIF(L:L,L984,$J:$J)," ")</f>
        <v>0.925625</v>
      </c>
      <c r="O984" s="84">
        <f ca="1" t="shared" si="992"/>
        <v>0.925625</v>
      </c>
      <c r="P984" s="68" t="str">
        <f ca="1">IF(ISBLANK(A984)," ",IF(N984&gt;MASTER!$B$3/100,"SB",IF(N984&gt;MASTER!$B$4/100,"B",IF(N984&gt;MASTER!$B$5/100,"C","K"))))</f>
        <v>B</v>
      </c>
      <c r="Q984" s="68" t="str">
        <f ca="1">IF(ISBLANK(B984)," ",IF(O984&gt;MASTER!$B$3/100,"SB",IF(O984&gt;MASTER!$B$4/100,"B",IF(O984&gt;MASTER!$B$5/100,"C","K"))))</f>
        <v>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3">
        <f ca="1" t="shared" si="0"/>
        <v>6</v>
      </c>
      <c r="F985" s="68" t="str">
        <f ca="1">IF(ISBLANK(A985)," ",INDIRECT(ADDRESS(1,5+MOD(ROW()-2,COUNTA('Form Responses 1'!$1:$1)-4),,TRUE,"Form Responses 1")))</f>
        <v>RADEN SALEH - Lantai 1 [Ruang Kerja]</v>
      </c>
      <c r="G985" s="68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RADEN SALEH - Lantai 1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4">
        <f ca="1" t="shared" ref="N985:O985" si="993">IFERROR(AVERAGEIF(L:L,L985,$J:$J)," ")</f>
        <v>0.925625</v>
      </c>
      <c r="O985" s="84">
        <f ca="1" t="shared" si="993"/>
        <v>0.925625</v>
      </c>
      <c r="P985" s="68" t="str">
        <f ca="1">IF(ISBLANK(A985)," ",IF(N985&gt;MASTER!$B$3/100,"SB",IF(N985&gt;MASTER!$B$4/100,"B",IF(N985&gt;MASTER!$B$5/100,"C","K"))))</f>
        <v>B</v>
      </c>
      <c r="Q985" s="68" t="str">
        <f ca="1">IF(ISBLANK(B985)," ",IF(O985&gt;MASTER!$B$3/100,"SB",IF(O985&gt;MASTER!$B$4/100,"B",IF(O985&gt;MASTER!$B$5/100,"C","K"))))</f>
        <v>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3">
        <f ca="1" t="shared" si="0"/>
        <v>6</v>
      </c>
      <c r="F986" s="68" t="str">
        <f ca="1">IF(ISBLANK(A986)," ",INDIRECT(ADDRESS(1,5+MOD(ROW()-2,COUNTA('Form Responses 1'!$1:$1)-4),,TRUE,"Form Responses 1")))</f>
        <v>RADEN SALEH - Lantai 1 [Tangga Exit]</v>
      </c>
      <c r="G986" s="68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RADEN SALEH - Lantai 1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4">
        <f ca="1" t="shared" ref="N986:O986" si="994">IFERROR(AVERAGEIF(L:L,L986,$J:$J)," ")</f>
        <v>0.925625</v>
      </c>
      <c r="O986" s="84">
        <f ca="1" t="shared" si="994"/>
        <v>0.925625</v>
      </c>
      <c r="P986" s="68" t="str">
        <f ca="1">IF(ISBLANK(A986)," ",IF(N986&gt;MASTER!$B$3/100,"SB",IF(N986&gt;MASTER!$B$4/100,"B",IF(N986&gt;MASTER!$B$5/100,"C","K"))))</f>
        <v>B</v>
      </c>
      <c r="Q986" s="68" t="str">
        <f ca="1">IF(ISBLANK(B986)," ",IF(O986&gt;MASTER!$B$3/100,"SB",IF(O986&gt;MASTER!$B$4/100,"B",IF(O986&gt;MASTER!$B$5/100,"C","K"))))</f>
        <v>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3">
        <f ca="1" t="shared" si="0"/>
        <v>6</v>
      </c>
      <c r="F987" s="68" t="str">
        <f ca="1">IF(ISBLANK(A987)," ",INDIRECT(ADDRESS(1,5+MOD(ROW()-2,COUNTA('Form Responses 1'!$1:$1)-4),,TRUE,"Form Responses 1")))</f>
        <v>RADEN SALEH - Lantai 1 [Toilet Pria / Wanita]</v>
      </c>
      <c r="G987" s="68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RADEN SALEH - Lantai 1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4">
        <f ca="1" t="shared" ref="N987:O987" si="995">IFERROR(AVERAGEIF(L:L,L987,$J:$J)," ")</f>
        <v>0.925625</v>
      </c>
      <c r="O987" s="84">
        <f ca="1" t="shared" si="995"/>
        <v>0.925625</v>
      </c>
      <c r="P987" s="68" t="str">
        <f ca="1">IF(ISBLANK(A987)," ",IF(N987&gt;MASTER!$B$3/100,"SB",IF(N987&gt;MASTER!$B$4/100,"B",IF(N987&gt;MASTER!$B$5/100,"C","K"))))</f>
        <v>B</v>
      </c>
      <c r="Q987" s="68" t="str">
        <f ca="1">IF(ISBLANK(B987)," ",IF(O987&gt;MASTER!$B$3/100,"SB",IF(O987&gt;MASTER!$B$4/100,"B",IF(O987&gt;MASTER!$B$5/100,"C","K"))))</f>
        <v>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3">
        <f ca="1" t="shared" si="0"/>
        <v>6</v>
      </c>
      <c r="F988" s="68" t="str">
        <f ca="1">IF(ISBLANK(A988)," ",INDIRECT(ADDRESS(1,5+MOD(ROW()-2,COUNTA('Form Responses 1'!$1:$1)-4),,TRUE,"Form Responses 1")))</f>
        <v>RADEN SALEH - Halaman [Taman ]</v>
      </c>
      <c r="G988" s="68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RADEN SALEH - Halaman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4">
        <f ca="1" t="shared" ref="N988:O988" si="996">IFERROR(AVERAGEIF(L:L,L988,$J:$J)," ")</f>
        <v>0.925625</v>
      </c>
      <c r="O988" s="84">
        <f ca="1" t="shared" si="996"/>
        <v>0.925625</v>
      </c>
      <c r="P988" s="68" t="str">
        <f ca="1">IF(ISBLANK(A988)," ",IF(N988&gt;MASTER!$B$3/100,"SB",IF(N988&gt;MASTER!$B$4/100,"B",IF(N988&gt;MASTER!$B$5/100,"C","K"))))</f>
        <v>B</v>
      </c>
      <c r="Q988" s="68" t="str">
        <f ca="1">IF(ISBLANK(B988)," ",IF(O988&gt;MASTER!$B$3/100,"SB",IF(O988&gt;MASTER!$B$4/100,"B",IF(O988&gt;MASTER!$B$5/100,"C","K"))))</f>
        <v>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3">
        <f ca="1" t="shared" si="0"/>
        <v>6</v>
      </c>
      <c r="F989" s="68" t="str">
        <f ca="1">IF(ISBLANK(A989)," ",INDIRECT(ADDRESS(1,5+MOD(ROW()-2,COUNTA('Form Responses 1'!$1:$1)-4),,TRUE,"Form Responses 1")))</f>
        <v>RADEN SALEH - Halaman [Parkir Motor ]</v>
      </c>
      <c r="G989" s="68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RADEN SALEH - Halaman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4">
        <f ca="1" t="shared" ref="N989:O989" si="997">IFERROR(AVERAGEIF(L:L,L989,$J:$J)," ")</f>
        <v>0.925625</v>
      </c>
      <c r="O989" s="84">
        <f ca="1" t="shared" si="997"/>
        <v>0.925625</v>
      </c>
      <c r="P989" s="68" t="str">
        <f ca="1">IF(ISBLANK(A989)," ",IF(N989&gt;MASTER!$B$3/100,"SB",IF(N989&gt;MASTER!$B$4/100,"B",IF(N989&gt;MASTER!$B$5/100,"C","K"))))</f>
        <v>B</v>
      </c>
      <c r="Q989" s="68" t="str">
        <f ca="1">IF(ISBLANK(B989)," ",IF(O989&gt;MASTER!$B$3/100,"SB",IF(O989&gt;MASTER!$B$4/100,"B",IF(O989&gt;MASTER!$B$5/100,"C","K"))))</f>
        <v>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3">
        <f ca="1" t="shared" si="0"/>
        <v>6</v>
      </c>
      <c r="F990" s="68" t="str">
        <f ca="1">IF(ISBLANK(A990)," ",INDIRECT(ADDRESS(1,5+MOD(ROW()-2,COUNTA('Form Responses 1'!$1:$1)-4),,TRUE,"Form Responses 1")))</f>
        <v>RADEN SALEH - Halaman [Parkir Mobil]</v>
      </c>
      <c r="G990" s="68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RADEN SALEH - Halaman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4">
        <f ca="1" t="shared" ref="N990:O990" si="998">IFERROR(AVERAGEIF(L:L,L990,$J:$J)," ")</f>
        <v>0.925625</v>
      </c>
      <c r="O990" s="84">
        <f ca="1" t="shared" si="998"/>
        <v>0.925625</v>
      </c>
      <c r="P990" s="68" t="str">
        <f ca="1">IF(ISBLANK(A990)," ",IF(N990&gt;MASTER!$B$3/100,"SB",IF(N990&gt;MASTER!$B$4/100,"B",IF(N990&gt;MASTER!$B$5/100,"C","K"))))</f>
        <v>B</v>
      </c>
      <c r="Q990" s="68" t="str">
        <f ca="1">IF(ISBLANK(B990)," ",IF(O990&gt;MASTER!$B$3/100,"SB",IF(O990&gt;MASTER!$B$4/100,"B",IF(O990&gt;MASTER!$B$5/100,"C","K"))))</f>
        <v>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3">
        <f ca="1" t="shared" si="0"/>
        <v>6</v>
      </c>
      <c r="F991" s="68" t="str">
        <f ca="1">IF(ISBLANK(A991)," ",INDIRECT(ADDRESS(1,5+MOD(ROW()-2,COUNTA('Form Responses 1'!$1:$1)-4),,TRUE,"Form Responses 1")))</f>
        <v>RADEN SALEH - Halaman [Pos Security]</v>
      </c>
      <c r="G991" s="68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RADEN SALEH - Halaman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4">
        <f ca="1" t="shared" ref="N991:O991" si="999">IFERROR(AVERAGEIF(L:L,L991,$J:$J)," ")</f>
        <v>0.925625</v>
      </c>
      <c r="O991" s="84">
        <f ca="1" t="shared" si="999"/>
        <v>0.925625</v>
      </c>
      <c r="P991" s="68" t="str">
        <f ca="1">IF(ISBLANK(A991)," ",IF(N991&gt;MASTER!$B$3/100,"SB",IF(N991&gt;MASTER!$B$4/100,"B",IF(N991&gt;MASTER!$B$5/100,"C","K"))))</f>
        <v>B</v>
      </c>
      <c r="Q991" s="68" t="str">
        <f ca="1">IF(ISBLANK(B991)," ",IF(O991&gt;MASTER!$B$3/100,"SB",IF(O991&gt;MASTER!$B$4/100,"B",IF(O991&gt;MASTER!$B$5/100,"C","K"))))</f>
        <v>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3">
        <f ca="1" t="shared" si="0"/>
        <v>6</v>
      </c>
      <c r="F992" s="68" t="str">
        <f ca="1">IF(ISBLANK(A992)," ",INDIRECT(ADDRESS(1,5+MOD(ROW()-2,COUNTA('Form Responses 1'!$1:$1)-4),,TRUE,"Form Responses 1")))</f>
        <v>RADEN SALEH - Halaman [Halaman depan samping dan belakang]</v>
      </c>
      <c r="G992" s="68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RADEN SALEH - Halaman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4">
        <f ca="1" t="shared" ref="N992:O992" si="1000">IFERROR(AVERAGEIF(L:L,L992,$J:$J)," ")</f>
        <v>0.925625</v>
      </c>
      <c r="O992" s="84">
        <f ca="1" t="shared" si="1000"/>
        <v>0.925625</v>
      </c>
      <c r="P992" s="68" t="str">
        <f ca="1">IF(ISBLANK(A992)," ",IF(N992&gt;MASTER!$B$3/100,"SB",IF(N992&gt;MASTER!$B$4/100,"B",IF(N992&gt;MASTER!$B$5/100,"C","K"))))</f>
        <v>B</v>
      </c>
      <c r="Q992" s="68" t="str">
        <f ca="1">IF(ISBLANK(B992)," ",IF(O992&gt;MASTER!$B$3/100,"SB",IF(O992&gt;MASTER!$B$4/100,"B",IF(O992&gt;MASTER!$B$5/100,"C","K"))))</f>
        <v>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3">
        <f ca="1" t="shared" si="0"/>
        <v>6</v>
      </c>
      <c r="F993" s="68" t="str">
        <f ca="1">IF(ISBLANK(A993)," ",INDIRECT(ADDRESS(1,5+MOD(ROW()-2,COUNTA('Form Responses 1'!$1:$1)-4),,TRUE,"Form Responses 1")))</f>
        <v>RADEN SALEH - Halaman [TPS]</v>
      </c>
      <c r="G993" s="68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RADEN SALEH - Halaman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4">
        <f ca="1" t="shared" ref="N993:O993" si="1001">IFERROR(AVERAGEIF(L:L,L993,$J:$J)," ")</f>
        <v>0.925625</v>
      </c>
      <c r="O993" s="84">
        <f ca="1" t="shared" si="1001"/>
        <v>0.925625</v>
      </c>
      <c r="P993" s="68" t="str">
        <f ca="1">IF(ISBLANK(A993)," ",IF(N993&gt;MASTER!$B$3/100,"SB",IF(N993&gt;MASTER!$B$4/100,"B",IF(N993&gt;MASTER!$B$5/100,"C","K"))))</f>
        <v>B</v>
      </c>
      <c r="Q993" s="68" t="str">
        <f ca="1">IF(ISBLANK(B993)," ",IF(O993&gt;MASTER!$B$3/100,"SB",IF(O993&gt;MASTER!$B$4/100,"B",IF(O993&gt;MASTER!$B$5/100,"C","K"))))</f>
        <v>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3">
        <f ca="1" t="shared" si="0"/>
        <v>6</v>
      </c>
      <c r="F994" s="68" t="str">
        <f ca="1">IF(ISBLANK(A994)," ",INDIRECT(ADDRESS(1,5+MOD(ROW()-2,COUNTA('Form Responses 1'!$1:$1)-4),,TRUE,"Form Responses 1")))</f>
        <v>Security [CIKINI - Security Functions]</v>
      </c>
      <c r="G994" s="68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Security</v>
      </c>
      <c r="I994" s="84" t="str">
        <f ca="1" t="shared" si="2"/>
        <v>SECURITY SERVICE</v>
      </c>
      <c r="J994" s="84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4">
        <f ca="1" t="shared" ref="N994:O994" si="1002">IFERROR(AVERAGEIF(L:L,L994,$J:$J)," ")</f>
        <v>0.925625</v>
      </c>
      <c r="O994" s="84">
        <f ca="1" t="shared" si="1002"/>
        <v>0.925625</v>
      </c>
      <c r="P994" s="68" t="str">
        <f ca="1">IF(ISBLANK(A994)," ",IF(N994&gt;MASTER!$B$3/100,"SB",IF(N994&gt;MASTER!$B$4/100,"B",IF(N994&gt;MASTER!$B$5/100,"C","K"))))</f>
        <v>B</v>
      </c>
      <c r="Q994" s="68" t="str">
        <f ca="1">IF(ISBLANK(B994)," ",IF(O994&gt;MASTER!$B$3/100,"SB",IF(O994&gt;MASTER!$B$4/100,"B",IF(O994&gt;MASTER!$B$5/100,"C","K"))))</f>
        <v>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3">
        <f ca="1" t="shared" si="0"/>
        <v>6</v>
      </c>
      <c r="F995" s="68" t="str">
        <f ca="1">IF(ISBLANK(A995)," ",INDIRECT(ADDRESS(1,5+MOD(ROW()-2,COUNTA('Form Responses 1'!$1:$1)-4),,TRUE,"Form Responses 1")))</f>
        <v>Security [ RADEN SALEH - Security Functions]</v>
      </c>
      <c r="G995" s="68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Security</v>
      </c>
      <c r="I995" s="84" t="str">
        <f ca="1" t="shared" si="2"/>
        <v>SECURITY SERVICE</v>
      </c>
      <c r="J995" s="84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4">
        <f ca="1" t="shared" ref="N995:O995" si="1003">IFERROR(AVERAGEIF(L:L,L995,$J:$J)," ")</f>
        <v>0.925625</v>
      </c>
      <c r="O995" s="84">
        <f ca="1" t="shared" si="1003"/>
        <v>0.925625</v>
      </c>
      <c r="P995" s="68" t="str">
        <f ca="1">IF(ISBLANK(A995)," ",IF(N995&gt;MASTER!$B$3/100,"SB",IF(N995&gt;MASTER!$B$4/100,"B",IF(N995&gt;MASTER!$B$5/100,"C","K"))))</f>
        <v>B</v>
      </c>
      <c r="Q995" s="68" t="str">
        <f ca="1">IF(ISBLANK(B995)," ",IF(O995&gt;MASTER!$B$3/100,"SB",IF(O995&gt;MASTER!$B$4/100,"B",IF(O995&gt;MASTER!$B$5/100,"C","K"))))</f>
        <v>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3">
        <f ca="1" t="shared" si="0"/>
        <v>6</v>
      </c>
      <c r="F996" s="68" t="str">
        <f ca="1">IF(ISBLANK(A996)," ",INDIRECT(ADDRESS(1,5+MOD(ROW()-2,COUNTA('Form Responses 1'!$1:$1)-4),,TRUE,"Form Responses 1")))</f>
        <v>CIKINI - Lantai 1 [Lobby Utama]</v>
      </c>
      <c r="G996" s="68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CIKINI - Lantai 1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4">
        <f ca="1" t="shared" ref="N996:O996" si="1004">IFERROR(AVERAGEIF(L:L,L996,$J:$J)," ")</f>
        <v>0.925625</v>
      </c>
      <c r="O996" s="84">
        <f ca="1" t="shared" si="1004"/>
        <v>0.925625</v>
      </c>
      <c r="P996" s="68" t="str">
        <f ca="1">IF(ISBLANK(A996)," ",IF(N996&gt;MASTER!$B$3/100,"SB",IF(N996&gt;MASTER!$B$4/100,"B",IF(N996&gt;MASTER!$B$5/100,"C","K"))))</f>
        <v>B</v>
      </c>
      <c r="Q996" s="68" t="str">
        <f ca="1">IF(ISBLANK(B996)," ",IF(O996&gt;MASTER!$B$3/100,"SB",IF(O996&gt;MASTER!$B$4/100,"B",IF(O996&gt;MASTER!$B$5/100,"C","K"))))</f>
        <v>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3">
        <f ca="1" t="shared" si="0"/>
        <v>6</v>
      </c>
      <c r="F997" s="68" t="str">
        <f ca="1">IF(ISBLANK(A997)," ",INDIRECT(ADDRESS(1,5+MOD(ROW()-2,COUNTA('Form Responses 1'!$1:$1)-4),,TRUE,"Form Responses 1")))</f>
        <v>CIKINI - Lantai 1 [Musholla]</v>
      </c>
      <c r="G997" s="68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CIKINI - Lantai 1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4">
        <f ca="1" t="shared" ref="N997:O997" si="1005">IFERROR(AVERAGEIF(L:L,L997,$J:$J)," ")</f>
        <v>0.925625</v>
      </c>
      <c r="O997" s="84">
        <f ca="1" t="shared" si="1005"/>
        <v>0.925625</v>
      </c>
      <c r="P997" s="68" t="str">
        <f ca="1">IF(ISBLANK(A997)," ",IF(N997&gt;MASTER!$B$3/100,"SB",IF(N997&gt;MASTER!$B$4/100,"B",IF(N997&gt;MASTER!$B$5/100,"C","K"))))</f>
        <v>B</v>
      </c>
      <c r="Q997" s="68" t="str">
        <f ca="1">IF(ISBLANK(B997)," ",IF(O997&gt;MASTER!$B$3/100,"SB",IF(O997&gt;MASTER!$B$4/100,"B",IF(O997&gt;MASTER!$B$5/100,"C","K"))))</f>
        <v>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3">
        <f ca="1" t="shared" si="0"/>
        <v>6</v>
      </c>
      <c r="F998" s="68" t="str">
        <f ca="1">IF(ISBLANK(A998)," ",INDIRECT(ADDRESS(1,5+MOD(ROW()-2,COUNTA('Form Responses 1'!$1:$1)-4),,TRUE,"Form Responses 1")))</f>
        <v>CIKINI - Lantai 1 [R. PPID]</v>
      </c>
      <c r="G998" s="68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CIKINI - Lantai 1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4">
        <f ca="1" t="shared" ref="N998:O998" si="1006">IFERROR(AVERAGEIF(L:L,L998,$J:$J)," ")</f>
        <v>0.925625</v>
      </c>
      <c r="O998" s="84">
        <f ca="1" t="shared" si="1006"/>
        <v>0.925625</v>
      </c>
      <c r="P998" s="68" t="str">
        <f ca="1">IF(ISBLANK(A998)," ",IF(N998&gt;MASTER!$B$3/100,"SB",IF(N998&gt;MASTER!$B$4/100,"B",IF(N998&gt;MASTER!$B$5/100,"C","K"))))</f>
        <v>B</v>
      </c>
      <c r="Q998" s="68" t="str">
        <f ca="1">IF(ISBLANK(B998)," ",IF(O998&gt;MASTER!$B$3/100,"SB",IF(O998&gt;MASTER!$B$4/100,"B",IF(O998&gt;MASTER!$B$5/100,"C","K"))))</f>
        <v>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3">
        <f ca="1" t="shared" si="0"/>
        <v>6</v>
      </c>
      <c r="F999" s="68" t="str">
        <f ca="1">IF(ISBLANK(A999)," ",INDIRECT(ADDRESS(1,5+MOD(ROW()-2,COUNTA('Form Responses 1'!$1:$1)-4),,TRUE,"Form Responses 1")))</f>
        <v>CIKINI - Lantai 1 [Ruang Kerja]</v>
      </c>
      <c r="G999" s="68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CIKINI - Lantai 1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4">
        <f ca="1" t="shared" ref="N999:O999" si="1007">IFERROR(AVERAGEIF(L:L,L999,$J:$J)," ")</f>
        <v>0.925625</v>
      </c>
      <c r="O999" s="84">
        <f ca="1" t="shared" si="1007"/>
        <v>0.925625</v>
      </c>
      <c r="P999" s="68" t="str">
        <f ca="1">IF(ISBLANK(A999)," ",IF(N999&gt;MASTER!$B$3/100,"SB",IF(N999&gt;MASTER!$B$4/100,"B",IF(N999&gt;MASTER!$B$5/100,"C","K"))))</f>
        <v>B</v>
      </c>
      <c r="Q999" s="68" t="str">
        <f ca="1">IF(ISBLANK(B999)," ",IF(O999&gt;MASTER!$B$3/100,"SB",IF(O999&gt;MASTER!$B$4/100,"B",IF(O999&gt;MASTER!$B$5/100,"C","K"))))</f>
        <v>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3">
        <f ca="1" t="shared" si="0"/>
        <v>6</v>
      </c>
      <c r="F1000" s="68" t="str">
        <f ca="1">IF(ISBLANK(A1000)," ",INDIRECT(ADDRESS(1,5+MOD(ROW()-2,COUNTA('Form Responses 1'!$1:$1)-4),,TRUE,"Form Responses 1")))</f>
        <v>CIKINI - Lantai 1 [Taman Tengah]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CIKINI - Lantai 1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4">
        <f ca="1" t="shared" ref="N1000:O1000" si="1008">IFERROR(AVERAGEIF(L:L,L1000,$J:$J)," ")</f>
        <v>0.925625</v>
      </c>
      <c r="O1000" s="84">
        <f ca="1" t="shared" si="1008"/>
        <v>0.925625</v>
      </c>
      <c r="P1000" s="68" t="str">
        <f ca="1">IF(ISBLANK(A1000)," ",IF(N1000&gt;MASTER!$B$3/100,"SB",IF(N1000&gt;MASTER!$B$4/100,"B",IF(N1000&gt;MASTER!$B$5/100,"C","K"))))</f>
        <v>B</v>
      </c>
      <c r="Q1000" s="68" t="str">
        <f ca="1">IF(ISBLANK(B1000)," ",IF(O1000&gt;MASTER!$B$3/100,"SB",IF(O1000&gt;MASTER!$B$4/100,"B",IF(O1000&gt;MASTER!$B$5/100,"C","K"))))</f>
        <v>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143</v>
      </c>
      <c r="B1" s="44" t="s">
        <v>148</v>
      </c>
    </row>
    <row r="3" customHeight="1" spans="1:37">
      <c r="A3" s="38" t="s">
        <v>149</v>
      </c>
      <c r="B3" s="69"/>
      <c r="C3" s="69"/>
      <c r="D3" s="69"/>
      <c r="E3" s="38" t="s">
        <v>136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5"/>
    </row>
    <row r="4" customHeight="1" spans="1:37">
      <c r="A4" s="38" t="s">
        <v>0</v>
      </c>
      <c r="B4" s="38" t="s">
        <v>1</v>
      </c>
      <c r="C4" s="38" t="s">
        <v>2</v>
      </c>
      <c r="D4" s="38" t="s">
        <v>3</v>
      </c>
      <c r="E4" s="38" t="s">
        <v>22</v>
      </c>
      <c r="F4" s="70" t="s">
        <v>20</v>
      </c>
      <c r="G4" s="70" t="s">
        <v>19</v>
      </c>
      <c r="H4" s="70" t="s">
        <v>21</v>
      </c>
      <c r="I4" s="70" t="s">
        <v>18</v>
      </c>
      <c r="J4" s="70" t="s">
        <v>23</v>
      </c>
      <c r="K4" s="70" t="s">
        <v>6</v>
      </c>
      <c r="L4" s="70" t="s">
        <v>7</v>
      </c>
      <c r="M4" s="70" t="s">
        <v>8</v>
      </c>
      <c r="N4" s="70" t="s">
        <v>9</v>
      </c>
      <c r="O4" s="70" t="s">
        <v>10</v>
      </c>
      <c r="P4" s="70" t="s">
        <v>11</v>
      </c>
      <c r="Q4" s="70" t="s">
        <v>16</v>
      </c>
      <c r="R4" s="70" t="s">
        <v>14</v>
      </c>
      <c r="S4" s="70" t="s">
        <v>13</v>
      </c>
      <c r="T4" s="70" t="s">
        <v>15</v>
      </c>
      <c r="U4" s="70" t="s">
        <v>12</v>
      </c>
      <c r="V4" s="70" t="s">
        <v>17</v>
      </c>
      <c r="W4" s="70" t="s">
        <v>34</v>
      </c>
      <c r="X4" s="70" t="s">
        <v>32</v>
      </c>
      <c r="Y4" s="70" t="s">
        <v>31</v>
      </c>
      <c r="Z4" s="70" t="s">
        <v>33</v>
      </c>
      <c r="AA4" s="70" t="s">
        <v>30</v>
      </c>
      <c r="AB4" s="70" t="s">
        <v>35</v>
      </c>
      <c r="AC4" s="70" t="s">
        <v>25</v>
      </c>
      <c r="AD4" s="70" t="s">
        <v>24</v>
      </c>
      <c r="AE4" s="70" t="s">
        <v>27</v>
      </c>
      <c r="AF4" s="70" t="s">
        <v>26</v>
      </c>
      <c r="AG4" s="70" t="s">
        <v>28</v>
      </c>
      <c r="AH4" s="70" t="s">
        <v>29</v>
      </c>
      <c r="AI4" s="70" t="s">
        <v>5</v>
      </c>
      <c r="AJ4" s="70" t="s">
        <v>4</v>
      </c>
      <c r="AK4" s="39" t="s">
        <v>150</v>
      </c>
    </row>
    <row r="5" customHeight="1" spans="1:37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39" t="e">
        <v>#DIV/0!</v>
      </c>
    </row>
    <row r="6" customHeight="1" spans="1:37">
      <c r="A6" s="77">
        <v>45033.6263888889</v>
      </c>
      <c r="B6" s="38" t="s">
        <v>36</v>
      </c>
      <c r="C6" s="38" t="s">
        <v>37</v>
      </c>
      <c r="D6" s="41">
        <v>45033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70">
        <v>0.95</v>
      </c>
      <c r="AJ6" s="70">
        <v>0.95</v>
      </c>
      <c r="AK6" s="39">
        <v>0.95</v>
      </c>
    </row>
    <row r="7" customHeight="1" spans="1:37">
      <c r="A7" s="77">
        <v>45033.6788425926</v>
      </c>
      <c r="B7" s="38" t="s">
        <v>39</v>
      </c>
      <c r="C7" s="38" t="s">
        <v>40</v>
      </c>
      <c r="D7" s="41">
        <v>0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0.89</v>
      </c>
      <c r="P7" s="70">
        <v>0.89</v>
      </c>
      <c r="Q7" s="70">
        <v>0.89</v>
      </c>
      <c r="R7" s="70">
        <v>0.89</v>
      </c>
      <c r="S7" s="70">
        <v>0.89</v>
      </c>
      <c r="T7" s="70">
        <v>0.89</v>
      </c>
      <c r="U7" s="70">
        <v>0.89</v>
      </c>
      <c r="V7" s="70">
        <v>0.89</v>
      </c>
      <c r="W7" s="70">
        <v>0.95</v>
      </c>
      <c r="X7" s="70">
        <v>0.89</v>
      </c>
      <c r="Y7" s="70">
        <v>0.89</v>
      </c>
      <c r="Z7" s="70">
        <v>0.95</v>
      </c>
      <c r="AA7" s="70">
        <v>0.89</v>
      </c>
      <c r="AB7" s="70">
        <v>0.95</v>
      </c>
      <c r="AC7" s="70">
        <v>0.89</v>
      </c>
      <c r="AD7" s="70">
        <v>0.95</v>
      </c>
      <c r="AE7" s="70">
        <v>0.95</v>
      </c>
      <c r="AF7" s="70">
        <v>0.95</v>
      </c>
      <c r="AG7" s="70">
        <v>0.95</v>
      </c>
      <c r="AH7" s="70">
        <v>0.89</v>
      </c>
      <c r="AI7" s="70">
        <v>0.95</v>
      </c>
      <c r="AJ7" s="70">
        <v>0.95</v>
      </c>
      <c r="AK7" s="39">
        <v>0.925625</v>
      </c>
    </row>
    <row r="8" customHeight="1" spans="1:37">
      <c r="A8" s="77">
        <v>45033.7780555556</v>
      </c>
      <c r="B8" s="38" t="s">
        <v>42</v>
      </c>
      <c r="C8" s="38" t="s">
        <v>43</v>
      </c>
      <c r="D8" s="41">
        <v>45033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1</v>
      </c>
      <c r="X8" s="70">
        <v>1</v>
      </c>
      <c r="Y8" s="70">
        <v>1</v>
      </c>
      <c r="Z8" s="70">
        <v>1</v>
      </c>
      <c r="AA8" s="70">
        <v>1</v>
      </c>
      <c r="AB8" s="70">
        <v>1</v>
      </c>
      <c r="AC8" s="70">
        <v>1</v>
      </c>
      <c r="AD8" s="70">
        <v>1</v>
      </c>
      <c r="AE8" s="70">
        <v>1</v>
      </c>
      <c r="AF8" s="70">
        <v>1</v>
      </c>
      <c r="AG8" s="70">
        <v>1</v>
      </c>
      <c r="AH8" s="70">
        <v>1</v>
      </c>
      <c r="AI8" s="70">
        <v>0.95</v>
      </c>
      <c r="AJ8" s="70">
        <v>0.95</v>
      </c>
      <c r="AK8" s="39">
        <v>0.96875</v>
      </c>
    </row>
    <row r="9" customHeight="1" spans="1:37">
      <c r="A9" s="77">
        <v>45033.7864930556</v>
      </c>
      <c r="B9" s="38" t="s">
        <v>42</v>
      </c>
      <c r="C9" s="38" t="s">
        <v>43</v>
      </c>
      <c r="D9" s="41">
        <v>45033</v>
      </c>
      <c r="E9" s="38">
        <v>0.95</v>
      </c>
      <c r="F9" s="70">
        <v>0.89</v>
      </c>
      <c r="G9" s="70">
        <v>0.89</v>
      </c>
      <c r="H9" s="70">
        <v>0.95</v>
      </c>
      <c r="I9" s="70">
        <v>0.89</v>
      </c>
      <c r="J9" s="70">
        <v>0.89</v>
      </c>
      <c r="K9" s="70">
        <v>0.89</v>
      </c>
      <c r="L9" s="70">
        <v>0.74</v>
      </c>
      <c r="M9" s="70">
        <v>0.89</v>
      </c>
      <c r="N9" s="70">
        <v>0.95</v>
      </c>
      <c r="O9" s="70">
        <v>0.95</v>
      </c>
      <c r="P9" s="70">
        <v>0.89</v>
      </c>
      <c r="Q9" s="70">
        <v>0.89</v>
      </c>
      <c r="R9" s="70">
        <v>0.89</v>
      </c>
      <c r="S9" s="70">
        <v>0.95</v>
      </c>
      <c r="T9" s="70">
        <v>0.95</v>
      </c>
      <c r="U9" s="70">
        <v>0.74</v>
      </c>
      <c r="V9" s="70">
        <v>0.89</v>
      </c>
      <c r="W9" s="70">
        <v>0.95</v>
      </c>
      <c r="X9" s="70">
        <v>0.89</v>
      </c>
      <c r="Y9" s="70">
        <v>0.89</v>
      </c>
      <c r="Z9" s="70">
        <v>0.95</v>
      </c>
      <c r="AA9" s="70">
        <v>0.89</v>
      </c>
      <c r="AB9" s="70">
        <v>0.89</v>
      </c>
      <c r="AC9" s="70">
        <v>0.89</v>
      </c>
      <c r="AD9" s="70">
        <v>0.89</v>
      </c>
      <c r="AE9" s="70">
        <v>0.95</v>
      </c>
      <c r="AF9" s="70">
        <v>0.95</v>
      </c>
      <c r="AG9" s="70">
        <v>0.89</v>
      </c>
      <c r="AH9" s="70">
        <v>0.89</v>
      </c>
      <c r="AI9" s="70">
        <v>0.89</v>
      </c>
      <c r="AJ9" s="70">
        <v>0.95</v>
      </c>
      <c r="AK9" s="39">
        <v>0.90125</v>
      </c>
    </row>
    <row r="10" customHeight="1" spans="1:37">
      <c r="A10" s="77">
        <v>45034.7073958333</v>
      </c>
      <c r="B10" s="38" t="s">
        <v>42</v>
      </c>
      <c r="C10" s="38" t="s">
        <v>43</v>
      </c>
      <c r="D10" s="41">
        <v>45034</v>
      </c>
      <c r="E10" s="38">
        <v>0.89</v>
      </c>
      <c r="F10" s="70">
        <v>0.89</v>
      </c>
      <c r="G10" s="70">
        <v>0.89</v>
      </c>
      <c r="H10" s="70">
        <v>0.89</v>
      </c>
      <c r="I10" s="70">
        <v>0.89</v>
      </c>
      <c r="J10" s="70">
        <v>0.89</v>
      </c>
      <c r="K10" s="70">
        <v>0.89</v>
      </c>
      <c r="L10" s="70">
        <v>0.89</v>
      </c>
      <c r="M10" s="70">
        <v>0.89</v>
      </c>
      <c r="N10" s="70">
        <v>0.95</v>
      </c>
      <c r="O10" s="70">
        <v>0.89</v>
      </c>
      <c r="P10" s="70">
        <v>0.89</v>
      </c>
      <c r="Q10" s="70">
        <v>0.89</v>
      </c>
      <c r="R10" s="70">
        <v>0.89</v>
      </c>
      <c r="S10" s="70">
        <v>0.95</v>
      </c>
      <c r="T10" s="70">
        <v>0.95</v>
      </c>
      <c r="U10" s="70">
        <v>0.89</v>
      </c>
      <c r="V10" s="70">
        <v>0.89</v>
      </c>
      <c r="W10" s="70">
        <v>0.89</v>
      </c>
      <c r="X10" s="70">
        <v>0.89</v>
      </c>
      <c r="Y10" s="70">
        <v>0.89</v>
      </c>
      <c r="Z10" s="70">
        <v>0.89</v>
      </c>
      <c r="AA10" s="70">
        <v>0.89</v>
      </c>
      <c r="AB10" s="70">
        <v>0.89</v>
      </c>
      <c r="AC10" s="70">
        <v>0.89</v>
      </c>
      <c r="AD10" s="70">
        <v>0.89</v>
      </c>
      <c r="AE10" s="70">
        <v>0.95</v>
      </c>
      <c r="AF10" s="70">
        <v>0.89</v>
      </c>
      <c r="AG10" s="70">
        <v>0.89</v>
      </c>
      <c r="AH10" s="70">
        <v>0.89</v>
      </c>
      <c r="AI10" s="70">
        <v>0.89</v>
      </c>
      <c r="AJ10" s="70">
        <v>0.89</v>
      </c>
      <c r="AK10" s="39">
        <v>0.8975</v>
      </c>
    </row>
    <row r="11" customHeight="1" spans="1:37">
      <c r="A11" s="77">
        <v>45034.7093634259</v>
      </c>
      <c r="B11" s="38" t="s">
        <v>42</v>
      </c>
      <c r="C11" s="38" t="s">
        <v>43</v>
      </c>
      <c r="D11" s="41">
        <v>45034</v>
      </c>
      <c r="E11" s="38">
        <v>0.89</v>
      </c>
      <c r="F11" s="70">
        <v>0.89</v>
      </c>
      <c r="G11" s="70">
        <v>0.89</v>
      </c>
      <c r="H11" s="70">
        <v>0.89</v>
      </c>
      <c r="I11" s="70">
        <v>0.89</v>
      </c>
      <c r="J11" s="70">
        <v>0.89</v>
      </c>
      <c r="K11" s="70">
        <v>0.89</v>
      </c>
      <c r="L11" s="70">
        <v>0.89</v>
      </c>
      <c r="M11" s="70">
        <v>0.89</v>
      </c>
      <c r="N11" s="70">
        <v>0.95</v>
      </c>
      <c r="O11" s="70">
        <v>0.89</v>
      </c>
      <c r="P11" s="70">
        <v>0.89</v>
      </c>
      <c r="Q11" s="70">
        <v>0.89</v>
      </c>
      <c r="R11" s="70">
        <v>0.89</v>
      </c>
      <c r="S11" s="70">
        <v>0.95</v>
      </c>
      <c r="T11" s="70">
        <v>0.95</v>
      </c>
      <c r="U11" s="70">
        <v>0.89</v>
      </c>
      <c r="V11" s="70">
        <v>0.89</v>
      </c>
      <c r="W11" s="70">
        <v>0.89</v>
      </c>
      <c r="X11" s="70">
        <v>0.89</v>
      </c>
      <c r="Y11" s="70">
        <v>0.89</v>
      </c>
      <c r="Z11" s="70">
        <v>0.89</v>
      </c>
      <c r="AA11" s="70">
        <v>0.89</v>
      </c>
      <c r="AB11" s="70">
        <v>0.89</v>
      </c>
      <c r="AC11" s="70">
        <v>0.89</v>
      </c>
      <c r="AD11" s="70">
        <v>0.89</v>
      </c>
      <c r="AE11" s="70">
        <v>0.95</v>
      </c>
      <c r="AF11" s="70">
        <v>0.95</v>
      </c>
      <c r="AG11" s="70">
        <v>0.89</v>
      </c>
      <c r="AH11" s="70">
        <v>0.89</v>
      </c>
      <c r="AI11" s="70">
        <v>0.89</v>
      </c>
      <c r="AJ11" s="70">
        <v>0.89</v>
      </c>
      <c r="AK11" s="39">
        <v>0.899375</v>
      </c>
    </row>
    <row r="12" customHeight="1" spans="1:37">
      <c r="A12" s="77">
        <v>45034.7947337963</v>
      </c>
      <c r="B12" s="38" t="s">
        <v>36</v>
      </c>
      <c r="C12" s="38" t="s">
        <v>37</v>
      </c>
      <c r="D12" s="41">
        <v>44943</v>
      </c>
      <c r="E12" s="38">
        <v>0.95</v>
      </c>
      <c r="F12" s="70">
        <v>0.95</v>
      </c>
      <c r="G12" s="70">
        <v>0.95</v>
      </c>
      <c r="H12" s="70">
        <v>0.95</v>
      </c>
      <c r="I12" s="70">
        <v>0.89</v>
      </c>
      <c r="J12" s="70">
        <v>0.95</v>
      </c>
      <c r="K12" s="70">
        <v>0.95</v>
      </c>
      <c r="L12" s="70">
        <v>0.95</v>
      </c>
      <c r="M12" s="70">
        <v>0.95</v>
      </c>
      <c r="N12" s="70">
        <v>0.89</v>
      </c>
      <c r="O12" s="70">
        <v>0.89</v>
      </c>
      <c r="P12" s="70">
        <v>0.89</v>
      </c>
      <c r="Q12" s="70">
        <v>0.95</v>
      </c>
      <c r="R12" s="70">
        <v>0.89</v>
      </c>
      <c r="S12" s="70">
        <v>0.95</v>
      </c>
      <c r="T12" s="70">
        <v>0.95</v>
      </c>
      <c r="U12" s="70">
        <v>0.95</v>
      </c>
      <c r="V12" s="70">
        <v>0.89</v>
      </c>
      <c r="W12" s="70">
        <v>0.95</v>
      </c>
      <c r="X12" s="70">
        <v>0.95</v>
      </c>
      <c r="Y12" s="70">
        <v>0.95</v>
      </c>
      <c r="Z12" s="70">
        <v>0.95</v>
      </c>
      <c r="AA12" s="70">
        <v>0.95</v>
      </c>
      <c r="AB12" s="70">
        <v>0.89</v>
      </c>
      <c r="AC12" s="70">
        <v>0.95</v>
      </c>
      <c r="AD12" s="70">
        <v>0.95</v>
      </c>
      <c r="AE12" s="70">
        <v>0.89</v>
      </c>
      <c r="AF12" s="70">
        <v>0.95</v>
      </c>
      <c r="AG12" s="70">
        <v>0.89</v>
      </c>
      <c r="AH12" s="70">
        <v>0.89</v>
      </c>
      <c r="AI12" s="70">
        <v>0.89</v>
      </c>
      <c r="AJ12" s="70">
        <v>0.89</v>
      </c>
      <c r="AK12" s="39">
        <v>0.9275</v>
      </c>
    </row>
    <row r="13" customHeight="1" spans="1:37">
      <c r="A13" s="77">
        <v>45034.7964351852</v>
      </c>
      <c r="B13" s="38" t="s">
        <v>36</v>
      </c>
      <c r="C13" s="38" t="s">
        <v>37</v>
      </c>
      <c r="D13" s="41">
        <v>44974</v>
      </c>
      <c r="E13" s="38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70">
        <v>0.95</v>
      </c>
      <c r="O13" s="70">
        <v>0.89</v>
      </c>
      <c r="P13" s="70">
        <v>0.95</v>
      </c>
      <c r="Q13" s="70">
        <v>0.95</v>
      </c>
      <c r="R13" s="70">
        <v>0.89</v>
      </c>
      <c r="S13" s="70">
        <v>0.95</v>
      </c>
      <c r="T13" s="70">
        <v>0.95</v>
      </c>
      <c r="U13" s="70">
        <v>0.95</v>
      </c>
      <c r="V13" s="70">
        <v>0.95</v>
      </c>
      <c r="W13" s="70">
        <v>0.89</v>
      </c>
      <c r="X13" s="70">
        <v>0.95</v>
      </c>
      <c r="Y13" s="70">
        <v>0.95</v>
      </c>
      <c r="Z13" s="70">
        <v>0.95</v>
      </c>
      <c r="AA13" s="70">
        <v>0.95</v>
      </c>
      <c r="AB13" s="70">
        <v>0.95</v>
      </c>
      <c r="AC13" s="70">
        <v>0.95</v>
      </c>
      <c r="AD13" s="70">
        <v>0.95</v>
      </c>
      <c r="AE13" s="70">
        <v>0.95</v>
      </c>
      <c r="AF13" s="70">
        <v>0.95</v>
      </c>
      <c r="AG13" s="70">
        <v>0.95</v>
      </c>
      <c r="AH13" s="70">
        <v>0.89</v>
      </c>
      <c r="AI13" s="70">
        <v>0.89</v>
      </c>
      <c r="AJ13" s="70">
        <v>0.89</v>
      </c>
      <c r="AK13" s="39">
        <v>0.93875</v>
      </c>
    </row>
    <row r="14" customHeight="1" spans="1:37">
      <c r="A14" s="77">
        <v>45035.4450925926</v>
      </c>
      <c r="B14" s="38" t="s">
        <v>39</v>
      </c>
      <c r="C14" s="38" t="s">
        <v>40</v>
      </c>
      <c r="D14" s="41">
        <v>44957</v>
      </c>
      <c r="E14" s="38">
        <v>0.95</v>
      </c>
      <c r="F14" s="70">
        <v>0.89</v>
      </c>
      <c r="G14" s="70">
        <v>0.89</v>
      </c>
      <c r="H14" s="70">
        <v>0.95</v>
      </c>
      <c r="I14" s="70">
        <v>0.95</v>
      </c>
      <c r="J14" s="70">
        <v>0.95</v>
      </c>
      <c r="K14" s="70">
        <v>0.95</v>
      </c>
      <c r="L14" s="70">
        <v>0.95</v>
      </c>
      <c r="M14" s="70">
        <v>0.95</v>
      </c>
      <c r="N14" s="70">
        <v>0.95</v>
      </c>
      <c r="O14" s="70">
        <v>0.95</v>
      </c>
      <c r="P14" s="70">
        <v>0.89</v>
      </c>
      <c r="Q14" s="70">
        <v>0.95</v>
      </c>
      <c r="R14" s="70">
        <v>0.89</v>
      </c>
      <c r="S14" s="70">
        <v>0.95</v>
      </c>
      <c r="T14" s="70">
        <v>0.95</v>
      </c>
      <c r="U14" s="70">
        <v>0.95</v>
      </c>
      <c r="V14" s="70">
        <v>0.89</v>
      </c>
      <c r="W14" s="70">
        <v>0.95</v>
      </c>
      <c r="X14" s="70">
        <v>0.89</v>
      </c>
      <c r="Y14" s="70">
        <v>0.89</v>
      </c>
      <c r="Z14" s="70">
        <v>0.95</v>
      </c>
      <c r="AA14" s="70">
        <v>0.89</v>
      </c>
      <c r="AB14" s="70">
        <v>0.95</v>
      </c>
      <c r="AC14" s="70">
        <v>0.89</v>
      </c>
      <c r="AD14" s="70">
        <v>0.95</v>
      </c>
      <c r="AE14" s="70">
        <v>0.95</v>
      </c>
      <c r="AF14" s="70">
        <v>0.95</v>
      </c>
      <c r="AG14" s="70">
        <v>0.95</v>
      </c>
      <c r="AH14" s="70">
        <v>0.89</v>
      </c>
      <c r="AI14" s="70">
        <v>0.95</v>
      </c>
      <c r="AJ14" s="70">
        <v>0.95</v>
      </c>
      <c r="AK14" s="39">
        <v>0.93125</v>
      </c>
    </row>
    <row r="15" customHeight="1" spans="1:37">
      <c r="A15" s="77">
        <v>45035.4461226852</v>
      </c>
      <c r="B15" s="38" t="s">
        <v>39</v>
      </c>
      <c r="C15" s="38" t="s">
        <v>40</v>
      </c>
      <c r="D15" s="41">
        <v>44985</v>
      </c>
      <c r="E15" s="38">
        <v>0.95</v>
      </c>
      <c r="F15" s="70">
        <v>0.89</v>
      </c>
      <c r="G15" s="70">
        <v>0.89</v>
      </c>
      <c r="H15" s="70">
        <v>0.95</v>
      </c>
      <c r="I15" s="70">
        <v>0.89</v>
      </c>
      <c r="J15" s="70">
        <v>0.95</v>
      </c>
      <c r="K15" s="70">
        <v>0.95</v>
      </c>
      <c r="L15" s="70">
        <v>0.95</v>
      </c>
      <c r="M15" s="70">
        <v>0.95</v>
      </c>
      <c r="N15" s="70">
        <v>0.95</v>
      </c>
      <c r="O15" s="70">
        <v>0.95</v>
      </c>
      <c r="P15" s="70">
        <v>0.89</v>
      </c>
      <c r="Q15" s="70">
        <v>0.89</v>
      </c>
      <c r="R15" s="70">
        <v>0.89</v>
      </c>
      <c r="S15" s="70">
        <v>0.95</v>
      </c>
      <c r="T15" s="70">
        <v>0.95</v>
      </c>
      <c r="U15" s="70">
        <v>0.95</v>
      </c>
      <c r="V15" s="70">
        <v>0.89</v>
      </c>
      <c r="W15" s="70">
        <v>0.89</v>
      </c>
      <c r="X15" s="70">
        <v>0.89</v>
      </c>
      <c r="Y15" s="70">
        <v>0.89</v>
      </c>
      <c r="Z15" s="70">
        <v>0.95</v>
      </c>
      <c r="AA15" s="70">
        <v>0.89</v>
      </c>
      <c r="AB15" s="70">
        <v>0.95</v>
      </c>
      <c r="AC15" s="70">
        <v>0.89</v>
      </c>
      <c r="AD15" s="70">
        <v>0.95</v>
      </c>
      <c r="AE15" s="70">
        <v>0.95</v>
      </c>
      <c r="AF15" s="70">
        <v>0.95</v>
      </c>
      <c r="AG15" s="70">
        <v>0.95</v>
      </c>
      <c r="AH15" s="70">
        <v>0.89</v>
      </c>
      <c r="AI15" s="70">
        <v>0.95</v>
      </c>
      <c r="AJ15" s="70">
        <v>0.95</v>
      </c>
      <c r="AK15" s="39">
        <v>0.925625</v>
      </c>
    </row>
    <row r="16" customHeight="1" spans="1:37">
      <c r="A16" s="77">
        <v>45035.4469907407</v>
      </c>
      <c r="B16" s="38" t="s">
        <v>39</v>
      </c>
      <c r="C16" s="38" t="s">
        <v>40</v>
      </c>
      <c r="D16" s="41">
        <v>45004</v>
      </c>
      <c r="E16" s="38">
        <v>0.95</v>
      </c>
      <c r="F16" s="70">
        <v>0.89</v>
      </c>
      <c r="G16" s="70">
        <v>0.89</v>
      </c>
      <c r="H16" s="70">
        <v>0.95</v>
      </c>
      <c r="I16" s="70">
        <v>0.95</v>
      </c>
      <c r="J16" s="70">
        <v>0.95</v>
      </c>
      <c r="K16" s="70">
        <v>0.95</v>
      </c>
      <c r="L16" s="70">
        <v>0.95</v>
      </c>
      <c r="M16" s="70">
        <v>0.95</v>
      </c>
      <c r="N16" s="70">
        <v>0.95</v>
      </c>
      <c r="O16" s="70">
        <v>0.95</v>
      </c>
      <c r="P16" s="70">
        <v>0.89</v>
      </c>
      <c r="Q16" s="70">
        <v>0.95</v>
      </c>
      <c r="R16" s="70">
        <v>0.89</v>
      </c>
      <c r="S16" s="70">
        <v>0.95</v>
      </c>
      <c r="T16" s="70">
        <v>0.95</v>
      </c>
      <c r="U16" s="70">
        <v>0.95</v>
      </c>
      <c r="V16" s="70">
        <v>0.89</v>
      </c>
      <c r="W16" s="70">
        <v>0.89</v>
      </c>
      <c r="X16" s="70">
        <v>0.89</v>
      </c>
      <c r="Y16" s="70">
        <v>0.89</v>
      </c>
      <c r="Z16" s="70">
        <v>0.89</v>
      </c>
      <c r="AA16" s="70">
        <v>0.95</v>
      </c>
      <c r="AB16" s="70">
        <v>0.95</v>
      </c>
      <c r="AC16" s="70">
        <v>0.95</v>
      </c>
      <c r="AD16" s="70">
        <v>0.95</v>
      </c>
      <c r="AE16" s="70">
        <v>0.95</v>
      </c>
      <c r="AF16" s="70">
        <v>0.95</v>
      </c>
      <c r="AG16" s="70">
        <v>0.95</v>
      </c>
      <c r="AH16" s="70">
        <v>0.95</v>
      </c>
      <c r="AI16" s="70">
        <v>0.95</v>
      </c>
      <c r="AJ16" s="70">
        <v>0.95</v>
      </c>
      <c r="AK16" s="39">
        <v>0.933125</v>
      </c>
    </row>
    <row r="17" customHeight="1" spans="1:37">
      <c r="A17" s="77">
        <v>45035.4488078704</v>
      </c>
      <c r="B17" s="38" t="s">
        <v>39</v>
      </c>
      <c r="C17" s="38" t="s">
        <v>40</v>
      </c>
      <c r="D17" s="41">
        <v>45035</v>
      </c>
      <c r="E17" s="38">
        <v>0.95</v>
      </c>
      <c r="F17" s="70">
        <v>0.95</v>
      </c>
      <c r="G17" s="70">
        <v>0.89</v>
      </c>
      <c r="H17" s="70">
        <v>0.89</v>
      </c>
      <c r="I17" s="70">
        <v>0.95</v>
      </c>
      <c r="J17" s="70">
        <v>0.89</v>
      </c>
      <c r="K17" s="70">
        <v>0.95</v>
      </c>
      <c r="L17" s="70">
        <v>0.95</v>
      </c>
      <c r="M17" s="70">
        <v>0.95</v>
      </c>
      <c r="N17" s="70">
        <v>0.95</v>
      </c>
      <c r="O17" s="70">
        <v>0.95</v>
      </c>
      <c r="P17" s="70">
        <v>0.89</v>
      </c>
      <c r="Q17" s="70">
        <v>0.95</v>
      </c>
      <c r="R17" s="70">
        <v>0.95</v>
      </c>
      <c r="S17" s="70">
        <v>0.95</v>
      </c>
      <c r="T17" s="70">
        <v>0.95</v>
      </c>
      <c r="U17" s="70">
        <v>0.95</v>
      </c>
      <c r="V17" s="70">
        <v>0.95</v>
      </c>
      <c r="W17" s="70">
        <v>0.89</v>
      </c>
      <c r="X17" s="70">
        <v>0.89</v>
      </c>
      <c r="Y17" s="70">
        <v>0.89</v>
      </c>
      <c r="Z17" s="70">
        <v>0.89</v>
      </c>
      <c r="AA17" s="70">
        <v>0.95</v>
      </c>
      <c r="AB17" s="70">
        <v>0.89</v>
      </c>
      <c r="AC17" s="70">
        <v>0.95</v>
      </c>
      <c r="AD17" s="70">
        <v>0.95</v>
      </c>
      <c r="AE17" s="70">
        <v>0.95</v>
      </c>
      <c r="AF17" s="70">
        <v>0.95</v>
      </c>
      <c r="AG17" s="70">
        <v>0.89</v>
      </c>
      <c r="AH17" s="70">
        <v>0.89</v>
      </c>
      <c r="AI17" s="70">
        <v>0.95</v>
      </c>
      <c r="AJ17" s="70">
        <v>0.95</v>
      </c>
      <c r="AK17" s="39">
        <v>0.929375</v>
      </c>
    </row>
    <row r="18" customHeight="1" spans="1:37">
      <c r="A18" s="78">
        <v>45051.4376041667</v>
      </c>
      <c r="B18" s="43" t="s">
        <v>39</v>
      </c>
      <c r="C18" s="43" t="s">
        <v>40</v>
      </c>
      <c r="D18" s="42">
        <v>45046</v>
      </c>
      <c r="E18" s="43">
        <v>0.74</v>
      </c>
      <c r="F18" s="74">
        <v>0.74</v>
      </c>
      <c r="G18" s="74">
        <v>0.74</v>
      </c>
      <c r="H18" s="74">
        <v>0.74</v>
      </c>
      <c r="I18" s="74">
        <v>0.74</v>
      </c>
      <c r="J18" s="74">
        <v>0.74</v>
      </c>
      <c r="K18" s="74">
        <v>0.74</v>
      </c>
      <c r="L18" s="74">
        <v>0.74</v>
      </c>
      <c r="M18" s="74">
        <v>0.74</v>
      </c>
      <c r="N18" s="74">
        <v>0.74</v>
      </c>
      <c r="O18" s="74">
        <v>0.74</v>
      </c>
      <c r="P18" s="74">
        <v>0.74</v>
      </c>
      <c r="Q18" s="74">
        <v>0.74</v>
      </c>
      <c r="R18" s="74">
        <v>0.74</v>
      </c>
      <c r="S18" s="74">
        <v>0.74</v>
      </c>
      <c r="T18" s="74">
        <v>0.74</v>
      </c>
      <c r="U18" s="74">
        <v>0.74</v>
      </c>
      <c r="V18" s="74">
        <v>0.74</v>
      </c>
      <c r="W18" s="74">
        <v>0.89</v>
      </c>
      <c r="X18" s="74">
        <v>0.89</v>
      </c>
      <c r="Y18" s="74">
        <v>0.89</v>
      </c>
      <c r="Z18" s="74">
        <v>0.89</v>
      </c>
      <c r="AA18" s="74">
        <v>0.89</v>
      </c>
      <c r="AB18" s="74">
        <v>0.89</v>
      </c>
      <c r="AC18" s="74">
        <v>0.89</v>
      </c>
      <c r="AD18" s="74">
        <v>0.89</v>
      </c>
      <c r="AE18" s="74">
        <v>0.89</v>
      </c>
      <c r="AF18" s="74">
        <v>0.89</v>
      </c>
      <c r="AG18" s="74">
        <v>0.89</v>
      </c>
      <c r="AH18" s="74">
        <v>0.89</v>
      </c>
      <c r="AI18" s="74">
        <v>0.89</v>
      </c>
      <c r="AJ18" s="74">
        <v>0.74</v>
      </c>
      <c r="AK18" s="44">
        <v>0.8009375</v>
      </c>
    </row>
    <row r="19" customHeight="1" spans="1:11">
      <c r="A19" s="45"/>
      <c r="B19" s="79"/>
      <c r="C19" s="79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4" t="s">
        <v>143</v>
      </c>
      <c r="B1" s="44" t="s">
        <v>148</v>
      </c>
      <c r="G1" s="68"/>
      <c r="H1" s="68"/>
      <c r="I1" s="68"/>
      <c r="J1" s="68"/>
      <c r="K1" s="68"/>
    </row>
    <row r="2" customHeight="1" spans="7:11">
      <c r="G2" s="68"/>
      <c r="H2" s="68"/>
      <c r="I2" s="68"/>
      <c r="J2" s="68"/>
      <c r="K2" s="68"/>
    </row>
    <row r="3" customHeight="1" spans="1:11">
      <c r="A3" s="38" t="s">
        <v>149</v>
      </c>
      <c r="B3" s="69"/>
      <c r="C3" s="38" t="s">
        <v>142</v>
      </c>
      <c r="D3" s="38"/>
      <c r="E3" s="69"/>
      <c r="F3" s="69"/>
      <c r="G3" s="69"/>
      <c r="H3" s="69"/>
      <c r="I3" s="69"/>
      <c r="J3" s="69"/>
      <c r="K3" s="75"/>
    </row>
    <row r="4" customHeight="1" spans="1:11">
      <c r="A4" s="38" t="s">
        <v>139</v>
      </c>
      <c r="B4" s="38" t="s">
        <v>136</v>
      </c>
      <c r="C4" s="38" t="s">
        <v>151</v>
      </c>
      <c r="D4" s="70" t="s">
        <v>65</v>
      </c>
      <c r="E4" s="70" t="s">
        <v>72</v>
      </c>
      <c r="F4" s="70" t="s">
        <v>78</v>
      </c>
      <c r="G4" s="70" t="s">
        <v>84</v>
      </c>
      <c r="H4" s="70" t="s">
        <v>93</v>
      </c>
      <c r="I4" s="70" t="s">
        <v>97</v>
      </c>
      <c r="J4" s="70" t="s">
        <v>99</v>
      </c>
      <c r="K4" s="39" t="s">
        <v>150</v>
      </c>
    </row>
    <row r="5" customHeight="1" spans="1:11">
      <c r="A5" s="38" t="s">
        <v>152</v>
      </c>
      <c r="B5" s="38" t="s">
        <v>22</v>
      </c>
      <c r="C5" s="38">
        <v>0.95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0.93</v>
      </c>
      <c r="J5" s="70">
        <v>0.74</v>
      </c>
      <c r="K5" s="39">
        <v>0.924615384615385</v>
      </c>
    </row>
    <row r="6" customHeight="1" spans="1:11">
      <c r="A6" s="71"/>
      <c r="B6" s="72" t="s">
        <v>20</v>
      </c>
      <c r="C6" s="45">
        <v>0.95</v>
      </c>
      <c r="D6">
        <v>0.95</v>
      </c>
      <c r="E6">
        <v>0.89</v>
      </c>
      <c r="F6">
        <v>0.95</v>
      </c>
      <c r="G6">
        <v>0.89</v>
      </c>
      <c r="H6">
        <v>0.89</v>
      </c>
      <c r="I6">
        <v>0.92</v>
      </c>
      <c r="J6">
        <v>0.74</v>
      </c>
      <c r="K6" s="76">
        <v>0.906153846153846</v>
      </c>
    </row>
    <row r="7" customHeight="1" spans="1:11">
      <c r="A7" s="71"/>
      <c r="B7" s="72" t="s">
        <v>19</v>
      </c>
      <c r="C7" s="45">
        <v>0.95</v>
      </c>
      <c r="D7">
        <v>0.95</v>
      </c>
      <c r="E7">
        <v>0.89</v>
      </c>
      <c r="F7">
        <v>0.95</v>
      </c>
      <c r="G7">
        <v>0.89</v>
      </c>
      <c r="H7">
        <v>0.89</v>
      </c>
      <c r="I7">
        <v>0.91</v>
      </c>
      <c r="J7">
        <v>0.74</v>
      </c>
      <c r="K7" s="76">
        <v>0.901538461538462</v>
      </c>
    </row>
    <row r="8" customHeight="1" spans="1:11">
      <c r="A8" s="71"/>
      <c r="B8" s="72" t="s">
        <v>21</v>
      </c>
      <c r="C8" s="45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0.92</v>
      </c>
      <c r="J8">
        <v>0.74</v>
      </c>
      <c r="K8" s="76">
        <v>0.92</v>
      </c>
    </row>
    <row r="9" customHeight="1" spans="1:11">
      <c r="A9" s="71"/>
      <c r="B9" s="72" t="s">
        <v>18</v>
      </c>
      <c r="C9" s="45">
        <v>0.95</v>
      </c>
      <c r="D9">
        <v>0.89</v>
      </c>
      <c r="E9">
        <v>0.95</v>
      </c>
      <c r="F9">
        <v>0.95</v>
      </c>
      <c r="G9">
        <v>0.89</v>
      </c>
      <c r="H9">
        <v>0.95</v>
      </c>
      <c r="I9">
        <v>0.92</v>
      </c>
      <c r="J9">
        <v>0.74</v>
      </c>
      <c r="K9" s="76">
        <v>0.910769230769231</v>
      </c>
    </row>
    <row r="10" customHeight="1" spans="1:11">
      <c r="A10" s="71"/>
      <c r="B10" s="72" t="s">
        <v>23</v>
      </c>
      <c r="C10" s="45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0.91</v>
      </c>
      <c r="J10">
        <v>0.74</v>
      </c>
      <c r="K10" s="76">
        <v>0.915384615384616</v>
      </c>
    </row>
    <row r="11" customHeight="1" spans="1:11">
      <c r="A11" s="71"/>
      <c r="B11" s="72" t="s">
        <v>6</v>
      </c>
      <c r="C11" s="45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0.92</v>
      </c>
      <c r="J11">
        <v>0.74</v>
      </c>
      <c r="K11" s="76">
        <v>0.92</v>
      </c>
    </row>
    <row r="12" customHeight="1" spans="1:11">
      <c r="A12" s="71"/>
      <c r="B12" s="72" t="s">
        <v>7</v>
      </c>
      <c r="C12" s="45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0.895</v>
      </c>
      <c r="J12">
        <v>0.74</v>
      </c>
      <c r="K12" s="76">
        <v>0.908461538461539</v>
      </c>
    </row>
    <row r="13" customHeight="1" spans="1:11">
      <c r="A13" s="71"/>
      <c r="B13" s="72" t="s">
        <v>8</v>
      </c>
      <c r="C13" s="45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0.92</v>
      </c>
      <c r="J13">
        <v>0.74</v>
      </c>
      <c r="K13" s="76">
        <v>0.92</v>
      </c>
    </row>
    <row r="14" customHeight="1" spans="1:11">
      <c r="A14" s="71"/>
      <c r="B14" s="72" t="s">
        <v>9</v>
      </c>
      <c r="C14" s="45">
        <v>0.95</v>
      </c>
      <c r="D14">
        <v>0.89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0.74</v>
      </c>
      <c r="K14" s="76">
        <v>0.929230769230769</v>
      </c>
    </row>
    <row r="15" customHeight="1" spans="1:11">
      <c r="A15" s="71"/>
      <c r="B15" s="72" t="s">
        <v>10</v>
      </c>
      <c r="C15" s="45">
        <v>0.89</v>
      </c>
      <c r="D15">
        <v>0.89</v>
      </c>
      <c r="E15">
        <v>0.95</v>
      </c>
      <c r="F15">
        <v>0.89</v>
      </c>
      <c r="G15">
        <v>0.95</v>
      </c>
      <c r="H15">
        <v>0.95</v>
      </c>
      <c r="I15">
        <v>0.93</v>
      </c>
      <c r="J15">
        <v>0.74</v>
      </c>
      <c r="K15" s="76">
        <v>0.910769230769231</v>
      </c>
    </row>
    <row r="16" customHeight="1" spans="1:11">
      <c r="A16" s="71"/>
      <c r="B16" s="72" t="s">
        <v>11</v>
      </c>
      <c r="C16" s="45">
        <v>0.89</v>
      </c>
      <c r="D16">
        <v>0.89</v>
      </c>
      <c r="E16">
        <v>0.89</v>
      </c>
      <c r="F16">
        <v>0.95</v>
      </c>
      <c r="G16">
        <v>0.89</v>
      </c>
      <c r="H16">
        <v>0.89</v>
      </c>
      <c r="I16">
        <v>0.91</v>
      </c>
      <c r="J16">
        <v>0.74</v>
      </c>
      <c r="K16" s="76">
        <v>0.892307692307692</v>
      </c>
    </row>
    <row r="17" customHeight="1" spans="1:11">
      <c r="A17" s="71"/>
      <c r="B17" s="72" t="s">
        <v>16</v>
      </c>
      <c r="C17" s="45">
        <v>0.89</v>
      </c>
      <c r="D17">
        <v>0.95</v>
      </c>
      <c r="E17">
        <v>0.95</v>
      </c>
      <c r="F17">
        <v>0.95</v>
      </c>
      <c r="G17">
        <v>0.89</v>
      </c>
      <c r="H17">
        <v>0.95</v>
      </c>
      <c r="I17">
        <v>0.92</v>
      </c>
      <c r="J17">
        <v>0.74</v>
      </c>
      <c r="K17" s="76">
        <v>0.910769230769231</v>
      </c>
    </row>
    <row r="18" customHeight="1" spans="1:11">
      <c r="A18" s="71"/>
      <c r="B18" s="72" t="s">
        <v>14</v>
      </c>
      <c r="C18" s="45">
        <v>0.89</v>
      </c>
      <c r="D18">
        <v>0.89</v>
      </c>
      <c r="E18">
        <v>0.89</v>
      </c>
      <c r="F18">
        <v>0.89</v>
      </c>
      <c r="G18">
        <v>0.89</v>
      </c>
      <c r="H18">
        <v>0.89</v>
      </c>
      <c r="I18">
        <v>0.92</v>
      </c>
      <c r="J18">
        <v>0.74</v>
      </c>
      <c r="K18" s="76">
        <v>0.892307692307692</v>
      </c>
    </row>
    <row r="19" customHeight="1" spans="1:11">
      <c r="A19" s="71"/>
      <c r="B19" s="72" t="s">
        <v>13</v>
      </c>
      <c r="C19" s="45">
        <v>0.89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0.74</v>
      </c>
      <c r="K19" s="76">
        <v>0.929230769230769</v>
      </c>
    </row>
    <row r="20" customHeight="1" spans="1:11">
      <c r="A20" s="71"/>
      <c r="B20" s="72" t="s">
        <v>15</v>
      </c>
      <c r="C20" s="45">
        <v>0.89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0.74</v>
      </c>
      <c r="K20" s="76">
        <v>0.929230769230769</v>
      </c>
    </row>
    <row r="21" customHeight="1" spans="1:11">
      <c r="A21" s="71"/>
      <c r="B21" s="72" t="s">
        <v>12</v>
      </c>
      <c r="C21" s="45">
        <v>0.89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0.895</v>
      </c>
      <c r="J21">
        <v>0.74</v>
      </c>
      <c r="K21" s="76">
        <v>0.903846153846154</v>
      </c>
    </row>
    <row r="22" customHeight="1" spans="1:11">
      <c r="A22" s="71"/>
      <c r="B22" s="72" t="s">
        <v>17</v>
      </c>
      <c r="C22" s="45">
        <v>0.89</v>
      </c>
      <c r="D22">
        <v>0.89</v>
      </c>
      <c r="E22">
        <v>0.89</v>
      </c>
      <c r="F22">
        <v>0.95</v>
      </c>
      <c r="G22">
        <v>0.89</v>
      </c>
      <c r="H22">
        <v>0.89</v>
      </c>
      <c r="I22">
        <v>0.92</v>
      </c>
      <c r="J22">
        <v>0.74</v>
      </c>
      <c r="K22" s="76">
        <v>0.896923076923077</v>
      </c>
    </row>
    <row r="23" customHeight="1" spans="1:11">
      <c r="A23" s="71"/>
      <c r="B23" s="72" t="s">
        <v>34</v>
      </c>
      <c r="C23" s="45">
        <v>0.95</v>
      </c>
      <c r="D23">
        <v>0.95</v>
      </c>
      <c r="E23">
        <v>0.95</v>
      </c>
      <c r="F23">
        <v>0.89</v>
      </c>
      <c r="G23">
        <v>0.89</v>
      </c>
      <c r="H23">
        <v>0.89</v>
      </c>
      <c r="I23">
        <v>0.928333333333333</v>
      </c>
      <c r="J23">
        <v>0.89</v>
      </c>
      <c r="K23" s="76">
        <v>0.921538461538462</v>
      </c>
    </row>
    <row r="24" customHeight="1" spans="1:11">
      <c r="A24" s="71"/>
      <c r="B24" s="72" t="s">
        <v>32</v>
      </c>
      <c r="C24" s="45">
        <v>0.89</v>
      </c>
      <c r="D24">
        <v>0.95</v>
      </c>
      <c r="E24">
        <v>0.89</v>
      </c>
      <c r="F24">
        <v>0.95</v>
      </c>
      <c r="G24">
        <v>0.89</v>
      </c>
      <c r="H24">
        <v>0.89</v>
      </c>
      <c r="I24">
        <v>0.918333333333333</v>
      </c>
      <c r="J24">
        <v>0.89</v>
      </c>
      <c r="K24" s="76">
        <v>0.912307692307692</v>
      </c>
    </row>
    <row r="25" customHeight="1" spans="1:11">
      <c r="A25" s="71"/>
      <c r="B25" s="72" t="s">
        <v>31</v>
      </c>
      <c r="C25" s="45">
        <v>0.89</v>
      </c>
      <c r="D25">
        <v>0.95</v>
      </c>
      <c r="E25">
        <v>0.89</v>
      </c>
      <c r="F25">
        <v>0.95</v>
      </c>
      <c r="G25">
        <v>0.89</v>
      </c>
      <c r="H25">
        <v>0.89</v>
      </c>
      <c r="I25">
        <v>0.918333333333333</v>
      </c>
      <c r="J25">
        <v>0.89</v>
      </c>
      <c r="K25" s="76">
        <v>0.912307692307692</v>
      </c>
    </row>
    <row r="26" customHeight="1" spans="1:11">
      <c r="A26" s="71"/>
      <c r="B26" s="72" t="s">
        <v>33</v>
      </c>
      <c r="C26" s="45">
        <v>0.95</v>
      </c>
      <c r="D26">
        <v>0.95</v>
      </c>
      <c r="E26">
        <v>0.95</v>
      </c>
      <c r="F26">
        <v>0.95</v>
      </c>
      <c r="G26">
        <v>0.95</v>
      </c>
      <c r="H26">
        <v>0.89</v>
      </c>
      <c r="I26">
        <v>0.928333333333333</v>
      </c>
      <c r="J26">
        <v>0.89</v>
      </c>
      <c r="K26" s="76">
        <v>0.930769230769231</v>
      </c>
    </row>
    <row r="27" customHeight="1" spans="1:11">
      <c r="A27" s="71"/>
      <c r="B27" s="72" t="s">
        <v>30</v>
      </c>
      <c r="C27" s="45">
        <v>0.89</v>
      </c>
      <c r="D27">
        <v>0.95</v>
      </c>
      <c r="E27">
        <v>0.89</v>
      </c>
      <c r="F27">
        <v>0.95</v>
      </c>
      <c r="G27">
        <v>0.89</v>
      </c>
      <c r="H27">
        <v>0.95</v>
      </c>
      <c r="I27">
        <v>0.928333333333333</v>
      </c>
      <c r="J27">
        <v>0.89</v>
      </c>
      <c r="K27" s="76">
        <v>0.921538461538462</v>
      </c>
    </row>
    <row r="28" customHeight="1" spans="1:11">
      <c r="A28" s="71"/>
      <c r="B28" s="72" t="s">
        <v>35</v>
      </c>
      <c r="C28" s="45">
        <v>0.95</v>
      </c>
      <c r="D28">
        <v>0.89</v>
      </c>
      <c r="E28">
        <v>0.95</v>
      </c>
      <c r="F28">
        <v>0.95</v>
      </c>
      <c r="G28">
        <v>0.95</v>
      </c>
      <c r="H28">
        <v>0.95</v>
      </c>
      <c r="I28">
        <v>0.918333333333333</v>
      </c>
      <c r="J28">
        <v>0.89</v>
      </c>
      <c r="K28" s="76">
        <v>0.926153846153846</v>
      </c>
    </row>
    <row r="29" customHeight="1" spans="1:11">
      <c r="A29" s="71"/>
      <c r="B29" s="72" t="s">
        <v>25</v>
      </c>
      <c r="C29" s="45">
        <v>0.89</v>
      </c>
      <c r="D29">
        <v>0.95</v>
      </c>
      <c r="E29">
        <v>0.89</v>
      </c>
      <c r="F29">
        <v>0.95</v>
      </c>
      <c r="G29">
        <v>0.89</v>
      </c>
      <c r="H29">
        <v>0.95</v>
      </c>
      <c r="I29">
        <v>0.928333333333333</v>
      </c>
      <c r="J29">
        <v>0.89</v>
      </c>
      <c r="K29" s="76">
        <v>0.921538461538462</v>
      </c>
    </row>
    <row r="30" customHeight="1" spans="1:11">
      <c r="A30" s="71"/>
      <c r="B30" s="72" t="s">
        <v>24</v>
      </c>
      <c r="C30" s="45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0.928333333333333</v>
      </c>
      <c r="J30">
        <v>0.89</v>
      </c>
      <c r="K30" s="76">
        <v>0.935384615384615</v>
      </c>
    </row>
    <row r="31" customHeight="1" spans="1:11">
      <c r="A31" s="71"/>
      <c r="B31" s="72" t="s">
        <v>27</v>
      </c>
      <c r="C31" s="45">
        <v>0.95</v>
      </c>
      <c r="D31">
        <v>0.89</v>
      </c>
      <c r="E31">
        <v>0.95</v>
      </c>
      <c r="F31">
        <v>0.95</v>
      </c>
      <c r="G31">
        <v>0.95</v>
      </c>
      <c r="H31">
        <v>0.95</v>
      </c>
      <c r="I31">
        <v>0.958333333333333</v>
      </c>
      <c r="J31">
        <v>0.89</v>
      </c>
      <c r="K31" s="76">
        <v>0.944615384615385</v>
      </c>
    </row>
    <row r="32" customHeight="1" spans="1:11">
      <c r="A32" s="71"/>
      <c r="B32" s="72" t="s">
        <v>26</v>
      </c>
      <c r="C32" s="45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0.948333333333333</v>
      </c>
      <c r="J32">
        <v>0.89</v>
      </c>
      <c r="K32" s="76">
        <v>0.944615384615385</v>
      </c>
    </row>
    <row r="33" customHeight="1" spans="1:11">
      <c r="A33" s="71"/>
      <c r="B33" s="72" t="s">
        <v>28</v>
      </c>
      <c r="C33" s="45">
        <v>0.95</v>
      </c>
      <c r="D33">
        <v>0.89</v>
      </c>
      <c r="E33">
        <v>0.95</v>
      </c>
      <c r="F33">
        <v>0.95</v>
      </c>
      <c r="G33">
        <v>0.95</v>
      </c>
      <c r="H33">
        <v>0.95</v>
      </c>
      <c r="I33">
        <v>0.918333333333333</v>
      </c>
      <c r="J33">
        <v>0.89</v>
      </c>
      <c r="K33" s="76">
        <v>0.926153846153846</v>
      </c>
    </row>
    <row r="34" customHeight="1" spans="1:11">
      <c r="A34" s="71"/>
      <c r="B34" s="72" t="s">
        <v>29</v>
      </c>
      <c r="C34" s="45">
        <v>0.89</v>
      </c>
      <c r="D34">
        <v>0.89</v>
      </c>
      <c r="E34">
        <v>0.89</v>
      </c>
      <c r="F34">
        <v>0.89</v>
      </c>
      <c r="G34">
        <v>0.89</v>
      </c>
      <c r="H34">
        <v>0.95</v>
      </c>
      <c r="I34">
        <v>0.918333333333333</v>
      </c>
      <c r="J34">
        <v>0.89</v>
      </c>
      <c r="K34" s="76">
        <v>0.907692307692308</v>
      </c>
    </row>
    <row r="35" customHeight="1" spans="1:11">
      <c r="A35" s="38" t="s">
        <v>153</v>
      </c>
      <c r="B35" s="69"/>
      <c r="C35" s="38">
        <v>0.924</v>
      </c>
      <c r="D35" s="70">
        <v>0.93</v>
      </c>
      <c r="E35" s="70">
        <v>0.93</v>
      </c>
      <c r="F35" s="70">
        <v>0.942</v>
      </c>
      <c r="G35" s="70">
        <v>0.924</v>
      </c>
      <c r="H35" s="70">
        <v>0.932</v>
      </c>
      <c r="I35" s="70">
        <v>0.924333333333333</v>
      </c>
      <c r="J35" s="70">
        <v>0.8</v>
      </c>
      <c r="K35" s="39">
        <v>0.917538461538462</v>
      </c>
    </row>
    <row r="36" customHeight="1" spans="1:11">
      <c r="A36" s="38" t="s">
        <v>154</v>
      </c>
      <c r="B36" s="38" t="s">
        <v>5</v>
      </c>
      <c r="C36" s="38">
        <v>0.95</v>
      </c>
      <c r="D36" s="70">
        <v>0.89</v>
      </c>
      <c r="E36" s="70">
        <v>0.95</v>
      </c>
      <c r="F36" s="70">
        <v>0.89</v>
      </c>
      <c r="G36" s="70">
        <v>0.95</v>
      </c>
      <c r="H36" s="70">
        <v>0.95</v>
      </c>
      <c r="I36" s="70">
        <v>0.92</v>
      </c>
      <c r="J36" s="70">
        <v>0.89</v>
      </c>
      <c r="K36" s="39">
        <v>0.922307692307693</v>
      </c>
    </row>
    <row r="37" customHeight="1" spans="1:11">
      <c r="A37" s="71"/>
      <c r="B37" s="72" t="s">
        <v>4</v>
      </c>
      <c r="C37" s="45">
        <v>0.95</v>
      </c>
      <c r="D37">
        <v>0.89</v>
      </c>
      <c r="E37">
        <v>0.95</v>
      </c>
      <c r="F37">
        <v>0.89</v>
      </c>
      <c r="G37">
        <v>0.95</v>
      </c>
      <c r="H37">
        <v>0.95</v>
      </c>
      <c r="I37">
        <v>0.93</v>
      </c>
      <c r="J37">
        <v>0.74</v>
      </c>
      <c r="K37" s="76">
        <v>0.915384615384616</v>
      </c>
    </row>
    <row r="38" customHeight="1" spans="1:11">
      <c r="A38" s="38" t="s">
        <v>155</v>
      </c>
      <c r="B38" s="69"/>
      <c r="C38" s="38">
        <v>0.95</v>
      </c>
      <c r="D38" s="70">
        <v>0.89</v>
      </c>
      <c r="E38" s="70">
        <v>0.95</v>
      </c>
      <c r="F38" s="70">
        <v>0.89</v>
      </c>
      <c r="G38" s="70">
        <v>0.95</v>
      </c>
      <c r="H38" s="70">
        <v>0.95</v>
      </c>
      <c r="I38" s="70">
        <v>0.925</v>
      </c>
      <c r="J38" s="70">
        <v>0.815</v>
      </c>
      <c r="K38" s="39">
        <v>0.918846153846154</v>
      </c>
    </row>
    <row r="39" customHeight="1" spans="1:11">
      <c r="A39" s="43" t="s">
        <v>150</v>
      </c>
      <c r="B39" s="73"/>
      <c r="C39" s="43">
        <v>0.925625</v>
      </c>
      <c r="D39" s="74">
        <v>0.9275</v>
      </c>
      <c r="E39" s="74">
        <v>0.93125</v>
      </c>
      <c r="F39" s="74">
        <v>0.93875</v>
      </c>
      <c r="G39" s="74">
        <v>0.925625</v>
      </c>
      <c r="H39" s="74">
        <v>0.933125</v>
      </c>
      <c r="I39" s="74">
        <v>0.924375</v>
      </c>
      <c r="J39" s="74">
        <v>0.8009375</v>
      </c>
      <c r="K39" s="44">
        <v>0.917620192307693</v>
      </c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157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158</v>
      </c>
      <c r="E3" s="46"/>
      <c r="F3" s="47">
        <v>2023</v>
      </c>
      <c r="G3" s="48"/>
      <c r="H3" s="46" t="s">
        <v>50</v>
      </c>
      <c r="I3" s="46"/>
      <c r="J3" s="47" t="s">
        <v>68</v>
      </c>
      <c r="K3" s="59"/>
      <c r="L3" s="59"/>
      <c r="N3" s="63">
        <f>$J$6/$F$6</f>
        <v>0.2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135</v>
      </c>
      <c r="AL3" s="38" t="s">
        <v>141</v>
      </c>
      <c r="AM3" s="39" t="s">
        <v>143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159</v>
      </c>
      <c r="E4" s="46"/>
      <c r="F4" s="49">
        <f t="array" ref="F4">DATE(F3,INDEX(MASTER!G:G,MATCH(J3,MASTER!F:F,0)),1)</f>
        <v>45017</v>
      </c>
      <c r="G4" s="50"/>
      <c r="H4" s="46" t="s">
        <v>160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162</v>
      </c>
      <c r="E5" s="46"/>
      <c r="F5" s="49">
        <f>EOMONTH(F4,0)</f>
        <v>45046</v>
      </c>
      <c r="G5" s="50"/>
      <c r="H5" s="46" t="s">
        <v>163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44943</v>
      </c>
      <c r="AK5" s="38">
        <v>2</v>
      </c>
      <c r="AL5" s="38">
        <v>3</v>
      </c>
      <c r="AM5" s="39" t="s">
        <v>55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164</v>
      </c>
      <c r="E6" s="46"/>
      <c r="F6" s="51">
        <f>NETWORKDAYS(F4,F5)</f>
        <v>20</v>
      </c>
      <c r="G6" s="48"/>
      <c r="H6" s="46" t="s">
        <v>165</v>
      </c>
      <c r="I6" s="46"/>
      <c r="J6" s="51">
        <f>COUNTIFS($AK:$AK,"&lt;=7",$AL:$AL,"&gt;="&amp;$J$4,$AL:$AL,"&lt;="&amp;$J$5,$AM:$AM,$L$1)</f>
        <v>4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44957</v>
      </c>
      <c r="AK6" s="38">
        <v>2</v>
      </c>
      <c r="AL6" s="38">
        <v>5</v>
      </c>
      <c r="AM6" s="39" t="s">
        <v>55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4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44974</v>
      </c>
      <c r="AK7" s="38">
        <v>5</v>
      </c>
      <c r="AL7" s="38">
        <v>7</v>
      </c>
      <c r="AM7" s="39" t="s">
        <v>59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59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154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45004</v>
      </c>
      <c r="AK9" s="38">
        <v>7</v>
      </c>
      <c r="AL9" s="38">
        <v>12</v>
      </c>
      <c r="AM9" s="39" t="s">
        <v>63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45033</v>
      </c>
      <c r="AK10" s="38">
        <v>1</v>
      </c>
      <c r="AL10" s="38">
        <v>16</v>
      </c>
      <c r="AM10" s="39" t="s">
        <v>67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45034</v>
      </c>
      <c r="AK11" s="38">
        <v>2</v>
      </c>
      <c r="AL11" s="38">
        <v>16</v>
      </c>
      <c r="AM11" s="39" t="s">
        <v>67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45035</v>
      </c>
      <c r="AK12" s="38">
        <v>3</v>
      </c>
      <c r="AL12" s="38">
        <v>16</v>
      </c>
      <c r="AM12" s="39" t="s">
        <v>67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1"/>
      <c r="B13" s="12" t="str">
        <f ca="1">IFERROR(AVERAGEIFS(DATA!$J:$J,DATA!$L:$L,B11,DATA!$M:$M,$L$1,DATA!$I:$I,$B9,DATA!$E:$E,"&lt;=7")," ")</f>
        <v> </v>
      </c>
      <c r="C13" s="31"/>
      <c r="D13" s="12" t="str">
        <f ca="1">IFERROR(AVERAGEIFS(DATA!$J:$J,DATA!$L:$L,D11,DATA!$M:$M,$L$1,DATA!$I:$I,$B9,DATA!$E:$E,"&lt;=7")," ")</f>
        <v> </v>
      </c>
      <c r="E13" s="31"/>
      <c r="F13" s="12" t="str">
        <f ca="1">IFERROR(AVERAGEIFS(DATA!$J:$J,DATA!$L:$L,F11,DATA!$M:$M,$L$1,DATA!$I:$I,$B9,DATA!$E:$E,"&lt;=7")," ")</f>
        <v> </v>
      </c>
      <c r="G13" s="31"/>
      <c r="H13" s="12" t="str">
        <f ca="1">IFERROR(AVERAGEIFS(DATA!$J:$J,DATA!$L:$L,H11,DATA!$M:$M,$L$1,DATA!$I:$I,$B9,DATA!$E:$E,"&lt;=7")," ")</f>
        <v> </v>
      </c>
      <c r="I13" s="31"/>
      <c r="J13" s="12" t="str">
        <f ca="1">IFERROR(AVERAGEIFS(DATA!$J:$J,DATA!$L:$L,J11,DATA!$M:$M,$L$1,DATA!$I:$I,$B9,DATA!$E:$E,"&lt;=7")," ")</f>
        <v> </v>
      </c>
      <c r="K13" s="31"/>
      <c r="L13" s="12" t="str">
        <f ca="1">IFERROR(AVERAGEIFS(DATA!$J:$J,DATA!$L:$L,L11,DATA!$M:$M,$L$1,DATA!$I:$I,$B9,DATA!$E:$E,"&lt;=7")," ")</f>
        <v> </v>
      </c>
      <c r="M13" s="31"/>
      <c r="N13" s="12">
        <f ca="1">IFERROR(AVERAGEIFS(DATA!$J:$J,DATA!$M:$M,$L$1,DATA!$I:$I,$B9,DATA!$E:$E,"&lt;=7")," ")</f>
        <v>0.909285714285714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42">
        <v>45046</v>
      </c>
      <c r="AK13" s="43">
        <v>7</v>
      </c>
      <c r="AL13" s="43">
        <v>18</v>
      </c>
      <c r="AM13" s="44" t="s">
        <v>67</v>
      </c>
      <c r="AO13" s="67"/>
      <c r="AP13" s="67"/>
      <c r="AQ13" s="67"/>
      <c r="AR13" s="67"/>
      <c r="AS13" s="67"/>
      <c r="AT13" s="67"/>
      <c r="AU13" s="67"/>
      <c r="AV13" s="67"/>
      <c r="AW13" s="67"/>
      <c r="AX13" s="67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5"/>
      <c r="AK14" s="45"/>
      <c r="AL14" s="45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152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63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63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1"/>
      <c r="B20" s="12" t="str">
        <f ca="1">IFERROR(AVERAGEIFS(DATA!$J:$J,DATA!$L:$L,B18,DATA!$M:$M,$L$1,DATA!$I:$I,$B16,DATA!$E:$E,"&lt;=7")," ")</f>
        <v> </v>
      </c>
      <c r="C20" s="31"/>
      <c r="D20" s="12" t="str">
        <f ca="1">IFERROR(AVERAGEIFS(DATA!$J:$J,DATA!$L:$L,D18,DATA!$M:$M,$L$1,DATA!$I:$I,$B16,DATA!$E:$E,"&lt;=7")," ")</f>
        <v> </v>
      </c>
      <c r="E20" s="31"/>
      <c r="F20" s="12" t="str">
        <f ca="1">IFERROR(AVERAGEIFS(DATA!$J:$J,DATA!$L:$L,F18,DATA!$M:$M,$L$1,DATA!$I:$I,$B16,DATA!$E:$E,"&lt;=7")," ")</f>
        <v> </v>
      </c>
      <c r="G20" s="31"/>
      <c r="H20" s="12" t="str">
        <f ca="1">IFERROR(AVERAGEIFS(DATA!$J:$J,DATA!$L:$L,H18,DATA!$M:$M,$L$1,DATA!$I:$I,$B16,DATA!$E:$E,"&lt;=7")," ")</f>
        <v> </v>
      </c>
      <c r="I20" s="31"/>
      <c r="J20" s="12" t="str">
        <f ca="1">IFERROR(AVERAGEIFS(DATA!$J:$J,DATA!$L:$L,J18,DATA!$M:$M,$L$1,DATA!$I:$I,$B16,DATA!$E:$E,"&lt;=7")," ")</f>
        <v> </v>
      </c>
      <c r="K20" s="31"/>
      <c r="L20" s="12" t="str">
        <f ca="1">IFERROR(AVERAGEIFS(DATA!$J:$J,DATA!$L:$L,L18,DATA!$M:$M,$L$1,DATA!$I:$I,$B16,DATA!$E:$E,"&lt;=7")," ")</f>
        <v> </v>
      </c>
      <c r="M20" s="31"/>
      <c r="N20" s="12">
        <f ca="1">IFERROR(AVERAGEIFS(DATA!$J:$J,DATA!$M:$M,$L$1,DATA!$I:$I,$B16,DATA!$E:$E,"&lt;=7")," ")</f>
        <v>0.906571428571427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167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63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63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1"/>
      <c r="B27" s="12" t="str">
        <f ca="1">IFERROR(AVERAGEIFS(DATA!$J:$J,DATA!$L:$L,B25,DATA!$M:$M,$L$1,DATA!$I:$I,$B23,DATA!$E:$E,"&lt;=7")," ")</f>
        <v> </v>
      </c>
      <c r="C27" s="31"/>
      <c r="D27" s="12" t="str">
        <f ca="1">IFERROR(AVERAGEIFS(DATA!$J:$J,DATA!$L:$L,D25,DATA!$M:$M,$L$1,DATA!$I:$I,$B23,DATA!$E:$E,"&lt;=7")," ")</f>
        <v> </v>
      </c>
      <c r="E27" s="31"/>
      <c r="F27" s="12" t="str">
        <f ca="1">IFERROR(AVERAGEIFS(DATA!$J:$J,DATA!$L:$L,F25,DATA!$M:$M,$L$1,DATA!$I:$I,$B23,DATA!$E:$E,"&lt;=7")," ")</f>
        <v> </v>
      </c>
      <c r="G27" s="31"/>
      <c r="H27" s="12" t="str">
        <f ca="1">IFERROR(AVERAGEIFS(DATA!$J:$J,DATA!$L:$L,H25,DATA!$M:$M,$L$1,DATA!$I:$I,$B23,DATA!$E:$E,"&lt;=7")," ")</f>
        <v> </v>
      </c>
      <c r="I27" s="31"/>
      <c r="J27" s="12" t="str">
        <f ca="1">IFERROR(AVERAGEIFS(DATA!$J:$J,DATA!$L:$L,J25,DATA!$M:$M,$L$1,DATA!$I:$I,$B23,DATA!$E:$E,"&lt;=7")," ")</f>
        <v> </v>
      </c>
      <c r="K27" s="31"/>
      <c r="L27" s="12" t="str">
        <f ca="1">IFERROR(AVERAGEIFS(DATA!$J:$J,DATA!$L:$L,L25,DATA!$M:$M,$L$1,DATA!$I:$I,$B23,DATA!$E:$E,"&lt;=7")," ")</f>
        <v> </v>
      </c>
      <c r="M27" s="31"/>
      <c r="N27" s="12" t="str">
        <f ca="1">IFERROR(AVERAGEIFS(DATA!$J:$J,DATA!$M:$M,$L$1,DATA!$I:$I,$B23,DATA!$E:$E,"&lt;=7"),"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</row>
    <row r="28" ht="12.75" spans="1:50">
      <c r="A28" s="1" t="s">
        <v>168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169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158</v>
      </c>
      <c r="E3" s="46"/>
      <c r="F3" s="47">
        <f>DASHBOARD!F3</f>
        <v>2023</v>
      </c>
      <c r="G3" s="48"/>
      <c r="H3" s="46" t="s">
        <v>50</v>
      </c>
      <c r="I3" s="46"/>
      <c r="J3" s="47" t="s">
        <v>68</v>
      </c>
      <c r="K3" s="59"/>
      <c r="L3" s="59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135</v>
      </c>
      <c r="AL3" s="38" t="s">
        <v>141</v>
      </c>
      <c r="AM3" s="39" t="s">
        <v>143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159</v>
      </c>
      <c r="E4" s="46"/>
      <c r="F4" s="49">
        <f t="array" ref="F4">DATE(F3,INDEX(MASTER!G:G,MATCH(J3,MASTER!F:F,0)),1)</f>
        <v>45017</v>
      </c>
      <c r="G4" s="50"/>
      <c r="H4" s="46" t="s">
        <v>160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161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162</v>
      </c>
      <c r="E5" s="46"/>
      <c r="F5" s="49">
        <f>EOMONTH(F4,0)</f>
        <v>45046</v>
      </c>
      <c r="G5" s="50"/>
      <c r="H5" s="46" t="s">
        <v>163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44943</v>
      </c>
      <c r="AK5" s="38">
        <v>2</v>
      </c>
      <c r="AL5" s="38">
        <v>3</v>
      </c>
      <c r="AM5" s="39" t="s">
        <v>55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164</v>
      </c>
      <c r="E6" s="46"/>
      <c r="F6" s="51">
        <f>NETWORKDAYS(F4,F5)</f>
        <v>20</v>
      </c>
      <c r="G6" s="48"/>
      <c r="H6" s="46" t="s">
        <v>165</v>
      </c>
      <c r="I6" s="46"/>
      <c r="J6" s="51">
        <f>COUNTIFS($AK:$AK,"&lt;=7",$AL:$AL,"&gt;="&amp;$J$4,$AL:$AL,"&lt;="&amp;$J$5,$AM:$AM,$L$1)</f>
        <v>4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44957</v>
      </c>
      <c r="AK6" s="38">
        <v>2</v>
      </c>
      <c r="AL6" s="38">
        <v>5</v>
      </c>
      <c r="AM6" s="39" t="s">
        <v>55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IFERROR(AVERAGEIFS(DATA!$J:$J,DATA!$M:$M,$L$1,DATA!$E:$E,"&lt;=7")," ")</f>
        <v>0.906741071428569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44974</v>
      </c>
      <c r="AK7" s="38">
        <v>5</v>
      </c>
      <c r="AL7" s="38">
        <v>7</v>
      </c>
      <c r="AM7" s="39" t="s">
        <v>59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44985</v>
      </c>
      <c r="AK8" s="38">
        <v>2</v>
      </c>
      <c r="AL8" s="38">
        <v>9</v>
      </c>
      <c r="AM8" s="39" t="s">
        <v>59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45004</v>
      </c>
      <c r="AK9" s="38">
        <v>7</v>
      </c>
      <c r="AL9" s="38">
        <v>12</v>
      </c>
      <c r="AM9" s="39" t="s">
        <v>63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154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45033</v>
      </c>
      <c r="AK10" s="38">
        <v>1</v>
      </c>
      <c r="AL10" s="38">
        <v>16</v>
      </c>
      <c r="AM10" s="39" t="s">
        <v>67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2" t="s">
        <v>5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0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45034</v>
      </c>
      <c r="AK11" s="38">
        <v>2</v>
      </c>
      <c r="AL11" s="38">
        <v>16</v>
      </c>
      <c r="AM11" s="39" t="s">
        <v>67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33" t="s">
        <v>4</v>
      </c>
      <c r="C12" s="27"/>
      <c r="D12" s="18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8"/>
      <c r="F12" s="18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8"/>
      <c r="H12" s="18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8"/>
      <c r="J12" s="18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8"/>
      <c r="L12" s="18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60"/>
      <c r="N12" s="18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45035</v>
      </c>
      <c r="AK12" s="38">
        <v>3</v>
      </c>
      <c r="AL12" s="38">
        <v>16</v>
      </c>
      <c r="AM12" s="39" t="s">
        <v>67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/>
      <c r="C13" s="27"/>
      <c r="D13" s="29"/>
      <c r="E13" s="27"/>
      <c r="F13" s="28"/>
      <c r="G13" s="27"/>
      <c r="H13" s="28"/>
      <c r="I13" s="27"/>
      <c r="J13" s="28"/>
      <c r="K13" s="27"/>
      <c r="L13" s="28"/>
      <c r="M13" s="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42">
        <v>45046</v>
      </c>
      <c r="AK13" s="43">
        <v>7</v>
      </c>
      <c r="AL13" s="43">
        <v>18</v>
      </c>
      <c r="AM13" s="44" t="s">
        <v>67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30" t="s">
        <v>167</v>
      </c>
      <c r="C14" s="27"/>
      <c r="D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5"/>
      <c r="AK14" s="45"/>
      <c r="AL14" s="45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31"/>
      <c r="B15" s="32"/>
      <c r="C15" s="19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0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customHeight="1" spans="1:50">
      <c r="A16" s="1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0" t="s">
        <v>152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 t="s">
        <v>22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0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20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0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19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0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21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0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18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0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23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0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6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0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0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8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0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9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0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10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0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11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0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16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0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 t="s">
        <v>14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0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5" t="s">
        <v>13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0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5" t="s">
        <v>15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0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 t="s">
        <v>12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0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5" t="s">
        <v>17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0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5" t="s">
        <v>34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0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5" t="s">
        <v>32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0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5" t="s">
        <v>31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0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 t="s">
        <v>33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0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5" t="s">
        <v>30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0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 t="s">
        <v>35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60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5" t="s">
        <v>25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60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5" t="s">
        <v>24</v>
      </c>
      <c r="C43" s="55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60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5" t="s">
        <v>27</v>
      </c>
      <c r="C44" s="55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60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1"/>
      <c r="B45" s="25" t="s">
        <v>26</v>
      </c>
      <c r="C45" s="56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60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</row>
    <row r="46" customHeight="1" spans="1:50">
      <c r="A46" s="1"/>
      <c r="B46" s="25" t="s">
        <v>28</v>
      </c>
      <c r="C46" s="55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60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5" t="s">
        <v>29</v>
      </c>
      <c r="C47" s="55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60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1"/>
      <c r="C48" s="1"/>
      <c r="D48" s="31"/>
      <c r="E48" s="1"/>
      <c r="F48" s="31"/>
      <c r="G48" s="1"/>
      <c r="H48" s="31"/>
      <c r="I48" s="1"/>
      <c r="J48" s="31"/>
      <c r="K48" s="1"/>
      <c r="L48" s="31"/>
      <c r="M48" s="1"/>
      <c r="N48" s="3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57"/>
      <c r="C49" s="1"/>
      <c r="D49" s="57"/>
      <c r="E49" s="1"/>
      <c r="F49" s="57"/>
      <c r="G49" s="1"/>
      <c r="H49" s="57"/>
      <c r="I49" s="1"/>
      <c r="J49" s="57"/>
      <c r="K49" s="1"/>
      <c r="L49" s="57"/>
      <c r="M49" s="1"/>
      <c r="N49" s="6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1"/>
      <c r="B50" s="58"/>
      <c r="C50" s="31"/>
      <c r="D50" s="58"/>
      <c r="E50" s="31"/>
      <c r="F50" s="58"/>
      <c r="G50" s="31"/>
      <c r="H50" s="58"/>
      <c r="I50" s="31"/>
      <c r="J50" s="58"/>
      <c r="K50" s="31"/>
      <c r="L50" s="58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4" t="s">
        <v>170</v>
      </c>
      <c r="C53" s="1"/>
      <c r="E53" s="1"/>
      <c r="F53" s="14" t="s">
        <v>171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172</v>
      </c>
      <c r="C62" s="1"/>
      <c r="D62" s="1"/>
      <c r="E62" s="1"/>
      <c r="F62" s="1" t="s">
        <v>172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173</v>
      </c>
      <c r="C63" s="1"/>
      <c r="D63" s="1"/>
      <c r="E63" s="1"/>
      <c r="F63" s="1" t="s">
        <v>173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1"/>
  <sheetViews>
    <sheetView tabSelected="1" workbookViewId="0">
      <pane ySplit="10" topLeftCell="A35" activePane="bottomLeft" state="frozen"/>
      <selection/>
      <selection pane="bottomLeft" activeCell="G12" sqref="G12:I49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174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168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169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175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135</v>
      </c>
      <c r="AI4" s="38" t="s">
        <v>141</v>
      </c>
      <c r="AJ4" s="39" t="s">
        <v>143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161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176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44943</v>
      </c>
      <c r="AH6" s="38">
        <v>2</v>
      </c>
      <c r="AI6" s="38">
        <v>3</v>
      </c>
      <c r="AJ6" s="39" t="s">
        <v>55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44957</v>
      </c>
      <c r="AH7" s="38">
        <v>2</v>
      </c>
      <c r="AI7" s="38">
        <v>5</v>
      </c>
      <c r="AJ7" s="39" t="s">
        <v>55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0.9067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44974</v>
      </c>
      <c r="AH8" s="38">
        <v>5</v>
      </c>
      <c r="AI8" s="38">
        <v>7</v>
      </c>
      <c r="AJ8" s="39" t="s">
        <v>59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44985</v>
      </c>
      <c r="AH9" s="38">
        <v>2</v>
      </c>
      <c r="AI9" s="38">
        <v>9</v>
      </c>
      <c r="AJ9" s="39" t="s">
        <v>59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177</v>
      </c>
      <c r="E10" s="13"/>
      <c r="F10" s="6" t="s">
        <v>178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45004</v>
      </c>
      <c r="AH10" s="38">
        <v>7</v>
      </c>
      <c r="AI10" s="38">
        <v>12</v>
      </c>
      <c r="AJ10" s="39" t="s">
        <v>63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154</v>
      </c>
      <c r="C11" s="16"/>
      <c r="D11" s="17">
        <f ca="1">IFERROR(ROUND(AVERAGEIFS(DATA!$J:$J,DATA!$I:$I,$B11,DATA!$M:$M,$F$2,DATA!$E:$E,"&lt;=7"),4)," ")</f>
        <v>0.9093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45033</v>
      </c>
      <c r="AH11" s="38">
        <v>1</v>
      </c>
      <c r="AI11" s="38">
        <v>16</v>
      </c>
      <c r="AJ11" s="39" t="s">
        <v>67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5</v>
      </c>
      <c r="C12" s="18"/>
      <c r="D12" s="22">
        <f ca="1">IFERROR(ROUND(AVERAGEIFS(DATA!$J:$J,DATA!$F:$F,$B12,DATA!$M:$M,$F$2,DATA!$E:$E,"&lt;=7"),4)," ")</f>
        <v>0.9157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9" si="0">IFERROR(TRIM(LEFT(B12,FIND("[",B12)-1))," ")</f>
        <v>Security</v>
      </c>
      <c r="H12" s="24" t="str">
        <f t="shared" ref="H12:H49" si="1">IFERROR(TRIM(MID(B12,FIND("[",B12)+1,LEN(B12)-FIND("[",B12)-1))," ")</f>
        <v>RADEN SALEH - Security Functions</v>
      </c>
      <c r="I12" s="36">
        <f ca="1" t="shared" ref="I12:I49" si="2">IFERROR(IF(LEN(H12)=1,"",SUBSTITUTE(D12,"%","")*100),"")</f>
        <v>91.57</v>
      </c>
      <c r="J12" s="37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45034</v>
      </c>
      <c r="AH12" s="38">
        <v>2</v>
      </c>
      <c r="AI12" s="38">
        <v>16</v>
      </c>
      <c r="AJ12" s="39" t="s">
        <v>67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 t="s">
        <v>4</v>
      </c>
      <c r="C13" s="18"/>
      <c r="D13" s="22">
        <f ca="1">IFERROR(ROUND(AVERAGEIFS(DATA!$J:$J,DATA!$F:$F,$B13,DATA!$M:$M,$F$2,DATA!$E:$E,"&lt;=7"),4)," ")</f>
        <v>0.9029</v>
      </c>
      <c r="E13" s="18"/>
      <c r="F13" s="18" t="str">
        <f ca="1">IF($D13=" "," ",IFERROR(IF($D13&gt;MASTER!$B$3/100,"SB",IF($D13&gt;MASTER!$B$4/100,"B",IF($D13&gt;MASTER!$B$5/100,"C","K"))),0))</f>
        <v>B</v>
      </c>
      <c r="G13" s="23" t="str">
        <f t="shared" si="0"/>
        <v>Security</v>
      </c>
      <c r="H13" s="24" t="str">
        <f t="shared" si="1"/>
        <v>CIKINI - Security Functions</v>
      </c>
      <c r="I13" s="36">
        <f ca="1" t="shared" si="2"/>
        <v>90.29</v>
      </c>
      <c r="J13" s="37"/>
      <c r="K13" s="34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45035</v>
      </c>
      <c r="AH13" s="38">
        <v>3</v>
      </c>
      <c r="AI13" s="38">
        <v>16</v>
      </c>
      <c r="AJ13" s="39" t="s">
        <v>67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"/>
      <c r="B14" s="26"/>
      <c r="C14" s="27"/>
      <c r="D14" s="28"/>
      <c r="E14" s="27"/>
      <c r="F14" s="29"/>
      <c r="G14" s="23" t="str">
        <f t="shared" si="0"/>
        <v> </v>
      </c>
      <c r="H14" s="24" t="str">
        <f t="shared" si="1"/>
        <v> </v>
      </c>
      <c r="I14" s="36" t="str">
        <f t="shared" si="2"/>
        <v/>
      </c>
      <c r="J14" s="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Z14" s="1"/>
      <c r="AA14" s="1"/>
      <c r="AB14" s="1"/>
      <c r="AC14" s="1"/>
      <c r="AD14" s="1"/>
      <c r="AE14" s="1"/>
      <c r="AF14" s="1"/>
      <c r="AG14" s="42">
        <v>45046</v>
      </c>
      <c r="AH14" s="43">
        <v>7</v>
      </c>
      <c r="AI14" s="43">
        <v>18</v>
      </c>
      <c r="AJ14" s="44" t="s">
        <v>67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14"/>
      <c r="B15" s="30" t="s">
        <v>167</v>
      </c>
      <c r="C15" s="16"/>
      <c r="D15" s="17" t="str">
        <f ca="1">IFERROR(ROUND(AVERAGEIFS(DATA!$J:$J,DATA!$I:$I,$B15,DATA!$M:$M,$F$2,DATA!$E:$E,"&lt;=7"),4)," ")</f>
        <v> </v>
      </c>
      <c r="E15" s="18"/>
      <c r="F15" s="19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20"/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45"/>
      <c r="AH15" s="45"/>
      <c r="AI15" s="45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customHeight="1" spans="1:47">
      <c r="A16" s="31"/>
      <c r="B16" s="32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 customHeight="1" spans="1:47">
      <c r="A17" s="31"/>
      <c r="B17" s="33"/>
      <c r="C17" s="18"/>
      <c r="D17" s="22" t="str">
        <f ca="1">IFERROR(ROUND(AVERAGEIFS(DATA!$J:$J,DATA!$F:$F,$B17,DATA!$M:$M,$F$2,DATA!$E:$E,"&lt;=7"),4)," ")</f>
        <v> </v>
      </c>
      <c r="E17" s="18"/>
      <c r="F17" s="18" t="str">
        <f ca="1">IF($D17=" "," ",IFERROR(IF($D17&gt;MASTER!$B$3/100,"SB",IF($D17&gt;MASTER!$B$4/100,"B",IF($D17&gt;MASTER!$B$5/100,"C","K"))),0))</f>
        <v> </v>
      </c>
      <c r="G17" s="23" t="str">
        <f t="shared" si="0"/>
        <v> </v>
      </c>
      <c r="H17" s="24" t="str">
        <f t="shared" si="1"/>
        <v> </v>
      </c>
      <c r="I17" s="36" t="str">
        <f ca="1" t="shared" si="2"/>
        <v/>
      </c>
      <c r="J17" s="37"/>
      <c r="K17" s="3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customHeight="1" spans="1:47">
      <c r="A18" s="1"/>
      <c r="B18" s="26"/>
      <c r="C18" s="27"/>
      <c r="D18" s="34"/>
      <c r="E18" s="27"/>
      <c r="F18" s="27"/>
      <c r="G18" s="23" t="str">
        <f t="shared" si="0"/>
        <v> </v>
      </c>
      <c r="H18" s="24" t="str">
        <f t="shared" si="1"/>
        <v> </v>
      </c>
      <c r="I18" s="36" t="str">
        <f t="shared" si="2"/>
        <v/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customHeight="1" spans="1:47">
      <c r="A19" s="14"/>
      <c r="B19" s="30" t="s">
        <v>152</v>
      </c>
      <c r="C19" s="16"/>
      <c r="D19" s="17">
        <f ca="1">IFERROR(ROUND(AVERAGEIFS(DATA!$J:$J,DATA!$I:$I,$B19,DATA!$M:$M,$F$2,DATA!$E:$E,"&lt;=7"),4)," ")</f>
        <v>0.9066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 </v>
      </c>
      <c r="H19" s="24" t="str">
        <f t="shared" si="1"/>
        <v> </v>
      </c>
      <c r="I19" s="36" t="str">
        <f ca="1" t="shared" si="2"/>
        <v/>
      </c>
      <c r="J19" s="20"/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customHeight="1" spans="1:47">
      <c r="A20" s="1"/>
      <c r="B20" s="21" t="s">
        <v>22</v>
      </c>
      <c r="C20" s="18"/>
      <c r="D20" s="22">
        <f ca="1">IFERROR(ROUND(AVERAGEIFS(DATA!$J:$J,DATA!$F:$F,$B20,DATA!$M:$M,$F$2,DATA!$E:$E,"&lt;=7"),4)," ")</f>
        <v>0.9029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CIKINI - Halaman</v>
      </c>
      <c r="H20" s="24" t="str">
        <f t="shared" si="1"/>
        <v>Halaman depan dan samping</v>
      </c>
      <c r="I20" s="36">
        <f ca="1" t="shared" si="2"/>
        <v>90.29</v>
      </c>
      <c r="J20" s="37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25" t="s">
        <v>20</v>
      </c>
      <c r="C21" s="18"/>
      <c r="D21" s="22">
        <f ca="1">IFERROR(ROUND(AVERAGEIFS(DATA!$J:$J,DATA!$F:$F,$B21,DATA!$M:$M,$F$2,DATA!$E:$E,"&lt;=7"),4)," ")</f>
        <v>0.8943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CIKINI - Halaman</v>
      </c>
      <c r="H21" s="24" t="str">
        <f t="shared" si="1"/>
        <v>Parkir Mobil</v>
      </c>
      <c r="I21" s="36">
        <f ca="1" t="shared" si="2"/>
        <v>89.43</v>
      </c>
      <c r="J21" s="37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25" t="s">
        <v>19</v>
      </c>
      <c r="C22" s="18"/>
      <c r="D22" s="22">
        <f ca="1">IFERROR(ROUND(AVERAGEIFS(DATA!$J:$J,DATA!$F:$F,$B22,DATA!$M:$M,$F$2,DATA!$E:$E,"&lt;=7"),4)," ")</f>
        <v>0.8857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CIKINI - Halaman</v>
      </c>
      <c r="H22" s="24" t="str">
        <f t="shared" si="1"/>
        <v>Parkir Motor</v>
      </c>
      <c r="I22" s="36">
        <f ca="1" t="shared" si="2"/>
        <v>88.57</v>
      </c>
      <c r="J22" s="37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25" t="s">
        <v>21</v>
      </c>
      <c r="C23" s="18"/>
      <c r="D23" s="22">
        <f ca="1">IFERROR(ROUND(AVERAGEIFS(DATA!$J:$J,DATA!$F:$F,$B23,DATA!$M:$M,$F$2,DATA!$E:$E,"&lt;=7"),4)," ")</f>
        <v>0.8943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CIKINI - Halaman</v>
      </c>
      <c r="H23" s="24" t="str">
        <f t="shared" si="1"/>
        <v>Pos Security</v>
      </c>
      <c r="I23" s="36">
        <f ca="1" t="shared" si="2"/>
        <v>89.43</v>
      </c>
      <c r="J23" s="37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25" t="s">
        <v>18</v>
      </c>
      <c r="C24" s="18"/>
      <c r="D24" s="22">
        <f ca="1">IFERROR(ROUND(AVERAGEIFS(DATA!$J:$J,DATA!$F:$F,$B24,DATA!$M:$M,$F$2,DATA!$E:$E,"&lt;=7"),4)," ")</f>
        <v>0.8943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CIKINI - Halaman</v>
      </c>
      <c r="H24" s="24" t="str">
        <f t="shared" si="1"/>
        <v>Taman</v>
      </c>
      <c r="I24" s="36">
        <f ca="1" t="shared" si="2"/>
        <v>89.43</v>
      </c>
      <c r="J24" s="37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25" t="s">
        <v>23</v>
      </c>
      <c r="C25" s="18"/>
      <c r="D25" s="22">
        <f ca="1">IFERROR(ROUND(AVERAGEIFS(DATA!$J:$J,DATA!$F:$F,$B25,DATA!$M:$M,$F$2,DATA!$E:$E,"&lt;=7"),4)," ")</f>
        <v>0.8857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CIKINI - Halaman</v>
      </c>
      <c r="H25" s="24" t="str">
        <f t="shared" si="1"/>
        <v>TPS</v>
      </c>
      <c r="I25" s="36">
        <f ca="1" t="shared" si="2"/>
        <v>88.57</v>
      </c>
      <c r="J25" s="37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25" t="s">
        <v>6</v>
      </c>
      <c r="C26" s="18"/>
      <c r="D26" s="22">
        <f ca="1">IFERROR(ROUND(AVERAGEIFS(DATA!$J:$J,DATA!$F:$F,$B26,DATA!$M:$M,$F$2,DATA!$E:$E,"&lt;=7"),4)," ")</f>
        <v>0.8943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CIKINI - Lantai 1</v>
      </c>
      <c r="H26" s="24" t="str">
        <f t="shared" si="1"/>
        <v>Lobby Utama</v>
      </c>
      <c r="I26" s="36">
        <f ca="1" t="shared" si="2"/>
        <v>89.43</v>
      </c>
      <c r="J26" s="37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25" t="s">
        <v>7</v>
      </c>
      <c r="C27" s="18"/>
      <c r="D27" s="22">
        <f ca="1">IFERROR(ROUND(AVERAGEIFS(DATA!$J:$J,DATA!$F:$F,$B27,DATA!$M:$M,$F$2,DATA!$E:$E,"&lt;=7"),4)," ")</f>
        <v>0.8729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CIKINI - Lantai 1</v>
      </c>
      <c r="H27" s="24" t="str">
        <f t="shared" si="1"/>
        <v>Musholla</v>
      </c>
      <c r="I27" s="36">
        <f ca="1" t="shared" si="2"/>
        <v>87.29</v>
      </c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25" t="s">
        <v>8</v>
      </c>
      <c r="C28" s="18"/>
      <c r="D28" s="22">
        <f ca="1">IFERROR(ROUND(AVERAGEIFS(DATA!$J:$J,DATA!$F:$F,$B28,DATA!$M:$M,$F$2,DATA!$E:$E,"&lt;=7"),4)," ")</f>
        <v>0.8943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CIKINI - Lantai 1</v>
      </c>
      <c r="H28" s="24" t="str">
        <f t="shared" si="1"/>
        <v>R. PPID</v>
      </c>
      <c r="I28" s="36">
        <f ca="1" t="shared" si="2"/>
        <v>89.43</v>
      </c>
      <c r="J28" s="37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25" t="s">
        <v>9</v>
      </c>
      <c r="C29" s="18"/>
      <c r="D29" s="22">
        <f ca="1">IFERROR(ROUND(AVERAGEIFS(DATA!$J:$J,DATA!$F:$F,$B29,DATA!$M:$M,$F$2,DATA!$E:$E,"&lt;=7"),4)," ")</f>
        <v>0.92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CIKINI - Lantai 1</v>
      </c>
      <c r="H29" s="24" t="str">
        <f t="shared" si="1"/>
        <v>Ruang Kerja</v>
      </c>
      <c r="I29" s="36">
        <f ca="1" t="shared" si="2"/>
        <v>92</v>
      </c>
      <c r="J29" s="37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25" t="s">
        <v>10</v>
      </c>
      <c r="C30" s="18"/>
      <c r="D30" s="22">
        <f ca="1">IFERROR(ROUND(AVERAGEIFS(DATA!$J:$J,DATA!$F:$F,$B30,DATA!$M:$M,$F$2,DATA!$E:$E,"&lt;=7"),4)," ")</f>
        <v>0.9029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CIKINI - Lantai 1</v>
      </c>
      <c r="H30" s="24" t="str">
        <f t="shared" si="1"/>
        <v>Taman Tengah</v>
      </c>
      <c r="I30" s="36">
        <f ca="1" t="shared" si="2"/>
        <v>90.29</v>
      </c>
      <c r="J30" s="37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25" t="s">
        <v>11</v>
      </c>
      <c r="C31" s="18"/>
      <c r="D31" s="22">
        <f ca="1">IFERROR(ROUND(AVERAGEIFS(DATA!$J:$J,DATA!$F:$F,$B31,DATA!$M:$M,$F$2,DATA!$E:$E,"&lt;=7"),4)," ")</f>
        <v>0.8857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CIKINI - Lantai 1</v>
      </c>
      <c r="H31" s="24" t="str">
        <f t="shared" si="1"/>
        <v>Toilet Pria / Wanita</v>
      </c>
      <c r="I31" s="36">
        <f ca="1" t="shared" si="2"/>
        <v>88.57</v>
      </c>
      <c r="J31" s="37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25" t="s">
        <v>16</v>
      </c>
      <c r="C32" s="18"/>
      <c r="D32" s="22">
        <f ca="1">IFERROR(ROUND(AVERAGEIFS(DATA!$J:$J,DATA!$F:$F,$B32,DATA!$M:$M,$F$2,DATA!$E:$E,"&lt;=7"),4)," ")</f>
        <v>0.8943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CIKINI - Lantai 2</v>
      </c>
      <c r="H32" s="24" t="str">
        <f t="shared" si="1"/>
        <v>Koridor</v>
      </c>
      <c r="I32" s="36">
        <f ca="1" t="shared" si="2"/>
        <v>89.43</v>
      </c>
      <c r="J32" s="37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25" t="s">
        <v>14</v>
      </c>
      <c r="C33" s="18"/>
      <c r="D33" s="22">
        <f ca="1">IFERROR(ROUND(AVERAGEIFS(DATA!$J:$J,DATA!$F:$F,$B33,DATA!$M:$M,$F$2,DATA!$E:$E,"&lt;=7"),4)," ")</f>
        <v>0.8943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CIKINI - Lantai 2</v>
      </c>
      <c r="H33" s="24" t="str">
        <f t="shared" si="1"/>
        <v>Pantry</v>
      </c>
      <c r="I33" s="36">
        <f ca="1" t="shared" si="2"/>
        <v>89.43</v>
      </c>
      <c r="J33" s="37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25" t="s">
        <v>13</v>
      </c>
      <c r="C34" s="18"/>
      <c r="D34" s="22">
        <f ca="1">IFERROR(ROUND(AVERAGEIFS(DATA!$J:$J,DATA!$F:$F,$B34,DATA!$M:$M,$F$2,DATA!$E:$E,"&lt;=7"),4)," ")</f>
        <v>0.92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CIKINI - Lantai 2</v>
      </c>
      <c r="H34" s="24" t="str">
        <f t="shared" si="1"/>
        <v>Ruang Kerja</v>
      </c>
      <c r="I34" s="36">
        <f ca="1" t="shared" si="2"/>
        <v>92</v>
      </c>
      <c r="J34" s="37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25" t="s">
        <v>15</v>
      </c>
      <c r="C35" s="18"/>
      <c r="D35" s="22">
        <f ca="1">IFERROR(ROUND(AVERAGEIFS(DATA!$J:$J,DATA!$F:$F,$B35,DATA!$M:$M,$F$2,DATA!$E:$E,"&lt;=7"),4)," ")</f>
        <v>0.92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CIKINI - Lantai 2</v>
      </c>
      <c r="H35" s="24" t="str">
        <f t="shared" si="1"/>
        <v>Ruang Rapat 1</v>
      </c>
      <c r="I35" s="36">
        <f ca="1" t="shared" si="2"/>
        <v>92</v>
      </c>
      <c r="J35" s="37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25" t="s">
        <v>12</v>
      </c>
      <c r="C36" s="18"/>
      <c r="D36" s="22">
        <f ca="1">IFERROR(ROUND(AVERAGEIFS(DATA!$J:$J,DATA!$F:$F,$B36,DATA!$M:$M,$F$2,DATA!$E:$E,"&lt;=7"),4)," ")</f>
        <v>0.8729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CIKINI - Lantai 2</v>
      </c>
      <c r="H36" s="24" t="str">
        <f t="shared" si="1"/>
        <v>Tangga Exit</v>
      </c>
      <c r="I36" s="36">
        <f ca="1" t="shared" si="2"/>
        <v>87.29</v>
      </c>
      <c r="J36" s="37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25" t="s">
        <v>17</v>
      </c>
      <c r="C37" s="18"/>
      <c r="D37" s="22">
        <f ca="1">IFERROR(ROUND(AVERAGEIFS(DATA!$J:$J,DATA!$F:$F,$B37,DATA!$M:$M,$F$2,DATA!$E:$E,"&lt;=7"),4)," ")</f>
        <v>0.8943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CIKINI - Lantai 2</v>
      </c>
      <c r="H37" s="24" t="str">
        <f t="shared" si="1"/>
        <v>Toilet Pria / Wanita</v>
      </c>
      <c r="I37" s="36">
        <f ca="1" t="shared" si="2"/>
        <v>89.43</v>
      </c>
      <c r="J37" s="37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25" t="s">
        <v>34</v>
      </c>
      <c r="C38" s="18"/>
      <c r="D38" s="22">
        <f ca="1">IFERROR(ROUND(AVERAGEIFS(DATA!$J:$J,DATA!$F:$F,$B38,DATA!$M:$M,$F$2,DATA!$E:$E,"&lt;=7"),4)," ")</f>
        <v>0.9229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RADEN SALEH - Halaman</v>
      </c>
      <c r="H38" s="24" t="str">
        <f t="shared" si="1"/>
        <v>Halaman depan samping dan belakang</v>
      </c>
      <c r="I38" s="36">
        <f ca="1" t="shared" si="2"/>
        <v>92.29</v>
      </c>
      <c r="J38" s="37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25" t="s">
        <v>32</v>
      </c>
      <c r="C39" s="18"/>
      <c r="D39" s="22">
        <f ca="1">IFERROR(ROUND(AVERAGEIFS(DATA!$J:$J,DATA!$F:$F,$B39,DATA!$M:$M,$F$2,DATA!$E:$E,"&lt;=7"),4)," ")</f>
        <v>0.9143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RADEN SALEH - Halaman</v>
      </c>
      <c r="H39" s="24" t="str">
        <f t="shared" si="1"/>
        <v>Parkir Mobil</v>
      </c>
      <c r="I39" s="36">
        <f ca="1" t="shared" si="2"/>
        <v>91.43</v>
      </c>
      <c r="J39" s="37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25" t="s">
        <v>31</v>
      </c>
      <c r="C40" s="18"/>
      <c r="D40" s="22">
        <f ca="1">IFERROR(ROUND(AVERAGEIFS(DATA!$J:$J,DATA!$F:$F,$B40,DATA!$M:$M,$F$2,DATA!$E:$E,"&lt;=7"),4)," ")</f>
        <v>0.9143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RADEN SALEH - Halaman</v>
      </c>
      <c r="H40" s="24" t="str">
        <f t="shared" si="1"/>
        <v>Parkir Motor</v>
      </c>
      <c r="I40" s="36">
        <f ca="1" t="shared" si="2"/>
        <v>91.43</v>
      </c>
      <c r="J40" s="37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25" t="s">
        <v>33</v>
      </c>
      <c r="C41" s="18"/>
      <c r="D41" s="22">
        <f ca="1">IFERROR(ROUND(AVERAGEIFS(DATA!$J:$J,DATA!$F:$F,$B41,DATA!$M:$M,$F$2,DATA!$E:$E,"&lt;=7"),4)," ")</f>
        <v>0.9229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RADEN SALEH - Halaman</v>
      </c>
      <c r="H41" s="24" t="str">
        <f t="shared" si="1"/>
        <v>Pos Security</v>
      </c>
      <c r="I41" s="36">
        <f ca="1" t="shared" si="2"/>
        <v>92.29</v>
      </c>
      <c r="J41" s="37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25" t="s">
        <v>30</v>
      </c>
      <c r="C42" s="18"/>
      <c r="D42" s="22">
        <f ca="1">IFERROR(ROUND(AVERAGEIFS(DATA!$J:$J,DATA!$F:$F,$B42,DATA!$M:$M,$F$2,DATA!$E:$E,"&lt;=7"),4)," ")</f>
        <v>0.9229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RADEN SALEH - Halaman</v>
      </c>
      <c r="H42" s="24" t="str">
        <f t="shared" si="1"/>
        <v>Taman</v>
      </c>
      <c r="I42" s="36">
        <f ca="1" t="shared" si="2"/>
        <v>92.29</v>
      </c>
      <c r="J42" s="37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25" t="s">
        <v>35</v>
      </c>
      <c r="C43" s="18"/>
      <c r="D43" s="22">
        <f ca="1">IFERROR(ROUND(AVERAGEIFS(DATA!$J:$J,DATA!$F:$F,$B43,DATA!$M:$M,$F$2,DATA!$E:$E,"&lt;=7"),4)," ")</f>
        <v>0.9143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RADEN SALEH - Halaman</v>
      </c>
      <c r="H43" s="24" t="str">
        <f t="shared" si="1"/>
        <v>TPS</v>
      </c>
      <c r="I43" s="36">
        <f ca="1" t="shared" si="2"/>
        <v>91.43</v>
      </c>
      <c r="J43" s="37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25" t="s">
        <v>25</v>
      </c>
      <c r="C44" s="18"/>
      <c r="D44" s="22">
        <f ca="1">IFERROR(ROUND(AVERAGEIFS(DATA!$J:$J,DATA!$F:$F,$B44,DATA!$M:$M,$F$2,DATA!$E:$E,"&lt;=7"),4)," ")</f>
        <v>0.9229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RADEN SALEH - Lantai 1</v>
      </c>
      <c r="H44" s="24" t="str">
        <f t="shared" si="1"/>
        <v>Lobby Luar</v>
      </c>
      <c r="I44" s="36">
        <f ca="1" t="shared" si="2"/>
        <v>92.29</v>
      </c>
      <c r="J44" s="37"/>
      <c r="K44" s="3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25" t="s">
        <v>24</v>
      </c>
      <c r="C45" s="18"/>
      <c r="D45" s="22">
        <f ca="1">IFERROR(ROUND(AVERAGEIFS(DATA!$J:$J,DATA!$F:$F,$B45,DATA!$M:$M,$F$2,DATA!$E:$E,"&lt;=7"),4)," ")</f>
        <v>0.9229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RADEN SALEH - Lantai 1</v>
      </c>
      <c r="H45" s="24" t="str">
        <f t="shared" si="1"/>
        <v>Lobby Utama</v>
      </c>
      <c r="I45" s="36">
        <f ca="1" t="shared" si="2"/>
        <v>92.29</v>
      </c>
      <c r="J45" s="37"/>
      <c r="K45" s="3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25" t="s">
        <v>27</v>
      </c>
      <c r="C46" s="18"/>
      <c r="D46" s="22">
        <f ca="1">IFERROR(ROUND(AVERAGEIFS(DATA!$J:$J,DATA!$F:$F,$B46,DATA!$M:$M,$F$2,DATA!$E:$E,"&lt;=7"),4)," ")</f>
        <v>0.9486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RADEN SALEH - Lantai 1</v>
      </c>
      <c r="H46" s="24" t="str">
        <f t="shared" si="1"/>
        <v>Ruang Kerja</v>
      </c>
      <c r="I46" s="36">
        <f ca="1" t="shared" si="2"/>
        <v>94.86</v>
      </c>
      <c r="J46" s="37"/>
      <c r="K46" s="3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25" t="s">
        <v>26</v>
      </c>
      <c r="C47" s="18"/>
      <c r="D47" s="22">
        <f ca="1">IFERROR(ROUND(AVERAGEIFS(DATA!$J:$J,DATA!$F:$F,$B47,DATA!$M:$M,$F$2,DATA!$E:$E,"&lt;=7"),4)," ")</f>
        <v>0.94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RADEN SALEH - Lantai 1</v>
      </c>
      <c r="H47" s="24" t="str">
        <f t="shared" si="1"/>
        <v>Ruang Meeting</v>
      </c>
      <c r="I47" s="36">
        <f ca="1" t="shared" si="2"/>
        <v>94</v>
      </c>
      <c r="J47" s="37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25" t="s">
        <v>28</v>
      </c>
      <c r="C48" s="18"/>
      <c r="D48" s="22">
        <f ca="1">IFERROR(ROUND(AVERAGEIFS(DATA!$J:$J,DATA!$F:$F,$B48,DATA!$M:$M,$F$2,DATA!$E:$E,"&lt;=7"),4)," ")</f>
        <v>0.9143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RADEN SALEH - Lantai 1</v>
      </c>
      <c r="H48" s="24" t="str">
        <f t="shared" si="1"/>
        <v>Tangga Exit</v>
      </c>
      <c r="I48" s="36">
        <f ca="1" t="shared" si="2"/>
        <v>91.43</v>
      </c>
      <c r="J48" s="37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25" t="s">
        <v>29</v>
      </c>
      <c r="C49" s="18"/>
      <c r="D49" s="22">
        <f ca="1">IFERROR(ROUND(AVERAGEIFS(DATA!$J:$J,DATA!$F:$F,$B49,DATA!$M:$M,$F$2,DATA!$E:$E,"&lt;=7"),4)," ")</f>
        <v>0.9143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RADEN SALEH - Lantai 1</v>
      </c>
      <c r="H49" s="24" t="str">
        <f t="shared" si="1"/>
        <v>Toilet Pria / Wanita</v>
      </c>
      <c r="I49" s="36">
        <f ca="1" t="shared" si="2"/>
        <v>91.43</v>
      </c>
      <c r="J49" s="37"/>
      <c r="K49" s="3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4" t="s">
        <v>170</v>
      </c>
      <c r="C55" s="1"/>
      <c r="E55" s="1"/>
      <c r="F55" s="14" t="s">
        <v>171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 t="s">
        <v>172</v>
      </c>
      <c r="C64" s="1"/>
      <c r="D64" s="1"/>
      <c r="E64" s="1"/>
      <c r="F64" s="1" t="s">
        <v>172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 t="s">
        <v>173</v>
      </c>
      <c r="C65" s="1"/>
      <c r="D65" s="1"/>
      <c r="E65" s="1"/>
      <c r="F65" s="1" t="s">
        <v>173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2023-06-02T03:54:49Z</dcterms:created>
  <dcterms:modified xsi:type="dcterms:W3CDTF">2023-06-02T04:09:21Z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273E7F8350DB4245BD2E07C2374E1A63</vt:lpwstr>
  </property>
  <property fmtid="{D5CDD505-2E9C-101B-9397-08002B2CF9AE}" pid="3" name="KSOProductBuildVer">
    <vt:lpwstr>2057-11.2.0.11537</vt:lpwstr>
  </property>
</Properties>
</file>