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1070" windowHeight="7980"/>
  </bookViews>
  <sheets>
    <sheet name="Requisitos" sheetId="1" r:id="rId1"/>
    <sheet name="Mundiais" sheetId="2" r:id="rId2"/>
    <sheet name="RH Permanente" sheetId="4" r:id="rId3"/>
    <sheet name="Plan3" sheetId="3" r:id="rId4"/>
  </sheets>
  <calcPr calcId="145621"/>
</workbook>
</file>

<file path=xl/calcChain.xml><?xml version="1.0" encoding="utf-8"?>
<calcChain xmlns="http://schemas.openxmlformats.org/spreadsheetml/2006/main">
  <c r="E29" i="1" l="1"/>
  <c r="F13" i="1" s="1"/>
  <c r="H12" i="1"/>
  <c r="G12" i="1"/>
  <c r="H19" i="1"/>
  <c r="G19" i="1"/>
  <c r="F19" i="1"/>
  <c r="H17" i="1"/>
  <c r="G17" i="1"/>
  <c r="F17" i="1"/>
  <c r="H15" i="1"/>
  <c r="G15" i="1"/>
  <c r="H11" i="1"/>
  <c r="G11" i="1"/>
  <c r="F10" i="1" l="1"/>
  <c r="F14" i="1"/>
  <c r="F11" i="1"/>
  <c r="F12" i="1"/>
  <c r="F9" i="1"/>
  <c r="H18" i="1"/>
  <c r="G18" i="1"/>
  <c r="F15" i="1" l="1"/>
  <c r="F22" i="1"/>
  <c r="F18" i="1"/>
  <c r="F20" i="1"/>
  <c r="F21" i="1"/>
  <c r="F16" i="1"/>
  <c r="D18" i="4"/>
  <c r="D33" i="2"/>
  <c r="E41" i="1" l="1"/>
  <c r="H10" i="1"/>
  <c r="G10" i="1"/>
  <c r="H13" i="1" l="1"/>
  <c r="G13" i="1"/>
  <c r="H22" i="1"/>
  <c r="H21" i="1"/>
  <c r="H20" i="1"/>
  <c r="H16" i="1"/>
  <c r="H14" i="1"/>
  <c r="H9" i="1"/>
  <c r="G22" i="1"/>
  <c r="G21" i="1"/>
  <c r="G20" i="1"/>
  <c r="G16" i="1"/>
  <c r="G14" i="1"/>
  <c r="G9" i="1"/>
</calcChain>
</file>

<file path=xl/sharedStrings.xml><?xml version="1.0" encoding="utf-8"?>
<sst xmlns="http://schemas.openxmlformats.org/spreadsheetml/2006/main" count="110" uniqueCount="83">
  <si>
    <t>Modalidades</t>
  </si>
  <si>
    <t>Bocha</t>
  </si>
  <si>
    <t>Ciclismo</t>
  </si>
  <si>
    <t>Esgrima</t>
  </si>
  <si>
    <t>Halterofilismo</t>
  </si>
  <si>
    <t>Hipismo</t>
  </si>
  <si>
    <t>Judô</t>
  </si>
  <si>
    <t>Paracanoagem</t>
  </si>
  <si>
    <t>Paratriathlon</t>
  </si>
  <si>
    <t>Remo</t>
  </si>
  <si>
    <t>Rugby em CR</t>
  </si>
  <si>
    <t>Tiro com Arco</t>
  </si>
  <si>
    <t>Tiro Esportivo</t>
  </si>
  <si>
    <t>Vela</t>
  </si>
  <si>
    <t>Ações</t>
  </si>
  <si>
    <t>Prazo</t>
  </si>
  <si>
    <t>Responsabilidade</t>
  </si>
  <si>
    <t>DECE</t>
  </si>
  <si>
    <t>Solicitar cotações - Materiais</t>
  </si>
  <si>
    <t>Solicitar cotações - Agências</t>
  </si>
  <si>
    <t>Recebimento cotações - Materiais</t>
  </si>
  <si>
    <t>Envio para ME</t>
  </si>
  <si>
    <t>Data Entrega</t>
  </si>
  <si>
    <t>Condição</t>
  </si>
  <si>
    <t>Legenda:</t>
  </si>
  <si>
    <t>Dentro do Prazo:</t>
  </si>
  <si>
    <t>Prazo Estourado:</t>
  </si>
  <si>
    <t>Dias Restantes</t>
  </si>
  <si>
    <t>Limite do Prazo:</t>
  </si>
  <si>
    <t>PERCENTUAL ATINGIDO</t>
  </si>
  <si>
    <t>Recebimentos Informações</t>
  </si>
  <si>
    <t>Compilar todos os dados (com base nas cotações) planilha orçamentária</t>
  </si>
  <si>
    <t>Compilar todos os dados planilha remanejamento de recursos - Metas x Etapas</t>
  </si>
  <si>
    <t>Andamento das Tarefas</t>
  </si>
  <si>
    <t>DITEC</t>
  </si>
  <si>
    <t>Definições dos Prazos:</t>
  </si>
  <si>
    <t>Local</t>
  </si>
  <si>
    <t>Valor</t>
  </si>
  <si>
    <t>Inglaterra</t>
  </si>
  <si>
    <t>China</t>
  </si>
  <si>
    <t>Espanha</t>
  </si>
  <si>
    <t>EUA</t>
  </si>
  <si>
    <t>Polonia</t>
  </si>
  <si>
    <t>Hungria</t>
  </si>
  <si>
    <t>Hong Kong</t>
  </si>
  <si>
    <t>Fut 5</t>
  </si>
  <si>
    <t>Japão</t>
  </si>
  <si>
    <t>Fut 7</t>
  </si>
  <si>
    <t>Canadá</t>
  </si>
  <si>
    <t>França/Alemanha</t>
  </si>
  <si>
    <t>França</t>
  </si>
  <si>
    <t>Canada</t>
  </si>
  <si>
    <t>Holanda</t>
  </si>
  <si>
    <t>República Tcheca</t>
  </si>
  <si>
    <t>Tenis em CR</t>
  </si>
  <si>
    <t>Alemanha</t>
  </si>
  <si>
    <t>TOTAL</t>
  </si>
  <si>
    <t>Relação dos Intercâmbios Internacionais</t>
  </si>
  <si>
    <t>Meses</t>
  </si>
  <si>
    <t>Goalball (Masc.)</t>
  </si>
  <si>
    <t>Volei (Fem.)</t>
  </si>
  <si>
    <t>Volei (Masc.)</t>
  </si>
  <si>
    <t>Relação Pagamento de RH Permanentes</t>
  </si>
  <si>
    <t>Entregue no dia 28/07/2014 às 16:46</t>
  </si>
  <si>
    <t>Compilação para envio às agências</t>
  </si>
  <si>
    <t>Foi contato o prazo de até 10 dias após envio da DITEC para o término da compilação.</t>
  </si>
  <si>
    <t>Entregue no mesmo dia do término da compilação das informações.</t>
  </si>
  <si>
    <t>Recebimento das cotações enviada pelas agências</t>
  </si>
  <si>
    <t>Gestão de Viagens</t>
  </si>
  <si>
    <t xml:space="preserve">Conversado com Fernando Partelli em 04/08/2014, no qual informou que estaria solicitando. </t>
  </si>
  <si>
    <t>Confirmação sobre a retirada da ações de RH</t>
  </si>
  <si>
    <t>Será repassado após reunião com as Confederações a ser realizada no dia 07/08.</t>
  </si>
  <si>
    <t>Considerando todos os valores reais com base nos orçamentos realizados.</t>
  </si>
  <si>
    <t>Reunião com ME para apresentação dos valores finais</t>
  </si>
  <si>
    <t>DITEC / DIREX</t>
  </si>
  <si>
    <t>Apresentação dos valores para discussão junto ao ME, conforme discutido em ultima reunião.</t>
  </si>
  <si>
    <t>Ministério do Esporte</t>
  </si>
  <si>
    <t>Habilitação do SICONV para realização dos ajustes.</t>
  </si>
  <si>
    <t>Realização dos Ajustes no SICONV</t>
  </si>
  <si>
    <t>Observações</t>
  </si>
  <si>
    <t>Conforme e-mail da Kélbia, seria solicitado em 06/08/2014.</t>
  </si>
  <si>
    <t>Encaminhamento das solicitações de orçamentos para as agências</t>
  </si>
  <si>
    <t>Obs: Para as datas que estão descritas como "00/01/1900", isto se deve em função da formatação de fórmula.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</si>
</sst>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theme="3" tint="0.39997558519241921"/>
      </top>
      <bottom style="thin">
        <color theme="3" tint="0.39997558519241921"/>
      </bottom>
      <diagonal/>
    </border>
    <border>
      <left style="medium">
        <color theme="3" tint="0.39997558519241921"/>
      </left>
      <right style="medium">
        <color theme="3" tint="0.39997558519241921"/>
      </right>
      <top style="thin">
        <color theme="3" tint="0.39997558519241921"/>
      </top>
      <bottom style="medium">
        <color theme="3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5">
    <xf numFmtId="0" fontId="0" fillId="0" borderId="0" xfId="0"/>
    <xf numFmtId="0" fontId="0" fillId="0" borderId="4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/>
    <xf numFmtId="0" fontId="1" fillId="2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/>
    <xf numFmtId="0" fontId="6" fillId="0" borderId="11" xfId="0" applyFont="1" applyFill="1" applyBorder="1" applyAlignment="1" applyProtection="1">
      <alignment horizontal="right"/>
      <protection locked="0"/>
    </xf>
    <xf numFmtId="0" fontId="6" fillId="0" borderId="12" xfId="0" applyFont="1" applyFill="1" applyBorder="1" applyAlignment="1" applyProtection="1">
      <alignment horizontal="right"/>
      <protection locked="0"/>
    </xf>
    <xf numFmtId="0" fontId="0" fillId="0" borderId="5" xfId="0" applyBorder="1" applyAlignment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14" fontId="0" fillId="0" borderId="0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2" fillId="0" borderId="18" xfId="0" applyFont="1" applyBorder="1"/>
    <xf numFmtId="0" fontId="0" fillId="0" borderId="17" xfId="0" applyFill="1" applyBorder="1"/>
    <xf numFmtId="0" fontId="0" fillId="0" borderId="19" xfId="0" applyFill="1" applyBorder="1"/>
    <xf numFmtId="0" fontId="0" fillId="0" borderId="20" xfId="0" applyFill="1" applyBorder="1"/>
    <xf numFmtId="0" fontId="2" fillId="0" borderId="21" xfId="0" applyFont="1" applyBorder="1"/>
    <xf numFmtId="0" fontId="7" fillId="0" borderId="0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9" fontId="9" fillId="0" borderId="23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6" fillId="0" borderId="0" xfId="0" applyFont="1" applyFill="1" applyBorder="1" applyAlignment="1" applyProtection="1">
      <alignment horizontal="right"/>
      <protection locked="0"/>
    </xf>
    <xf numFmtId="0" fontId="0" fillId="0" borderId="4" xfId="0" applyFill="1" applyBorder="1" applyAlignment="1">
      <alignment horizontal="left" vertical="top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1" xfId="0" applyFont="1" applyFill="1" applyBorder="1" applyAlignment="1" applyProtection="1">
      <alignment horizontal="right" vertical="center"/>
      <protection locked="0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left" vertical="center" wrapText="1"/>
    </xf>
    <xf numFmtId="4" fontId="0" fillId="0" borderId="0" xfId="0" applyNumberFormat="1"/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5" xfId="0" applyBorder="1"/>
    <xf numFmtId="4" fontId="0" fillId="0" borderId="6" xfId="0" applyNumberFormat="1" applyBorder="1"/>
    <xf numFmtId="0" fontId="1" fillId="0" borderId="4" xfId="0" applyFont="1" applyBorder="1" applyAlignment="1">
      <alignment horizontal="center"/>
    </xf>
    <xf numFmtId="4" fontId="1" fillId="7" borderId="9" xfId="0" applyNumberFormat="1" applyFont="1" applyFill="1" applyBorder="1"/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1" fontId="0" fillId="0" borderId="0" xfId="1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1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7" borderId="27" xfId="0" applyFont="1" applyFill="1" applyBorder="1" applyAlignment="1">
      <alignment horizontal="center"/>
    </xf>
    <xf numFmtId="0" fontId="1" fillId="7" borderId="28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4" xfId="0" applyBorder="1" applyAlignment="1">
      <alignment horizontal="left" wrapText="1"/>
    </xf>
    <xf numFmtId="14" fontId="0" fillId="0" borderId="5" xfId="0" applyNumberFormat="1" applyFont="1" applyBorder="1" applyAlignment="1">
      <alignment horizontal="center" vertic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 vertical="top" wrapText="1"/>
    </xf>
    <xf numFmtId="0" fontId="0" fillId="0" borderId="6" xfId="0" applyFill="1" applyBorder="1" applyAlignment="1">
      <alignment vertical="center"/>
    </xf>
    <xf numFmtId="0" fontId="0" fillId="0" borderId="6" xfId="0" applyFont="1" applyBorder="1" applyAlignment="1">
      <alignment horizontal="left" vertical="center" wrapText="1"/>
    </xf>
    <xf numFmtId="0" fontId="11" fillId="0" borderId="6" xfId="0" applyFont="1" applyBorder="1"/>
    <xf numFmtId="0" fontId="0" fillId="0" borderId="6" xfId="0" applyFill="1" applyBorder="1"/>
    <xf numFmtId="0" fontId="0" fillId="0" borderId="6" xfId="0" applyBorder="1" applyAlignment="1">
      <alignment horizontal="left" vertical="center" wrapText="1"/>
    </xf>
    <xf numFmtId="0" fontId="0" fillId="0" borderId="29" xfId="0" applyBorder="1" applyAlignment="1">
      <alignment horizontal="left" vertical="top" wrapText="1"/>
    </xf>
  </cellXfs>
  <cellStyles count="2">
    <cellStyle name="Normal" xfId="0" builtinId="0"/>
    <cellStyle name="Porcentagem" xfId="1" builtinId="5"/>
  </cellStyles>
  <dxfs count="63">
    <dxf>
      <font>
        <u val="none"/>
        <color rgb="FF00B050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u val="none"/>
        <color rgb="FF00B05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u val="none"/>
        <color rgb="FF00B05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u val="none"/>
        <color rgb="FF00B050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u val="none"/>
        <color rgb="FF00B05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u val="none"/>
        <color rgb="FF00B050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u val="none"/>
        <color rgb="FF00B050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u val="none"/>
        <color rgb="FF00B05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u val="none"/>
        <color rgb="FF00B050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u val="none"/>
        <color rgb="FF00B05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u val="none"/>
        <color rgb="FF00B05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u val="none"/>
        <color rgb="FF00B050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u val="none"/>
        <color rgb="FF00B05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u val="none"/>
        <color rgb="FF00B050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u val="none"/>
        <color rgb="FF00B05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u val="none"/>
        <color rgb="FF00B050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u val="none"/>
        <color rgb="FF00B050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u val="none"/>
        <color rgb="FF00B050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u val="none"/>
        <color rgb="FF00B05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u val="none"/>
        <color rgb="FF00B050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u val="none"/>
        <color rgb="FF00B05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655913978494616E-2"/>
          <c:y val="0.17670682730923695"/>
          <c:w val="0.89451612903225697"/>
          <c:h val="0.42085697119185456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Requisitos!$E$41</c:f>
              <c:numCache>
                <c:formatCode>0%</c:formatCode>
                <c:ptCount val="1"/>
                <c:pt idx="0">
                  <c:v>0.35714285714285715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136657920"/>
        <c:axId val="137213056"/>
      </c:barChart>
      <c:catAx>
        <c:axId val="136657920"/>
        <c:scaling>
          <c:orientation val="minMax"/>
        </c:scaling>
        <c:delete val="1"/>
        <c:axPos val="l"/>
        <c:majorTickMark val="out"/>
        <c:minorTickMark val="none"/>
        <c:tickLblPos val="nextTo"/>
        <c:crossAx val="137213056"/>
        <c:crosses val="autoZero"/>
        <c:auto val="1"/>
        <c:lblAlgn val="ctr"/>
        <c:lblOffset val="100"/>
        <c:noMultiLvlLbl val="0"/>
      </c:catAx>
      <c:valAx>
        <c:axId val="137213056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</c:spPr>
        <c:txPr>
          <a:bodyPr/>
          <a:lstStyle/>
          <a:p>
            <a:pPr>
              <a:defRPr b="1">
                <a:solidFill>
                  <a:schemeClr val="tx2">
                    <a:lumMod val="60000"/>
                    <a:lumOff val="40000"/>
                  </a:schemeClr>
                </a:solidFill>
              </a:defRPr>
            </a:pPr>
            <a:endParaRPr lang="pt-BR"/>
          </a:p>
        </c:txPr>
        <c:crossAx val="136657920"/>
        <c:crosses val="autoZero"/>
        <c:crossBetween val="between"/>
        <c:majorUnit val="0.1"/>
      </c:valAx>
      <c:spPr>
        <a:noFill/>
        <a:ln w="12700">
          <a:solidFill>
            <a:schemeClr val="tx2">
              <a:lumMod val="60000"/>
              <a:lumOff val="40000"/>
            </a:schemeClr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66675</xdr:rowOff>
    </xdr:from>
    <xdr:to>
      <xdr:col>1</xdr:col>
      <xdr:colOff>676274</xdr:colOff>
      <xdr:row>4</xdr:row>
      <xdr:rowOff>181523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7650" y="66675"/>
          <a:ext cx="609599" cy="8768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</xdr:col>
      <xdr:colOff>38100</xdr:colOff>
      <xdr:row>0</xdr:row>
      <xdr:rowOff>114300</xdr:rowOff>
    </xdr:from>
    <xdr:ext cx="13268326" cy="718530"/>
    <xdr:sp macro="" textlink="">
      <xdr:nvSpPr>
        <xdr:cNvPr id="3" name="CaixaDeTexto 2"/>
        <xdr:cNvSpPr txBox="1"/>
      </xdr:nvSpPr>
      <xdr:spPr>
        <a:xfrm>
          <a:off x="219075" y="114300"/>
          <a:ext cx="13268326" cy="718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2000" b="1"/>
            <a:t>Levantamento de Requisitos</a:t>
          </a:r>
        </a:p>
        <a:p>
          <a:pPr algn="ctr"/>
          <a:r>
            <a:rPr lang="pt-BR" sz="2000" b="1"/>
            <a:t>Novas Ações</a:t>
          </a:r>
          <a:r>
            <a:rPr lang="pt-BR" sz="2000" b="1" baseline="0"/>
            <a:t> - SICONV (2014/2015) - Ajuste do Plano de Trabalho - Convênio 776593/2012</a:t>
          </a:r>
          <a:endParaRPr lang="pt-BR" sz="2000" b="1"/>
        </a:p>
      </xdr:txBody>
    </xdr:sp>
    <xdr:clientData/>
  </xdr:oneCellAnchor>
  <xdr:twoCellAnchor>
    <xdr:from>
      <xdr:col>0</xdr:col>
      <xdr:colOff>171450</xdr:colOff>
      <xdr:row>35</xdr:row>
      <xdr:rowOff>58016</xdr:rowOff>
    </xdr:from>
    <xdr:to>
      <xdr:col>1</xdr:col>
      <xdr:colOff>857250</xdr:colOff>
      <xdr:row>37</xdr:row>
      <xdr:rowOff>152400</xdr:rowOff>
    </xdr:to>
    <xdr:sp macro="" textlink="">
      <xdr:nvSpPr>
        <xdr:cNvPr id="4" name="Elipse 3"/>
        <xdr:cNvSpPr/>
      </xdr:nvSpPr>
      <xdr:spPr>
        <a:xfrm>
          <a:off x="171450" y="9249641"/>
          <a:ext cx="866775" cy="580159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38</xdr:row>
      <xdr:rowOff>47625</xdr:rowOff>
    </xdr:from>
    <xdr:to>
      <xdr:col>3</xdr:col>
      <xdr:colOff>457200</xdr:colOff>
      <xdr:row>43</xdr:row>
      <xdr:rowOff>133350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0</xdr:col>
      <xdr:colOff>582340</xdr:colOff>
      <xdr:row>4</xdr:row>
      <xdr:rowOff>124841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66675"/>
          <a:ext cx="525190" cy="8296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85725</xdr:rowOff>
    </xdr:from>
    <xdr:to>
      <xdr:col>0</xdr:col>
      <xdr:colOff>725215</xdr:colOff>
      <xdr:row>4</xdr:row>
      <xdr:rowOff>134366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85725"/>
          <a:ext cx="525190" cy="8296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:I47"/>
  <sheetViews>
    <sheetView showGridLines="0" tabSelected="1" workbookViewId="0">
      <selection activeCell="D16" sqref="D16"/>
    </sheetView>
  </sheetViews>
  <sheetFormatPr defaultRowHeight="15" x14ac:dyDescent="0.25"/>
  <cols>
    <col min="1" max="1" width="2.7109375" customWidth="1"/>
    <col min="2" max="2" width="32.85546875" customWidth="1"/>
    <col min="3" max="3" width="15.7109375" customWidth="1"/>
    <col min="4" max="4" width="22.140625" customWidth="1"/>
    <col min="5" max="5" width="19.85546875" customWidth="1"/>
    <col min="6" max="6" width="17" hidden="1" customWidth="1"/>
    <col min="7" max="7" width="10.28515625" customWidth="1"/>
    <col min="8" max="8" width="15.28515625" customWidth="1"/>
    <col min="9" max="9" width="76" customWidth="1"/>
  </cols>
  <sheetData>
    <row r="7" spans="2:9" ht="15.75" thickBot="1" x14ac:dyDescent="0.3">
      <c r="B7" s="12" t="s">
        <v>35</v>
      </c>
    </row>
    <row r="8" spans="2:9" x14ac:dyDescent="0.25">
      <c r="B8" s="7" t="s">
        <v>14</v>
      </c>
      <c r="C8" s="8" t="s">
        <v>15</v>
      </c>
      <c r="D8" s="8" t="s">
        <v>16</v>
      </c>
      <c r="E8" s="13" t="s">
        <v>22</v>
      </c>
      <c r="F8" s="13"/>
      <c r="G8" s="13" t="s">
        <v>23</v>
      </c>
      <c r="H8" s="8" t="s">
        <v>27</v>
      </c>
      <c r="I8" s="9" t="s">
        <v>79</v>
      </c>
    </row>
    <row r="9" spans="2:9" x14ac:dyDescent="0.25">
      <c r="B9" s="1" t="s">
        <v>30</v>
      </c>
      <c r="C9" s="2">
        <v>41845</v>
      </c>
      <c r="D9" s="3" t="s">
        <v>34</v>
      </c>
      <c r="E9" s="2">
        <v>41848</v>
      </c>
      <c r="F9" s="59">
        <f>IF(E9="-",0,IF(E9&lt;&gt;0,100/$E$29,0))</f>
        <v>7.1428571428571432</v>
      </c>
      <c r="G9" s="17" t="str">
        <f>IF(E9&lt;C9,"-",IF(E9=C9,"+",IF(E9&gt;C9,"&amp;","#")))</f>
        <v>&amp;</v>
      </c>
      <c r="H9" s="74">
        <f t="shared" ref="H9:H14" ca="1" si="0">IF(C9=0,"-",IF(C9="-","-",C9-TODAY()))</f>
        <v>-13</v>
      </c>
      <c r="I9" s="76" t="s">
        <v>63</v>
      </c>
    </row>
    <row r="10" spans="2:9" ht="30.75" customHeight="1" x14ac:dyDescent="0.25">
      <c r="B10" s="38" t="s">
        <v>64</v>
      </c>
      <c r="C10" s="39">
        <v>41858</v>
      </c>
      <c r="D10" s="40" t="s">
        <v>17</v>
      </c>
      <c r="E10" s="39">
        <v>41855</v>
      </c>
      <c r="F10" s="59">
        <f t="shared" ref="F10:F14" si="1">IF(E10="-",0,IF(E10&lt;&gt;0,100/$E$29,0))</f>
        <v>7.1428571428571432</v>
      </c>
      <c r="G10" s="41" t="str">
        <f>IF(E10&lt;C10,"-",IF(E10=C10,"+",IF(E10&gt;C10,"&amp;","#")))</f>
        <v>-</v>
      </c>
      <c r="H10" s="75">
        <f t="shared" ca="1" si="0"/>
        <v>0</v>
      </c>
      <c r="I10" s="77" t="s">
        <v>65</v>
      </c>
    </row>
    <row r="11" spans="2:9" x14ac:dyDescent="0.25">
      <c r="B11" s="1" t="s">
        <v>19</v>
      </c>
      <c r="C11" s="2">
        <v>41855</v>
      </c>
      <c r="D11" s="3" t="s">
        <v>17</v>
      </c>
      <c r="E11" s="2">
        <v>41855</v>
      </c>
      <c r="F11" s="59">
        <f t="shared" si="1"/>
        <v>7.1428571428571432</v>
      </c>
      <c r="G11" s="17" t="str">
        <f t="shared" ref="G11" si="2">IF(E11&lt;C11,"-",IF(E11=C11,"+",IF(E11&gt;C11,"&amp;","#")))</f>
        <v>+</v>
      </c>
      <c r="H11" s="3">
        <f t="shared" ref="H11" ca="1" si="3">IF(C11=0,"-",IF(C11="-","-",C11-TODAY()))</f>
        <v>-3</v>
      </c>
      <c r="I11" s="78" t="s">
        <v>66</v>
      </c>
    </row>
    <row r="12" spans="2:9" ht="30" x14ac:dyDescent="0.25">
      <c r="B12" s="72" t="s">
        <v>81</v>
      </c>
      <c r="C12" s="39">
        <v>41856</v>
      </c>
      <c r="D12" s="40" t="s">
        <v>68</v>
      </c>
      <c r="E12" s="39">
        <v>41857</v>
      </c>
      <c r="F12" s="59">
        <f t="shared" si="1"/>
        <v>7.1428571428571432</v>
      </c>
      <c r="G12" s="41" t="str">
        <f t="shared" ref="G12" si="4">IF(E12&lt;C12,"-",IF(E12=C12,"+",IF(E12&gt;C12,"&amp;","#")))</f>
        <v>&amp;</v>
      </c>
      <c r="H12" s="40">
        <f t="shared" ref="H12" ca="1" si="5">IF(C12=0,"-",IF(C12="-","-",C12-TODAY()))</f>
        <v>-2</v>
      </c>
      <c r="I12" s="83" t="s">
        <v>80</v>
      </c>
    </row>
    <row r="13" spans="2:9" ht="30" x14ac:dyDescent="0.25">
      <c r="B13" s="42" t="s">
        <v>67</v>
      </c>
      <c r="C13" s="39">
        <v>41871</v>
      </c>
      <c r="D13" s="40" t="s">
        <v>68</v>
      </c>
      <c r="E13" s="39">
        <v>0</v>
      </c>
      <c r="F13" s="59">
        <f t="shared" si="1"/>
        <v>0</v>
      </c>
      <c r="G13" s="41" t="str">
        <f>IF(E13&lt;C13,"-",IF(E13=C13,"+",IF(E13&gt;C13,"&amp;","#")))</f>
        <v>-</v>
      </c>
      <c r="H13" s="75">
        <f t="shared" ca="1" si="0"/>
        <v>13</v>
      </c>
      <c r="I13" s="76"/>
    </row>
    <row r="14" spans="2:9" ht="30" x14ac:dyDescent="0.25">
      <c r="B14" s="1" t="s">
        <v>18</v>
      </c>
      <c r="C14" s="39">
        <v>41855</v>
      </c>
      <c r="D14" s="40" t="s">
        <v>34</v>
      </c>
      <c r="E14" s="39">
        <v>41855</v>
      </c>
      <c r="F14" s="59">
        <f t="shared" si="1"/>
        <v>7.1428571428571432</v>
      </c>
      <c r="G14" s="41" t="str">
        <f t="shared" ref="G14:G22" si="6">IF(E14&lt;C14,"-",IF(E14=C14,"+",IF(E14&gt;C14,"&amp;","#")))</f>
        <v>+</v>
      </c>
      <c r="H14" s="40">
        <f t="shared" ca="1" si="0"/>
        <v>-3</v>
      </c>
      <c r="I14" s="84" t="s">
        <v>69</v>
      </c>
    </row>
    <row r="15" spans="2:9" x14ac:dyDescent="0.25">
      <c r="B15" s="1" t="s">
        <v>20</v>
      </c>
      <c r="C15" s="2">
        <v>41871</v>
      </c>
      <c r="D15" s="3" t="s">
        <v>68</v>
      </c>
      <c r="E15" s="2">
        <v>0</v>
      </c>
      <c r="F15" s="57">
        <f>IF(E15&lt;&gt;0,100/$E$29,0)</f>
        <v>0</v>
      </c>
      <c r="G15" s="17" t="str">
        <f t="shared" ref="G15" si="7">IF(E15&lt;C15,"-",IF(E15=C15,"+",IF(E15&gt;C15,"&amp;","#")))</f>
        <v>-</v>
      </c>
      <c r="H15" s="3">
        <f t="shared" ref="H15" ca="1" si="8">IF(C15=0,"-",IF(C15="-","-",C15-TODAY()))</f>
        <v>13</v>
      </c>
      <c r="I15" s="76"/>
    </row>
    <row r="16" spans="2:9" ht="30" x14ac:dyDescent="0.25">
      <c r="B16" s="72" t="s">
        <v>70</v>
      </c>
      <c r="C16" s="39">
        <v>41859</v>
      </c>
      <c r="D16" s="40" t="s">
        <v>34</v>
      </c>
      <c r="E16" s="73">
        <v>0</v>
      </c>
      <c r="F16" s="59">
        <f>IF(E16&lt;&gt;0,100/$E$29,0)</f>
        <v>0</v>
      </c>
      <c r="G16" s="41" t="str">
        <f t="shared" si="6"/>
        <v>-</v>
      </c>
      <c r="H16" s="40">
        <f t="shared" ref="H16:H22" ca="1" si="9">IF(C16=0,"-",IF(C16="-","-",C16-TODAY()))</f>
        <v>1</v>
      </c>
      <c r="I16" s="77" t="s">
        <v>71</v>
      </c>
    </row>
    <row r="17" spans="2:9" ht="38.25" customHeight="1" x14ac:dyDescent="0.25">
      <c r="B17" s="43" t="s">
        <v>31</v>
      </c>
      <c r="C17" s="39">
        <v>41876</v>
      </c>
      <c r="D17" s="40" t="s">
        <v>17</v>
      </c>
      <c r="E17" s="39">
        <v>0</v>
      </c>
      <c r="F17" s="59">
        <f>IF(E17&lt;&gt;0,100/$E$29,0)</f>
        <v>0</v>
      </c>
      <c r="G17" s="41" t="str">
        <f t="shared" ref="G17" si="10">IF(E17&lt;C17,"-",IF(E17=C17,"+",IF(E17&gt;C17,"&amp;","#")))</f>
        <v>-</v>
      </c>
      <c r="H17" s="40">
        <f t="shared" ref="H17" ca="1" si="11">IF(C17=0,"-",IF(C17="-","-",C17-TODAY()))</f>
        <v>18</v>
      </c>
      <c r="I17" s="79" t="s">
        <v>72</v>
      </c>
    </row>
    <row r="18" spans="2:9" ht="30" x14ac:dyDescent="0.25">
      <c r="B18" s="43" t="s">
        <v>73</v>
      </c>
      <c r="C18" s="39">
        <v>41877</v>
      </c>
      <c r="D18" s="40" t="s">
        <v>74</v>
      </c>
      <c r="E18" s="39">
        <v>0</v>
      </c>
      <c r="F18" s="59">
        <f>IF(E18="-",0,IF(E18&lt;&gt;0,100/$E$29,0))</f>
        <v>0</v>
      </c>
      <c r="G18" s="41" t="str">
        <f t="shared" ref="G18" si="12">IF(E18&lt;C18,"-",IF(E18=C18,"+",IF(E18&gt;C18,"&amp;","#")))</f>
        <v>-</v>
      </c>
      <c r="H18" s="40">
        <f t="shared" ref="H18" ca="1" si="13">IF(C18=0,"-",IF(C18="-","-",C18-TODAY()))</f>
        <v>19</v>
      </c>
      <c r="I18" s="80" t="s">
        <v>75</v>
      </c>
    </row>
    <row r="19" spans="2:9" ht="45" x14ac:dyDescent="0.25">
      <c r="B19" s="43" t="s">
        <v>32</v>
      </c>
      <c r="C19" s="39">
        <v>41883</v>
      </c>
      <c r="D19" s="40" t="s">
        <v>17</v>
      </c>
      <c r="E19" s="39">
        <v>0</v>
      </c>
      <c r="F19" s="57">
        <f>IF(E19&lt;&gt;0,100/$E$29,0)</f>
        <v>0</v>
      </c>
      <c r="G19" s="41" t="str">
        <f>IF(E19&lt;C19,"-",IF(E19=C19,"+",IF(E19&gt;C19,"&amp;","#")))</f>
        <v>-</v>
      </c>
      <c r="H19" s="40">
        <f ca="1">IF(C19=0,"-",IF(C19="-","-",C19-TODAY()))</f>
        <v>25</v>
      </c>
      <c r="I19" s="79"/>
    </row>
    <row r="20" spans="2:9" x14ac:dyDescent="0.25">
      <c r="B20" s="1" t="s">
        <v>21</v>
      </c>
      <c r="C20" s="2">
        <v>41887</v>
      </c>
      <c r="D20" s="3" t="s">
        <v>17</v>
      </c>
      <c r="E20" s="2">
        <v>0</v>
      </c>
      <c r="F20" s="57">
        <f>IF(E20="-",0,IF(E20&lt;&gt;0,100/$E$29,0))</f>
        <v>0</v>
      </c>
      <c r="G20" s="17" t="str">
        <f t="shared" si="6"/>
        <v>-</v>
      </c>
      <c r="H20" s="3">
        <f t="shared" ca="1" si="9"/>
        <v>29</v>
      </c>
      <c r="I20" s="81"/>
    </row>
    <row r="21" spans="2:9" ht="30" x14ac:dyDescent="0.25">
      <c r="B21" s="72" t="s">
        <v>77</v>
      </c>
      <c r="C21" s="39">
        <v>41894</v>
      </c>
      <c r="D21" s="40" t="s">
        <v>76</v>
      </c>
      <c r="E21" s="39">
        <v>0</v>
      </c>
      <c r="F21" s="59">
        <f>IF(E21&lt;&gt;0,100/$E$29,0)</f>
        <v>0</v>
      </c>
      <c r="G21" s="41" t="str">
        <f t="shared" si="6"/>
        <v>-</v>
      </c>
      <c r="H21" s="40">
        <f t="shared" ca="1" si="9"/>
        <v>36</v>
      </c>
      <c r="I21" s="79"/>
    </row>
    <row r="22" spans="2:9" x14ac:dyDescent="0.25">
      <c r="B22" s="1" t="s">
        <v>78</v>
      </c>
      <c r="C22" s="2">
        <v>41899</v>
      </c>
      <c r="D22" s="3" t="s">
        <v>17</v>
      </c>
      <c r="E22" s="2">
        <v>0</v>
      </c>
      <c r="F22" s="57">
        <f>IF(E22&lt;&gt;0,100/$E$29,0)</f>
        <v>0</v>
      </c>
      <c r="G22" s="17" t="str">
        <f t="shared" si="6"/>
        <v>-</v>
      </c>
      <c r="H22" s="3">
        <f t="shared" ca="1" si="9"/>
        <v>41</v>
      </c>
      <c r="I22" s="82"/>
    </row>
    <row r="23" spans="2:9" x14ac:dyDescent="0.25">
      <c r="B23" s="43"/>
      <c r="C23" s="39"/>
      <c r="D23" s="40"/>
      <c r="E23" s="2"/>
      <c r="F23" s="57"/>
      <c r="G23" s="41"/>
      <c r="H23" s="40"/>
      <c r="I23" s="79"/>
    </row>
    <row r="24" spans="2:9" x14ac:dyDescent="0.25">
      <c r="B24" s="1"/>
      <c r="C24" s="2"/>
      <c r="D24" s="3"/>
      <c r="E24" s="2"/>
      <c r="F24" s="57"/>
      <c r="G24" s="17"/>
      <c r="H24" s="3"/>
      <c r="I24" s="76"/>
    </row>
    <row r="25" spans="2:9" hidden="1" x14ac:dyDescent="0.25">
      <c r="B25" s="1"/>
      <c r="C25" s="3"/>
      <c r="D25" s="3"/>
      <c r="E25" s="2"/>
      <c r="F25" s="25"/>
      <c r="G25" s="17"/>
      <c r="H25" s="10"/>
    </row>
    <row r="26" spans="2:9" hidden="1" x14ac:dyDescent="0.25">
      <c r="B26" s="1"/>
      <c r="C26" s="3"/>
      <c r="D26" s="3"/>
      <c r="E26" s="2"/>
      <c r="F26" s="23"/>
      <c r="G26" s="17"/>
      <c r="H26" s="10"/>
    </row>
    <row r="27" spans="2:9" ht="15.75" hidden="1" thickBot="1" x14ac:dyDescent="0.3">
      <c r="B27" s="4"/>
      <c r="C27" s="6"/>
      <c r="D27" s="6"/>
      <c r="E27" s="5"/>
      <c r="F27" s="24"/>
      <c r="G27" s="18"/>
      <c r="H27" s="11"/>
    </row>
    <row r="28" spans="2:9" hidden="1" x14ac:dyDescent="0.25"/>
    <row r="29" spans="2:9" hidden="1" x14ac:dyDescent="0.25">
      <c r="E29">
        <f>COUNT(E9:E22)</f>
        <v>14</v>
      </c>
    </row>
    <row r="30" spans="2:9" x14ac:dyDescent="0.25">
      <c r="B30" s="35"/>
      <c r="C30" s="36"/>
      <c r="D30" s="36"/>
      <c r="E30" s="58"/>
      <c r="F30" s="23"/>
      <c r="G30" s="37"/>
      <c r="H30" s="36"/>
    </row>
    <row r="31" spans="2:9" hidden="1" x14ac:dyDescent="0.25">
      <c r="B31" s="60" t="s">
        <v>24</v>
      </c>
      <c r="C31" s="60"/>
      <c r="D31" s="36"/>
      <c r="E31" s="23"/>
      <c r="F31" s="23"/>
      <c r="G31" s="37"/>
      <c r="H31" s="36"/>
    </row>
    <row r="32" spans="2:9" hidden="1" x14ac:dyDescent="0.25">
      <c r="B32" s="19" t="s">
        <v>25</v>
      </c>
      <c r="C32" s="20"/>
      <c r="D32" s="36"/>
      <c r="E32" s="23"/>
      <c r="F32" s="23"/>
      <c r="G32" s="37"/>
      <c r="H32" s="36"/>
    </row>
    <row r="33" spans="2:8" hidden="1" x14ac:dyDescent="0.25">
      <c r="B33" s="19" t="s">
        <v>28</v>
      </c>
      <c r="C33" s="21"/>
      <c r="D33" s="36"/>
      <c r="E33" s="23"/>
      <c r="F33" s="23"/>
      <c r="G33" s="37"/>
      <c r="H33" s="36"/>
    </row>
    <row r="34" spans="2:8" hidden="1" x14ac:dyDescent="0.25">
      <c r="B34" s="19" t="s">
        <v>26</v>
      </c>
      <c r="C34" s="22"/>
      <c r="D34" s="36"/>
      <c r="E34" s="23"/>
      <c r="F34" s="23"/>
      <c r="G34" s="37"/>
      <c r="H34" s="36"/>
    </row>
    <row r="35" spans="2:8" hidden="1" x14ac:dyDescent="0.25">
      <c r="B35" s="35"/>
      <c r="C35" s="36"/>
      <c r="D35" s="36"/>
      <c r="E35" s="23"/>
      <c r="F35" s="23"/>
      <c r="G35" s="37"/>
      <c r="H35" s="36"/>
    </row>
    <row r="36" spans="2:8" ht="15.75" thickBot="1" x14ac:dyDescent="0.3"/>
    <row r="37" spans="2:8" ht="23.25" x14ac:dyDescent="0.35">
      <c r="B37" s="61" t="s">
        <v>33</v>
      </c>
      <c r="C37" s="62"/>
      <c r="D37" s="62"/>
      <c r="E37" s="62"/>
      <c r="F37" s="62"/>
      <c r="G37" s="63"/>
    </row>
    <row r="38" spans="2:8" ht="21" x14ac:dyDescent="0.35">
      <c r="B38" s="26"/>
      <c r="C38" s="14"/>
      <c r="D38" s="14"/>
      <c r="E38" s="14"/>
      <c r="F38" s="14"/>
      <c r="G38" s="27"/>
    </row>
    <row r="39" spans="2:8" ht="21.75" thickBot="1" x14ac:dyDescent="0.4">
      <c r="B39" s="26"/>
      <c r="C39" s="14"/>
      <c r="D39" s="14"/>
      <c r="E39" s="32"/>
      <c r="F39" s="14"/>
      <c r="G39" s="27"/>
    </row>
    <row r="40" spans="2:8" ht="21" x14ac:dyDescent="0.35">
      <c r="B40" s="26"/>
      <c r="C40" s="14"/>
      <c r="D40" s="14"/>
      <c r="E40" s="33" t="s">
        <v>29</v>
      </c>
      <c r="F40" s="14"/>
      <c r="G40" s="27"/>
    </row>
    <row r="41" spans="2:8" ht="29.25" thickBot="1" x14ac:dyDescent="0.5">
      <c r="B41" s="28"/>
      <c r="C41" s="15"/>
      <c r="D41" s="15"/>
      <c r="E41" s="34">
        <f>SUM(F9:F22)/100</f>
        <v>0.35714285714285715</v>
      </c>
      <c r="F41" s="15"/>
      <c r="G41" s="27"/>
    </row>
    <row r="42" spans="2:8" x14ac:dyDescent="0.25">
      <c r="B42" s="28"/>
      <c r="C42" s="15"/>
      <c r="D42" s="15"/>
      <c r="E42" s="15"/>
      <c r="F42" s="15"/>
      <c r="G42" s="27"/>
    </row>
    <row r="43" spans="2:8" hidden="1" x14ac:dyDescent="0.25">
      <c r="B43" s="28"/>
      <c r="C43" s="15"/>
      <c r="D43" s="15"/>
      <c r="E43" s="15"/>
      <c r="F43" s="15"/>
      <c r="G43" s="27"/>
    </row>
    <row r="44" spans="2:8" hidden="1" x14ac:dyDescent="0.25">
      <c r="B44" s="28"/>
      <c r="C44" s="15"/>
      <c r="D44" s="15"/>
      <c r="E44" s="15"/>
      <c r="F44" s="15"/>
      <c r="G44" s="27"/>
    </row>
    <row r="45" spans="2:8" ht="15.75" thickBot="1" x14ac:dyDescent="0.3">
      <c r="B45" s="29"/>
      <c r="C45" s="30"/>
      <c r="D45" s="30"/>
      <c r="E45" s="30"/>
      <c r="F45" s="30"/>
      <c r="G45" s="31"/>
    </row>
    <row r="46" spans="2:8" x14ac:dyDescent="0.25">
      <c r="G46" s="16"/>
    </row>
    <row r="47" spans="2:8" x14ac:dyDescent="0.25">
      <c r="B47" t="s">
        <v>82</v>
      </c>
    </row>
  </sheetData>
  <mergeCells count="2">
    <mergeCell ref="B31:C31"/>
    <mergeCell ref="B37:G37"/>
  </mergeCells>
  <conditionalFormatting sqref="G14 G30:G35 G16 G25:G27">
    <cfRule type="cellIs" dxfId="62" priority="76" operator="equal">
      <formula>"&amp;"</formula>
    </cfRule>
    <cfRule type="cellIs" dxfId="61" priority="77" operator="equal">
      <formula>"+"</formula>
    </cfRule>
    <cfRule type="cellIs" dxfId="60" priority="79" operator="equal">
      <formula>"-"</formula>
    </cfRule>
  </conditionalFormatting>
  <conditionalFormatting sqref="G9 G14 G30:G35 G20:G22 G16 G25:G27">
    <cfRule type="cellIs" dxfId="59" priority="70" operator="equal">
      <formula>"&amp;"</formula>
    </cfRule>
    <cfRule type="cellIs" dxfId="58" priority="71" operator="equal">
      <formula>"+"</formula>
    </cfRule>
    <cfRule type="cellIs" dxfId="57" priority="72" operator="equal">
      <formula>"-"</formula>
    </cfRule>
  </conditionalFormatting>
  <conditionalFormatting sqref="G20:G22">
    <cfRule type="cellIs" dxfId="56" priority="67" operator="equal">
      <formula>"&amp;"</formula>
    </cfRule>
    <cfRule type="cellIs" dxfId="55" priority="68" operator="equal">
      <formula>"+"</formula>
    </cfRule>
    <cfRule type="cellIs" dxfId="54" priority="69" operator="equal">
      <formula>"-"</formula>
    </cfRule>
  </conditionalFormatting>
  <conditionalFormatting sqref="G13">
    <cfRule type="cellIs" dxfId="53" priority="61" operator="equal">
      <formula>"&amp;"</formula>
    </cfRule>
    <cfRule type="cellIs" dxfId="52" priority="62" operator="equal">
      <formula>"+"</formula>
    </cfRule>
    <cfRule type="cellIs" dxfId="51" priority="63" operator="equal">
      <formula>"-"</formula>
    </cfRule>
  </conditionalFormatting>
  <conditionalFormatting sqref="G10">
    <cfRule type="cellIs" dxfId="50" priority="58" operator="equal">
      <formula>"&amp;"</formula>
    </cfRule>
    <cfRule type="cellIs" dxfId="49" priority="59" operator="equal">
      <formula>"+"</formula>
    </cfRule>
    <cfRule type="cellIs" dxfId="48" priority="60" operator="equal">
      <formula>"-"</formula>
    </cfRule>
  </conditionalFormatting>
  <conditionalFormatting sqref="G23:G24">
    <cfRule type="cellIs" dxfId="47" priority="55" operator="equal">
      <formula>"&amp;"</formula>
    </cfRule>
    <cfRule type="cellIs" dxfId="46" priority="56" operator="equal">
      <formula>"+"</formula>
    </cfRule>
    <cfRule type="cellIs" dxfId="45" priority="57" operator="equal">
      <formula>"-"</formula>
    </cfRule>
  </conditionalFormatting>
  <conditionalFormatting sqref="G23:G24">
    <cfRule type="cellIs" dxfId="44" priority="52" operator="equal">
      <formula>"&amp;"</formula>
    </cfRule>
    <cfRule type="cellIs" dxfId="43" priority="53" operator="equal">
      <formula>"+"</formula>
    </cfRule>
    <cfRule type="cellIs" dxfId="42" priority="54" operator="equal">
      <formula>"-"</formula>
    </cfRule>
  </conditionalFormatting>
  <conditionalFormatting sqref="G24">
    <cfRule type="cellIs" dxfId="41" priority="43" operator="equal">
      <formula>"&amp;"</formula>
    </cfRule>
    <cfRule type="cellIs" dxfId="40" priority="44" operator="equal">
      <formula>"+"</formula>
    </cfRule>
    <cfRule type="cellIs" dxfId="39" priority="45" operator="equal">
      <formula>"-"</formula>
    </cfRule>
  </conditionalFormatting>
  <conditionalFormatting sqref="G24">
    <cfRule type="cellIs" dxfId="38" priority="46" operator="equal">
      <formula>"&amp;"</formula>
    </cfRule>
    <cfRule type="cellIs" dxfId="37" priority="47" operator="equal">
      <formula>"+"</formula>
    </cfRule>
    <cfRule type="cellIs" dxfId="36" priority="48" operator="equal">
      <formula>"-"</formula>
    </cfRule>
  </conditionalFormatting>
  <conditionalFormatting sqref="G18">
    <cfRule type="cellIs" dxfId="35" priority="34" operator="equal">
      <formula>"&amp;"</formula>
    </cfRule>
    <cfRule type="cellIs" dxfId="34" priority="35" operator="equal">
      <formula>"+"</formula>
    </cfRule>
    <cfRule type="cellIs" dxfId="33" priority="36" operator="equal">
      <formula>"-"</formula>
    </cfRule>
  </conditionalFormatting>
  <conditionalFormatting sqref="G18">
    <cfRule type="cellIs" dxfId="32" priority="31" operator="equal">
      <formula>"&amp;"</formula>
    </cfRule>
    <cfRule type="cellIs" dxfId="31" priority="32" operator="equal">
      <formula>"+"</formula>
    </cfRule>
    <cfRule type="cellIs" dxfId="30" priority="33" operator="equal">
      <formula>"-"</formula>
    </cfRule>
  </conditionalFormatting>
  <conditionalFormatting sqref="G11">
    <cfRule type="cellIs" dxfId="29" priority="28" operator="equal">
      <formula>"&amp;"</formula>
    </cfRule>
    <cfRule type="cellIs" dxfId="28" priority="29" operator="equal">
      <formula>"+"</formula>
    </cfRule>
    <cfRule type="cellIs" dxfId="27" priority="30" operator="equal">
      <formula>"-"</formula>
    </cfRule>
  </conditionalFormatting>
  <conditionalFormatting sqref="G11">
    <cfRule type="cellIs" dxfId="26" priority="25" operator="equal">
      <formula>"&amp;"</formula>
    </cfRule>
    <cfRule type="cellIs" dxfId="25" priority="26" operator="equal">
      <formula>"+"</formula>
    </cfRule>
    <cfRule type="cellIs" dxfId="24" priority="27" operator="equal">
      <formula>"-"</formula>
    </cfRule>
  </conditionalFormatting>
  <conditionalFormatting sqref="G15">
    <cfRule type="cellIs" dxfId="23" priority="22" operator="equal">
      <formula>"&amp;"</formula>
    </cfRule>
    <cfRule type="cellIs" dxfId="22" priority="23" operator="equal">
      <formula>"+"</formula>
    </cfRule>
    <cfRule type="cellIs" dxfId="21" priority="24" operator="equal">
      <formula>"-"</formula>
    </cfRule>
  </conditionalFormatting>
  <conditionalFormatting sqref="G15">
    <cfRule type="cellIs" dxfId="20" priority="19" operator="equal">
      <formula>"&amp;"</formula>
    </cfRule>
    <cfRule type="cellIs" dxfId="19" priority="20" operator="equal">
      <formula>"+"</formula>
    </cfRule>
    <cfRule type="cellIs" dxfId="18" priority="21" operator="equal">
      <formula>"-"</formula>
    </cfRule>
  </conditionalFormatting>
  <conditionalFormatting sqref="G17">
    <cfRule type="cellIs" dxfId="17" priority="16" operator="equal">
      <formula>"&amp;"</formula>
    </cfRule>
    <cfRule type="cellIs" dxfId="16" priority="17" operator="equal">
      <formula>"+"</formula>
    </cfRule>
    <cfRule type="cellIs" dxfId="15" priority="18" operator="equal">
      <formula>"-"</formula>
    </cfRule>
  </conditionalFormatting>
  <conditionalFormatting sqref="G17">
    <cfRule type="cellIs" dxfId="14" priority="13" operator="equal">
      <formula>"&amp;"</formula>
    </cfRule>
    <cfRule type="cellIs" dxfId="13" priority="14" operator="equal">
      <formula>"+"</formula>
    </cfRule>
    <cfRule type="cellIs" dxfId="12" priority="15" operator="equal">
      <formula>"-"</formula>
    </cfRule>
  </conditionalFormatting>
  <conditionalFormatting sqref="G19">
    <cfRule type="cellIs" dxfId="11" priority="10" operator="equal">
      <formula>"&amp;"</formula>
    </cfRule>
    <cfRule type="cellIs" dxfId="10" priority="11" operator="equal">
      <formula>"+"</formula>
    </cfRule>
    <cfRule type="cellIs" dxfId="9" priority="12" operator="equal">
      <formula>"-"</formula>
    </cfRule>
  </conditionalFormatting>
  <conditionalFormatting sqref="G19">
    <cfRule type="cellIs" dxfId="8" priority="7" operator="equal">
      <formula>"&amp;"</formula>
    </cfRule>
    <cfRule type="cellIs" dxfId="7" priority="8" operator="equal">
      <formula>"+"</formula>
    </cfRule>
    <cfRule type="cellIs" dxfId="6" priority="9" operator="equal">
      <formula>"-"</formula>
    </cfRule>
  </conditionalFormatting>
  <conditionalFormatting sqref="G12">
    <cfRule type="cellIs" dxfId="5" priority="4" operator="equal">
      <formula>"&amp;"</formula>
    </cfRule>
    <cfRule type="cellIs" dxfId="4" priority="5" operator="equal">
      <formula>"+"</formula>
    </cfRule>
    <cfRule type="cellIs" dxfId="3" priority="6" operator="equal">
      <formula>"-"</formula>
    </cfRule>
  </conditionalFormatting>
  <conditionalFormatting sqref="G12">
    <cfRule type="cellIs" dxfId="2" priority="1" operator="equal">
      <formula>"&amp;"</formula>
    </cfRule>
    <cfRule type="cellIs" dxfId="1" priority="2" operator="equal">
      <formula>"+"</formula>
    </cfRule>
    <cfRule type="cellIs" dxfId="0" priority="3" operator="equal">
      <formula>"-"</formula>
    </cfRule>
  </conditionalFormatting>
  <dataValidations disablePrompts="1" count="1">
    <dataValidation type="list" allowBlank="1" showInputMessage="1" showErrorMessage="1" sqref="H37">
      <formula1>$G$37:$G$46</formula1>
    </dataValidation>
  </dataValidations>
  <pageMargins left="0" right="0" top="0" bottom="0" header="0" footer="0"/>
  <pageSetup paperSize="9" scale="74" orientation="landscape" r:id="rId1"/>
  <ignoredErrors>
    <ignoredError sqref="G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36"/>
  <sheetViews>
    <sheetView showGridLines="0" workbookViewId="0">
      <selection activeCell="C18" sqref="C18"/>
    </sheetView>
  </sheetViews>
  <sheetFormatPr defaultRowHeight="15" x14ac:dyDescent="0.25"/>
  <cols>
    <col min="1" max="1" width="9.28515625" customWidth="1"/>
    <col min="2" max="2" width="20.85546875" customWidth="1"/>
    <col min="3" max="3" width="19.5703125" customWidth="1"/>
    <col min="4" max="4" width="19.28515625" customWidth="1"/>
  </cols>
  <sheetData>
    <row r="3" spans="2:4" ht="15.75" x14ac:dyDescent="0.25">
      <c r="B3" s="68" t="s">
        <v>57</v>
      </c>
      <c r="C3" s="68"/>
      <c r="D3" s="68"/>
    </row>
    <row r="5" spans="2:4" ht="15.75" thickBot="1" x14ac:dyDescent="0.3"/>
    <row r="6" spans="2:4" x14ac:dyDescent="0.25">
      <c r="B6" s="45" t="s">
        <v>0</v>
      </c>
      <c r="C6" s="46" t="s">
        <v>36</v>
      </c>
      <c r="D6" s="47" t="s">
        <v>37</v>
      </c>
    </row>
    <row r="7" spans="2:4" x14ac:dyDescent="0.25">
      <c r="B7" s="64" t="s">
        <v>1</v>
      </c>
      <c r="C7" s="48"/>
      <c r="D7" s="49"/>
    </row>
    <row r="8" spans="2:4" x14ac:dyDescent="0.25">
      <c r="B8" s="65"/>
      <c r="C8" s="48" t="s">
        <v>39</v>
      </c>
      <c r="D8" s="49">
        <v>215480.8</v>
      </c>
    </row>
    <row r="9" spans="2:4" x14ac:dyDescent="0.25">
      <c r="B9" s="64" t="s">
        <v>2</v>
      </c>
      <c r="C9" s="48" t="s">
        <v>40</v>
      </c>
      <c r="D9" s="49">
        <v>95998.74</v>
      </c>
    </row>
    <row r="10" spans="2:4" x14ac:dyDescent="0.25">
      <c r="B10" s="65"/>
      <c r="C10" s="48" t="s">
        <v>41</v>
      </c>
      <c r="D10" s="49">
        <v>173014.74</v>
      </c>
    </row>
    <row r="11" spans="2:4" x14ac:dyDescent="0.25">
      <c r="B11" s="64" t="s">
        <v>3</v>
      </c>
      <c r="C11" s="48" t="s">
        <v>38</v>
      </c>
      <c r="D11" s="49">
        <v>46901.8</v>
      </c>
    </row>
    <row r="12" spans="2:4" x14ac:dyDescent="0.25">
      <c r="B12" s="69"/>
      <c r="C12" s="48" t="s">
        <v>42</v>
      </c>
      <c r="D12" s="49">
        <v>137851</v>
      </c>
    </row>
    <row r="13" spans="2:4" x14ac:dyDescent="0.25">
      <c r="B13" s="69"/>
      <c r="C13" s="48" t="s">
        <v>43</v>
      </c>
      <c r="D13" s="49">
        <v>142507</v>
      </c>
    </row>
    <row r="14" spans="2:4" x14ac:dyDescent="0.25">
      <c r="B14" s="65"/>
      <c r="C14" s="48" t="s">
        <v>44</v>
      </c>
      <c r="D14" s="49">
        <v>162729</v>
      </c>
    </row>
    <row r="15" spans="2:4" x14ac:dyDescent="0.25">
      <c r="B15" s="50" t="s">
        <v>45</v>
      </c>
      <c r="C15" s="48" t="s">
        <v>46</v>
      </c>
      <c r="D15" s="49">
        <v>391476.46</v>
      </c>
    </row>
    <row r="16" spans="2:4" x14ac:dyDescent="0.25">
      <c r="B16" s="70" t="s">
        <v>47</v>
      </c>
      <c r="C16" s="48" t="s">
        <v>48</v>
      </c>
      <c r="D16" s="49">
        <v>174845</v>
      </c>
    </row>
    <row r="17" spans="2:4" x14ac:dyDescent="0.25">
      <c r="B17" s="71"/>
      <c r="C17" s="48"/>
      <c r="D17" s="49"/>
    </row>
    <row r="18" spans="2:4" x14ac:dyDescent="0.25">
      <c r="B18" s="64" t="s">
        <v>5</v>
      </c>
      <c r="C18" s="48" t="s">
        <v>49</v>
      </c>
      <c r="D18" s="49">
        <v>169893.5</v>
      </c>
    </row>
    <row r="19" spans="2:4" x14ac:dyDescent="0.25">
      <c r="B19" s="65"/>
      <c r="C19" s="48" t="s">
        <v>50</v>
      </c>
      <c r="D19" s="49">
        <v>296035</v>
      </c>
    </row>
    <row r="20" spans="2:4" x14ac:dyDescent="0.25">
      <c r="B20" s="50" t="s">
        <v>6</v>
      </c>
      <c r="C20" s="48" t="s">
        <v>41</v>
      </c>
      <c r="D20" s="49">
        <v>233482.34</v>
      </c>
    </row>
    <row r="21" spans="2:4" x14ac:dyDescent="0.25">
      <c r="B21" s="50" t="s">
        <v>7</v>
      </c>
      <c r="C21" s="48"/>
      <c r="D21" s="49"/>
    </row>
    <row r="22" spans="2:4" x14ac:dyDescent="0.25">
      <c r="B22" s="50" t="s">
        <v>8</v>
      </c>
      <c r="C22" s="48" t="s">
        <v>51</v>
      </c>
      <c r="D22" s="49">
        <v>129109</v>
      </c>
    </row>
    <row r="23" spans="2:4" x14ac:dyDescent="0.25">
      <c r="B23" s="50" t="s">
        <v>9</v>
      </c>
      <c r="C23" s="48" t="s">
        <v>52</v>
      </c>
      <c r="D23" s="49">
        <v>243872.4</v>
      </c>
    </row>
    <row r="24" spans="2:4" x14ac:dyDescent="0.25">
      <c r="B24" s="50" t="s">
        <v>10</v>
      </c>
      <c r="C24" s="48" t="s">
        <v>53</v>
      </c>
      <c r="D24" s="49">
        <v>231358.22</v>
      </c>
    </row>
    <row r="25" spans="2:4" x14ac:dyDescent="0.25">
      <c r="B25" s="64" t="s">
        <v>54</v>
      </c>
      <c r="C25" s="48" t="s">
        <v>41</v>
      </c>
      <c r="D25" s="49">
        <v>84045.98</v>
      </c>
    </row>
    <row r="26" spans="2:4" x14ac:dyDescent="0.25">
      <c r="B26" s="69"/>
      <c r="C26" s="48" t="s">
        <v>51</v>
      </c>
      <c r="D26" s="49">
        <v>70855.199999999997</v>
      </c>
    </row>
    <row r="27" spans="2:4" x14ac:dyDescent="0.25">
      <c r="B27" s="69"/>
      <c r="C27" s="48" t="s">
        <v>41</v>
      </c>
      <c r="D27" s="49">
        <v>21379.08</v>
      </c>
    </row>
    <row r="28" spans="2:4" x14ac:dyDescent="0.25">
      <c r="B28" s="65"/>
      <c r="C28" s="48" t="s">
        <v>51</v>
      </c>
      <c r="D28" s="49">
        <v>13574.4</v>
      </c>
    </row>
    <row r="29" spans="2:4" x14ac:dyDescent="0.25">
      <c r="B29" s="50" t="s">
        <v>11</v>
      </c>
      <c r="C29" s="48" t="s">
        <v>38</v>
      </c>
      <c r="D29" s="49">
        <v>185655.4</v>
      </c>
    </row>
    <row r="30" spans="2:4" x14ac:dyDescent="0.25">
      <c r="B30" s="50" t="s">
        <v>12</v>
      </c>
      <c r="C30" s="48" t="s">
        <v>55</v>
      </c>
      <c r="D30" s="49">
        <v>266271.8</v>
      </c>
    </row>
    <row r="31" spans="2:4" x14ac:dyDescent="0.25">
      <c r="B31" s="64" t="s">
        <v>13</v>
      </c>
      <c r="C31" s="48" t="s">
        <v>51</v>
      </c>
      <c r="D31" s="49">
        <v>99549.34</v>
      </c>
    </row>
    <row r="32" spans="2:4" x14ac:dyDescent="0.25">
      <c r="B32" s="65"/>
      <c r="C32" s="48" t="s">
        <v>41</v>
      </c>
      <c r="D32" s="49">
        <v>150925.24</v>
      </c>
    </row>
    <row r="33" spans="2:4" ht="15.75" thickBot="1" x14ac:dyDescent="0.3">
      <c r="B33" s="66" t="s">
        <v>56</v>
      </c>
      <c r="C33" s="67"/>
      <c r="D33" s="51">
        <f>SUM(D7:D32)</f>
        <v>3736811.4399999995</v>
      </c>
    </row>
    <row r="36" spans="2:4" x14ac:dyDescent="0.25">
      <c r="D36" s="44"/>
    </row>
  </sheetData>
  <mergeCells count="9">
    <mergeCell ref="B31:B32"/>
    <mergeCell ref="B33:C33"/>
    <mergeCell ref="B3:D3"/>
    <mergeCell ref="B7:B8"/>
    <mergeCell ref="B9:B10"/>
    <mergeCell ref="B11:B14"/>
    <mergeCell ref="B16:B17"/>
    <mergeCell ref="B18:B19"/>
    <mergeCell ref="B25:B28"/>
  </mergeCells>
  <pageMargins left="0.51181102362204722" right="0.51181102362204722" top="0.78740157480314965" bottom="0.78740157480314965" header="0.31496062992125984" footer="0.31496062992125984"/>
  <pageSetup paperSize="9" scale="9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showGridLines="0" workbookViewId="0">
      <selection activeCell="D17" sqref="D17"/>
    </sheetView>
  </sheetViews>
  <sheetFormatPr defaultRowHeight="15" x14ac:dyDescent="0.25"/>
  <cols>
    <col min="1" max="1" width="11.140625" customWidth="1"/>
    <col min="2" max="2" width="20.85546875" customWidth="1"/>
    <col min="3" max="3" width="14" customWidth="1"/>
    <col min="4" max="4" width="16.42578125" customWidth="1"/>
  </cols>
  <sheetData>
    <row r="3" spans="2:4" ht="15.75" x14ac:dyDescent="0.25">
      <c r="B3" s="68" t="s">
        <v>62</v>
      </c>
      <c r="C3" s="68"/>
      <c r="D3" s="68"/>
    </row>
    <row r="4" spans="2:4" ht="15.75" x14ac:dyDescent="0.25">
      <c r="B4" s="56"/>
      <c r="C4" s="56"/>
      <c r="D4" s="56"/>
    </row>
    <row r="5" spans="2:4" ht="15.75" thickBot="1" x14ac:dyDescent="0.3"/>
    <row r="6" spans="2:4" x14ac:dyDescent="0.25">
      <c r="B6" s="45" t="s">
        <v>0</v>
      </c>
      <c r="C6" s="46" t="s">
        <v>58</v>
      </c>
      <c r="D6" s="47" t="s">
        <v>37</v>
      </c>
    </row>
    <row r="7" spans="2:4" x14ac:dyDescent="0.25">
      <c r="B7" s="52" t="s">
        <v>3</v>
      </c>
      <c r="C7" s="3">
        <v>6</v>
      </c>
      <c r="D7" s="49">
        <v>37440</v>
      </c>
    </row>
    <row r="8" spans="2:4" x14ac:dyDescent="0.25">
      <c r="B8" s="50" t="s">
        <v>45</v>
      </c>
      <c r="C8" s="3">
        <v>6</v>
      </c>
      <c r="D8" s="49">
        <v>113040</v>
      </c>
    </row>
    <row r="9" spans="2:4" x14ac:dyDescent="0.25">
      <c r="B9" s="50" t="s">
        <v>59</v>
      </c>
      <c r="C9" s="3">
        <v>6</v>
      </c>
      <c r="D9" s="49">
        <v>128880</v>
      </c>
    </row>
    <row r="10" spans="2:4" x14ac:dyDescent="0.25">
      <c r="B10" s="54" t="s">
        <v>4</v>
      </c>
      <c r="C10" s="3">
        <v>6</v>
      </c>
      <c r="D10" s="49">
        <v>63360</v>
      </c>
    </row>
    <row r="11" spans="2:4" x14ac:dyDescent="0.25">
      <c r="B11" s="50" t="s">
        <v>6</v>
      </c>
      <c r="C11" s="3">
        <v>6</v>
      </c>
      <c r="D11" s="49">
        <v>59040</v>
      </c>
    </row>
    <row r="12" spans="2:4" x14ac:dyDescent="0.25">
      <c r="B12" s="52" t="s">
        <v>54</v>
      </c>
      <c r="C12" s="3">
        <v>6</v>
      </c>
      <c r="D12" s="49">
        <v>41040</v>
      </c>
    </row>
    <row r="13" spans="2:4" x14ac:dyDescent="0.25">
      <c r="B13" s="50" t="s">
        <v>11</v>
      </c>
      <c r="C13" s="3">
        <v>6</v>
      </c>
      <c r="D13" s="49">
        <v>126480</v>
      </c>
    </row>
    <row r="14" spans="2:4" x14ac:dyDescent="0.25">
      <c r="B14" s="50" t="s">
        <v>12</v>
      </c>
      <c r="C14" s="3">
        <v>6</v>
      </c>
      <c r="D14" s="49">
        <v>21600</v>
      </c>
    </row>
    <row r="15" spans="2:4" x14ac:dyDescent="0.25">
      <c r="B15" s="55" t="s">
        <v>13</v>
      </c>
      <c r="C15" s="3">
        <v>13</v>
      </c>
      <c r="D15" s="49">
        <v>580320</v>
      </c>
    </row>
    <row r="16" spans="2:4" x14ac:dyDescent="0.25">
      <c r="B16" s="53" t="s">
        <v>60</v>
      </c>
      <c r="C16" s="3">
        <v>6</v>
      </c>
      <c r="D16" s="49">
        <v>144000</v>
      </c>
    </row>
    <row r="17" spans="2:4" x14ac:dyDescent="0.25">
      <c r="B17" s="53" t="s">
        <v>61</v>
      </c>
      <c r="C17" s="3">
        <v>6</v>
      </c>
      <c r="D17" s="49">
        <v>118800</v>
      </c>
    </row>
    <row r="18" spans="2:4" ht="15.75" thickBot="1" x14ac:dyDescent="0.3">
      <c r="B18" s="66" t="s">
        <v>56</v>
      </c>
      <c r="C18" s="67"/>
      <c r="D18" s="51">
        <f>SUM(D7:D17)</f>
        <v>1434000</v>
      </c>
    </row>
  </sheetData>
  <mergeCells count="2">
    <mergeCell ref="B18:C18"/>
    <mergeCell ref="B3:D3"/>
  </mergeCells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Mundiais</vt:lpstr>
      <vt:lpstr>RH Permanente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Grota Romanello</dc:creator>
  <cp:lastModifiedBy>Daniel Grota Romanello</cp:lastModifiedBy>
  <cp:lastPrinted>2014-08-06T15:51:30Z</cp:lastPrinted>
  <dcterms:created xsi:type="dcterms:W3CDTF">2014-06-02T19:43:00Z</dcterms:created>
  <dcterms:modified xsi:type="dcterms:W3CDTF">2014-08-07T19:28:15Z</dcterms:modified>
</cp:coreProperties>
</file>