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95" yWindow="-135" windowWidth="20640" windowHeight="9135" tabRatio="915" activeTab="3"/>
  </bookViews>
  <sheets>
    <sheet name="Passagem Aérea" sheetId="1" r:id="rId1"/>
    <sheet name="Hospedagem" sheetId="2" r:id="rId2"/>
    <sheet name="Alimentação" sheetId="3" r:id="rId3"/>
    <sheet name="Transporte" sheetId="4" r:id="rId4"/>
    <sheet name="Pró-Labore" sheetId="16" r:id="rId5"/>
    <sheet name="Seguro Viagem" sheetId="9" r:id="rId6"/>
    <sheet name="Material Esportivo" sheetId="6" r:id="rId7"/>
    <sheet name="Consolidado" sheetId="8" r:id="rId8"/>
    <sheet name="TOTAL EVENTO" sheetId="11" r:id="rId9"/>
    <sheet name="RESUMO" sheetId="14" r:id="rId10"/>
  </sheets>
  <definedNames>
    <definedName name="_xlnm.Print_Area" localSheetId="8">'TOTAL EVENTO'!$A$1:$H$75</definedName>
  </definedNames>
  <calcPr calcId="14562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2" i="1" l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186" i="1"/>
  <c r="H167" i="1"/>
  <c r="H168" i="1"/>
  <c r="H169" i="1"/>
  <c r="H170" i="1"/>
  <c r="H171" i="1"/>
  <c r="H172" i="1"/>
  <c r="H173" i="1"/>
  <c r="H174" i="1"/>
  <c r="H175" i="1"/>
  <c r="H176" i="1"/>
  <c r="H166" i="1"/>
  <c r="H146" i="1"/>
  <c r="H147" i="1"/>
  <c r="H148" i="1"/>
  <c r="H149" i="1"/>
  <c r="H150" i="1"/>
  <c r="H151" i="1"/>
  <c r="H152" i="1"/>
  <c r="H153" i="1"/>
  <c r="H154" i="1"/>
  <c r="H155" i="1"/>
  <c r="H145" i="1"/>
  <c r="H126" i="1"/>
  <c r="H127" i="1"/>
  <c r="H128" i="1"/>
  <c r="H129" i="1"/>
  <c r="H130" i="1"/>
  <c r="H131" i="1"/>
  <c r="H132" i="1"/>
  <c r="H133" i="1"/>
  <c r="H134" i="1"/>
  <c r="H125" i="1"/>
  <c r="H114" i="1"/>
  <c r="H102" i="1"/>
  <c r="H103" i="1"/>
  <c r="H104" i="1"/>
  <c r="H105" i="1"/>
  <c r="H106" i="1"/>
  <c r="H107" i="1"/>
  <c r="H108" i="1"/>
  <c r="H109" i="1"/>
  <c r="H110" i="1"/>
  <c r="H111" i="1"/>
  <c r="H101" i="1"/>
  <c r="H82" i="1"/>
  <c r="H83" i="1"/>
  <c r="H84" i="1"/>
  <c r="H85" i="1"/>
  <c r="H86" i="1"/>
  <c r="H87" i="1"/>
  <c r="H88" i="1"/>
  <c r="H89" i="1"/>
  <c r="H90" i="1"/>
  <c r="H91" i="1"/>
  <c r="H81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55" i="1"/>
  <c r="H36" i="1"/>
  <c r="H37" i="1"/>
  <c r="H38" i="1"/>
  <c r="H39" i="1"/>
  <c r="H40" i="1"/>
  <c r="H41" i="1"/>
  <c r="H42" i="1"/>
  <c r="H43" i="1"/>
  <c r="H44" i="1"/>
  <c r="H35" i="1"/>
  <c r="H16" i="1"/>
  <c r="H17" i="1"/>
  <c r="H18" i="1"/>
  <c r="H19" i="1"/>
  <c r="H20" i="1"/>
  <c r="H21" i="1"/>
  <c r="H22" i="1"/>
  <c r="H23" i="1"/>
  <c r="H24" i="1"/>
  <c r="H25" i="1"/>
  <c r="H15" i="1"/>
  <c r="F27" i="4"/>
  <c r="F121" i="2"/>
  <c r="F15" i="3"/>
  <c r="E30" i="9"/>
  <c r="E16" i="9"/>
  <c r="E99" i="16"/>
  <c r="D138" i="16" s="1"/>
  <c r="C99" i="16"/>
  <c r="E85" i="16"/>
  <c r="C85" i="16"/>
  <c r="E71" i="16"/>
  <c r="C71" i="16"/>
  <c r="E58" i="16"/>
  <c r="C58" i="16"/>
  <c r="E45" i="16"/>
  <c r="C45" i="16"/>
  <c r="E32" i="16"/>
  <c r="C32" i="16"/>
  <c r="E18" i="16"/>
  <c r="C18" i="16"/>
  <c r="G57" i="16"/>
  <c r="G17" i="16"/>
  <c r="D135" i="16" l="1"/>
  <c r="F120" i="4"/>
  <c r="F119" i="4"/>
  <c r="F113" i="4"/>
  <c r="F112" i="4"/>
  <c r="F111" i="4"/>
  <c r="F101" i="4"/>
  <c r="F100" i="4"/>
  <c r="F89" i="4"/>
  <c r="F88" i="4"/>
  <c r="F87" i="4"/>
  <c r="F77" i="4"/>
  <c r="F76" i="4"/>
  <c r="F65" i="4"/>
  <c r="F64" i="4"/>
  <c r="F53" i="4"/>
  <c r="F52" i="4"/>
  <c r="F41" i="4"/>
  <c r="F40" i="4"/>
  <c r="F39" i="4"/>
  <c r="F29" i="4"/>
  <c r="F28" i="4"/>
  <c r="F17" i="4"/>
  <c r="F16" i="4"/>
  <c r="F15" i="4"/>
  <c r="F113" i="3"/>
  <c r="F112" i="3"/>
  <c r="F101" i="3"/>
  <c r="F100" i="3"/>
  <c r="F89" i="3"/>
  <c r="F88" i="3"/>
  <c r="F77" i="3"/>
  <c r="F76" i="3"/>
  <c r="F75" i="3"/>
  <c r="F65" i="3"/>
  <c r="F64" i="3"/>
  <c r="F63" i="3"/>
  <c r="F53" i="3"/>
  <c r="F52" i="3"/>
  <c r="F51" i="3"/>
  <c r="F41" i="3"/>
  <c r="F40" i="3"/>
  <c r="F29" i="3"/>
  <c r="F28" i="3"/>
  <c r="F17" i="3"/>
  <c r="F16" i="3"/>
  <c r="F122" i="2"/>
  <c r="F114" i="2"/>
  <c r="F113" i="2"/>
  <c r="F112" i="2"/>
  <c r="F102" i="2"/>
  <c r="F101" i="2"/>
  <c r="F90" i="2"/>
  <c r="F89" i="2"/>
  <c r="F88" i="2"/>
  <c r="F78" i="2"/>
  <c r="F77" i="2"/>
  <c r="F76" i="2"/>
  <c r="F66" i="2"/>
  <c r="F65" i="2"/>
  <c r="F64" i="2"/>
  <c r="F54" i="2"/>
  <c r="F53" i="2"/>
  <c r="F52" i="2"/>
  <c r="F42" i="2"/>
  <c r="F41" i="2"/>
  <c r="F40" i="2"/>
  <c r="F29" i="2"/>
  <c r="F28" i="2"/>
  <c r="F27" i="2"/>
  <c r="F15" i="2"/>
  <c r="F17" i="2"/>
  <c r="F16" i="2"/>
  <c r="D13" i="16" l="1"/>
  <c r="G13" i="16" s="1"/>
  <c r="D26" i="16"/>
  <c r="G26" i="16" s="1"/>
  <c r="D40" i="16"/>
  <c r="G40" i="16" s="1"/>
  <c r="D53" i="16"/>
  <c r="G53" i="16" s="1"/>
  <c r="D66" i="16"/>
  <c r="G66" i="16" s="1"/>
  <c r="D79" i="16"/>
  <c r="G79" i="16" s="1"/>
  <c r="D93" i="16"/>
  <c r="G93" i="16" s="1"/>
  <c r="D14" i="16"/>
  <c r="G14" i="16" s="1"/>
  <c r="D15" i="16"/>
  <c r="G15" i="16" s="1"/>
  <c r="D16" i="16"/>
  <c r="G16" i="16" s="1"/>
  <c r="D27" i="16"/>
  <c r="G27" i="16" s="1"/>
  <c r="D28" i="16"/>
  <c r="G28" i="16" s="1"/>
  <c r="D29" i="16"/>
  <c r="G29" i="16" s="1"/>
  <c r="D41" i="16"/>
  <c r="G41" i="16" s="1"/>
  <c r="D42" i="16"/>
  <c r="G42" i="16" s="1"/>
  <c r="D54" i="16"/>
  <c r="G54" i="16" s="1"/>
  <c r="D55" i="16"/>
  <c r="G55" i="16" s="1"/>
  <c r="D56" i="16"/>
  <c r="G56" i="16" s="1"/>
  <c r="D67" i="16"/>
  <c r="G67" i="16" s="1"/>
  <c r="D68" i="16"/>
  <c r="G68" i="16" s="1"/>
  <c r="D69" i="16"/>
  <c r="G69" i="16" s="1"/>
  <c r="D80" i="16"/>
  <c r="G80" i="16" s="1"/>
  <c r="D81" i="16"/>
  <c r="G81" i="16" s="1"/>
  <c r="D82" i="16"/>
  <c r="G82" i="16" s="1"/>
  <c r="D94" i="16"/>
  <c r="G94" i="16" s="1"/>
  <c r="D95" i="16"/>
  <c r="G95" i="16" s="1"/>
  <c r="D96" i="16"/>
  <c r="G96" i="16" s="1"/>
  <c r="M90" i="4"/>
  <c r="F90" i="4"/>
  <c r="E51" i="11" s="1"/>
  <c r="D108" i="16"/>
  <c r="G108" i="16" s="1"/>
  <c r="G111" i="16" s="1"/>
  <c r="G120" i="16" s="1"/>
  <c r="O71" i="16"/>
  <c r="D13" i="6"/>
  <c r="D14" i="6"/>
  <c r="D15" i="6"/>
  <c r="F18" i="2"/>
  <c r="F18" i="3"/>
  <c r="F18" i="4"/>
  <c r="F30" i="2"/>
  <c r="C14" i="11"/>
  <c r="F27" i="3"/>
  <c r="F30" i="3" s="1"/>
  <c r="D14" i="11" s="1"/>
  <c r="F30" i="4"/>
  <c r="E14" i="11" s="1"/>
  <c r="F43" i="2"/>
  <c r="C22" i="11" s="1"/>
  <c r="F39" i="3"/>
  <c r="F42" i="3" s="1"/>
  <c r="D22" i="11" s="1"/>
  <c r="F42" i="4"/>
  <c r="E22" i="11" s="1"/>
  <c r="F55" i="2"/>
  <c r="C29" i="11" s="1"/>
  <c r="F54" i="3"/>
  <c r="D29" i="11" s="1"/>
  <c r="F51" i="4"/>
  <c r="F54" i="4" s="1"/>
  <c r="E29" i="11" s="1"/>
  <c r="F79" i="2"/>
  <c r="C43" i="11" s="1"/>
  <c r="F78" i="3"/>
  <c r="D43" i="11" s="1"/>
  <c r="F75" i="4"/>
  <c r="F78" i="4" s="1"/>
  <c r="E43" i="11" s="1"/>
  <c r="H116" i="1"/>
  <c r="F67" i="2"/>
  <c r="C36" i="11" s="1"/>
  <c r="F66" i="3"/>
  <c r="D36" i="11" s="1"/>
  <c r="F63" i="4"/>
  <c r="F66" i="4" s="1"/>
  <c r="E36" i="11" s="1"/>
  <c r="E19" i="9"/>
  <c r="F91" i="2"/>
  <c r="C51" i="11" s="1"/>
  <c r="F87" i="3"/>
  <c r="F90" i="3" s="1"/>
  <c r="D51" i="11" s="1"/>
  <c r="F100" i="2"/>
  <c r="F103" i="2" s="1"/>
  <c r="C59" i="11" s="1"/>
  <c r="F99" i="3"/>
  <c r="F102" i="3" s="1"/>
  <c r="D59" i="11" s="1"/>
  <c r="F99" i="4"/>
  <c r="F102" i="4" s="1"/>
  <c r="E59" i="11" s="1"/>
  <c r="H204" i="1"/>
  <c r="F115" i="2"/>
  <c r="F111" i="3"/>
  <c r="F114" i="3" s="1"/>
  <c r="F118" i="3"/>
  <c r="F119" i="3"/>
  <c r="F118" i="4"/>
  <c r="F121" i="4" s="1"/>
  <c r="F127" i="4" s="1"/>
  <c r="F132" i="4" s="1"/>
  <c r="F114" i="4"/>
  <c r="E33" i="9"/>
  <c r="F67" i="11" s="1"/>
  <c r="O85" i="16"/>
  <c r="B130" i="16"/>
  <c r="O111" i="16"/>
  <c r="O99" i="16"/>
  <c r="O58" i="16"/>
  <c r="O45" i="16"/>
  <c r="O32" i="16"/>
  <c r="O18" i="16"/>
  <c r="O7" i="16"/>
  <c r="C119" i="3"/>
  <c r="L33" i="9"/>
  <c r="M122" i="4"/>
  <c r="M114" i="4"/>
  <c r="M102" i="4"/>
  <c r="M42" i="4"/>
  <c r="M102" i="3"/>
  <c r="C99" i="3"/>
  <c r="M125" i="2"/>
  <c r="M115" i="2"/>
  <c r="M103" i="2"/>
  <c r="M91" i="2"/>
  <c r="M79" i="2"/>
  <c r="M67" i="2"/>
  <c r="M55" i="2"/>
  <c r="M30" i="2"/>
  <c r="E72" i="1"/>
  <c r="O135" i="1"/>
  <c r="K135" i="1"/>
  <c r="E135" i="1"/>
  <c r="E45" i="1"/>
  <c r="E92" i="1"/>
  <c r="E200" i="1"/>
  <c r="L19" i="9"/>
  <c r="K16" i="9"/>
  <c r="O177" i="1"/>
  <c r="K177" i="1"/>
  <c r="E177" i="1"/>
  <c r="E204" i="1"/>
  <c r="E205" i="1" s="1"/>
  <c r="O204" i="1"/>
  <c r="O200" i="1"/>
  <c r="K200" i="1"/>
  <c r="O156" i="1"/>
  <c r="K156" i="1"/>
  <c r="E156" i="1"/>
  <c r="E112" i="1"/>
  <c r="O116" i="1"/>
  <c r="E116" i="1"/>
  <c r="O112" i="1"/>
  <c r="K112" i="1"/>
  <c r="O72" i="1"/>
  <c r="K72" i="1"/>
  <c r="K92" i="1"/>
  <c r="O92" i="1"/>
  <c r="E26" i="1"/>
  <c r="M78" i="4"/>
  <c r="M66" i="4"/>
  <c r="M18" i="4"/>
  <c r="M54" i="4"/>
  <c r="C15" i="3"/>
  <c r="C27" i="3"/>
  <c r="C39" i="3"/>
  <c r="C51" i="3"/>
  <c r="C63" i="3"/>
  <c r="C75" i="3"/>
  <c r="C87" i="3"/>
  <c r="C111" i="3"/>
  <c r="C118" i="3"/>
  <c r="M122" i="3"/>
  <c r="M114" i="3"/>
  <c r="M78" i="3"/>
  <c r="M90" i="3"/>
  <c r="M66" i="3"/>
  <c r="M54" i="3"/>
  <c r="M43" i="2"/>
  <c r="O45" i="1"/>
  <c r="K45" i="1"/>
  <c r="L39" i="9"/>
  <c r="L7" i="9"/>
  <c r="M30" i="4"/>
  <c r="L27" i="4"/>
  <c r="M30" i="3"/>
  <c r="L27" i="3"/>
  <c r="J7" i="8"/>
  <c r="I16" i="6"/>
  <c r="I21" i="6"/>
  <c r="I7" i="6"/>
  <c r="M7" i="4"/>
  <c r="M42" i="3"/>
  <c r="M18" i="3"/>
  <c r="M7" i="3"/>
  <c r="M18" i="2"/>
  <c r="M7" i="2"/>
  <c r="O26" i="1"/>
  <c r="K26" i="1"/>
  <c r="O7" i="1"/>
  <c r="F124" i="2"/>
  <c r="E117" i="1"/>
  <c r="G45" i="16" l="1"/>
  <c r="G22" i="11" s="1"/>
  <c r="H22" i="11" s="1"/>
  <c r="F4" i="14" s="1"/>
  <c r="D16" i="6"/>
  <c r="D27" i="6" s="1"/>
  <c r="D28" i="6" s="1"/>
  <c r="F11" i="14" s="1"/>
  <c r="H177" i="1"/>
  <c r="B59" i="11" s="1"/>
  <c r="H112" i="1"/>
  <c r="H200" i="1"/>
  <c r="H205" i="1" s="1"/>
  <c r="B67" i="11" s="1"/>
  <c r="H135" i="1"/>
  <c r="B43" i="11" s="1"/>
  <c r="H92" i="1"/>
  <c r="B29" i="11" s="1"/>
  <c r="H72" i="1"/>
  <c r="B22" i="11" s="1"/>
  <c r="H45" i="1"/>
  <c r="B14" i="11" s="1"/>
  <c r="D21" i="6"/>
  <c r="H117" i="1"/>
  <c r="B36" i="11" s="1"/>
  <c r="H209" i="1"/>
  <c r="H214" i="1" s="1"/>
  <c r="F126" i="4"/>
  <c r="F131" i="4" s="1"/>
  <c r="F127" i="3"/>
  <c r="F134" i="3" s="1"/>
  <c r="G119" i="16"/>
  <c r="G32" i="16"/>
  <c r="G14" i="11" s="1"/>
  <c r="G118" i="16"/>
  <c r="G116" i="16"/>
  <c r="G18" i="16"/>
  <c r="G117" i="16"/>
  <c r="G115" i="16"/>
  <c r="H73" i="11"/>
  <c r="F12" i="14" s="1"/>
  <c r="G85" i="16"/>
  <c r="G51" i="11" s="1"/>
  <c r="G58" i="16"/>
  <c r="G29" i="11" s="1"/>
  <c r="G71" i="16"/>
  <c r="G43" i="11" s="1"/>
  <c r="H43" i="11" s="1"/>
  <c r="F7" i="14" s="1"/>
  <c r="G99" i="16"/>
  <c r="G59" i="11" s="1"/>
  <c r="F121" i="3"/>
  <c r="F125" i="2"/>
  <c r="F129" i="2"/>
  <c r="F135" i="2" s="1"/>
  <c r="H156" i="1"/>
  <c r="B51" i="11" s="1"/>
  <c r="H26" i="1"/>
  <c r="B7" i="11" s="1"/>
  <c r="E38" i="9"/>
  <c r="E42" i="9" s="1"/>
  <c r="E43" i="9" s="1"/>
  <c r="E39" i="9"/>
  <c r="D18" i="8" s="1"/>
  <c r="F36" i="11"/>
  <c r="H36" i="11" s="1"/>
  <c r="F6" i="14" s="1"/>
  <c r="F122" i="4"/>
  <c r="E67" i="11" s="1"/>
  <c r="E7" i="11"/>
  <c r="D7" i="11"/>
  <c r="F131" i="2"/>
  <c r="C7" i="11"/>
  <c r="H14" i="11" l="1"/>
  <c r="F3" i="14" s="1"/>
  <c r="H59" i="11"/>
  <c r="F9" i="14" s="1"/>
  <c r="H208" i="1"/>
  <c r="H213" i="1" s="1"/>
  <c r="H215" i="1" s="1"/>
  <c r="D13" i="8" s="1"/>
  <c r="H29" i="11"/>
  <c r="F5" i="14" s="1"/>
  <c r="G121" i="16"/>
  <c r="F122" i="3"/>
  <c r="D67" i="11" s="1"/>
  <c r="F128" i="3"/>
  <c r="F135" i="3" s="1"/>
  <c r="H51" i="11"/>
  <c r="F8" i="14" s="1"/>
  <c r="F137" i="2"/>
  <c r="D14" i="8" s="1"/>
  <c r="D22" i="6"/>
  <c r="F53" i="6"/>
  <c r="G101" i="16"/>
  <c r="G7" i="11"/>
  <c r="H7" i="11" s="1"/>
  <c r="F2" i="14" s="1"/>
  <c r="D17" i="8"/>
  <c r="C67" i="11"/>
  <c r="F130" i="2"/>
  <c r="F136" i="2" s="1"/>
  <c r="F128" i="4"/>
  <c r="F133" i="4" s="1"/>
  <c r="D16" i="8" s="1"/>
  <c r="F129" i="3"/>
  <c r="F136" i="3" s="1"/>
  <c r="D15" i="8" s="1"/>
  <c r="H210" i="1"/>
  <c r="D19" i="8" l="1"/>
  <c r="D20" i="8" s="1"/>
  <c r="H70" i="11"/>
  <c r="H67" i="11"/>
  <c r="F10" i="14" s="1"/>
  <c r="F1" i="14" s="1"/>
  <c r="H75" i="11" l="1"/>
</calcChain>
</file>

<file path=xl/sharedStrings.xml><?xml version="1.0" encoding="utf-8"?>
<sst xmlns="http://schemas.openxmlformats.org/spreadsheetml/2006/main" count="2271" uniqueCount="250">
  <si>
    <t>PROJETADO</t>
  </si>
  <si>
    <t>ITINERÁRIO</t>
  </si>
  <si>
    <t>PAX</t>
  </si>
  <si>
    <t>CUSTO POR TRECHO</t>
  </si>
  <si>
    <t xml:space="preserve">CONSOLIDADO </t>
  </si>
  <si>
    <t>NACIONAL</t>
  </si>
  <si>
    <t>INTERNACIONAL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</si>
  <si>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</si>
  <si>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</si>
  <si>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</si>
  <si>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</si>
  <si>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</si>
  <si>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</si>
  <si>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Aéreo Nacional</t>
  </si>
  <si>
    <t>Aéreo Internacional</t>
  </si>
  <si>
    <t xml:space="preserve">DESCONTO </t>
  </si>
  <si>
    <t>TX DE EMBARQUE</t>
  </si>
  <si>
    <t>CONSOLIDADO GERAL - PROJETADO</t>
  </si>
  <si>
    <t>CONSOLIDADO GERAL - REALIZADO</t>
  </si>
  <si>
    <t>DIÁRIA</t>
  </si>
  <si>
    <t>Hospedagem</t>
  </si>
  <si>
    <t>ISS</t>
  </si>
  <si>
    <t>TIPO</t>
  </si>
  <si>
    <t>QUANTIDADE</t>
  </si>
  <si>
    <t>DUPLO</t>
  </si>
  <si>
    <t>Almoço e Jantar</t>
  </si>
  <si>
    <t>Refeição</t>
  </si>
  <si>
    <t>Locação Van</t>
  </si>
  <si>
    <t>Atualizado:</t>
  </si>
  <si>
    <t>VALOR</t>
  </si>
  <si>
    <t>QTS</t>
  </si>
  <si>
    <t>Dias:</t>
  </si>
  <si>
    <t>Material Esportivo</t>
  </si>
  <si>
    <t xml:space="preserve">MATERIAL ESPORTIVO </t>
  </si>
  <si>
    <t>FASES DE TREINAMENTO E AVALIAÇÕES - ATLETISMO</t>
  </si>
  <si>
    <t>PASSAGEM AÉREA</t>
  </si>
  <si>
    <t>HOSPEDAGEM</t>
  </si>
  <si>
    <t>ALIMENTAÇÃO</t>
  </si>
  <si>
    <t>TRANSPORTE</t>
  </si>
  <si>
    <t>PRÓ-LABORE</t>
  </si>
  <si>
    <t>MATERIAL ESPORTIVO</t>
  </si>
  <si>
    <t>CONSOLIDADO DAS AÇÕES - ATLETISMO</t>
  </si>
  <si>
    <t>ITENS</t>
  </si>
  <si>
    <t>TOTAL INTERNACIONAL</t>
  </si>
  <si>
    <t>TOTAL NACIONAL</t>
  </si>
  <si>
    <t>TOTAL GERAL</t>
  </si>
  <si>
    <t>Seguro Viagem</t>
  </si>
  <si>
    <t xml:space="preserve"> </t>
  </si>
  <si>
    <t>SEGURO-VIAGEM</t>
  </si>
  <si>
    <t>AEREOS</t>
  </si>
  <si>
    <t>SEGURO VIAGEM</t>
  </si>
  <si>
    <t xml:space="preserve">Aéreo Nacional </t>
  </si>
  <si>
    <t xml:space="preserve">Aéreo Internacional </t>
  </si>
  <si>
    <t>Total</t>
  </si>
  <si>
    <t xml:space="preserve">Total </t>
  </si>
  <si>
    <t xml:space="preserve">Seguro Viagem </t>
  </si>
  <si>
    <t xml:space="preserve">Material Esportivo </t>
  </si>
  <si>
    <t xml:space="preserve">Período Previsto: 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</si>
  <si>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</t>
    </r>
  </si>
  <si>
    <t>Local:</t>
  </si>
  <si>
    <t>Local</t>
  </si>
  <si>
    <r>
      <t>Dias:</t>
    </r>
    <r>
      <rPr>
        <sz val="11"/>
        <rFont val="Calibri"/>
        <family val="2"/>
      </rPr>
      <t xml:space="preserve"> </t>
    </r>
  </si>
  <si>
    <r>
      <t>Local:</t>
    </r>
    <r>
      <rPr>
        <sz val="11"/>
        <rFont val="Calibri"/>
        <family val="2"/>
      </rPr>
      <t xml:space="preserve"> </t>
    </r>
  </si>
  <si>
    <t>Tendas Hipobaricas</t>
  </si>
  <si>
    <t>RJ/SP/RJ</t>
  </si>
  <si>
    <t>Plataforma de Salto</t>
  </si>
  <si>
    <t>SÃO CAETANO DO SUL</t>
  </si>
  <si>
    <r>
      <t>Período Previsto:</t>
    </r>
    <r>
      <rPr>
        <sz val="10"/>
        <color indexed="8"/>
        <rFont val="Calibri"/>
        <family val="2"/>
      </rPr>
      <t xml:space="preserve"> MAIO</t>
    </r>
  </si>
  <si>
    <t>Técnico de Montreal participará no Brasil.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</si>
  <si>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</si>
  <si>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t>Cadeiras de rodas (agitos fundation)</t>
  </si>
  <si>
    <t>Hospedagem Nacional</t>
  </si>
  <si>
    <t>Hospedagem Internacional</t>
  </si>
  <si>
    <t>Doha/EAU</t>
  </si>
  <si>
    <r>
      <t xml:space="preserve">Período Previsto: </t>
    </r>
    <r>
      <rPr>
        <sz val="10"/>
        <color rgb="FF000000"/>
        <rFont val="Calibri"/>
        <family val="2"/>
        <scheme val="minor"/>
      </rPr>
      <t>Outrubro/Novembro</t>
    </r>
  </si>
  <si>
    <t>Refeição Internacional</t>
  </si>
  <si>
    <t>Refeição Nacional</t>
  </si>
  <si>
    <t>BRASÍLIA/SP/BRASÍLIA</t>
  </si>
  <si>
    <t>PRESIDENTE PRUDENTE/SP/PRESIDENTE PRUDENTE</t>
  </si>
  <si>
    <t>JOINVILLE/SP/JOINVILLE</t>
  </si>
  <si>
    <t>NATAL/SP/NATAL</t>
  </si>
  <si>
    <t>PORTO ALEGRE/SP/PORTO ALEGRE</t>
  </si>
  <si>
    <t>RECIFE/SP/RECIFE</t>
  </si>
  <si>
    <t>CAMPO GRANDE/SP/CAMPO GRANDE</t>
  </si>
  <si>
    <t>SÃO PAULO/BERLIM/SÃO PAULO</t>
  </si>
  <si>
    <t>SÃO PAULO/DOHA/SÃO PAULO</t>
  </si>
  <si>
    <t>valor:</t>
  </si>
  <si>
    <t>Local : BERLIM/ALE</t>
  </si>
  <si>
    <t>Local : SÃO CAETANO DO SUL</t>
  </si>
  <si>
    <t>TOTAL GERAL MODALIDADE ATLETISMO 2015</t>
  </si>
  <si>
    <t>BERLIM/ALE</t>
  </si>
  <si>
    <t>Data: Jan./Fev. 2015 (25 dias)</t>
  </si>
  <si>
    <t>SÃO PAULO</t>
  </si>
  <si>
    <t>BELO HORIZONTE/SP/BELO HORIZONTE</t>
  </si>
  <si>
    <t>MARINGÁ/SP/MARINGÁ</t>
  </si>
  <si>
    <t>LONDRINA/SP/LONDRINA</t>
  </si>
  <si>
    <t>SÃO JOSÉ DO RIO PRETO/SP/SÃO JOSÉ DO RIO PRETO</t>
  </si>
  <si>
    <t>2ª Fase de Treinamento e Avaliações - SELEÇÃO BRASILEIRA DE ATLETISMO PRINCIPAL</t>
  </si>
  <si>
    <t>3ª Fase de Treinamento e Avaliações - SELEÇÃO BRASILEIRA DE ATLETISMO PRINCIPAL</t>
  </si>
  <si>
    <t>4ª Fase de Treinamento e Avaliações - SELEÇÃO BRASILEIRA DE ATLETISMO PRINCIPAL</t>
  </si>
  <si>
    <t>1ª Fase de Treinamento e Avaliações - SELEÇÃO BRASILEIRA DE ATLETISMO DE JOVENS</t>
  </si>
  <si>
    <t>RONDONÓPOLIS/SP/RONDONÓPOLIS</t>
  </si>
  <si>
    <t>JOÃO PESSOA/SP/JOÃO PESSOA</t>
  </si>
  <si>
    <t>CASCAVEL/SP/CASCAVEL</t>
  </si>
  <si>
    <t>NAVEGANTES/SP/NAVEGANTES</t>
  </si>
  <si>
    <t>MARÍLIA/SP/MARÍLIA</t>
  </si>
  <si>
    <t>2ª Fase de Treinamento e Avaliações - SELEÇÃO BRASILEIRA DE ATLETISMO DE JOVENS</t>
  </si>
  <si>
    <t>Open BRASIL CAIXA LOTERIAS de Atletismo - SELEÇÃO BRASILEIRA DE ATLETISMO PRINCIPAL e DE JOVENS</t>
  </si>
  <si>
    <r>
      <rPr>
        <b/>
        <sz val="10"/>
        <color indexed="8"/>
        <rFont val="Calibri"/>
        <family val="2"/>
        <scheme val="minor"/>
      </rPr>
      <t>Período Previsto:</t>
    </r>
    <r>
      <rPr>
        <sz val="10"/>
        <color indexed="8"/>
        <rFont val="Calibri"/>
        <family val="2"/>
        <scheme val="minor"/>
      </rPr>
      <t xml:space="preserve"> FEVEREIRO</t>
    </r>
  </si>
  <si>
    <r>
      <rPr>
        <b/>
        <sz val="10"/>
        <color indexed="8"/>
        <rFont val="Calibri"/>
        <family val="2"/>
        <scheme val="minor"/>
      </rPr>
      <t>Período Previsto:</t>
    </r>
    <r>
      <rPr>
        <sz val="10"/>
        <color indexed="8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</si>
  <si>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</si>
  <si>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0"/>
        <color indexed="8"/>
        <rFont val="Calibri"/>
        <family val="2"/>
        <scheme val="minor"/>
      </rPr>
      <t>Período Previsto:</t>
    </r>
    <r>
      <rPr>
        <sz val="10"/>
        <color indexed="8"/>
        <rFont val="Calibri"/>
        <family val="2"/>
        <scheme val="minor"/>
      </rPr>
      <t xml:space="preserve">  ABRIL</t>
    </r>
  </si>
  <si>
    <r>
      <rPr>
        <b/>
        <sz val="10"/>
        <color indexed="8"/>
        <rFont val="Calibri"/>
        <family val="2"/>
        <scheme val="minor"/>
      </rPr>
      <t>Período Previsto:</t>
    </r>
    <r>
      <rPr>
        <sz val="10"/>
        <color indexed="8"/>
        <rFont val="Calibri"/>
        <family val="2"/>
        <scheme val="minor"/>
      </rPr>
      <t xml:space="preserve"> JUNHO</t>
    </r>
  </si>
  <si>
    <r>
      <rPr>
        <b/>
        <sz val="10"/>
        <color indexed="8"/>
        <rFont val="Calibri"/>
        <family val="2"/>
        <scheme val="minor"/>
      </rPr>
      <t>Período Previsto:</t>
    </r>
    <r>
      <rPr>
        <sz val="10"/>
        <color indexed="8"/>
        <rFont val="Calibri"/>
        <family val="2"/>
        <scheme val="minor"/>
      </rPr>
      <t xml:space="preserve">  JUNHO</t>
    </r>
  </si>
  <si>
    <t>Grand Prix de Atletismo do IPC - Fase de Berlim - SELEÇÃO BRASILEIRA DE ATLETISMO PRINCIPAL  - BERLIM/ALE</t>
  </si>
  <si>
    <t>Aclimatação e Campeonato Mundial de Atletismo do IPC - SELEÇÃO BRASILEIRA DE ATLETISMO PRINCIPAL - DOHA/CATAR</t>
  </si>
  <si>
    <t>DOHA/CATAR</t>
  </si>
  <si>
    <r>
      <rPr>
        <b/>
        <sz val="10"/>
        <color indexed="8"/>
        <rFont val="Calibri"/>
        <family val="2"/>
        <scheme val="minor"/>
      </rPr>
      <t>Período Previsto:</t>
    </r>
    <r>
      <rPr>
        <sz val="10"/>
        <color indexed="8"/>
        <rFont val="Calibri"/>
        <family val="2"/>
        <scheme val="minor"/>
      </rPr>
      <t xml:space="preserve"> NOVEMBRO</t>
    </r>
  </si>
  <si>
    <r>
      <t xml:space="preserve">Período Previsto: </t>
    </r>
    <r>
      <rPr>
        <sz val="10"/>
        <color theme="1"/>
        <rFont val="Calibri"/>
        <family val="2"/>
        <scheme val="minor"/>
      </rPr>
      <t>OUTUBRO</t>
    </r>
  </si>
  <si>
    <r>
      <t xml:space="preserve">Período Previsto: </t>
    </r>
    <r>
      <rPr>
        <sz val="10"/>
        <color theme="1"/>
        <rFont val="Calibri"/>
        <family val="2"/>
        <scheme val="minor"/>
      </rPr>
      <t>MAIO</t>
    </r>
  </si>
  <si>
    <r>
      <t xml:space="preserve">Período Previsto: </t>
    </r>
    <r>
      <rPr>
        <sz val="10"/>
        <color theme="1"/>
        <rFont val="Calibri"/>
        <family val="2"/>
        <scheme val="minor"/>
      </rPr>
      <t>JULHO</t>
    </r>
  </si>
  <si>
    <t>2º Evento | 1/2015  (PRINCIPAL)</t>
  </si>
  <si>
    <t>3º Evento | 2/2015 (JOVENS)</t>
  </si>
  <si>
    <t>8º Evento | 7/2015 (PRINCIPAL)</t>
  </si>
  <si>
    <t>10º Evento | 9/2015 (JOVENS)</t>
  </si>
  <si>
    <t>15º Evento | 14/2015 (PRINCIPAL)</t>
  </si>
  <si>
    <r>
      <t>Diárias:</t>
    </r>
    <r>
      <rPr>
        <sz val="11"/>
        <color theme="1"/>
        <rFont val="Calibri"/>
        <family val="2"/>
        <scheme val="minor"/>
      </rPr>
      <t xml:space="preserve"> </t>
    </r>
  </si>
  <si>
    <r>
      <t>Período Previsto:</t>
    </r>
    <r>
      <rPr>
        <sz val="10"/>
        <color indexed="8"/>
        <rFont val="Calibri"/>
        <family val="2"/>
      </rPr>
      <t xml:space="preserve"> FEVEREIRO</t>
    </r>
  </si>
  <si>
    <t xml:space="preserve">Diárias: </t>
  </si>
  <si>
    <t>3º Evento | 2/2015  (JOVENS)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</si>
  <si>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ABRIL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</si>
  <si>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JUNHO</t>
    </r>
  </si>
  <si>
    <r>
      <t>Período Previsto:</t>
    </r>
    <r>
      <rPr>
        <sz val="10"/>
        <color indexed="8"/>
        <rFont val="Calibri"/>
        <family val="2"/>
      </rPr>
      <t xml:space="preserve"> JUNHO</t>
    </r>
  </si>
  <si>
    <t>12º Evento | 11/2015 (PRINCIPAL)</t>
  </si>
  <si>
    <r>
      <t>Período Previsto:</t>
    </r>
    <r>
      <rPr>
        <sz val="10"/>
        <color indexed="8"/>
        <rFont val="Calibri"/>
        <family val="2"/>
      </rPr>
      <t xml:space="preserve"> JULHO</t>
    </r>
  </si>
  <si>
    <r>
      <t>Período Previsto:</t>
    </r>
    <r>
      <rPr>
        <sz val="10"/>
        <color indexed="8"/>
        <rFont val="Calibri"/>
        <family val="2"/>
      </rPr>
      <t xml:space="preserve"> OUTUBRO</t>
    </r>
  </si>
  <si>
    <t>1ª Fase de Treinamento e Avaliações - SELEÇÃO BRASILEIRA DE ATLETISMO PRINCIPAL (2016)</t>
  </si>
  <si>
    <r>
      <t xml:space="preserve">Período Previsto: </t>
    </r>
    <r>
      <rPr>
        <sz val="10"/>
        <color rgb="FF000000"/>
        <rFont val="Calibri"/>
        <family val="2"/>
        <scheme val="minor"/>
      </rPr>
      <t>NOVEMBRO</t>
    </r>
  </si>
  <si>
    <t>9º Evento | 8/2015 (PRINCIPAL)</t>
  </si>
  <si>
    <t>17º Evento | 16/2015 (PRINCIPAL)</t>
  </si>
  <si>
    <r>
      <t xml:space="preserve">Período Previsto: </t>
    </r>
    <r>
      <rPr>
        <sz val="10"/>
        <color indexed="8"/>
        <rFont val="Calibri"/>
        <family val="2"/>
      </rPr>
      <t>OUTUBRO</t>
    </r>
  </si>
  <si>
    <r>
      <t xml:space="preserve">Período Previsto: </t>
    </r>
    <r>
      <rPr>
        <sz val="10"/>
        <color rgb="FF000000"/>
        <rFont val="Calibri"/>
        <family val="2"/>
        <scheme val="minor"/>
      </rPr>
      <t>OUTUBRO/NOVEMBRO</t>
    </r>
  </si>
  <si>
    <t>DOHA/EAU</t>
  </si>
  <si>
    <t>TOTAL SÃO PAULO</t>
  </si>
  <si>
    <t>TOTAL DOHA</t>
  </si>
  <si>
    <t>Unidade</t>
  </si>
  <si>
    <t xml:space="preserve">Unidade </t>
  </si>
  <si>
    <t>Período Previsto: NOVEMBRO</t>
  </si>
  <si>
    <t>Transporte</t>
  </si>
  <si>
    <t>Transporte Nacional</t>
  </si>
  <si>
    <t>Transporte Internacional</t>
  </si>
  <si>
    <t>Evento:   2ª Fase de Treinamento e Avaliações - SELEÇÃO BRASILEIRA DE ATLETISMO PRINCIPAL</t>
  </si>
  <si>
    <t>Evento: 1ª Fase de Treinamento e Avaliações - SELEÇÃO BRASILEIRA DE ATLETISMO DE JOVENS</t>
  </si>
  <si>
    <t>Evento:  Open BRASIL CAIXA LOTERIAS de Atletismo - SELEÇÃO BRASILEIRA DE ATLETISMO PRINCIPAL e DE JOVENS</t>
  </si>
  <si>
    <t>Local : SÃO PAULO</t>
  </si>
  <si>
    <t>Evento:  3ª Fase de Treinamento e Avaliações - SELEÇÃO BRASILEIRA DE ATLETISMO PRINCIPAL</t>
  </si>
  <si>
    <t>Evento:  Grand Prix de Atletismo do IPC - Fase de Berlim - SELEÇÃO BRASILEIRA DE ATLETISMO PRINCIPAL  - BERLIM/ALE</t>
  </si>
  <si>
    <t>Evento:  2ª Fase de Treinamento e Avaliações - SELEÇÃO BRASILEIRA DE ATLETISMO DE JOVENS</t>
  </si>
  <si>
    <t>Evento:  4ª Fase de Treinamento e Avaliações - SELEÇÃO BRASILEIRA DE ATLETISMO PRINCIPAL</t>
  </si>
  <si>
    <t>Evento: 1ª Fase de Treinamento e Avaliações - SELEÇÃO BRASILEIRA DE ATLETISMO PRINCIPAL (2016)</t>
  </si>
  <si>
    <t>Evento:  Aclimatação e Campeonato Mundial de Atletismo do IPC - SELEÇÃO BRASILEIRA DE ATLETISMO PRINCIPAL - DOHA/CATAR</t>
  </si>
  <si>
    <t>Data: Abril 2015 (7 dias)</t>
  </si>
  <si>
    <t>Data: Maio 2015 (7 dias)</t>
  </si>
  <si>
    <t>Data: Junho 2015 (7 dias)</t>
  </si>
  <si>
    <t>Data: Julho 2015 (7 dias)</t>
  </si>
  <si>
    <t>Data: Outubro 2015 (7 dias)</t>
  </si>
  <si>
    <t>Data: Novembro 2015 (1 e 16 dias)</t>
  </si>
  <si>
    <t>7º Evento | 6/2015 (PRINCIPAL | JOVENS)</t>
  </si>
  <si>
    <t>Local : DOHA/CATAR</t>
  </si>
  <si>
    <t>Guarulhos</t>
  </si>
  <si>
    <t>DUPLO (atletas da altitude)</t>
  </si>
  <si>
    <t>DUPLO (atletas aclimatação)</t>
  </si>
  <si>
    <t>Almoço e Jantar (aclimatação)</t>
  </si>
  <si>
    <t>Almoço e Jantar (atletas altitude)</t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</si>
  <si>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 </t>
    </r>
  </si>
  <si>
    <t>Pró-labore</t>
  </si>
  <si>
    <t>FUNÇÃO</t>
  </si>
  <si>
    <t>PATRONAL</t>
  </si>
  <si>
    <t>FISIOTERAPEUTA</t>
  </si>
  <si>
    <t>STAFF TECNICO</t>
  </si>
  <si>
    <t>ASSISTENTE TECNICO</t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</si>
  <si>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</si>
  <si>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t>TOTAL PRO-LABORE</t>
  </si>
  <si>
    <t>PAGAMENTO MENSAL DE PROFISSIONAIS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</si>
  <si>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JANEIRO A DEZEMBRO 2015</t>
    </r>
  </si>
  <si>
    <t>ASSISTENTE TÉCNICO NIVEL III</t>
  </si>
  <si>
    <t>funcionários contratrados com encargos mensais de 49,46%, de acordo com tabela abaixo:</t>
  </si>
  <si>
    <t>ASSISTENTE TECNICO III</t>
  </si>
  <si>
    <t>NOMENCLATURA</t>
  </si>
  <si>
    <t>PERCENTUAL %</t>
  </si>
  <si>
    <t xml:space="preserve">INSS </t>
  </si>
  <si>
    <t xml:space="preserve">FGTS </t>
  </si>
  <si>
    <t>PIS</t>
  </si>
  <si>
    <t>1/12 13º C/ENCARGOS</t>
  </si>
  <si>
    <t>1/3 FÉRIAS  C/ENCARGOS</t>
  </si>
  <si>
    <t>RH MENSAL</t>
  </si>
  <si>
    <t>FISIOLOGISTA</t>
  </si>
  <si>
    <t>PSICOLOGA</t>
  </si>
  <si>
    <t/>
  </si>
  <si>
    <t>STAFF TÉCNICO</t>
  </si>
  <si>
    <t>PSICOLOGO</t>
  </si>
  <si>
    <t>CUSTO POR TRECHO I</t>
  </si>
  <si>
    <t>CUSTO POR TRECHO II</t>
  </si>
  <si>
    <t>HOSPEDAGEM NACIONAL</t>
  </si>
  <si>
    <t>HOSPEDAGEM INTERNACIONAL</t>
  </si>
  <si>
    <t>ALIMENTAÇÃO NACIONAL</t>
  </si>
  <si>
    <t>ALIMENTAÇÃO INTERNACIONAL</t>
  </si>
  <si>
    <t>Alimentação Nacional</t>
  </si>
  <si>
    <t>Alimentação Internacional</t>
  </si>
  <si>
    <t>Locação de Van Nacional</t>
  </si>
  <si>
    <t>Locação de Van Internacional</t>
  </si>
  <si>
    <t>Transporte terrestre Nacional</t>
  </si>
  <si>
    <t>Transporte terrestre Internacional</t>
  </si>
  <si>
    <t>BOLSA (s/ patronal)</t>
  </si>
  <si>
    <t>Encargos</t>
  </si>
  <si>
    <t>MESES:</t>
  </si>
  <si>
    <t>PERÍODO</t>
  </si>
  <si>
    <t>RESUMO DETALHADO - ATLETISMO</t>
  </si>
  <si>
    <t>PAGAMENTOS -  PRÓ LABORE</t>
  </si>
  <si>
    <t>Pontual</t>
  </si>
  <si>
    <t>Permanente</t>
  </si>
  <si>
    <t>PAGAMENTOS -  TRIBUTOS</t>
  </si>
  <si>
    <t>ORIGEM</t>
  </si>
  <si>
    <t>DESTINO</t>
  </si>
  <si>
    <t>São Paulo</t>
  </si>
  <si>
    <t>Belo Horizonte</t>
  </si>
  <si>
    <t>Brasília</t>
  </si>
  <si>
    <t>Joinvile</t>
  </si>
  <si>
    <t>Londrina</t>
  </si>
  <si>
    <t>Maringá</t>
  </si>
  <si>
    <t>Natal</t>
  </si>
  <si>
    <t>Porto Alegre</t>
  </si>
  <si>
    <t>Presidente Prudente</t>
  </si>
  <si>
    <t>Recife</t>
  </si>
  <si>
    <t>Rio de Janeiro</t>
  </si>
  <si>
    <t>S.J. Rio Preto</t>
  </si>
  <si>
    <t>Campo Grande</t>
  </si>
  <si>
    <t>Cascavel</t>
  </si>
  <si>
    <t>João Pessoa</t>
  </si>
  <si>
    <t>Marília</t>
  </si>
  <si>
    <t>Navegantes</t>
  </si>
  <si>
    <t>Rondonópolis</t>
  </si>
  <si>
    <t>ida e Volta</t>
  </si>
  <si>
    <t>ida e volta</t>
  </si>
  <si>
    <t>SP</t>
  </si>
  <si>
    <t>BERLIM (ALE)</t>
  </si>
  <si>
    <t>DOHA (CATAR)</t>
  </si>
  <si>
    <t>LOCAL</t>
  </si>
  <si>
    <t>VAN</t>
  </si>
  <si>
    <t>São Caetano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</si>
</sst>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R$&quot;#,##0.00_);[Red]\(&quot;R$&quot;#,##0.00\)"/>
    <numFmt numFmtId="165" formatCode="_(&quot;R$ &quot;* #,##0.00_);_(&quot;R$ &quot;* \(#,##0.00\);_(&quot;R$ &quot;* &quot;-&quot;??_);_(@_)"/>
    <numFmt numFmtId="166" formatCode="&quot;R$&quot;\ #,##0.00"/>
    <numFmt numFmtId="167" formatCode="_([$R$ -416]* #,##0.00_);_([$R$ -416]* \(#,##0.00\);_([$R$ -416]* &quot;-&quot;??_);_(@_)"/>
    <numFmt numFmtId="168" formatCode="&quot;R$ &quot;#,##0.00"/>
    <numFmt numFmtId="169" formatCode="_-[$R$-416]\ * #,##0.00_-;\-[$R$-416]\ * #,##0.00_-;_-[$R$-416]\ * &quot;-&quot;??_-;_-@_-"/>
  </numFmts>
  <fonts count="5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name val="Arial Narrow"/>
      <family val="2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gradientFill>
        <stop position="0">
          <color rgb="FFFFC000"/>
        </stop>
        <stop position="1">
          <color rgb="FF00B0F0"/>
        </stop>
      </gradientFill>
    </fill>
    <fill>
      <gradientFill degree="90">
        <stop position="0">
          <color rgb="FFFFC000"/>
        </stop>
        <stop position="1">
          <color rgb="FF00B0F0"/>
        </stop>
      </gradient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165" fontId="16" fillId="0" borderId="0" applyFont="0" applyFill="0" applyBorder="0" applyAlignment="0" applyProtection="0"/>
    <xf numFmtId="0" fontId="16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401">
    <xf numFmtId="0" fontId="0" fillId="0" borderId="0" xfId="0"/>
    <xf numFmtId="0" fontId="17" fillId="2" borderId="0" xfId="0" applyFont="1" applyFill="1"/>
    <xf numFmtId="0" fontId="18" fillId="3" borderId="1" xfId="0" applyFont="1" applyFill="1" applyBorder="1" applyAlignment="1">
      <alignment horizontal="center" vertical="center"/>
    </xf>
    <xf numFmtId="1" fontId="18" fillId="3" borderId="1" xfId="0" applyNumberFormat="1" applyFont="1" applyFill="1" applyBorder="1" applyAlignment="1">
      <alignment horizontal="center" vertical="center"/>
    </xf>
    <xf numFmtId="166" fontId="19" fillId="4" borderId="1" xfId="0" applyNumberFormat="1" applyFont="1" applyFill="1" applyBorder="1"/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167" fontId="18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166" fontId="20" fillId="0" borderId="1" xfId="0" applyNumberFormat="1" applyFont="1" applyFill="1" applyBorder="1" applyAlignment="1">
      <alignment horizontal="right" vertical="center"/>
    </xf>
    <xf numFmtId="166" fontId="18" fillId="3" borderId="1" xfId="0" applyNumberFormat="1" applyFont="1" applyFill="1" applyBorder="1" applyAlignment="1">
      <alignment horizontal="right" vertical="center"/>
    </xf>
    <xf numFmtId="0" fontId="22" fillId="4" borderId="2" xfId="0" applyFont="1" applyFill="1" applyBorder="1" applyAlignment="1">
      <alignment horizontal="center" vertical="center"/>
    </xf>
    <xf numFmtId="166" fontId="22" fillId="4" borderId="2" xfId="0" applyNumberFormat="1" applyFont="1" applyFill="1" applyBorder="1" applyAlignment="1">
      <alignment horizontal="center" vertical="center" wrapText="1"/>
    </xf>
    <xf numFmtId="166" fontId="22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23" fillId="0" borderId="0" xfId="0" applyFont="1" applyBorder="1" applyAlignment="1">
      <alignment horizontal="center"/>
    </xf>
    <xf numFmtId="0" fontId="0" fillId="0" borderId="0" xfId="0" applyBorder="1"/>
    <xf numFmtId="0" fontId="24" fillId="2" borderId="0" xfId="0" applyFont="1" applyFill="1"/>
    <xf numFmtId="0" fontId="17" fillId="4" borderId="3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166" fontId="20" fillId="3" borderId="4" xfId="0" applyNumberFormat="1" applyFont="1" applyFill="1" applyBorder="1" applyAlignment="1">
      <alignment horizontal="right" vertical="center"/>
    </xf>
    <xf numFmtId="4" fontId="0" fillId="0" borderId="0" xfId="0" applyNumberFormat="1"/>
    <xf numFmtId="4" fontId="17" fillId="5" borderId="0" xfId="0" applyNumberFormat="1" applyFont="1" applyFill="1"/>
    <xf numFmtId="166" fontId="19" fillId="0" borderId="5" xfId="0" applyNumberFormat="1" applyFont="1" applyFill="1" applyBorder="1"/>
    <xf numFmtId="0" fontId="25" fillId="0" borderId="0" xfId="0" applyFont="1"/>
    <xf numFmtId="22" fontId="25" fillId="0" borderId="0" xfId="0" applyNumberFormat="1" applyFont="1"/>
    <xf numFmtId="4" fontId="17" fillId="5" borderId="0" xfId="0" applyNumberFormat="1" applyFont="1" applyFill="1" applyAlignment="1">
      <alignment horizontal="center"/>
    </xf>
    <xf numFmtId="0" fontId="18" fillId="3" borderId="1" xfId="0" applyFont="1" applyFill="1" applyBorder="1" applyAlignment="1">
      <alignment horizontal="left" vertical="center"/>
    </xf>
    <xf numFmtId="4" fontId="0" fillId="0" borderId="0" xfId="0" applyNumberFormat="1"/>
    <xf numFmtId="0" fontId="0" fillId="5" borderId="0" xfId="0" applyFill="1"/>
    <xf numFmtId="166" fontId="0" fillId="0" borderId="0" xfId="0" applyNumberFormat="1"/>
    <xf numFmtId="167" fontId="17" fillId="0" borderId="0" xfId="0" applyNumberFormat="1" applyFont="1" applyFill="1" applyAlignment="1">
      <alignment horizontal="center"/>
    </xf>
    <xf numFmtId="0" fontId="17" fillId="5" borderId="0" xfId="0" applyFont="1" applyFill="1" applyAlignment="1"/>
    <xf numFmtId="167" fontId="17" fillId="5" borderId="0" xfId="0" applyNumberFormat="1" applyFont="1" applyFill="1" applyAlignment="1"/>
    <xf numFmtId="166" fontId="18" fillId="0" borderId="0" xfId="0" applyNumberFormat="1" applyFont="1"/>
    <xf numFmtId="0" fontId="17" fillId="4" borderId="9" xfId="0" applyFont="1" applyFill="1" applyBorder="1" applyAlignment="1"/>
    <xf numFmtId="0" fontId="17" fillId="4" borderId="3" xfId="0" applyFont="1" applyFill="1" applyBorder="1" applyAlignment="1"/>
    <xf numFmtId="1" fontId="17" fillId="4" borderId="8" xfId="0" applyNumberFormat="1" applyFont="1" applyFill="1" applyBorder="1" applyAlignment="1">
      <alignment horizontal="center"/>
    </xf>
    <xf numFmtId="166" fontId="18" fillId="3" borderId="4" xfId="0" applyNumberFormat="1" applyFont="1" applyFill="1" applyBorder="1" applyAlignment="1">
      <alignment horizontal="right" vertical="center"/>
    </xf>
    <xf numFmtId="0" fontId="23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0" fillId="3" borderId="0" xfId="0" applyFill="1"/>
    <xf numFmtId="0" fontId="17" fillId="0" borderId="0" xfId="0" applyFont="1" applyFill="1" applyBorder="1" applyAlignment="1">
      <alignment horizontal="center"/>
    </xf>
    <xf numFmtId="166" fontId="19" fillId="0" borderId="0" xfId="0" applyNumberFormat="1" applyFont="1" applyFill="1" applyBorder="1"/>
    <xf numFmtId="0" fontId="23" fillId="0" borderId="1" xfId="0" applyFont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166" fontId="18" fillId="3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168" fontId="17" fillId="5" borderId="0" xfId="0" applyNumberFormat="1" applyFont="1" applyFill="1"/>
    <xf numFmtId="166" fontId="17" fillId="5" borderId="0" xfId="0" applyNumberFormat="1" applyFont="1" applyFill="1"/>
    <xf numFmtId="0" fontId="0" fillId="0" borderId="0" xfId="0" applyAlignment="1">
      <alignment horizontal="center"/>
    </xf>
    <xf numFmtId="166" fontId="27" fillId="0" borderId="1" xfId="0" applyNumberFormat="1" applyFont="1" applyBorder="1" applyAlignment="1">
      <alignment horizontal="center" vertical="center"/>
    </xf>
    <xf numFmtId="166" fontId="24" fillId="4" borderId="1" xfId="0" applyNumberFormat="1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166" fontId="11" fillId="4" borderId="1" xfId="0" applyNumberFormat="1" applyFont="1" applyFill="1" applyBorder="1" applyAlignment="1">
      <alignment horizontal="center" vertical="center" wrapText="1"/>
    </xf>
    <xf numFmtId="166" fontId="11" fillId="4" borderId="1" xfId="0" applyNumberFormat="1" applyFont="1" applyFill="1" applyBorder="1" applyAlignment="1">
      <alignment horizontal="center" vertical="center"/>
    </xf>
    <xf numFmtId="166" fontId="29" fillId="7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30" fillId="2" borderId="0" xfId="0" applyFont="1" applyFill="1"/>
    <xf numFmtId="0" fontId="31" fillId="2" borderId="0" xfId="0" applyFont="1" applyFill="1"/>
    <xf numFmtId="0" fontId="32" fillId="2" borderId="0" xfId="0" applyFont="1" applyFill="1"/>
    <xf numFmtId="0" fontId="33" fillId="2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166" fontId="34" fillId="3" borderId="3" xfId="0" applyNumberFormat="1" applyFont="1" applyFill="1" applyBorder="1" applyAlignment="1">
      <alignment horizontal="center" vertical="center"/>
    </xf>
    <xf numFmtId="166" fontId="34" fillId="3" borderId="1" xfId="0" applyNumberFormat="1" applyFont="1" applyFill="1" applyBorder="1" applyAlignment="1">
      <alignment horizontal="center" vertical="center"/>
    </xf>
    <xf numFmtId="0" fontId="32" fillId="0" borderId="0" xfId="0" applyFont="1"/>
    <xf numFmtId="166" fontId="34" fillId="3" borderId="0" xfId="0" applyNumberFormat="1" applyFont="1" applyFill="1" applyBorder="1" applyAlignment="1">
      <alignment horizontal="center" vertical="center"/>
    </xf>
    <xf numFmtId="166" fontId="29" fillId="3" borderId="0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 vertical="center"/>
    </xf>
    <xf numFmtId="166" fontId="29" fillId="3" borderId="13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165" fontId="17" fillId="5" borderId="0" xfId="1" applyFont="1" applyFill="1" applyAlignment="1">
      <alignment horizontal="center"/>
    </xf>
    <xf numFmtId="0" fontId="17" fillId="3" borderId="0" xfId="0" applyFont="1" applyFill="1" applyBorder="1" applyAlignment="1">
      <alignment horizontal="center" vertical="center"/>
    </xf>
    <xf numFmtId="166" fontId="29" fillId="3" borderId="1" xfId="0" applyNumberFormat="1" applyFont="1" applyFill="1" applyBorder="1" applyAlignment="1">
      <alignment horizontal="center" vertical="center"/>
    </xf>
    <xf numFmtId="165" fontId="17" fillId="0" borderId="0" xfId="1" applyFont="1" applyFill="1" applyAlignment="1">
      <alignment horizontal="center"/>
    </xf>
    <xf numFmtId="165" fontId="17" fillId="3" borderId="0" xfId="1" applyFont="1" applyFill="1" applyAlignment="1">
      <alignment horizontal="center"/>
    </xf>
    <xf numFmtId="165" fontId="17" fillId="7" borderId="1" xfId="1" applyFont="1" applyFill="1" applyBorder="1"/>
    <xf numFmtId="165" fontId="17" fillId="9" borderId="1" xfId="0" applyNumberFormat="1" applyFont="1" applyFill="1" applyBorder="1"/>
    <xf numFmtId="166" fontId="19" fillId="10" borderId="1" xfId="0" applyNumberFormat="1" applyFont="1" applyFill="1" applyBorder="1"/>
    <xf numFmtId="4" fontId="17" fillId="10" borderId="6" xfId="0" applyNumberFormat="1" applyFont="1" applyFill="1" applyBorder="1" applyAlignment="1">
      <alignment horizontal="center"/>
    </xf>
    <xf numFmtId="0" fontId="38" fillId="0" borderId="0" xfId="0" applyFont="1"/>
    <xf numFmtId="0" fontId="38" fillId="13" borderId="0" xfId="0" applyFont="1" applyFill="1"/>
    <xf numFmtId="166" fontId="26" fillId="13" borderId="17" xfId="0" applyNumberFormat="1" applyFont="1" applyFill="1" applyBorder="1" applyAlignment="1">
      <alignment horizontal="right" vertical="center"/>
    </xf>
    <xf numFmtId="0" fontId="26" fillId="13" borderId="4" xfId="0" applyFont="1" applyFill="1" applyBorder="1" applyAlignment="1">
      <alignment horizontal="center" vertical="center"/>
    </xf>
    <xf numFmtId="167" fontId="26" fillId="0" borderId="17" xfId="0" applyNumberFormat="1" applyFont="1" applyBorder="1" applyAlignment="1">
      <alignment horizontal="center" vertical="center"/>
    </xf>
    <xf numFmtId="0" fontId="26" fillId="13" borderId="17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0" fontId="40" fillId="3" borderId="0" xfId="0" applyFont="1" applyFill="1"/>
    <xf numFmtId="0" fontId="39" fillId="3" borderId="0" xfId="0" applyFont="1" applyFill="1" applyBorder="1" applyAlignment="1"/>
    <xf numFmtId="0" fontId="39" fillId="3" borderId="0" xfId="0" applyFont="1" applyFill="1" applyBorder="1" applyAlignment="1">
      <alignment horizontal="center"/>
    </xf>
    <xf numFmtId="0" fontId="40" fillId="3" borderId="1" xfId="0" applyFont="1" applyFill="1" applyBorder="1"/>
    <xf numFmtId="0" fontId="17" fillId="5" borderId="0" xfId="0" applyFont="1" applyFill="1" applyAlignment="1">
      <alignment horizontal="left"/>
    </xf>
    <xf numFmtId="0" fontId="13" fillId="2" borderId="0" xfId="0" applyFont="1" applyFill="1"/>
    <xf numFmtId="3" fontId="18" fillId="3" borderId="1" xfId="0" applyNumberFormat="1" applyFont="1" applyFill="1" applyBorder="1" applyAlignment="1">
      <alignment horizontal="right" vertical="center"/>
    </xf>
    <xf numFmtId="166" fontId="41" fillId="8" borderId="14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" fontId="17" fillId="5" borderId="0" xfId="0" applyNumberFormat="1" applyFont="1" applyFill="1"/>
    <xf numFmtId="0" fontId="23" fillId="0" borderId="0" xfId="0" applyFont="1" applyBorder="1" applyAlignment="1">
      <alignment horizontal="center"/>
    </xf>
    <xf numFmtId="166" fontId="42" fillId="3" borderId="1" xfId="0" applyNumberFormat="1" applyFont="1" applyFill="1" applyBorder="1" applyAlignment="1">
      <alignment horizontal="right" vertical="center"/>
    </xf>
    <xf numFmtId="166" fontId="27" fillId="3" borderId="1" xfId="0" applyNumberFormat="1" applyFont="1" applyFill="1" applyBorder="1" applyAlignment="1">
      <alignment horizontal="right" vertical="center"/>
    </xf>
    <xf numFmtId="0" fontId="23" fillId="0" borderId="1" xfId="0" applyFont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0" fillId="3" borderId="0" xfId="0" applyFont="1" applyFill="1" applyBorder="1"/>
    <xf numFmtId="0" fontId="31" fillId="3" borderId="1" xfId="0" applyFont="1" applyFill="1" applyBorder="1"/>
    <xf numFmtId="0" fontId="32" fillId="3" borderId="1" xfId="0" applyFont="1" applyFill="1" applyBorder="1"/>
    <xf numFmtId="169" fontId="17" fillId="0" borderId="1" xfId="0" applyNumberFormat="1" applyFont="1" applyBorder="1"/>
    <xf numFmtId="0" fontId="2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7" fillId="5" borderId="0" xfId="0" applyFont="1" applyFill="1" applyAlignment="1">
      <alignment horizontal="center"/>
    </xf>
    <xf numFmtId="4" fontId="17" fillId="5" borderId="0" xfId="0" applyNumberFormat="1" applyFont="1" applyFill="1"/>
    <xf numFmtId="0" fontId="17" fillId="4" borderId="9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4" fontId="17" fillId="5" borderId="0" xfId="0" applyNumberFormat="1" applyFont="1" applyFill="1"/>
    <xf numFmtId="0" fontId="23" fillId="3" borderId="1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Border="1" applyAlignment="1">
      <alignment horizontal="center"/>
    </xf>
    <xf numFmtId="166" fontId="18" fillId="0" borderId="1" xfId="0" applyNumberFormat="1" applyFont="1" applyFill="1" applyBorder="1" applyAlignment="1">
      <alignment horizontal="right" vertical="center"/>
    </xf>
    <xf numFmtId="0" fontId="17" fillId="16" borderId="1" xfId="0" applyFont="1" applyFill="1" applyBorder="1" applyAlignment="1">
      <alignment horizontal="center"/>
    </xf>
    <xf numFmtId="0" fontId="6" fillId="2" borderId="0" xfId="0" applyFont="1" applyFill="1"/>
    <xf numFmtId="0" fontId="17" fillId="4" borderId="1" xfId="0" applyFont="1" applyFill="1" applyBorder="1" applyAlignment="1"/>
    <xf numFmtId="0" fontId="17" fillId="2" borderId="5" xfId="0" applyFont="1" applyFill="1" applyBorder="1"/>
    <xf numFmtId="0" fontId="21" fillId="2" borderId="12" xfId="0" applyFont="1" applyFill="1" applyBorder="1" applyAlignment="1">
      <alignment horizontal="center"/>
    </xf>
    <xf numFmtId="0" fontId="17" fillId="2" borderId="0" xfId="0" applyFont="1" applyFill="1" applyBorder="1"/>
    <xf numFmtId="0" fontId="6" fillId="2" borderId="0" xfId="0" applyFont="1" applyFill="1" applyBorder="1"/>
    <xf numFmtId="0" fontId="24" fillId="2" borderId="23" xfId="0" applyFont="1" applyFill="1" applyBorder="1"/>
    <xf numFmtId="0" fontId="17" fillId="15" borderId="1" xfId="0" applyFont="1" applyFill="1" applyBorder="1" applyAlignment="1">
      <alignment horizontal="center"/>
    </xf>
    <xf numFmtId="0" fontId="17" fillId="17" borderId="1" xfId="0" applyFont="1" applyFill="1" applyBorder="1" applyAlignment="1">
      <alignment horizontal="center"/>
    </xf>
    <xf numFmtId="0" fontId="6" fillId="0" borderId="0" xfId="0" applyFont="1"/>
    <xf numFmtId="0" fontId="6" fillId="3" borderId="0" xfId="0" applyFont="1" applyFill="1"/>
    <xf numFmtId="0" fontId="45" fillId="2" borderId="23" xfId="0" applyFont="1" applyFill="1" applyBorder="1"/>
    <xf numFmtId="0" fontId="6" fillId="2" borderId="5" xfId="0" applyFont="1" applyFill="1" applyBorder="1"/>
    <xf numFmtId="0" fontId="6" fillId="2" borderId="24" xfId="0" applyFont="1" applyFill="1" applyBorder="1"/>
    <xf numFmtId="0" fontId="6" fillId="2" borderId="13" xfId="0" applyFont="1" applyFill="1" applyBorder="1"/>
    <xf numFmtId="0" fontId="44" fillId="4" borderId="2" xfId="0" applyFont="1" applyFill="1" applyBorder="1" applyAlignment="1">
      <alignment horizontal="center" vertical="center"/>
    </xf>
    <xf numFmtId="166" fontId="44" fillId="4" borderId="2" xfId="0" applyNumberFormat="1" applyFont="1" applyFill="1" applyBorder="1" applyAlignment="1">
      <alignment horizontal="center" vertical="center" wrapText="1"/>
    </xf>
    <xf numFmtId="166" fontId="44" fillId="4" borderId="2" xfId="0" applyNumberFormat="1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166" fontId="47" fillId="4" borderId="2" xfId="0" applyNumberFormat="1" applyFont="1" applyFill="1" applyBorder="1" applyAlignment="1">
      <alignment horizontal="center" vertical="center" wrapText="1"/>
    </xf>
    <xf numFmtId="166" fontId="47" fillId="4" borderId="7" xfId="0" applyNumberFormat="1" applyFont="1" applyFill="1" applyBorder="1" applyAlignment="1">
      <alignment horizontal="center" vertical="center" wrapText="1"/>
    </xf>
    <xf numFmtId="166" fontId="47" fillId="4" borderId="2" xfId="0" applyNumberFormat="1" applyFont="1" applyFill="1" applyBorder="1" applyAlignment="1">
      <alignment horizontal="center" vertical="center"/>
    </xf>
    <xf numFmtId="166" fontId="29" fillId="10" borderId="1" xfId="0" applyNumberFormat="1" applyFont="1" applyFill="1" applyBorder="1"/>
    <xf numFmtId="166" fontId="29" fillId="4" borderId="1" xfId="0" applyNumberFormat="1" applyFont="1" applyFill="1" applyBorder="1"/>
    <xf numFmtId="0" fontId="6" fillId="0" borderId="1" xfId="0" applyFont="1" applyBorder="1"/>
    <xf numFmtId="0" fontId="6" fillId="0" borderId="0" xfId="0" applyFont="1" applyBorder="1"/>
    <xf numFmtId="166" fontId="48" fillId="3" borderId="0" xfId="0" applyNumberFormat="1" applyFont="1" applyFill="1" applyBorder="1"/>
    <xf numFmtId="0" fontId="6" fillId="2" borderId="23" xfId="0" applyFont="1" applyFill="1" applyBorder="1"/>
    <xf numFmtId="0" fontId="6" fillId="5" borderId="0" xfId="0" applyFont="1" applyFill="1"/>
    <xf numFmtId="4" fontId="6" fillId="0" borderId="0" xfId="0" applyNumberFormat="1" applyFont="1"/>
    <xf numFmtId="167" fontId="6" fillId="0" borderId="0" xfId="0" applyNumberFormat="1" applyFont="1"/>
    <xf numFmtId="168" fontId="6" fillId="5" borderId="0" xfId="0" applyNumberFormat="1" applyFont="1" applyFill="1"/>
    <xf numFmtId="166" fontId="6" fillId="0" borderId="0" xfId="0" applyNumberFormat="1" applyFont="1"/>
    <xf numFmtId="0" fontId="17" fillId="4" borderId="3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5" fillId="2" borderId="0" xfId="0" applyFont="1" applyFill="1" applyBorder="1"/>
    <xf numFmtId="0" fontId="10" fillId="2" borderId="23" xfId="0" applyFont="1" applyFill="1" applyBorder="1"/>
    <xf numFmtId="0" fontId="18" fillId="2" borderId="5" xfId="0" applyFont="1" applyFill="1" applyBorder="1"/>
    <xf numFmtId="0" fontId="0" fillId="2" borderId="5" xfId="0" applyFill="1" applyBorder="1"/>
    <xf numFmtId="0" fontId="0" fillId="2" borderId="24" xfId="0" applyFill="1" applyBorder="1"/>
    <xf numFmtId="0" fontId="21" fillId="2" borderId="12" xfId="0" applyFont="1" applyFill="1" applyBorder="1" applyAlignment="1">
      <alignment horizontal="center"/>
    </xf>
    <xf numFmtId="0" fontId="0" fillId="2" borderId="0" xfId="0" applyFill="1" applyBorder="1"/>
    <xf numFmtId="0" fontId="0" fillId="2" borderId="13" xfId="0" applyFill="1" applyBorder="1"/>
    <xf numFmtId="0" fontId="35" fillId="14" borderId="23" xfId="0" applyFont="1" applyFill="1" applyBorder="1"/>
    <xf numFmtId="0" fontId="35" fillId="14" borderId="5" xfId="0" applyFont="1" applyFill="1" applyBorder="1"/>
    <xf numFmtId="0" fontId="10" fillId="2" borderId="12" xfId="0" applyFont="1" applyFill="1" applyBorder="1"/>
    <xf numFmtId="0" fontId="18" fillId="2" borderId="0" xfId="0" applyFont="1" applyFill="1" applyBorder="1"/>
    <xf numFmtId="0" fontId="35" fillId="14" borderId="12" xfId="0" applyFont="1" applyFill="1" applyBorder="1"/>
    <xf numFmtId="0" fontId="35" fillId="14" borderId="0" xfId="0" applyFont="1" applyFill="1" applyBorder="1"/>
    <xf numFmtId="0" fontId="0" fillId="2" borderId="23" xfId="0" applyFill="1" applyBorder="1"/>
    <xf numFmtId="0" fontId="0" fillId="2" borderId="5" xfId="0" applyFill="1" applyBorder="1" applyAlignment="1">
      <alignment horizontal="left"/>
    </xf>
    <xf numFmtId="0" fontId="22" fillId="0" borderId="0" xfId="0" applyFont="1" applyFill="1" applyBorder="1" applyAlignment="1">
      <alignment vertical="center"/>
    </xf>
    <xf numFmtId="169" fontId="37" fillId="7" borderId="1" xfId="0" applyNumberFormat="1" applyFont="1" applyFill="1" applyBorder="1" applyAlignment="1">
      <alignment vertical="center"/>
    </xf>
    <xf numFmtId="0" fontId="30" fillId="3" borderId="1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left" vertical="center"/>
    </xf>
    <xf numFmtId="169" fontId="17" fillId="0" borderId="1" xfId="0" applyNumberFormat="1" applyFont="1" applyBorder="1" applyAlignment="1">
      <alignment horizontal="left" vertical="center"/>
    </xf>
    <xf numFmtId="0" fontId="31" fillId="3" borderId="1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left" vertical="center" wrapText="1"/>
    </xf>
    <xf numFmtId="0" fontId="18" fillId="2" borderId="23" xfId="0" applyFont="1" applyFill="1" applyBorder="1"/>
    <xf numFmtId="0" fontId="0" fillId="2" borderId="0" xfId="0" applyFont="1" applyFill="1" applyBorder="1"/>
    <xf numFmtId="0" fontId="17" fillId="16" borderId="1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0" fontId="17" fillId="15" borderId="1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0" fontId="0" fillId="2" borderId="15" xfId="0" applyFill="1" applyBorder="1"/>
    <xf numFmtId="0" fontId="7" fillId="2" borderId="15" xfId="0" applyFont="1" applyFill="1" applyBorder="1"/>
    <xf numFmtId="0" fontId="0" fillId="2" borderId="17" xfId="0" applyFill="1" applyBorder="1"/>
    <xf numFmtId="0" fontId="17" fillId="2" borderId="5" xfId="0" applyFont="1" applyFill="1" applyBorder="1" applyAlignment="1">
      <alignment horizontal="left"/>
    </xf>
    <xf numFmtId="168" fontId="18" fillId="3" borderId="1" xfId="2" applyNumberFormat="1" applyFont="1" applyFill="1" applyBorder="1" applyAlignment="1">
      <alignment vertical="center"/>
    </xf>
    <xf numFmtId="166" fontId="18" fillId="3" borderId="1" xfId="0" applyNumberFormat="1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0" fontId="26" fillId="3" borderId="9" xfId="0" applyFont="1" applyFill="1" applyBorder="1" applyAlignment="1">
      <alignment vertical="center"/>
    </xf>
    <xf numFmtId="1" fontId="18" fillId="3" borderId="3" xfId="0" applyNumberFormat="1" applyFont="1" applyFill="1" applyBorder="1" applyAlignment="1">
      <alignment horizontal="center" vertical="center"/>
    </xf>
    <xf numFmtId="168" fontId="18" fillId="3" borderId="8" xfId="2" applyNumberFormat="1" applyFont="1" applyFill="1" applyBorder="1" applyAlignment="1">
      <alignment vertical="center"/>
    </xf>
    <xf numFmtId="0" fontId="0" fillId="2" borderId="0" xfId="0" applyFill="1"/>
    <xf numFmtId="0" fontId="17" fillId="2" borderId="0" xfId="0" applyFont="1" applyFill="1" applyAlignment="1">
      <alignment horizontal="left"/>
    </xf>
    <xf numFmtId="0" fontId="27" fillId="3" borderId="1" xfId="0" applyFont="1" applyFill="1" applyBorder="1" applyAlignment="1">
      <alignment vertical="center"/>
    </xf>
    <xf numFmtId="0" fontId="27" fillId="3" borderId="9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/>
    </xf>
    <xf numFmtId="169" fontId="17" fillId="0" borderId="6" xfId="0" applyNumberFormat="1" applyFont="1" applyFill="1" applyBorder="1" applyAlignment="1">
      <alignment horizontal="center"/>
    </xf>
    <xf numFmtId="167" fontId="0" fillId="0" borderId="6" xfId="0" applyNumberFormat="1" applyBorder="1"/>
    <xf numFmtId="169" fontId="17" fillId="5" borderId="0" xfId="0" applyNumberFormat="1" applyFont="1" applyFill="1" applyAlignment="1">
      <alignment horizontal="center"/>
    </xf>
    <xf numFmtId="167" fontId="17" fillId="5" borderId="0" xfId="0" applyNumberFormat="1" applyFont="1" applyFill="1"/>
    <xf numFmtId="0" fontId="31" fillId="20" borderId="30" xfId="0" applyFont="1" applyFill="1" applyBorder="1" applyAlignment="1"/>
    <xf numFmtId="4" fontId="31" fillId="20" borderId="31" xfId="0" applyNumberFormat="1" applyFont="1" applyFill="1" applyBorder="1" applyAlignment="1">
      <alignment horizontal="right"/>
    </xf>
    <xf numFmtId="169" fontId="0" fillId="0" borderId="0" xfId="0" applyNumberFormat="1"/>
    <xf numFmtId="0" fontId="32" fillId="3" borderId="30" xfId="0" applyFont="1" applyFill="1" applyBorder="1" applyAlignment="1"/>
    <xf numFmtId="10" fontId="32" fillId="3" borderId="31" xfId="0" applyNumberFormat="1" applyFont="1" applyFill="1" applyBorder="1"/>
    <xf numFmtId="0" fontId="31" fillId="21" borderId="30" xfId="0" applyFont="1" applyFill="1" applyBorder="1" applyAlignment="1"/>
    <xf numFmtId="10" fontId="31" fillId="21" borderId="31" xfId="0" applyNumberFormat="1" applyFont="1" applyFill="1" applyBorder="1"/>
    <xf numFmtId="0" fontId="17" fillId="16" borderId="19" xfId="0" applyFont="1" applyFill="1" applyBorder="1" applyAlignment="1">
      <alignment horizontal="center"/>
    </xf>
    <xf numFmtId="0" fontId="17" fillId="2" borderId="15" xfId="0" applyFont="1" applyFill="1" applyBorder="1"/>
    <xf numFmtId="0" fontId="6" fillId="2" borderId="15" xfId="0" applyFont="1" applyFill="1" applyBorder="1"/>
    <xf numFmtId="166" fontId="0" fillId="0" borderId="32" xfId="0" applyNumberFormat="1" applyBorder="1"/>
    <xf numFmtId="0" fontId="0" fillId="0" borderId="0" xfId="0" quotePrefix="1"/>
    <xf numFmtId="168" fontId="18" fillId="3" borderId="0" xfId="2" applyNumberFormat="1" applyFont="1" applyFill="1" applyBorder="1" applyAlignment="1">
      <alignment vertical="center"/>
    </xf>
    <xf numFmtId="1" fontId="18" fillId="3" borderId="0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Border="1" applyAlignment="1">
      <alignment vertical="center"/>
    </xf>
    <xf numFmtId="3" fontId="18" fillId="19" borderId="1" xfId="0" applyNumberFormat="1" applyFont="1" applyFill="1" applyBorder="1" applyAlignment="1">
      <alignment horizontal="right" vertical="center"/>
    </xf>
    <xf numFmtId="0" fontId="26" fillId="0" borderId="1" xfId="0" applyFont="1" applyFill="1" applyBorder="1" applyAlignment="1">
      <alignment vertical="center"/>
    </xf>
    <xf numFmtId="168" fontId="18" fillId="0" borderId="1" xfId="2" applyNumberFormat="1" applyFont="1" applyFill="1" applyBorder="1" applyAlignment="1">
      <alignment vertical="center"/>
    </xf>
    <xf numFmtId="1" fontId="18" fillId="0" borderId="3" xfId="0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4" fontId="4" fillId="0" borderId="0" xfId="0" applyNumberFormat="1" applyFont="1"/>
    <xf numFmtId="0" fontId="3" fillId="0" borderId="0" xfId="0" applyFont="1"/>
    <xf numFmtId="0" fontId="3" fillId="2" borderId="0" xfId="0" applyFont="1" applyFill="1" applyBorder="1"/>
    <xf numFmtId="0" fontId="17" fillId="4" borderId="8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left"/>
    </xf>
    <xf numFmtId="0" fontId="17" fillId="7" borderId="8" xfId="0" applyFont="1" applyFill="1" applyBorder="1" applyAlignment="1">
      <alignment horizontal="left"/>
    </xf>
    <xf numFmtId="0" fontId="17" fillId="7" borderId="3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69" fontId="18" fillId="0" borderId="0" xfId="0" applyNumberFormat="1" applyFont="1"/>
    <xf numFmtId="169" fontId="17" fillId="5" borderId="0" xfId="0" applyNumberFormat="1" applyFont="1" applyFill="1"/>
    <xf numFmtId="165" fontId="0" fillId="0" borderId="0" xfId="1" applyFont="1"/>
    <xf numFmtId="165" fontId="17" fillId="5" borderId="0" xfId="1" applyFont="1" applyFill="1"/>
    <xf numFmtId="0" fontId="22" fillId="16" borderId="2" xfId="0" applyFont="1" applyFill="1" applyBorder="1" applyAlignment="1">
      <alignment horizontal="center" vertical="center"/>
    </xf>
    <xf numFmtId="10" fontId="32" fillId="3" borderId="0" xfId="0" applyNumberFormat="1" applyFont="1" applyFill="1" applyBorder="1"/>
    <xf numFmtId="168" fontId="18" fillId="3" borderId="3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7" fillId="4" borderId="8" xfId="0" applyFont="1" applyFill="1" applyBorder="1" applyAlignment="1"/>
    <xf numFmtId="168" fontId="17" fillId="16" borderId="1" xfId="0" applyNumberFormat="1" applyFont="1" applyFill="1" applyBorder="1" applyAlignment="1"/>
    <xf numFmtId="165" fontId="17" fillId="10" borderId="32" xfId="1" applyFont="1" applyFill="1" applyBorder="1" applyAlignment="1">
      <alignment horizontal="center" vertical="center"/>
    </xf>
    <xf numFmtId="165" fontId="18" fillId="3" borderId="1" xfId="1" applyFont="1" applyFill="1" applyBorder="1" applyAlignment="1">
      <alignment vertical="center"/>
    </xf>
    <xf numFmtId="165" fontId="19" fillId="10" borderId="1" xfId="1" applyFont="1" applyFill="1" applyBorder="1"/>
    <xf numFmtId="165" fontId="18" fillId="0" borderId="1" xfId="1" applyFont="1" applyFill="1" applyBorder="1" applyAlignment="1">
      <alignment vertical="center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/>
    <xf numFmtId="166" fontId="22" fillId="4" borderId="1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166" fontId="22" fillId="4" borderId="1" xfId="0" applyNumberFormat="1" applyFont="1" applyFill="1" applyBorder="1" applyAlignment="1">
      <alignment horizontal="center" vertical="center"/>
    </xf>
    <xf numFmtId="165" fontId="0" fillId="0" borderId="0" xfId="1" applyNumberFormat="1" applyFont="1" applyAlignment="1"/>
    <xf numFmtId="0" fontId="17" fillId="16" borderId="1" xfId="0" applyFont="1" applyFill="1" applyBorder="1" applyAlignment="1"/>
    <xf numFmtId="0" fontId="21" fillId="2" borderId="0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0" fontId="17" fillId="16" borderId="9" xfId="0" applyFont="1" applyFill="1" applyBorder="1" applyAlignment="1">
      <alignment horizontal="center"/>
    </xf>
    <xf numFmtId="0" fontId="17" fillId="15" borderId="9" xfId="0" applyFont="1" applyFill="1" applyBorder="1" applyAlignment="1">
      <alignment horizontal="center"/>
    </xf>
    <xf numFmtId="0" fontId="17" fillId="17" borderId="9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0" fontId="45" fillId="2" borderId="5" xfId="0" applyFont="1" applyFill="1" applyBorder="1"/>
    <xf numFmtId="0" fontId="24" fillId="2" borderId="5" xfId="0" applyFont="1" applyFill="1" applyBorder="1"/>
    <xf numFmtId="0" fontId="17" fillId="16" borderId="8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left"/>
    </xf>
    <xf numFmtId="0" fontId="10" fillId="2" borderId="5" xfId="0" applyFont="1" applyFill="1" applyBorder="1"/>
    <xf numFmtId="0" fontId="36" fillId="6" borderId="9" xfId="0" applyFont="1" applyFill="1" applyBorder="1" applyAlignment="1">
      <alignment horizontal="center"/>
    </xf>
    <xf numFmtId="0" fontId="36" fillId="6" borderId="8" xfId="0" applyFont="1" applyFill="1" applyBorder="1" applyAlignment="1">
      <alignment horizontal="center"/>
    </xf>
    <xf numFmtId="0" fontId="36" fillId="6" borderId="3" xfId="0" applyFont="1" applyFill="1" applyBorder="1" applyAlignment="1">
      <alignment horizontal="center"/>
    </xf>
    <xf numFmtId="0" fontId="28" fillId="6" borderId="25" xfId="0" applyFont="1" applyFill="1" applyBorder="1" applyAlignment="1">
      <alignment horizontal="center"/>
    </xf>
    <xf numFmtId="0" fontId="28" fillId="6" borderId="11" xfId="0" applyFont="1" applyFill="1" applyBorder="1" applyAlignment="1">
      <alignment horizontal="center"/>
    </xf>
    <xf numFmtId="0" fontId="28" fillId="6" borderId="26" xfId="0" applyFont="1" applyFill="1" applyBorder="1" applyAlignment="1">
      <alignment horizontal="center"/>
    </xf>
    <xf numFmtId="0" fontId="29" fillId="11" borderId="9" xfId="0" applyFont="1" applyFill="1" applyBorder="1" applyAlignment="1">
      <alignment horizontal="center" vertical="center"/>
    </xf>
    <xf numFmtId="0" fontId="29" fillId="11" borderId="8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43" fillId="11" borderId="9" xfId="0" applyFont="1" applyFill="1" applyBorder="1" applyAlignment="1">
      <alignment horizontal="center" vertical="center"/>
    </xf>
    <xf numFmtId="0" fontId="43" fillId="11" borderId="8" xfId="0" applyFont="1" applyFill="1" applyBorder="1" applyAlignment="1">
      <alignment horizontal="center" vertical="center"/>
    </xf>
    <xf numFmtId="0" fontId="43" fillId="11" borderId="3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7" fillId="5" borderId="0" xfId="0" applyFont="1" applyFill="1" applyAlignment="1">
      <alignment horizontal="center"/>
    </xf>
    <xf numFmtId="167" fontId="6" fillId="0" borderId="0" xfId="0" applyNumberFormat="1" applyFont="1"/>
    <xf numFmtId="4" fontId="17" fillId="5" borderId="0" xfId="0" applyNumberFormat="1" applyFont="1" applyFill="1"/>
    <xf numFmtId="0" fontId="17" fillId="9" borderId="9" xfId="0" applyFont="1" applyFill="1" applyBorder="1" applyAlignment="1">
      <alignment horizontal="left"/>
    </xf>
    <xf numFmtId="0" fontId="17" fillId="9" borderId="8" xfId="0" applyFont="1" applyFill="1" applyBorder="1" applyAlignment="1">
      <alignment horizontal="left"/>
    </xf>
    <xf numFmtId="0" fontId="17" fillId="9" borderId="3" xfId="0" applyFont="1" applyFill="1" applyBorder="1" applyAlignment="1">
      <alignment horizontal="left"/>
    </xf>
    <xf numFmtId="0" fontId="23" fillId="3" borderId="1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left"/>
    </xf>
    <xf numFmtId="0" fontId="17" fillId="7" borderId="8" xfId="0" applyFont="1" applyFill="1" applyBorder="1" applyAlignment="1">
      <alignment horizontal="left"/>
    </xf>
    <xf numFmtId="0" fontId="17" fillId="7" borderId="3" xfId="0" applyFont="1" applyFill="1" applyBorder="1" applyAlignment="1">
      <alignment horizontal="left"/>
    </xf>
    <xf numFmtId="0" fontId="28" fillId="6" borderId="12" xfId="0" applyFont="1" applyFill="1" applyBorder="1" applyAlignment="1">
      <alignment horizontal="center"/>
    </xf>
    <xf numFmtId="0" fontId="28" fillId="6" borderId="0" xfId="0" applyFont="1" applyFill="1" applyBorder="1" applyAlignment="1">
      <alignment horizontal="center"/>
    </xf>
    <xf numFmtId="0" fontId="28" fillId="6" borderId="13" xfId="0" applyFont="1" applyFill="1" applyBorder="1" applyAlignment="1">
      <alignment horizontal="center"/>
    </xf>
    <xf numFmtId="0" fontId="19" fillId="11" borderId="9" xfId="0" applyFont="1" applyFill="1" applyBorder="1" applyAlignment="1">
      <alignment horizontal="center" vertical="center"/>
    </xf>
    <xf numFmtId="0" fontId="19" fillId="11" borderId="8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9" fillId="11" borderId="16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/>
    </xf>
    <xf numFmtId="0" fontId="17" fillId="17" borderId="9" xfId="0" applyFont="1" applyFill="1" applyBorder="1" applyAlignment="1">
      <alignment horizontal="center"/>
    </xf>
    <xf numFmtId="0" fontId="17" fillId="17" borderId="8" xfId="0" applyFont="1" applyFill="1" applyBorder="1" applyAlignment="1">
      <alignment horizontal="center"/>
    </xf>
    <xf numFmtId="0" fontId="17" fillId="17" borderId="3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7" fillId="16" borderId="9" xfId="0" applyFont="1" applyFill="1" applyBorder="1" applyAlignment="1">
      <alignment horizontal="center"/>
    </xf>
    <xf numFmtId="0" fontId="17" fillId="16" borderId="8" xfId="0" applyFont="1" applyFill="1" applyBorder="1" applyAlignment="1">
      <alignment horizontal="center"/>
    </xf>
    <xf numFmtId="0" fontId="17" fillId="16" borderId="3" xfId="0" applyFont="1" applyFill="1" applyBorder="1" applyAlignment="1">
      <alignment horizontal="center"/>
    </xf>
    <xf numFmtId="0" fontId="17" fillId="15" borderId="9" xfId="0" applyFont="1" applyFill="1" applyBorder="1" applyAlignment="1">
      <alignment horizontal="center"/>
    </xf>
    <xf numFmtId="0" fontId="17" fillId="15" borderId="8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17" fillId="15" borderId="1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28" fillId="6" borderId="16" xfId="0" applyFont="1" applyFill="1" applyBorder="1" applyAlignment="1">
      <alignment horizontal="center"/>
    </xf>
    <xf numFmtId="0" fontId="28" fillId="6" borderId="15" xfId="0" applyFont="1" applyFill="1" applyBorder="1" applyAlignment="1">
      <alignment horizontal="center"/>
    </xf>
    <xf numFmtId="0" fontId="28" fillId="6" borderId="17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6" fontId="17" fillId="5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2" fillId="12" borderId="0" xfId="0" applyFont="1" applyFill="1" applyAlignment="1">
      <alignment horizontal="center"/>
    </xf>
    <xf numFmtId="0" fontId="44" fillId="11" borderId="0" xfId="0" applyFont="1" applyFill="1" applyAlignment="1">
      <alignment horizontal="center"/>
    </xf>
    <xf numFmtId="0" fontId="23" fillId="0" borderId="8" xfId="0" applyFont="1" applyBorder="1" applyAlignment="1">
      <alignment horizontal="center"/>
    </xf>
    <xf numFmtId="0" fontId="36" fillId="6" borderId="23" xfId="0" applyFont="1" applyFill="1" applyBorder="1" applyAlignment="1">
      <alignment horizontal="center"/>
    </xf>
    <xf numFmtId="0" fontId="36" fillId="6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left"/>
    </xf>
    <xf numFmtId="0" fontId="6" fillId="2" borderId="24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17" fillId="5" borderId="29" xfId="0" applyFont="1" applyFill="1" applyBorder="1" applyAlignment="1">
      <alignment horizontal="center"/>
    </xf>
    <xf numFmtId="0" fontId="27" fillId="3" borderId="1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/>
    </xf>
    <xf numFmtId="0" fontId="36" fillId="6" borderId="0" xfId="0" applyFont="1" applyFill="1" applyAlignment="1">
      <alignment horizontal="center"/>
    </xf>
    <xf numFmtId="0" fontId="24" fillId="22" borderId="20" xfId="0" applyFont="1" applyFill="1" applyBorder="1" applyAlignment="1">
      <alignment horizontal="center" vertical="center"/>
    </xf>
    <xf numFmtId="0" fontId="24" fillId="22" borderId="21" xfId="0" applyFont="1" applyFill="1" applyBorder="1" applyAlignment="1">
      <alignment horizontal="center" vertical="center"/>
    </xf>
    <xf numFmtId="0" fontId="24" fillId="22" borderId="27" xfId="0" applyFont="1" applyFill="1" applyBorder="1" applyAlignment="1">
      <alignment horizontal="center" vertical="center"/>
    </xf>
    <xf numFmtId="0" fontId="19" fillId="11" borderId="23" xfId="0" applyFont="1" applyFill="1" applyBorder="1" applyAlignment="1">
      <alignment horizontal="center" vertical="center"/>
    </xf>
    <xf numFmtId="0" fontId="19" fillId="11" borderId="5" xfId="0" applyFont="1" applyFill="1" applyBorder="1" applyAlignment="1">
      <alignment horizontal="center" vertical="center"/>
    </xf>
    <xf numFmtId="0" fontId="19" fillId="11" borderId="24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/>
    </xf>
    <xf numFmtId="0" fontId="26" fillId="3" borderId="18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4" fillId="6" borderId="0" xfId="0" applyFont="1" applyFill="1" applyBorder="1" applyAlignment="1">
      <alignment horizontal="center"/>
    </xf>
    <xf numFmtId="0" fontId="29" fillId="3" borderId="9" xfId="0" applyFont="1" applyFill="1" applyBorder="1" applyAlignment="1">
      <alignment horizontal="center"/>
    </xf>
    <xf numFmtId="0" fontId="29" fillId="3" borderId="8" xfId="0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37" fillId="7" borderId="20" xfId="0" applyFont="1" applyFill="1" applyBorder="1" applyAlignment="1">
      <alignment horizontal="center" vertical="center"/>
    </xf>
    <xf numFmtId="0" fontId="37" fillId="7" borderId="21" xfId="0" applyFont="1" applyFill="1" applyBorder="1" applyAlignment="1">
      <alignment horizontal="center" vertical="center"/>
    </xf>
    <xf numFmtId="0" fontId="37" fillId="7" borderId="22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31" fillId="3" borderId="9" xfId="0" applyFont="1" applyFill="1" applyBorder="1" applyAlignment="1">
      <alignment horizontal="left"/>
    </xf>
    <xf numFmtId="0" fontId="31" fillId="3" borderId="8" xfId="0" applyFont="1" applyFill="1" applyBorder="1" applyAlignment="1">
      <alignment horizontal="left"/>
    </xf>
    <xf numFmtId="0" fontId="31" fillId="3" borderId="3" xfId="0" applyFont="1" applyFill="1" applyBorder="1" applyAlignment="1">
      <alignment horizontal="left"/>
    </xf>
    <xf numFmtId="0" fontId="37" fillId="7" borderId="1" xfId="0" applyFont="1" applyFill="1" applyBorder="1" applyAlignment="1">
      <alignment horizontal="center" vertical="center"/>
    </xf>
  </cellXfs>
  <cellStyles count="27"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1162050</xdr:colOff>
      <xdr:row>5</xdr:row>
      <xdr:rowOff>123825</xdr:rowOff>
    </xdr:to>
    <xdr:pic>
      <xdr:nvPicPr>
        <xdr:cNvPr id="2116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143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1311275</xdr:colOff>
      <xdr:row>1</xdr:row>
      <xdr:rowOff>57150</xdr:rowOff>
    </xdr:from>
    <xdr:to>
      <xdr:col>11</xdr:col>
      <xdr:colOff>584074</xdr:colOff>
      <xdr:row>5</xdr:row>
      <xdr:rowOff>155665</xdr:rowOff>
    </xdr:to>
    <xdr:sp macro="" textlink="">
      <xdr:nvSpPr>
        <xdr:cNvPr id="3" name="CaixaDeTexto 2"/>
        <xdr:cNvSpPr txBox="1"/>
      </xdr:nvSpPr>
      <xdr:spPr>
        <a:xfrm>
          <a:off x="1314450" y="238125"/>
          <a:ext cx="68008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PASSAGEM AÉREA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/>
            <a:t> MODALIDADE:  ATLETISMO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3170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454025</xdr:colOff>
      <xdr:row>1</xdr:row>
      <xdr:rowOff>57150</xdr:rowOff>
    </xdr:from>
    <xdr:to>
      <xdr:col>11</xdr:col>
      <xdr:colOff>384175</xdr:colOff>
      <xdr:row>5</xdr:row>
      <xdr:rowOff>155665</xdr:rowOff>
    </xdr:to>
    <xdr:sp macro="" textlink="">
      <xdr:nvSpPr>
        <xdr:cNvPr id="3" name="CaixaDeTexto 2"/>
        <xdr:cNvSpPr txBox="1"/>
      </xdr:nvSpPr>
      <xdr:spPr>
        <a:xfrm>
          <a:off x="1562100" y="238125"/>
          <a:ext cx="66103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1562100</xdr:colOff>
      <xdr:row>1</xdr:row>
      <xdr:rowOff>57150</xdr:rowOff>
    </xdr:from>
    <xdr:to>
      <xdr:col>11</xdr:col>
      <xdr:colOff>148261</xdr:colOff>
      <xdr:row>5</xdr:row>
      <xdr:rowOff>155665</xdr:rowOff>
    </xdr:to>
    <xdr:sp macro="" textlink="">
      <xdr:nvSpPr>
        <xdr:cNvPr id="4" name="CaixaDeTexto 3"/>
        <xdr:cNvSpPr txBox="1"/>
      </xdr:nvSpPr>
      <xdr:spPr>
        <a:xfrm>
          <a:off x="156210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BRASILEIRAS DE JOVENS E PRINCIPAL  2015</a:t>
          </a:r>
        </a:p>
        <a:p>
          <a:pPr algn="ctr"/>
          <a:r>
            <a:rPr lang="pt-BR" sz="1400" b="1" baseline="0"/>
            <a:t> MODALIDADE: ATLETISMO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419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1076325</xdr:colOff>
      <xdr:row>1</xdr:row>
      <xdr:rowOff>57150</xdr:rowOff>
    </xdr:from>
    <xdr:to>
      <xdr:col>12</xdr:col>
      <xdr:colOff>295535</xdr:colOff>
      <xdr:row>5</xdr:row>
      <xdr:rowOff>155665</xdr:rowOff>
    </xdr:to>
    <xdr:sp macro="" textlink="">
      <xdr:nvSpPr>
        <xdr:cNvPr id="3" name="CaixaDeTexto 2"/>
        <xdr:cNvSpPr txBox="1"/>
      </xdr:nvSpPr>
      <xdr:spPr>
        <a:xfrm>
          <a:off x="2190750" y="238125"/>
          <a:ext cx="65436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2</xdr:col>
      <xdr:colOff>131233</xdr:colOff>
      <xdr:row>1</xdr:row>
      <xdr:rowOff>57150</xdr:rowOff>
    </xdr:from>
    <xdr:to>
      <xdr:col>11</xdr:col>
      <xdr:colOff>603173</xdr:colOff>
      <xdr:row>5</xdr:row>
      <xdr:rowOff>155665</xdr:rowOff>
    </xdr:to>
    <xdr:sp macro="" textlink="">
      <xdr:nvSpPr>
        <xdr:cNvPr id="4" name="CaixaDeTexto 3"/>
        <xdr:cNvSpPr txBox="1"/>
      </xdr:nvSpPr>
      <xdr:spPr>
        <a:xfrm>
          <a:off x="219075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marL="0" indent="0"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PREPARAÇÃO DAS SELEÇÕES BRASILEIRAS DE JOVENS E PRINCIPAL  - 2015</a:t>
          </a:r>
        </a:p>
        <a:p>
          <a:pPr marL="0" indent="0"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MODALIDADE: ATLETISMO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521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987425</xdr:colOff>
      <xdr:row>1</xdr:row>
      <xdr:rowOff>57150</xdr:rowOff>
    </xdr:from>
    <xdr:to>
      <xdr:col>11</xdr:col>
      <xdr:colOff>609535</xdr:colOff>
      <xdr:row>5</xdr:row>
      <xdr:rowOff>155665</xdr:rowOff>
    </xdr:to>
    <xdr:sp macro="" textlink="">
      <xdr:nvSpPr>
        <xdr:cNvPr id="3" name="CaixaDeTexto 2"/>
        <xdr:cNvSpPr txBox="1"/>
      </xdr:nvSpPr>
      <xdr:spPr>
        <a:xfrm>
          <a:off x="2095500" y="238125"/>
          <a:ext cx="63150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 TERRESTRE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2</xdr:col>
      <xdr:colOff>109008</xdr:colOff>
      <xdr:row>1</xdr:row>
      <xdr:rowOff>57150</xdr:rowOff>
    </xdr:from>
    <xdr:to>
      <xdr:col>11</xdr:col>
      <xdr:colOff>349251</xdr:colOff>
      <xdr:row>5</xdr:row>
      <xdr:rowOff>155665</xdr:rowOff>
    </xdr:to>
    <xdr:sp macro="" textlink="">
      <xdr:nvSpPr>
        <xdr:cNvPr id="5" name="CaixaDeTexto 4"/>
        <xdr:cNvSpPr txBox="1"/>
      </xdr:nvSpPr>
      <xdr:spPr>
        <a:xfrm>
          <a:off x="209550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/>
            <a:t> MODALIDADE: ATLETISMO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450523</xdr:colOff>
      <xdr:row>1</xdr:row>
      <xdr:rowOff>28575</xdr:rowOff>
    </xdr:from>
    <xdr:to>
      <xdr:col>0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72105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2752724</xdr:colOff>
      <xdr:row>1</xdr:row>
      <xdr:rowOff>47625</xdr:rowOff>
    </xdr:from>
    <xdr:to>
      <xdr:col>13</xdr:col>
      <xdr:colOff>590550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752724" y="238125"/>
          <a:ext cx="84867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indent="0"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PROJETADO E REALIZADO - TRANSPORTE</a:t>
          </a:r>
        </a:p>
        <a:p>
          <a:pPr marL="0" indent="0"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PREPARAÇÃO DAS SELEÇÕES PARALÍMPICA PERMANENTES - 2015</a:t>
          </a:r>
        </a:p>
        <a:p>
          <a:pPr marL="0" indent="0"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MODALIDADE: ATLETISMO</a:t>
          </a:r>
        </a:p>
        <a:p>
          <a:pPr algn="ctr"/>
          <a:r>
            <a:rPr lang="pt-BR" sz="1400" b="1" baseline="0"/>
            <a:t> 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623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3175</xdr:colOff>
      <xdr:row>1</xdr:row>
      <xdr:rowOff>57150</xdr:rowOff>
    </xdr:from>
    <xdr:to>
      <xdr:col>10</xdr:col>
      <xdr:colOff>612929</xdr:colOff>
      <xdr:row>5</xdr:row>
      <xdr:rowOff>155624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591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  <xdr:twoCellAnchor>
    <xdr:from>
      <xdr:col>2</xdr:col>
      <xdr:colOff>0</xdr:colOff>
      <xdr:row>1</xdr:row>
      <xdr:rowOff>57150</xdr:rowOff>
    </xdr:from>
    <xdr:to>
      <xdr:col>12</xdr:col>
      <xdr:colOff>220144</xdr:colOff>
      <xdr:row>5</xdr:row>
      <xdr:rowOff>155624</xdr:rowOff>
    </xdr:to>
    <xdr:sp macro="" textlink="">
      <xdr:nvSpPr>
        <xdr:cNvPr id="4" name="CaixaDeTexto 3"/>
        <xdr:cNvSpPr txBox="1"/>
      </xdr:nvSpPr>
      <xdr:spPr>
        <a:xfrm>
          <a:off x="206692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/>
            <a:t> MODALIDADE:  ATLETISMO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9306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1936750</xdr:colOff>
      <xdr:row>1</xdr:row>
      <xdr:rowOff>57150</xdr:rowOff>
    </xdr:from>
    <xdr:to>
      <xdr:col>8</xdr:col>
      <xdr:colOff>225407</xdr:colOff>
      <xdr:row>5</xdr:row>
      <xdr:rowOff>155624</xdr:rowOff>
    </xdr:to>
    <xdr:sp macro="" textlink="">
      <xdr:nvSpPr>
        <xdr:cNvPr id="3" name="CaixaDeTexto 2"/>
        <xdr:cNvSpPr txBox="1"/>
      </xdr:nvSpPr>
      <xdr:spPr>
        <a:xfrm>
          <a:off x="1933575" y="238125"/>
          <a:ext cx="822960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1936750</xdr:colOff>
      <xdr:row>1</xdr:row>
      <xdr:rowOff>57150</xdr:rowOff>
    </xdr:from>
    <xdr:to>
      <xdr:col>9</xdr:col>
      <xdr:colOff>128028</xdr:colOff>
      <xdr:row>5</xdr:row>
      <xdr:rowOff>155624</xdr:rowOff>
    </xdr:to>
    <xdr:sp macro="" textlink="">
      <xdr:nvSpPr>
        <xdr:cNvPr id="4" name="CaixaDeTexto 3"/>
        <xdr:cNvSpPr txBox="1"/>
      </xdr:nvSpPr>
      <xdr:spPr>
        <a:xfrm>
          <a:off x="193357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/>
            <a:t> MODALIDADE:  ATLETISMO</a:t>
          </a:r>
          <a:endParaRPr lang="pt-BR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1030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1460500</xdr:colOff>
      <xdr:row>1</xdr:row>
      <xdr:rowOff>57150</xdr:rowOff>
    </xdr:from>
    <xdr:to>
      <xdr:col>7</xdr:col>
      <xdr:colOff>374529</xdr:colOff>
      <xdr:row>5</xdr:row>
      <xdr:rowOff>155665</xdr:rowOff>
    </xdr:to>
    <xdr:sp macro="" textlink="">
      <xdr:nvSpPr>
        <xdr:cNvPr id="3" name="CaixaDeTexto 2"/>
        <xdr:cNvSpPr txBox="1"/>
      </xdr:nvSpPr>
      <xdr:spPr>
        <a:xfrm>
          <a:off x="1466850" y="238125"/>
          <a:ext cx="74771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219"/>
  <sheetViews>
    <sheetView showGridLines="0" zoomScale="90" zoomScaleNormal="90" zoomScalePageLayoutView="90" workbookViewId="0">
      <selection activeCell="H203" sqref="H203"/>
    </sheetView>
  </sheetViews>
  <sheetFormatPr defaultColWidth="8.85546875" defaultRowHeight="15" x14ac:dyDescent="0.25"/>
  <cols>
    <col min="1" max="1" width="46.140625" style="146" customWidth="1"/>
    <col min="2" max="2" width="19.7109375" style="146" customWidth="1"/>
    <col min="3" max="3" width="14.42578125" style="146" customWidth="1"/>
    <col min="4" max="4" width="12" style="146" customWidth="1"/>
    <col min="5" max="5" width="10.7109375" style="146" bestFit="1" customWidth="1"/>
    <col min="6" max="6" width="10.7109375" style="146" customWidth="1"/>
    <col min="7" max="7" width="13.7109375" style="146" bestFit="1" customWidth="1"/>
    <col min="8" max="8" width="24.140625" style="146" bestFit="1" customWidth="1"/>
    <col min="9" max="9" width="2.7109375" style="146" customWidth="1"/>
    <col min="10" max="10" width="34.7109375" style="146" customWidth="1"/>
    <col min="11" max="11" width="10.7109375" style="146" bestFit="1" customWidth="1"/>
    <col min="12" max="12" width="10.7109375" style="146" customWidth="1"/>
    <col min="13" max="14" width="9.7109375" style="146" customWidth="1"/>
    <col min="15" max="15" width="14" style="146" bestFit="1" customWidth="1"/>
    <col min="16" max="16" width="9.140625" style="147" customWidth="1"/>
    <col min="17" max="16384" width="8.85546875" style="146"/>
  </cols>
  <sheetData>
    <row r="7" spans="1:15" x14ac:dyDescent="0.25">
      <c r="N7" s="25" t="s">
        <v>28</v>
      </c>
      <c r="O7" s="26">
        <f ca="1">NOW()</f>
        <v>41864.691061689817</v>
      </c>
    </row>
    <row r="8" spans="1:15" x14ac:dyDescent="0.25">
      <c r="K8" s="128"/>
      <c r="L8" s="128"/>
      <c r="M8" s="128"/>
      <c r="N8" s="128"/>
      <c r="O8" s="162"/>
    </row>
    <row r="9" spans="1:15" ht="14.25" customHeight="1" x14ac:dyDescent="0.25">
      <c r="A9" s="136" t="s">
        <v>121</v>
      </c>
      <c r="B9" s="277"/>
      <c r="C9" s="277"/>
      <c r="D9" s="277"/>
      <c r="E9" s="286" t="s">
        <v>97</v>
      </c>
      <c r="F9" s="287"/>
      <c r="G9" s="287"/>
      <c r="H9" s="287"/>
      <c r="I9" s="287"/>
      <c r="J9" s="287"/>
      <c r="K9" s="287"/>
      <c r="L9" s="287"/>
      <c r="M9" s="287"/>
      <c r="N9" s="287"/>
      <c r="O9" s="288"/>
    </row>
    <row r="10" spans="1:15" x14ac:dyDescent="0.25">
      <c r="A10" s="148" t="s">
        <v>108</v>
      </c>
      <c r="B10" s="281"/>
      <c r="C10" s="281"/>
      <c r="D10" s="281"/>
      <c r="E10" s="139" t="s">
        <v>9</v>
      </c>
      <c r="F10" s="139"/>
      <c r="G10" s="149"/>
      <c r="H10" s="150"/>
      <c r="J10" s="148" t="s">
        <v>109</v>
      </c>
      <c r="K10" s="139" t="s">
        <v>9</v>
      </c>
      <c r="L10" s="149"/>
      <c r="M10" s="149"/>
      <c r="N10" s="149"/>
      <c r="O10" s="150"/>
    </row>
    <row r="11" spans="1:15" x14ac:dyDescent="0.25">
      <c r="A11" s="140" t="s">
        <v>13</v>
      </c>
      <c r="B11" s="275"/>
      <c r="C11" s="275"/>
      <c r="D11" s="275"/>
      <c r="E11" s="141" t="s">
        <v>7</v>
      </c>
      <c r="F11" s="141"/>
      <c r="G11" s="142" t="s">
        <v>66</v>
      </c>
      <c r="H11" s="151"/>
      <c r="J11" s="140" t="s">
        <v>13</v>
      </c>
      <c r="K11" s="141" t="s">
        <v>7</v>
      </c>
      <c r="L11" s="142"/>
      <c r="M11" s="142"/>
      <c r="N11" s="142"/>
      <c r="O11" s="151"/>
    </row>
    <row r="12" spans="1:15" ht="16.5" thickBot="1" x14ac:dyDescent="0.3">
      <c r="A12" s="289" t="s">
        <v>0</v>
      </c>
      <c r="B12" s="290"/>
      <c r="C12" s="290"/>
      <c r="D12" s="290"/>
      <c r="E12" s="290"/>
      <c r="F12" s="290"/>
      <c r="G12" s="290"/>
      <c r="H12" s="291"/>
      <c r="J12" s="289" t="s">
        <v>10</v>
      </c>
      <c r="K12" s="290"/>
      <c r="L12" s="290"/>
      <c r="M12" s="290"/>
      <c r="N12" s="290"/>
      <c r="O12" s="291"/>
    </row>
    <row r="13" spans="1:15" ht="24" x14ac:dyDescent="0.25">
      <c r="A13" s="152" t="s">
        <v>1</v>
      </c>
      <c r="B13" s="152" t="s">
        <v>222</v>
      </c>
      <c r="C13" s="152" t="s">
        <v>223</v>
      </c>
      <c r="D13" s="152" t="s">
        <v>22</v>
      </c>
      <c r="E13" s="152" t="s">
        <v>2</v>
      </c>
      <c r="F13" s="153" t="s">
        <v>201</v>
      </c>
      <c r="G13" s="153" t="s">
        <v>202</v>
      </c>
      <c r="H13" s="154" t="s">
        <v>4</v>
      </c>
      <c r="J13" s="155" t="s">
        <v>1</v>
      </c>
      <c r="K13" s="155" t="s">
        <v>2</v>
      </c>
      <c r="L13" s="156" t="s">
        <v>3</v>
      </c>
      <c r="M13" s="157" t="s">
        <v>15</v>
      </c>
      <c r="N13" s="157" t="s">
        <v>16</v>
      </c>
      <c r="O13" s="158" t="s">
        <v>4</v>
      </c>
    </row>
    <row r="14" spans="1:15" ht="15.75" x14ac:dyDescent="0.25">
      <c r="A14" s="292" t="s">
        <v>5</v>
      </c>
      <c r="B14" s="293"/>
      <c r="C14" s="293"/>
      <c r="D14" s="293"/>
      <c r="E14" s="293"/>
      <c r="F14" s="293"/>
      <c r="G14" s="293"/>
      <c r="H14" s="294"/>
      <c r="J14" s="295" t="s">
        <v>5</v>
      </c>
      <c r="K14" s="296"/>
      <c r="L14" s="296"/>
      <c r="M14" s="296"/>
      <c r="N14" s="296"/>
      <c r="O14" s="297"/>
    </row>
    <row r="15" spans="1:15" ht="15.75" x14ac:dyDescent="0.25">
      <c r="A15" s="5" t="s">
        <v>93</v>
      </c>
      <c r="B15" s="5" t="s">
        <v>225</v>
      </c>
      <c r="C15" s="5" t="s">
        <v>224</v>
      </c>
      <c r="D15" s="5" t="s">
        <v>242</v>
      </c>
      <c r="E15" s="5">
        <v>1</v>
      </c>
      <c r="F15" s="5"/>
      <c r="G15" s="135"/>
      <c r="H15" s="11">
        <f>E15*(G15+F15)</f>
        <v>0</v>
      </c>
      <c r="J15" s="41"/>
      <c r="K15" s="41"/>
      <c r="L15" s="41"/>
      <c r="M15" s="41"/>
      <c r="N15" s="41"/>
      <c r="O15" s="41"/>
    </row>
    <row r="16" spans="1:15" ht="15.75" x14ac:dyDescent="0.25">
      <c r="A16" s="5" t="s">
        <v>77</v>
      </c>
      <c r="B16" s="5" t="s">
        <v>226</v>
      </c>
      <c r="C16" s="5" t="s">
        <v>224</v>
      </c>
      <c r="D16" s="5" t="s">
        <v>242</v>
      </c>
      <c r="E16" s="5">
        <v>3</v>
      </c>
      <c r="F16" s="5"/>
      <c r="G16" s="11"/>
      <c r="H16" s="11">
        <f t="shared" ref="H16:H25" si="0">E16*(G16+F16)</f>
        <v>0</v>
      </c>
      <c r="J16" s="41"/>
      <c r="K16" s="41"/>
      <c r="L16" s="41"/>
      <c r="M16" s="41"/>
      <c r="N16" s="41"/>
      <c r="O16" s="41"/>
    </row>
    <row r="17" spans="1:15" ht="15.75" x14ac:dyDescent="0.25">
      <c r="A17" s="5" t="s">
        <v>79</v>
      </c>
      <c r="B17" s="5" t="s">
        <v>227</v>
      </c>
      <c r="C17" s="5" t="s">
        <v>224</v>
      </c>
      <c r="D17" s="5" t="s">
        <v>242</v>
      </c>
      <c r="E17" s="5">
        <v>4</v>
      </c>
      <c r="F17" s="5"/>
      <c r="G17" s="11"/>
      <c r="H17" s="11">
        <f t="shared" si="0"/>
        <v>0</v>
      </c>
      <c r="J17" s="41"/>
      <c r="K17" s="41"/>
      <c r="L17" s="41"/>
      <c r="M17" s="41"/>
      <c r="N17" s="41"/>
      <c r="O17" s="41"/>
    </row>
    <row r="18" spans="1:15" ht="15.75" x14ac:dyDescent="0.25">
      <c r="A18" s="5" t="s">
        <v>95</v>
      </c>
      <c r="B18" s="5" t="s">
        <v>228</v>
      </c>
      <c r="C18" s="5" t="s">
        <v>224</v>
      </c>
      <c r="D18" s="5" t="s">
        <v>242</v>
      </c>
      <c r="E18" s="5">
        <v>1</v>
      </c>
      <c r="F18" s="5"/>
      <c r="G18" s="135"/>
      <c r="H18" s="11">
        <f t="shared" si="0"/>
        <v>0</v>
      </c>
      <c r="J18" s="41"/>
      <c r="K18" s="41"/>
      <c r="L18" s="41"/>
      <c r="M18" s="41"/>
      <c r="N18" s="41"/>
      <c r="O18" s="41"/>
    </row>
    <row r="19" spans="1:15" ht="15.75" x14ac:dyDescent="0.25">
      <c r="A19" s="5" t="s">
        <v>94</v>
      </c>
      <c r="B19" s="5" t="s">
        <v>229</v>
      </c>
      <c r="C19" s="5" t="s">
        <v>224</v>
      </c>
      <c r="D19" s="5" t="s">
        <v>242</v>
      </c>
      <c r="E19" s="5">
        <v>2</v>
      </c>
      <c r="F19" s="5"/>
      <c r="G19" s="135"/>
      <c r="H19" s="11">
        <f t="shared" si="0"/>
        <v>0</v>
      </c>
      <c r="J19" s="41"/>
      <c r="K19" s="41"/>
      <c r="L19" s="41"/>
      <c r="M19" s="41"/>
      <c r="N19" s="41"/>
      <c r="O19" s="41"/>
    </row>
    <row r="20" spans="1:15" ht="15.75" x14ac:dyDescent="0.25">
      <c r="A20" s="5" t="s">
        <v>80</v>
      </c>
      <c r="B20" s="5" t="s">
        <v>230</v>
      </c>
      <c r="C20" s="5" t="s">
        <v>224</v>
      </c>
      <c r="D20" s="5" t="s">
        <v>242</v>
      </c>
      <c r="E20" s="5">
        <v>2</v>
      </c>
      <c r="F20" s="5"/>
      <c r="G20" s="11"/>
      <c r="H20" s="11">
        <f t="shared" si="0"/>
        <v>0</v>
      </c>
      <c r="J20" s="41"/>
      <c r="K20" s="41"/>
      <c r="L20" s="41"/>
      <c r="M20" s="41"/>
      <c r="N20" s="41"/>
      <c r="O20" s="41"/>
    </row>
    <row r="21" spans="1:15" ht="15.75" x14ac:dyDescent="0.25">
      <c r="A21" s="5" t="s">
        <v>81</v>
      </c>
      <c r="B21" s="5" t="s">
        <v>231</v>
      </c>
      <c r="C21" s="5" t="s">
        <v>224</v>
      </c>
      <c r="D21" s="5" t="s">
        <v>242</v>
      </c>
      <c r="E21" s="6">
        <v>1</v>
      </c>
      <c r="F21" s="6"/>
      <c r="G21" s="11"/>
      <c r="H21" s="11">
        <f t="shared" si="0"/>
        <v>0</v>
      </c>
      <c r="J21" s="41"/>
      <c r="K21" s="41"/>
      <c r="L21" s="41"/>
      <c r="M21" s="41"/>
      <c r="N21" s="41"/>
      <c r="O21" s="41"/>
    </row>
    <row r="22" spans="1:15" ht="15.75" x14ac:dyDescent="0.25">
      <c r="A22" s="5" t="s">
        <v>78</v>
      </c>
      <c r="B22" s="5" t="s">
        <v>232</v>
      </c>
      <c r="C22" s="5" t="s">
        <v>224</v>
      </c>
      <c r="D22" s="5" t="s">
        <v>242</v>
      </c>
      <c r="E22" s="5">
        <v>2</v>
      </c>
      <c r="F22" s="5"/>
      <c r="G22" s="11"/>
      <c r="H22" s="11">
        <f t="shared" si="0"/>
        <v>0</v>
      </c>
      <c r="J22" s="41"/>
      <c r="K22" s="41"/>
      <c r="L22" s="41"/>
      <c r="M22" s="41"/>
      <c r="N22" s="41"/>
      <c r="O22" s="41"/>
    </row>
    <row r="23" spans="1:15" ht="15.75" x14ac:dyDescent="0.25">
      <c r="A23" s="5" t="s">
        <v>82</v>
      </c>
      <c r="B23" s="5" t="s">
        <v>233</v>
      </c>
      <c r="C23" s="5" t="s">
        <v>224</v>
      </c>
      <c r="D23" s="5" t="s">
        <v>242</v>
      </c>
      <c r="E23" s="6">
        <v>1</v>
      </c>
      <c r="F23" s="6"/>
      <c r="G23" s="11"/>
      <c r="H23" s="11">
        <f t="shared" si="0"/>
        <v>0</v>
      </c>
      <c r="J23" s="41"/>
      <c r="K23" s="41"/>
      <c r="L23" s="41"/>
      <c r="M23" s="41"/>
      <c r="N23" s="41"/>
      <c r="O23" s="41"/>
    </row>
    <row r="24" spans="1:15" ht="15.75" x14ac:dyDescent="0.25">
      <c r="A24" s="5" t="s">
        <v>64</v>
      </c>
      <c r="B24" s="5" t="s">
        <v>234</v>
      </c>
      <c r="C24" s="5" t="s">
        <v>224</v>
      </c>
      <c r="D24" s="5" t="s">
        <v>242</v>
      </c>
      <c r="E24" s="6">
        <v>7</v>
      </c>
      <c r="F24" s="6"/>
      <c r="G24" s="11"/>
      <c r="H24" s="11">
        <f t="shared" si="0"/>
        <v>0</v>
      </c>
      <c r="J24" s="41"/>
      <c r="K24" s="41"/>
      <c r="L24" s="41"/>
      <c r="M24" s="41"/>
      <c r="N24" s="41"/>
      <c r="O24" s="41"/>
    </row>
    <row r="25" spans="1:15" ht="15.75" x14ac:dyDescent="0.25">
      <c r="A25" s="5" t="s">
        <v>96</v>
      </c>
      <c r="B25" s="5" t="s">
        <v>235</v>
      </c>
      <c r="C25" s="5" t="s">
        <v>224</v>
      </c>
      <c r="D25" s="5" t="s">
        <v>242</v>
      </c>
      <c r="E25" s="6">
        <v>1</v>
      </c>
      <c r="F25" s="6"/>
      <c r="G25" s="11"/>
      <c r="H25" s="11">
        <f t="shared" si="0"/>
        <v>0</v>
      </c>
      <c r="J25" s="2"/>
      <c r="K25" s="3"/>
      <c r="L25" s="7"/>
      <c r="M25" s="21"/>
      <c r="N25" s="21"/>
      <c r="O25" s="7"/>
    </row>
    <row r="26" spans="1:15" ht="15.75" x14ac:dyDescent="0.25">
      <c r="A26" s="36" t="s">
        <v>11</v>
      </c>
      <c r="B26" s="36"/>
      <c r="C26" s="36"/>
      <c r="D26" s="36"/>
      <c r="E26" s="127">
        <f>SUM(E15:E25)</f>
        <v>25</v>
      </c>
      <c r="F26" s="171"/>
      <c r="G26" s="138"/>
      <c r="H26" s="159">
        <f>SUM(H15:H25)</f>
        <v>0</v>
      </c>
      <c r="J26" s="36" t="s">
        <v>11</v>
      </c>
      <c r="K26" s="38">
        <f>SUM(K25:K25)</f>
        <v>0</v>
      </c>
      <c r="L26" s="37"/>
      <c r="M26" s="125"/>
      <c r="N26" s="125"/>
      <c r="O26" s="160">
        <f>SUM(O25:O25)</f>
        <v>0</v>
      </c>
    </row>
    <row r="27" spans="1:15" x14ac:dyDescent="0.25">
      <c r="K27" s="298" t="s">
        <v>12</v>
      </c>
      <c r="L27" s="298"/>
      <c r="M27" s="121"/>
      <c r="N27" s="121"/>
      <c r="O27" s="161"/>
    </row>
    <row r="28" spans="1:15" x14ac:dyDescent="0.25">
      <c r="K28" s="128"/>
      <c r="L28" s="128"/>
      <c r="M28" s="128"/>
      <c r="N28" s="128"/>
      <c r="O28" s="162"/>
    </row>
    <row r="29" spans="1:15" ht="15.75" x14ac:dyDescent="0.25">
      <c r="A29" s="144" t="s">
        <v>122</v>
      </c>
      <c r="B29" s="278"/>
      <c r="C29" s="278"/>
      <c r="D29" s="278"/>
      <c r="E29" s="286" t="s">
        <v>100</v>
      </c>
      <c r="F29" s="287"/>
      <c r="G29" s="287"/>
      <c r="H29" s="287"/>
      <c r="I29" s="287"/>
      <c r="J29" s="287"/>
      <c r="K29" s="287"/>
      <c r="L29" s="287"/>
      <c r="M29" s="287"/>
      <c r="N29" s="287"/>
      <c r="O29" s="288"/>
    </row>
    <row r="30" spans="1:15" x14ac:dyDescent="0.25">
      <c r="A30" s="148" t="s">
        <v>108</v>
      </c>
      <c r="B30" s="281"/>
      <c r="C30" s="281"/>
      <c r="D30" s="281"/>
      <c r="E30" s="139" t="s">
        <v>9</v>
      </c>
      <c r="F30" s="139"/>
      <c r="G30" s="149"/>
      <c r="H30" s="150"/>
      <c r="J30" s="148" t="s">
        <v>109</v>
      </c>
      <c r="K30" s="139" t="s">
        <v>9</v>
      </c>
      <c r="L30" s="149"/>
      <c r="M30" s="149"/>
      <c r="N30" s="149"/>
      <c r="O30" s="150"/>
    </row>
    <row r="31" spans="1:15" x14ac:dyDescent="0.25">
      <c r="A31" s="140" t="s">
        <v>13</v>
      </c>
      <c r="B31" s="275"/>
      <c r="C31" s="275"/>
      <c r="D31" s="275"/>
      <c r="E31" s="141" t="s">
        <v>7</v>
      </c>
      <c r="F31" s="141"/>
      <c r="G31" s="142" t="s">
        <v>66</v>
      </c>
      <c r="H31" s="151"/>
      <c r="J31" s="140" t="s">
        <v>13</v>
      </c>
      <c r="K31" s="141" t="s">
        <v>7</v>
      </c>
      <c r="L31" s="142"/>
      <c r="M31" s="142"/>
      <c r="N31" s="142"/>
      <c r="O31" s="151"/>
    </row>
    <row r="32" spans="1:15" ht="16.5" thickBot="1" x14ac:dyDescent="0.3">
      <c r="A32" s="289" t="s">
        <v>0</v>
      </c>
      <c r="B32" s="290"/>
      <c r="C32" s="290"/>
      <c r="D32" s="290"/>
      <c r="E32" s="290"/>
      <c r="F32" s="290"/>
      <c r="G32" s="290"/>
      <c r="H32" s="291"/>
      <c r="J32" s="289" t="s">
        <v>10</v>
      </c>
      <c r="K32" s="290"/>
      <c r="L32" s="290"/>
      <c r="M32" s="290"/>
      <c r="N32" s="290"/>
      <c r="O32" s="291"/>
    </row>
    <row r="33" spans="1:15" ht="24" x14ac:dyDescent="0.25">
      <c r="A33" s="152" t="s">
        <v>1</v>
      </c>
      <c r="B33" s="152" t="s">
        <v>222</v>
      </c>
      <c r="C33" s="152" t="s">
        <v>223</v>
      </c>
      <c r="D33" s="152" t="s">
        <v>22</v>
      </c>
      <c r="E33" s="152" t="s">
        <v>2</v>
      </c>
      <c r="F33" s="153" t="s">
        <v>201</v>
      </c>
      <c r="G33" s="153" t="s">
        <v>202</v>
      </c>
      <c r="H33" s="154" t="s">
        <v>4</v>
      </c>
      <c r="J33" s="155" t="s">
        <v>1</v>
      </c>
      <c r="K33" s="155" t="s">
        <v>2</v>
      </c>
      <c r="L33" s="156" t="s">
        <v>3</v>
      </c>
      <c r="M33" s="157" t="s">
        <v>15</v>
      </c>
      <c r="N33" s="157" t="s">
        <v>16</v>
      </c>
      <c r="O33" s="158" t="s">
        <v>4</v>
      </c>
    </row>
    <row r="34" spans="1:15" ht="15.75" x14ac:dyDescent="0.25">
      <c r="A34" s="292" t="s">
        <v>5</v>
      </c>
      <c r="B34" s="293"/>
      <c r="C34" s="293"/>
      <c r="D34" s="293"/>
      <c r="E34" s="293"/>
      <c r="F34" s="293"/>
      <c r="G34" s="293"/>
      <c r="H34" s="294"/>
      <c r="J34" s="295" t="s">
        <v>5</v>
      </c>
      <c r="K34" s="296"/>
      <c r="L34" s="296"/>
      <c r="M34" s="296"/>
      <c r="N34" s="296"/>
      <c r="O34" s="297"/>
    </row>
    <row r="35" spans="1:15" ht="15.75" x14ac:dyDescent="0.25">
      <c r="A35" s="5" t="s">
        <v>93</v>
      </c>
      <c r="B35" s="5" t="s">
        <v>225</v>
      </c>
      <c r="C35" s="5" t="s">
        <v>224</v>
      </c>
      <c r="D35" s="5" t="s">
        <v>242</v>
      </c>
      <c r="E35" s="5">
        <v>2</v>
      </c>
      <c r="F35" s="5"/>
      <c r="G35" s="135"/>
      <c r="H35" s="11">
        <f>E35*(G35+F35)</f>
        <v>0</v>
      </c>
      <c r="J35" s="41"/>
      <c r="K35" s="41"/>
      <c r="L35" s="11"/>
      <c r="M35" s="11"/>
      <c r="N35" s="41"/>
      <c r="O35" s="41"/>
    </row>
    <row r="36" spans="1:15" ht="15.75" x14ac:dyDescent="0.25">
      <c r="A36" s="5" t="s">
        <v>77</v>
      </c>
      <c r="B36" s="5" t="s">
        <v>226</v>
      </c>
      <c r="C36" s="5" t="s">
        <v>224</v>
      </c>
      <c r="D36" s="5" t="s">
        <v>242</v>
      </c>
      <c r="E36" s="5">
        <v>3</v>
      </c>
      <c r="F36" s="5"/>
      <c r="G36" s="11"/>
      <c r="H36" s="11">
        <f t="shared" ref="H36:H44" si="1">E36*(G36+F36)</f>
        <v>0</v>
      </c>
      <c r="J36" s="41"/>
      <c r="K36" s="41"/>
      <c r="L36" s="11"/>
      <c r="M36" s="11"/>
      <c r="N36" s="41"/>
      <c r="O36" s="41"/>
    </row>
    <row r="37" spans="1:15" ht="15.75" x14ac:dyDescent="0.25">
      <c r="A37" s="5" t="s">
        <v>83</v>
      </c>
      <c r="B37" s="5" t="s">
        <v>236</v>
      </c>
      <c r="C37" s="5" t="s">
        <v>224</v>
      </c>
      <c r="D37" s="5" t="s">
        <v>242</v>
      </c>
      <c r="E37" s="5">
        <v>5</v>
      </c>
      <c r="F37" s="5"/>
      <c r="G37" s="11"/>
      <c r="H37" s="11">
        <f t="shared" si="1"/>
        <v>0</v>
      </c>
      <c r="J37" s="41"/>
      <c r="K37" s="41"/>
      <c r="L37" s="11"/>
      <c r="M37" s="11"/>
      <c r="N37" s="41"/>
      <c r="O37" s="41"/>
    </row>
    <row r="38" spans="1:15" ht="15.75" x14ac:dyDescent="0.25">
      <c r="A38" s="5" t="s">
        <v>103</v>
      </c>
      <c r="B38" s="5" t="s">
        <v>237</v>
      </c>
      <c r="C38" s="5" t="s">
        <v>224</v>
      </c>
      <c r="D38" s="5" t="s">
        <v>242</v>
      </c>
      <c r="E38" s="5">
        <v>1</v>
      </c>
      <c r="F38" s="5"/>
      <c r="G38" s="11"/>
      <c r="H38" s="11">
        <f t="shared" si="1"/>
        <v>0</v>
      </c>
      <c r="J38" s="41"/>
      <c r="K38" s="41"/>
      <c r="L38" s="11"/>
      <c r="M38" s="11"/>
      <c r="N38" s="41"/>
      <c r="O38" s="41"/>
    </row>
    <row r="39" spans="1:15" ht="15.75" x14ac:dyDescent="0.25">
      <c r="A39" s="5" t="s">
        <v>102</v>
      </c>
      <c r="B39" s="5" t="s">
        <v>238</v>
      </c>
      <c r="C39" s="5" t="s">
        <v>224</v>
      </c>
      <c r="D39" s="5" t="s">
        <v>242</v>
      </c>
      <c r="E39" s="6">
        <v>1</v>
      </c>
      <c r="F39" s="6"/>
      <c r="G39" s="11"/>
      <c r="H39" s="11">
        <f t="shared" si="1"/>
        <v>0</v>
      </c>
      <c r="J39" s="41"/>
      <c r="K39" s="41"/>
      <c r="L39" s="11"/>
      <c r="M39" s="11"/>
      <c r="N39" s="41"/>
      <c r="O39" s="41"/>
    </row>
    <row r="40" spans="1:15" ht="15.75" x14ac:dyDescent="0.25">
      <c r="A40" s="5" t="s">
        <v>105</v>
      </c>
      <c r="B40" s="5" t="s">
        <v>239</v>
      </c>
      <c r="C40" s="5" t="s">
        <v>224</v>
      </c>
      <c r="D40" s="5" t="s">
        <v>242</v>
      </c>
      <c r="E40" s="6">
        <v>1</v>
      </c>
      <c r="F40" s="6"/>
      <c r="G40" s="11"/>
      <c r="H40" s="11">
        <f t="shared" si="1"/>
        <v>0</v>
      </c>
      <c r="J40" s="41"/>
      <c r="K40" s="41"/>
      <c r="L40" s="11"/>
      <c r="M40" s="11"/>
      <c r="N40" s="41"/>
      <c r="O40" s="41"/>
    </row>
    <row r="41" spans="1:15" ht="15.75" x14ac:dyDescent="0.25">
      <c r="A41" s="5" t="s">
        <v>80</v>
      </c>
      <c r="B41" s="5" t="s">
        <v>230</v>
      </c>
      <c r="C41" s="5" t="s">
        <v>224</v>
      </c>
      <c r="D41" s="5" t="s">
        <v>242</v>
      </c>
      <c r="E41" s="5">
        <v>4</v>
      </c>
      <c r="F41" s="5"/>
      <c r="G41" s="11"/>
      <c r="H41" s="11">
        <f t="shared" si="1"/>
        <v>0</v>
      </c>
      <c r="J41" s="2"/>
      <c r="K41" s="3"/>
      <c r="L41" s="7"/>
      <c r="M41" s="21"/>
      <c r="N41" s="21"/>
      <c r="O41" s="7"/>
    </row>
    <row r="42" spans="1:15" x14ac:dyDescent="0.25">
      <c r="A42" s="5" t="s">
        <v>104</v>
      </c>
      <c r="B42" s="5" t="s">
        <v>240</v>
      </c>
      <c r="C42" s="5" t="s">
        <v>224</v>
      </c>
      <c r="D42" s="5" t="s">
        <v>242</v>
      </c>
      <c r="E42" s="6">
        <v>1</v>
      </c>
      <c r="F42" s="6"/>
      <c r="G42" s="11"/>
      <c r="H42" s="11">
        <f t="shared" si="1"/>
        <v>0</v>
      </c>
      <c r="J42" s="2"/>
      <c r="K42" s="2"/>
      <c r="L42" s="7"/>
      <c r="M42" s="7"/>
      <c r="N42" s="7"/>
      <c r="O42" s="7"/>
    </row>
    <row r="43" spans="1:15" x14ac:dyDescent="0.25">
      <c r="A43" s="5" t="s">
        <v>64</v>
      </c>
      <c r="B43" s="5" t="s">
        <v>234</v>
      </c>
      <c r="C43" s="5" t="s">
        <v>224</v>
      </c>
      <c r="D43" s="5" t="s">
        <v>242</v>
      </c>
      <c r="E43" s="6">
        <v>5</v>
      </c>
      <c r="F43" s="6"/>
      <c r="G43" s="11"/>
      <c r="H43" s="11">
        <f t="shared" si="1"/>
        <v>0</v>
      </c>
      <c r="J43" s="2"/>
      <c r="K43" s="2"/>
      <c r="L43" s="7"/>
      <c r="M43" s="7"/>
      <c r="N43" s="7"/>
      <c r="O43" s="7"/>
    </row>
    <row r="44" spans="1:15" s="92" customFormat="1" x14ac:dyDescent="0.25">
      <c r="A44" s="5" t="s">
        <v>101</v>
      </c>
      <c r="B44" s="5" t="s">
        <v>241</v>
      </c>
      <c r="C44" s="5" t="s">
        <v>224</v>
      </c>
      <c r="D44" s="5" t="s">
        <v>242</v>
      </c>
      <c r="E44" s="6">
        <v>1</v>
      </c>
      <c r="F44" s="6"/>
      <c r="G44" s="11"/>
      <c r="H44" s="11">
        <f t="shared" si="1"/>
        <v>0</v>
      </c>
      <c r="I44" s="146"/>
      <c r="J44" s="2"/>
      <c r="K44" s="2"/>
      <c r="L44" s="7"/>
      <c r="M44" s="7"/>
      <c r="N44" s="7"/>
      <c r="O44" s="7"/>
    </row>
    <row r="45" spans="1:15" ht="15.75" x14ac:dyDescent="0.25">
      <c r="A45" s="36" t="s">
        <v>11</v>
      </c>
      <c r="B45" s="36"/>
      <c r="C45" s="36"/>
      <c r="D45" s="36"/>
      <c r="E45" s="127">
        <f>SUM(E35:E44)</f>
        <v>24</v>
      </c>
      <c r="F45" s="171"/>
      <c r="G45" s="138"/>
      <c r="H45" s="159">
        <f>SUM(H35:H44)</f>
        <v>0</v>
      </c>
      <c r="J45" s="36" t="s">
        <v>11</v>
      </c>
      <c r="K45" s="38">
        <f>SUM(K41:K44)</f>
        <v>0</v>
      </c>
      <c r="L45" s="37"/>
      <c r="M45" s="125"/>
      <c r="N45" s="125"/>
      <c r="O45" s="160">
        <f>SUM(O41:O44)</f>
        <v>0</v>
      </c>
    </row>
    <row r="46" spans="1:15" ht="15.75" x14ac:dyDescent="0.25">
      <c r="A46" s="93"/>
      <c r="B46" s="93"/>
      <c r="C46" s="93"/>
      <c r="D46" s="93"/>
      <c r="E46" s="94"/>
      <c r="F46" s="94"/>
      <c r="G46" s="93"/>
      <c r="H46" s="163"/>
      <c r="I46" s="92"/>
      <c r="J46" s="93"/>
      <c r="K46" s="312" t="s">
        <v>12</v>
      </c>
      <c r="L46" s="312"/>
      <c r="M46" s="123"/>
      <c r="N46" s="123"/>
      <c r="O46" s="95"/>
    </row>
    <row r="47" spans="1:15" x14ac:dyDescent="0.25">
      <c r="K47" s="128"/>
      <c r="L47" s="128"/>
      <c r="M47" s="128"/>
      <c r="N47" s="128"/>
      <c r="O47" s="162"/>
    </row>
    <row r="48" spans="1:15" ht="14.25" customHeight="1" x14ac:dyDescent="0.25">
      <c r="N48" s="25"/>
      <c r="O48" s="26"/>
    </row>
    <row r="49" spans="1:15" ht="15.75" x14ac:dyDescent="0.25">
      <c r="A49" s="145" t="s">
        <v>167</v>
      </c>
      <c r="B49" s="279"/>
      <c r="C49" s="279"/>
      <c r="D49" s="279"/>
      <c r="E49" s="286" t="s">
        <v>107</v>
      </c>
      <c r="F49" s="287"/>
      <c r="G49" s="287"/>
      <c r="H49" s="287"/>
      <c r="I49" s="287"/>
      <c r="J49" s="287"/>
      <c r="K49" s="287"/>
      <c r="L49" s="287"/>
      <c r="M49" s="287"/>
      <c r="N49" s="287"/>
      <c r="O49" s="288"/>
    </row>
    <row r="50" spans="1:15" x14ac:dyDescent="0.25">
      <c r="A50" s="148" t="s">
        <v>111</v>
      </c>
      <c r="B50" s="281"/>
      <c r="C50" s="281"/>
      <c r="D50" s="281"/>
      <c r="E50" s="139" t="s">
        <v>9</v>
      </c>
      <c r="F50" s="139"/>
      <c r="G50" s="149"/>
      <c r="H50" s="150"/>
      <c r="J50" s="148" t="s">
        <v>109</v>
      </c>
      <c r="K50" s="139" t="s">
        <v>9</v>
      </c>
      <c r="L50" s="149"/>
      <c r="M50" s="149"/>
      <c r="N50" s="149"/>
      <c r="O50" s="150"/>
    </row>
    <row r="51" spans="1:15" x14ac:dyDescent="0.25">
      <c r="A51" s="140" t="s">
        <v>13</v>
      </c>
      <c r="B51" s="275"/>
      <c r="C51" s="275"/>
      <c r="D51" s="275"/>
      <c r="E51" s="141" t="s">
        <v>7</v>
      </c>
      <c r="F51" s="141"/>
      <c r="G51" s="142" t="s">
        <v>92</v>
      </c>
      <c r="H51" s="151"/>
      <c r="J51" s="140" t="s">
        <v>13</v>
      </c>
      <c r="K51" s="141" t="s">
        <v>7</v>
      </c>
      <c r="L51" s="142"/>
      <c r="M51" s="142"/>
      <c r="N51" s="142"/>
      <c r="O51" s="151"/>
    </row>
    <row r="52" spans="1:15" ht="16.5" thickBot="1" x14ac:dyDescent="0.3">
      <c r="A52" s="289" t="s">
        <v>0</v>
      </c>
      <c r="B52" s="290"/>
      <c r="C52" s="290"/>
      <c r="D52" s="290"/>
      <c r="E52" s="290"/>
      <c r="F52" s="290"/>
      <c r="G52" s="290"/>
      <c r="H52" s="291"/>
      <c r="J52" s="289" t="s">
        <v>10</v>
      </c>
      <c r="K52" s="290"/>
      <c r="L52" s="290"/>
      <c r="M52" s="290"/>
      <c r="N52" s="290"/>
      <c r="O52" s="291"/>
    </row>
    <row r="53" spans="1:15" ht="24" x14ac:dyDescent="0.25">
      <c r="A53" s="152" t="s">
        <v>1</v>
      </c>
      <c r="B53" s="152" t="s">
        <v>222</v>
      </c>
      <c r="C53" s="152" t="s">
        <v>223</v>
      </c>
      <c r="D53" s="152" t="s">
        <v>22</v>
      </c>
      <c r="E53" s="152" t="s">
        <v>2</v>
      </c>
      <c r="F53" s="153" t="s">
        <v>201</v>
      </c>
      <c r="G53" s="153" t="s">
        <v>202</v>
      </c>
      <c r="H53" s="154" t="s">
        <v>4</v>
      </c>
      <c r="J53" s="155" t="s">
        <v>1</v>
      </c>
      <c r="K53" s="155" t="s">
        <v>2</v>
      </c>
      <c r="L53" s="156" t="s">
        <v>3</v>
      </c>
      <c r="M53" s="157" t="s">
        <v>15</v>
      </c>
      <c r="N53" s="157" t="s">
        <v>16</v>
      </c>
      <c r="O53" s="158" t="s">
        <v>4</v>
      </c>
    </row>
    <row r="54" spans="1:15" ht="15.75" x14ac:dyDescent="0.25">
      <c r="A54" s="292" t="s">
        <v>5</v>
      </c>
      <c r="B54" s="293"/>
      <c r="C54" s="293"/>
      <c r="D54" s="293"/>
      <c r="E54" s="293"/>
      <c r="F54" s="293"/>
      <c r="G54" s="293"/>
      <c r="H54" s="294"/>
      <c r="J54" s="295" t="s">
        <v>5</v>
      </c>
      <c r="K54" s="296"/>
      <c r="L54" s="296"/>
      <c r="M54" s="296"/>
      <c r="N54" s="296"/>
      <c r="O54" s="297"/>
    </row>
    <row r="55" spans="1:15" ht="15.75" x14ac:dyDescent="0.25">
      <c r="A55" s="5" t="s">
        <v>93</v>
      </c>
      <c r="B55" s="5" t="s">
        <v>225</v>
      </c>
      <c r="C55" s="5" t="s">
        <v>224</v>
      </c>
      <c r="D55" s="5" t="s">
        <v>243</v>
      </c>
      <c r="E55" s="5">
        <v>3</v>
      </c>
      <c r="F55" s="5"/>
      <c r="G55" s="135"/>
      <c r="H55" s="11">
        <f>E55*(G55+F55)</f>
        <v>0</v>
      </c>
      <c r="J55" s="41"/>
      <c r="K55" s="41"/>
      <c r="L55" s="41"/>
      <c r="M55" s="41"/>
      <c r="N55" s="41"/>
      <c r="O55" s="41"/>
    </row>
    <row r="56" spans="1:15" ht="15.75" x14ac:dyDescent="0.25">
      <c r="A56" s="5" t="s">
        <v>77</v>
      </c>
      <c r="B56" s="5" t="s">
        <v>226</v>
      </c>
      <c r="C56" s="5" t="s">
        <v>224</v>
      </c>
      <c r="D56" s="5" t="s">
        <v>243</v>
      </c>
      <c r="E56" s="5">
        <v>6</v>
      </c>
      <c r="F56" s="5"/>
      <c r="G56" s="11"/>
      <c r="H56" s="11">
        <f t="shared" ref="H56:H71" si="2">E56*(G56+F56)</f>
        <v>0</v>
      </c>
      <c r="J56" s="41"/>
      <c r="K56" s="41"/>
      <c r="L56" s="41"/>
      <c r="M56" s="41"/>
      <c r="N56" s="41"/>
      <c r="O56" s="41"/>
    </row>
    <row r="57" spans="1:15" ht="15.75" x14ac:dyDescent="0.25">
      <c r="A57" s="5" t="s">
        <v>83</v>
      </c>
      <c r="B57" s="5" t="s">
        <v>236</v>
      </c>
      <c r="C57" s="5" t="s">
        <v>224</v>
      </c>
      <c r="D57" s="5" t="s">
        <v>243</v>
      </c>
      <c r="E57" s="5">
        <v>5</v>
      </c>
      <c r="F57" s="5"/>
      <c r="G57" s="135"/>
      <c r="H57" s="11">
        <f t="shared" si="2"/>
        <v>0</v>
      </c>
      <c r="J57" s="41"/>
      <c r="K57" s="41"/>
      <c r="L57" s="41"/>
      <c r="M57" s="41"/>
      <c r="N57" s="41"/>
      <c r="O57" s="41"/>
    </row>
    <row r="58" spans="1:15" ht="15.75" x14ac:dyDescent="0.25">
      <c r="A58" s="5" t="s">
        <v>103</v>
      </c>
      <c r="B58" s="5" t="s">
        <v>237</v>
      </c>
      <c r="C58" s="5" t="s">
        <v>224</v>
      </c>
      <c r="D58" s="5" t="s">
        <v>243</v>
      </c>
      <c r="E58" s="5">
        <v>1</v>
      </c>
      <c r="F58" s="5"/>
      <c r="G58" s="135"/>
      <c r="H58" s="11">
        <f t="shared" si="2"/>
        <v>0</v>
      </c>
      <c r="J58" s="41"/>
      <c r="K58" s="41"/>
      <c r="L58" s="41"/>
      <c r="M58" s="41"/>
      <c r="N58" s="41"/>
      <c r="O58" s="41"/>
    </row>
    <row r="59" spans="1:15" ht="15.75" x14ac:dyDescent="0.25">
      <c r="A59" s="5" t="s">
        <v>102</v>
      </c>
      <c r="B59" s="5" t="s">
        <v>238</v>
      </c>
      <c r="C59" s="5" t="s">
        <v>224</v>
      </c>
      <c r="D59" s="5" t="s">
        <v>243</v>
      </c>
      <c r="E59" s="6">
        <v>1</v>
      </c>
      <c r="F59" s="6"/>
      <c r="G59" s="135"/>
      <c r="H59" s="11">
        <f t="shared" si="2"/>
        <v>0</v>
      </c>
      <c r="J59" s="41"/>
      <c r="K59" s="41"/>
      <c r="L59" s="41"/>
      <c r="M59" s="41"/>
      <c r="N59" s="41"/>
      <c r="O59" s="41"/>
    </row>
    <row r="60" spans="1:15" ht="15.75" x14ac:dyDescent="0.25">
      <c r="A60" s="5" t="s">
        <v>79</v>
      </c>
      <c r="B60" s="5" t="s">
        <v>227</v>
      </c>
      <c r="C60" s="5" t="s">
        <v>224</v>
      </c>
      <c r="D60" s="5" t="s">
        <v>243</v>
      </c>
      <c r="E60" s="5">
        <v>4</v>
      </c>
      <c r="F60" s="5"/>
      <c r="G60" s="11"/>
      <c r="H60" s="11">
        <f t="shared" si="2"/>
        <v>0</v>
      </c>
      <c r="J60" s="41"/>
      <c r="K60" s="41"/>
      <c r="L60" s="41"/>
      <c r="M60" s="41"/>
      <c r="N60" s="41"/>
      <c r="O60" s="41"/>
    </row>
    <row r="61" spans="1:15" ht="15.75" x14ac:dyDescent="0.25">
      <c r="A61" s="5" t="s">
        <v>95</v>
      </c>
      <c r="B61" s="5" t="s">
        <v>228</v>
      </c>
      <c r="C61" s="5" t="s">
        <v>224</v>
      </c>
      <c r="D61" s="5" t="s">
        <v>243</v>
      </c>
      <c r="E61" s="5">
        <v>1</v>
      </c>
      <c r="F61" s="5"/>
      <c r="G61" s="135"/>
      <c r="H61" s="11">
        <f t="shared" si="2"/>
        <v>0</v>
      </c>
      <c r="J61" s="41"/>
      <c r="K61" s="41"/>
      <c r="L61" s="41"/>
      <c r="M61" s="41"/>
      <c r="N61" s="41"/>
      <c r="O61" s="41"/>
    </row>
    <row r="62" spans="1:15" ht="15.75" x14ac:dyDescent="0.25">
      <c r="A62" s="5" t="s">
        <v>105</v>
      </c>
      <c r="B62" s="5" t="s">
        <v>239</v>
      </c>
      <c r="C62" s="5" t="s">
        <v>224</v>
      </c>
      <c r="D62" s="5" t="s">
        <v>243</v>
      </c>
      <c r="E62" s="6">
        <v>1</v>
      </c>
      <c r="F62" s="6"/>
      <c r="G62" s="135"/>
      <c r="H62" s="11">
        <f t="shared" si="2"/>
        <v>0</v>
      </c>
      <c r="J62" s="41"/>
      <c r="K62" s="41"/>
      <c r="L62" s="41"/>
      <c r="M62" s="41"/>
      <c r="N62" s="41"/>
      <c r="O62" s="41"/>
    </row>
    <row r="63" spans="1:15" ht="15.75" x14ac:dyDescent="0.25">
      <c r="A63" s="5" t="s">
        <v>94</v>
      </c>
      <c r="B63" s="5" t="s">
        <v>229</v>
      </c>
      <c r="C63" s="5" t="s">
        <v>224</v>
      </c>
      <c r="D63" s="5" t="s">
        <v>243</v>
      </c>
      <c r="E63" s="5">
        <v>2</v>
      </c>
      <c r="F63" s="5"/>
      <c r="G63" s="135"/>
      <c r="H63" s="11">
        <f t="shared" si="2"/>
        <v>0</v>
      </c>
      <c r="J63" s="2"/>
      <c r="K63" s="3"/>
      <c r="L63" s="7"/>
      <c r="M63" s="21"/>
      <c r="N63" s="21"/>
      <c r="O63" s="7"/>
    </row>
    <row r="64" spans="1:15" ht="16.5" customHeight="1" x14ac:dyDescent="0.25">
      <c r="A64" s="5" t="s">
        <v>80</v>
      </c>
      <c r="B64" s="5" t="s">
        <v>230</v>
      </c>
      <c r="C64" s="5" t="s">
        <v>224</v>
      </c>
      <c r="D64" s="5" t="s">
        <v>243</v>
      </c>
      <c r="E64" s="5">
        <v>6</v>
      </c>
      <c r="F64" s="5"/>
      <c r="G64" s="11"/>
      <c r="H64" s="11">
        <f t="shared" si="2"/>
        <v>0</v>
      </c>
      <c r="J64" s="2"/>
      <c r="K64" s="2"/>
      <c r="L64" s="7"/>
      <c r="M64" s="7"/>
      <c r="N64" s="7"/>
      <c r="O64" s="7"/>
    </row>
    <row r="65" spans="1:15" x14ac:dyDescent="0.25">
      <c r="A65" s="5" t="s">
        <v>104</v>
      </c>
      <c r="B65" s="5" t="s">
        <v>240</v>
      </c>
      <c r="C65" s="5" t="s">
        <v>224</v>
      </c>
      <c r="D65" s="5" t="s">
        <v>243</v>
      </c>
      <c r="E65" s="6">
        <v>1</v>
      </c>
      <c r="F65" s="6"/>
      <c r="G65" s="135"/>
      <c r="H65" s="11">
        <f t="shared" si="2"/>
        <v>0</v>
      </c>
      <c r="J65" s="88"/>
      <c r="K65" s="90"/>
      <c r="L65" s="89"/>
      <c r="M65" s="89"/>
      <c r="N65" s="89"/>
      <c r="O65" s="89"/>
    </row>
    <row r="66" spans="1:15" x14ac:dyDescent="0.25">
      <c r="A66" s="5" t="s">
        <v>81</v>
      </c>
      <c r="B66" s="5" t="s">
        <v>231</v>
      </c>
      <c r="C66" s="5" t="s">
        <v>224</v>
      </c>
      <c r="D66" s="5" t="s">
        <v>243</v>
      </c>
      <c r="E66" s="6">
        <v>1</v>
      </c>
      <c r="F66" s="6"/>
      <c r="G66" s="11"/>
      <c r="H66" s="11">
        <f t="shared" si="2"/>
        <v>0</v>
      </c>
      <c r="J66" s="88"/>
      <c r="K66" s="90"/>
      <c r="L66" s="89"/>
      <c r="M66" s="89"/>
      <c r="N66" s="89"/>
      <c r="O66" s="89"/>
    </row>
    <row r="67" spans="1:15" x14ac:dyDescent="0.25">
      <c r="A67" s="5" t="s">
        <v>78</v>
      </c>
      <c r="B67" s="5" t="s">
        <v>232</v>
      </c>
      <c r="C67" s="5" t="s">
        <v>224</v>
      </c>
      <c r="D67" s="5" t="s">
        <v>243</v>
      </c>
      <c r="E67" s="5">
        <v>2</v>
      </c>
      <c r="F67" s="5"/>
      <c r="G67" s="11"/>
      <c r="H67" s="11">
        <f t="shared" si="2"/>
        <v>0</v>
      </c>
      <c r="J67" s="88"/>
      <c r="K67" s="90"/>
      <c r="L67" s="89"/>
      <c r="M67" s="89"/>
      <c r="N67" s="89"/>
      <c r="O67" s="89"/>
    </row>
    <row r="68" spans="1:15" x14ac:dyDescent="0.25">
      <c r="A68" s="5" t="s">
        <v>82</v>
      </c>
      <c r="B68" s="5" t="s">
        <v>233</v>
      </c>
      <c r="C68" s="5" t="s">
        <v>224</v>
      </c>
      <c r="D68" s="5" t="s">
        <v>243</v>
      </c>
      <c r="E68" s="6">
        <v>1</v>
      </c>
      <c r="F68" s="6"/>
      <c r="G68" s="11"/>
      <c r="H68" s="11">
        <f t="shared" si="2"/>
        <v>0</v>
      </c>
      <c r="J68" s="88"/>
      <c r="K68" s="90"/>
      <c r="L68" s="89"/>
      <c r="M68" s="89"/>
      <c r="N68" s="89"/>
      <c r="O68" s="89"/>
    </row>
    <row r="69" spans="1:15" x14ac:dyDescent="0.25">
      <c r="A69" s="5" t="s">
        <v>64</v>
      </c>
      <c r="B69" s="5" t="s">
        <v>234</v>
      </c>
      <c r="C69" s="5" t="s">
        <v>224</v>
      </c>
      <c r="D69" s="5" t="s">
        <v>243</v>
      </c>
      <c r="E69" s="6">
        <v>12</v>
      </c>
      <c r="F69" s="6"/>
      <c r="G69" s="11"/>
      <c r="H69" s="11">
        <f t="shared" si="2"/>
        <v>0</v>
      </c>
      <c r="J69" s="88"/>
      <c r="K69" s="90"/>
      <c r="L69" s="89"/>
      <c r="M69" s="89"/>
      <c r="N69" s="89"/>
      <c r="O69" s="89"/>
    </row>
    <row r="70" spans="1:15" x14ac:dyDescent="0.25">
      <c r="A70" s="5" t="s">
        <v>101</v>
      </c>
      <c r="B70" s="5" t="s">
        <v>241</v>
      </c>
      <c r="C70" s="5" t="s">
        <v>224</v>
      </c>
      <c r="D70" s="5" t="s">
        <v>243</v>
      </c>
      <c r="E70" s="6">
        <v>1</v>
      </c>
      <c r="F70" s="6"/>
      <c r="G70" s="135"/>
      <c r="H70" s="11">
        <f t="shared" si="2"/>
        <v>0</v>
      </c>
      <c r="J70" s="88"/>
      <c r="K70" s="90"/>
      <c r="L70" s="89"/>
      <c r="M70" s="89"/>
      <c r="N70" s="89"/>
      <c r="O70" s="89"/>
    </row>
    <row r="71" spans="1:15" x14ac:dyDescent="0.25">
      <c r="A71" s="5" t="s">
        <v>96</v>
      </c>
      <c r="B71" s="5" t="s">
        <v>235</v>
      </c>
      <c r="C71" s="5" t="s">
        <v>224</v>
      </c>
      <c r="D71" s="5" t="s">
        <v>243</v>
      </c>
      <c r="E71" s="6">
        <v>1</v>
      </c>
      <c r="F71" s="6"/>
      <c r="G71" s="11"/>
      <c r="H71" s="11">
        <f t="shared" si="2"/>
        <v>0</v>
      </c>
      <c r="J71" s="88"/>
      <c r="K71" s="90"/>
      <c r="L71" s="89"/>
      <c r="M71" s="89"/>
      <c r="N71" s="89"/>
      <c r="O71" s="89"/>
    </row>
    <row r="72" spans="1:15" ht="15.75" x14ac:dyDescent="0.25">
      <c r="A72" s="36" t="s">
        <v>11</v>
      </c>
      <c r="B72" s="36"/>
      <c r="C72" s="36"/>
      <c r="D72" s="36"/>
      <c r="E72" s="127">
        <f>SUM(E55:E71)</f>
        <v>49</v>
      </c>
      <c r="F72" s="171"/>
      <c r="G72" s="138"/>
      <c r="H72" s="159">
        <f>SUM(H55:H71)</f>
        <v>0</v>
      </c>
      <c r="J72" s="36" t="s">
        <v>11</v>
      </c>
      <c r="K72" s="38">
        <f>SUM(K63:K64)</f>
        <v>0</v>
      </c>
      <c r="L72" s="37"/>
      <c r="M72" s="125"/>
      <c r="N72" s="125"/>
      <c r="O72" s="160">
        <f>SUM(O63:O64)</f>
        <v>0</v>
      </c>
    </row>
    <row r="73" spans="1:15" x14ac:dyDescent="0.25">
      <c r="K73" s="298" t="s">
        <v>12</v>
      </c>
      <c r="L73" s="298"/>
      <c r="M73" s="121"/>
      <c r="N73" s="121"/>
      <c r="O73" s="161"/>
    </row>
    <row r="74" spans="1:15" x14ac:dyDescent="0.25">
      <c r="K74" s="128"/>
      <c r="L74" s="128"/>
      <c r="M74" s="128"/>
      <c r="N74" s="128"/>
      <c r="O74" s="162"/>
    </row>
    <row r="75" spans="1:15" ht="15.75" x14ac:dyDescent="0.25">
      <c r="A75" s="136" t="s">
        <v>123</v>
      </c>
      <c r="B75" s="277"/>
      <c r="C75" s="277"/>
      <c r="D75" s="277"/>
      <c r="E75" s="286" t="s">
        <v>98</v>
      </c>
      <c r="F75" s="287"/>
      <c r="G75" s="287"/>
      <c r="H75" s="287"/>
      <c r="I75" s="287"/>
      <c r="J75" s="287"/>
      <c r="K75" s="287"/>
      <c r="L75" s="287"/>
      <c r="M75" s="287"/>
      <c r="N75" s="287"/>
      <c r="O75" s="288"/>
    </row>
    <row r="76" spans="1:15" x14ac:dyDescent="0.25">
      <c r="A76" s="143" t="s">
        <v>119</v>
      </c>
      <c r="B76" s="282"/>
      <c r="C76" s="282"/>
      <c r="D76" s="282"/>
      <c r="E76" s="139" t="s">
        <v>9</v>
      </c>
      <c r="F76" s="139"/>
      <c r="G76" s="149"/>
      <c r="H76" s="150"/>
      <c r="J76" s="164" t="s">
        <v>110</v>
      </c>
      <c r="K76" s="139" t="s">
        <v>9</v>
      </c>
      <c r="L76" s="149"/>
      <c r="M76" s="149"/>
      <c r="N76" s="149"/>
      <c r="O76" s="150"/>
    </row>
    <row r="77" spans="1:15" x14ac:dyDescent="0.25">
      <c r="A77" s="140" t="s">
        <v>13</v>
      </c>
      <c r="B77" s="275"/>
      <c r="C77" s="275"/>
      <c r="D77" s="275"/>
      <c r="E77" s="141" t="s">
        <v>7</v>
      </c>
      <c r="F77" s="141"/>
      <c r="G77" s="142" t="s">
        <v>66</v>
      </c>
      <c r="H77" s="151"/>
      <c r="J77" s="140" t="s">
        <v>13</v>
      </c>
      <c r="K77" s="141" t="s">
        <v>7</v>
      </c>
      <c r="L77" s="142"/>
      <c r="M77" s="142"/>
      <c r="N77" s="142"/>
      <c r="O77" s="151"/>
    </row>
    <row r="78" spans="1:15" ht="16.5" thickBot="1" x14ac:dyDescent="0.3">
      <c r="A78" s="289" t="s">
        <v>0</v>
      </c>
      <c r="B78" s="290"/>
      <c r="C78" s="290"/>
      <c r="D78" s="290"/>
      <c r="E78" s="290"/>
      <c r="F78" s="290"/>
      <c r="G78" s="290"/>
      <c r="H78" s="291"/>
      <c r="J78" s="289" t="s">
        <v>10</v>
      </c>
      <c r="K78" s="290"/>
      <c r="L78" s="290"/>
      <c r="M78" s="290"/>
      <c r="N78" s="290"/>
      <c r="O78" s="291"/>
    </row>
    <row r="79" spans="1:15" ht="24" x14ac:dyDescent="0.25">
      <c r="A79" s="152" t="s">
        <v>1</v>
      </c>
      <c r="B79" s="152" t="s">
        <v>222</v>
      </c>
      <c r="C79" s="152" t="s">
        <v>223</v>
      </c>
      <c r="D79" s="152" t="s">
        <v>22</v>
      </c>
      <c r="E79" s="152" t="s">
        <v>2</v>
      </c>
      <c r="F79" s="153" t="s">
        <v>201</v>
      </c>
      <c r="G79" s="153" t="s">
        <v>202</v>
      </c>
      <c r="H79" s="154" t="s">
        <v>4</v>
      </c>
      <c r="J79" s="155" t="s">
        <v>1</v>
      </c>
      <c r="K79" s="155" t="s">
        <v>2</v>
      </c>
      <c r="L79" s="156" t="s">
        <v>3</v>
      </c>
      <c r="M79" s="157" t="s">
        <v>15</v>
      </c>
      <c r="N79" s="157" t="s">
        <v>16</v>
      </c>
      <c r="O79" s="158" t="s">
        <v>4</v>
      </c>
    </row>
    <row r="80" spans="1:15" ht="15.75" x14ac:dyDescent="0.25">
      <c r="A80" s="292" t="s">
        <v>5</v>
      </c>
      <c r="B80" s="293"/>
      <c r="C80" s="293"/>
      <c r="D80" s="293"/>
      <c r="E80" s="293"/>
      <c r="F80" s="293"/>
      <c r="G80" s="293"/>
      <c r="H80" s="294"/>
      <c r="J80" s="295" t="s">
        <v>5</v>
      </c>
      <c r="K80" s="296"/>
      <c r="L80" s="296"/>
      <c r="M80" s="296"/>
      <c r="N80" s="296"/>
      <c r="O80" s="297"/>
    </row>
    <row r="81" spans="1:16" x14ac:dyDescent="0.25">
      <c r="A81" s="5" t="s">
        <v>93</v>
      </c>
      <c r="B81" s="5" t="s">
        <v>225</v>
      </c>
      <c r="C81" s="5" t="s">
        <v>224</v>
      </c>
      <c r="D81" s="5" t="s">
        <v>243</v>
      </c>
      <c r="E81" s="5">
        <v>1</v>
      </c>
      <c r="F81" s="5"/>
      <c r="G81" s="135"/>
      <c r="H81" s="87">
        <f>E81*(G81+F81)</f>
        <v>0</v>
      </c>
      <c r="J81" s="88"/>
      <c r="K81" s="90"/>
      <c r="L81" s="89"/>
      <c r="M81" s="89"/>
      <c r="N81" s="89"/>
      <c r="O81" s="89"/>
    </row>
    <row r="82" spans="1:16" x14ac:dyDescent="0.25">
      <c r="A82" s="5" t="s">
        <v>77</v>
      </c>
      <c r="B82" s="5" t="s">
        <v>226</v>
      </c>
      <c r="C82" s="5" t="s">
        <v>224</v>
      </c>
      <c r="D82" s="5" t="s">
        <v>243</v>
      </c>
      <c r="E82" s="5">
        <v>3</v>
      </c>
      <c r="F82" s="5"/>
      <c r="G82" s="11"/>
      <c r="H82" s="87">
        <f t="shared" ref="H82:H91" si="3">E82*(G82+F82)</f>
        <v>0</v>
      </c>
      <c r="J82" s="88"/>
      <c r="K82" s="90"/>
      <c r="L82" s="89"/>
      <c r="M82" s="89"/>
      <c r="N82" s="89"/>
      <c r="O82" s="89"/>
    </row>
    <row r="83" spans="1:16" x14ac:dyDescent="0.25">
      <c r="A83" s="5" t="s">
        <v>79</v>
      </c>
      <c r="B83" s="5" t="s">
        <v>227</v>
      </c>
      <c r="C83" s="5" t="s">
        <v>224</v>
      </c>
      <c r="D83" s="5" t="s">
        <v>243</v>
      </c>
      <c r="E83" s="5">
        <v>4</v>
      </c>
      <c r="F83" s="5"/>
      <c r="G83" s="11"/>
      <c r="H83" s="87">
        <f t="shared" si="3"/>
        <v>0</v>
      </c>
      <c r="J83" s="88"/>
      <c r="K83" s="90"/>
      <c r="L83" s="89"/>
      <c r="M83" s="89"/>
      <c r="N83" s="89"/>
      <c r="O83" s="89"/>
    </row>
    <row r="84" spans="1:16" x14ac:dyDescent="0.25">
      <c r="A84" s="5" t="s">
        <v>95</v>
      </c>
      <c r="B84" s="5" t="s">
        <v>228</v>
      </c>
      <c r="C84" s="5" t="s">
        <v>224</v>
      </c>
      <c r="D84" s="5" t="s">
        <v>243</v>
      </c>
      <c r="E84" s="5">
        <v>1</v>
      </c>
      <c r="F84" s="5"/>
      <c r="G84" s="135"/>
      <c r="H84" s="87">
        <f t="shared" si="3"/>
        <v>0</v>
      </c>
      <c r="J84" s="88"/>
      <c r="K84" s="90"/>
      <c r="L84" s="89"/>
      <c r="M84" s="89"/>
      <c r="N84" s="89"/>
      <c r="O84" s="89"/>
    </row>
    <row r="85" spans="1:16" x14ac:dyDescent="0.25">
      <c r="A85" s="5" t="s">
        <v>94</v>
      </c>
      <c r="B85" s="5" t="s">
        <v>229</v>
      </c>
      <c r="C85" s="5" t="s">
        <v>224</v>
      </c>
      <c r="D85" s="5" t="s">
        <v>243</v>
      </c>
      <c r="E85" s="5">
        <v>2</v>
      </c>
      <c r="F85" s="5"/>
      <c r="G85" s="135"/>
      <c r="H85" s="87">
        <f t="shared" si="3"/>
        <v>0</v>
      </c>
      <c r="J85" s="88"/>
      <c r="K85" s="90"/>
      <c r="L85" s="89"/>
      <c r="M85" s="89"/>
      <c r="N85" s="89"/>
      <c r="O85" s="89"/>
    </row>
    <row r="86" spans="1:16" x14ac:dyDescent="0.25">
      <c r="A86" s="5" t="s">
        <v>80</v>
      </c>
      <c r="B86" s="5" t="s">
        <v>230</v>
      </c>
      <c r="C86" s="5" t="s">
        <v>224</v>
      </c>
      <c r="D86" s="5" t="s">
        <v>243</v>
      </c>
      <c r="E86" s="5">
        <v>2</v>
      </c>
      <c r="F86" s="5"/>
      <c r="G86" s="11"/>
      <c r="H86" s="87">
        <f t="shared" si="3"/>
        <v>0</v>
      </c>
      <c r="J86" s="88"/>
      <c r="K86" s="90"/>
      <c r="L86" s="89"/>
      <c r="M86" s="89"/>
      <c r="N86" s="89"/>
      <c r="O86" s="89"/>
    </row>
    <row r="87" spans="1:16" x14ac:dyDescent="0.25">
      <c r="A87" s="5" t="s">
        <v>81</v>
      </c>
      <c r="B87" s="5" t="s">
        <v>231</v>
      </c>
      <c r="C87" s="5" t="s">
        <v>224</v>
      </c>
      <c r="D87" s="5" t="s">
        <v>243</v>
      </c>
      <c r="E87" s="6">
        <v>1</v>
      </c>
      <c r="F87" s="6"/>
      <c r="G87" s="11"/>
      <c r="H87" s="87">
        <f t="shared" si="3"/>
        <v>0</v>
      </c>
      <c r="J87" s="88"/>
      <c r="K87" s="90"/>
      <c r="L87" s="89"/>
      <c r="M87" s="89"/>
      <c r="N87" s="89"/>
      <c r="O87" s="89"/>
    </row>
    <row r="88" spans="1:16" x14ac:dyDescent="0.25">
      <c r="A88" s="5" t="s">
        <v>78</v>
      </c>
      <c r="B88" s="5" t="s">
        <v>232</v>
      </c>
      <c r="C88" s="5" t="s">
        <v>224</v>
      </c>
      <c r="D88" s="5" t="s">
        <v>243</v>
      </c>
      <c r="E88" s="5">
        <v>2</v>
      </c>
      <c r="F88" s="5"/>
      <c r="G88" s="11"/>
      <c r="H88" s="87">
        <f t="shared" si="3"/>
        <v>0</v>
      </c>
      <c r="J88" s="88"/>
      <c r="K88" s="90"/>
      <c r="L88" s="89"/>
      <c r="M88" s="89"/>
      <c r="N88" s="89"/>
      <c r="O88" s="89"/>
    </row>
    <row r="89" spans="1:16" x14ac:dyDescent="0.25">
      <c r="A89" s="5" t="s">
        <v>82</v>
      </c>
      <c r="B89" s="5" t="s">
        <v>233</v>
      </c>
      <c r="C89" s="5" t="s">
        <v>224</v>
      </c>
      <c r="D89" s="5" t="s">
        <v>243</v>
      </c>
      <c r="E89" s="6">
        <v>1</v>
      </c>
      <c r="F89" s="6"/>
      <c r="G89" s="11"/>
      <c r="H89" s="87">
        <f t="shared" si="3"/>
        <v>0</v>
      </c>
      <c r="J89" s="88"/>
      <c r="K89" s="90"/>
      <c r="L89" s="89"/>
      <c r="M89" s="89"/>
      <c r="N89" s="89"/>
      <c r="O89" s="89"/>
      <c r="P89" s="86"/>
    </row>
    <row r="90" spans="1:16" x14ac:dyDescent="0.25">
      <c r="A90" s="5" t="s">
        <v>64</v>
      </c>
      <c r="B90" s="5" t="s">
        <v>234</v>
      </c>
      <c r="C90" s="5" t="s">
        <v>224</v>
      </c>
      <c r="D90" s="5" t="s">
        <v>243</v>
      </c>
      <c r="E90" s="6">
        <v>7</v>
      </c>
      <c r="F90" s="6"/>
      <c r="G90" s="11"/>
      <c r="H90" s="87">
        <f t="shared" si="3"/>
        <v>0</v>
      </c>
      <c r="J90" s="88"/>
      <c r="K90" s="90"/>
      <c r="L90" s="89"/>
      <c r="M90" s="89"/>
      <c r="N90" s="89"/>
      <c r="O90" s="89"/>
    </row>
    <row r="91" spans="1:16" x14ac:dyDescent="0.25">
      <c r="A91" s="5" t="s">
        <v>96</v>
      </c>
      <c r="B91" s="5" t="s">
        <v>235</v>
      </c>
      <c r="C91" s="5" t="s">
        <v>224</v>
      </c>
      <c r="D91" s="5" t="s">
        <v>243</v>
      </c>
      <c r="E91" s="6">
        <v>1</v>
      </c>
      <c r="F91" s="6"/>
      <c r="G91" s="11"/>
      <c r="H91" s="87">
        <f t="shared" si="3"/>
        <v>0</v>
      </c>
      <c r="I91" s="85"/>
      <c r="J91" s="88"/>
      <c r="K91" s="90"/>
      <c r="L91" s="89"/>
      <c r="M91" s="89"/>
      <c r="N91" s="89"/>
      <c r="O91" s="89"/>
    </row>
    <row r="92" spans="1:16" ht="15.75" x14ac:dyDescent="0.25">
      <c r="A92" s="36" t="s">
        <v>11</v>
      </c>
      <c r="B92" s="36"/>
      <c r="C92" s="36"/>
      <c r="D92" s="36"/>
      <c r="E92" s="127">
        <f>SUM(E81:E91)</f>
        <v>25</v>
      </c>
      <c r="F92" s="171"/>
      <c r="G92" s="138"/>
      <c r="H92" s="159">
        <f>SUM(H81:H91)</f>
        <v>0</v>
      </c>
      <c r="J92" s="36" t="s">
        <v>11</v>
      </c>
      <c r="K92" s="38">
        <f>SUM(K91:K91)</f>
        <v>0</v>
      </c>
      <c r="L92" s="37"/>
      <c r="M92" s="125"/>
      <c r="N92" s="125"/>
      <c r="O92" s="160">
        <f>SUM(O91:O91)</f>
        <v>0</v>
      </c>
    </row>
    <row r="93" spans="1:16" ht="14.25" customHeight="1" x14ac:dyDescent="0.25">
      <c r="K93" s="299" t="s">
        <v>12</v>
      </c>
      <c r="L93" s="300"/>
      <c r="M93" s="121"/>
      <c r="N93" s="121"/>
      <c r="O93" s="161"/>
    </row>
    <row r="94" spans="1:16" x14ac:dyDescent="0.25">
      <c r="K94" s="128"/>
      <c r="L94" s="128"/>
      <c r="M94" s="128"/>
      <c r="N94" s="128"/>
      <c r="O94" s="162"/>
    </row>
    <row r="95" spans="1:16" ht="15.75" x14ac:dyDescent="0.25">
      <c r="A95" s="136" t="s">
        <v>138</v>
      </c>
      <c r="B95" s="283"/>
      <c r="C95" s="283"/>
      <c r="D95" s="283"/>
      <c r="E95" s="287" t="s">
        <v>114</v>
      </c>
      <c r="F95" s="287"/>
      <c r="G95" s="287"/>
      <c r="H95" s="287"/>
      <c r="I95" s="287"/>
      <c r="J95" s="287"/>
      <c r="K95" s="287"/>
      <c r="L95" s="287"/>
      <c r="M95" s="287"/>
      <c r="N95" s="287"/>
      <c r="O95" s="288"/>
    </row>
    <row r="96" spans="1:16" x14ac:dyDescent="0.25">
      <c r="A96" s="148" t="s">
        <v>113</v>
      </c>
      <c r="B96" s="281"/>
      <c r="C96" s="281"/>
      <c r="D96" s="281"/>
      <c r="E96" s="139" t="s">
        <v>9</v>
      </c>
      <c r="F96" s="139"/>
      <c r="G96" s="149"/>
      <c r="H96" s="150"/>
      <c r="J96" s="148" t="s">
        <v>109</v>
      </c>
      <c r="K96" s="139" t="s">
        <v>9</v>
      </c>
      <c r="L96" s="149"/>
      <c r="M96" s="149"/>
      <c r="N96" s="149"/>
      <c r="O96" s="150"/>
    </row>
    <row r="97" spans="1:15" x14ac:dyDescent="0.25">
      <c r="A97" s="177" t="s">
        <v>13</v>
      </c>
      <c r="B97" s="275"/>
      <c r="C97" s="275"/>
      <c r="D97" s="275"/>
      <c r="E97" s="141" t="s">
        <v>7</v>
      </c>
      <c r="F97" s="141"/>
      <c r="G97" s="142" t="s">
        <v>90</v>
      </c>
      <c r="H97" s="151"/>
      <c r="J97" s="177" t="s">
        <v>13</v>
      </c>
      <c r="K97" s="141" t="s">
        <v>7</v>
      </c>
      <c r="L97" s="142"/>
      <c r="M97" s="142"/>
      <c r="N97" s="142"/>
      <c r="O97" s="151"/>
    </row>
    <row r="98" spans="1:15" ht="16.5" thickBot="1" x14ac:dyDescent="0.3">
      <c r="A98" s="289" t="s">
        <v>0</v>
      </c>
      <c r="B98" s="290"/>
      <c r="C98" s="290"/>
      <c r="D98" s="290"/>
      <c r="E98" s="290"/>
      <c r="F98" s="290"/>
      <c r="G98" s="290"/>
      <c r="H98" s="291"/>
      <c r="J98" s="289" t="s">
        <v>10</v>
      </c>
      <c r="K98" s="290"/>
      <c r="L98" s="290"/>
      <c r="M98" s="290"/>
      <c r="N98" s="290"/>
      <c r="O98" s="291"/>
    </row>
    <row r="99" spans="1:15" ht="24" x14ac:dyDescent="0.25">
      <c r="A99" s="152" t="s">
        <v>1</v>
      </c>
      <c r="B99" s="152" t="s">
        <v>222</v>
      </c>
      <c r="C99" s="152" t="s">
        <v>223</v>
      </c>
      <c r="D99" s="152" t="s">
        <v>22</v>
      </c>
      <c r="E99" s="152" t="s">
        <v>2</v>
      </c>
      <c r="F99" s="153" t="s">
        <v>201</v>
      </c>
      <c r="G99" s="153" t="s">
        <v>202</v>
      </c>
      <c r="H99" s="154" t="s">
        <v>4</v>
      </c>
      <c r="J99" s="155" t="s">
        <v>1</v>
      </c>
      <c r="K99" s="155" t="s">
        <v>2</v>
      </c>
      <c r="L99" s="156" t="s">
        <v>3</v>
      </c>
      <c r="M99" s="157" t="s">
        <v>15</v>
      </c>
      <c r="N99" s="157" t="s">
        <v>16</v>
      </c>
      <c r="O99" s="158" t="s">
        <v>4</v>
      </c>
    </row>
    <row r="100" spans="1:15" ht="15.75" x14ac:dyDescent="0.25">
      <c r="A100" s="292" t="s">
        <v>5</v>
      </c>
      <c r="B100" s="293"/>
      <c r="C100" s="293"/>
      <c r="D100" s="293"/>
      <c r="E100" s="293"/>
      <c r="F100" s="293"/>
      <c r="G100" s="293"/>
      <c r="H100" s="294"/>
      <c r="J100" s="295" t="s">
        <v>5</v>
      </c>
      <c r="K100" s="296"/>
      <c r="L100" s="296"/>
      <c r="M100" s="296"/>
      <c r="N100" s="296"/>
      <c r="O100" s="297"/>
    </row>
    <row r="101" spans="1:15" ht="15.75" x14ac:dyDescent="0.25">
      <c r="A101" s="5" t="s">
        <v>93</v>
      </c>
      <c r="B101" s="5" t="s">
        <v>225</v>
      </c>
      <c r="C101" s="5" t="s">
        <v>224</v>
      </c>
      <c r="D101" s="5" t="s">
        <v>243</v>
      </c>
      <c r="E101" s="5">
        <v>1</v>
      </c>
      <c r="F101" s="5"/>
      <c r="G101" s="135"/>
      <c r="H101" s="87">
        <f>E101*(G101+F101)</f>
        <v>0</v>
      </c>
      <c r="J101" s="41"/>
      <c r="K101" s="41"/>
      <c r="L101" s="41"/>
      <c r="M101" s="41"/>
      <c r="N101" s="41"/>
      <c r="O101" s="41"/>
    </row>
    <row r="102" spans="1:15" ht="15.75" x14ac:dyDescent="0.25">
      <c r="A102" s="5" t="s">
        <v>77</v>
      </c>
      <c r="B102" s="5" t="s">
        <v>226</v>
      </c>
      <c r="C102" s="5" t="s">
        <v>224</v>
      </c>
      <c r="D102" s="5" t="s">
        <v>243</v>
      </c>
      <c r="E102" s="5">
        <v>3</v>
      </c>
      <c r="F102" s="5"/>
      <c r="G102" s="11"/>
      <c r="H102" s="87">
        <f t="shared" ref="H102:H111" si="4">E102*(G102+F102)</f>
        <v>0</v>
      </c>
      <c r="J102" s="41"/>
      <c r="K102" s="41"/>
      <c r="L102" s="41"/>
      <c r="M102" s="41"/>
      <c r="N102" s="41"/>
      <c r="O102" s="41"/>
    </row>
    <row r="103" spans="1:15" ht="15.75" x14ac:dyDescent="0.25">
      <c r="A103" s="5" t="s">
        <v>79</v>
      </c>
      <c r="B103" s="5" t="s">
        <v>227</v>
      </c>
      <c r="C103" s="5" t="s">
        <v>224</v>
      </c>
      <c r="D103" s="5" t="s">
        <v>243</v>
      </c>
      <c r="E103" s="5">
        <v>4</v>
      </c>
      <c r="F103" s="5"/>
      <c r="G103" s="11"/>
      <c r="H103" s="87">
        <f t="shared" si="4"/>
        <v>0</v>
      </c>
      <c r="J103" s="41"/>
      <c r="K103" s="41"/>
      <c r="L103" s="41"/>
      <c r="M103" s="41"/>
      <c r="N103" s="41"/>
      <c r="O103" s="41"/>
    </row>
    <row r="104" spans="1:15" ht="15.75" x14ac:dyDescent="0.25">
      <c r="A104" s="5" t="s">
        <v>95</v>
      </c>
      <c r="B104" s="5" t="s">
        <v>228</v>
      </c>
      <c r="C104" s="5" t="s">
        <v>224</v>
      </c>
      <c r="D104" s="5" t="s">
        <v>243</v>
      </c>
      <c r="E104" s="5">
        <v>1</v>
      </c>
      <c r="F104" s="5"/>
      <c r="G104" s="135"/>
      <c r="H104" s="87">
        <f t="shared" si="4"/>
        <v>0</v>
      </c>
      <c r="J104" s="41"/>
      <c r="K104" s="41"/>
      <c r="L104" s="41"/>
      <c r="M104" s="41"/>
      <c r="N104" s="41"/>
      <c r="O104" s="41"/>
    </row>
    <row r="105" spans="1:15" ht="15.75" x14ac:dyDescent="0.25">
      <c r="A105" s="5" t="s">
        <v>94</v>
      </c>
      <c r="B105" s="5" t="s">
        <v>229</v>
      </c>
      <c r="C105" s="5" t="s">
        <v>224</v>
      </c>
      <c r="D105" s="5" t="s">
        <v>243</v>
      </c>
      <c r="E105" s="5">
        <v>2</v>
      </c>
      <c r="F105" s="5"/>
      <c r="G105" s="135"/>
      <c r="H105" s="87">
        <f t="shared" si="4"/>
        <v>0</v>
      </c>
      <c r="J105" s="41"/>
      <c r="K105" s="41"/>
      <c r="L105" s="41"/>
      <c r="M105" s="41"/>
      <c r="N105" s="41"/>
      <c r="O105" s="41"/>
    </row>
    <row r="106" spans="1:15" ht="15.75" x14ac:dyDescent="0.25">
      <c r="A106" s="5" t="s">
        <v>80</v>
      </c>
      <c r="B106" s="5" t="s">
        <v>230</v>
      </c>
      <c r="C106" s="5" t="s">
        <v>224</v>
      </c>
      <c r="D106" s="5" t="s">
        <v>243</v>
      </c>
      <c r="E106" s="5">
        <v>2</v>
      </c>
      <c r="F106" s="5"/>
      <c r="G106" s="11"/>
      <c r="H106" s="87">
        <f t="shared" si="4"/>
        <v>0</v>
      </c>
      <c r="J106" s="41"/>
      <c r="K106" s="41"/>
      <c r="L106" s="41"/>
      <c r="M106" s="41"/>
      <c r="N106" s="41"/>
      <c r="O106" s="41"/>
    </row>
    <row r="107" spans="1:15" ht="15.75" x14ac:dyDescent="0.25">
      <c r="A107" s="5" t="s">
        <v>81</v>
      </c>
      <c r="B107" s="5" t="s">
        <v>231</v>
      </c>
      <c r="C107" s="5" t="s">
        <v>224</v>
      </c>
      <c r="D107" s="5" t="s">
        <v>243</v>
      </c>
      <c r="E107" s="6">
        <v>1</v>
      </c>
      <c r="F107" s="6"/>
      <c r="G107" s="11"/>
      <c r="H107" s="87">
        <f t="shared" si="4"/>
        <v>0</v>
      </c>
      <c r="J107" s="41"/>
      <c r="K107" s="41"/>
      <c r="L107" s="41"/>
      <c r="M107" s="41"/>
      <c r="N107" s="41"/>
      <c r="O107" s="41"/>
    </row>
    <row r="108" spans="1:15" ht="15.75" x14ac:dyDescent="0.25">
      <c r="A108" s="5" t="s">
        <v>78</v>
      </c>
      <c r="B108" s="5" t="s">
        <v>232</v>
      </c>
      <c r="C108" s="5" t="s">
        <v>224</v>
      </c>
      <c r="D108" s="5" t="s">
        <v>243</v>
      </c>
      <c r="E108" s="5">
        <v>2</v>
      </c>
      <c r="F108" s="5"/>
      <c r="G108" s="11"/>
      <c r="H108" s="87">
        <f t="shared" si="4"/>
        <v>0</v>
      </c>
      <c r="J108" s="41"/>
      <c r="K108" s="41"/>
      <c r="L108" s="41"/>
      <c r="M108" s="41"/>
      <c r="N108" s="41"/>
      <c r="O108" s="41"/>
    </row>
    <row r="109" spans="1:15" ht="15.75" x14ac:dyDescent="0.25">
      <c r="A109" s="5" t="s">
        <v>82</v>
      </c>
      <c r="B109" s="5" t="s">
        <v>233</v>
      </c>
      <c r="C109" s="5" t="s">
        <v>224</v>
      </c>
      <c r="D109" s="5" t="s">
        <v>243</v>
      </c>
      <c r="E109" s="6">
        <v>1</v>
      </c>
      <c r="F109" s="6"/>
      <c r="G109" s="11"/>
      <c r="H109" s="87">
        <f t="shared" si="4"/>
        <v>0</v>
      </c>
      <c r="J109" s="41"/>
      <c r="K109" s="41"/>
      <c r="L109" s="41"/>
      <c r="M109" s="41"/>
      <c r="N109" s="41"/>
      <c r="O109" s="41"/>
    </row>
    <row r="110" spans="1:15" ht="15.75" x14ac:dyDescent="0.25">
      <c r="A110" s="5" t="s">
        <v>64</v>
      </c>
      <c r="B110" s="5" t="s">
        <v>234</v>
      </c>
      <c r="C110" s="5" t="s">
        <v>224</v>
      </c>
      <c r="D110" s="5" t="s">
        <v>243</v>
      </c>
      <c r="E110" s="6">
        <v>7</v>
      </c>
      <c r="F110" s="6"/>
      <c r="G110" s="11"/>
      <c r="H110" s="87">
        <f t="shared" si="4"/>
        <v>0</v>
      </c>
      <c r="J110" s="2"/>
      <c r="K110" s="3"/>
      <c r="L110" s="7"/>
      <c r="M110" s="21"/>
      <c r="N110" s="21"/>
      <c r="O110" s="7"/>
    </row>
    <row r="111" spans="1:15" x14ac:dyDescent="0.25">
      <c r="A111" s="5" t="s">
        <v>96</v>
      </c>
      <c r="B111" s="5" t="s">
        <v>235</v>
      </c>
      <c r="C111" s="5" t="s">
        <v>224</v>
      </c>
      <c r="D111" s="5" t="s">
        <v>243</v>
      </c>
      <c r="E111" s="6">
        <v>1</v>
      </c>
      <c r="F111" s="6"/>
      <c r="G111" s="11"/>
      <c r="H111" s="87">
        <f t="shared" si="4"/>
        <v>0</v>
      </c>
      <c r="J111" s="2"/>
      <c r="K111" s="2"/>
      <c r="L111" s="7"/>
      <c r="M111" s="7"/>
      <c r="N111" s="7"/>
      <c r="O111" s="7"/>
    </row>
    <row r="112" spans="1:15" ht="15.75" x14ac:dyDescent="0.25">
      <c r="A112" s="36" t="s">
        <v>44</v>
      </c>
      <c r="B112" s="36"/>
      <c r="C112" s="36"/>
      <c r="D112" s="36"/>
      <c r="E112" s="171">
        <f>SUM(E101:E111)</f>
        <v>25</v>
      </c>
      <c r="F112" s="171"/>
      <c r="G112" s="138"/>
      <c r="H112" s="56">
        <f>SUM(H101:H111)</f>
        <v>0</v>
      </c>
      <c r="J112" s="36" t="s">
        <v>11</v>
      </c>
      <c r="K112" s="38">
        <f>SUM(K110:K111)</f>
        <v>0</v>
      </c>
      <c r="L112" s="37"/>
      <c r="M112" s="170"/>
      <c r="N112" s="170"/>
      <c r="O112" s="160">
        <f>SUM(O110:O111)</f>
        <v>0</v>
      </c>
    </row>
    <row r="113" spans="1:15" ht="15.75" x14ac:dyDescent="0.25">
      <c r="A113" s="292" t="s">
        <v>6</v>
      </c>
      <c r="B113" s="293"/>
      <c r="C113" s="293"/>
      <c r="D113" s="293"/>
      <c r="E113" s="293"/>
      <c r="F113" s="293"/>
      <c r="G113" s="293"/>
      <c r="H113" s="294"/>
      <c r="J113" s="295" t="s">
        <v>6</v>
      </c>
      <c r="K113" s="296"/>
      <c r="L113" s="296"/>
      <c r="M113" s="296"/>
      <c r="N113" s="296"/>
      <c r="O113" s="297"/>
    </row>
    <row r="114" spans="1:15" ht="15.75" x14ac:dyDescent="0.25">
      <c r="A114" s="2" t="s">
        <v>84</v>
      </c>
      <c r="B114" s="2" t="s">
        <v>244</v>
      </c>
      <c r="C114" s="2" t="s">
        <v>245</v>
      </c>
      <c r="D114" s="5" t="s">
        <v>243</v>
      </c>
      <c r="E114" s="41">
        <v>41</v>
      </c>
      <c r="F114" s="41"/>
      <c r="G114" s="11"/>
      <c r="H114" s="11">
        <f>E114*(G114+F114)</f>
        <v>0</v>
      </c>
      <c r="J114" s="5"/>
      <c r="K114" s="6"/>
      <c r="L114" s="7"/>
      <c r="M114" s="21"/>
      <c r="N114" s="21"/>
      <c r="O114" s="7"/>
    </row>
    <row r="115" spans="1:15" x14ac:dyDescent="0.25">
      <c r="A115" s="2"/>
      <c r="B115" s="2"/>
      <c r="C115" s="2"/>
      <c r="D115" s="2"/>
      <c r="E115" s="2"/>
      <c r="F115" s="2"/>
      <c r="G115" s="11"/>
      <c r="H115" s="11"/>
      <c r="J115" s="5"/>
      <c r="K115" s="6"/>
      <c r="L115" s="7"/>
      <c r="M115" s="7"/>
      <c r="N115" s="7"/>
      <c r="O115" s="7"/>
    </row>
    <row r="116" spans="1:15" ht="15.75" x14ac:dyDescent="0.25">
      <c r="A116" s="36" t="s">
        <v>43</v>
      </c>
      <c r="B116" s="36"/>
      <c r="C116" s="36"/>
      <c r="D116" s="36"/>
      <c r="E116" s="127">
        <f>SUM(E114:E115)</f>
        <v>41</v>
      </c>
      <c r="F116" s="246"/>
      <c r="G116" s="37"/>
      <c r="H116" s="56">
        <f>SUM(H114:H115)</f>
        <v>0</v>
      </c>
      <c r="J116" s="302" t="s">
        <v>11</v>
      </c>
      <c r="K116" s="303"/>
      <c r="L116" s="304"/>
      <c r="M116" s="170"/>
      <c r="N116" s="170"/>
      <c r="O116" s="160">
        <f>SUM(O114:O115)</f>
        <v>0</v>
      </c>
    </row>
    <row r="117" spans="1:15" ht="15.75" x14ac:dyDescent="0.25">
      <c r="A117" s="36" t="s">
        <v>45</v>
      </c>
      <c r="B117" s="36"/>
      <c r="C117" s="36"/>
      <c r="D117" s="36"/>
      <c r="E117" s="127">
        <f>SUM(E116,E112)</f>
        <v>66</v>
      </c>
      <c r="F117" s="171"/>
      <c r="G117" s="138"/>
      <c r="H117" s="159">
        <f>H116+H112</f>
        <v>0</v>
      </c>
      <c r="K117" s="298" t="s">
        <v>12</v>
      </c>
      <c r="L117" s="298"/>
      <c r="M117" s="121"/>
      <c r="N117" s="121"/>
      <c r="O117" s="161"/>
    </row>
    <row r="119" spans="1:15" ht="15.75" x14ac:dyDescent="0.25">
      <c r="A119" s="144" t="s">
        <v>124</v>
      </c>
      <c r="B119" s="278"/>
      <c r="C119" s="278"/>
      <c r="D119" s="278"/>
      <c r="E119" s="286" t="s">
        <v>106</v>
      </c>
      <c r="F119" s="287"/>
      <c r="G119" s="287"/>
      <c r="H119" s="287"/>
      <c r="I119" s="287"/>
      <c r="J119" s="287"/>
      <c r="K119" s="287"/>
      <c r="L119" s="287"/>
      <c r="M119" s="287"/>
      <c r="N119" s="287"/>
      <c r="O119" s="288"/>
    </row>
    <row r="120" spans="1:15" x14ac:dyDescent="0.25">
      <c r="A120" s="148" t="s">
        <v>112</v>
      </c>
      <c r="B120" s="281"/>
      <c r="C120" s="281"/>
      <c r="D120" s="281"/>
      <c r="E120" s="139" t="s">
        <v>9</v>
      </c>
      <c r="F120" s="139"/>
      <c r="G120" s="149"/>
      <c r="H120" s="150"/>
      <c r="J120" s="148" t="s">
        <v>109</v>
      </c>
      <c r="K120" s="139" t="s">
        <v>9</v>
      </c>
      <c r="L120" s="149"/>
      <c r="M120" s="149"/>
      <c r="N120" s="149"/>
      <c r="O120" s="150"/>
    </row>
    <row r="121" spans="1:15" x14ac:dyDescent="0.25">
      <c r="A121" s="140" t="s">
        <v>13</v>
      </c>
      <c r="B121" s="275"/>
      <c r="C121" s="275"/>
      <c r="D121" s="275"/>
      <c r="E121" s="141" t="s">
        <v>7</v>
      </c>
      <c r="F121" s="141"/>
      <c r="G121" s="142" t="s">
        <v>66</v>
      </c>
      <c r="H121" s="151"/>
      <c r="J121" s="140" t="s">
        <v>13</v>
      </c>
      <c r="K121" s="141" t="s">
        <v>7</v>
      </c>
      <c r="L121" s="142"/>
      <c r="M121" s="142"/>
      <c r="N121" s="142"/>
      <c r="O121" s="151"/>
    </row>
    <row r="122" spans="1:15" ht="16.5" thickBot="1" x14ac:dyDescent="0.3">
      <c r="A122" s="289" t="s">
        <v>0</v>
      </c>
      <c r="B122" s="290"/>
      <c r="C122" s="290"/>
      <c r="D122" s="290"/>
      <c r="E122" s="290"/>
      <c r="F122" s="290"/>
      <c r="G122" s="290"/>
      <c r="H122" s="291"/>
      <c r="J122" s="289" t="s">
        <v>10</v>
      </c>
      <c r="K122" s="290"/>
      <c r="L122" s="290"/>
      <c r="M122" s="290"/>
      <c r="N122" s="290"/>
      <c r="O122" s="291"/>
    </row>
    <row r="123" spans="1:15" ht="24" x14ac:dyDescent="0.25">
      <c r="A123" s="152" t="s">
        <v>1</v>
      </c>
      <c r="B123" s="152" t="s">
        <v>222</v>
      </c>
      <c r="C123" s="152" t="s">
        <v>223</v>
      </c>
      <c r="D123" s="152" t="s">
        <v>22</v>
      </c>
      <c r="E123" s="152" t="s">
        <v>2</v>
      </c>
      <c r="F123" s="153" t="s">
        <v>201</v>
      </c>
      <c r="G123" s="153" t="s">
        <v>202</v>
      </c>
      <c r="H123" s="154" t="s">
        <v>4</v>
      </c>
      <c r="J123" s="155" t="s">
        <v>1</v>
      </c>
      <c r="K123" s="155" t="s">
        <v>2</v>
      </c>
      <c r="L123" s="156" t="s">
        <v>3</v>
      </c>
      <c r="M123" s="157" t="s">
        <v>15</v>
      </c>
      <c r="N123" s="157" t="s">
        <v>16</v>
      </c>
      <c r="O123" s="158" t="s">
        <v>4</v>
      </c>
    </row>
    <row r="124" spans="1:15" ht="15.75" x14ac:dyDescent="0.25">
      <c r="A124" s="292" t="s">
        <v>5</v>
      </c>
      <c r="B124" s="293"/>
      <c r="C124" s="293"/>
      <c r="D124" s="293"/>
      <c r="E124" s="293"/>
      <c r="F124" s="293"/>
      <c r="G124" s="293"/>
      <c r="H124" s="294"/>
      <c r="J124" s="295" t="s">
        <v>5</v>
      </c>
      <c r="K124" s="296"/>
      <c r="L124" s="296"/>
      <c r="M124" s="296"/>
      <c r="N124" s="296"/>
      <c r="O124" s="297"/>
    </row>
    <row r="125" spans="1:15" ht="15.75" x14ac:dyDescent="0.25">
      <c r="A125" s="5" t="s">
        <v>77</v>
      </c>
      <c r="B125" s="5" t="s">
        <v>226</v>
      </c>
      <c r="C125" s="5" t="s">
        <v>224</v>
      </c>
      <c r="D125" s="5" t="s">
        <v>243</v>
      </c>
      <c r="E125" s="5">
        <v>3</v>
      </c>
      <c r="F125" s="5"/>
      <c r="G125" s="11"/>
      <c r="H125" s="11">
        <f>E125*(G125+F125)</f>
        <v>0</v>
      </c>
      <c r="J125" s="41"/>
      <c r="K125" s="41"/>
      <c r="L125" s="11"/>
      <c r="M125" s="11"/>
      <c r="N125" s="41"/>
      <c r="O125" s="41"/>
    </row>
    <row r="126" spans="1:15" ht="15.75" x14ac:dyDescent="0.25">
      <c r="A126" s="5" t="s">
        <v>83</v>
      </c>
      <c r="B126" s="5" t="s">
        <v>236</v>
      </c>
      <c r="C126" s="5" t="s">
        <v>224</v>
      </c>
      <c r="D126" s="5" t="s">
        <v>243</v>
      </c>
      <c r="E126" s="5">
        <v>5</v>
      </c>
      <c r="F126" s="5"/>
      <c r="G126" s="11"/>
      <c r="H126" s="11">
        <f t="shared" ref="H126:H134" si="5">E126*(G126+F126)</f>
        <v>0</v>
      </c>
      <c r="J126" s="41"/>
      <c r="K126" s="41"/>
      <c r="L126" s="11"/>
      <c r="M126" s="11"/>
      <c r="N126" s="41"/>
      <c r="O126" s="41"/>
    </row>
    <row r="127" spans="1:15" ht="15.75" x14ac:dyDescent="0.25">
      <c r="A127" s="5" t="s">
        <v>103</v>
      </c>
      <c r="B127" s="5" t="s">
        <v>237</v>
      </c>
      <c r="C127" s="5" t="s">
        <v>224</v>
      </c>
      <c r="D127" s="5" t="s">
        <v>243</v>
      </c>
      <c r="E127" s="5">
        <v>1</v>
      </c>
      <c r="F127" s="5"/>
      <c r="G127" s="11"/>
      <c r="H127" s="11">
        <f t="shared" si="5"/>
        <v>0</v>
      </c>
      <c r="J127" s="41"/>
      <c r="K127" s="41"/>
      <c r="L127" s="11"/>
      <c r="M127" s="11"/>
      <c r="N127" s="41"/>
      <c r="O127" s="41"/>
    </row>
    <row r="128" spans="1:15" ht="15.75" x14ac:dyDescent="0.25">
      <c r="A128" s="5" t="s">
        <v>80</v>
      </c>
      <c r="B128" s="5" t="s">
        <v>230</v>
      </c>
      <c r="C128" s="5" t="s">
        <v>224</v>
      </c>
      <c r="D128" s="5" t="s">
        <v>243</v>
      </c>
      <c r="E128" s="5">
        <v>4</v>
      </c>
      <c r="F128" s="5"/>
      <c r="G128" s="11"/>
      <c r="H128" s="11">
        <f t="shared" si="5"/>
        <v>0</v>
      </c>
      <c r="J128" s="41"/>
      <c r="K128" s="41"/>
      <c r="L128" s="11"/>
      <c r="M128" s="11"/>
      <c r="N128" s="41"/>
      <c r="O128" s="41"/>
    </row>
    <row r="129" spans="1:15" ht="15.75" x14ac:dyDescent="0.25">
      <c r="A129" s="5" t="s">
        <v>102</v>
      </c>
      <c r="B129" s="5" t="s">
        <v>238</v>
      </c>
      <c r="C129" s="5" t="s">
        <v>224</v>
      </c>
      <c r="D129" s="5" t="s">
        <v>243</v>
      </c>
      <c r="E129" s="6">
        <v>1</v>
      </c>
      <c r="F129" s="6"/>
      <c r="G129" s="11"/>
      <c r="H129" s="11">
        <f t="shared" si="5"/>
        <v>0</v>
      </c>
      <c r="J129" s="41"/>
      <c r="K129" s="41"/>
      <c r="L129" s="11"/>
      <c r="M129" s="11"/>
      <c r="N129" s="41"/>
      <c r="O129" s="41"/>
    </row>
    <row r="130" spans="1:15" ht="15.75" x14ac:dyDescent="0.25">
      <c r="A130" s="5" t="s">
        <v>101</v>
      </c>
      <c r="B130" s="5" t="s">
        <v>241</v>
      </c>
      <c r="C130" s="5" t="s">
        <v>224</v>
      </c>
      <c r="D130" s="5" t="s">
        <v>243</v>
      </c>
      <c r="E130" s="6">
        <v>1</v>
      </c>
      <c r="F130" s="6"/>
      <c r="G130" s="11"/>
      <c r="H130" s="11">
        <f t="shared" si="5"/>
        <v>0</v>
      </c>
      <c r="J130" s="41"/>
      <c r="K130" s="41"/>
      <c r="L130" s="11"/>
      <c r="M130" s="11"/>
      <c r="N130" s="41"/>
      <c r="O130" s="41"/>
    </row>
    <row r="131" spans="1:15" ht="15.75" x14ac:dyDescent="0.25">
      <c r="A131" s="5" t="s">
        <v>93</v>
      </c>
      <c r="B131" s="5" t="s">
        <v>225</v>
      </c>
      <c r="C131" s="5" t="s">
        <v>224</v>
      </c>
      <c r="D131" s="5" t="s">
        <v>243</v>
      </c>
      <c r="E131" s="5">
        <v>2</v>
      </c>
      <c r="F131" s="5"/>
      <c r="G131" s="135"/>
      <c r="H131" s="11">
        <f t="shared" si="5"/>
        <v>0</v>
      </c>
      <c r="J131" s="2"/>
      <c r="K131" s="3"/>
      <c r="L131" s="7"/>
      <c r="M131" s="21"/>
      <c r="N131" s="21"/>
      <c r="O131" s="7"/>
    </row>
    <row r="132" spans="1:15" x14ac:dyDescent="0.25">
      <c r="A132" s="5" t="s">
        <v>64</v>
      </c>
      <c r="B132" s="5" t="s">
        <v>234</v>
      </c>
      <c r="C132" s="5" t="s">
        <v>224</v>
      </c>
      <c r="D132" s="5" t="s">
        <v>243</v>
      </c>
      <c r="E132" s="6">
        <v>5</v>
      </c>
      <c r="F132" s="6"/>
      <c r="G132" s="11"/>
      <c r="H132" s="11">
        <f t="shared" si="5"/>
        <v>0</v>
      </c>
      <c r="J132" s="2"/>
      <c r="K132" s="2"/>
      <c r="L132" s="7"/>
      <c r="M132" s="7"/>
      <c r="N132" s="7"/>
      <c r="O132" s="7"/>
    </row>
    <row r="133" spans="1:15" x14ac:dyDescent="0.25">
      <c r="A133" s="5" t="s">
        <v>105</v>
      </c>
      <c r="B133" s="5" t="s">
        <v>239</v>
      </c>
      <c r="C133" s="5" t="s">
        <v>224</v>
      </c>
      <c r="D133" s="5" t="s">
        <v>243</v>
      </c>
      <c r="E133" s="6">
        <v>1</v>
      </c>
      <c r="F133" s="6"/>
      <c r="G133" s="11"/>
      <c r="H133" s="11">
        <f t="shared" si="5"/>
        <v>0</v>
      </c>
      <c r="J133" s="2"/>
      <c r="K133" s="2"/>
      <c r="L133" s="7"/>
      <c r="M133" s="7"/>
      <c r="N133" s="7"/>
      <c r="O133" s="7"/>
    </row>
    <row r="134" spans="1:15" s="92" customFormat="1" x14ac:dyDescent="0.25">
      <c r="A134" s="5" t="s">
        <v>104</v>
      </c>
      <c r="B134" s="5" t="s">
        <v>240</v>
      </c>
      <c r="C134" s="5" t="s">
        <v>224</v>
      </c>
      <c r="D134" s="5" t="s">
        <v>243</v>
      </c>
      <c r="E134" s="6">
        <v>1</v>
      </c>
      <c r="F134" s="6"/>
      <c r="G134" s="11"/>
      <c r="H134" s="11">
        <f t="shared" si="5"/>
        <v>0</v>
      </c>
      <c r="I134" s="146"/>
      <c r="J134" s="2"/>
      <c r="K134" s="2"/>
      <c r="L134" s="7"/>
      <c r="M134" s="7"/>
      <c r="N134" s="7"/>
      <c r="O134" s="7"/>
    </row>
    <row r="135" spans="1:15" s="92" customFormat="1" ht="15.75" x14ac:dyDescent="0.25">
      <c r="A135" s="36" t="s">
        <v>11</v>
      </c>
      <c r="B135" s="36"/>
      <c r="C135" s="36"/>
      <c r="D135" s="36"/>
      <c r="E135" s="127">
        <f>SUM(E125:E134)</f>
        <v>24</v>
      </c>
      <c r="F135" s="171"/>
      <c r="G135" s="138"/>
      <c r="H135" s="159">
        <f>SUM(H125:H134)</f>
        <v>0</v>
      </c>
      <c r="I135" s="146"/>
      <c r="J135" s="36" t="s">
        <v>11</v>
      </c>
      <c r="K135" s="38">
        <f>SUM(K131:K134)</f>
        <v>0</v>
      </c>
      <c r="L135" s="37"/>
      <c r="M135" s="125"/>
      <c r="N135" s="125"/>
      <c r="O135" s="160">
        <f>SUM(O131:O134)</f>
        <v>0</v>
      </c>
    </row>
    <row r="136" spans="1:15" ht="15.75" x14ac:dyDescent="0.25">
      <c r="A136" s="93"/>
      <c r="B136" s="93"/>
      <c r="C136" s="93"/>
      <c r="D136" s="93"/>
      <c r="E136" s="94"/>
      <c r="F136" s="94"/>
      <c r="G136" s="93"/>
      <c r="H136" s="163"/>
      <c r="I136" s="92"/>
      <c r="J136" s="93"/>
      <c r="K136" s="312" t="s">
        <v>12</v>
      </c>
      <c r="L136" s="312"/>
      <c r="M136" s="123"/>
      <c r="N136" s="123"/>
      <c r="O136" s="95"/>
    </row>
    <row r="137" spans="1:15" ht="15.75" x14ac:dyDescent="0.25">
      <c r="A137" s="93"/>
      <c r="B137" s="93"/>
      <c r="C137" s="93"/>
      <c r="D137" s="93"/>
      <c r="E137" s="94"/>
      <c r="F137" s="94"/>
      <c r="G137" s="93"/>
      <c r="H137" s="163"/>
      <c r="I137" s="92"/>
      <c r="J137" s="93"/>
      <c r="K137" s="108"/>
      <c r="L137" s="108"/>
      <c r="M137" s="108"/>
      <c r="N137" s="108"/>
      <c r="O137" s="109"/>
    </row>
    <row r="138" spans="1:15" x14ac:dyDescent="0.25">
      <c r="K138" s="134"/>
      <c r="L138" s="134"/>
      <c r="M138" s="134"/>
      <c r="N138" s="134"/>
      <c r="O138" s="162"/>
    </row>
    <row r="139" spans="1:15" ht="15.75" x14ac:dyDescent="0.25">
      <c r="A139" s="136" t="s">
        <v>133</v>
      </c>
      <c r="B139" s="277"/>
      <c r="C139" s="277"/>
      <c r="D139" s="277"/>
      <c r="E139" s="286" t="s">
        <v>99</v>
      </c>
      <c r="F139" s="287"/>
      <c r="G139" s="287"/>
      <c r="H139" s="287"/>
      <c r="I139" s="287"/>
      <c r="J139" s="287"/>
      <c r="K139" s="287"/>
      <c r="L139" s="287"/>
      <c r="M139" s="287"/>
      <c r="N139" s="287"/>
      <c r="O139" s="288"/>
    </row>
    <row r="140" spans="1:15" x14ac:dyDescent="0.25">
      <c r="A140" s="143" t="s">
        <v>120</v>
      </c>
      <c r="B140" s="282"/>
      <c r="C140" s="282"/>
      <c r="D140" s="282"/>
      <c r="E140" s="139" t="s">
        <v>9</v>
      </c>
      <c r="F140" s="139"/>
      <c r="G140" s="149"/>
      <c r="H140" s="150"/>
      <c r="J140" s="164" t="s">
        <v>110</v>
      </c>
      <c r="K140" s="139" t="s">
        <v>9</v>
      </c>
      <c r="L140" s="149"/>
      <c r="M140" s="149"/>
      <c r="N140" s="149"/>
      <c r="O140" s="150"/>
    </row>
    <row r="141" spans="1:15" x14ac:dyDescent="0.25">
      <c r="A141" s="140" t="s">
        <v>13</v>
      </c>
      <c r="B141" s="275"/>
      <c r="C141" s="275"/>
      <c r="D141" s="275"/>
      <c r="E141" s="141" t="s">
        <v>7</v>
      </c>
      <c r="F141" s="141"/>
      <c r="G141" s="142" t="s">
        <v>66</v>
      </c>
      <c r="H141" s="151"/>
      <c r="J141" s="140" t="s">
        <v>13</v>
      </c>
      <c r="K141" s="141" t="s">
        <v>7</v>
      </c>
      <c r="L141" s="142"/>
      <c r="M141" s="142"/>
      <c r="N141" s="142"/>
      <c r="O141" s="151"/>
    </row>
    <row r="142" spans="1:15" ht="16.5" thickBot="1" x14ac:dyDescent="0.3">
      <c r="A142" s="289" t="s">
        <v>0</v>
      </c>
      <c r="B142" s="290"/>
      <c r="C142" s="290"/>
      <c r="D142" s="290"/>
      <c r="E142" s="290"/>
      <c r="F142" s="290"/>
      <c r="G142" s="290"/>
      <c r="H142" s="291"/>
      <c r="J142" s="289" t="s">
        <v>10</v>
      </c>
      <c r="K142" s="290"/>
      <c r="L142" s="290"/>
      <c r="M142" s="290"/>
      <c r="N142" s="290"/>
      <c r="O142" s="291"/>
    </row>
    <row r="143" spans="1:15" ht="24" x14ac:dyDescent="0.25">
      <c r="A143" s="152" t="s">
        <v>1</v>
      </c>
      <c r="B143" s="152" t="s">
        <v>222</v>
      </c>
      <c r="C143" s="152" t="s">
        <v>223</v>
      </c>
      <c r="D143" s="152" t="s">
        <v>22</v>
      </c>
      <c r="E143" s="152" t="s">
        <v>2</v>
      </c>
      <c r="F143" s="153" t="s">
        <v>201</v>
      </c>
      <c r="G143" s="153" t="s">
        <v>202</v>
      </c>
      <c r="H143" s="154" t="s">
        <v>4</v>
      </c>
      <c r="J143" s="155" t="s">
        <v>1</v>
      </c>
      <c r="K143" s="155" t="s">
        <v>2</v>
      </c>
      <c r="L143" s="156" t="s">
        <v>3</v>
      </c>
      <c r="M143" s="157" t="s">
        <v>15</v>
      </c>
      <c r="N143" s="157" t="s">
        <v>16</v>
      </c>
      <c r="O143" s="158" t="s">
        <v>4</v>
      </c>
    </row>
    <row r="144" spans="1:15" ht="15.75" x14ac:dyDescent="0.25">
      <c r="A144" s="292" t="s">
        <v>5</v>
      </c>
      <c r="B144" s="293"/>
      <c r="C144" s="293"/>
      <c r="D144" s="293"/>
      <c r="E144" s="293"/>
      <c r="F144" s="293"/>
      <c r="G144" s="293"/>
      <c r="H144" s="294"/>
      <c r="J144" s="295" t="s">
        <v>5</v>
      </c>
      <c r="K144" s="296"/>
      <c r="L144" s="296"/>
      <c r="M144" s="296"/>
      <c r="N144" s="296"/>
      <c r="O144" s="297"/>
    </row>
    <row r="145" spans="1:16" x14ac:dyDescent="0.25">
      <c r="A145" s="5" t="s">
        <v>77</v>
      </c>
      <c r="B145" s="5" t="s">
        <v>226</v>
      </c>
      <c r="C145" s="5" t="s">
        <v>224</v>
      </c>
      <c r="D145" s="5" t="s">
        <v>243</v>
      </c>
      <c r="E145" s="5">
        <v>3</v>
      </c>
      <c r="F145" s="5"/>
      <c r="G145" s="11"/>
      <c r="H145" s="87">
        <f>E145*(G145+F145)</f>
        <v>0</v>
      </c>
      <c r="J145" s="88"/>
      <c r="K145" s="90"/>
      <c r="L145" s="89"/>
      <c r="M145" s="89"/>
      <c r="N145" s="89"/>
      <c r="O145" s="89"/>
    </row>
    <row r="146" spans="1:16" x14ac:dyDescent="0.25">
      <c r="A146" s="5" t="s">
        <v>78</v>
      </c>
      <c r="B146" s="5" t="s">
        <v>232</v>
      </c>
      <c r="C146" s="5" t="s">
        <v>224</v>
      </c>
      <c r="D146" s="5" t="s">
        <v>243</v>
      </c>
      <c r="E146" s="5">
        <v>2</v>
      </c>
      <c r="F146" s="5"/>
      <c r="G146" s="11"/>
      <c r="H146" s="87">
        <f t="shared" ref="H146:H155" si="6">E146*(G146+F146)</f>
        <v>0</v>
      </c>
      <c r="J146" s="88"/>
      <c r="K146" s="90"/>
      <c r="L146" s="89"/>
      <c r="M146" s="89"/>
      <c r="N146" s="89"/>
      <c r="O146" s="89"/>
    </row>
    <row r="147" spans="1:16" x14ac:dyDescent="0.25">
      <c r="A147" s="5" t="s">
        <v>93</v>
      </c>
      <c r="B147" s="5" t="s">
        <v>225</v>
      </c>
      <c r="C147" s="5" t="s">
        <v>224</v>
      </c>
      <c r="D147" s="5" t="s">
        <v>243</v>
      </c>
      <c r="E147" s="5">
        <v>1</v>
      </c>
      <c r="F147" s="5"/>
      <c r="G147" s="135"/>
      <c r="H147" s="87">
        <f t="shared" si="6"/>
        <v>0</v>
      </c>
      <c r="J147" s="88"/>
      <c r="K147" s="90"/>
      <c r="L147" s="89"/>
      <c r="M147" s="89"/>
      <c r="N147" s="89"/>
      <c r="O147" s="89"/>
    </row>
    <row r="148" spans="1:16" x14ac:dyDescent="0.25">
      <c r="A148" s="5" t="s">
        <v>94</v>
      </c>
      <c r="B148" s="5" t="s">
        <v>229</v>
      </c>
      <c r="C148" s="5" t="s">
        <v>224</v>
      </c>
      <c r="D148" s="5" t="s">
        <v>243</v>
      </c>
      <c r="E148" s="5">
        <v>2</v>
      </c>
      <c r="F148" s="5"/>
      <c r="G148" s="135"/>
      <c r="H148" s="87">
        <f t="shared" si="6"/>
        <v>0</v>
      </c>
      <c r="J148" s="88"/>
      <c r="K148" s="90"/>
      <c r="L148" s="89"/>
      <c r="M148" s="89"/>
      <c r="N148" s="89"/>
      <c r="O148" s="89"/>
    </row>
    <row r="149" spans="1:16" x14ac:dyDescent="0.25">
      <c r="A149" s="5" t="s">
        <v>95</v>
      </c>
      <c r="B149" s="5" t="s">
        <v>228</v>
      </c>
      <c r="C149" s="5" t="s">
        <v>224</v>
      </c>
      <c r="D149" s="5" t="s">
        <v>243</v>
      </c>
      <c r="E149" s="5">
        <v>1</v>
      </c>
      <c r="F149" s="5"/>
      <c r="G149" s="135"/>
      <c r="H149" s="87">
        <f t="shared" si="6"/>
        <v>0</v>
      </c>
      <c r="J149" s="88"/>
      <c r="K149" s="90"/>
      <c r="L149" s="89"/>
      <c r="M149" s="89"/>
      <c r="N149" s="89"/>
      <c r="O149" s="89"/>
    </row>
    <row r="150" spans="1:16" x14ac:dyDescent="0.25">
      <c r="A150" s="5" t="s">
        <v>79</v>
      </c>
      <c r="B150" s="5" t="s">
        <v>227</v>
      </c>
      <c r="C150" s="5" t="s">
        <v>224</v>
      </c>
      <c r="D150" s="5" t="s">
        <v>243</v>
      </c>
      <c r="E150" s="5">
        <v>4</v>
      </c>
      <c r="F150" s="5"/>
      <c r="G150" s="11"/>
      <c r="H150" s="87">
        <f t="shared" si="6"/>
        <v>0</v>
      </c>
      <c r="J150" s="88"/>
      <c r="K150" s="90"/>
      <c r="L150" s="89"/>
      <c r="M150" s="89"/>
      <c r="N150" s="89"/>
      <c r="O150" s="89"/>
    </row>
    <row r="151" spans="1:16" x14ac:dyDescent="0.25">
      <c r="A151" s="5" t="s">
        <v>80</v>
      </c>
      <c r="B151" s="5" t="s">
        <v>230</v>
      </c>
      <c r="C151" s="5" t="s">
        <v>224</v>
      </c>
      <c r="D151" s="5" t="s">
        <v>243</v>
      </c>
      <c r="E151" s="5">
        <v>2</v>
      </c>
      <c r="F151" s="5"/>
      <c r="G151" s="11"/>
      <c r="H151" s="87">
        <f t="shared" si="6"/>
        <v>0</v>
      </c>
      <c r="J151" s="88"/>
      <c r="K151" s="90"/>
      <c r="L151" s="89"/>
      <c r="M151" s="89"/>
      <c r="N151" s="89"/>
      <c r="O151" s="89"/>
    </row>
    <row r="152" spans="1:16" x14ac:dyDescent="0.25">
      <c r="A152" s="5" t="s">
        <v>81</v>
      </c>
      <c r="B152" s="5" t="s">
        <v>231</v>
      </c>
      <c r="C152" s="5" t="s">
        <v>224</v>
      </c>
      <c r="D152" s="5" t="s">
        <v>243</v>
      </c>
      <c r="E152" s="6">
        <v>1</v>
      </c>
      <c r="F152" s="6"/>
      <c r="G152" s="11"/>
      <c r="H152" s="87">
        <f t="shared" si="6"/>
        <v>0</v>
      </c>
      <c r="J152" s="88"/>
      <c r="K152" s="90"/>
      <c r="L152" s="89"/>
      <c r="M152" s="89"/>
      <c r="N152" s="89"/>
      <c r="O152" s="89"/>
    </row>
    <row r="153" spans="1:16" x14ac:dyDescent="0.25">
      <c r="A153" s="5" t="s">
        <v>82</v>
      </c>
      <c r="B153" s="5" t="s">
        <v>233</v>
      </c>
      <c r="C153" s="5" t="s">
        <v>224</v>
      </c>
      <c r="D153" s="5" t="s">
        <v>243</v>
      </c>
      <c r="E153" s="6">
        <v>1</v>
      </c>
      <c r="F153" s="6"/>
      <c r="G153" s="11"/>
      <c r="H153" s="87">
        <f t="shared" si="6"/>
        <v>0</v>
      </c>
      <c r="J153" s="88"/>
      <c r="K153" s="90"/>
      <c r="L153" s="89"/>
      <c r="M153" s="89"/>
      <c r="N153" s="89"/>
      <c r="O153" s="89"/>
      <c r="P153" s="86"/>
    </row>
    <row r="154" spans="1:16" x14ac:dyDescent="0.25">
      <c r="A154" s="5" t="s">
        <v>64</v>
      </c>
      <c r="B154" s="5" t="s">
        <v>234</v>
      </c>
      <c r="C154" s="5" t="s">
        <v>224</v>
      </c>
      <c r="D154" s="5" t="s">
        <v>243</v>
      </c>
      <c r="E154" s="6">
        <v>7</v>
      </c>
      <c r="F154" s="6"/>
      <c r="G154" s="11"/>
      <c r="H154" s="87">
        <f t="shared" si="6"/>
        <v>0</v>
      </c>
      <c r="J154" s="88"/>
      <c r="K154" s="90"/>
      <c r="L154" s="89"/>
      <c r="M154" s="89"/>
      <c r="N154" s="89"/>
      <c r="O154" s="89"/>
    </row>
    <row r="155" spans="1:16" x14ac:dyDescent="0.25">
      <c r="A155" s="5" t="s">
        <v>96</v>
      </c>
      <c r="B155" s="5" t="s">
        <v>235</v>
      </c>
      <c r="C155" s="5" t="s">
        <v>224</v>
      </c>
      <c r="D155" s="5" t="s">
        <v>243</v>
      </c>
      <c r="E155" s="6">
        <v>1</v>
      </c>
      <c r="F155" s="6"/>
      <c r="G155" s="11"/>
      <c r="H155" s="87">
        <f t="shared" si="6"/>
        <v>0</v>
      </c>
      <c r="I155" s="85"/>
      <c r="J155" s="88"/>
      <c r="K155" s="90"/>
      <c r="L155" s="89"/>
      <c r="M155" s="89"/>
      <c r="N155" s="89"/>
      <c r="O155" s="89"/>
    </row>
    <row r="156" spans="1:16" ht="15.75" x14ac:dyDescent="0.25">
      <c r="A156" s="36" t="s">
        <v>11</v>
      </c>
      <c r="B156" s="36"/>
      <c r="C156" s="36"/>
      <c r="D156" s="36"/>
      <c r="E156" s="127">
        <f>SUM(E145:E155)</f>
        <v>25</v>
      </c>
      <c r="F156" s="171"/>
      <c r="G156" s="138"/>
      <c r="H156" s="159">
        <f>SUM(H145:H155)</f>
        <v>0</v>
      </c>
      <c r="J156" s="36" t="s">
        <v>11</v>
      </c>
      <c r="K156" s="38">
        <f>SUM(K155:K155)</f>
        <v>0</v>
      </c>
      <c r="L156" s="37"/>
      <c r="M156" s="125"/>
      <c r="N156" s="125"/>
      <c r="O156" s="160">
        <f>SUM(O155:O155)</f>
        <v>0</v>
      </c>
    </row>
    <row r="157" spans="1:16" ht="14.25" customHeight="1" x14ac:dyDescent="0.25">
      <c r="K157" s="299" t="s">
        <v>12</v>
      </c>
      <c r="L157" s="300"/>
      <c r="M157" s="121"/>
      <c r="N157" s="121"/>
      <c r="O157" s="161"/>
    </row>
    <row r="158" spans="1:16" x14ac:dyDescent="0.25">
      <c r="K158" s="128"/>
      <c r="L158" s="128"/>
      <c r="M158" s="128"/>
      <c r="N158" s="128"/>
      <c r="O158" s="162"/>
    </row>
    <row r="159" spans="1:16" ht="15.75" x14ac:dyDescent="0.25">
      <c r="A159" s="93"/>
      <c r="B159" s="93"/>
      <c r="C159" s="93"/>
      <c r="D159" s="93"/>
      <c r="E159" s="94"/>
      <c r="F159" s="94"/>
      <c r="G159" s="93"/>
      <c r="H159" s="163"/>
      <c r="I159" s="92"/>
      <c r="J159" s="93"/>
      <c r="K159" s="108"/>
      <c r="L159" s="108"/>
      <c r="M159" s="108"/>
      <c r="N159" s="108"/>
      <c r="O159" s="109"/>
    </row>
    <row r="160" spans="1:16" ht="15.75" x14ac:dyDescent="0.25">
      <c r="A160" s="136" t="s">
        <v>125</v>
      </c>
      <c r="B160" s="277"/>
      <c r="C160" s="277"/>
      <c r="D160" s="277"/>
      <c r="E160" s="286" t="s">
        <v>136</v>
      </c>
      <c r="F160" s="287"/>
      <c r="G160" s="287"/>
      <c r="H160" s="287"/>
      <c r="I160" s="287"/>
      <c r="J160" s="287"/>
      <c r="K160" s="287"/>
      <c r="L160" s="287"/>
      <c r="M160" s="287"/>
      <c r="N160" s="287"/>
      <c r="O160" s="288"/>
    </row>
    <row r="161" spans="1:16" x14ac:dyDescent="0.25">
      <c r="A161" s="18" t="s">
        <v>118</v>
      </c>
      <c r="B161" s="18"/>
      <c r="C161" s="18"/>
      <c r="D161" s="18"/>
      <c r="E161" s="1" t="s">
        <v>9</v>
      </c>
      <c r="F161" s="1"/>
      <c r="G161" s="137"/>
      <c r="H161" s="137"/>
      <c r="J161" s="137" t="s">
        <v>110</v>
      </c>
      <c r="K161" s="1" t="s">
        <v>9</v>
      </c>
      <c r="L161" s="137"/>
      <c r="M161" s="137"/>
      <c r="N161" s="137"/>
      <c r="O161" s="137"/>
    </row>
    <row r="162" spans="1:16" x14ac:dyDescent="0.25">
      <c r="A162" s="126" t="s">
        <v>13</v>
      </c>
      <c r="B162" s="126"/>
      <c r="C162" s="126"/>
      <c r="D162" s="126"/>
      <c r="E162" s="1" t="s">
        <v>7</v>
      </c>
      <c r="F162" s="1"/>
      <c r="G162" s="137" t="s">
        <v>66</v>
      </c>
      <c r="H162" s="137"/>
      <c r="J162" s="126" t="s">
        <v>13</v>
      </c>
      <c r="K162" s="1" t="s">
        <v>7</v>
      </c>
      <c r="L162" s="137"/>
      <c r="M162" s="137"/>
      <c r="N162" s="137"/>
      <c r="O162" s="137"/>
    </row>
    <row r="163" spans="1:16" ht="16.5" thickBot="1" x14ac:dyDescent="0.3">
      <c r="A163" s="290" t="s">
        <v>0</v>
      </c>
      <c r="B163" s="290"/>
      <c r="C163" s="290"/>
      <c r="D163" s="290"/>
      <c r="E163" s="290"/>
      <c r="F163" s="290"/>
      <c r="G163" s="290"/>
      <c r="H163" s="290"/>
      <c r="J163" s="290" t="s">
        <v>10</v>
      </c>
      <c r="K163" s="290"/>
      <c r="L163" s="290"/>
      <c r="M163" s="290"/>
      <c r="N163" s="290"/>
      <c r="O163" s="290"/>
    </row>
    <row r="164" spans="1:16" ht="24" x14ac:dyDescent="0.25">
      <c r="A164" s="152" t="s">
        <v>1</v>
      </c>
      <c r="B164" s="152" t="s">
        <v>222</v>
      </c>
      <c r="C164" s="152" t="s">
        <v>223</v>
      </c>
      <c r="D164" s="152" t="s">
        <v>22</v>
      </c>
      <c r="E164" s="152" t="s">
        <v>2</v>
      </c>
      <c r="F164" s="153" t="s">
        <v>201</v>
      </c>
      <c r="G164" s="153" t="s">
        <v>202</v>
      </c>
      <c r="H164" s="154" t="s">
        <v>4</v>
      </c>
      <c r="J164" s="155" t="s">
        <v>1</v>
      </c>
      <c r="K164" s="155" t="s">
        <v>2</v>
      </c>
      <c r="L164" s="156" t="s">
        <v>3</v>
      </c>
      <c r="M164" s="157" t="s">
        <v>15</v>
      </c>
      <c r="N164" s="157" t="s">
        <v>16</v>
      </c>
      <c r="O164" s="158" t="s">
        <v>4</v>
      </c>
    </row>
    <row r="165" spans="1:16" ht="15.75" x14ac:dyDescent="0.25">
      <c r="A165" s="292" t="s">
        <v>5</v>
      </c>
      <c r="B165" s="293"/>
      <c r="C165" s="293"/>
      <c r="D165" s="293"/>
      <c r="E165" s="293"/>
      <c r="F165" s="293"/>
      <c r="G165" s="293"/>
      <c r="H165" s="294"/>
      <c r="J165" s="295" t="s">
        <v>5</v>
      </c>
      <c r="K165" s="296"/>
      <c r="L165" s="296"/>
      <c r="M165" s="296"/>
      <c r="N165" s="296"/>
      <c r="O165" s="297"/>
    </row>
    <row r="166" spans="1:16" x14ac:dyDescent="0.25">
      <c r="A166" s="5" t="s">
        <v>77</v>
      </c>
      <c r="B166" s="5" t="s">
        <v>226</v>
      </c>
      <c r="C166" s="5" t="s">
        <v>224</v>
      </c>
      <c r="D166" s="5" t="s">
        <v>243</v>
      </c>
      <c r="E166" s="5">
        <v>3</v>
      </c>
      <c r="F166" s="5"/>
      <c r="G166" s="11"/>
      <c r="H166" s="87">
        <f>E166*(G166+F166)</f>
        <v>0</v>
      </c>
      <c r="J166" s="88"/>
      <c r="K166" s="90"/>
      <c r="L166" s="89"/>
      <c r="M166" s="89"/>
      <c r="N166" s="89"/>
      <c r="O166" s="89"/>
    </row>
    <row r="167" spans="1:16" x14ac:dyDescent="0.25">
      <c r="A167" s="5" t="s">
        <v>78</v>
      </c>
      <c r="B167" s="5" t="s">
        <v>232</v>
      </c>
      <c r="C167" s="5" t="s">
        <v>224</v>
      </c>
      <c r="D167" s="5" t="s">
        <v>243</v>
      </c>
      <c r="E167" s="5">
        <v>2</v>
      </c>
      <c r="F167" s="5"/>
      <c r="G167" s="11"/>
      <c r="H167" s="87">
        <f t="shared" ref="H167:H176" si="7">E167*(G167+F167)</f>
        <v>0</v>
      </c>
      <c r="J167" s="88"/>
      <c r="K167" s="90"/>
      <c r="L167" s="89"/>
      <c r="M167" s="89"/>
      <c r="N167" s="89"/>
      <c r="O167" s="89"/>
    </row>
    <row r="168" spans="1:16" x14ac:dyDescent="0.25">
      <c r="A168" s="5" t="s">
        <v>93</v>
      </c>
      <c r="B168" s="5" t="s">
        <v>225</v>
      </c>
      <c r="C168" s="5" t="s">
        <v>224</v>
      </c>
      <c r="D168" s="5" t="s">
        <v>243</v>
      </c>
      <c r="E168" s="5">
        <v>1</v>
      </c>
      <c r="F168" s="5"/>
      <c r="G168" s="135"/>
      <c r="H168" s="87">
        <f t="shared" si="7"/>
        <v>0</v>
      </c>
      <c r="J168" s="88"/>
      <c r="K168" s="90"/>
      <c r="L168" s="89"/>
      <c r="M168" s="89"/>
      <c r="N168" s="89"/>
      <c r="O168" s="89"/>
    </row>
    <row r="169" spans="1:16" x14ac:dyDescent="0.25">
      <c r="A169" s="5" t="s">
        <v>94</v>
      </c>
      <c r="B169" s="5" t="s">
        <v>229</v>
      </c>
      <c r="C169" s="5" t="s">
        <v>224</v>
      </c>
      <c r="D169" s="5" t="s">
        <v>243</v>
      </c>
      <c r="E169" s="5">
        <v>2</v>
      </c>
      <c r="F169" s="5"/>
      <c r="G169" s="135"/>
      <c r="H169" s="87">
        <f t="shared" si="7"/>
        <v>0</v>
      </c>
      <c r="J169" s="88"/>
      <c r="K169" s="90"/>
      <c r="L169" s="89"/>
      <c r="M169" s="89"/>
      <c r="N169" s="89"/>
      <c r="O169" s="89"/>
    </row>
    <row r="170" spans="1:16" x14ac:dyDescent="0.25">
      <c r="A170" s="5" t="s">
        <v>95</v>
      </c>
      <c r="B170" s="5" t="s">
        <v>228</v>
      </c>
      <c r="C170" s="5" t="s">
        <v>224</v>
      </c>
      <c r="D170" s="5" t="s">
        <v>243</v>
      </c>
      <c r="E170" s="5">
        <v>1</v>
      </c>
      <c r="F170" s="5"/>
      <c r="G170" s="135"/>
      <c r="H170" s="87">
        <f t="shared" si="7"/>
        <v>0</v>
      </c>
      <c r="J170" s="88"/>
      <c r="K170" s="90"/>
      <c r="L170" s="89"/>
      <c r="M170" s="89"/>
      <c r="N170" s="89"/>
      <c r="O170" s="89"/>
    </row>
    <row r="171" spans="1:16" x14ac:dyDescent="0.25">
      <c r="A171" s="5" t="s">
        <v>79</v>
      </c>
      <c r="B171" s="5" t="s">
        <v>227</v>
      </c>
      <c r="C171" s="5" t="s">
        <v>224</v>
      </c>
      <c r="D171" s="5" t="s">
        <v>243</v>
      </c>
      <c r="E171" s="5">
        <v>4</v>
      </c>
      <c r="F171" s="5"/>
      <c r="G171" s="11"/>
      <c r="H171" s="87">
        <f t="shared" si="7"/>
        <v>0</v>
      </c>
      <c r="J171" s="88"/>
      <c r="K171" s="90"/>
      <c r="L171" s="89"/>
      <c r="M171" s="89"/>
      <c r="N171" s="89"/>
      <c r="O171" s="89"/>
    </row>
    <row r="172" spans="1:16" x14ac:dyDescent="0.25">
      <c r="A172" s="5" t="s">
        <v>80</v>
      </c>
      <c r="B172" s="5" t="s">
        <v>230</v>
      </c>
      <c r="C172" s="5" t="s">
        <v>224</v>
      </c>
      <c r="D172" s="5" t="s">
        <v>243</v>
      </c>
      <c r="E172" s="5">
        <v>2</v>
      </c>
      <c r="F172" s="5"/>
      <c r="G172" s="11"/>
      <c r="H172" s="87">
        <f t="shared" si="7"/>
        <v>0</v>
      </c>
      <c r="J172" s="88"/>
      <c r="K172" s="90"/>
      <c r="L172" s="89"/>
      <c r="M172" s="89"/>
      <c r="N172" s="89"/>
      <c r="O172" s="89"/>
    </row>
    <row r="173" spans="1:16" x14ac:dyDescent="0.25">
      <c r="A173" s="5" t="s">
        <v>81</v>
      </c>
      <c r="B173" s="5" t="s">
        <v>231</v>
      </c>
      <c r="C173" s="5" t="s">
        <v>224</v>
      </c>
      <c r="D173" s="5" t="s">
        <v>243</v>
      </c>
      <c r="E173" s="6">
        <v>1</v>
      </c>
      <c r="F173" s="6"/>
      <c r="G173" s="11"/>
      <c r="H173" s="87">
        <f t="shared" si="7"/>
        <v>0</v>
      </c>
      <c r="J173" s="88"/>
      <c r="K173" s="90"/>
      <c r="L173" s="89"/>
      <c r="M173" s="89"/>
      <c r="N173" s="89"/>
      <c r="O173" s="89"/>
    </row>
    <row r="174" spans="1:16" x14ac:dyDescent="0.25">
      <c r="A174" s="5" t="s">
        <v>82</v>
      </c>
      <c r="B174" s="5" t="s">
        <v>233</v>
      </c>
      <c r="C174" s="5" t="s">
        <v>224</v>
      </c>
      <c r="D174" s="5" t="s">
        <v>243</v>
      </c>
      <c r="E174" s="6">
        <v>1</v>
      </c>
      <c r="F174" s="6"/>
      <c r="G174" s="11"/>
      <c r="H174" s="87">
        <f t="shared" si="7"/>
        <v>0</v>
      </c>
      <c r="J174" s="88"/>
      <c r="K174" s="90"/>
      <c r="L174" s="89"/>
      <c r="M174" s="89"/>
      <c r="N174" s="89"/>
      <c r="O174" s="89"/>
      <c r="P174" s="86"/>
    </row>
    <row r="175" spans="1:16" x14ac:dyDescent="0.25">
      <c r="A175" s="5" t="s">
        <v>64</v>
      </c>
      <c r="B175" s="5" t="s">
        <v>234</v>
      </c>
      <c r="C175" s="5" t="s">
        <v>224</v>
      </c>
      <c r="D175" s="5" t="s">
        <v>243</v>
      </c>
      <c r="E175" s="6">
        <v>7</v>
      </c>
      <c r="F175" s="6"/>
      <c r="G175" s="11"/>
      <c r="H175" s="87">
        <f t="shared" si="7"/>
        <v>0</v>
      </c>
      <c r="J175" s="88"/>
      <c r="K175" s="90"/>
      <c r="L175" s="89"/>
      <c r="M175" s="89"/>
      <c r="N175" s="89"/>
      <c r="O175" s="89"/>
    </row>
    <row r="176" spans="1:16" x14ac:dyDescent="0.25">
      <c r="A176" s="5" t="s">
        <v>96</v>
      </c>
      <c r="B176" s="5" t="s">
        <v>235</v>
      </c>
      <c r="C176" s="5" t="s">
        <v>224</v>
      </c>
      <c r="D176" s="5" t="s">
        <v>243</v>
      </c>
      <c r="E176" s="6">
        <v>1</v>
      </c>
      <c r="F176" s="6"/>
      <c r="G176" s="11"/>
      <c r="H176" s="87">
        <f t="shared" si="7"/>
        <v>0</v>
      </c>
      <c r="I176" s="85"/>
      <c r="J176" s="88"/>
      <c r="K176" s="90"/>
      <c r="L176" s="89"/>
      <c r="M176" s="89"/>
      <c r="N176" s="89"/>
      <c r="O176" s="89"/>
    </row>
    <row r="177" spans="1:15" ht="15.75" x14ac:dyDescent="0.25">
      <c r="A177" s="36" t="s">
        <v>11</v>
      </c>
      <c r="B177" s="262"/>
      <c r="C177" s="262"/>
      <c r="D177" s="262"/>
      <c r="E177" s="124">
        <f>SUM(E166:E176)</f>
        <v>25</v>
      </c>
      <c r="F177" s="245"/>
      <c r="G177" s="37"/>
      <c r="H177" s="159">
        <f>SUM(H166:H176)</f>
        <v>0</v>
      </c>
      <c r="J177" s="36" t="s">
        <v>11</v>
      </c>
      <c r="K177" s="38">
        <f>SUM(K176:K176)</f>
        <v>0</v>
      </c>
      <c r="L177" s="37"/>
      <c r="M177" s="125"/>
      <c r="N177" s="125"/>
      <c r="O177" s="160">
        <f>SUM(O176:O176)</f>
        <v>0</v>
      </c>
    </row>
    <row r="178" spans="1:15" x14ac:dyDescent="0.25">
      <c r="K178" s="299" t="s">
        <v>12</v>
      </c>
      <c r="L178" s="300"/>
      <c r="M178" s="121"/>
      <c r="N178" s="121"/>
      <c r="O178" s="161"/>
    </row>
    <row r="179" spans="1:15" x14ac:dyDescent="0.25">
      <c r="N179" s="25"/>
      <c r="O179" s="26"/>
    </row>
    <row r="180" spans="1:15" ht="15.75" x14ac:dyDescent="0.25">
      <c r="A180" s="136" t="s">
        <v>139</v>
      </c>
      <c r="B180" s="276"/>
      <c r="C180" s="276"/>
      <c r="D180" s="276"/>
      <c r="E180" s="301" t="s">
        <v>115</v>
      </c>
      <c r="F180" s="301"/>
      <c r="G180" s="301"/>
      <c r="H180" s="301"/>
      <c r="I180" s="301"/>
      <c r="J180" s="301"/>
      <c r="K180" s="301"/>
      <c r="L180" s="301"/>
      <c r="M180" s="301"/>
      <c r="N180" s="301"/>
      <c r="O180" s="301"/>
    </row>
    <row r="181" spans="1:15" x14ac:dyDescent="0.25">
      <c r="A181" s="148" t="s">
        <v>117</v>
      </c>
      <c r="B181" s="281"/>
      <c r="C181" s="281"/>
      <c r="D181" s="281"/>
      <c r="E181" s="139" t="s">
        <v>9</v>
      </c>
      <c r="F181" s="139"/>
      <c r="G181" s="149"/>
      <c r="H181" s="150"/>
      <c r="J181" s="148" t="s">
        <v>109</v>
      </c>
      <c r="K181" s="139" t="s">
        <v>9</v>
      </c>
      <c r="L181" s="149"/>
      <c r="M181" s="149"/>
      <c r="N181" s="149"/>
      <c r="O181" s="150"/>
    </row>
    <row r="182" spans="1:15" x14ac:dyDescent="0.25">
      <c r="A182" s="140" t="s">
        <v>13</v>
      </c>
      <c r="B182" s="275"/>
      <c r="C182" s="275"/>
      <c r="D182" s="275"/>
      <c r="E182" s="141" t="s">
        <v>7</v>
      </c>
      <c r="F182" s="141"/>
      <c r="G182" s="142" t="s">
        <v>116</v>
      </c>
      <c r="H182" s="151"/>
      <c r="J182" s="140" t="s">
        <v>13</v>
      </c>
      <c r="K182" s="141" t="s">
        <v>7</v>
      </c>
      <c r="L182" s="142"/>
      <c r="M182" s="142"/>
      <c r="N182" s="142"/>
      <c r="O182" s="151"/>
    </row>
    <row r="183" spans="1:15" ht="16.5" thickBot="1" x14ac:dyDescent="0.3">
      <c r="A183" s="289" t="s">
        <v>0</v>
      </c>
      <c r="B183" s="290"/>
      <c r="C183" s="290"/>
      <c r="D183" s="290"/>
      <c r="E183" s="290"/>
      <c r="F183" s="290"/>
      <c r="G183" s="290"/>
      <c r="H183" s="291"/>
      <c r="J183" s="289" t="s">
        <v>10</v>
      </c>
      <c r="K183" s="290"/>
      <c r="L183" s="290"/>
      <c r="M183" s="290"/>
      <c r="N183" s="290"/>
      <c r="O183" s="291"/>
    </row>
    <row r="184" spans="1:15" ht="24" x14ac:dyDescent="0.25">
      <c r="A184" s="152" t="s">
        <v>1</v>
      </c>
      <c r="B184" s="152" t="s">
        <v>222</v>
      </c>
      <c r="C184" s="152" t="s">
        <v>223</v>
      </c>
      <c r="D184" s="152" t="s">
        <v>22</v>
      </c>
      <c r="E184" s="152" t="s">
        <v>2</v>
      </c>
      <c r="F184" s="153" t="s">
        <v>201</v>
      </c>
      <c r="G184" s="153" t="s">
        <v>202</v>
      </c>
      <c r="H184" s="154" t="s">
        <v>4</v>
      </c>
      <c r="J184" s="155" t="s">
        <v>1</v>
      </c>
      <c r="K184" s="155" t="s">
        <v>2</v>
      </c>
      <c r="L184" s="156" t="s">
        <v>3</v>
      </c>
      <c r="M184" s="157" t="s">
        <v>15</v>
      </c>
      <c r="N184" s="157" t="s">
        <v>16</v>
      </c>
      <c r="O184" s="158" t="s">
        <v>4</v>
      </c>
    </row>
    <row r="185" spans="1:15" ht="15.75" x14ac:dyDescent="0.25">
      <c r="A185" s="292" t="s">
        <v>5</v>
      </c>
      <c r="B185" s="293"/>
      <c r="C185" s="293"/>
      <c r="D185" s="293"/>
      <c r="E185" s="293"/>
      <c r="F185" s="293"/>
      <c r="G185" s="293"/>
      <c r="H185" s="294"/>
      <c r="J185" s="295" t="s">
        <v>5</v>
      </c>
      <c r="K185" s="296"/>
      <c r="L185" s="296"/>
      <c r="M185" s="296"/>
      <c r="N185" s="296"/>
      <c r="O185" s="297"/>
    </row>
    <row r="186" spans="1:15" ht="15.75" x14ac:dyDescent="0.25">
      <c r="A186" s="5" t="s">
        <v>93</v>
      </c>
      <c r="B186" s="5" t="s">
        <v>225</v>
      </c>
      <c r="C186" s="5" t="s">
        <v>224</v>
      </c>
      <c r="D186" s="5" t="s">
        <v>243</v>
      </c>
      <c r="E186" s="5">
        <v>2</v>
      </c>
      <c r="F186" s="5"/>
      <c r="G186" s="135"/>
      <c r="H186" s="11">
        <f>E186*(G186+F186)</f>
        <v>0</v>
      </c>
      <c r="J186" s="41"/>
      <c r="K186" s="41"/>
      <c r="L186" s="41"/>
      <c r="M186" s="41"/>
      <c r="N186" s="41"/>
      <c r="O186" s="41"/>
    </row>
    <row r="187" spans="1:15" ht="15.75" x14ac:dyDescent="0.25">
      <c r="A187" s="5" t="s">
        <v>77</v>
      </c>
      <c r="B187" s="5" t="s">
        <v>226</v>
      </c>
      <c r="C187" s="5" t="s">
        <v>224</v>
      </c>
      <c r="D187" s="5" t="s">
        <v>243</v>
      </c>
      <c r="E187" s="5">
        <v>4</v>
      </c>
      <c r="F187" s="5"/>
      <c r="G187" s="11"/>
      <c r="H187" s="11">
        <f t="shared" ref="H187:H199" si="8">E187*(G187+F187)</f>
        <v>0</v>
      </c>
      <c r="J187" s="41"/>
      <c r="K187" s="41"/>
      <c r="L187" s="41"/>
      <c r="M187" s="41"/>
      <c r="N187" s="41"/>
      <c r="O187" s="41"/>
    </row>
    <row r="188" spans="1:15" ht="15.75" x14ac:dyDescent="0.25">
      <c r="A188" s="5" t="s">
        <v>83</v>
      </c>
      <c r="B188" s="5" t="s">
        <v>236</v>
      </c>
      <c r="C188" s="5" t="s">
        <v>224</v>
      </c>
      <c r="D188" s="5" t="s">
        <v>243</v>
      </c>
      <c r="E188" s="5">
        <v>3</v>
      </c>
      <c r="F188" s="5"/>
      <c r="G188" s="135"/>
      <c r="H188" s="11">
        <f t="shared" si="8"/>
        <v>0</v>
      </c>
      <c r="J188" s="41"/>
      <c r="K188" s="41"/>
      <c r="L188" s="41"/>
      <c r="M188" s="41"/>
      <c r="N188" s="41"/>
      <c r="O188" s="41"/>
    </row>
    <row r="189" spans="1:15" ht="15.75" x14ac:dyDescent="0.25">
      <c r="A189" s="5" t="s">
        <v>102</v>
      </c>
      <c r="B189" s="5" t="s">
        <v>238</v>
      </c>
      <c r="C189" s="5" t="s">
        <v>224</v>
      </c>
      <c r="D189" s="5" t="s">
        <v>243</v>
      </c>
      <c r="E189" s="6">
        <v>1</v>
      </c>
      <c r="F189" s="6"/>
      <c r="G189" s="135"/>
      <c r="H189" s="11">
        <f t="shared" si="8"/>
        <v>0</v>
      </c>
      <c r="J189" s="41"/>
      <c r="K189" s="41"/>
      <c r="L189" s="41"/>
      <c r="M189" s="41"/>
      <c r="N189" s="41"/>
      <c r="O189" s="41"/>
    </row>
    <row r="190" spans="1:15" ht="15.75" x14ac:dyDescent="0.25">
      <c r="A190" s="5" t="s">
        <v>79</v>
      </c>
      <c r="B190" s="5" t="s">
        <v>227</v>
      </c>
      <c r="C190" s="5" t="s">
        <v>224</v>
      </c>
      <c r="D190" s="5" t="s">
        <v>243</v>
      </c>
      <c r="E190" s="5">
        <v>5</v>
      </c>
      <c r="F190" s="5"/>
      <c r="G190" s="11"/>
      <c r="H190" s="11">
        <f t="shared" si="8"/>
        <v>0</v>
      </c>
      <c r="J190" s="41"/>
      <c r="K190" s="41"/>
      <c r="L190" s="41"/>
      <c r="M190" s="41"/>
      <c r="N190" s="41"/>
      <c r="O190" s="41"/>
    </row>
    <row r="191" spans="1:15" ht="15.75" x14ac:dyDescent="0.25">
      <c r="A191" s="5" t="s">
        <v>95</v>
      </c>
      <c r="B191" s="5" t="s">
        <v>228</v>
      </c>
      <c r="C191" s="5" t="s">
        <v>224</v>
      </c>
      <c r="D191" s="5" t="s">
        <v>243</v>
      </c>
      <c r="E191" s="5">
        <v>1</v>
      </c>
      <c r="F191" s="5"/>
      <c r="G191" s="135"/>
      <c r="H191" s="11">
        <f t="shared" si="8"/>
        <v>0</v>
      </c>
      <c r="J191" s="41"/>
      <c r="K191" s="41"/>
      <c r="L191" s="41"/>
      <c r="M191" s="41"/>
      <c r="N191" s="41"/>
      <c r="O191" s="41"/>
    </row>
    <row r="192" spans="1:15" ht="15.75" x14ac:dyDescent="0.25">
      <c r="A192" s="5" t="s">
        <v>94</v>
      </c>
      <c r="B192" s="5" t="s">
        <v>229</v>
      </c>
      <c r="C192" s="5" t="s">
        <v>224</v>
      </c>
      <c r="D192" s="5" t="s">
        <v>243</v>
      </c>
      <c r="E192" s="5">
        <v>2</v>
      </c>
      <c r="F192" s="5"/>
      <c r="G192" s="135"/>
      <c r="H192" s="11">
        <f t="shared" si="8"/>
        <v>0</v>
      </c>
      <c r="J192" s="41"/>
      <c r="K192" s="41"/>
      <c r="L192" s="41"/>
      <c r="M192" s="41"/>
      <c r="N192" s="41"/>
      <c r="O192" s="41"/>
    </row>
    <row r="193" spans="1:15" ht="15.75" x14ac:dyDescent="0.25">
      <c r="A193" s="5" t="s">
        <v>80</v>
      </c>
      <c r="B193" s="5" t="s">
        <v>230</v>
      </c>
      <c r="C193" s="5" t="s">
        <v>224</v>
      </c>
      <c r="D193" s="5" t="s">
        <v>243</v>
      </c>
      <c r="E193" s="5">
        <v>6</v>
      </c>
      <c r="F193" s="5"/>
      <c r="G193" s="11"/>
      <c r="H193" s="11">
        <f t="shared" si="8"/>
        <v>0</v>
      </c>
      <c r="J193" s="41"/>
      <c r="K193" s="41"/>
      <c r="L193" s="41"/>
      <c r="M193" s="41"/>
      <c r="N193" s="41"/>
      <c r="O193" s="41"/>
    </row>
    <row r="194" spans="1:15" ht="15.75" x14ac:dyDescent="0.25">
      <c r="A194" s="5" t="s">
        <v>81</v>
      </c>
      <c r="B194" s="5" t="s">
        <v>231</v>
      </c>
      <c r="C194" s="5" t="s">
        <v>224</v>
      </c>
      <c r="D194" s="5" t="s">
        <v>243</v>
      </c>
      <c r="E194" s="6">
        <v>1</v>
      </c>
      <c r="F194" s="6"/>
      <c r="G194" s="11"/>
      <c r="H194" s="11">
        <f t="shared" si="8"/>
        <v>0</v>
      </c>
      <c r="J194" s="41"/>
      <c r="K194" s="41"/>
      <c r="L194" s="41"/>
      <c r="M194" s="41"/>
      <c r="N194" s="41"/>
      <c r="O194" s="41"/>
    </row>
    <row r="195" spans="1:15" ht="15.75" x14ac:dyDescent="0.25">
      <c r="A195" s="5" t="s">
        <v>78</v>
      </c>
      <c r="B195" s="5" t="s">
        <v>232</v>
      </c>
      <c r="C195" s="5" t="s">
        <v>224</v>
      </c>
      <c r="D195" s="5" t="s">
        <v>243</v>
      </c>
      <c r="E195" s="5">
        <v>2</v>
      </c>
      <c r="F195" s="5"/>
      <c r="G195" s="11"/>
      <c r="H195" s="11">
        <f t="shared" si="8"/>
        <v>0</v>
      </c>
      <c r="J195" s="41"/>
      <c r="K195" s="41"/>
      <c r="L195" s="41"/>
      <c r="M195" s="41"/>
      <c r="N195" s="41"/>
      <c r="O195" s="41"/>
    </row>
    <row r="196" spans="1:15" ht="15.75" x14ac:dyDescent="0.25">
      <c r="A196" s="5" t="s">
        <v>82</v>
      </c>
      <c r="B196" s="5" t="s">
        <v>233</v>
      </c>
      <c r="C196" s="5" t="s">
        <v>224</v>
      </c>
      <c r="D196" s="5" t="s">
        <v>243</v>
      </c>
      <c r="E196" s="6">
        <v>1</v>
      </c>
      <c r="F196" s="6"/>
      <c r="G196" s="11"/>
      <c r="H196" s="11">
        <f t="shared" si="8"/>
        <v>0</v>
      </c>
      <c r="J196" s="41"/>
      <c r="K196" s="41"/>
      <c r="L196" s="41"/>
      <c r="M196" s="41"/>
      <c r="N196" s="41"/>
      <c r="O196" s="41"/>
    </row>
    <row r="197" spans="1:15" ht="15.75" x14ac:dyDescent="0.25">
      <c r="A197" s="5" t="s">
        <v>64</v>
      </c>
      <c r="B197" s="5" t="s">
        <v>234</v>
      </c>
      <c r="C197" s="5" t="s">
        <v>224</v>
      </c>
      <c r="D197" s="5" t="s">
        <v>243</v>
      </c>
      <c r="E197" s="6">
        <v>8</v>
      </c>
      <c r="F197" s="6"/>
      <c r="G197" s="11"/>
      <c r="H197" s="11">
        <f t="shared" si="8"/>
        <v>0</v>
      </c>
      <c r="J197" s="41"/>
      <c r="K197" s="41"/>
      <c r="L197" s="41"/>
      <c r="M197" s="41"/>
      <c r="N197" s="41"/>
      <c r="O197" s="41"/>
    </row>
    <row r="198" spans="1:15" ht="15.75" x14ac:dyDescent="0.25">
      <c r="A198" s="5" t="s">
        <v>101</v>
      </c>
      <c r="B198" s="5" t="s">
        <v>241</v>
      </c>
      <c r="C198" s="5" t="s">
        <v>224</v>
      </c>
      <c r="D198" s="5" t="s">
        <v>243</v>
      </c>
      <c r="E198" s="6">
        <v>1</v>
      </c>
      <c r="F198" s="6"/>
      <c r="G198" s="135"/>
      <c r="H198" s="11">
        <f t="shared" si="8"/>
        <v>0</v>
      </c>
      <c r="J198" s="2"/>
      <c r="K198" s="3"/>
      <c r="L198" s="7"/>
      <c r="M198" s="21"/>
      <c r="N198" s="21"/>
      <c r="O198" s="7"/>
    </row>
    <row r="199" spans="1:15" ht="16.5" customHeight="1" x14ac:dyDescent="0.25">
      <c r="A199" s="5" t="s">
        <v>96</v>
      </c>
      <c r="B199" s="5" t="s">
        <v>235</v>
      </c>
      <c r="C199" s="5" t="s">
        <v>224</v>
      </c>
      <c r="D199" s="5" t="s">
        <v>243</v>
      </c>
      <c r="E199" s="6">
        <v>1</v>
      </c>
      <c r="F199" s="6"/>
      <c r="G199" s="11"/>
      <c r="H199" s="11">
        <f t="shared" si="8"/>
        <v>0</v>
      </c>
      <c r="J199" s="2"/>
      <c r="K199" s="2"/>
      <c r="L199" s="7"/>
      <c r="M199" s="7"/>
      <c r="N199" s="7"/>
      <c r="O199" s="7"/>
    </row>
    <row r="200" spans="1:15" ht="15.75" x14ac:dyDescent="0.25">
      <c r="A200" s="36" t="s">
        <v>44</v>
      </c>
      <c r="B200" s="262"/>
      <c r="C200" s="262"/>
      <c r="D200" s="262"/>
      <c r="E200" s="124">
        <f>SUM(E186:E199)</f>
        <v>38</v>
      </c>
      <c r="F200" s="245"/>
      <c r="G200" s="37"/>
      <c r="H200" s="56">
        <f>SUM(H186:H199)</f>
        <v>0</v>
      </c>
      <c r="J200" s="36" t="s">
        <v>11</v>
      </c>
      <c r="K200" s="38">
        <f>SUM(K198:K199)</f>
        <v>0</v>
      </c>
      <c r="L200" s="37"/>
      <c r="M200" s="125"/>
      <c r="N200" s="125"/>
      <c r="O200" s="160">
        <f>SUM(O198:O199)</f>
        <v>0</v>
      </c>
    </row>
    <row r="201" spans="1:15" ht="15.75" x14ac:dyDescent="0.25">
      <c r="A201" s="292" t="s">
        <v>6</v>
      </c>
      <c r="B201" s="293"/>
      <c r="C201" s="293"/>
      <c r="D201" s="293"/>
      <c r="E201" s="293"/>
      <c r="F201" s="293"/>
      <c r="G201" s="293"/>
      <c r="H201" s="294"/>
      <c r="J201" s="295" t="s">
        <v>6</v>
      </c>
      <c r="K201" s="296"/>
      <c r="L201" s="296"/>
      <c r="M201" s="296"/>
      <c r="N201" s="296"/>
      <c r="O201" s="297"/>
    </row>
    <row r="202" spans="1:15" ht="15.75" x14ac:dyDescent="0.25">
      <c r="A202" s="2" t="s">
        <v>85</v>
      </c>
      <c r="B202" s="2" t="s">
        <v>244</v>
      </c>
      <c r="C202" s="2" t="s">
        <v>246</v>
      </c>
      <c r="D202" s="5" t="s">
        <v>243</v>
      </c>
      <c r="E202" s="201">
        <v>64</v>
      </c>
      <c r="F202" s="201"/>
      <c r="G202" s="11"/>
      <c r="H202" s="11">
        <f>E202*(G202+F202)</f>
        <v>0</v>
      </c>
      <c r="J202" s="5"/>
      <c r="K202" s="6"/>
      <c r="L202" s="7"/>
      <c r="M202" s="21"/>
      <c r="N202" s="21"/>
      <c r="O202" s="7"/>
    </row>
    <row r="203" spans="1:15" x14ac:dyDescent="0.25">
      <c r="A203" s="2"/>
      <c r="B203" s="2"/>
      <c r="C203" s="2"/>
      <c r="D203" s="2"/>
      <c r="E203" s="2"/>
      <c r="F203" s="2"/>
      <c r="G203" s="11"/>
      <c r="H203" s="11"/>
      <c r="J203" s="5"/>
      <c r="K203" s="6"/>
      <c r="L203" s="7"/>
      <c r="M203" s="7"/>
      <c r="N203" s="7"/>
      <c r="O203" s="7"/>
    </row>
    <row r="204" spans="1:15" ht="15.75" x14ac:dyDescent="0.25">
      <c r="A204" s="36" t="s">
        <v>43</v>
      </c>
      <c r="B204" s="36"/>
      <c r="C204" s="36"/>
      <c r="D204" s="36"/>
      <c r="E204" s="127">
        <f>SUM(E202:E203)</f>
        <v>64</v>
      </c>
      <c r="F204" s="246"/>
      <c r="G204" s="37"/>
      <c r="H204" s="56">
        <f>SUM(H202:H203)</f>
        <v>0</v>
      </c>
      <c r="J204" s="302" t="s">
        <v>11</v>
      </c>
      <c r="K204" s="303"/>
      <c r="L204" s="304"/>
      <c r="M204" s="125"/>
      <c r="N204" s="125"/>
      <c r="O204" s="160">
        <f>SUM(O202:O203)</f>
        <v>0</v>
      </c>
    </row>
    <row r="205" spans="1:15" ht="15.75" x14ac:dyDescent="0.25">
      <c r="A205" s="36" t="s">
        <v>45</v>
      </c>
      <c r="B205" s="36"/>
      <c r="C205" s="36"/>
      <c r="D205" s="36"/>
      <c r="E205" s="127">
        <f>E204+E200</f>
        <v>102</v>
      </c>
      <c r="F205" s="171"/>
      <c r="G205" s="138"/>
      <c r="H205" s="159">
        <f>H204+H200</f>
        <v>0</v>
      </c>
      <c r="K205" s="298" t="s">
        <v>12</v>
      </c>
      <c r="L205" s="298"/>
      <c r="M205" s="121"/>
      <c r="N205" s="121"/>
      <c r="O205" s="161"/>
    </row>
    <row r="206" spans="1:15" x14ac:dyDescent="0.25">
      <c r="K206" s="128"/>
      <c r="L206" s="128"/>
      <c r="M206" s="128"/>
      <c r="N206" s="128"/>
      <c r="O206" s="162"/>
    </row>
    <row r="207" spans="1:15" x14ac:dyDescent="0.25">
      <c r="A207" s="306" t="s">
        <v>17</v>
      </c>
      <c r="B207" s="306"/>
      <c r="C207" s="306"/>
      <c r="D207" s="306"/>
      <c r="E207" s="306"/>
      <c r="F207" s="306"/>
      <c r="G207" s="306"/>
      <c r="H207" s="306"/>
      <c r="J207" s="306" t="s">
        <v>18</v>
      </c>
      <c r="K207" s="306"/>
      <c r="L207" s="306"/>
      <c r="M207" s="306"/>
      <c r="N207" s="306"/>
      <c r="O207" s="165"/>
    </row>
    <row r="208" spans="1:15" x14ac:dyDescent="0.25">
      <c r="A208" s="305" t="s">
        <v>13</v>
      </c>
      <c r="B208" s="305"/>
      <c r="C208" s="305"/>
      <c r="D208" s="305"/>
      <c r="E208" s="305"/>
      <c r="F208" s="305"/>
      <c r="G208" s="305"/>
      <c r="H208" s="242">
        <f>H26+H45+H72+H92+H112+H135+H156+H177+H200</f>
        <v>0</v>
      </c>
      <c r="J208" s="305" t="s">
        <v>13</v>
      </c>
      <c r="K208" s="305"/>
      <c r="L208" s="305"/>
      <c r="M208" s="307"/>
      <c r="N208" s="307"/>
      <c r="O208" s="167"/>
    </row>
    <row r="209" spans="1:15" x14ac:dyDescent="0.25">
      <c r="A209" s="305" t="s">
        <v>14</v>
      </c>
      <c r="B209" s="305"/>
      <c r="C209" s="305"/>
      <c r="D209" s="305"/>
      <c r="E209" s="305"/>
      <c r="F209" s="305"/>
      <c r="G209" s="305"/>
      <c r="H209" s="166">
        <f>H116+H204</f>
        <v>0</v>
      </c>
      <c r="J209" s="305" t="s">
        <v>14</v>
      </c>
      <c r="K209" s="305"/>
      <c r="L209" s="305"/>
      <c r="M209" s="307"/>
      <c r="N209" s="307"/>
      <c r="O209" s="167"/>
    </row>
    <row r="210" spans="1:15" x14ac:dyDescent="0.25">
      <c r="A210" s="306" t="s">
        <v>11</v>
      </c>
      <c r="B210" s="306"/>
      <c r="C210" s="306"/>
      <c r="D210" s="306"/>
      <c r="E210" s="306"/>
      <c r="F210" s="306"/>
      <c r="G210" s="306"/>
      <c r="H210" s="122">
        <f>SUM(H208:H209)</f>
        <v>0</v>
      </c>
      <c r="J210" s="306" t="s">
        <v>11</v>
      </c>
      <c r="K210" s="306"/>
      <c r="L210" s="306"/>
      <c r="M210" s="308"/>
      <c r="N210" s="308"/>
      <c r="O210" s="168"/>
    </row>
    <row r="213" spans="1:15" x14ac:dyDescent="0.25">
      <c r="A213" s="313" t="s">
        <v>51</v>
      </c>
      <c r="B213" s="314"/>
      <c r="C213" s="314"/>
      <c r="D213" s="314"/>
      <c r="E213" s="314"/>
      <c r="F213" s="314"/>
      <c r="G213" s="315"/>
      <c r="H213" s="81">
        <f>H208</f>
        <v>0</v>
      </c>
    </row>
    <row r="214" spans="1:15" x14ac:dyDescent="0.25">
      <c r="A214" s="313" t="s">
        <v>52</v>
      </c>
      <c r="B214" s="314"/>
      <c r="C214" s="314"/>
      <c r="D214" s="314"/>
      <c r="E214" s="314"/>
      <c r="F214" s="314"/>
      <c r="G214" s="315"/>
      <c r="H214" s="81">
        <f>H209</f>
        <v>0</v>
      </c>
    </row>
    <row r="215" spans="1:15" x14ac:dyDescent="0.25">
      <c r="A215" s="309" t="s">
        <v>53</v>
      </c>
      <c r="B215" s="310"/>
      <c r="C215" s="310"/>
      <c r="D215" s="310"/>
      <c r="E215" s="310"/>
      <c r="F215" s="310"/>
      <c r="G215" s="311"/>
      <c r="H215" s="82">
        <f>H213+H214</f>
        <v>0</v>
      </c>
    </row>
    <row r="217" spans="1:15" x14ac:dyDescent="0.25">
      <c r="H217" s="169"/>
    </row>
    <row r="218" spans="1:15" x14ac:dyDescent="0.25">
      <c r="H218" s="169"/>
    </row>
    <row r="219" spans="1:15" x14ac:dyDescent="0.25">
      <c r="H219" s="169"/>
    </row>
  </sheetData>
  <sortState ref="A84:D94">
    <sortCondition ref="A84:A94"/>
  </sortState>
  <customSheetViews>
    <customSheetView guid="{6B2C8637-78CC-4CB6-97F7-DEE04A596283}" showGridLines="0" topLeftCell="A8">
      <selection activeCell="A8" sqref="A8:K8"/>
      <pageMargins left="0.511811024" right="0.511811024" top="0.78740157499999996" bottom="0.78740157499999996" header="0.31496062000000002" footer="0.31496062000000002"/>
      <pageSetup scale="65" orientation="landscape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4">
    <mergeCell ref="E75:O75"/>
    <mergeCell ref="E29:O29"/>
    <mergeCell ref="E119:O119"/>
    <mergeCell ref="A113:H113"/>
    <mergeCell ref="J113:O113"/>
    <mergeCell ref="J116:L116"/>
    <mergeCell ref="K117:L117"/>
    <mergeCell ref="A100:H100"/>
    <mergeCell ref="J100:O100"/>
    <mergeCell ref="A52:H52"/>
    <mergeCell ref="J52:O52"/>
    <mergeCell ref="A54:H54"/>
    <mergeCell ref="J54:O54"/>
    <mergeCell ref="A98:H98"/>
    <mergeCell ref="J98:O98"/>
    <mergeCell ref="E9:O9"/>
    <mergeCell ref="A142:H142"/>
    <mergeCell ref="J142:O142"/>
    <mergeCell ref="K136:L136"/>
    <mergeCell ref="A122:H122"/>
    <mergeCell ref="A12:H12"/>
    <mergeCell ref="J12:O12"/>
    <mergeCell ref="A14:H14"/>
    <mergeCell ref="J14:O14"/>
    <mergeCell ref="K27:L27"/>
    <mergeCell ref="J32:O32"/>
    <mergeCell ref="A34:H34"/>
    <mergeCell ref="J34:O34"/>
    <mergeCell ref="A32:H32"/>
    <mergeCell ref="E49:O49"/>
    <mergeCell ref="E95:O95"/>
    <mergeCell ref="A215:G215"/>
    <mergeCell ref="K46:L46"/>
    <mergeCell ref="K93:L93"/>
    <mergeCell ref="A78:H78"/>
    <mergeCell ref="J78:O78"/>
    <mergeCell ref="A80:H80"/>
    <mergeCell ref="A213:G213"/>
    <mergeCell ref="A207:H207"/>
    <mergeCell ref="A208:G208"/>
    <mergeCell ref="A209:G209"/>
    <mergeCell ref="A210:G210"/>
    <mergeCell ref="J207:N207"/>
    <mergeCell ref="J80:O80"/>
    <mergeCell ref="K73:L73"/>
    <mergeCell ref="A214:G214"/>
    <mergeCell ref="J208:L208"/>
    <mergeCell ref="J209:L209"/>
    <mergeCell ref="J210:L210"/>
    <mergeCell ref="M208:N208"/>
    <mergeCell ref="M209:N209"/>
    <mergeCell ref="M210:N210"/>
    <mergeCell ref="K205:L205"/>
    <mergeCell ref="K157:L157"/>
    <mergeCell ref="A183:H183"/>
    <mergeCell ref="J183:O183"/>
    <mergeCell ref="A185:H185"/>
    <mergeCell ref="J185:O185"/>
    <mergeCell ref="K178:L178"/>
    <mergeCell ref="A163:H163"/>
    <mergeCell ref="J163:O163"/>
    <mergeCell ref="A165:H165"/>
    <mergeCell ref="J165:O165"/>
    <mergeCell ref="E180:O180"/>
    <mergeCell ref="A201:H201"/>
    <mergeCell ref="J201:O201"/>
    <mergeCell ref="J204:L204"/>
    <mergeCell ref="E160:O160"/>
    <mergeCell ref="E139:O139"/>
    <mergeCell ref="J122:O122"/>
    <mergeCell ref="A124:H124"/>
    <mergeCell ref="J124:O124"/>
    <mergeCell ref="A144:H144"/>
    <mergeCell ref="J144:O144"/>
  </mergeCells>
  <dataValidations disablePrompts="1" count="1">
    <dataValidation allowBlank="1" showInputMessage="1" showErrorMessage="1" promptTitle="NOME DO EVENTO" prompt="COLOCAR O NOME DO EVENTO" sqref="E95:F95"/>
  </dataValidations>
  <printOptions horizontalCentered="1" verticalCentered="1"/>
  <pageMargins left="0.31496062992125984" right="0.31496062992125984" top="0.19685039370078741" bottom="0.39370078740157483" header="0.31496062992125984" footer="0.31496062992125984"/>
  <pageSetup scale="65" orientation="landscape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45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90" zoomScaleNormal="90" zoomScalePageLayoutView="90" workbookViewId="0">
      <selection activeCell="B20" sqref="B20"/>
    </sheetView>
  </sheetViews>
  <sheetFormatPr defaultColWidth="8.85546875" defaultRowHeight="15" x14ac:dyDescent="0.25"/>
  <cols>
    <col min="1" max="1" width="6" customWidth="1"/>
    <col min="2" max="2" width="29.7109375" customWidth="1"/>
    <col min="3" max="3" width="26.85546875" customWidth="1"/>
    <col min="4" max="4" width="104.28515625" customWidth="1"/>
    <col min="5" max="5" width="6" bestFit="1" customWidth="1"/>
    <col min="6" max="6" width="26.140625" bestFit="1" customWidth="1"/>
  </cols>
  <sheetData>
    <row r="1" spans="1:6" ht="30" customHeight="1" x14ac:dyDescent="0.25">
      <c r="B1" s="400" t="s">
        <v>89</v>
      </c>
      <c r="C1" s="400"/>
      <c r="D1" s="400"/>
      <c r="E1" s="400"/>
      <c r="F1" s="189">
        <f>SUM(F2:F12)</f>
        <v>340800.05843199999</v>
      </c>
    </row>
    <row r="2" spans="1:6" x14ac:dyDescent="0.25">
      <c r="A2">
        <v>2</v>
      </c>
      <c r="B2" s="190" t="s">
        <v>91</v>
      </c>
      <c r="C2" s="110" t="s">
        <v>88</v>
      </c>
      <c r="D2" s="111" t="s">
        <v>151</v>
      </c>
      <c r="E2" s="111" t="s">
        <v>86</v>
      </c>
      <c r="F2" s="112">
        <f>'TOTAL EVENTO'!H7</f>
        <v>9156</v>
      </c>
    </row>
    <row r="3" spans="1:6" x14ac:dyDescent="0.25">
      <c r="A3">
        <v>3</v>
      </c>
      <c r="B3" s="190" t="s">
        <v>91</v>
      </c>
      <c r="C3" s="110" t="s">
        <v>88</v>
      </c>
      <c r="D3" s="111" t="s">
        <v>152</v>
      </c>
      <c r="E3" s="111" t="s">
        <v>86</v>
      </c>
      <c r="F3" s="112">
        <f>'TOTAL EVENTO'!H14</f>
        <v>10584</v>
      </c>
    </row>
    <row r="4" spans="1:6" x14ac:dyDescent="0.25">
      <c r="A4">
        <v>7</v>
      </c>
      <c r="B4" s="190" t="s">
        <v>161</v>
      </c>
      <c r="C4" s="193" t="s">
        <v>154</v>
      </c>
      <c r="D4" s="194" t="s">
        <v>153</v>
      </c>
      <c r="E4" s="191" t="s">
        <v>86</v>
      </c>
      <c r="F4" s="192">
        <f>'TOTAL EVENTO'!H22</f>
        <v>5292</v>
      </c>
    </row>
    <row r="5" spans="1:6" x14ac:dyDescent="0.25">
      <c r="A5">
        <v>8</v>
      </c>
      <c r="B5" s="190" t="s">
        <v>162</v>
      </c>
      <c r="C5" s="110" t="s">
        <v>88</v>
      </c>
      <c r="D5" s="111" t="s">
        <v>155</v>
      </c>
      <c r="E5" s="111" t="s">
        <v>86</v>
      </c>
      <c r="F5" s="112">
        <f>'TOTAL EVENTO'!H29</f>
        <v>9156</v>
      </c>
    </row>
    <row r="6" spans="1:6" ht="30" x14ac:dyDescent="0.25">
      <c r="A6">
        <v>9</v>
      </c>
      <c r="B6" s="190" t="s">
        <v>163</v>
      </c>
      <c r="C6" s="193" t="s">
        <v>87</v>
      </c>
      <c r="D6" s="194" t="s">
        <v>156</v>
      </c>
      <c r="E6" s="191" t="s">
        <v>86</v>
      </c>
      <c r="F6" s="192">
        <f>'TOTAL EVENTO'!H36</f>
        <v>0</v>
      </c>
    </row>
    <row r="7" spans="1:6" x14ac:dyDescent="0.25">
      <c r="A7">
        <v>10</v>
      </c>
      <c r="B7" s="190" t="s">
        <v>163</v>
      </c>
      <c r="C7" s="193" t="s">
        <v>88</v>
      </c>
      <c r="D7" s="111" t="s">
        <v>157</v>
      </c>
      <c r="E7" s="111" t="s">
        <v>86</v>
      </c>
      <c r="F7" s="112">
        <f>'TOTAL EVENTO'!H43</f>
        <v>10584</v>
      </c>
    </row>
    <row r="8" spans="1:6" x14ac:dyDescent="0.25">
      <c r="A8">
        <v>12</v>
      </c>
      <c r="B8" s="190" t="s">
        <v>164</v>
      </c>
      <c r="C8" s="110" t="s">
        <v>88</v>
      </c>
      <c r="D8" s="111" t="s">
        <v>158</v>
      </c>
      <c r="E8" s="111" t="s">
        <v>86</v>
      </c>
      <c r="F8" s="112">
        <f>'TOTAL EVENTO'!H51</f>
        <v>9156</v>
      </c>
    </row>
    <row r="9" spans="1:6" x14ac:dyDescent="0.25">
      <c r="A9">
        <v>15</v>
      </c>
      <c r="B9" s="190" t="s">
        <v>165</v>
      </c>
      <c r="C9" s="110" t="s">
        <v>88</v>
      </c>
      <c r="D9" s="111" t="s">
        <v>159</v>
      </c>
      <c r="E9" s="111" t="s">
        <v>86</v>
      </c>
      <c r="F9" s="112">
        <f>'TOTAL EVENTO'!H59</f>
        <v>9156</v>
      </c>
    </row>
    <row r="10" spans="1:6" ht="30" x14ac:dyDescent="0.25">
      <c r="A10">
        <v>17</v>
      </c>
      <c r="B10" s="190" t="s">
        <v>166</v>
      </c>
      <c r="C10" s="193" t="s">
        <v>168</v>
      </c>
      <c r="D10" s="194" t="s">
        <v>160</v>
      </c>
      <c r="E10" s="191" t="s">
        <v>86</v>
      </c>
      <c r="F10" s="192">
        <f>'TOTAL EVENTO'!H67</f>
        <v>0</v>
      </c>
    </row>
    <row r="11" spans="1:6" x14ac:dyDescent="0.25">
      <c r="B11" s="397" t="s">
        <v>40</v>
      </c>
      <c r="C11" s="398"/>
      <c r="D11" s="399"/>
      <c r="E11" s="111" t="s">
        <v>86</v>
      </c>
      <c r="F11" s="112">
        <f>'Material Esportivo'!$D$28</f>
        <v>206080</v>
      </c>
    </row>
    <row r="12" spans="1:6" x14ac:dyDescent="0.25">
      <c r="B12" s="397" t="s">
        <v>195</v>
      </c>
      <c r="C12" s="398"/>
      <c r="D12" s="399"/>
      <c r="E12" s="111" t="s">
        <v>86</v>
      </c>
      <c r="F12" s="112">
        <f>SUM('TOTAL EVENTO'!H73)</f>
        <v>71636.058431999991</v>
      </c>
    </row>
  </sheetData>
  <mergeCells count="3">
    <mergeCell ref="B11:D11"/>
    <mergeCell ref="B1:E1"/>
    <mergeCell ref="B12:D12"/>
  </mergeCells>
  <pageMargins left="0.51181102362204722" right="0.51181102362204722" top="0.78740157480314965" bottom="0.78740157480314965" header="0.31496062992125984" footer="0.31496062992125984"/>
  <pageSetup paperSize="9" scale="62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37"/>
  <sheetViews>
    <sheetView showGridLines="0" zoomScale="90" zoomScaleNormal="90" zoomScalePageLayoutView="90" workbookViewId="0">
      <selection activeCell="B122" sqref="B122"/>
    </sheetView>
  </sheetViews>
  <sheetFormatPr defaultColWidth="8.85546875" defaultRowHeight="15" x14ac:dyDescent="0.25"/>
  <cols>
    <col min="1" max="1" width="26.5703125" customWidth="1"/>
    <col min="2" max="2" width="23.85546875" customWidth="1"/>
    <col min="3" max="3" width="22" customWidth="1"/>
    <col min="4" max="4" width="16.42578125" customWidth="1"/>
    <col min="5" max="5" width="11.42578125" customWidth="1"/>
    <col min="6" max="6" width="22.85546875" customWidth="1"/>
    <col min="7" max="7" width="2.7109375" customWidth="1"/>
    <col min="8" max="8" width="22.85546875" customWidth="1"/>
    <col min="9" max="9" width="17" customWidth="1"/>
    <col min="10" max="10" width="7" customWidth="1"/>
    <col min="11" max="11" width="10" bestFit="1" customWidth="1"/>
    <col min="12" max="12" width="9.7109375" customWidth="1"/>
    <col min="13" max="13" width="14.85546875" customWidth="1"/>
    <col min="14" max="14" width="9.140625" style="43" customWidth="1"/>
  </cols>
  <sheetData>
    <row r="7" spans="1:13" x14ac:dyDescent="0.25">
      <c r="L7" s="25" t="s">
        <v>28</v>
      </c>
      <c r="M7" s="26">
        <f ca="1">NOW()</f>
        <v>41864.691061689817</v>
      </c>
    </row>
    <row r="8" spans="1:13" x14ac:dyDescent="0.25">
      <c r="L8" s="25"/>
      <c r="M8" s="26"/>
    </row>
    <row r="9" spans="1:13" s="146" customFormat="1" ht="14.25" customHeight="1" x14ac:dyDescent="0.25">
      <c r="A9" s="331" t="s">
        <v>121</v>
      </c>
      <c r="B9" s="332"/>
      <c r="C9" s="333"/>
      <c r="D9" s="286" t="s">
        <v>97</v>
      </c>
      <c r="E9" s="287"/>
      <c r="F9" s="287"/>
      <c r="G9" s="287"/>
      <c r="H9" s="287"/>
      <c r="I9" s="287"/>
      <c r="J9" s="287"/>
      <c r="K9" s="287"/>
      <c r="L9" s="287"/>
      <c r="M9" s="288"/>
    </row>
    <row r="10" spans="1:13" x14ac:dyDescent="0.25">
      <c r="A10" s="180" t="s">
        <v>127</v>
      </c>
      <c r="B10" s="181"/>
      <c r="C10" s="181"/>
      <c r="D10" s="139" t="s">
        <v>126</v>
      </c>
      <c r="E10" s="175">
        <v>6</v>
      </c>
      <c r="F10" s="176"/>
      <c r="H10" s="173" t="s">
        <v>58</v>
      </c>
      <c r="I10" s="174"/>
      <c r="J10" s="139" t="s">
        <v>126</v>
      </c>
      <c r="K10" s="175"/>
      <c r="L10" s="175"/>
      <c r="M10" s="176"/>
    </row>
    <row r="11" spans="1:13" x14ac:dyDescent="0.25">
      <c r="A11" s="329" t="s">
        <v>20</v>
      </c>
      <c r="B11" s="330"/>
      <c r="C11" s="330"/>
      <c r="D11" s="178" t="s">
        <v>60</v>
      </c>
      <c r="E11" s="172" t="s">
        <v>66</v>
      </c>
      <c r="F11" s="179"/>
      <c r="H11" s="329" t="s">
        <v>20</v>
      </c>
      <c r="I11" s="330"/>
      <c r="J11" s="178" t="s">
        <v>60</v>
      </c>
      <c r="K11" s="178"/>
      <c r="L11" s="178"/>
      <c r="M11" s="179"/>
    </row>
    <row r="12" spans="1:13" ht="16.5" thickBot="1" x14ac:dyDescent="0.3">
      <c r="A12" s="289" t="s">
        <v>0</v>
      </c>
      <c r="B12" s="290"/>
      <c r="C12" s="290"/>
      <c r="D12" s="290"/>
      <c r="E12" s="290"/>
      <c r="F12" s="291"/>
      <c r="H12" s="316" t="s">
        <v>10</v>
      </c>
      <c r="I12" s="317"/>
      <c r="J12" s="317"/>
      <c r="K12" s="317"/>
      <c r="L12" s="317"/>
      <c r="M12" s="318"/>
    </row>
    <row r="13" spans="1:13" x14ac:dyDescent="0.25">
      <c r="A13" s="12" t="s">
        <v>22</v>
      </c>
      <c r="B13" s="12" t="s">
        <v>247</v>
      </c>
      <c r="C13" s="12" t="s">
        <v>23</v>
      </c>
      <c r="D13" s="12" t="s">
        <v>2</v>
      </c>
      <c r="E13" s="13" t="s">
        <v>19</v>
      </c>
      <c r="F13" s="14" t="s">
        <v>4</v>
      </c>
      <c r="H13" s="57" t="s">
        <v>22</v>
      </c>
      <c r="I13" s="57" t="s">
        <v>23</v>
      </c>
      <c r="J13" s="57" t="s">
        <v>2</v>
      </c>
      <c r="K13" s="58" t="s">
        <v>19</v>
      </c>
      <c r="L13" s="58" t="s">
        <v>21</v>
      </c>
      <c r="M13" s="59" t="s">
        <v>4</v>
      </c>
    </row>
    <row r="14" spans="1:13" ht="15.75" x14ac:dyDescent="0.25">
      <c r="A14" s="319" t="s">
        <v>5</v>
      </c>
      <c r="B14" s="320"/>
      <c r="C14" s="320"/>
      <c r="D14" s="320"/>
      <c r="E14" s="320"/>
      <c r="F14" s="321"/>
      <c r="H14" s="322" t="s">
        <v>5</v>
      </c>
      <c r="I14" s="323"/>
      <c r="J14" s="323"/>
      <c r="K14" s="323"/>
      <c r="L14" s="323"/>
      <c r="M14" s="324"/>
    </row>
    <row r="15" spans="1:13" x14ac:dyDescent="0.25">
      <c r="A15" s="2" t="s">
        <v>24</v>
      </c>
      <c r="B15" s="2" t="s">
        <v>66</v>
      </c>
      <c r="C15" s="2">
        <v>28</v>
      </c>
      <c r="D15" s="2">
        <v>52</v>
      </c>
      <c r="E15" s="11"/>
      <c r="F15" s="11">
        <f>E10*C15*E15</f>
        <v>0</v>
      </c>
      <c r="H15" s="2"/>
      <c r="I15" s="2"/>
      <c r="J15" s="2"/>
      <c r="K15" s="11"/>
      <c r="L15" s="39"/>
      <c r="M15" s="7"/>
    </row>
    <row r="16" spans="1:13" ht="15" customHeight="1" x14ac:dyDescent="0.25">
      <c r="A16" s="2"/>
      <c r="B16" s="2"/>
      <c r="C16" s="2"/>
      <c r="D16" s="2"/>
      <c r="E16" s="103"/>
      <c r="F16" s="11">
        <f>E10*C16*E16</f>
        <v>0</v>
      </c>
      <c r="H16" s="5"/>
      <c r="I16" s="5"/>
      <c r="J16" s="6"/>
      <c r="K16" s="7"/>
      <c r="L16" s="7"/>
      <c r="M16" s="7"/>
    </row>
    <row r="17" spans="1:13" ht="15.75" x14ac:dyDescent="0.25">
      <c r="A17" s="8"/>
      <c r="B17" s="8"/>
      <c r="C17" s="8"/>
      <c r="D17" s="9"/>
      <c r="E17" s="10"/>
      <c r="F17" s="11">
        <f>E10*C17*E17</f>
        <v>0</v>
      </c>
      <c r="H17" s="8"/>
      <c r="I17" s="8"/>
      <c r="J17" s="9"/>
      <c r="K17" s="10"/>
      <c r="L17" s="10"/>
      <c r="M17" s="10"/>
    </row>
    <row r="18" spans="1:13" ht="15.75" x14ac:dyDescent="0.25">
      <c r="A18" s="302" t="s">
        <v>11</v>
      </c>
      <c r="B18" s="303"/>
      <c r="C18" s="303"/>
      <c r="D18" s="303"/>
      <c r="E18" s="304"/>
      <c r="F18" s="83">
        <f>SUM(F15:F17)</f>
        <v>0</v>
      </c>
      <c r="H18" s="302" t="s">
        <v>11</v>
      </c>
      <c r="I18" s="303"/>
      <c r="J18" s="303"/>
      <c r="K18" s="304"/>
      <c r="L18" s="131"/>
      <c r="M18" s="4">
        <f>SUM(M15:M17)</f>
        <v>0</v>
      </c>
    </row>
    <row r="19" spans="1:13" x14ac:dyDescent="0.25">
      <c r="J19" s="299" t="s">
        <v>12</v>
      </c>
      <c r="K19" s="300"/>
      <c r="L19" s="40"/>
      <c r="M19" s="15"/>
    </row>
    <row r="20" spans="1:13" x14ac:dyDescent="0.25">
      <c r="L20" s="25"/>
      <c r="M20" s="26"/>
    </row>
    <row r="21" spans="1:13" s="146" customFormat="1" ht="14.25" customHeight="1" x14ac:dyDescent="0.25">
      <c r="A21" s="334" t="s">
        <v>129</v>
      </c>
      <c r="B21" s="335"/>
      <c r="C21" s="336"/>
      <c r="D21" s="286" t="s">
        <v>100</v>
      </c>
      <c r="E21" s="287"/>
      <c r="F21" s="287"/>
      <c r="G21" s="287"/>
      <c r="H21" s="287"/>
      <c r="I21" s="287"/>
      <c r="J21" s="287"/>
      <c r="K21" s="287"/>
      <c r="L21" s="287"/>
      <c r="M21" s="288"/>
    </row>
    <row r="22" spans="1:13" x14ac:dyDescent="0.25">
      <c r="A22" s="180" t="s">
        <v>127</v>
      </c>
      <c r="B22" s="181"/>
      <c r="C22" s="181"/>
      <c r="D22" s="139" t="s">
        <v>126</v>
      </c>
      <c r="E22" s="175">
        <v>6</v>
      </c>
      <c r="F22" s="176"/>
      <c r="H22" s="173" t="s">
        <v>58</v>
      </c>
      <c r="I22" s="174"/>
      <c r="J22" s="139" t="s">
        <v>126</v>
      </c>
      <c r="K22" s="175"/>
      <c r="L22" s="175"/>
      <c r="M22" s="176"/>
    </row>
    <row r="23" spans="1:13" x14ac:dyDescent="0.25">
      <c r="A23" s="329" t="s">
        <v>20</v>
      </c>
      <c r="B23" s="330"/>
      <c r="C23" s="330"/>
      <c r="D23" s="178" t="s">
        <v>60</v>
      </c>
      <c r="E23" s="172" t="s">
        <v>66</v>
      </c>
      <c r="F23" s="179"/>
      <c r="H23" s="329" t="s">
        <v>20</v>
      </c>
      <c r="I23" s="330"/>
      <c r="J23" s="178" t="s">
        <v>60</v>
      </c>
      <c r="K23" s="178"/>
      <c r="L23" s="178"/>
      <c r="M23" s="179"/>
    </row>
    <row r="24" spans="1:13" ht="16.5" thickBot="1" x14ac:dyDescent="0.3">
      <c r="A24" s="289" t="s">
        <v>0</v>
      </c>
      <c r="B24" s="290"/>
      <c r="C24" s="290"/>
      <c r="D24" s="290"/>
      <c r="E24" s="290"/>
      <c r="F24" s="291"/>
      <c r="H24" s="316" t="s">
        <v>10</v>
      </c>
      <c r="I24" s="317"/>
      <c r="J24" s="317"/>
      <c r="K24" s="317"/>
      <c r="L24" s="317"/>
      <c r="M24" s="318"/>
    </row>
    <row r="25" spans="1:13" x14ac:dyDescent="0.25">
      <c r="A25" s="12" t="s">
        <v>22</v>
      </c>
      <c r="B25" s="12" t="s">
        <v>247</v>
      </c>
      <c r="C25" s="12" t="s">
        <v>23</v>
      </c>
      <c r="D25" s="12" t="s">
        <v>2</v>
      </c>
      <c r="E25" s="13" t="s">
        <v>19</v>
      </c>
      <c r="F25" s="14" t="s">
        <v>4</v>
      </c>
      <c r="H25" s="57" t="s">
        <v>22</v>
      </c>
      <c r="I25" s="57" t="s">
        <v>23</v>
      </c>
      <c r="J25" s="57" t="s">
        <v>2</v>
      </c>
      <c r="K25" s="58" t="s">
        <v>19</v>
      </c>
      <c r="L25" s="58" t="s">
        <v>21</v>
      </c>
      <c r="M25" s="59" t="s">
        <v>4</v>
      </c>
    </row>
    <row r="26" spans="1:13" ht="15.75" x14ac:dyDescent="0.25">
      <c r="A26" s="319" t="s">
        <v>5</v>
      </c>
      <c r="B26" s="320"/>
      <c r="C26" s="320"/>
      <c r="D26" s="320"/>
      <c r="E26" s="320"/>
      <c r="F26" s="321"/>
      <c r="H26" s="322" t="s">
        <v>5</v>
      </c>
      <c r="I26" s="323"/>
      <c r="J26" s="323"/>
      <c r="K26" s="323"/>
      <c r="L26" s="323"/>
      <c r="M26" s="324"/>
    </row>
    <row r="27" spans="1:13" x14ac:dyDescent="0.25">
      <c r="A27" s="2" t="s">
        <v>24</v>
      </c>
      <c r="B27" s="2" t="s">
        <v>66</v>
      </c>
      <c r="C27" s="2">
        <v>17</v>
      </c>
      <c r="D27" s="2">
        <v>30</v>
      </c>
      <c r="E27" s="11"/>
      <c r="F27" s="11">
        <f>E22*C27*E27</f>
        <v>0</v>
      </c>
      <c r="H27" s="2"/>
      <c r="I27" s="2"/>
      <c r="J27" s="2"/>
      <c r="K27" s="11"/>
      <c r="L27" s="39"/>
      <c r="M27" s="7"/>
    </row>
    <row r="28" spans="1:13" ht="15" customHeight="1" x14ac:dyDescent="0.25">
      <c r="A28" s="2"/>
      <c r="B28" s="2"/>
      <c r="C28" s="2"/>
      <c r="D28" s="2"/>
      <c r="E28" s="103"/>
      <c r="F28" s="11">
        <f>E22*C28*E28</f>
        <v>0</v>
      </c>
      <c r="H28" s="5"/>
      <c r="I28" s="5"/>
      <c r="J28" s="6"/>
      <c r="K28" s="7"/>
      <c r="L28" s="7"/>
      <c r="M28" s="7"/>
    </row>
    <row r="29" spans="1:13" ht="15.75" x14ac:dyDescent="0.25">
      <c r="A29" s="8"/>
      <c r="B29" s="8"/>
      <c r="C29" s="8"/>
      <c r="D29" s="9"/>
      <c r="E29" s="10"/>
      <c r="F29" s="11">
        <f>E22*C29*E29</f>
        <v>0</v>
      </c>
      <c r="H29" s="8"/>
      <c r="I29" s="8"/>
      <c r="J29" s="9"/>
      <c r="K29" s="10"/>
      <c r="L29" s="10"/>
      <c r="M29" s="10"/>
    </row>
    <row r="30" spans="1:13" ht="15.75" x14ac:dyDescent="0.25">
      <c r="A30" s="302" t="s">
        <v>11</v>
      </c>
      <c r="B30" s="303"/>
      <c r="C30" s="303"/>
      <c r="D30" s="303"/>
      <c r="E30" s="304"/>
      <c r="F30" s="83">
        <f>SUM(F27:F29)</f>
        <v>0</v>
      </c>
      <c r="H30" s="302" t="s">
        <v>11</v>
      </c>
      <c r="I30" s="303"/>
      <c r="J30" s="303"/>
      <c r="K30" s="304"/>
      <c r="L30" s="131"/>
      <c r="M30" s="4">
        <f>SUM(M27:M29)</f>
        <v>0</v>
      </c>
    </row>
    <row r="31" spans="1:13" x14ac:dyDescent="0.25">
      <c r="J31" s="299" t="s">
        <v>12</v>
      </c>
      <c r="K31" s="300"/>
      <c r="L31" s="100"/>
      <c r="M31" s="15"/>
    </row>
    <row r="32" spans="1:13" x14ac:dyDescent="0.25">
      <c r="L32" s="25"/>
      <c r="M32" s="26"/>
    </row>
    <row r="33" spans="1:13" x14ac:dyDescent="0.25">
      <c r="J33" s="102"/>
      <c r="K33" s="102"/>
      <c r="L33" s="102"/>
      <c r="M33" s="17"/>
    </row>
    <row r="34" spans="1:13" s="146" customFormat="1" ht="15.75" x14ac:dyDescent="0.25">
      <c r="A34" s="326" t="s">
        <v>167</v>
      </c>
      <c r="B34" s="327"/>
      <c r="C34" s="328"/>
      <c r="D34" s="286" t="s">
        <v>107</v>
      </c>
      <c r="E34" s="287"/>
      <c r="F34" s="287"/>
      <c r="G34" s="287"/>
      <c r="H34" s="287"/>
      <c r="I34" s="287"/>
      <c r="J34" s="287"/>
      <c r="K34" s="287"/>
      <c r="L34" s="287"/>
      <c r="M34" s="288"/>
    </row>
    <row r="35" spans="1:13" x14ac:dyDescent="0.25">
      <c r="A35" s="173" t="s">
        <v>130</v>
      </c>
      <c r="B35" s="285"/>
      <c r="C35" s="174"/>
      <c r="D35" s="139" t="s">
        <v>128</v>
      </c>
      <c r="E35" s="175">
        <v>6</v>
      </c>
      <c r="F35" s="176"/>
      <c r="H35" s="173" t="s">
        <v>58</v>
      </c>
      <c r="I35" s="174"/>
      <c r="J35" s="139" t="s">
        <v>128</v>
      </c>
      <c r="K35" s="175"/>
      <c r="L35" s="175"/>
      <c r="M35" s="176"/>
    </row>
    <row r="36" spans="1:13" x14ac:dyDescent="0.25">
      <c r="A36" s="329" t="s">
        <v>20</v>
      </c>
      <c r="B36" s="330"/>
      <c r="C36" s="330"/>
      <c r="D36" s="178" t="s">
        <v>60</v>
      </c>
      <c r="E36" s="172" t="s">
        <v>92</v>
      </c>
      <c r="F36" s="179"/>
      <c r="H36" s="329" t="s">
        <v>20</v>
      </c>
      <c r="I36" s="330"/>
      <c r="J36" s="178" t="s">
        <v>60</v>
      </c>
      <c r="K36" s="178"/>
      <c r="L36" s="178"/>
      <c r="M36" s="179"/>
    </row>
    <row r="37" spans="1:13" ht="16.5" thickBot="1" x14ac:dyDescent="0.3">
      <c r="A37" s="289" t="s">
        <v>0</v>
      </c>
      <c r="B37" s="290"/>
      <c r="C37" s="290"/>
      <c r="D37" s="290"/>
      <c r="E37" s="290"/>
      <c r="F37" s="291"/>
      <c r="H37" s="316" t="s">
        <v>10</v>
      </c>
      <c r="I37" s="317"/>
      <c r="J37" s="317"/>
      <c r="K37" s="317"/>
      <c r="L37" s="317"/>
      <c r="M37" s="318"/>
    </row>
    <row r="38" spans="1:13" x14ac:dyDescent="0.25">
      <c r="A38" s="12" t="s">
        <v>22</v>
      </c>
      <c r="B38" s="12" t="s">
        <v>247</v>
      </c>
      <c r="C38" s="12" t="s">
        <v>23</v>
      </c>
      <c r="D38" s="12" t="s">
        <v>2</v>
      </c>
      <c r="E38" s="13" t="s">
        <v>19</v>
      </c>
      <c r="F38" s="14" t="s">
        <v>4</v>
      </c>
      <c r="H38" s="57" t="s">
        <v>22</v>
      </c>
      <c r="I38" s="57" t="s">
        <v>23</v>
      </c>
      <c r="J38" s="57" t="s">
        <v>2</v>
      </c>
      <c r="K38" s="58" t="s">
        <v>19</v>
      </c>
      <c r="L38" s="58" t="s">
        <v>21</v>
      </c>
      <c r="M38" s="59" t="s">
        <v>4</v>
      </c>
    </row>
    <row r="39" spans="1:13" ht="15.75" x14ac:dyDescent="0.25">
      <c r="A39" s="319" t="s">
        <v>5</v>
      </c>
      <c r="B39" s="320"/>
      <c r="C39" s="320"/>
      <c r="D39" s="320"/>
      <c r="E39" s="320"/>
      <c r="F39" s="321"/>
      <c r="H39" s="322" t="s">
        <v>5</v>
      </c>
      <c r="I39" s="323"/>
      <c r="J39" s="323"/>
      <c r="K39" s="323"/>
      <c r="L39" s="323"/>
      <c r="M39" s="324"/>
    </row>
    <row r="40" spans="1:13" x14ac:dyDescent="0.25">
      <c r="A40" s="2" t="s">
        <v>24</v>
      </c>
      <c r="B40" s="2" t="s">
        <v>92</v>
      </c>
      <c r="C40" s="2">
        <v>41</v>
      </c>
      <c r="D40" s="2">
        <v>77</v>
      </c>
      <c r="E40" s="11"/>
      <c r="F40" s="11">
        <f>E35*C40*E40</f>
        <v>0</v>
      </c>
      <c r="H40" s="2"/>
      <c r="I40" s="2"/>
      <c r="J40" s="2"/>
      <c r="K40" s="11"/>
      <c r="L40" s="39"/>
      <c r="M40" s="7"/>
    </row>
    <row r="41" spans="1:13" ht="15" customHeight="1" x14ac:dyDescent="0.25">
      <c r="A41" s="2"/>
      <c r="B41" s="2"/>
      <c r="C41" s="2"/>
      <c r="D41" s="2"/>
      <c r="E41" s="11"/>
      <c r="F41" s="11">
        <f>E35*C41*E41</f>
        <v>0</v>
      </c>
      <c r="H41" s="5"/>
      <c r="I41" s="5"/>
      <c r="J41" s="6"/>
      <c r="K41" s="7"/>
      <c r="L41" s="7"/>
      <c r="M41" s="7"/>
    </row>
    <row r="42" spans="1:13" ht="15.75" x14ac:dyDescent="0.25">
      <c r="A42" s="8"/>
      <c r="B42" s="8"/>
      <c r="C42" s="8"/>
      <c r="D42" s="9"/>
      <c r="E42" s="10"/>
      <c r="F42" s="11">
        <f>E35*C42*E42</f>
        <v>0</v>
      </c>
      <c r="H42" s="8"/>
      <c r="I42" s="8"/>
      <c r="J42" s="9"/>
      <c r="K42" s="10"/>
      <c r="L42" s="10"/>
      <c r="M42" s="10"/>
    </row>
    <row r="43" spans="1:13" ht="15.75" x14ac:dyDescent="0.25">
      <c r="A43" s="302" t="s">
        <v>11</v>
      </c>
      <c r="B43" s="303"/>
      <c r="C43" s="303"/>
      <c r="D43" s="303"/>
      <c r="E43" s="304"/>
      <c r="F43" s="83">
        <f>SUM(F40:F42)</f>
        <v>0</v>
      </c>
      <c r="H43" s="302" t="s">
        <v>11</v>
      </c>
      <c r="I43" s="303"/>
      <c r="J43" s="303"/>
      <c r="K43" s="304"/>
      <c r="L43" s="131"/>
      <c r="M43" s="4">
        <f>SUM(M40:M42)</f>
        <v>0</v>
      </c>
    </row>
    <row r="44" spans="1:13" x14ac:dyDescent="0.25">
      <c r="J44" s="299" t="s">
        <v>12</v>
      </c>
      <c r="K44" s="300"/>
      <c r="L44" s="100"/>
      <c r="M44" s="15"/>
    </row>
    <row r="45" spans="1:13" x14ac:dyDescent="0.25">
      <c r="J45" s="16"/>
      <c r="K45" s="16"/>
      <c r="L45" s="16"/>
      <c r="M45" s="17"/>
    </row>
    <row r="46" spans="1:13" s="146" customFormat="1" ht="15.75" x14ac:dyDescent="0.25">
      <c r="A46" s="325" t="s">
        <v>123</v>
      </c>
      <c r="B46" s="325"/>
      <c r="C46" s="325"/>
      <c r="D46" s="301" t="s">
        <v>98</v>
      </c>
      <c r="E46" s="301"/>
      <c r="F46" s="301"/>
      <c r="G46" s="301"/>
      <c r="H46" s="301"/>
      <c r="I46" s="301"/>
      <c r="J46" s="301"/>
      <c r="K46" s="301"/>
      <c r="L46" s="301"/>
      <c r="M46" s="301"/>
    </row>
    <row r="47" spans="1:13" x14ac:dyDescent="0.25">
      <c r="A47" s="180" t="s">
        <v>67</v>
      </c>
      <c r="B47" s="181"/>
      <c r="C47" s="181"/>
      <c r="D47" s="139" t="s">
        <v>126</v>
      </c>
      <c r="E47" s="175">
        <v>6</v>
      </c>
      <c r="F47" s="176"/>
      <c r="H47" s="173" t="s">
        <v>58</v>
      </c>
      <c r="I47" s="174"/>
      <c r="J47" s="139" t="s">
        <v>126</v>
      </c>
      <c r="K47" s="175"/>
      <c r="L47" s="175"/>
      <c r="M47" s="176"/>
    </row>
    <row r="48" spans="1:13" x14ac:dyDescent="0.25">
      <c r="A48" s="329" t="s">
        <v>20</v>
      </c>
      <c r="B48" s="330"/>
      <c r="C48" s="330"/>
      <c r="D48" s="178" t="s">
        <v>60</v>
      </c>
      <c r="E48" s="172" t="s">
        <v>66</v>
      </c>
      <c r="F48" s="179"/>
      <c r="H48" s="329" t="s">
        <v>20</v>
      </c>
      <c r="I48" s="330"/>
      <c r="J48" s="178" t="s">
        <v>60</v>
      </c>
      <c r="K48" s="178"/>
      <c r="L48" s="178"/>
      <c r="M48" s="179"/>
    </row>
    <row r="49" spans="1:13" ht="16.5" thickBot="1" x14ac:dyDescent="0.3">
      <c r="A49" s="289" t="s">
        <v>0</v>
      </c>
      <c r="B49" s="290"/>
      <c r="C49" s="290"/>
      <c r="D49" s="290"/>
      <c r="E49" s="290"/>
      <c r="F49" s="291"/>
      <c r="H49" s="316" t="s">
        <v>10</v>
      </c>
      <c r="I49" s="317"/>
      <c r="J49" s="317"/>
      <c r="K49" s="317"/>
      <c r="L49" s="317"/>
      <c r="M49" s="318"/>
    </row>
    <row r="50" spans="1:13" x14ac:dyDescent="0.25">
      <c r="A50" s="12" t="s">
        <v>22</v>
      </c>
      <c r="B50" s="12" t="s">
        <v>247</v>
      </c>
      <c r="C50" s="12" t="s">
        <v>23</v>
      </c>
      <c r="D50" s="12" t="s">
        <v>2</v>
      </c>
      <c r="E50" s="13" t="s">
        <v>19</v>
      </c>
      <c r="F50" s="14" t="s">
        <v>4</v>
      </c>
      <c r="H50" s="57" t="s">
        <v>22</v>
      </c>
      <c r="I50" s="57" t="s">
        <v>23</v>
      </c>
      <c r="J50" s="57" t="s">
        <v>2</v>
      </c>
      <c r="K50" s="58" t="s">
        <v>19</v>
      </c>
      <c r="L50" s="58" t="s">
        <v>21</v>
      </c>
      <c r="M50" s="59" t="s">
        <v>4</v>
      </c>
    </row>
    <row r="51" spans="1:13" ht="15.75" x14ac:dyDescent="0.25">
      <c r="A51" s="319" t="s">
        <v>5</v>
      </c>
      <c r="B51" s="320"/>
      <c r="C51" s="320"/>
      <c r="D51" s="320"/>
      <c r="E51" s="320"/>
      <c r="F51" s="321"/>
      <c r="H51" s="322" t="s">
        <v>5</v>
      </c>
      <c r="I51" s="323"/>
      <c r="J51" s="323"/>
      <c r="K51" s="323"/>
      <c r="L51" s="323"/>
      <c r="M51" s="324"/>
    </row>
    <row r="52" spans="1:13" x14ac:dyDescent="0.25">
      <c r="A52" s="2" t="s">
        <v>24</v>
      </c>
      <c r="B52" s="2" t="s">
        <v>66</v>
      </c>
      <c r="C52" s="2">
        <v>28</v>
      </c>
      <c r="D52" s="2">
        <v>52</v>
      </c>
      <c r="E52" s="11"/>
      <c r="F52" s="11">
        <f>E47*C52*E52</f>
        <v>0</v>
      </c>
      <c r="H52" s="2"/>
      <c r="I52" s="2"/>
      <c r="J52" s="2"/>
      <c r="K52" s="11"/>
      <c r="L52" s="39"/>
      <c r="M52" s="7"/>
    </row>
    <row r="53" spans="1:13" ht="15" customHeight="1" x14ac:dyDescent="0.25">
      <c r="A53" s="2"/>
      <c r="B53" s="2"/>
      <c r="C53" s="2"/>
      <c r="D53" s="2"/>
      <c r="E53" s="103"/>
      <c r="F53" s="11">
        <f>E47*C53*E53</f>
        <v>0</v>
      </c>
      <c r="H53" s="5"/>
      <c r="I53" s="5"/>
      <c r="J53" s="6"/>
      <c r="K53" s="7"/>
      <c r="L53" s="7"/>
      <c r="M53" s="7"/>
    </row>
    <row r="54" spans="1:13" ht="15.75" x14ac:dyDescent="0.25">
      <c r="A54" s="8"/>
      <c r="B54" s="8"/>
      <c r="C54" s="8"/>
      <c r="D54" s="9"/>
      <c r="E54" s="10"/>
      <c r="F54" s="11">
        <f>E47*C54*E54</f>
        <v>0</v>
      </c>
      <c r="H54" s="8"/>
      <c r="I54" s="8"/>
      <c r="J54" s="9"/>
      <c r="K54" s="10"/>
      <c r="L54" s="10"/>
      <c r="M54" s="10"/>
    </row>
    <row r="55" spans="1:13" ht="15.75" x14ac:dyDescent="0.25">
      <c r="A55" s="302" t="s">
        <v>11</v>
      </c>
      <c r="B55" s="303"/>
      <c r="C55" s="303"/>
      <c r="D55" s="303"/>
      <c r="E55" s="304"/>
      <c r="F55" s="83">
        <f>SUM(F52:F54)</f>
        <v>0</v>
      </c>
      <c r="H55" s="302" t="s">
        <v>11</v>
      </c>
      <c r="I55" s="303"/>
      <c r="J55" s="303"/>
      <c r="K55" s="304"/>
      <c r="L55" s="131"/>
      <c r="M55" s="4">
        <f>SUM(M52:M54)</f>
        <v>0</v>
      </c>
    </row>
    <row r="56" spans="1:13" x14ac:dyDescent="0.25">
      <c r="J56" s="299" t="s">
        <v>12</v>
      </c>
      <c r="K56" s="300"/>
      <c r="L56" s="132"/>
      <c r="M56" s="15"/>
    </row>
    <row r="58" spans="1:13" s="146" customFormat="1" ht="15.75" x14ac:dyDescent="0.25">
      <c r="A58" s="325" t="s">
        <v>138</v>
      </c>
      <c r="B58" s="325"/>
      <c r="C58" s="325"/>
      <c r="D58" s="301" t="s">
        <v>114</v>
      </c>
      <c r="E58" s="301"/>
      <c r="F58" s="301"/>
      <c r="G58" s="301"/>
      <c r="H58" s="301"/>
      <c r="I58" s="301"/>
      <c r="J58" s="301"/>
      <c r="K58" s="301"/>
      <c r="L58" s="301"/>
      <c r="M58" s="301"/>
    </row>
    <row r="59" spans="1:13" x14ac:dyDescent="0.25">
      <c r="A59" s="173" t="s">
        <v>131</v>
      </c>
      <c r="B59" s="285"/>
      <c r="C59" s="174"/>
      <c r="D59" s="139" t="s">
        <v>128</v>
      </c>
      <c r="E59" s="175">
        <v>6</v>
      </c>
      <c r="F59" s="176"/>
      <c r="H59" s="173" t="s">
        <v>58</v>
      </c>
      <c r="I59" s="174"/>
      <c r="J59" s="139" t="s">
        <v>128</v>
      </c>
      <c r="K59" s="175"/>
      <c r="L59" s="175"/>
      <c r="M59" s="176"/>
    </row>
    <row r="60" spans="1:13" x14ac:dyDescent="0.25">
      <c r="A60" s="329" t="s">
        <v>20</v>
      </c>
      <c r="B60" s="330"/>
      <c r="C60" s="330"/>
      <c r="D60" s="178" t="s">
        <v>60</v>
      </c>
      <c r="E60" s="172" t="s">
        <v>90</v>
      </c>
      <c r="F60" s="179"/>
      <c r="H60" s="329" t="s">
        <v>20</v>
      </c>
      <c r="I60" s="330"/>
      <c r="J60" s="178" t="s">
        <v>60</v>
      </c>
      <c r="K60" s="178"/>
      <c r="L60" s="178"/>
      <c r="M60" s="179"/>
    </row>
    <row r="61" spans="1:13" ht="16.5" thickBot="1" x14ac:dyDescent="0.3">
      <c r="A61" s="289" t="s">
        <v>0</v>
      </c>
      <c r="B61" s="290"/>
      <c r="C61" s="290"/>
      <c r="D61" s="290"/>
      <c r="E61" s="290"/>
      <c r="F61" s="291"/>
      <c r="H61" s="316" t="s">
        <v>10</v>
      </c>
      <c r="I61" s="317"/>
      <c r="J61" s="317"/>
      <c r="K61" s="317"/>
      <c r="L61" s="317"/>
      <c r="M61" s="318"/>
    </row>
    <row r="62" spans="1:13" x14ac:dyDescent="0.25">
      <c r="A62" s="12" t="s">
        <v>22</v>
      </c>
      <c r="B62" s="12" t="s">
        <v>247</v>
      </c>
      <c r="C62" s="12" t="s">
        <v>23</v>
      </c>
      <c r="D62" s="12" t="s">
        <v>2</v>
      </c>
      <c r="E62" s="13" t="s">
        <v>19</v>
      </c>
      <c r="F62" s="14" t="s">
        <v>4</v>
      </c>
      <c r="H62" s="57" t="s">
        <v>22</v>
      </c>
      <c r="I62" s="57" t="s">
        <v>23</v>
      </c>
      <c r="J62" s="57" t="s">
        <v>2</v>
      </c>
      <c r="K62" s="58" t="s">
        <v>19</v>
      </c>
      <c r="L62" s="58" t="s">
        <v>21</v>
      </c>
      <c r="M62" s="59" t="s">
        <v>4</v>
      </c>
    </row>
    <row r="63" spans="1:13" ht="15.75" x14ac:dyDescent="0.25">
      <c r="A63" s="319" t="s">
        <v>6</v>
      </c>
      <c r="B63" s="320"/>
      <c r="C63" s="320"/>
      <c r="D63" s="320"/>
      <c r="E63" s="320"/>
      <c r="F63" s="321"/>
      <c r="H63" s="322" t="s">
        <v>6</v>
      </c>
      <c r="I63" s="323"/>
      <c r="J63" s="323"/>
      <c r="K63" s="323"/>
      <c r="L63" s="323"/>
      <c r="M63" s="324"/>
    </row>
    <row r="64" spans="1:13" x14ac:dyDescent="0.25">
      <c r="A64" s="2" t="s">
        <v>24</v>
      </c>
      <c r="B64" s="2" t="s">
        <v>245</v>
      </c>
      <c r="C64" s="2">
        <v>24</v>
      </c>
      <c r="D64" s="2">
        <v>42</v>
      </c>
      <c r="E64" s="11"/>
      <c r="F64" s="11">
        <f>E59*C64*E64</f>
        <v>0</v>
      </c>
      <c r="H64" s="2"/>
      <c r="I64" s="2"/>
      <c r="J64" s="2"/>
      <c r="K64" s="11"/>
      <c r="L64" s="39"/>
      <c r="M64" s="7"/>
    </row>
    <row r="65" spans="1:13" ht="15" customHeight="1" x14ac:dyDescent="0.25">
      <c r="A65" s="2"/>
      <c r="B65" s="2"/>
      <c r="C65" s="2"/>
      <c r="D65" s="2"/>
      <c r="E65" s="11"/>
      <c r="F65" s="11">
        <f>E59*C65*E65</f>
        <v>0</v>
      </c>
      <c r="H65" s="5"/>
      <c r="I65" s="5"/>
      <c r="J65" s="6"/>
      <c r="K65" s="7"/>
      <c r="L65" s="7"/>
      <c r="M65" s="7"/>
    </row>
    <row r="66" spans="1:13" ht="15.75" x14ac:dyDescent="0.25">
      <c r="A66" s="8"/>
      <c r="B66" s="8"/>
      <c r="C66" s="8"/>
      <c r="D66" s="9"/>
      <c r="E66" s="10"/>
      <c r="F66" s="11">
        <f>E59*C66*E66</f>
        <v>0</v>
      </c>
      <c r="H66" s="8"/>
      <c r="I66" s="8"/>
      <c r="J66" s="9"/>
      <c r="K66" s="10"/>
      <c r="L66" s="10"/>
      <c r="M66" s="10"/>
    </row>
    <row r="67" spans="1:13" ht="15.75" x14ac:dyDescent="0.25">
      <c r="A67" s="302" t="s">
        <v>11</v>
      </c>
      <c r="B67" s="303"/>
      <c r="C67" s="303"/>
      <c r="D67" s="303"/>
      <c r="E67" s="304"/>
      <c r="F67" s="83">
        <f>SUM(F64:F66)</f>
        <v>0</v>
      </c>
      <c r="H67" s="302" t="s">
        <v>11</v>
      </c>
      <c r="I67" s="303"/>
      <c r="J67" s="303"/>
      <c r="K67" s="304"/>
      <c r="L67" s="131"/>
      <c r="M67" s="4">
        <f>SUM(M64:M66)</f>
        <v>0</v>
      </c>
    </row>
    <row r="68" spans="1:13" ht="15.75" x14ac:dyDescent="0.25">
      <c r="A68" s="338"/>
      <c r="B68" s="338"/>
      <c r="C68" s="338"/>
      <c r="D68" s="338"/>
      <c r="E68" s="338"/>
      <c r="F68" s="24"/>
      <c r="J68" s="298" t="s">
        <v>12</v>
      </c>
      <c r="K68" s="298"/>
      <c r="L68" s="132"/>
      <c r="M68" s="15"/>
    </row>
    <row r="70" spans="1:13" s="146" customFormat="1" ht="15.75" x14ac:dyDescent="0.25">
      <c r="A70" s="337" t="s">
        <v>124</v>
      </c>
      <c r="B70" s="337"/>
      <c r="C70" s="337"/>
      <c r="D70" s="301" t="s">
        <v>106</v>
      </c>
      <c r="E70" s="301"/>
      <c r="F70" s="301"/>
      <c r="G70" s="301"/>
      <c r="H70" s="301"/>
      <c r="I70" s="301"/>
      <c r="J70" s="301"/>
      <c r="K70" s="301"/>
      <c r="L70" s="301"/>
      <c r="M70" s="301"/>
    </row>
    <row r="71" spans="1:13" x14ac:dyDescent="0.25">
      <c r="A71" s="180" t="s">
        <v>132</v>
      </c>
      <c r="B71" s="181"/>
      <c r="C71" s="181"/>
      <c r="D71" s="139" t="s">
        <v>126</v>
      </c>
      <c r="E71" s="175">
        <v>6</v>
      </c>
      <c r="F71" s="176"/>
      <c r="H71" s="173" t="s">
        <v>58</v>
      </c>
      <c r="I71" s="174"/>
      <c r="J71" s="139" t="s">
        <v>126</v>
      </c>
      <c r="K71" s="175"/>
      <c r="L71" s="175"/>
      <c r="M71" s="176"/>
    </row>
    <row r="72" spans="1:13" x14ac:dyDescent="0.25">
      <c r="A72" s="329" t="s">
        <v>20</v>
      </c>
      <c r="B72" s="330"/>
      <c r="C72" s="330"/>
      <c r="D72" s="178" t="s">
        <v>60</v>
      </c>
      <c r="E72" s="172" t="s">
        <v>66</v>
      </c>
      <c r="F72" s="179"/>
      <c r="H72" s="329" t="s">
        <v>20</v>
      </c>
      <c r="I72" s="330"/>
      <c r="J72" s="178" t="s">
        <v>60</v>
      </c>
      <c r="K72" s="178"/>
      <c r="L72" s="178"/>
      <c r="M72" s="179"/>
    </row>
    <row r="73" spans="1:13" ht="16.5" thickBot="1" x14ac:dyDescent="0.3">
      <c r="A73" s="289" t="s">
        <v>0</v>
      </c>
      <c r="B73" s="290"/>
      <c r="C73" s="290"/>
      <c r="D73" s="290"/>
      <c r="E73" s="290"/>
      <c r="F73" s="291"/>
      <c r="H73" s="316" t="s">
        <v>10</v>
      </c>
      <c r="I73" s="317"/>
      <c r="J73" s="317"/>
      <c r="K73" s="317"/>
      <c r="L73" s="317"/>
      <c r="M73" s="318"/>
    </row>
    <row r="74" spans="1:13" x14ac:dyDescent="0.25">
      <c r="A74" s="12" t="s">
        <v>22</v>
      </c>
      <c r="B74" s="12" t="s">
        <v>247</v>
      </c>
      <c r="C74" s="12" t="s">
        <v>23</v>
      </c>
      <c r="D74" s="12" t="s">
        <v>2</v>
      </c>
      <c r="E74" s="13" t="s">
        <v>19</v>
      </c>
      <c r="F74" s="14" t="s">
        <v>4</v>
      </c>
      <c r="H74" s="57" t="s">
        <v>22</v>
      </c>
      <c r="I74" s="57" t="s">
        <v>23</v>
      </c>
      <c r="J74" s="57" t="s">
        <v>2</v>
      </c>
      <c r="K74" s="58" t="s">
        <v>19</v>
      </c>
      <c r="L74" s="58" t="s">
        <v>21</v>
      </c>
      <c r="M74" s="59" t="s">
        <v>4</v>
      </c>
    </row>
    <row r="75" spans="1:13" ht="15.75" x14ac:dyDescent="0.25">
      <c r="A75" s="319" t="s">
        <v>5</v>
      </c>
      <c r="B75" s="320"/>
      <c r="C75" s="320"/>
      <c r="D75" s="320"/>
      <c r="E75" s="320"/>
      <c r="F75" s="321"/>
      <c r="H75" s="322" t="s">
        <v>5</v>
      </c>
      <c r="I75" s="323"/>
      <c r="J75" s="323"/>
      <c r="K75" s="323"/>
      <c r="L75" s="323"/>
      <c r="M75" s="324"/>
    </row>
    <row r="76" spans="1:13" x14ac:dyDescent="0.25">
      <c r="A76" s="2" t="s">
        <v>24</v>
      </c>
      <c r="B76" s="2" t="s">
        <v>66</v>
      </c>
      <c r="C76" s="2">
        <v>17</v>
      </c>
      <c r="D76" s="2">
        <v>30</v>
      </c>
      <c r="E76" s="11"/>
      <c r="F76" s="11">
        <f>E71*C76*E76</f>
        <v>0</v>
      </c>
      <c r="H76" s="2"/>
      <c r="I76" s="2"/>
      <c r="J76" s="2"/>
      <c r="K76" s="11"/>
      <c r="L76" s="39"/>
      <c r="M76" s="7"/>
    </row>
    <row r="77" spans="1:13" ht="15" customHeight="1" x14ac:dyDescent="0.25">
      <c r="A77" s="2"/>
      <c r="B77" s="2"/>
      <c r="C77" s="2"/>
      <c r="D77" s="2"/>
      <c r="E77" s="103"/>
      <c r="F77" s="11">
        <f>E71*C77*E77</f>
        <v>0</v>
      </c>
      <c r="H77" s="5"/>
      <c r="I77" s="5"/>
      <c r="J77" s="6"/>
      <c r="K77" s="7"/>
      <c r="L77" s="7"/>
      <c r="M77" s="7"/>
    </row>
    <row r="78" spans="1:13" ht="15.75" x14ac:dyDescent="0.25">
      <c r="A78" s="8"/>
      <c r="B78" s="8"/>
      <c r="C78" s="8"/>
      <c r="D78" s="9"/>
      <c r="E78" s="10"/>
      <c r="F78" s="11">
        <f>E71*C78*E78</f>
        <v>0</v>
      </c>
      <c r="H78" s="8"/>
      <c r="I78" s="8"/>
      <c r="J78" s="9"/>
      <c r="K78" s="10"/>
      <c r="L78" s="10"/>
      <c r="M78" s="10"/>
    </row>
    <row r="79" spans="1:13" ht="15.75" x14ac:dyDescent="0.25">
      <c r="A79" s="302" t="s">
        <v>11</v>
      </c>
      <c r="B79" s="303"/>
      <c r="C79" s="303"/>
      <c r="D79" s="303"/>
      <c r="E79" s="304"/>
      <c r="F79" s="83">
        <f>SUM(F76:F78)</f>
        <v>0</v>
      </c>
      <c r="H79" s="302" t="s">
        <v>11</v>
      </c>
      <c r="I79" s="303"/>
      <c r="J79" s="303"/>
      <c r="K79" s="304"/>
      <c r="L79" s="131"/>
      <c r="M79" s="4">
        <f>SUM(M76:M78)</f>
        <v>0</v>
      </c>
    </row>
    <row r="80" spans="1:13" x14ac:dyDescent="0.25">
      <c r="J80" s="299" t="s">
        <v>12</v>
      </c>
      <c r="K80" s="300"/>
      <c r="L80" s="132"/>
      <c r="M80" s="15"/>
    </row>
    <row r="82" spans="1:13" s="146" customFormat="1" ht="15.75" x14ac:dyDescent="0.25">
      <c r="A82" s="325" t="s">
        <v>133</v>
      </c>
      <c r="B82" s="325"/>
      <c r="C82" s="325"/>
      <c r="D82" s="301" t="s">
        <v>99</v>
      </c>
      <c r="E82" s="301"/>
      <c r="F82" s="301"/>
      <c r="G82" s="301"/>
      <c r="H82" s="301"/>
      <c r="I82" s="301"/>
      <c r="J82" s="301"/>
      <c r="K82" s="301"/>
      <c r="L82" s="301"/>
      <c r="M82" s="301"/>
    </row>
    <row r="83" spans="1:13" x14ac:dyDescent="0.25">
      <c r="A83" s="180" t="s">
        <v>134</v>
      </c>
      <c r="B83" s="181"/>
      <c r="C83" s="181"/>
      <c r="D83" s="139" t="s">
        <v>126</v>
      </c>
      <c r="E83" s="175">
        <v>6</v>
      </c>
      <c r="F83" s="176"/>
      <c r="H83" s="173" t="s">
        <v>58</v>
      </c>
      <c r="I83" s="174"/>
      <c r="J83" s="139" t="s">
        <v>126</v>
      </c>
      <c r="K83" s="175"/>
      <c r="L83" s="175"/>
      <c r="M83" s="176"/>
    </row>
    <row r="84" spans="1:13" x14ac:dyDescent="0.25">
      <c r="A84" s="329" t="s">
        <v>20</v>
      </c>
      <c r="B84" s="330"/>
      <c r="C84" s="330"/>
      <c r="D84" s="178" t="s">
        <v>60</v>
      </c>
      <c r="E84" s="172" t="s">
        <v>66</v>
      </c>
      <c r="F84" s="179"/>
      <c r="H84" s="329" t="s">
        <v>20</v>
      </c>
      <c r="I84" s="330"/>
      <c r="J84" s="178" t="s">
        <v>60</v>
      </c>
      <c r="K84" s="178"/>
      <c r="L84" s="178"/>
      <c r="M84" s="179"/>
    </row>
    <row r="85" spans="1:13" ht="16.5" thickBot="1" x14ac:dyDescent="0.3">
      <c r="A85" s="289" t="s">
        <v>0</v>
      </c>
      <c r="B85" s="290"/>
      <c r="C85" s="290"/>
      <c r="D85" s="290"/>
      <c r="E85" s="290"/>
      <c r="F85" s="291"/>
      <c r="H85" s="316" t="s">
        <v>10</v>
      </c>
      <c r="I85" s="317"/>
      <c r="J85" s="317"/>
      <c r="K85" s="317"/>
      <c r="L85" s="317"/>
      <c r="M85" s="318"/>
    </row>
    <row r="86" spans="1:13" x14ac:dyDescent="0.25">
      <c r="A86" s="12" t="s">
        <v>22</v>
      </c>
      <c r="B86" s="12" t="s">
        <v>247</v>
      </c>
      <c r="C86" s="12" t="s">
        <v>23</v>
      </c>
      <c r="D86" s="12" t="s">
        <v>2</v>
      </c>
      <c r="E86" s="13" t="s">
        <v>19</v>
      </c>
      <c r="F86" s="14" t="s">
        <v>4</v>
      </c>
      <c r="H86" s="57" t="s">
        <v>22</v>
      </c>
      <c r="I86" s="57" t="s">
        <v>23</v>
      </c>
      <c r="J86" s="57" t="s">
        <v>2</v>
      </c>
      <c r="K86" s="58" t="s">
        <v>19</v>
      </c>
      <c r="L86" s="58" t="s">
        <v>21</v>
      </c>
      <c r="M86" s="59" t="s">
        <v>4</v>
      </c>
    </row>
    <row r="87" spans="1:13" ht="15.75" x14ac:dyDescent="0.25">
      <c r="A87" s="319" t="s">
        <v>5</v>
      </c>
      <c r="B87" s="320"/>
      <c r="C87" s="320"/>
      <c r="D87" s="320"/>
      <c r="E87" s="320"/>
      <c r="F87" s="321"/>
      <c r="H87" s="322" t="s">
        <v>5</v>
      </c>
      <c r="I87" s="323"/>
      <c r="J87" s="323"/>
      <c r="K87" s="323"/>
      <c r="L87" s="323"/>
      <c r="M87" s="324"/>
    </row>
    <row r="88" spans="1:13" x14ac:dyDescent="0.25">
      <c r="A88" s="2" t="s">
        <v>24</v>
      </c>
      <c r="B88" s="2" t="s">
        <v>66</v>
      </c>
      <c r="C88" s="2">
        <v>28</v>
      </c>
      <c r="D88" s="2">
        <v>52</v>
      </c>
      <c r="E88" s="11"/>
      <c r="F88" s="11">
        <f>E83*C88*E88</f>
        <v>0</v>
      </c>
      <c r="H88" s="2"/>
      <c r="I88" s="2"/>
      <c r="J88" s="2"/>
      <c r="K88" s="11"/>
      <c r="L88" s="39"/>
      <c r="M88" s="7"/>
    </row>
    <row r="89" spans="1:13" ht="15" customHeight="1" x14ac:dyDescent="0.25">
      <c r="A89" s="2"/>
      <c r="B89" s="2"/>
      <c r="C89" s="2"/>
      <c r="D89" s="2"/>
      <c r="E89" s="103"/>
      <c r="F89" s="11">
        <f>E83*C89*E89</f>
        <v>0</v>
      </c>
      <c r="H89" s="5"/>
      <c r="I89" s="5"/>
      <c r="J89" s="6"/>
      <c r="K89" s="7"/>
      <c r="L89" s="7"/>
      <c r="M89" s="7"/>
    </row>
    <row r="90" spans="1:13" ht="15.75" x14ac:dyDescent="0.25">
      <c r="A90" s="8"/>
      <c r="B90" s="8"/>
      <c r="C90" s="8"/>
      <c r="D90" s="9"/>
      <c r="E90" s="10"/>
      <c r="F90" s="11">
        <f>E83*C90*E90</f>
        <v>0</v>
      </c>
      <c r="H90" s="8"/>
      <c r="I90" s="8"/>
      <c r="J90" s="9"/>
      <c r="K90" s="10"/>
      <c r="L90" s="10"/>
      <c r="M90" s="10"/>
    </row>
    <row r="91" spans="1:13" ht="15.75" x14ac:dyDescent="0.25">
      <c r="A91" s="302" t="s">
        <v>11</v>
      </c>
      <c r="B91" s="303"/>
      <c r="C91" s="303"/>
      <c r="D91" s="303"/>
      <c r="E91" s="304"/>
      <c r="F91" s="83">
        <f>SUM(F88:F90)</f>
        <v>0</v>
      </c>
      <c r="H91" s="302" t="s">
        <v>11</v>
      </c>
      <c r="I91" s="303"/>
      <c r="J91" s="303"/>
      <c r="K91" s="304"/>
      <c r="L91" s="131"/>
      <c r="M91" s="4">
        <f>SUM(M88:M90)</f>
        <v>0</v>
      </c>
    </row>
    <row r="92" spans="1:13" x14ac:dyDescent="0.25">
      <c r="J92" s="299" t="s">
        <v>12</v>
      </c>
      <c r="K92" s="300"/>
      <c r="L92" s="132"/>
      <c r="M92" s="15"/>
    </row>
    <row r="94" spans="1:13" s="146" customFormat="1" ht="15.75" x14ac:dyDescent="0.25">
      <c r="A94" s="325" t="s">
        <v>125</v>
      </c>
      <c r="B94" s="325"/>
      <c r="C94" s="325"/>
      <c r="D94" s="301" t="s">
        <v>136</v>
      </c>
      <c r="E94" s="301"/>
      <c r="F94" s="301"/>
      <c r="G94" s="301"/>
      <c r="H94" s="301"/>
      <c r="I94" s="301"/>
      <c r="J94" s="301"/>
      <c r="K94" s="301"/>
      <c r="L94" s="301"/>
      <c r="M94" s="301"/>
    </row>
    <row r="95" spans="1:13" x14ac:dyDescent="0.25">
      <c r="A95" s="180" t="s">
        <v>135</v>
      </c>
      <c r="B95" s="181"/>
      <c r="C95" s="181"/>
      <c r="D95" s="139" t="s">
        <v>126</v>
      </c>
      <c r="E95" s="175">
        <v>6</v>
      </c>
      <c r="F95" s="176"/>
      <c r="H95" s="173" t="s">
        <v>58</v>
      </c>
      <c r="I95" s="174"/>
      <c r="J95" s="139" t="s">
        <v>126</v>
      </c>
      <c r="K95" s="175"/>
      <c r="L95" s="175"/>
      <c r="M95" s="176"/>
    </row>
    <row r="96" spans="1:13" x14ac:dyDescent="0.25">
      <c r="A96" s="329" t="s">
        <v>20</v>
      </c>
      <c r="B96" s="330"/>
      <c r="C96" s="330"/>
      <c r="D96" s="178" t="s">
        <v>60</v>
      </c>
      <c r="E96" s="172" t="s">
        <v>66</v>
      </c>
      <c r="F96" s="179"/>
      <c r="H96" s="329" t="s">
        <v>20</v>
      </c>
      <c r="I96" s="330"/>
      <c r="J96" s="178" t="s">
        <v>60</v>
      </c>
      <c r="K96" s="178"/>
      <c r="L96" s="178"/>
      <c r="M96" s="179"/>
    </row>
    <row r="97" spans="1:13" ht="16.5" thickBot="1" x14ac:dyDescent="0.3">
      <c r="A97" s="289" t="s">
        <v>0</v>
      </c>
      <c r="B97" s="290"/>
      <c r="C97" s="290"/>
      <c r="D97" s="290"/>
      <c r="E97" s="290"/>
      <c r="F97" s="291"/>
      <c r="H97" s="316" t="s">
        <v>10</v>
      </c>
      <c r="I97" s="317"/>
      <c r="J97" s="317"/>
      <c r="K97" s="317"/>
      <c r="L97" s="317"/>
      <c r="M97" s="318"/>
    </row>
    <row r="98" spans="1:13" x14ac:dyDescent="0.25">
      <c r="A98" s="12" t="s">
        <v>22</v>
      </c>
      <c r="B98" s="12" t="s">
        <v>247</v>
      </c>
      <c r="C98" s="12" t="s">
        <v>23</v>
      </c>
      <c r="D98" s="12" t="s">
        <v>2</v>
      </c>
      <c r="E98" s="13" t="s">
        <v>19</v>
      </c>
      <c r="F98" s="14" t="s">
        <v>4</v>
      </c>
      <c r="H98" s="57" t="s">
        <v>22</v>
      </c>
      <c r="I98" s="57" t="s">
        <v>23</v>
      </c>
      <c r="J98" s="57" t="s">
        <v>2</v>
      </c>
      <c r="K98" s="58" t="s">
        <v>19</v>
      </c>
      <c r="L98" s="58" t="s">
        <v>21</v>
      </c>
      <c r="M98" s="59" t="s">
        <v>4</v>
      </c>
    </row>
    <row r="99" spans="1:13" ht="15.75" x14ac:dyDescent="0.25">
      <c r="A99" s="319" t="s">
        <v>5</v>
      </c>
      <c r="B99" s="320"/>
      <c r="C99" s="320"/>
      <c r="D99" s="320"/>
      <c r="E99" s="320"/>
      <c r="F99" s="321"/>
      <c r="H99" s="322" t="s">
        <v>5</v>
      </c>
      <c r="I99" s="323"/>
      <c r="J99" s="323"/>
      <c r="K99" s="323"/>
      <c r="L99" s="323"/>
      <c r="M99" s="324"/>
    </row>
    <row r="100" spans="1:13" x14ac:dyDescent="0.25">
      <c r="A100" s="2" t="s">
        <v>24</v>
      </c>
      <c r="B100" s="2" t="s">
        <v>66</v>
      </c>
      <c r="C100" s="2">
        <v>28</v>
      </c>
      <c r="D100" s="2">
        <v>52</v>
      </c>
      <c r="E100" s="11"/>
      <c r="F100" s="11">
        <f>E95*C100*E100</f>
        <v>0</v>
      </c>
      <c r="H100" s="2"/>
      <c r="I100" s="2"/>
      <c r="J100" s="2"/>
      <c r="K100" s="11"/>
      <c r="L100" s="39"/>
      <c r="M100" s="7"/>
    </row>
    <row r="101" spans="1:13" ht="15" customHeight="1" x14ac:dyDescent="0.25">
      <c r="A101" s="2"/>
      <c r="B101" s="2"/>
      <c r="C101" s="2"/>
      <c r="D101" s="2"/>
      <c r="E101" s="103"/>
      <c r="F101" s="11">
        <f>E95*C101*E101</f>
        <v>0</v>
      </c>
      <c r="H101" s="5"/>
      <c r="I101" s="5"/>
      <c r="J101" s="6"/>
      <c r="K101" s="7"/>
      <c r="L101" s="7"/>
      <c r="M101" s="7"/>
    </row>
    <row r="102" spans="1:13" ht="15.75" x14ac:dyDescent="0.25">
      <c r="A102" s="8"/>
      <c r="B102" s="8"/>
      <c r="C102" s="8"/>
      <c r="D102" s="9"/>
      <c r="E102" s="10"/>
      <c r="F102" s="11">
        <f>E95*C102*E102</f>
        <v>0</v>
      </c>
      <c r="H102" s="8"/>
      <c r="I102" s="8"/>
      <c r="J102" s="9"/>
      <c r="K102" s="10"/>
      <c r="L102" s="10"/>
      <c r="M102" s="10"/>
    </row>
    <row r="103" spans="1:13" ht="15.75" x14ac:dyDescent="0.25">
      <c r="A103" s="302" t="s">
        <v>11</v>
      </c>
      <c r="B103" s="303"/>
      <c r="C103" s="303"/>
      <c r="D103" s="303"/>
      <c r="E103" s="304"/>
      <c r="F103" s="83">
        <f>SUM(F100:F102)</f>
        <v>0</v>
      </c>
      <c r="H103" s="302" t="s">
        <v>11</v>
      </c>
      <c r="I103" s="303"/>
      <c r="J103" s="303"/>
      <c r="K103" s="304"/>
      <c r="L103" s="131"/>
      <c r="M103" s="4">
        <f>SUM(M100:M102)</f>
        <v>0</v>
      </c>
    </row>
    <row r="104" spans="1:13" x14ac:dyDescent="0.25">
      <c r="J104" s="299" t="s">
        <v>12</v>
      </c>
      <c r="K104" s="300"/>
      <c r="L104" s="132"/>
      <c r="M104" s="15"/>
    </row>
    <row r="106" spans="1:13" s="146" customFormat="1" ht="15.75" x14ac:dyDescent="0.25">
      <c r="A106" s="325" t="s">
        <v>139</v>
      </c>
      <c r="B106" s="325"/>
      <c r="C106" s="325"/>
      <c r="D106" s="301" t="s">
        <v>115</v>
      </c>
      <c r="E106" s="301"/>
      <c r="F106" s="301"/>
      <c r="G106" s="301"/>
      <c r="H106" s="301"/>
      <c r="I106" s="301"/>
      <c r="J106" s="301"/>
      <c r="K106" s="301"/>
      <c r="L106" s="301"/>
      <c r="M106" s="301"/>
    </row>
    <row r="107" spans="1:13" x14ac:dyDescent="0.25">
      <c r="A107" s="180" t="s">
        <v>137</v>
      </c>
      <c r="B107" s="181"/>
      <c r="C107" s="181"/>
      <c r="D107" s="139" t="s">
        <v>128</v>
      </c>
      <c r="E107" s="175">
        <v>1</v>
      </c>
      <c r="F107" s="176"/>
      <c r="H107" s="173" t="s">
        <v>58</v>
      </c>
      <c r="I107" s="174"/>
      <c r="J107" s="139" t="s">
        <v>128</v>
      </c>
      <c r="K107" s="175"/>
      <c r="L107" s="175"/>
      <c r="M107" s="176"/>
    </row>
    <row r="108" spans="1:13" x14ac:dyDescent="0.25">
      <c r="A108" s="329" t="s">
        <v>71</v>
      </c>
      <c r="B108" s="330"/>
      <c r="C108" s="330"/>
      <c r="D108" s="178" t="s">
        <v>60</v>
      </c>
      <c r="E108" s="196" t="s">
        <v>169</v>
      </c>
      <c r="F108" s="179"/>
      <c r="H108" s="329" t="s">
        <v>71</v>
      </c>
      <c r="I108" s="330"/>
      <c r="J108" s="178" t="s">
        <v>60</v>
      </c>
      <c r="K108" s="178"/>
      <c r="L108" s="178"/>
      <c r="M108" s="179"/>
    </row>
    <row r="109" spans="1:13" ht="16.5" thickBot="1" x14ac:dyDescent="0.3">
      <c r="A109" s="289" t="s">
        <v>0</v>
      </c>
      <c r="B109" s="290"/>
      <c r="C109" s="290"/>
      <c r="D109" s="290"/>
      <c r="E109" s="290"/>
      <c r="F109" s="291"/>
      <c r="H109" s="339" t="s">
        <v>10</v>
      </c>
      <c r="I109" s="340"/>
      <c r="J109" s="340"/>
      <c r="K109" s="340"/>
      <c r="L109" s="340"/>
      <c r="M109" s="341"/>
    </row>
    <row r="110" spans="1:13" x14ac:dyDescent="0.25">
      <c r="A110" s="12" t="s">
        <v>22</v>
      </c>
      <c r="B110" s="12" t="s">
        <v>247</v>
      </c>
      <c r="C110" s="12" t="s">
        <v>23</v>
      </c>
      <c r="D110" s="12" t="s">
        <v>2</v>
      </c>
      <c r="E110" s="13" t="s">
        <v>19</v>
      </c>
      <c r="F110" s="14" t="s">
        <v>4</v>
      </c>
      <c r="H110" s="57" t="s">
        <v>22</v>
      </c>
      <c r="I110" s="57" t="s">
        <v>23</v>
      </c>
      <c r="J110" s="57" t="s">
        <v>2</v>
      </c>
      <c r="K110" s="58" t="s">
        <v>19</v>
      </c>
      <c r="L110" s="58" t="s">
        <v>21</v>
      </c>
      <c r="M110" s="59" t="s">
        <v>4</v>
      </c>
    </row>
    <row r="111" spans="1:13" ht="15.75" x14ac:dyDescent="0.25">
      <c r="A111" s="319" t="s">
        <v>5</v>
      </c>
      <c r="B111" s="320"/>
      <c r="C111" s="320"/>
      <c r="D111" s="320"/>
      <c r="E111" s="320"/>
      <c r="F111" s="321"/>
      <c r="H111" s="342" t="s">
        <v>5</v>
      </c>
      <c r="I111" s="343"/>
      <c r="J111" s="343"/>
      <c r="K111" s="343"/>
      <c r="L111" s="343"/>
      <c r="M111" s="344"/>
    </row>
    <row r="112" spans="1:13" x14ac:dyDescent="0.25">
      <c r="A112" s="2" t="s">
        <v>24</v>
      </c>
      <c r="B112" s="2" t="s">
        <v>92</v>
      </c>
      <c r="C112" s="2">
        <v>32</v>
      </c>
      <c r="D112" s="5">
        <v>64</v>
      </c>
      <c r="E112" s="104"/>
      <c r="F112" s="11">
        <f>E107*C112*E112</f>
        <v>0</v>
      </c>
      <c r="H112" s="2"/>
      <c r="I112" s="2"/>
      <c r="J112" s="2"/>
      <c r="K112" s="11"/>
      <c r="L112" s="39"/>
      <c r="M112" s="7"/>
    </row>
    <row r="113" spans="1:14" ht="15" customHeight="1" x14ac:dyDescent="0.25">
      <c r="A113" s="2"/>
      <c r="B113" s="2"/>
      <c r="C113" s="2"/>
      <c r="D113" s="2"/>
      <c r="E113" s="11"/>
      <c r="F113" s="11">
        <f>E107*C113*E113</f>
        <v>0</v>
      </c>
      <c r="H113" s="5"/>
      <c r="I113" s="5"/>
      <c r="J113" s="6"/>
      <c r="K113" s="7"/>
      <c r="L113" s="7"/>
      <c r="M113" s="7"/>
    </row>
    <row r="114" spans="1:14" ht="15.75" x14ac:dyDescent="0.25">
      <c r="A114" s="8"/>
      <c r="B114" s="8"/>
      <c r="C114" s="8"/>
      <c r="D114" s="9"/>
      <c r="E114" s="10"/>
      <c r="F114" s="11">
        <f>E107*C114*E114</f>
        <v>0</v>
      </c>
      <c r="H114" s="8"/>
      <c r="I114" s="8"/>
      <c r="J114" s="9"/>
      <c r="K114" s="10"/>
      <c r="L114" s="10"/>
      <c r="M114" s="10"/>
    </row>
    <row r="115" spans="1:14" ht="15.75" x14ac:dyDescent="0.25">
      <c r="A115" s="302" t="s">
        <v>11</v>
      </c>
      <c r="B115" s="303"/>
      <c r="C115" s="303"/>
      <c r="D115" s="303"/>
      <c r="E115" s="304"/>
      <c r="F115" s="4">
        <f>SUM(F112:F114)</f>
        <v>0</v>
      </c>
      <c r="H115" s="302" t="s">
        <v>11</v>
      </c>
      <c r="I115" s="303"/>
      <c r="J115" s="303"/>
      <c r="K115" s="304"/>
      <c r="L115" s="131"/>
      <c r="M115" s="4">
        <f>SUM(M112:M114)</f>
        <v>0</v>
      </c>
    </row>
    <row r="116" spans="1:14" x14ac:dyDescent="0.25">
      <c r="A116" s="180" t="s">
        <v>141</v>
      </c>
      <c r="B116" s="181"/>
      <c r="C116" s="181"/>
      <c r="D116" s="139" t="s">
        <v>128</v>
      </c>
      <c r="E116" s="175">
        <v>16</v>
      </c>
      <c r="F116" s="176">
        <v>10</v>
      </c>
      <c r="H116" s="182" t="s">
        <v>58</v>
      </c>
      <c r="I116" s="183"/>
      <c r="J116" s="141" t="s">
        <v>128</v>
      </c>
      <c r="K116" s="178"/>
      <c r="L116" s="178"/>
      <c r="M116" s="179"/>
    </row>
    <row r="117" spans="1:14" x14ac:dyDescent="0.25">
      <c r="A117" s="345" t="s">
        <v>72</v>
      </c>
      <c r="B117" s="346"/>
      <c r="C117" s="346"/>
      <c r="D117" s="202" t="s">
        <v>60</v>
      </c>
      <c r="E117" s="203" t="s">
        <v>73</v>
      </c>
      <c r="F117" s="204"/>
      <c r="H117" s="329" t="s">
        <v>72</v>
      </c>
      <c r="I117" s="330"/>
      <c r="J117" s="178" t="s">
        <v>60</v>
      </c>
      <c r="K117" s="178"/>
      <c r="L117" s="178"/>
      <c r="M117" s="179"/>
    </row>
    <row r="118" spans="1:14" ht="16.5" thickBot="1" x14ac:dyDescent="0.3">
      <c r="A118" s="289" t="s">
        <v>0</v>
      </c>
      <c r="B118" s="290"/>
      <c r="C118" s="290"/>
      <c r="D118" s="290"/>
      <c r="E118" s="290"/>
      <c r="F118" s="291"/>
      <c r="H118" s="339" t="s">
        <v>10</v>
      </c>
      <c r="I118" s="340"/>
      <c r="J118" s="340"/>
      <c r="K118" s="340"/>
      <c r="L118" s="340"/>
      <c r="M118" s="341"/>
    </row>
    <row r="119" spans="1:14" x14ac:dyDescent="0.25">
      <c r="A119" s="12" t="s">
        <v>22</v>
      </c>
      <c r="B119" s="12" t="s">
        <v>247</v>
      </c>
      <c r="C119" s="12" t="s">
        <v>23</v>
      </c>
      <c r="D119" s="12" t="s">
        <v>2</v>
      </c>
      <c r="E119" s="13" t="s">
        <v>19</v>
      </c>
      <c r="F119" s="14" t="s">
        <v>4</v>
      </c>
      <c r="H119" s="57" t="s">
        <v>22</v>
      </c>
      <c r="I119" s="57" t="s">
        <v>23</v>
      </c>
      <c r="J119" s="57" t="s">
        <v>2</v>
      </c>
      <c r="K119" s="58" t="s">
        <v>19</v>
      </c>
      <c r="L119" s="58" t="s">
        <v>21</v>
      </c>
      <c r="M119" s="59" t="s">
        <v>4</v>
      </c>
    </row>
    <row r="120" spans="1:14" ht="15.75" x14ac:dyDescent="0.25">
      <c r="A120" s="319" t="s">
        <v>6</v>
      </c>
      <c r="B120" s="320"/>
      <c r="C120" s="320"/>
      <c r="D120" s="320"/>
      <c r="E120" s="320"/>
      <c r="F120" s="321"/>
      <c r="H120" s="342" t="s">
        <v>6</v>
      </c>
      <c r="I120" s="343"/>
      <c r="J120" s="343"/>
      <c r="K120" s="343"/>
      <c r="L120" s="343"/>
      <c r="M120" s="344"/>
    </row>
    <row r="121" spans="1:14" x14ac:dyDescent="0.25">
      <c r="A121" s="2" t="s">
        <v>171</v>
      </c>
      <c r="B121" s="2" t="s">
        <v>246</v>
      </c>
      <c r="C121" s="2">
        <v>34</v>
      </c>
      <c r="D121" s="2">
        <v>64</v>
      </c>
      <c r="E121" s="11"/>
      <c r="F121" s="11">
        <f>E116*C121*E121</f>
        <v>0</v>
      </c>
      <c r="H121" s="2"/>
      <c r="I121" s="2"/>
      <c r="J121" s="2"/>
      <c r="K121" s="11"/>
      <c r="L121" s="11"/>
      <c r="M121" s="7"/>
    </row>
    <row r="122" spans="1:14" ht="15" customHeight="1" x14ac:dyDescent="0.25">
      <c r="A122" s="2" t="s">
        <v>170</v>
      </c>
      <c r="B122" s="2"/>
      <c r="C122" s="2">
        <v>5</v>
      </c>
      <c r="D122" s="2">
        <v>9</v>
      </c>
      <c r="E122" s="11"/>
      <c r="F122" s="11">
        <f>F116*C122*E122</f>
        <v>0</v>
      </c>
      <c r="H122" s="5"/>
      <c r="I122" s="5"/>
      <c r="J122" s="6"/>
      <c r="K122" s="7"/>
      <c r="L122" s="7"/>
      <c r="M122" s="7"/>
    </row>
    <row r="123" spans="1:14" ht="15.75" x14ac:dyDescent="0.25">
      <c r="A123" s="8"/>
      <c r="B123" s="8"/>
      <c r="C123" s="8"/>
      <c r="D123" s="9"/>
      <c r="E123" s="10"/>
      <c r="F123" s="11"/>
      <c r="H123" s="8"/>
      <c r="I123" s="8"/>
      <c r="J123" s="9"/>
      <c r="K123" s="10"/>
      <c r="L123" s="10"/>
      <c r="M123" s="10"/>
    </row>
    <row r="124" spans="1:14" ht="15.75" x14ac:dyDescent="0.25">
      <c r="A124" s="302" t="s">
        <v>43</v>
      </c>
      <c r="B124" s="303"/>
      <c r="C124" s="303"/>
      <c r="D124" s="303"/>
      <c r="E124" s="304"/>
      <c r="F124" s="4">
        <f>SUM(F121:F123)</f>
        <v>0</v>
      </c>
      <c r="H124" s="5"/>
      <c r="I124" s="5"/>
      <c r="J124" s="5"/>
      <c r="K124" s="6"/>
      <c r="L124" s="7"/>
      <c r="M124" s="7"/>
    </row>
    <row r="125" spans="1:14" ht="15.75" x14ac:dyDescent="0.25">
      <c r="A125" s="302" t="s">
        <v>45</v>
      </c>
      <c r="B125" s="303"/>
      <c r="C125" s="303"/>
      <c r="D125" s="303"/>
      <c r="E125" s="304"/>
      <c r="F125" s="83">
        <f>SUM(F115,F124)</f>
        <v>0</v>
      </c>
      <c r="H125" s="129" t="s">
        <v>11</v>
      </c>
      <c r="I125" s="130"/>
      <c r="J125" s="130"/>
      <c r="K125" s="130"/>
      <c r="L125" s="131"/>
      <c r="M125" s="4">
        <f>SUM(M121:M124)</f>
        <v>0</v>
      </c>
    </row>
    <row r="126" spans="1:14" ht="15.75" x14ac:dyDescent="0.25">
      <c r="A126" s="338"/>
      <c r="B126" s="338"/>
      <c r="C126" s="338"/>
      <c r="D126" s="338"/>
      <c r="E126" s="338"/>
      <c r="F126" s="24"/>
      <c r="J126" s="299" t="s">
        <v>12</v>
      </c>
      <c r="K126" s="300"/>
      <c r="L126" s="132"/>
      <c r="M126" s="15"/>
    </row>
    <row r="128" spans="1:14" x14ac:dyDescent="0.25">
      <c r="A128" s="306" t="s">
        <v>17</v>
      </c>
      <c r="B128" s="306"/>
      <c r="C128" s="306"/>
      <c r="D128" s="306"/>
      <c r="E128" s="306"/>
      <c r="F128" s="306"/>
      <c r="H128" s="306" t="s">
        <v>18</v>
      </c>
      <c r="I128" s="306"/>
      <c r="J128" s="306"/>
      <c r="K128" s="306"/>
      <c r="L128" s="306"/>
      <c r="M128" s="306"/>
      <c r="N128"/>
    </row>
    <row r="129" spans="1:14" x14ac:dyDescent="0.25">
      <c r="A129" s="350" t="s">
        <v>203</v>
      </c>
      <c r="B129" s="350"/>
      <c r="C129" s="350"/>
      <c r="D129" s="350"/>
      <c r="E129" s="350"/>
      <c r="F129" s="253">
        <f>F115+F103+F91+F79+F55+F43+F30+F18</f>
        <v>0</v>
      </c>
      <c r="H129" s="252"/>
      <c r="I129" s="252"/>
      <c r="J129" s="252"/>
      <c r="K129" s="252"/>
      <c r="L129" s="252"/>
      <c r="M129" s="252"/>
      <c r="N129"/>
    </row>
    <row r="130" spans="1:14" x14ac:dyDescent="0.25">
      <c r="A130" s="347" t="s">
        <v>204</v>
      </c>
      <c r="B130" s="347"/>
      <c r="C130" s="347"/>
      <c r="D130" s="347"/>
      <c r="E130" s="347"/>
      <c r="F130" s="254">
        <f>F125+F67</f>
        <v>0</v>
      </c>
      <c r="H130" s="348"/>
      <c r="I130" s="348"/>
      <c r="J130" s="348"/>
      <c r="K130" s="348"/>
      <c r="L130" s="35"/>
      <c r="N130"/>
    </row>
    <row r="131" spans="1:14" x14ac:dyDescent="0.25">
      <c r="A131" s="306" t="s">
        <v>11</v>
      </c>
      <c r="B131" s="306"/>
      <c r="C131" s="306"/>
      <c r="D131" s="306"/>
      <c r="E131" s="306"/>
      <c r="F131" s="255">
        <f>F18+F30+F43+F55+F67+F79+F91+F103+F125</f>
        <v>0</v>
      </c>
      <c r="H131" s="306" t="s">
        <v>11</v>
      </c>
      <c r="I131" s="306"/>
      <c r="J131" s="306"/>
      <c r="K131" s="306"/>
      <c r="L131" s="349"/>
      <c r="M131" s="349"/>
      <c r="N131"/>
    </row>
    <row r="135" spans="1:14" x14ac:dyDescent="0.25">
      <c r="A135" s="313" t="s">
        <v>71</v>
      </c>
      <c r="B135" s="314"/>
      <c r="C135" s="314"/>
      <c r="D135" s="314"/>
      <c r="E135" s="315"/>
      <c r="F135" s="81">
        <f>F129</f>
        <v>0</v>
      </c>
    </row>
    <row r="136" spans="1:14" x14ac:dyDescent="0.25">
      <c r="A136" s="247" t="s">
        <v>72</v>
      </c>
      <c r="B136" s="284"/>
      <c r="C136" s="248"/>
      <c r="D136" s="248"/>
      <c r="E136" s="249"/>
      <c r="F136" s="81">
        <f>F130</f>
        <v>0</v>
      </c>
    </row>
    <row r="137" spans="1:14" x14ac:dyDescent="0.25">
      <c r="A137" s="309" t="s">
        <v>54</v>
      </c>
      <c r="B137" s="310"/>
      <c r="C137" s="310"/>
      <c r="D137" s="310"/>
      <c r="E137" s="311"/>
      <c r="F137" s="82">
        <f>F135</f>
        <v>0</v>
      </c>
    </row>
  </sheetData>
  <customSheetViews>
    <customSheetView guid="{6B2C8637-78CC-4CB6-97F7-DEE04A596283}" showGridLines="0" topLeftCell="A31">
      <selection activeCell="A8" sqref="A8:L8"/>
      <pageMargins left="0.511811024" right="0.511811024" top="0.78740157499999996" bottom="0.78740157499999996" header="0.31496062000000002" footer="0.31496062000000002"/>
      <pageSetup scale="65" orientation="landscape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19">
    <mergeCell ref="A137:E137"/>
    <mergeCell ref="A130:E130"/>
    <mergeCell ref="H130:K130"/>
    <mergeCell ref="A131:E131"/>
    <mergeCell ref="H131:K131"/>
    <mergeCell ref="H128:M128"/>
    <mergeCell ref="L131:M131"/>
    <mergeCell ref="A128:F128"/>
    <mergeCell ref="A118:F118"/>
    <mergeCell ref="H118:M118"/>
    <mergeCell ref="A120:F120"/>
    <mergeCell ref="H120:M120"/>
    <mergeCell ref="A124:E124"/>
    <mergeCell ref="A125:E125"/>
    <mergeCell ref="A126:E126"/>
    <mergeCell ref="J126:K126"/>
    <mergeCell ref="A129:E129"/>
    <mergeCell ref="H99:M99"/>
    <mergeCell ref="A103:E103"/>
    <mergeCell ref="H103:K103"/>
    <mergeCell ref="A96:C96"/>
    <mergeCell ref="H96:I96"/>
    <mergeCell ref="A106:C106"/>
    <mergeCell ref="D106:M106"/>
    <mergeCell ref="A108:C108"/>
    <mergeCell ref="A135:E135"/>
    <mergeCell ref="H108:I108"/>
    <mergeCell ref="A109:F109"/>
    <mergeCell ref="H109:M109"/>
    <mergeCell ref="A111:F111"/>
    <mergeCell ref="H111:M111"/>
    <mergeCell ref="A115:E115"/>
    <mergeCell ref="H115:K115"/>
    <mergeCell ref="A117:C117"/>
    <mergeCell ref="H117:I117"/>
    <mergeCell ref="J104:K104"/>
    <mergeCell ref="A97:F97"/>
    <mergeCell ref="H97:M97"/>
    <mergeCell ref="A99:F99"/>
    <mergeCell ref="J31:K31"/>
    <mergeCell ref="A36:C36"/>
    <mergeCell ref="H36:I36"/>
    <mergeCell ref="A63:F63"/>
    <mergeCell ref="H63:M63"/>
    <mergeCell ref="H67:K67"/>
    <mergeCell ref="A84:C84"/>
    <mergeCell ref="H84:I84"/>
    <mergeCell ref="A85:F85"/>
    <mergeCell ref="H85:M85"/>
    <mergeCell ref="A75:F75"/>
    <mergeCell ref="H75:M75"/>
    <mergeCell ref="J68:K68"/>
    <mergeCell ref="A70:C70"/>
    <mergeCell ref="D70:M70"/>
    <mergeCell ref="A82:C82"/>
    <mergeCell ref="D82:M82"/>
    <mergeCell ref="A68:E68"/>
    <mergeCell ref="A79:E79"/>
    <mergeCell ref="H79:K79"/>
    <mergeCell ref="J80:K80"/>
    <mergeCell ref="A72:C72"/>
    <mergeCell ref="H72:I72"/>
    <mergeCell ref="A73:F73"/>
    <mergeCell ref="A9:C9"/>
    <mergeCell ref="D9:M9"/>
    <mergeCell ref="A21:C21"/>
    <mergeCell ref="D21:M21"/>
    <mergeCell ref="H30:K30"/>
    <mergeCell ref="J19:K19"/>
    <mergeCell ref="A12:F12"/>
    <mergeCell ref="A11:C11"/>
    <mergeCell ref="H18:K18"/>
    <mergeCell ref="A18:E18"/>
    <mergeCell ref="H11:I11"/>
    <mergeCell ref="H14:M14"/>
    <mergeCell ref="A14:F14"/>
    <mergeCell ref="A30:E30"/>
    <mergeCell ref="A23:C23"/>
    <mergeCell ref="H23:I23"/>
    <mergeCell ref="A24:F24"/>
    <mergeCell ref="H24:M24"/>
    <mergeCell ref="A26:F26"/>
    <mergeCell ref="H26:M26"/>
    <mergeCell ref="H12:M12"/>
    <mergeCell ref="A34:C34"/>
    <mergeCell ref="D34:M34"/>
    <mergeCell ref="J56:K56"/>
    <mergeCell ref="A60:C60"/>
    <mergeCell ref="H60:I60"/>
    <mergeCell ref="A48:C48"/>
    <mergeCell ref="H48:I48"/>
    <mergeCell ref="A49:F49"/>
    <mergeCell ref="H49:M49"/>
    <mergeCell ref="A51:F51"/>
    <mergeCell ref="H51:M51"/>
    <mergeCell ref="J44:K44"/>
    <mergeCell ref="A37:F37"/>
    <mergeCell ref="H37:M37"/>
    <mergeCell ref="A39:F39"/>
    <mergeCell ref="H39:M39"/>
    <mergeCell ref="A43:E43"/>
    <mergeCell ref="H43:K43"/>
    <mergeCell ref="D46:M46"/>
    <mergeCell ref="A46:C46"/>
    <mergeCell ref="A58:C58"/>
    <mergeCell ref="D58:M58"/>
    <mergeCell ref="A67:E67"/>
    <mergeCell ref="A55:E55"/>
    <mergeCell ref="H55:K55"/>
    <mergeCell ref="A61:F61"/>
    <mergeCell ref="H61:M61"/>
    <mergeCell ref="A87:F87"/>
    <mergeCell ref="H87:M87"/>
    <mergeCell ref="A94:C94"/>
    <mergeCell ref="D94:M94"/>
    <mergeCell ref="H73:M73"/>
    <mergeCell ref="J92:K92"/>
    <mergeCell ref="A91:E91"/>
    <mergeCell ref="H91:K91"/>
  </mergeCells>
  <dataValidations count="1">
    <dataValidation allowBlank="1" showInputMessage="1" showErrorMessage="1" promptTitle="NOME DO EVENTO" prompt="COLOCAR O NOME DO EVENTO" sqref="D58"/>
  </dataValidations>
  <pageMargins left="0.51181102362204722" right="0.51181102362204722" top="0.78740157480314965" bottom="0.78740157480314965" header="0.31496062992125984" footer="0.31496062992125984"/>
  <pageSetup scale="21" orientation="portrait" r:id="rId1"/>
  <headerFooter>
    <oddHeader>&amp;CAutor: Rejane (DCE)</oddHeader>
    <oddFooter>&amp;CDCE - Z:\SICONV\Projetos_2012\PROJETO PREPARAÇÃO SELEÇÕES\Modalidades_Planilhas e Cronogramas de Ações\Atletismo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44"/>
  <sheetViews>
    <sheetView showGridLines="0" topLeftCell="A88" zoomScale="90" zoomScaleNormal="90" zoomScalePageLayoutView="90" workbookViewId="0">
      <selection activeCell="B119" sqref="B119"/>
    </sheetView>
  </sheetViews>
  <sheetFormatPr defaultColWidth="8.85546875" defaultRowHeight="15" x14ac:dyDescent="0.25"/>
  <cols>
    <col min="1" max="1" width="30.7109375" customWidth="1"/>
    <col min="2" max="2" width="25" customWidth="1"/>
    <col min="3" max="3" width="20" customWidth="1"/>
    <col min="4" max="4" width="5.42578125" customWidth="1"/>
    <col min="5" max="5" width="11.42578125" bestFit="1" customWidth="1"/>
    <col min="6" max="6" width="20.140625" bestFit="1" customWidth="1"/>
    <col min="7" max="7" width="2.7109375" customWidth="1"/>
    <col min="8" max="8" width="32.42578125" bestFit="1" customWidth="1"/>
    <col min="9" max="9" width="17" customWidth="1"/>
    <col min="10" max="10" width="4.7109375" customWidth="1"/>
    <col min="11" max="11" width="9.7109375" bestFit="1" customWidth="1"/>
    <col min="12" max="12" width="9.7109375" customWidth="1"/>
    <col min="13" max="13" width="17.28515625" customWidth="1"/>
    <col min="14" max="14" width="9.140625" style="43" customWidth="1"/>
  </cols>
  <sheetData>
    <row r="7" spans="1:13" x14ac:dyDescent="0.25">
      <c r="L7" s="25" t="s">
        <v>28</v>
      </c>
      <c r="M7" s="26">
        <f ca="1">NOW()</f>
        <v>41864.691061689817</v>
      </c>
    </row>
    <row r="8" spans="1:13" x14ac:dyDescent="0.25">
      <c r="L8" s="25"/>
      <c r="M8" s="26"/>
    </row>
    <row r="9" spans="1:13" s="146" customFormat="1" ht="14.25" customHeight="1" x14ac:dyDescent="0.25">
      <c r="A9" s="331" t="s">
        <v>121</v>
      </c>
      <c r="B9" s="332"/>
      <c r="C9" s="333"/>
      <c r="D9" s="286" t="s">
        <v>97</v>
      </c>
      <c r="E9" s="287"/>
      <c r="F9" s="287"/>
      <c r="G9" s="287"/>
      <c r="H9" s="287"/>
      <c r="I9" s="287"/>
      <c r="J9" s="287"/>
      <c r="K9" s="287"/>
      <c r="L9" s="287"/>
      <c r="M9" s="288"/>
    </row>
    <row r="10" spans="1:13" x14ac:dyDescent="0.25">
      <c r="A10" s="180" t="s">
        <v>127</v>
      </c>
      <c r="B10" s="181"/>
      <c r="C10" s="181"/>
      <c r="D10" s="139" t="s">
        <v>31</v>
      </c>
      <c r="E10" s="175">
        <v>7</v>
      </c>
      <c r="F10" s="176"/>
      <c r="H10" s="173" t="s">
        <v>58</v>
      </c>
      <c r="I10" s="174"/>
      <c r="J10" s="139" t="s">
        <v>31</v>
      </c>
      <c r="K10" s="175"/>
      <c r="L10" s="175"/>
      <c r="M10" s="176"/>
    </row>
    <row r="11" spans="1:13" x14ac:dyDescent="0.25">
      <c r="A11" s="329" t="s">
        <v>26</v>
      </c>
      <c r="B11" s="330"/>
      <c r="C11" s="330"/>
      <c r="D11" s="178" t="s">
        <v>60</v>
      </c>
      <c r="E11" s="172" t="s">
        <v>66</v>
      </c>
      <c r="F11" s="179"/>
      <c r="H11" s="329" t="s">
        <v>26</v>
      </c>
      <c r="I11" s="330"/>
      <c r="J11" s="178" t="s">
        <v>60</v>
      </c>
      <c r="K11" s="178"/>
      <c r="L11" s="178"/>
      <c r="M11" s="179"/>
    </row>
    <row r="12" spans="1:13" ht="16.5" thickBot="1" x14ac:dyDescent="0.3">
      <c r="A12" s="289" t="s">
        <v>0</v>
      </c>
      <c r="B12" s="290"/>
      <c r="C12" s="290"/>
      <c r="D12" s="290"/>
      <c r="E12" s="290"/>
      <c r="F12" s="291"/>
      <c r="H12" s="316" t="s">
        <v>10</v>
      </c>
      <c r="I12" s="317"/>
      <c r="J12" s="317"/>
      <c r="K12" s="317"/>
      <c r="L12" s="317"/>
      <c r="M12" s="318"/>
    </row>
    <row r="13" spans="1:13" x14ac:dyDescent="0.25">
      <c r="A13" s="12" t="s">
        <v>22</v>
      </c>
      <c r="B13" s="12" t="s">
        <v>247</v>
      </c>
      <c r="C13" s="12" t="s">
        <v>23</v>
      </c>
      <c r="D13" s="12" t="s">
        <v>2</v>
      </c>
      <c r="E13" s="13" t="s">
        <v>19</v>
      </c>
      <c r="F13" s="14" t="s">
        <v>4</v>
      </c>
      <c r="H13" s="57" t="s">
        <v>22</v>
      </c>
      <c r="I13" s="57" t="s">
        <v>23</v>
      </c>
      <c r="J13" s="57" t="s">
        <v>2</v>
      </c>
      <c r="K13" s="58" t="s">
        <v>145</v>
      </c>
      <c r="L13" s="58" t="s">
        <v>21</v>
      </c>
      <c r="M13" s="59" t="s">
        <v>4</v>
      </c>
    </row>
    <row r="14" spans="1:13" ht="15.75" x14ac:dyDescent="0.25">
      <c r="A14" s="319" t="s">
        <v>5</v>
      </c>
      <c r="B14" s="320"/>
      <c r="C14" s="320"/>
      <c r="D14" s="320"/>
      <c r="E14" s="320"/>
      <c r="F14" s="321"/>
      <c r="H14" s="322" t="s">
        <v>5</v>
      </c>
      <c r="I14" s="323"/>
      <c r="J14" s="323"/>
      <c r="K14" s="323"/>
      <c r="L14" s="323"/>
      <c r="M14" s="324"/>
    </row>
    <row r="15" spans="1:13" ht="15.75" x14ac:dyDescent="0.25">
      <c r="A15" s="2" t="s">
        <v>25</v>
      </c>
      <c r="B15" s="2" t="s">
        <v>66</v>
      </c>
      <c r="C15" s="2">
        <f>SUM(D15*2)</f>
        <v>104</v>
      </c>
      <c r="D15" s="2">
        <v>52</v>
      </c>
      <c r="E15" s="104"/>
      <c r="F15" s="11">
        <f>D15*E10*E15</f>
        <v>0</v>
      </c>
      <c r="H15" s="2"/>
      <c r="I15" s="2"/>
      <c r="J15" s="2"/>
      <c r="K15" s="11"/>
      <c r="L15" s="21"/>
      <c r="M15" s="7"/>
    </row>
    <row r="16" spans="1:13" ht="15" customHeight="1" x14ac:dyDescent="0.25">
      <c r="A16" s="2"/>
      <c r="B16" s="2"/>
      <c r="C16" s="2"/>
      <c r="D16" s="2"/>
      <c r="E16" s="11"/>
      <c r="F16" s="11">
        <f>D16*E10*E16</f>
        <v>0</v>
      </c>
      <c r="H16" s="5"/>
      <c r="I16" s="5"/>
      <c r="J16" s="6"/>
      <c r="K16" s="7"/>
      <c r="L16" s="7"/>
      <c r="M16" s="7"/>
    </row>
    <row r="17" spans="1:13" ht="15.75" x14ac:dyDescent="0.25">
      <c r="A17" s="8"/>
      <c r="B17" s="8"/>
      <c r="C17" s="8"/>
      <c r="D17" s="9"/>
      <c r="E17" s="10"/>
      <c r="F17" s="11">
        <f>D17*E10*E17</f>
        <v>0</v>
      </c>
      <c r="H17" s="8"/>
      <c r="I17" s="8"/>
      <c r="J17" s="9"/>
      <c r="K17" s="10"/>
      <c r="L17" s="10"/>
      <c r="M17" s="10"/>
    </row>
    <row r="18" spans="1:13" ht="15.75" x14ac:dyDescent="0.25">
      <c r="A18" s="302" t="s">
        <v>11</v>
      </c>
      <c r="B18" s="303"/>
      <c r="C18" s="303"/>
      <c r="D18" s="303"/>
      <c r="E18" s="304"/>
      <c r="F18" s="83">
        <f>SUM(F15:F17)</f>
        <v>0</v>
      </c>
      <c r="H18" s="302" t="s">
        <v>11</v>
      </c>
      <c r="I18" s="303"/>
      <c r="J18" s="303"/>
      <c r="K18" s="304"/>
      <c r="L18" s="131"/>
      <c r="M18" s="4">
        <f>SUM(M15:M17)</f>
        <v>0</v>
      </c>
    </row>
    <row r="19" spans="1:13" x14ac:dyDescent="0.25">
      <c r="J19" s="299" t="s">
        <v>12</v>
      </c>
      <c r="K19" s="300"/>
      <c r="L19" s="20"/>
      <c r="M19" s="15"/>
    </row>
    <row r="20" spans="1:13" x14ac:dyDescent="0.25">
      <c r="L20" s="25"/>
      <c r="M20" s="26"/>
    </row>
    <row r="21" spans="1:13" s="146" customFormat="1" ht="14.25" customHeight="1" x14ac:dyDescent="0.25">
      <c r="A21" s="334" t="s">
        <v>129</v>
      </c>
      <c r="B21" s="335"/>
      <c r="C21" s="336"/>
      <c r="D21" s="286" t="s">
        <v>100</v>
      </c>
      <c r="E21" s="287"/>
      <c r="F21" s="287"/>
      <c r="G21" s="287"/>
      <c r="H21" s="287"/>
      <c r="I21" s="287"/>
      <c r="J21" s="287"/>
      <c r="K21" s="287"/>
      <c r="L21" s="287"/>
      <c r="M21" s="288"/>
    </row>
    <row r="22" spans="1:13" x14ac:dyDescent="0.25">
      <c r="A22" s="180" t="s">
        <v>127</v>
      </c>
      <c r="B22" s="181"/>
      <c r="C22" s="181"/>
      <c r="D22" s="139" t="s">
        <v>31</v>
      </c>
      <c r="E22" s="175">
        <v>7</v>
      </c>
      <c r="F22" s="176"/>
      <c r="H22" s="173" t="s">
        <v>58</v>
      </c>
      <c r="I22" s="174"/>
      <c r="J22" s="139" t="s">
        <v>31</v>
      </c>
      <c r="K22" s="175"/>
      <c r="L22" s="175"/>
      <c r="M22" s="176"/>
    </row>
    <row r="23" spans="1:13" x14ac:dyDescent="0.25">
      <c r="A23" s="329" t="s">
        <v>26</v>
      </c>
      <c r="B23" s="330"/>
      <c r="C23" s="330"/>
      <c r="D23" s="178" t="s">
        <v>60</v>
      </c>
      <c r="E23" s="172" t="s">
        <v>66</v>
      </c>
      <c r="F23" s="179"/>
      <c r="H23" s="329" t="s">
        <v>26</v>
      </c>
      <c r="I23" s="330"/>
      <c r="J23" s="178" t="s">
        <v>60</v>
      </c>
      <c r="K23" s="178"/>
      <c r="L23" s="178"/>
      <c r="M23" s="179"/>
    </row>
    <row r="24" spans="1:13" ht="16.5" thickBot="1" x14ac:dyDescent="0.3">
      <c r="A24" s="289" t="s">
        <v>0</v>
      </c>
      <c r="B24" s="290"/>
      <c r="C24" s="290"/>
      <c r="D24" s="290"/>
      <c r="E24" s="290"/>
      <c r="F24" s="291"/>
      <c r="H24" s="316" t="s">
        <v>10</v>
      </c>
      <c r="I24" s="317"/>
      <c r="J24" s="317"/>
      <c r="K24" s="317"/>
      <c r="L24" s="317"/>
      <c r="M24" s="318"/>
    </row>
    <row r="25" spans="1:13" x14ac:dyDescent="0.25">
      <c r="A25" s="12" t="s">
        <v>22</v>
      </c>
      <c r="B25" s="12" t="s">
        <v>247</v>
      </c>
      <c r="C25" s="12" t="s">
        <v>23</v>
      </c>
      <c r="D25" s="12" t="s">
        <v>2</v>
      </c>
      <c r="E25" s="13" t="s">
        <v>19</v>
      </c>
      <c r="F25" s="14" t="s">
        <v>4</v>
      </c>
      <c r="H25" s="57" t="s">
        <v>22</v>
      </c>
      <c r="I25" s="57" t="s">
        <v>23</v>
      </c>
      <c r="J25" s="57" t="s">
        <v>2</v>
      </c>
      <c r="K25" s="58" t="s">
        <v>145</v>
      </c>
      <c r="L25" s="58" t="s">
        <v>21</v>
      </c>
      <c r="M25" s="59" t="s">
        <v>4</v>
      </c>
    </row>
    <row r="26" spans="1:13" ht="15.75" x14ac:dyDescent="0.25">
      <c r="A26" s="319" t="s">
        <v>5</v>
      </c>
      <c r="B26" s="320"/>
      <c r="C26" s="320"/>
      <c r="D26" s="320"/>
      <c r="E26" s="320"/>
      <c r="F26" s="321"/>
      <c r="H26" s="322" t="s">
        <v>5</v>
      </c>
      <c r="I26" s="323"/>
      <c r="J26" s="323"/>
      <c r="K26" s="323"/>
      <c r="L26" s="323"/>
      <c r="M26" s="324"/>
    </row>
    <row r="27" spans="1:13" ht="15.75" x14ac:dyDescent="0.25">
      <c r="A27" s="2" t="s">
        <v>25</v>
      </c>
      <c r="B27" s="2" t="s">
        <v>66</v>
      </c>
      <c r="C27" s="2">
        <f>SUM(D27*2)</f>
        <v>60</v>
      </c>
      <c r="D27" s="2">
        <v>30</v>
      </c>
      <c r="E27" s="104"/>
      <c r="F27" s="11">
        <f>D27*E22*E27</f>
        <v>0</v>
      </c>
      <c r="H27" s="5"/>
      <c r="I27" s="5"/>
      <c r="J27" s="6"/>
      <c r="K27" s="7"/>
      <c r="L27" s="21">
        <f>K27*5%</f>
        <v>0</v>
      </c>
      <c r="M27" s="7"/>
    </row>
    <row r="28" spans="1:13" x14ac:dyDescent="0.25">
      <c r="A28" s="2"/>
      <c r="B28" s="2"/>
      <c r="C28" s="2"/>
      <c r="D28" s="2"/>
      <c r="E28" s="11"/>
      <c r="F28" s="11">
        <f>D28*E22*E28</f>
        <v>0</v>
      </c>
      <c r="H28" s="5"/>
      <c r="I28" s="5"/>
      <c r="J28" s="6"/>
      <c r="K28" s="7"/>
      <c r="L28" s="7"/>
      <c r="M28" s="7"/>
    </row>
    <row r="29" spans="1:13" ht="15.75" x14ac:dyDescent="0.25">
      <c r="A29" s="8"/>
      <c r="B29" s="8"/>
      <c r="C29" s="8"/>
      <c r="D29" s="9"/>
      <c r="E29" s="10"/>
      <c r="F29" s="11">
        <f>D29*E22*E29</f>
        <v>0</v>
      </c>
      <c r="H29" s="5"/>
      <c r="I29" s="5"/>
      <c r="J29" s="6"/>
      <c r="K29" s="7"/>
      <c r="L29" s="7"/>
      <c r="M29" s="7"/>
    </row>
    <row r="30" spans="1:13" ht="15.75" x14ac:dyDescent="0.25">
      <c r="A30" s="302" t="s">
        <v>11</v>
      </c>
      <c r="B30" s="303"/>
      <c r="C30" s="303"/>
      <c r="D30" s="303"/>
      <c r="E30" s="304"/>
      <c r="F30" s="83">
        <f>SUM(F27:F29)</f>
        <v>0</v>
      </c>
      <c r="H30" s="129" t="s">
        <v>11</v>
      </c>
      <c r="I30" s="130"/>
      <c r="J30" s="130"/>
      <c r="K30" s="131"/>
      <c r="L30" s="131"/>
      <c r="M30" s="4">
        <f>SUM(M27:M29)</f>
        <v>0</v>
      </c>
    </row>
    <row r="31" spans="1:13" ht="15.75" x14ac:dyDescent="0.25">
      <c r="A31" s="338"/>
      <c r="B31" s="338"/>
      <c r="C31" s="338"/>
      <c r="D31" s="338"/>
      <c r="E31" s="338"/>
      <c r="F31" s="24"/>
      <c r="J31" s="298" t="s">
        <v>12</v>
      </c>
      <c r="K31" s="298"/>
      <c r="L31" s="46"/>
      <c r="M31" s="15"/>
    </row>
    <row r="32" spans="1:13" ht="15.75" x14ac:dyDescent="0.25">
      <c r="A32" s="44"/>
      <c r="B32" s="44"/>
      <c r="C32" s="44"/>
      <c r="D32" s="44"/>
      <c r="E32" s="44"/>
      <c r="F32" s="45"/>
      <c r="J32" s="16"/>
      <c r="K32" s="16"/>
      <c r="L32" s="16"/>
      <c r="M32" s="17"/>
    </row>
    <row r="33" spans="1:13" s="146" customFormat="1" ht="15.75" x14ac:dyDescent="0.25">
      <c r="A33" s="326" t="s">
        <v>167</v>
      </c>
      <c r="B33" s="327"/>
      <c r="C33" s="328"/>
      <c r="D33" s="286" t="s">
        <v>107</v>
      </c>
      <c r="E33" s="287"/>
      <c r="F33" s="287"/>
      <c r="G33" s="287"/>
      <c r="H33" s="287"/>
      <c r="I33" s="287"/>
      <c r="J33" s="287"/>
      <c r="K33" s="287"/>
      <c r="L33" s="287"/>
      <c r="M33" s="288"/>
    </row>
    <row r="34" spans="1:13" x14ac:dyDescent="0.25">
      <c r="A34" s="173" t="s">
        <v>130</v>
      </c>
      <c r="B34" s="285"/>
      <c r="C34" s="174"/>
      <c r="D34" s="139" t="s">
        <v>31</v>
      </c>
      <c r="E34" s="175">
        <v>7</v>
      </c>
      <c r="F34" s="176"/>
      <c r="H34" s="173" t="s">
        <v>58</v>
      </c>
      <c r="I34" s="174"/>
      <c r="J34" s="139" t="s">
        <v>31</v>
      </c>
      <c r="K34" s="175"/>
      <c r="L34" s="175"/>
      <c r="M34" s="176"/>
    </row>
    <row r="35" spans="1:13" x14ac:dyDescent="0.25">
      <c r="A35" s="329" t="s">
        <v>26</v>
      </c>
      <c r="B35" s="330"/>
      <c r="C35" s="330"/>
      <c r="D35" s="178" t="s">
        <v>60</v>
      </c>
      <c r="E35" s="172" t="s">
        <v>92</v>
      </c>
      <c r="F35" s="179"/>
      <c r="H35" s="329" t="s">
        <v>26</v>
      </c>
      <c r="I35" s="330"/>
      <c r="J35" s="178" t="s">
        <v>60</v>
      </c>
      <c r="K35" s="178"/>
      <c r="L35" s="178"/>
      <c r="M35" s="179"/>
    </row>
    <row r="36" spans="1:13" ht="16.5" thickBot="1" x14ac:dyDescent="0.3">
      <c r="A36" s="289" t="s">
        <v>0</v>
      </c>
      <c r="B36" s="290"/>
      <c r="C36" s="290"/>
      <c r="D36" s="290"/>
      <c r="E36" s="290"/>
      <c r="F36" s="291"/>
      <c r="H36" s="316" t="s">
        <v>10</v>
      </c>
      <c r="I36" s="317"/>
      <c r="J36" s="317"/>
      <c r="K36" s="317"/>
      <c r="L36" s="317"/>
      <c r="M36" s="318"/>
    </row>
    <row r="37" spans="1:13" x14ac:dyDescent="0.25">
      <c r="A37" s="12" t="s">
        <v>22</v>
      </c>
      <c r="B37" s="12" t="s">
        <v>247</v>
      </c>
      <c r="C37" s="12" t="s">
        <v>23</v>
      </c>
      <c r="D37" s="12" t="s">
        <v>2</v>
      </c>
      <c r="E37" s="13" t="s">
        <v>19</v>
      </c>
      <c r="F37" s="14" t="s">
        <v>4</v>
      </c>
      <c r="H37" s="57" t="s">
        <v>22</v>
      </c>
      <c r="I37" s="57" t="s">
        <v>23</v>
      </c>
      <c r="J37" s="57" t="s">
        <v>2</v>
      </c>
      <c r="K37" s="58" t="s">
        <v>145</v>
      </c>
      <c r="L37" s="58" t="s">
        <v>21</v>
      </c>
      <c r="M37" s="59" t="s">
        <v>4</v>
      </c>
    </row>
    <row r="38" spans="1:13" ht="15.75" x14ac:dyDescent="0.25">
      <c r="A38" s="319" t="s">
        <v>5</v>
      </c>
      <c r="B38" s="320"/>
      <c r="C38" s="320"/>
      <c r="D38" s="320"/>
      <c r="E38" s="320"/>
      <c r="F38" s="321"/>
      <c r="H38" s="322" t="s">
        <v>5</v>
      </c>
      <c r="I38" s="323"/>
      <c r="J38" s="323"/>
      <c r="K38" s="323"/>
      <c r="L38" s="323"/>
      <c r="M38" s="324"/>
    </row>
    <row r="39" spans="1:13" ht="15.75" x14ac:dyDescent="0.25">
      <c r="A39" s="2" t="s">
        <v>25</v>
      </c>
      <c r="B39" s="2" t="s">
        <v>92</v>
      </c>
      <c r="C39" s="2">
        <f>SUM(D39*2)</f>
        <v>154</v>
      </c>
      <c r="D39" s="2">
        <v>77</v>
      </c>
      <c r="E39" s="11"/>
      <c r="F39" s="11">
        <f>D39*E34*E39</f>
        <v>0</v>
      </c>
      <c r="H39" s="2"/>
      <c r="I39" s="2"/>
      <c r="J39" s="2"/>
      <c r="K39" s="11"/>
      <c r="L39" s="21"/>
      <c r="M39" s="7"/>
    </row>
    <row r="40" spans="1:13" ht="15" customHeight="1" x14ac:dyDescent="0.25">
      <c r="A40" s="2"/>
      <c r="B40" s="2"/>
      <c r="C40" s="2"/>
      <c r="D40" s="2"/>
      <c r="E40" s="11"/>
      <c r="F40" s="11">
        <f>D40*E34*E40</f>
        <v>0</v>
      </c>
      <c r="H40" s="5"/>
      <c r="I40" s="5"/>
      <c r="J40" s="6"/>
      <c r="K40" s="7"/>
      <c r="L40" s="7"/>
      <c r="M40" s="7"/>
    </row>
    <row r="41" spans="1:13" ht="15.75" x14ac:dyDescent="0.25">
      <c r="A41" s="8"/>
      <c r="B41" s="8"/>
      <c r="C41" s="8"/>
      <c r="D41" s="9"/>
      <c r="E41" s="10"/>
      <c r="F41" s="11">
        <f>D41*E34*E41</f>
        <v>0</v>
      </c>
      <c r="H41" s="8"/>
      <c r="I41" s="8"/>
      <c r="J41" s="9"/>
      <c r="K41" s="10"/>
      <c r="L41" s="10"/>
      <c r="M41" s="10"/>
    </row>
    <row r="42" spans="1:13" ht="15.75" x14ac:dyDescent="0.25">
      <c r="A42" s="302" t="s">
        <v>11</v>
      </c>
      <c r="B42" s="303"/>
      <c r="C42" s="303"/>
      <c r="D42" s="303"/>
      <c r="E42" s="304"/>
      <c r="F42" s="83">
        <f>SUM(F39:F41)</f>
        <v>0</v>
      </c>
      <c r="H42" s="302" t="s">
        <v>11</v>
      </c>
      <c r="I42" s="303"/>
      <c r="J42" s="303"/>
      <c r="K42" s="304"/>
      <c r="L42" s="131"/>
      <c r="M42" s="4">
        <f>SUM(M39:M41)</f>
        <v>0</v>
      </c>
    </row>
    <row r="43" spans="1:13" x14ac:dyDescent="0.25">
      <c r="J43" s="298" t="s">
        <v>12</v>
      </c>
      <c r="K43" s="298"/>
      <c r="L43" s="42"/>
      <c r="M43" s="15"/>
    </row>
    <row r="44" spans="1:13" x14ac:dyDescent="0.25">
      <c r="J44" s="16"/>
      <c r="K44" s="16"/>
      <c r="L44" s="16"/>
      <c r="M44" s="17"/>
    </row>
    <row r="45" spans="1:13" s="146" customFormat="1" ht="15.75" x14ac:dyDescent="0.25">
      <c r="A45" s="325" t="s">
        <v>123</v>
      </c>
      <c r="B45" s="325"/>
      <c r="C45" s="325"/>
      <c r="D45" s="301" t="s">
        <v>98</v>
      </c>
      <c r="E45" s="301"/>
      <c r="F45" s="301"/>
      <c r="G45" s="301"/>
      <c r="H45" s="301"/>
      <c r="I45" s="301"/>
      <c r="J45" s="301"/>
      <c r="K45" s="301"/>
      <c r="L45" s="301"/>
      <c r="M45" s="301"/>
    </row>
    <row r="46" spans="1:13" x14ac:dyDescent="0.25">
      <c r="A46" s="180" t="s">
        <v>67</v>
      </c>
      <c r="B46" s="181"/>
      <c r="C46" s="181"/>
      <c r="D46" s="139" t="s">
        <v>31</v>
      </c>
      <c r="E46" s="175">
        <v>7</v>
      </c>
      <c r="F46" s="176"/>
      <c r="H46" s="173" t="s">
        <v>58</v>
      </c>
      <c r="I46" s="174"/>
      <c r="J46" s="139" t="s">
        <v>31</v>
      </c>
      <c r="K46" s="175"/>
      <c r="L46" s="175"/>
      <c r="M46" s="176"/>
    </row>
    <row r="47" spans="1:13" x14ac:dyDescent="0.25">
      <c r="A47" s="329" t="s">
        <v>26</v>
      </c>
      <c r="B47" s="330"/>
      <c r="C47" s="330"/>
      <c r="D47" s="178" t="s">
        <v>60</v>
      </c>
      <c r="E47" s="172" t="s">
        <v>66</v>
      </c>
      <c r="F47" s="179"/>
      <c r="H47" s="329" t="s">
        <v>26</v>
      </c>
      <c r="I47" s="330"/>
      <c r="J47" s="178" t="s">
        <v>60</v>
      </c>
      <c r="K47" s="178"/>
      <c r="L47" s="178"/>
      <c r="M47" s="179"/>
    </row>
    <row r="48" spans="1:13" ht="16.5" thickBot="1" x14ac:dyDescent="0.3">
      <c r="A48" s="289" t="s">
        <v>0</v>
      </c>
      <c r="B48" s="290"/>
      <c r="C48" s="290"/>
      <c r="D48" s="290"/>
      <c r="E48" s="290"/>
      <c r="F48" s="291"/>
      <c r="H48" s="316" t="s">
        <v>10</v>
      </c>
      <c r="I48" s="317"/>
      <c r="J48" s="317"/>
      <c r="K48" s="317"/>
      <c r="L48" s="317"/>
      <c r="M48" s="318"/>
    </row>
    <row r="49" spans="1:13" x14ac:dyDescent="0.25">
      <c r="A49" s="12" t="s">
        <v>22</v>
      </c>
      <c r="B49" s="12" t="s">
        <v>247</v>
      </c>
      <c r="C49" s="12" t="s">
        <v>23</v>
      </c>
      <c r="D49" s="12" t="s">
        <v>2</v>
      </c>
      <c r="E49" s="13" t="s">
        <v>19</v>
      </c>
      <c r="F49" s="14" t="s">
        <v>4</v>
      </c>
      <c r="H49" s="57" t="s">
        <v>22</v>
      </c>
      <c r="I49" s="57" t="s">
        <v>23</v>
      </c>
      <c r="J49" s="57" t="s">
        <v>2</v>
      </c>
      <c r="K49" s="58" t="s">
        <v>145</v>
      </c>
      <c r="L49" s="58" t="s">
        <v>21</v>
      </c>
      <c r="M49" s="59" t="s">
        <v>4</v>
      </c>
    </row>
    <row r="50" spans="1:13" ht="15.75" x14ac:dyDescent="0.25">
      <c r="A50" s="319" t="s">
        <v>5</v>
      </c>
      <c r="B50" s="320"/>
      <c r="C50" s="320"/>
      <c r="D50" s="320"/>
      <c r="E50" s="320"/>
      <c r="F50" s="321"/>
      <c r="H50" s="322" t="s">
        <v>5</v>
      </c>
      <c r="I50" s="323"/>
      <c r="J50" s="323"/>
      <c r="K50" s="323"/>
      <c r="L50" s="323"/>
      <c r="M50" s="324"/>
    </row>
    <row r="51" spans="1:13" ht="15.75" x14ac:dyDescent="0.25">
      <c r="A51" s="2" t="s">
        <v>25</v>
      </c>
      <c r="B51" s="2" t="s">
        <v>66</v>
      </c>
      <c r="C51" s="2">
        <f>SUM(D51*2)</f>
        <v>104</v>
      </c>
      <c r="D51" s="2">
        <v>52</v>
      </c>
      <c r="E51" s="11"/>
      <c r="F51" s="11">
        <f>D51*E46*E51</f>
        <v>0</v>
      </c>
      <c r="H51" s="2"/>
      <c r="I51" s="2"/>
      <c r="J51" s="2"/>
      <c r="K51" s="11"/>
      <c r="L51" s="21"/>
      <c r="M51" s="7"/>
    </row>
    <row r="52" spans="1:13" ht="15" customHeight="1" x14ac:dyDescent="0.25">
      <c r="A52" s="2"/>
      <c r="B52" s="2"/>
      <c r="C52" s="2"/>
      <c r="D52" s="2"/>
      <c r="E52" s="11"/>
      <c r="F52" s="11">
        <f>D52*E46*E52</f>
        <v>0</v>
      </c>
      <c r="H52" s="5"/>
      <c r="I52" s="5"/>
      <c r="J52" s="6"/>
      <c r="K52" s="7"/>
      <c r="L52" s="7"/>
      <c r="M52" s="7"/>
    </row>
    <row r="53" spans="1:13" ht="15.75" x14ac:dyDescent="0.25">
      <c r="A53" s="8"/>
      <c r="B53" s="8"/>
      <c r="C53" s="8"/>
      <c r="D53" s="9"/>
      <c r="E53" s="10"/>
      <c r="F53" s="11">
        <f>D53*E46*E53</f>
        <v>0</v>
      </c>
      <c r="H53" s="8"/>
      <c r="I53" s="8"/>
      <c r="J53" s="9"/>
      <c r="K53" s="10"/>
      <c r="L53" s="10"/>
      <c r="M53" s="10"/>
    </row>
    <row r="54" spans="1:13" ht="15.75" x14ac:dyDescent="0.25">
      <c r="A54" s="302" t="s">
        <v>11</v>
      </c>
      <c r="B54" s="303"/>
      <c r="C54" s="303"/>
      <c r="D54" s="303"/>
      <c r="E54" s="304"/>
      <c r="F54" s="83">
        <f>SUM(F51:F53)</f>
        <v>0</v>
      </c>
      <c r="H54" s="302" t="s">
        <v>11</v>
      </c>
      <c r="I54" s="303"/>
      <c r="J54" s="303"/>
      <c r="K54" s="304"/>
      <c r="L54" s="131"/>
      <c r="M54" s="4">
        <f>SUM(M51:M53)</f>
        <v>0</v>
      </c>
    </row>
    <row r="55" spans="1:13" x14ac:dyDescent="0.25">
      <c r="J55" s="298" t="s">
        <v>12</v>
      </c>
      <c r="K55" s="298"/>
      <c r="L55" s="100"/>
      <c r="M55" s="15"/>
    </row>
    <row r="56" spans="1:13" x14ac:dyDescent="0.25">
      <c r="J56" s="102"/>
      <c r="K56" s="102"/>
      <c r="L56" s="102"/>
      <c r="M56" s="17"/>
    </row>
    <row r="57" spans="1:13" s="146" customFormat="1" ht="15.75" x14ac:dyDescent="0.25">
      <c r="A57" s="325" t="s">
        <v>138</v>
      </c>
      <c r="B57" s="325"/>
      <c r="C57" s="325"/>
      <c r="D57" s="301" t="s">
        <v>114</v>
      </c>
      <c r="E57" s="301"/>
      <c r="F57" s="301"/>
      <c r="G57" s="301"/>
      <c r="H57" s="301"/>
      <c r="I57" s="301"/>
      <c r="J57" s="301"/>
      <c r="K57" s="301"/>
      <c r="L57" s="301"/>
      <c r="M57" s="301"/>
    </row>
    <row r="58" spans="1:13" x14ac:dyDescent="0.25">
      <c r="A58" s="173" t="s">
        <v>131</v>
      </c>
      <c r="B58" s="285"/>
      <c r="C58" s="174"/>
      <c r="D58" s="139" t="s">
        <v>31</v>
      </c>
      <c r="E58" s="175">
        <v>7</v>
      </c>
      <c r="F58" s="176"/>
      <c r="H58" s="173" t="s">
        <v>58</v>
      </c>
      <c r="I58" s="174"/>
      <c r="J58" s="139" t="s">
        <v>31</v>
      </c>
      <c r="K58" s="175"/>
      <c r="L58" s="175"/>
      <c r="M58" s="176"/>
    </row>
    <row r="59" spans="1:13" x14ac:dyDescent="0.25">
      <c r="A59" s="329" t="s">
        <v>26</v>
      </c>
      <c r="B59" s="330"/>
      <c r="C59" s="330"/>
      <c r="D59" s="178" t="s">
        <v>60</v>
      </c>
      <c r="E59" s="172" t="s">
        <v>90</v>
      </c>
      <c r="F59" s="179"/>
      <c r="H59" s="329" t="s">
        <v>26</v>
      </c>
      <c r="I59" s="330"/>
      <c r="J59" s="178" t="s">
        <v>60</v>
      </c>
      <c r="K59" s="178"/>
      <c r="L59" s="178"/>
      <c r="M59" s="179"/>
    </row>
    <row r="60" spans="1:13" ht="16.5" thickBot="1" x14ac:dyDescent="0.3">
      <c r="A60" s="289" t="s">
        <v>0</v>
      </c>
      <c r="B60" s="290"/>
      <c r="C60" s="290"/>
      <c r="D60" s="290"/>
      <c r="E60" s="290"/>
      <c r="F60" s="291"/>
      <c r="H60" s="316" t="s">
        <v>10</v>
      </c>
      <c r="I60" s="317"/>
      <c r="J60" s="317"/>
      <c r="K60" s="317"/>
      <c r="L60" s="317"/>
      <c r="M60" s="318"/>
    </row>
    <row r="61" spans="1:13" x14ac:dyDescent="0.25">
      <c r="A61" s="12" t="s">
        <v>22</v>
      </c>
      <c r="B61" s="12" t="s">
        <v>247</v>
      </c>
      <c r="C61" s="12" t="s">
        <v>23</v>
      </c>
      <c r="D61" s="12" t="s">
        <v>2</v>
      </c>
      <c r="E61" s="13" t="s">
        <v>19</v>
      </c>
      <c r="F61" s="14" t="s">
        <v>4</v>
      </c>
      <c r="H61" s="57" t="s">
        <v>22</v>
      </c>
      <c r="I61" s="57" t="s">
        <v>23</v>
      </c>
      <c r="J61" s="57" t="s">
        <v>2</v>
      </c>
      <c r="K61" s="58" t="s">
        <v>145</v>
      </c>
      <c r="L61" s="58" t="s">
        <v>21</v>
      </c>
      <c r="M61" s="59" t="s">
        <v>4</v>
      </c>
    </row>
    <row r="62" spans="1:13" ht="15.75" x14ac:dyDescent="0.25">
      <c r="A62" s="319" t="s">
        <v>6</v>
      </c>
      <c r="B62" s="320"/>
      <c r="C62" s="320"/>
      <c r="D62" s="320"/>
      <c r="E62" s="320"/>
      <c r="F62" s="321"/>
      <c r="H62" s="322" t="s">
        <v>6</v>
      </c>
      <c r="I62" s="323"/>
      <c r="J62" s="323"/>
      <c r="K62" s="323"/>
      <c r="L62" s="323"/>
      <c r="M62" s="324"/>
    </row>
    <row r="63" spans="1:13" ht="15.75" x14ac:dyDescent="0.25">
      <c r="A63" s="2" t="s">
        <v>25</v>
      </c>
      <c r="B63" s="2" t="s">
        <v>245</v>
      </c>
      <c r="C63" s="2">
        <f>SUM(D63*2)</f>
        <v>82</v>
      </c>
      <c r="D63" s="2">
        <v>41</v>
      </c>
      <c r="E63" s="11"/>
      <c r="F63" s="11">
        <f>D63*E58*E63</f>
        <v>0</v>
      </c>
      <c r="H63" s="2"/>
      <c r="I63" s="2"/>
      <c r="J63" s="2"/>
      <c r="K63" s="11"/>
      <c r="L63" s="21"/>
      <c r="M63" s="7"/>
    </row>
    <row r="64" spans="1:13" ht="15" customHeight="1" x14ac:dyDescent="0.25">
      <c r="A64" s="2"/>
      <c r="B64" s="2"/>
      <c r="C64" s="2"/>
      <c r="D64" s="2"/>
      <c r="E64" s="11"/>
      <c r="F64" s="11">
        <f>D64*E58*E64</f>
        <v>0</v>
      </c>
      <c r="H64" s="5"/>
      <c r="I64" s="5"/>
      <c r="J64" s="6"/>
      <c r="K64" s="7"/>
      <c r="L64" s="7"/>
      <c r="M64" s="7"/>
    </row>
    <row r="65" spans="1:13" ht="15.75" x14ac:dyDescent="0.25">
      <c r="A65" s="8"/>
      <c r="B65" s="8"/>
      <c r="C65" s="8"/>
      <c r="D65" s="9"/>
      <c r="E65" s="10"/>
      <c r="F65" s="11">
        <f>D65*E58*E65</f>
        <v>0</v>
      </c>
      <c r="H65" s="8"/>
      <c r="I65" s="8"/>
      <c r="J65" s="9"/>
      <c r="K65" s="10"/>
      <c r="L65" s="10"/>
      <c r="M65" s="10"/>
    </row>
    <row r="66" spans="1:13" ht="15.75" x14ac:dyDescent="0.25">
      <c r="A66" s="302" t="s">
        <v>11</v>
      </c>
      <c r="B66" s="303"/>
      <c r="C66" s="303"/>
      <c r="D66" s="303"/>
      <c r="E66" s="304"/>
      <c r="F66" s="83">
        <f>SUM(F63:F65)</f>
        <v>0</v>
      </c>
      <c r="H66" s="302" t="s">
        <v>11</v>
      </c>
      <c r="I66" s="303"/>
      <c r="J66" s="303"/>
      <c r="K66" s="304"/>
      <c r="L66" s="131"/>
      <c r="M66" s="4">
        <f>SUM(M63:M65)</f>
        <v>0</v>
      </c>
    </row>
    <row r="67" spans="1:13" x14ac:dyDescent="0.25">
      <c r="J67" s="298" t="s">
        <v>12</v>
      </c>
      <c r="K67" s="298"/>
      <c r="L67" s="100"/>
      <c r="M67" s="15"/>
    </row>
    <row r="68" spans="1:13" x14ac:dyDescent="0.25">
      <c r="J68" s="102"/>
      <c r="K68" s="102"/>
      <c r="L68" s="102"/>
      <c r="M68" s="17"/>
    </row>
    <row r="69" spans="1:13" s="146" customFormat="1" ht="15.75" x14ac:dyDescent="0.25">
      <c r="A69" s="337" t="s">
        <v>124</v>
      </c>
      <c r="B69" s="337"/>
      <c r="C69" s="337"/>
      <c r="D69" s="301" t="s">
        <v>106</v>
      </c>
      <c r="E69" s="301"/>
      <c r="F69" s="301"/>
      <c r="G69" s="301"/>
      <c r="H69" s="301"/>
      <c r="I69" s="301"/>
      <c r="J69" s="301"/>
      <c r="K69" s="301"/>
      <c r="L69" s="301"/>
      <c r="M69" s="301"/>
    </row>
    <row r="70" spans="1:13" x14ac:dyDescent="0.25">
      <c r="A70" s="180" t="s">
        <v>132</v>
      </c>
      <c r="B70" s="181"/>
      <c r="C70" s="181"/>
      <c r="D70" s="139" t="s">
        <v>31</v>
      </c>
      <c r="E70" s="175">
        <v>7</v>
      </c>
      <c r="F70" s="176"/>
      <c r="H70" s="173" t="s">
        <v>58</v>
      </c>
      <c r="I70" s="174"/>
      <c r="J70" s="139" t="s">
        <v>31</v>
      </c>
      <c r="K70" s="175"/>
      <c r="L70" s="175"/>
      <c r="M70" s="176"/>
    </row>
    <row r="71" spans="1:13" x14ac:dyDescent="0.25">
      <c r="A71" s="329" t="s">
        <v>26</v>
      </c>
      <c r="B71" s="330"/>
      <c r="C71" s="330"/>
      <c r="D71" s="178" t="s">
        <v>60</v>
      </c>
      <c r="E71" s="172" t="s">
        <v>66</v>
      </c>
      <c r="F71" s="179"/>
      <c r="H71" s="329" t="s">
        <v>26</v>
      </c>
      <c r="I71" s="330"/>
      <c r="J71" s="178" t="s">
        <v>60</v>
      </c>
      <c r="K71" s="178"/>
      <c r="L71" s="178"/>
      <c r="M71" s="179"/>
    </row>
    <row r="72" spans="1:13" ht="16.5" thickBot="1" x14ac:dyDescent="0.3">
      <c r="A72" s="290" t="s">
        <v>0</v>
      </c>
      <c r="B72" s="290"/>
      <c r="C72" s="290"/>
      <c r="D72" s="290"/>
      <c r="E72" s="290"/>
      <c r="F72" s="290"/>
      <c r="H72" s="339" t="s">
        <v>10</v>
      </c>
      <c r="I72" s="340"/>
      <c r="J72" s="340"/>
      <c r="K72" s="340"/>
      <c r="L72" s="340"/>
      <c r="M72" s="341"/>
    </row>
    <row r="73" spans="1:13" x14ac:dyDescent="0.25">
      <c r="A73" s="12" t="s">
        <v>22</v>
      </c>
      <c r="B73" s="12" t="s">
        <v>247</v>
      </c>
      <c r="C73" s="12" t="s">
        <v>23</v>
      </c>
      <c r="D73" s="12" t="s">
        <v>2</v>
      </c>
      <c r="E73" s="13" t="s">
        <v>19</v>
      </c>
      <c r="F73" s="14" t="s">
        <v>4</v>
      </c>
      <c r="H73" s="57" t="s">
        <v>22</v>
      </c>
      <c r="I73" s="57" t="s">
        <v>23</v>
      </c>
      <c r="J73" s="57" t="s">
        <v>2</v>
      </c>
      <c r="K73" s="58" t="s">
        <v>145</v>
      </c>
      <c r="L73" s="58" t="s">
        <v>21</v>
      </c>
      <c r="M73" s="59" t="s">
        <v>4</v>
      </c>
    </row>
    <row r="74" spans="1:13" ht="15.75" x14ac:dyDescent="0.25">
      <c r="A74" s="319" t="s">
        <v>5</v>
      </c>
      <c r="B74" s="320"/>
      <c r="C74" s="320"/>
      <c r="D74" s="320"/>
      <c r="E74" s="320"/>
      <c r="F74" s="321"/>
      <c r="H74" s="342" t="s">
        <v>5</v>
      </c>
      <c r="I74" s="343"/>
      <c r="J74" s="343"/>
      <c r="K74" s="343"/>
      <c r="L74" s="343"/>
      <c r="M74" s="344"/>
    </row>
    <row r="75" spans="1:13" ht="15.75" x14ac:dyDescent="0.25">
      <c r="A75" s="2" t="s">
        <v>25</v>
      </c>
      <c r="B75" s="2" t="s">
        <v>66</v>
      </c>
      <c r="C75" s="2">
        <f>SUM(D75*2)</f>
        <v>60</v>
      </c>
      <c r="D75" s="2">
        <v>30</v>
      </c>
      <c r="E75" s="11"/>
      <c r="F75" s="11">
        <f>D75*E70*E75</f>
        <v>0</v>
      </c>
      <c r="H75" s="2"/>
      <c r="I75" s="2"/>
      <c r="J75" s="2"/>
      <c r="K75" s="11"/>
      <c r="L75" s="21"/>
      <c r="M75" s="7"/>
    </row>
    <row r="76" spans="1:13" ht="15" customHeight="1" x14ac:dyDescent="0.25">
      <c r="A76" s="2"/>
      <c r="B76" s="2"/>
      <c r="C76" s="2"/>
      <c r="D76" s="2"/>
      <c r="E76" s="11"/>
      <c r="F76" s="11">
        <f>D76*E70*E76</f>
        <v>0</v>
      </c>
      <c r="H76" s="5"/>
      <c r="I76" s="5"/>
      <c r="J76" s="6"/>
      <c r="K76" s="7"/>
      <c r="L76" s="7"/>
      <c r="M76" s="7"/>
    </row>
    <row r="77" spans="1:13" ht="15.75" x14ac:dyDescent="0.25">
      <c r="A77" s="8"/>
      <c r="B77" s="8"/>
      <c r="C77" s="8"/>
      <c r="D77" s="9"/>
      <c r="E77" s="10"/>
      <c r="F77" s="11">
        <f>D77*E70*E77</f>
        <v>0</v>
      </c>
      <c r="H77" s="8"/>
      <c r="I77" s="8"/>
      <c r="J77" s="9"/>
      <c r="K77" s="10"/>
      <c r="L77" s="10"/>
      <c r="M77" s="10"/>
    </row>
    <row r="78" spans="1:13" ht="15.75" x14ac:dyDescent="0.25">
      <c r="A78" s="302" t="s">
        <v>11</v>
      </c>
      <c r="B78" s="303"/>
      <c r="C78" s="303"/>
      <c r="D78" s="303"/>
      <c r="E78" s="304"/>
      <c r="F78" s="83">
        <f>SUM(F75:F77)</f>
        <v>0</v>
      </c>
      <c r="H78" s="302" t="s">
        <v>11</v>
      </c>
      <c r="I78" s="303"/>
      <c r="J78" s="303"/>
      <c r="K78" s="304"/>
      <c r="L78" s="131"/>
      <c r="M78" s="4">
        <f>SUM(M75:M77)</f>
        <v>0</v>
      </c>
    </row>
    <row r="79" spans="1:13" x14ac:dyDescent="0.25">
      <c r="J79" s="298" t="s">
        <v>12</v>
      </c>
      <c r="K79" s="298"/>
      <c r="L79" s="100"/>
      <c r="M79" s="15"/>
    </row>
    <row r="80" spans="1:13" x14ac:dyDescent="0.25">
      <c r="J80" s="102"/>
      <c r="K80" s="102"/>
      <c r="L80" s="102"/>
      <c r="M80" s="17"/>
    </row>
    <row r="81" spans="1:13" s="146" customFormat="1" ht="15.75" x14ac:dyDescent="0.25">
      <c r="A81" s="325" t="s">
        <v>133</v>
      </c>
      <c r="B81" s="325"/>
      <c r="C81" s="325"/>
      <c r="D81" s="301" t="s">
        <v>99</v>
      </c>
      <c r="E81" s="301"/>
      <c r="F81" s="301"/>
      <c r="G81" s="301"/>
      <c r="H81" s="301"/>
      <c r="I81" s="301"/>
      <c r="J81" s="301"/>
      <c r="K81" s="301"/>
      <c r="L81" s="301"/>
      <c r="M81" s="301"/>
    </row>
    <row r="82" spans="1:13" x14ac:dyDescent="0.25">
      <c r="A82" s="180" t="s">
        <v>134</v>
      </c>
      <c r="B82" s="181"/>
      <c r="C82" s="181"/>
      <c r="D82" s="139" t="s">
        <v>31</v>
      </c>
      <c r="E82" s="175">
        <v>7</v>
      </c>
      <c r="F82" s="176"/>
      <c r="H82" s="173" t="s">
        <v>58</v>
      </c>
      <c r="I82" s="174"/>
      <c r="J82" s="139" t="s">
        <v>31</v>
      </c>
      <c r="K82" s="175"/>
      <c r="L82" s="175"/>
      <c r="M82" s="176"/>
    </row>
    <row r="83" spans="1:13" x14ac:dyDescent="0.25">
      <c r="A83" s="329" t="s">
        <v>26</v>
      </c>
      <c r="B83" s="330"/>
      <c r="C83" s="330"/>
      <c r="D83" s="178" t="s">
        <v>60</v>
      </c>
      <c r="E83" s="172" t="s">
        <v>66</v>
      </c>
      <c r="F83" s="179"/>
      <c r="H83" s="329" t="s">
        <v>26</v>
      </c>
      <c r="I83" s="330"/>
      <c r="J83" s="178" t="s">
        <v>60</v>
      </c>
      <c r="K83" s="178"/>
      <c r="L83" s="178"/>
      <c r="M83" s="179"/>
    </row>
    <row r="84" spans="1:13" ht="16.5" thickBot="1" x14ac:dyDescent="0.3">
      <c r="A84" s="290" t="s">
        <v>0</v>
      </c>
      <c r="B84" s="290"/>
      <c r="C84" s="290"/>
      <c r="D84" s="290"/>
      <c r="E84" s="290"/>
      <c r="F84" s="290"/>
      <c r="H84" s="316" t="s">
        <v>10</v>
      </c>
      <c r="I84" s="317"/>
      <c r="J84" s="317"/>
      <c r="K84" s="317"/>
      <c r="L84" s="317"/>
      <c r="M84" s="318"/>
    </row>
    <row r="85" spans="1:13" x14ac:dyDescent="0.25">
      <c r="A85" s="12" t="s">
        <v>22</v>
      </c>
      <c r="B85" s="12" t="s">
        <v>247</v>
      </c>
      <c r="C85" s="12" t="s">
        <v>23</v>
      </c>
      <c r="D85" s="12" t="s">
        <v>2</v>
      </c>
      <c r="E85" s="13" t="s">
        <v>19</v>
      </c>
      <c r="F85" s="14" t="s">
        <v>4</v>
      </c>
      <c r="H85" s="57" t="s">
        <v>22</v>
      </c>
      <c r="I85" s="57" t="s">
        <v>23</v>
      </c>
      <c r="J85" s="57" t="s">
        <v>2</v>
      </c>
      <c r="K85" s="58" t="s">
        <v>145</v>
      </c>
      <c r="L85" s="58" t="s">
        <v>21</v>
      </c>
      <c r="M85" s="59" t="s">
        <v>4</v>
      </c>
    </row>
    <row r="86" spans="1:13" ht="15.75" x14ac:dyDescent="0.25">
      <c r="A86" s="319" t="s">
        <v>5</v>
      </c>
      <c r="B86" s="320"/>
      <c r="C86" s="320"/>
      <c r="D86" s="320"/>
      <c r="E86" s="320"/>
      <c r="F86" s="321"/>
      <c r="H86" s="322" t="s">
        <v>5</v>
      </c>
      <c r="I86" s="323"/>
      <c r="J86" s="323"/>
      <c r="K86" s="323"/>
      <c r="L86" s="323"/>
      <c r="M86" s="324"/>
    </row>
    <row r="87" spans="1:13" ht="15.75" x14ac:dyDescent="0.25">
      <c r="A87" s="2" t="s">
        <v>25</v>
      </c>
      <c r="B87" s="2" t="s">
        <v>66</v>
      </c>
      <c r="C87" s="2">
        <f>SUM(D87*2)</f>
        <v>104</v>
      </c>
      <c r="D87" s="2">
        <v>52</v>
      </c>
      <c r="E87" s="11"/>
      <c r="F87" s="11">
        <f>D87*E82*E87</f>
        <v>0</v>
      </c>
      <c r="H87" s="2"/>
      <c r="I87" s="2"/>
      <c r="J87" s="2"/>
      <c r="K87" s="11"/>
      <c r="L87" s="21"/>
      <c r="M87" s="7"/>
    </row>
    <row r="88" spans="1:13" ht="15" customHeight="1" x14ac:dyDescent="0.25">
      <c r="A88" s="2"/>
      <c r="B88" s="2"/>
      <c r="C88" s="2"/>
      <c r="D88" s="2"/>
      <c r="E88" s="11"/>
      <c r="F88" s="11">
        <f>D88*E82*E88</f>
        <v>0</v>
      </c>
      <c r="H88" s="5"/>
      <c r="I88" s="5"/>
      <c r="J88" s="6"/>
      <c r="K88" s="7"/>
      <c r="L88" s="7"/>
      <c r="M88" s="7"/>
    </row>
    <row r="89" spans="1:13" ht="15.75" x14ac:dyDescent="0.25">
      <c r="A89" s="8"/>
      <c r="B89" s="8"/>
      <c r="C89" s="8"/>
      <c r="D89" s="9"/>
      <c r="E89" s="10"/>
      <c r="F89" s="11">
        <f>D89*E82*E89</f>
        <v>0</v>
      </c>
      <c r="H89" s="8"/>
      <c r="I89" s="8"/>
      <c r="J89" s="9"/>
      <c r="K89" s="10"/>
      <c r="L89" s="10"/>
      <c r="M89" s="10"/>
    </row>
    <row r="90" spans="1:13" ht="15.75" x14ac:dyDescent="0.25">
      <c r="A90" s="302" t="s">
        <v>11</v>
      </c>
      <c r="B90" s="303"/>
      <c r="C90" s="303"/>
      <c r="D90" s="303"/>
      <c r="E90" s="304"/>
      <c r="F90" s="83">
        <f>SUM(F87:F89)</f>
        <v>0</v>
      </c>
      <c r="H90" s="302" t="s">
        <v>11</v>
      </c>
      <c r="I90" s="303"/>
      <c r="J90" s="303"/>
      <c r="K90" s="304"/>
      <c r="L90" s="131"/>
      <c r="M90" s="4">
        <f>SUM(M87:M89)</f>
        <v>0</v>
      </c>
    </row>
    <row r="91" spans="1:13" x14ac:dyDescent="0.25">
      <c r="J91" s="298" t="s">
        <v>12</v>
      </c>
      <c r="K91" s="298"/>
      <c r="L91" s="100"/>
      <c r="M91" s="15"/>
    </row>
    <row r="92" spans="1:13" x14ac:dyDescent="0.25">
      <c r="J92" s="102"/>
      <c r="K92" s="102"/>
      <c r="L92" s="102"/>
      <c r="M92" s="17"/>
    </row>
    <row r="93" spans="1:13" s="146" customFormat="1" ht="15.75" x14ac:dyDescent="0.25">
      <c r="A93" s="325" t="s">
        <v>125</v>
      </c>
      <c r="B93" s="325"/>
      <c r="C93" s="325"/>
      <c r="D93" s="301" t="s">
        <v>136</v>
      </c>
      <c r="E93" s="301"/>
      <c r="F93" s="301"/>
      <c r="G93" s="301"/>
      <c r="H93" s="301"/>
      <c r="I93" s="301"/>
      <c r="J93" s="301"/>
      <c r="K93" s="301"/>
      <c r="L93" s="301"/>
      <c r="M93" s="301"/>
    </row>
    <row r="94" spans="1:13" x14ac:dyDescent="0.25">
      <c r="A94" s="180" t="s">
        <v>140</v>
      </c>
      <c r="B94" s="181"/>
      <c r="C94" s="181"/>
      <c r="D94" s="139" t="s">
        <v>31</v>
      </c>
      <c r="E94" s="175">
        <v>7</v>
      </c>
      <c r="F94" s="176"/>
      <c r="H94" s="173" t="s">
        <v>58</v>
      </c>
      <c r="I94" s="174"/>
      <c r="J94" s="139" t="s">
        <v>31</v>
      </c>
      <c r="K94" s="175"/>
      <c r="L94" s="175"/>
      <c r="M94" s="176"/>
    </row>
    <row r="95" spans="1:13" x14ac:dyDescent="0.25">
      <c r="A95" s="329" t="s">
        <v>26</v>
      </c>
      <c r="B95" s="330"/>
      <c r="C95" s="330"/>
      <c r="D95" s="178" t="s">
        <v>60</v>
      </c>
      <c r="E95" s="172" t="s">
        <v>66</v>
      </c>
      <c r="F95" s="179"/>
      <c r="H95" s="329" t="s">
        <v>26</v>
      </c>
      <c r="I95" s="330"/>
      <c r="J95" s="178" t="s">
        <v>60</v>
      </c>
      <c r="K95" s="178"/>
      <c r="L95" s="178"/>
      <c r="M95" s="179"/>
    </row>
    <row r="96" spans="1:13" ht="16.5" thickBot="1" x14ac:dyDescent="0.3">
      <c r="A96" s="290" t="s">
        <v>0</v>
      </c>
      <c r="B96" s="290"/>
      <c r="C96" s="290"/>
      <c r="D96" s="290"/>
      <c r="E96" s="290"/>
      <c r="F96" s="290"/>
      <c r="H96" s="316" t="s">
        <v>10</v>
      </c>
      <c r="I96" s="317"/>
      <c r="J96" s="317"/>
      <c r="K96" s="317"/>
      <c r="L96" s="317"/>
      <c r="M96" s="318"/>
    </row>
    <row r="97" spans="1:13" x14ac:dyDescent="0.25">
      <c r="A97" s="12" t="s">
        <v>22</v>
      </c>
      <c r="B97" s="12" t="s">
        <v>247</v>
      </c>
      <c r="C97" s="12" t="s">
        <v>23</v>
      </c>
      <c r="D97" s="12" t="s">
        <v>2</v>
      </c>
      <c r="E97" s="13" t="s">
        <v>19</v>
      </c>
      <c r="F97" s="14" t="s">
        <v>4</v>
      </c>
      <c r="H97" s="57" t="s">
        <v>22</v>
      </c>
      <c r="I97" s="57" t="s">
        <v>23</v>
      </c>
      <c r="J97" s="57" t="s">
        <v>2</v>
      </c>
      <c r="K97" s="58" t="s">
        <v>145</v>
      </c>
      <c r="L97" s="58" t="s">
        <v>21</v>
      </c>
      <c r="M97" s="59" t="s">
        <v>4</v>
      </c>
    </row>
    <row r="98" spans="1:13" ht="15.75" x14ac:dyDescent="0.25">
      <c r="A98" s="319" t="s">
        <v>5</v>
      </c>
      <c r="B98" s="320"/>
      <c r="C98" s="320"/>
      <c r="D98" s="320"/>
      <c r="E98" s="320"/>
      <c r="F98" s="321"/>
      <c r="H98" s="322" t="s">
        <v>5</v>
      </c>
      <c r="I98" s="323"/>
      <c r="J98" s="323"/>
      <c r="K98" s="323"/>
      <c r="L98" s="323"/>
      <c r="M98" s="324"/>
    </row>
    <row r="99" spans="1:13" ht="15.75" x14ac:dyDescent="0.25">
      <c r="A99" s="2" t="s">
        <v>25</v>
      </c>
      <c r="B99" s="2" t="s">
        <v>66</v>
      </c>
      <c r="C99" s="2">
        <f>SUM(D99*2)</f>
        <v>104</v>
      </c>
      <c r="D99" s="2">
        <v>52</v>
      </c>
      <c r="E99" s="11"/>
      <c r="F99" s="11">
        <f>D99*E94*E99</f>
        <v>0</v>
      </c>
      <c r="H99" s="2"/>
      <c r="I99" s="2"/>
      <c r="J99" s="2"/>
      <c r="K99" s="11"/>
      <c r="L99" s="21"/>
      <c r="M99" s="7"/>
    </row>
    <row r="100" spans="1:13" ht="15" customHeight="1" x14ac:dyDescent="0.25">
      <c r="A100" s="2"/>
      <c r="B100" s="2"/>
      <c r="C100" s="2"/>
      <c r="D100" s="2"/>
      <c r="E100" s="11"/>
      <c r="F100" s="11">
        <f>D100*E94*E100</f>
        <v>0</v>
      </c>
      <c r="H100" s="5"/>
      <c r="I100" s="5"/>
      <c r="J100" s="6"/>
      <c r="K100" s="7"/>
      <c r="L100" s="7"/>
      <c r="M100" s="7"/>
    </row>
    <row r="101" spans="1:13" ht="15.75" x14ac:dyDescent="0.25">
      <c r="A101" s="8"/>
      <c r="B101" s="8"/>
      <c r="C101" s="8"/>
      <c r="D101" s="9"/>
      <c r="E101" s="10"/>
      <c r="F101" s="11">
        <f>D101*E94*E101</f>
        <v>0</v>
      </c>
      <c r="H101" s="8"/>
      <c r="I101" s="8"/>
      <c r="J101" s="9"/>
      <c r="K101" s="10"/>
      <c r="L101" s="10"/>
      <c r="M101" s="10"/>
    </row>
    <row r="102" spans="1:13" ht="15.75" x14ac:dyDescent="0.25">
      <c r="A102" s="302" t="s">
        <v>11</v>
      </c>
      <c r="B102" s="303"/>
      <c r="C102" s="303"/>
      <c r="D102" s="303"/>
      <c r="E102" s="304"/>
      <c r="F102" s="83">
        <f>SUM(F99:F101)</f>
        <v>0</v>
      </c>
      <c r="H102" s="302" t="s">
        <v>11</v>
      </c>
      <c r="I102" s="303"/>
      <c r="J102" s="303"/>
      <c r="K102" s="304"/>
      <c r="L102" s="131"/>
      <c r="M102" s="4">
        <f>SUM(M99:M101)</f>
        <v>0</v>
      </c>
    </row>
    <row r="103" spans="1:13" x14ac:dyDescent="0.25">
      <c r="J103" s="298" t="s">
        <v>12</v>
      </c>
      <c r="K103" s="298"/>
      <c r="L103" s="132"/>
      <c r="M103" s="15"/>
    </row>
    <row r="104" spans="1:13" x14ac:dyDescent="0.25">
      <c r="J104" s="102"/>
      <c r="K104" s="102"/>
      <c r="L104" s="102"/>
      <c r="M104" s="17"/>
    </row>
    <row r="105" spans="1:13" s="146" customFormat="1" ht="15.75" x14ac:dyDescent="0.25">
      <c r="A105" s="325" t="s">
        <v>139</v>
      </c>
      <c r="B105" s="325"/>
      <c r="C105" s="325"/>
      <c r="D105" s="301" t="s">
        <v>115</v>
      </c>
      <c r="E105" s="301"/>
      <c r="F105" s="301"/>
      <c r="G105" s="301"/>
      <c r="H105" s="301"/>
      <c r="I105" s="301"/>
      <c r="J105" s="301"/>
      <c r="K105" s="301"/>
      <c r="L105" s="301"/>
      <c r="M105" s="301"/>
    </row>
    <row r="106" spans="1:13" x14ac:dyDescent="0.25">
      <c r="A106" s="180" t="s">
        <v>137</v>
      </c>
      <c r="B106" s="181"/>
      <c r="C106" s="181"/>
      <c r="D106" s="139" t="s">
        <v>31</v>
      </c>
      <c r="E106" s="175">
        <v>1</v>
      </c>
      <c r="F106" s="176"/>
      <c r="H106" s="173" t="s">
        <v>58</v>
      </c>
      <c r="I106" s="174"/>
      <c r="J106" s="139" t="s">
        <v>31</v>
      </c>
      <c r="K106" s="175"/>
      <c r="L106" s="175"/>
      <c r="M106" s="176"/>
    </row>
    <row r="107" spans="1:13" x14ac:dyDescent="0.25">
      <c r="A107" s="329" t="s">
        <v>76</v>
      </c>
      <c r="B107" s="330"/>
      <c r="C107" s="330"/>
      <c r="D107" s="178" t="s">
        <v>60</v>
      </c>
      <c r="E107" s="172" t="s">
        <v>92</v>
      </c>
      <c r="F107" s="179"/>
      <c r="H107" s="329" t="s">
        <v>76</v>
      </c>
      <c r="I107" s="330"/>
      <c r="J107" s="178" t="s">
        <v>60</v>
      </c>
      <c r="K107" s="178"/>
      <c r="L107" s="178"/>
      <c r="M107" s="179"/>
    </row>
    <row r="108" spans="1:13" ht="16.5" thickBot="1" x14ac:dyDescent="0.3">
      <c r="A108" s="289" t="s">
        <v>0</v>
      </c>
      <c r="B108" s="290"/>
      <c r="C108" s="290"/>
      <c r="D108" s="290"/>
      <c r="E108" s="290"/>
      <c r="F108" s="291"/>
      <c r="H108" s="339" t="s">
        <v>10</v>
      </c>
      <c r="I108" s="340"/>
      <c r="J108" s="340"/>
      <c r="K108" s="340"/>
      <c r="L108" s="340"/>
      <c r="M108" s="341"/>
    </row>
    <row r="109" spans="1:13" x14ac:dyDescent="0.25">
      <c r="A109" s="12" t="s">
        <v>22</v>
      </c>
      <c r="B109" s="12" t="s">
        <v>247</v>
      </c>
      <c r="C109" s="12" t="s">
        <v>23</v>
      </c>
      <c r="D109" s="12" t="s">
        <v>2</v>
      </c>
      <c r="E109" s="13" t="s">
        <v>19</v>
      </c>
      <c r="F109" s="14" t="s">
        <v>4</v>
      </c>
      <c r="H109" s="57" t="s">
        <v>22</v>
      </c>
      <c r="I109" s="57" t="s">
        <v>23</v>
      </c>
      <c r="J109" s="57" t="s">
        <v>2</v>
      </c>
      <c r="K109" s="58" t="s">
        <v>145</v>
      </c>
      <c r="L109" s="58" t="s">
        <v>21</v>
      </c>
      <c r="M109" s="59" t="s">
        <v>4</v>
      </c>
    </row>
    <row r="110" spans="1:13" ht="15.75" x14ac:dyDescent="0.25">
      <c r="A110" s="319" t="s">
        <v>5</v>
      </c>
      <c r="B110" s="320"/>
      <c r="C110" s="320"/>
      <c r="D110" s="320"/>
      <c r="E110" s="320"/>
      <c r="F110" s="321"/>
      <c r="H110" s="342" t="s">
        <v>6</v>
      </c>
      <c r="I110" s="343"/>
      <c r="J110" s="343"/>
      <c r="K110" s="343"/>
      <c r="L110" s="343"/>
      <c r="M110" s="344"/>
    </row>
    <row r="111" spans="1:13" ht="15.75" x14ac:dyDescent="0.25">
      <c r="A111" s="2" t="s">
        <v>25</v>
      </c>
      <c r="B111" s="2" t="s">
        <v>92</v>
      </c>
      <c r="C111" s="2">
        <f>SUM(D111*2)</f>
        <v>128</v>
      </c>
      <c r="D111" s="5">
        <v>64</v>
      </c>
      <c r="E111" s="104"/>
      <c r="F111" s="11">
        <f>D111*E106*E111</f>
        <v>0</v>
      </c>
      <c r="H111" s="2"/>
      <c r="I111" s="2"/>
      <c r="J111" s="2"/>
      <c r="K111" s="11"/>
      <c r="L111" s="21"/>
      <c r="M111" s="7"/>
    </row>
    <row r="112" spans="1:13" ht="15" customHeight="1" x14ac:dyDescent="0.25">
      <c r="A112" s="2"/>
      <c r="B112" s="2"/>
      <c r="C112" s="2"/>
      <c r="D112" s="2"/>
      <c r="E112" s="11"/>
      <c r="F112" s="11">
        <f>D112*E106*E112</f>
        <v>0</v>
      </c>
      <c r="H112" s="5"/>
      <c r="I112" s="5"/>
      <c r="J112" s="6"/>
      <c r="K112" s="7"/>
      <c r="L112" s="7"/>
      <c r="M112" s="7"/>
    </row>
    <row r="113" spans="1:13" ht="15.75" x14ac:dyDescent="0.25">
      <c r="A113" s="8"/>
      <c r="B113" s="8"/>
      <c r="C113" s="8"/>
      <c r="D113" s="9"/>
      <c r="E113" s="10"/>
      <c r="F113" s="11">
        <f>D113*E106*E113</f>
        <v>0</v>
      </c>
      <c r="H113" s="8"/>
      <c r="I113" s="8"/>
      <c r="J113" s="9"/>
      <c r="K113" s="10"/>
      <c r="L113" s="10"/>
      <c r="M113" s="10"/>
    </row>
    <row r="114" spans="1:13" ht="15.75" x14ac:dyDescent="0.25">
      <c r="A114" s="302" t="s">
        <v>143</v>
      </c>
      <c r="B114" s="303"/>
      <c r="C114" s="303"/>
      <c r="D114" s="303"/>
      <c r="E114" s="304"/>
      <c r="F114" s="4">
        <f>SUM(F111:F113)</f>
        <v>0</v>
      </c>
      <c r="H114" s="302" t="s">
        <v>11</v>
      </c>
      <c r="I114" s="303"/>
      <c r="J114" s="303"/>
      <c r="K114" s="304"/>
      <c r="L114" s="131"/>
      <c r="M114" s="4">
        <f>SUM(M111:M113)</f>
        <v>0</v>
      </c>
    </row>
    <row r="115" spans="1:13" x14ac:dyDescent="0.25">
      <c r="A115" s="184" t="s">
        <v>74</v>
      </c>
      <c r="B115" s="185"/>
      <c r="C115" s="185"/>
      <c r="D115" s="141" t="s">
        <v>146</v>
      </c>
      <c r="E115" s="178">
        <v>16</v>
      </c>
      <c r="F115" s="179">
        <v>10</v>
      </c>
      <c r="H115" s="182" t="s">
        <v>58</v>
      </c>
      <c r="I115" s="183"/>
      <c r="J115" s="141" t="s">
        <v>146</v>
      </c>
      <c r="K115" s="178"/>
      <c r="L115" s="178"/>
      <c r="M115" s="179"/>
    </row>
    <row r="116" spans="1:13" x14ac:dyDescent="0.25">
      <c r="A116" s="329" t="s">
        <v>75</v>
      </c>
      <c r="B116" s="330"/>
      <c r="C116" s="330"/>
      <c r="D116" s="178" t="s">
        <v>60</v>
      </c>
      <c r="E116" s="172" t="s">
        <v>142</v>
      </c>
      <c r="F116" s="179"/>
      <c r="H116" s="329" t="s">
        <v>75</v>
      </c>
      <c r="I116" s="330"/>
      <c r="J116" s="178" t="s">
        <v>60</v>
      </c>
      <c r="K116" s="178"/>
      <c r="L116" s="178"/>
      <c r="M116" s="179"/>
    </row>
    <row r="117" spans="1:13" ht="15.75" x14ac:dyDescent="0.25">
      <c r="A117" s="319" t="s">
        <v>6</v>
      </c>
      <c r="B117" s="320"/>
      <c r="C117" s="320"/>
      <c r="D117" s="320"/>
      <c r="E117" s="320"/>
      <c r="F117" s="321"/>
      <c r="H117" s="342" t="s">
        <v>6</v>
      </c>
      <c r="I117" s="343"/>
      <c r="J117" s="343"/>
      <c r="K117" s="343"/>
      <c r="L117" s="343"/>
      <c r="M117" s="344"/>
    </row>
    <row r="118" spans="1:13" ht="15.75" x14ac:dyDescent="0.25">
      <c r="A118" s="5" t="s">
        <v>172</v>
      </c>
      <c r="B118" s="5" t="s">
        <v>246</v>
      </c>
      <c r="C118" s="5">
        <f>SUM(D118*2)</f>
        <v>128</v>
      </c>
      <c r="D118" s="5">
        <v>64</v>
      </c>
      <c r="E118" s="135"/>
      <c r="F118" s="135">
        <f>D118*E115*E118</f>
        <v>0</v>
      </c>
      <c r="H118" s="2"/>
      <c r="I118" s="2"/>
      <c r="J118" s="2"/>
      <c r="K118" s="11"/>
      <c r="L118" s="21"/>
      <c r="M118" s="7"/>
    </row>
    <row r="119" spans="1:13" ht="15" customHeight="1" x14ac:dyDescent="0.25">
      <c r="A119" s="5" t="s">
        <v>173</v>
      </c>
      <c r="B119" s="5"/>
      <c r="C119" s="5">
        <f>SUM(D119*2)</f>
        <v>18</v>
      </c>
      <c r="D119" s="5">
        <v>9</v>
      </c>
      <c r="E119" s="135"/>
      <c r="F119" s="135">
        <f>D119*F115*E119</f>
        <v>0</v>
      </c>
      <c r="H119" s="5"/>
      <c r="I119" s="5"/>
      <c r="J119" s="6"/>
      <c r="K119" s="7"/>
      <c r="L119" s="7"/>
      <c r="M119" s="7"/>
    </row>
    <row r="120" spans="1:13" ht="15.75" x14ac:dyDescent="0.25">
      <c r="A120" s="8"/>
      <c r="B120" s="8"/>
      <c r="C120" s="8"/>
      <c r="D120" s="9"/>
      <c r="E120" s="10"/>
      <c r="F120" s="11"/>
      <c r="H120" s="8"/>
      <c r="I120" s="8"/>
      <c r="J120" s="9"/>
      <c r="K120" s="10"/>
      <c r="L120" s="10"/>
      <c r="M120" s="10"/>
    </row>
    <row r="121" spans="1:13" ht="15.75" x14ac:dyDescent="0.25">
      <c r="A121" s="302" t="s">
        <v>144</v>
      </c>
      <c r="B121" s="303"/>
      <c r="C121" s="303"/>
      <c r="D121" s="303"/>
      <c r="E121" s="304"/>
      <c r="F121" s="4">
        <f>SUM(F118:F120)</f>
        <v>0</v>
      </c>
      <c r="H121" s="8"/>
      <c r="I121" s="8"/>
      <c r="J121" s="9"/>
      <c r="K121" s="10"/>
      <c r="L121" s="10"/>
      <c r="M121" s="10"/>
    </row>
    <row r="122" spans="1:13" ht="15.75" x14ac:dyDescent="0.25">
      <c r="A122" s="302" t="s">
        <v>45</v>
      </c>
      <c r="B122" s="303"/>
      <c r="C122" s="303"/>
      <c r="D122" s="303"/>
      <c r="E122" s="304"/>
      <c r="F122" s="83">
        <f>SUM(F114,F121)</f>
        <v>0</v>
      </c>
      <c r="H122" s="302" t="s">
        <v>11</v>
      </c>
      <c r="I122" s="303"/>
      <c r="J122" s="303"/>
      <c r="K122" s="303"/>
      <c r="L122" s="304"/>
      <c r="M122" s="4">
        <f>SUM(M118:M121)</f>
        <v>0</v>
      </c>
    </row>
    <row r="123" spans="1:13" x14ac:dyDescent="0.25">
      <c r="J123" s="298" t="s">
        <v>12</v>
      </c>
      <c r="K123" s="298"/>
      <c r="L123" s="100"/>
      <c r="M123" s="15"/>
    </row>
    <row r="124" spans="1:13" x14ac:dyDescent="0.25">
      <c r="J124" s="102"/>
      <c r="K124" s="102"/>
      <c r="L124" s="102"/>
      <c r="M124" s="17"/>
    </row>
    <row r="126" spans="1:13" x14ac:dyDescent="0.25">
      <c r="A126" s="306" t="s">
        <v>17</v>
      </c>
      <c r="B126" s="306"/>
      <c r="C126" s="306"/>
      <c r="D126" s="306"/>
      <c r="E126" s="306"/>
      <c r="F126" s="306"/>
      <c r="H126" s="306" t="s">
        <v>18</v>
      </c>
      <c r="I126" s="306"/>
      <c r="J126" s="306"/>
      <c r="K126" s="306"/>
      <c r="L126" s="306"/>
      <c r="M126" s="30"/>
    </row>
    <row r="127" spans="1:13" x14ac:dyDescent="0.25">
      <c r="A127" s="354" t="s">
        <v>205</v>
      </c>
      <c r="B127" s="354"/>
      <c r="C127" s="354"/>
      <c r="D127" s="354"/>
      <c r="E127" s="354"/>
      <c r="F127" s="256">
        <f>F114+F102+F90+F78+F54+F42+F30+F18</f>
        <v>0</v>
      </c>
      <c r="H127" s="355"/>
      <c r="I127" s="355"/>
      <c r="J127" s="355"/>
      <c r="K127" s="355"/>
      <c r="L127" s="29"/>
      <c r="M127" s="31"/>
    </row>
    <row r="128" spans="1:13" x14ac:dyDescent="0.25">
      <c r="A128" s="354" t="s">
        <v>206</v>
      </c>
      <c r="B128" s="354"/>
      <c r="C128" s="354"/>
      <c r="D128" s="354"/>
      <c r="E128" s="354"/>
      <c r="F128" s="256">
        <f>F121+F66</f>
        <v>0</v>
      </c>
      <c r="H128" s="251"/>
      <c r="I128" s="251"/>
      <c r="J128" s="251"/>
      <c r="K128" s="251"/>
      <c r="L128" s="29"/>
      <c r="M128" s="31"/>
    </row>
    <row r="129" spans="1:13" x14ac:dyDescent="0.25">
      <c r="A129" s="306" t="s">
        <v>11</v>
      </c>
      <c r="B129" s="306"/>
      <c r="C129" s="306"/>
      <c r="D129" s="306"/>
      <c r="E129" s="306"/>
      <c r="F129" s="257">
        <f>F18+F30+F42+F54+F66+F78+F90+F102+F122</f>
        <v>0</v>
      </c>
      <c r="H129" s="306" t="s">
        <v>11</v>
      </c>
      <c r="I129" s="306"/>
      <c r="J129" s="306"/>
      <c r="K129" s="306"/>
      <c r="L129" s="101"/>
      <c r="M129" s="30"/>
    </row>
    <row r="134" spans="1:13" x14ac:dyDescent="0.25">
      <c r="A134" s="351" t="s">
        <v>207</v>
      </c>
      <c r="B134" s="352"/>
      <c r="C134" s="352"/>
      <c r="D134" s="352"/>
      <c r="E134" s="353"/>
      <c r="F134" s="81">
        <f>F127</f>
        <v>0</v>
      </c>
    </row>
    <row r="135" spans="1:13" x14ac:dyDescent="0.25">
      <c r="A135" s="351" t="s">
        <v>208</v>
      </c>
      <c r="B135" s="352"/>
      <c r="C135" s="352"/>
      <c r="D135" s="352"/>
      <c r="E135" s="353"/>
      <c r="F135" s="81">
        <f>F128</f>
        <v>0</v>
      </c>
    </row>
    <row r="136" spans="1:13" x14ac:dyDescent="0.25">
      <c r="A136" s="309" t="s">
        <v>54</v>
      </c>
      <c r="B136" s="310"/>
      <c r="C136" s="310"/>
      <c r="D136" s="310"/>
      <c r="E136" s="311"/>
      <c r="F136" s="82">
        <f>F134</f>
        <v>0</v>
      </c>
    </row>
    <row r="138" spans="1:13" x14ac:dyDescent="0.25">
      <c r="F138" s="31"/>
    </row>
    <row r="144" spans="1:13" x14ac:dyDescent="0.25">
      <c r="F144" s="31"/>
    </row>
  </sheetData>
  <customSheetViews>
    <customSheetView guid="{6B2C8637-78CC-4CB6-97F7-DEE04A596283}" showGridLines="0">
      <selection activeCell="A13" sqref="A13:E13"/>
      <pageMargins left="0.511811024" right="0.511811024" top="0.78740157499999996" bottom="0.78740157499999996" header="0.31496062000000002" footer="0.31496062000000002"/>
      <pageSetup scale="65" orientation="landscape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16">
    <mergeCell ref="A128:E128"/>
    <mergeCell ref="A135:E135"/>
    <mergeCell ref="J123:K123"/>
    <mergeCell ref="A116:C116"/>
    <mergeCell ref="H116:I116"/>
    <mergeCell ref="A117:F117"/>
    <mergeCell ref="H117:M117"/>
    <mergeCell ref="A121:E121"/>
    <mergeCell ref="A108:F108"/>
    <mergeCell ref="H108:M108"/>
    <mergeCell ref="A110:F110"/>
    <mergeCell ref="H110:M110"/>
    <mergeCell ref="A114:E114"/>
    <mergeCell ref="H114:K114"/>
    <mergeCell ref="A122:E122"/>
    <mergeCell ref="H122:L122"/>
    <mergeCell ref="H126:L126"/>
    <mergeCell ref="A127:E127"/>
    <mergeCell ref="H127:K127"/>
    <mergeCell ref="H62:M62"/>
    <mergeCell ref="A107:C107"/>
    <mergeCell ref="H107:I107"/>
    <mergeCell ref="D81:M81"/>
    <mergeCell ref="A86:F86"/>
    <mergeCell ref="H71:I71"/>
    <mergeCell ref="A72:F72"/>
    <mergeCell ref="H72:M72"/>
    <mergeCell ref="J79:K79"/>
    <mergeCell ref="A74:F74"/>
    <mergeCell ref="H74:M74"/>
    <mergeCell ref="A78:E78"/>
    <mergeCell ref="H78:K78"/>
    <mergeCell ref="A83:C83"/>
    <mergeCell ref="H83:I83"/>
    <mergeCell ref="A81:C81"/>
    <mergeCell ref="A84:F84"/>
    <mergeCell ref="H84:M84"/>
    <mergeCell ref="A93:C93"/>
    <mergeCell ref="D93:M93"/>
    <mergeCell ref="A105:C105"/>
    <mergeCell ref="J67:K67"/>
    <mergeCell ref="A66:E66"/>
    <mergeCell ref="A69:C69"/>
    <mergeCell ref="A59:C59"/>
    <mergeCell ref="H59:I59"/>
    <mergeCell ref="A60:F60"/>
    <mergeCell ref="H60:M60"/>
    <mergeCell ref="A12:F12"/>
    <mergeCell ref="H12:M12"/>
    <mergeCell ref="A14:F14"/>
    <mergeCell ref="H14:M14"/>
    <mergeCell ref="J19:K19"/>
    <mergeCell ref="A31:E31"/>
    <mergeCell ref="J31:K31"/>
    <mergeCell ref="A48:F48"/>
    <mergeCell ref="H48:M48"/>
    <mergeCell ref="A50:F50"/>
    <mergeCell ref="H50:M50"/>
    <mergeCell ref="H54:K54"/>
    <mergeCell ref="D45:M45"/>
    <mergeCell ref="H36:M36"/>
    <mergeCell ref="A45:C45"/>
    <mergeCell ref="A36:F36"/>
    <mergeCell ref="A33:C33"/>
    <mergeCell ref="D33:M33"/>
    <mergeCell ref="H23:I23"/>
    <mergeCell ref="A30:E30"/>
    <mergeCell ref="A136:E136"/>
    <mergeCell ref="J43:K43"/>
    <mergeCell ref="A134:E134"/>
    <mergeCell ref="A35:C35"/>
    <mergeCell ref="H35:I35"/>
    <mergeCell ref="A42:E42"/>
    <mergeCell ref="H42:K42"/>
    <mergeCell ref="A129:E129"/>
    <mergeCell ref="H129:K129"/>
    <mergeCell ref="A126:F126"/>
    <mergeCell ref="A38:F38"/>
    <mergeCell ref="H38:M38"/>
    <mergeCell ref="J55:K55"/>
    <mergeCell ref="A47:C47"/>
    <mergeCell ref="H47:I47"/>
    <mergeCell ref="A54:E54"/>
    <mergeCell ref="A57:C57"/>
    <mergeCell ref="D57:M57"/>
    <mergeCell ref="A62:F62"/>
    <mergeCell ref="H66:K66"/>
    <mergeCell ref="D69:M69"/>
    <mergeCell ref="A71:C71"/>
    <mergeCell ref="D105:M105"/>
    <mergeCell ref="A95:C95"/>
    <mergeCell ref="A9:C9"/>
    <mergeCell ref="D9:M9"/>
    <mergeCell ref="A21:C21"/>
    <mergeCell ref="D21:M21"/>
    <mergeCell ref="A23:C23"/>
    <mergeCell ref="A24:F24"/>
    <mergeCell ref="H24:M24"/>
    <mergeCell ref="A26:F26"/>
    <mergeCell ref="H26:M26"/>
    <mergeCell ref="A18:E18"/>
    <mergeCell ref="H18:K18"/>
    <mergeCell ref="A11:C11"/>
    <mergeCell ref="H11:I11"/>
    <mergeCell ref="H95:I95"/>
    <mergeCell ref="A96:F96"/>
    <mergeCell ref="H96:M96"/>
    <mergeCell ref="A98:F98"/>
    <mergeCell ref="H98:M98"/>
    <mergeCell ref="A102:E102"/>
    <mergeCell ref="H102:K102"/>
    <mergeCell ref="J103:K103"/>
    <mergeCell ref="H86:M86"/>
    <mergeCell ref="A90:E90"/>
    <mergeCell ref="H90:K90"/>
    <mergeCell ref="J91:K91"/>
  </mergeCells>
  <dataValidations disablePrompts="1" count="1">
    <dataValidation allowBlank="1" showInputMessage="1" showErrorMessage="1" promptTitle="NOME DO EVENTO" prompt="COLOCAR O NOME DO EVENTO" sqref="D57"/>
  </dataValidations>
  <pageMargins left="0.51181102362204722" right="0.51181102362204722" top="0.78740157480314965" bottom="0.78740157480314965" header="0.31496062992125984" footer="0.31496062992125984"/>
  <pageSetup scale="65" orientation="landscape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32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35"/>
  <sheetViews>
    <sheetView showGridLines="0" tabSelected="1" zoomScale="90" zoomScaleNormal="90" zoomScalePageLayoutView="90" workbookViewId="0">
      <selection activeCell="B119" sqref="B119"/>
    </sheetView>
  </sheetViews>
  <sheetFormatPr defaultColWidth="8.85546875" defaultRowHeight="15" x14ac:dyDescent="0.25"/>
  <cols>
    <col min="1" max="1" width="29.85546875" customWidth="1"/>
    <col min="2" max="2" width="21.85546875" customWidth="1"/>
    <col min="3" max="3" width="25.7109375" customWidth="1"/>
    <col min="4" max="4" width="5.42578125" customWidth="1"/>
    <col min="5" max="5" width="11.42578125" bestFit="1" customWidth="1"/>
    <col min="6" max="6" width="20.140625" bestFit="1" customWidth="1"/>
    <col min="7" max="7" width="2.7109375" customWidth="1"/>
    <col min="8" max="8" width="28.7109375" customWidth="1"/>
    <col min="9" max="9" width="17" customWidth="1"/>
    <col min="10" max="10" width="4.7109375" customWidth="1"/>
    <col min="11" max="11" width="12.42578125" customWidth="1"/>
    <col min="12" max="12" width="9.7109375" customWidth="1"/>
    <col min="13" max="13" width="14.85546875" bestFit="1" customWidth="1"/>
  </cols>
  <sheetData>
    <row r="7" spans="1:14" x14ac:dyDescent="0.25">
      <c r="L7" s="25" t="s">
        <v>28</v>
      </c>
      <c r="M7" s="26">
        <f ca="1">NOW()</f>
        <v>41864.691061689817</v>
      </c>
    </row>
    <row r="8" spans="1:14" x14ac:dyDescent="0.25">
      <c r="L8" s="25"/>
      <c r="M8" s="26"/>
    </row>
    <row r="9" spans="1:14" s="146" customFormat="1" ht="14.25" customHeight="1" x14ac:dyDescent="0.25">
      <c r="A9" s="331" t="s">
        <v>121</v>
      </c>
      <c r="B9" s="332"/>
      <c r="C9" s="333"/>
      <c r="D9" s="286" t="s">
        <v>97</v>
      </c>
      <c r="E9" s="287"/>
      <c r="F9" s="287"/>
      <c r="G9" s="287"/>
      <c r="H9" s="287"/>
      <c r="I9" s="287"/>
      <c r="J9" s="287"/>
      <c r="K9" s="287"/>
      <c r="L9" s="287"/>
      <c r="M9" s="288"/>
    </row>
    <row r="10" spans="1:14" x14ac:dyDescent="0.25">
      <c r="A10" s="180" t="s">
        <v>127</v>
      </c>
      <c r="B10" s="181"/>
      <c r="C10" s="181"/>
      <c r="D10" s="139" t="s">
        <v>31</v>
      </c>
      <c r="E10" s="175">
        <v>7</v>
      </c>
      <c r="F10" s="176"/>
      <c r="H10" s="173" t="s">
        <v>58</v>
      </c>
      <c r="I10" s="174"/>
      <c r="J10" s="139" t="s">
        <v>31</v>
      </c>
      <c r="K10" s="175"/>
      <c r="L10" s="175"/>
      <c r="M10" s="176"/>
      <c r="N10" s="43"/>
    </row>
    <row r="11" spans="1:14" x14ac:dyDescent="0.25">
      <c r="A11" s="329" t="s">
        <v>149</v>
      </c>
      <c r="B11" s="330"/>
      <c r="C11" s="330"/>
      <c r="D11" s="178" t="s">
        <v>60</v>
      </c>
      <c r="E11" s="172" t="s">
        <v>66</v>
      </c>
      <c r="F11" s="179"/>
      <c r="H11" s="329" t="s">
        <v>149</v>
      </c>
      <c r="I11" s="330"/>
      <c r="J11" s="178" t="s">
        <v>60</v>
      </c>
      <c r="K11" s="178"/>
      <c r="L11" s="178"/>
      <c r="M11" s="179"/>
      <c r="N11" s="43"/>
    </row>
    <row r="12" spans="1:14" ht="16.5" thickBot="1" x14ac:dyDescent="0.3">
      <c r="A12" s="289" t="s">
        <v>0</v>
      </c>
      <c r="B12" s="290"/>
      <c r="C12" s="290"/>
      <c r="D12" s="290"/>
      <c r="E12" s="290"/>
      <c r="F12" s="291"/>
      <c r="H12" s="316" t="s">
        <v>10</v>
      </c>
      <c r="I12" s="317"/>
      <c r="J12" s="317"/>
      <c r="K12" s="317"/>
      <c r="L12" s="317"/>
      <c r="M12" s="318"/>
      <c r="N12" s="43"/>
    </row>
    <row r="13" spans="1:14" x14ac:dyDescent="0.25">
      <c r="A13" s="12" t="s">
        <v>22</v>
      </c>
      <c r="B13" s="12" t="s">
        <v>247</v>
      </c>
      <c r="C13" s="12" t="s">
        <v>23</v>
      </c>
      <c r="D13" s="12" t="s">
        <v>2</v>
      </c>
      <c r="E13" s="13" t="s">
        <v>19</v>
      </c>
      <c r="F13" s="14" t="s">
        <v>4</v>
      </c>
      <c r="H13" s="57" t="s">
        <v>22</v>
      </c>
      <c r="I13" s="57" t="s">
        <v>23</v>
      </c>
      <c r="J13" s="57" t="s">
        <v>2</v>
      </c>
      <c r="K13" s="58" t="s">
        <v>145</v>
      </c>
      <c r="L13" s="58" t="s">
        <v>21</v>
      </c>
      <c r="M13" s="59" t="s">
        <v>4</v>
      </c>
      <c r="N13" s="43"/>
    </row>
    <row r="14" spans="1:14" ht="15.75" x14ac:dyDescent="0.25">
      <c r="A14" s="319" t="s">
        <v>5</v>
      </c>
      <c r="B14" s="320"/>
      <c r="C14" s="320"/>
      <c r="D14" s="320"/>
      <c r="E14" s="320"/>
      <c r="F14" s="321"/>
      <c r="H14" s="342" t="s">
        <v>5</v>
      </c>
      <c r="I14" s="343"/>
      <c r="J14" s="343"/>
      <c r="K14" s="323"/>
      <c r="L14" s="323"/>
      <c r="M14" s="324"/>
    </row>
    <row r="15" spans="1:14" ht="15.75" x14ac:dyDescent="0.25">
      <c r="A15" s="2" t="s">
        <v>248</v>
      </c>
      <c r="B15" s="2" t="s">
        <v>249</v>
      </c>
      <c r="C15" s="2">
        <v>6</v>
      </c>
      <c r="D15" s="2">
        <v>52</v>
      </c>
      <c r="E15" s="11"/>
      <c r="F15" s="11">
        <f>E10*C15*E15</f>
        <v>0</v>
      </c>
      <c r="H15" s="2"/>
      <c r="I15" s="2"/>
      <c r="J15" s="2"/>
      <c r="K15" s="11"/>
      <c r="L15" s="21"/>
      <c r="M15" s="7"/>
    </row>
    <row r="16" spans="1:14" ht="15" customHeight="1" x14ac:dyDescent="0.25">
      <c r="A16" s="2"/>
      <c r="B16" s="2"/>
      <c r="C16" s="2"/>
      <c r="D16" s="2"/>
      <c r="E16" s="11"/>
      <c r="F16" s="11">
        <f>E10*C16*E16</f>
        <v>0</v>
      </c>
      <c r="H16" s="5"/>
      <c r="I16" s="5"/>
      <c r="J16" s="6"/>
      <c r="K16" s="7"/>
      <c r="L16" s="7"/>
      <c r="M16" s="7"/>
    </row>
    <row r="17" spans="1:14" ht="15.75" x14ac:dyDescent="0.25">
      <c r="A17" s="8"/>
      <c r="B17" s="8"/>
      <c r="C17" s="8"/>
      <c r="D17" s="9"/>
      <c r="E17" s="10"/>
      <c r="F17" s="11">
        <f>E10*C17*E17</f>
        <v>0</v>
      </c>
      <c r="H17" s="8"/>
      <c r="I17" s="8"/>
      <c r="J17" s="9"/>
      <c r="K17" s="10"/>
      <c r="L17" s="10"/>
      <c r="M17" s="10"/>
    </row>
    <row r="18" spans="1:14" ht="15.75" x14ac:dyDescent="0.25">
      <c r="A18" s="302" t="s">
        <v>11</v>
      </c>
      <c r="B18" s="303"/>
      <c r="C18" s="303"/>
      <c r="D18" s="303"/>
      <c r="E18" s="304"/>
      <c r="F18" s="83">
        <f>SUM(F15:F17)</f>
        <v>0</v>
      </c>
      <c r="H18" s="302" t="s">
        <v>11</v>
      </c>
      <c r="I18" s="303"/>
      <c r="J18" s="303"/>
      <c r="K18" s="304"/>
      <c r="L18" s="19"/>
      <c r="M18" s="4">
        <f>SUM(M15:M17)</f>
        <v>0</v>
      </c>
    </row>
    <row r="19" spans="1:14" x14ac:dyDescent="0.25">
      <c r="J19" s="298" t="s">
        <v>12</v>
      </c>
      <c r="K19" s="298"/>
      <c r="L19" s="20"/>
      <c r="M19" s="15"/>
    </row>
    <row r="20" spans="1:14" x14ac:dyDescent="0.25">
      <c r="L20" s="25"/>
      <c r="M20" s="26"/>
    </row>
    <row r="21" spans="1:14" s="146" customFormat="1" ht="14.25" customHeight="1" x14ac:dyDescent="0.25">
      <c r="A21" s="334" t="s">
        <v>129</v>
      </c>
      <c r="B21" s="335"/>
      <c r="C21" s="336"/>
      <c r="D21" s="286" t="s">
        <v>100</v>
      </c>
      <c r="E21" s="287"/>
      <c r="F21" s="287"/>
      <c r="G21" s="287"/>
      <c r="H21" s="287"/>
      <c r="I21" s="287"/>
      <c r="J21" s="287"/>
      <c r="K21" s="287"/>
      <c r="L21" s="287"/>
      <c r="M21" s="288"/>
    </row>
    <row r="22" spans="1:14" x14ac:dyDescent="0.25">
      <c r="A22" s="180" t="s">
        <v>127</v>
      </c>
      <c r="B22" s="181"/>
      <c r="C22" s="181"/>
      <c r="D22" s="139" t="s">
        <v>31</v>
      </c>
      <c r="E22" s="175">
        <v>7</v>
      </c>
      <c r="F22" s="176"/>
      <c r="H22" s="173" t="s">
        <v>58</v>
      </c>
      <c r="I22" s="174"/>
      <c r="J22" s="139" t="s">
        <v>31</v>
      </c>
      <c r="K22" s="175"/>
      <c r="L22" s="175"/>
      <c r="M22" s="176"/>
      <c r="N22" s="43"/>
    </row>
    <row r="23" spans="1:14" x14ac:dyDescent="0.25">
      <c r="A23" s="329" t="s">
        <v>149</v>
      </c>
      <c r="B23" s="330"/>
      <c r="C23" s="330"/>
      <c r="D23" s="178" t="s">
        <v>60</v>
      </c>
      <c r="E23" s="172" t="s">
        <v>66</v>
      </c>
      <c r="F23" s="179"/>
      <c r="H23" s="329" t="s">
        <v>149</v>
      </c>
      <c r="I23" s="330"/>
      <c r="J23" s="178" t="s">
        <v>60</v>
      </c>
      <c r="K23" s="178"/>
      <c r="L23" s="178"/>
      <c r="M23" s="179"/>
      <c r="N23" s="43"/>
    </row>
    <row r="24" spans="1:14" ht="16.5" thickBot="1" x14ac:dyDescent="0.3">
      <c r="A24" s="289" t="s">
        <v>0</v>
      </c>
      <c r="B24" s="290"/>
      <c r="C24" s="290"/>
      <c r="D24" s="290"/>
      <c r="E24" s="290"/>
      <c r="F24" s="291"/>
      <c r="H24" s="316" t="s">
        <v>10</v>
      </c>
      <c r="I24" s="317"/>
      <c r="J24" s="317"/>
      <c r="K24" s="317"/>
      <c r="L24" s="317"/>
      <c r="M24" s="318"/>
      <c r="N24" s="43"/>
    </row>
    <row r="25" spans="1:14" x14ac:dyDescent="0.25">
      <c r="A25" s="12" t="s">
        <v>22</v>
      </c>
      <c r="B25" s="12" t="s">
        <v>247</v>
      </c>
      <c r="C25" s="12" t="s">
        <v>23</v>
      </c>
      <c r="D25" s="12" t="s">
        <v>2</v>
      </c>
      <c r="E25" s="13" t="s">
        <v>19</v>
      </c>
      <c r="F25" s="14" t="s">
        <v>4</v>
      </c>
      <c r="H25" s="57" t="s">
        <v>22</v>
      </c>
      <c r="I25" s="57" t="s">
        <v>23</v>
      </c>
      <c r="J25" s="57" t="s">
        <v>2</v>
      </c>
      <c r="K25" s="58" t="s">
        <v>145</v>
      </c>
      <c r="L25" s="58" t="s">
        <v>21</v>
      </c>
      <c r="M25" s="59" t="s">
        <v>4</v>
      </c>
      <c r="N25" s="43"/>
    </row>
    <row r="26" spans="1:14" ht="15.75" x14ac:dyDescent="0.25">
      <c r="A26" s="319" t="s">
        <v>5</v>
      </c>
      <c r="B26" s="320"/>
      <c r="C26" s="320"/>
      <c r="D26" s="320"/>
      <c r="E26" s="320"/>
      <c r="F26" s="321"/>
      <c r="H26" s="342" t="s">
        <v>6</v>
      </c>
      <c r="I26" s="343"/>
      <c r="J26" s="343"/>
      <c r="K26" s="343"/>
      <c r="L26" s="343"/>
      <c r="M26" s="344"/>
    </row>
    <row r="27" spans="1:14" ht="15.75" x14ac:dyDescent="0.25">
      <c r="A27" s="2" t="s">
        <v>248</v>
      </c>
      <c r="B27" s="2" t="s">
        <v>249</v>
      </c>
      <c r="C27" s="2">
        <v>4</v>
      </c>
      <c r="D27" s="2">
        <v>30</v>
      </c>
      <c r="E27" s="11"/>
      <c r="F27" s="11">
        <f>E22*C27*E27</f>
        <v>0</v>
      </c>
      <c r="H27" s="5"/>
      <c r="I27" s="5"/>
      <c r="J27" s="6"/>
      <c r="K27" s="7"/>
      <c r="L27" s="21">
        <f>K27*5%</f>
        <v>0</v>
      </c>
      <c r="M27" s="7"/>
    </row>
    <row r="28" spans="1:14" x14ac:dyDescent="0.25">
      <c r="A28" s="2"/>
      <c r="B28" s="2"/>
      <c r="C28" s="2"/>
      <c r="D28" s="2"/>
      <c r="E28" s="11"/>
      <c r="F28" s="11">
        <f>E22*C28*E28</f>
        <v>0</v>
      </c>
      <c r="H28" s="5"/>
      <c r="I28" s="5"/>
      <c r="J28" s="6"/>
      <c r="K28" s="7"/>
      <c r="L28" s="7"/>
      <c r="M28" s="7"/>
    </row>
    <row r="29" spans="1:14" ht="15.75" x14ac:dyDescent="0.25">
      <c r="A29" s="8"/>
      <c r="B29" s="8"/>
      <c r="C29" s="8"/>
      <c r="D29" s="9"/>
      <c r="E29" s="10"/>
      <c r="F29" s="11">
        <f>E22*C29*E29</f>
        <v>0</v>
      </c>
      <c r="H29" s="5"/>
      <c r="I29" s="5"/>
      <c r="J29" s="6"/>
      <c r="K29" s="7"/>
      <c r="L29" s="7"/>
      <c r="M29" s="7"/>
    </row>
    <row r="30" spans="1:14" ht="15.75" x14ac:dyDescent="0.25">
      <c r="A30" s="302" t="s">
        <v>11</v>
      </c>
      <c r="B30" s="303"/>
      <c r="C30" s="303"/>
      <c r="D30" s="303"/>
      <c r="E30" s="304"/>
      <c r="F30" s="83">
        <f>SUM(F27:F29)</f>
        <v>0</v>
      </c>
      <c r="H30" s="47" t="s">
        <v>11</v>
      </c>
      <c r="I30" s="48"/>
      <c r="J30" s="48"/>
      <c r="K30" s="49"/>
      <c r="L30" s="49"/>
      <c r="M30" s="4">
        <f>SUM(M26:M29)</f>
        <v>0</v>
      </c>
    </row>
    <row r="31" spans="1:14" ht="15.75" x14ac:dyDescent="0.25">
      <c r="A31" s="338"/>
      <c r="B31" s="338"/>
      <c r="C31" s="338"/>
      <c r="D31" s="338"/>
      <c r="E31" s="338"/>
      <c r="F31" s="24"/>
      <c r="J31" s="298" t="s">
        <v>12</v>
      </c>
      <c r="K31" s="298"/>
      <c r="L31" s="46"/>
      <c r="M31" s="15"/>
    </row>
    <row r="32" spans="1:14" ht="15.75" x14ac:dyDescent="0.25">
      <c r="A32" s="44"/>
      <c r="B32" s="44"/>
      <c r="C32" s="44"/>
      <c r="D32" s="44"/>
      <c r="E32" s="44"/>
      <c r="F32" s="45"/>
      <c r="J32" s="16"/>
      <c r="K32" s="16"/>
      <c r="L32" s="16"/>
      <c r="M32" s="17"/>
    </row>
    <row r="33" spans="1:14" s="146" customFormat="1" ht="15.75" x14ac:dyDescent="0.25">
      <c r="A33" s="326" t="s">
        <v>167</v>
      </c>
      <c r="B33" s="327"/>
      <c r="C33" s="328"/>
      <c r="D33" s="286" t="s">
        <v>107</v>
      </c>
      <c r="E33" s="287"/>
      <c r="F33" s="287"/>
      <c r="G33" s="287"/>
      <c r="H33" s="287"/>
      <c r="I33" s="287"/>
      <c r="J33" s="287"/>
      <c r="K33" s="287"/>
      <c r="L33" s="287"/>
      <c r="M33" s="288"/>
    </row>
    <row r="34" spans="1:14" x14ac:dyDescent="0.25">
      <c r="A34" s="173" t="s">
        <v>130</v>
      </c>
      <c r="B34" s="285"/>
      <c r="C34" s="174"/>
      <c r="D34" s="139" t="s">
        <v>31</v>
      </c>
      <c r="E34" s="175">
        <v>7</v>
      </c>
      <c r="F34" s="176"/>
      <c r="H34" s="173" t="s">
        <v>58</v>
      </c>
      <c r="I34" s="174"/>
      <c r="J34" s="139" t="s">
        <v>31</v>
      </c>
      <c r="K34" s="175"/>
      <c r="L34" s="175"/>
      <c r="M34" s="176"/>
      <c r="N34" s="43"/>
    </row>
    <row r="35" spans="1:14" x14ac:dyDescent="0.25">
      <c r="A35" s="329" t="s">
        <v>149</v>
      </c>
      <c r="B35" s="330"/>
      <c r="C35" s="330"/>
      <c r="D35" s="178" t="s">
        <v>60</v>
      </c>
      <c r="E35" s="172" t="s">
        <v>92</v>
      </c>
      <c r="F35" s="179"/>
      <c r="H35" s="329" t="s">
        <v>149</v>
      </c>
      <c r="I35" s="330"/>
      <c r="J35" s="178" t="s">
        <v>60</v>
      </c>
      <c r="K35" s="178"/>
      <c r="L35" s="178"/>
      <c r="M35" s="179"/>
      <c r="N35" s="43"/>
    </row>
    <row r="36" spans="1:14" ht="16.5" thickBot="1" x14ac:dyDescent="0.3">
      <c r="A36" s="289" t="s">
        <v>0</v>
      </c>
      <c r="B36" s="290"/>
      <c r="C36" s="290"/>
      <c r="D36" s="290"/>
      <c r="E36" s="290"/>
      <c r="F36" s="291"/>
      <c r="H36" s="316" t="s">
        <v>10</v>
      </c>
      <c r="I36" s="317"/>
      <c r="J36" s="317"/>
      <c r="K36" s="317"/>
      <c r="L36" s="317"/>
      <c r="M36" s="318"/>
      <c r="N36" s="43"/>
    </row>
    <row r="37" spans="1:14" x14ac:dyDescent="0.25">
      <c r="A37" s="12" t="s">
        <v>22</v>
      </c>
      <c r="B37" s="12" t="s">
        <v>247</v>
      </c>
      <c r="C37" s="12" t="s">
        <v>23</v>
      </c>
      <c r="D37" s="12" t="s">
        <v>2</v>
      </c>
      <c r="E37" s="13" t="s">
        <v>19</v>
      </c>
      <c r="F37" s="14" t="s">
        <v>4</v>
      </c>
      <c r="H37" s="57" t="s">
        <v>22</v>
      </c>
      <c r="I37" s="57" t="s">
        <v>23</v>
      </c>
      <c r="J37" s="57" t="s">
        <v>2</v>
      </c>
      <c r="K37" s="58" t="s">
        <v>145</v>
      </c>
      <c r="L37" s="58" t="s">
        <v>21</v>
      </c>
      <c r="M37" s="59" t="s">
        <v>4</v>
      </c>
      <c r="N37" s="43"/>
    </row>
    <row r="38" spans="1:14" ht="15.75" x14ac:dyDescent="0.25">
      <c r="A38" s="319" t="s">
        <v>5</v>
      </c>
      <c r="B38" s="320"/>
      <c r="C38" s="320"/>
      <c r="D38" s="320"/>
      <c r="E38" s="320"/>
      <c r="F38" s="321"/>
      <c r="H38" s="342" t="s">
        <v>5</v>
      </c>
      <c r="I38" s="343"/>
      <c r="J38" s="343"/>
      <c r="K38" s="343"/>
      <c r="L38" s="343"/>
      <c r="M38" s="344"/>
    </row>
    <row r="39" spans="1:14" ht="15.75" x14ac:dyDescent="0.25">
      <c r="A39" s="2" t="s">
        <v>248</v>
      </c>
      <c r="B39" s="2" t="s">
        <v>224</v>
      </c>
      <c r="C39" s="2">
        <v>4</v>
      </c>
      <c r="D39" s="2">
        <v>77</v>
      </c>
      <c r="E39" s="11"/>
      <c r="F39" s="11">
        <f>E34*C39*E39</f>
        <v>0</v>
      </c>
      <c r="H39" s="2"/>
      <c r="I39" s="2"/>
      <c r="J39" s="2"/>
      <c r="K39" s="11"/>
      <c r="L39" s="21"/>
      <c r="M39" s="7"/>
    </row>
    <row r="40" spans="1:14" ht="15" customHeight="1" x14ac:dyDescent="0.25">
      <c r="A40" s="2"/>
      <c r="B40" s="2"/>
      <c r="C40" s="2"/>
      <c r="D40" s="2"/>
      <c r="E40" s="11"/>
      <c r="F40" s="11">
        <f>E34*C40*E40</f>
        <v>0</v>
      </c>
      <c r="H40" s="5"/>
      <c r="I40" s="5"/>
      <c r="J40" s="6"/>
      <c r="K40" s="7"/>
      <c r="L40" s="7"/>
      <c r="M40" s="7"/>
    </row>
    <row r="41" spans="1:14" ht="15.75" x14ac:dyDescent="0.25">
      <c r="A41" s="8"/>
      <c r="B41" s="8"/>
      <c r="C41" s="8"/>
      <c r="D41" s="9"/>
      <c r="E41" s="10"/>
      <c r="F41" s="11">
        <f>E34*C41*E41</f>
        <v>0</v>
      </c>
      <c r="H41" s="8"/>
      <c r="I41" s="8"/>
      <c r="J41" s="9"/>
      <c r="K41" s="10"/>
      <c r="L41" s="10"/>
      <c r="M41" s="10"/>
    </row>
    <row r="42" spans="1:14" ht="15.75" x14ac:dyDescent="0.25">
      <c r="A42" s="302" t="s">
        <v>11</v>
      </c>
      <c r="B42" s="303"/>
      <c r="C42" s="303"/>
      <c r="D42" s="303"/>
      <c r="E42" s="304"/>
      <c r="F42" s="83">
        <f>SUM(F39:F41)</f>
        <v>0</v>
      </c>
      <c r="H42" s="302" t="s">
        <v>11</v>
      </c>
      <c r="I42" s="303"/>
      <c r="J42" s="303"/>
      <c r="K42" s="304"/>
      <c r="L42" s="131"/>
      <c r="M42" s="4">
        <f>SUM(M39:M41)</f>
        <v>0</v>
      </c>
    </row>
    <row r="43" spans="1:14" x14ac:dyDescent="0.25">
      <c r="J43" s="299" t="s">
        <v>12</v>
      </c>
      <c r="K43" s="300"/>
      <c r="L43" s="132"/>
      <c r="M43" s="15"/>
    </row>
    <row r="44" spans="1:14" ht="15.75" x14ac:dyDescent="0.25">
      <c r="A44" s="44"/>
      <c r="B44" s="44"/>
      <c r="C44" s="44"/>
      <c r="D44" s="44"/>
      <c r="E44" s="44"/>
      <c r="F44" s="45"/>
      <c r="J44" s="16"/>
      <c r="K44" s="16"/>
      <c r="L44" s="16"/>
      <c r="M44" s="17"/>
    </row>
    <row r="45" spans="1:14" s="146" customFormat="1" ht="15.75" x14ac:dyDescent="0.25">
      <c r="A45" s="325" t="s">
        <v>123</v>
      </c>
      <c r="B45" s="325"/>
      <c r="C45" s="325"/>
      <c r="D45" s="301" t="s">
        <v>98</v>
      </c>
      <c r="E45" s="301"/>
      <c r="F45" s="301"/>
      <c r="G45" s="301"/>
      <c r="H45" s="301"/>
      <c r="I45" s="301"/>
      <c r="J45" s="301"/>
      <c r="K45" s="301"/>
      <c r="L45" s="301"/>
      <c r="M45" s="301"/>
    </row>
    <row r="46" spans="1:14" x14ac:dyDescent="0.25">
      <c r="A46" s="180" t="s">
        <v>67</v>
      </c>
      <c r="B46" s="181"/>
      <c r="C46" s="181"/>
      <c r="D46" s="139" t="s">
        <v>31</v>
      </c>
      <c r="E46" s="175">
        <v>7</v>
      </c>
      <c r="F46" s="176"/>
      <c r="H46" s="173" t="s">
        <v>58</v>
      </c>
      <c r="I46" s="174"/>
      <c r="J46" s="139" t="s">
        <v>31</v>
      </c>
      <c r="K46" s="175"/>
      <c r="L46" s="175"/>
      <c r="M46" s="176"/>
      <c r="N46" s="43"/>
    </row>
    <row r="47" spans="1:14" x14ac:dyDescent="0.25">
      <c r="A47" s="329" t="s">
        <v>149</v>
      </c>
      <c r="B47" s="330"/>
      <c r="C47" s="330"/>
      <c r="D47" s="178" t="s">
        <v>60</v>
      </c>
      <c r="E47" s="172" t="s">
        <v>66</v>
      </c>
      <c r="F47" s="179"/>
      <c r="H47" s="329" t="s">
        <v>149</v>
      </c>
      <c r="I47" s="330"/>
      <c r="J47" s="178" t="s">
        <v>60</v>
      </c>
      <c r="K47" s="178"/>
      <c r="L47" s="178"/>
      <c r="M47" s="179"/>
      <c r="N47" s="43"/>
    </row>
    <row r="48" spans="1:14" ht="16.5" thickBot="1" x14ac:dyDescent="0.3">
      <c r="A48" s="289" t="s">
        <v>0</v>
      </c>
      <c r="B48" s="290"/>
      <c r="C48" s="290"/>
      <c r="D48" s="290"/>
      <c r="E48" s="290"/>
      <c r="F48" s="291"/>
      <c r="H48" s="316" t="s">
        <v>10</v>
      </c>
      <c r="I48" s="317"/>
      <c r="J48" s="317"/>
      <c r="K48" s="317"/>
      <c r="L48" s="317"/>
      <c r="M48" s="318"/>
      <c r="N48" s="43"/>
    </row>
    <row r="49" spans="1:14" x14ac:dyDescent="0.25">
      <c r="A49" s="12" t="s">
        <v>22</v>
      </c>
      <c r="B49" s="12" t="s">
        <v>247</v>
      </c>
      <c r="C49" s="12" t="s">
        <v>23</v>
      </c>
      <c r="D49" s="12" t="s">
        <v>2</v>
      </c>
      <c r="E49" s="13" t="s">
        <v>19</v>
      </c>
      <c r="F49" s="14" t="s">
        <v>4</v>
      </c>
      <c r="H49" s="57" t="s">
        <v>22</v>
      </c>
      <c r="I49" s="57" t="s">
        <v>23</v>
      </c>
      <c r="J49" s="57" t="s">
        <v>2</v>
      </c>
      <c r="K49" s="58" t="s">
        <v>145</v>
      </c>
      <c r="L49" s="58" t="s">
        <v>21</v>
      </c>
      <c r="M49" s="59" t="s">
        <v>4</v>
      </c>
      <c r="N49" s="43"/>
    </row>
    <row r="50" spans="1:14" ht="15.75" x14ac:dyDescent="0.25">
      <c r="A50" s="319" t="s">
        <v>5</v>
      </c>
      <c r="B50" s="320"/>
      <c r="C50" s="320"/>
      <c r="D50" s="320"/>
      <c r="E50" s="320"/>
      <c r="F50" s="321"/>
      <c r="H50" s="322" t="s">
        <v>5</v>
      </c>
      <c r="I50" s="323"/>
      <c r="J50" s="323"/>
      <c r="K50" s="323"/>
      <c r="L50" s="323"/>
      <c r="M50" s="324"/>
    </row>
    <row r="51" spans="1:14" ht="15.75" x14ac:dyDescent="0.25">
      <c r="A51" s="2" t="s">
        <v>248</v>
      </c>
      <c r="B51" s="2" t="s">
        <v>249</v>
      </c>
      <c r="C51" s="2">
        <v>6</v>
      </c>
      <c r="D51" s="2">
        <v>52</v>
      </c>
      <c r="E51" s="11"/>
      <c r="F51" s="11">
        <f>E46*C51*E51</f>
        <v>0</v>
      </c>
      <c r="H51" s="2"/>
      <c r="I51" s="2"/>
      <c r="J51" s="2"/>
      <c r="K51" s="11"/>
      <c r="L51" s="21"/>
      <c r="M51" s="7"/>
    </row>
    <row r="52" spans="1:14" ht="15" customHeight="1" x14ac:dyDescent="0.25">
      <c r="A52" s="2"/>
      <c r="B52" s="2"/>
      <c r="C52" s="2"/>
      <c r="D52" s="2"/>
      <c r="E52" s="11"/>
      <c r="F52" s="11">
        <f>E46*C52*E52</f>
        <v>0</v>
      </c>
      <c r="H52" s="5"/>
      <c r="I52" s="5"/>
      <c r="J52" s="6"/>
      <c r="K52" s="7"/>
      <c r="L52" s="7"/>
      <c r="M52" s="7"/>
    </row>
    <row r="53" spans="1:14" ht="15.75" x14ac:dyDescent="0.25">
      <c r="A53" s="8"/>
      <c r="B53" s="8"/>
      <c r="C53" s="8"/>
      <c r="D53" s="9"/>
      <c r="E53" s="10"/>
      <c r="F53" s="11">
        <f>E46*C53*E53</f>
        <v>0</v>
      </c>
      <c r="H53" s="8"/>
      <c r="I53" s="8"/>
      <c r="J53" s="9"/>
      <c r="K53" s="10"/>
      <c r="L53" s="10"/>
      <c r="M53" s="10"/>
    </row>
    <row r="54" spans="1:14" ht="15.75" x14ac:dyDescent="0.25">
      <c r="A54" s="302" t="s">
        <v>11</v>
      </c>
      <c r="B54" s="303"/>
      <c r="C54" s="303"/>
      <c r="D54" s="303"/>
      <c r="E54" s="304"/>
      <c r="F54" s="83">
        <f>SUM(F51:F53)</f>
        <v>0</v>
      </c>
      <c r="H54" s="302" t="s">
        <v>11</v>
      </c>
      <c r="I54" s="303"/>
      <c r="J54" s="303"/>
      <c r="K54" s="304"/>
      <c r="L54" s="106"/>
      <c r="M54" s="4">
        <f>SUM(M51:M53)</f>
        <v>0</v>
      </c>
    </row>
    <row r="55" spans="1:14" x14ac:dyDescent="0.25">
      <c r="J55" s="298" t="s">
        <v>12</v>
      </c>
      <c r="K55" s="298"/>
      <c r="L55" s="105"/>
      <c r="M55" s="15"/>
    </row>
    <row r="57" spans="1:14" s="146" customFormat="1" ht="15.75" x14ac:dyDescent="0.25">
      <c r="A57" s="325" t="s">
        <v>138</v>
      </c>
      <c r="B57" s="325"/>
      <c r="C57" s="325"/>
      <c r="D57" s="301" t="s">
        <v>114</v>
      </c>
      <c r="E57" s="301"/>
      <c r="F57" s="301"/>
      <c r="G57" s="301"/>
      <c r="H57" s="301"/>
      <c r="I57" s="301"/>
      <c r="J57" s="301"/>
      <c r="K57" s="301"/>
      <c r="L57" s="301"/>
      <c r="M57" s="301"/>
    </row>
    <row r="58" spans="1:14" x14ac:dyDescent="0.25">
      <c r="A58" s="173" t="s">
        <v>131</v>
      </c>
      <c r="B58" s="285"/>
      <c r="C58" s="174"/>
      <c r="D58" s="139" t="s">
        <v>31</v>
      </c>
      <c r="E58" s="175">
        <v>7</v>
      </c>
      <c r="F58" s="176"/>
      <c r="H58" s="173" t="s">
        <v>58</v>
      </c>
      <c r="I58" s="174"/>
      <c r="J58" s="139" t="s">
        <v>31</v>
      </c>
      <c r="K58" s="175"/>
      <c r="L58" s="175"/>
      <c r="M58" s="176"/>
      <c r="N58" s="43"/>
    </row>
    <row r="59" spans="1:14" x14ac:dyDescent="0.25">
      <c r="A59" s="329" t="s">
        <v>150</v>
      </c>
      <c r="B59" s="330"/>
      <c r="C59" s="330"/>
      <c r="D59" s="178" t="s">
        <v>60</v>
      </c>
      <c r="E59" s="172" t="s">
        <v>90</v>
      </c>
      <c r="F59" s="179"/>
      <c r="H59" s="329" t="s">
        <v>150</v>
      </c>
      <c r="I59" s="330"/>
      <c r="J59" s="178" t="s">
        <v>60</v>
      </c>
      <c r="K59" s="178"/>
      <c r="L59" s="178"/>
      <c r="M59" s="179"/>
      <c r="N59" s="43"/>
    </row>
    <row r="60" spans="1:14" ht="16.5" thickBot="1" x14ac:dyDescent="0.3">
      <c r="A60" s="289" t="s">
        <v>0</v>
      </c>
      <c r="B60" s="290"/>
      <c r="C60" s="290"/>
      <c r="D60" s="290"/>
      <c r="E60" s="290"/>
      <c r="F60" s="291"/>
      <c r="H60" s="316" t="s">
        <v>10</v>
      </c>
      <c r="I60" s="317"/>
      <c r="J60" s="317"/>
      <c r="K60" s="317"/>
      <c r="L60" s="317"/>
      <c r="M60" s="318"/>
      <c r="N60" s="43"/>
    </row>
    <row r="61" spans="1:14" x14ac:dyDescent="0.25">
      <c r="A61" s="12" t="s">
        <v>22</v>
      </c>
      <c r="B61" s="12" t="s">
        <v>247</v>
      </c>
      <c r="C61" s="12" t="s">
        <v>23</v>
      </c>
      <c r="D61" s="12" t="s">
        <v>2</v>
      </c>
      <c r="E61" s="13" t="s">
        <v>19</v>
      </c>
      <c r="F61" s="14" t="s">
        <v>4</v>
      </c>
      <c r="H61" s="57" t="s">
        <v>22</v>
      </c>
      <c r="I61" s="57" t="s">
        <v>23</v>
      </c>
      <c r="J61" s="57" t="s">
        <v>2</v>
      </c>
      <c r="K61" s="58" t="s">
        <v>145</v>
      </c>
      <c r="L61" s="58" t="s">
        <v>21</v>
      </c>
      <c r="M61" s="59" t="s">
        <v>4</v>
      </c>
      <c r="N61" s="43"/>
    </row>
    <row r="62" spans="1:14" ht="15.75" x14ac:dyDescent="0.25">
      <c r="A62" s="319" t="s">
        <v>6</v>
      </c>
      <c r="B62" s="320"/>
      <c r="C62" s="320"/>
      <c r="D62" s="320"/>
      <c r="E62" s="320"/>
      <c r="F62" s="321"/>
      <c r="H62" s="322" t="s">
        <v>6</v>
      </c>
      <c r="I62" s="323"/>
      <c r="J62" s="323"/>
      <c r="K62" s="323"/>
      <c r="L62" s="323"/>
      <c r="M62" s="324"/>
    </row>
    <row r="63" spans="1:14" ht="15.75" x14ac:dyDescent="0.25">
      <c r="A63" s="2" t="s">
        <v>248</v>
      </c>
      <c r="B63" s="2" t="s">
        <v>245</v>
      </c>
      <c r="C63" s="2">
        <v>4</v>
      </c>
      <c r="D63" s="2">
        <v>41</v>
      </c>
      <c r="E63" s="11"/>
      <c r="F63" s="11">
        <f>E58*C63*E63</f>
        <v>0</v>
      </c>
      <c r="H63" s="2"/>
      <c r="I63" s="2"/>
      <c r="J63" s="2"/>
      <c r="K63" s="11"/>
      <c r="L63" s="21"/>
      <c r="M63" s="7"/>
    </row>
    <row r="64" spans="1:14" ht="15" customHeight="1" x14ac:dyDescent="0.25">
      <c r="A64" s="2"/>
      <c r="B64" s="2"/>
      <c r="C64" s="2"/>
      <c r="D64" s="2"/>
      <c r="E64" s="11"/>
      <c r="F64" s="11">
        <f>E58*C64*E64</f>
        <v>0</v>
      </c>
      <c r="H64" s="5"/>
      <c r="I64" s="5"/>
      <c r="J64" s="6"/>
      <c r="K64" s="7"/>
      <c r="L64" s="7"/>
      <c r="M64" s="7"/>
    </row>
    <row r="65" spans="1:14" ht="15.75" x14ac:dyDescent="0.25">
      <c r="A65" s="8"/>
      <c r="B65" s="8"/>
      <c r="C65" s="8"/>
      <c r="D65" s="9"/>
      <c r="E65" s="10"/>
      <c r="F65" s="11">
        <f>E58*C65*E65</f>
        <v>0</v>
      </c>
      <c r="H65" s="8"/>
      <c r="I65" s="8"/>
      <c r="J65" s="9"/>
      <c r="K65" s="10"/>
      <c r="L65" s="10"/>
      <c r="M65" s="10"/>
    </row>
    <row r="66" spans="1:14" ht="15.75" x14ac:dyDescent="0.25">
      <c r="A66" s="302" t="s">
        <v>11</v>
      </c>
      <c r="B66" s="303"/>
      <c r="C66" s="303"/>
      <c r="D66" s="303"/>
      <c r="E66" s="304"/>
      <c r="F66" s="83">
        <f>SUM(F63:F65)</f>
        <v>0</v>
      </c>
      <c r="H66" s="302" t="s">
        <v>11</v>
      </c>
      <c r="I66" s="303"/>
      <c r="J66" s="303"/>
      <c r="K66" s="304"/>
      <c r="L66" s="106"/>
      <c r="M66" s="4">
        <f>SUM(M63:M65)</f>
        <v>0</v>
      </c>
    </row>
    <row r="67" spans="1:14" x14ac:dyDescent="0.25">
      <c r="J67" s="298" t="s">
        <v>12</v>
      </c>
      <c r="K67" s="298"/>
      <c r="L67" s="105"/>
      <c r="M67" s="15"/>
    </row>
    <row r="68" spans="1:14" x14ac:dyDescent="0.25">
      <c r="J68" s="107"/>
      <c r="K68" s="107"/>
      <c r="L68" s="107"/>
      <c r="M68" s="17"/>
    </row>
    <row r="69" spans="1:14" s="146" customFormat="1" ht="15.75" x14ac:dyDescent="0.25">
      <c r="A69" s="337" t="s">
        <v>124</v>
      </c>
      <c r="B69" s="337"/>
      <c r="C69" s="337"/>
      <c r="D69" s="301" t="s">
        <v>106</v>
      </c>
      <c r="E69" s="301"/>
      <c r="F69" s="301"/>
      <c r="G69" s="301"/>
      <c r="H69" s="301"/>
      <c r="I69" s="301"/>
      <c r="J69" s="301"/>
      <c r="K69" s="301"/>
      <c r="L69" s="301"/>
      <c r="M69" s="301"/>
    </row>
    <row r="70" spans="1:14" x14ac:dyDescent="0.25">
      <c r="A70" s="180" t="s">
        <v>132</v>
      </c>
      <c r="B70" s="181"/>
      <c r="C70" s="181"/>
      <c r="D70" s="139" t="s">
        <v>31</v>
      </c>
      <c r="E70" s="175">
        <v>7</v>
      </c>
      <c r="F70" s="176"/>
      <c r="H70" s="173" t="s">
        <v>58</v>
      </c>
      <c r="I70" s="174"/>
      <c r="J70" s="139" t="s">
        <v>31</v>
      </c>
      <c r="K70" s="175"/>
      <c r="L70" s="175"/>
      <c r="M70" s="176"/>
      <c r="N70" s="43"/>
    </row>
    <row r="71" spans="1:14" x14ac:dyDescent="0.25">
      <c r="A71" s="329" t="s">
        <v>149</v>
      </c>
      <c r="B71" s="330"/>
      <c r="C71" s="330"/>
      <c r="D71" s="178" t="s">
        <v>60</v>
      </c>
      <c r="E71" s="172" t="s">
        <v>66</v>
      </c>
      <c r="F71" s="179"/>
      <c r="H71" s="329" t="s">
        <v>149</v>
      </c>
      <c r="I71" s="330"/>
      <c r="J71" s="178" t="s">
        <v>60</v>
      </c>
      <c r="K71" s="178"/>
      <c r="L71" s="178"/>
      <c r="M71" s="179"/>
      <c r="N71" s="43"/>
    </row>
    <row r="72" spans="1:14" ht="16.5" thickBot="1" x14ac:dyDescent="0.3">
      <c r="A72" s="290" t="s">
        <v>0</v>
      </c>
      <c r="B72" s="290"/>
      <c r="C72" s="290"/>
      <c r="D72" s="290"/>
      <c r="E72" s="290"/>
      <c r="F72" s="290"/>
      <c r="H72" s="339" t="s">
        <v>10</v>
      </c>
      <c r="I72" s="340"/>
      <c r="J72" s="340"/>
      <c r="K72" s="340"/>
      <c r="L72" s="340"/>
      <c r="M72" s="341"/>
      <c r="N72" s="43"/>
    </row>
    <row r="73" spans="1:14" x14ac:dyDescent="0.25">
      <c r="A73" s="12" t="s">
        <v>22</v>
      </c>
      <c r="B73" s="12" t="s">
        <v>247</v>
      </c>
      <c r="C73" s="12" t="s">
        <v>23</v>
      </c>
      <c r="D73" s="12" t="s">
        <v>2</v>
      </c>
      <c r="E73" s="13" t="s">
        <v>19</v>
      </c>
      <c r="F73" s="14" t="s">
        <v>4</v>
      </c>
      <c r="H73" s="57" t="s">
        <v>22</v>
      </c>
      <c r="I73" s="57" t="s">
        <v>23</v>
      </c>
      <c r="J73" s="57" t="s">
        <v>2</v>
      </c>
      <c r="K73" s="58" t="s">
        <v>145</v>
      </c>
      <c r="L73" s="58" t="s">
        <v>21</v>
      </c>
      <c r="M73" s="59" t="s">
        <v>4</v>
      </c>
      <c r="N73" s="43"/>
    </row>
    <row r="74" spans="1:14" ht="15.75" x14ac:dyDescent="0.25">
      <c r="A74" s="319" t="s">
        <v>5</v>
      </c>
      <c r="B74" s="320"/>
      <c r="C74" s="320"/>
      <c r="D74" s="320"/>
      <c r="E74" s="320"/>
      <c r="F74" s="321"/>
      <c r="H74" s="322" t="s">
        <v>5</v>
      </c>
      <c r="I74" s="323"/>
      <c r="J74" s="323"/>
      <c r="K74" s="323"/>
      <c r="L74" s="323"/>
      <c r="M74" s="324"/>
    </row>
    <row r="75" spans="1:14" ht="15.75" x14ac:dyDescent="0.25">
      <c r="A75" s="2" t="s">
        <v>248</v>
      </c>
      <c r="B75" s="2" t="s">
        <v>249</v>
      </c>
      <c r="C75" s="2">
        <v>4</v>
      </c>
      <c r="D75" s="2">
        <v>30</v>
      </c>
      <c r="E75" s="11"/>
      <c r="F75" s="11">
        <f>E70*C75*E75</f>
        <v>0</v>
      </c>
      <c r="H75" s="2"/>
      <c r="I75" s="2"/>
      <c r="J75" s="2"/>
      <c r="K75" s="11"/>
      <c r="L75" s="21"/>
      <c r="M75" s="7"/>
    </row>
    <row r="76" spans="1:14" ht="15" customHeight="1" x14ac:dyDescent="0.25">
      <c r="A76" s="2"/>
      <c r="B76" s="2"/>
      <c r="C76" s="2"/>
      <c r="D76" s="2"/>
      <c r="E76" s="11"/>
      <c r="F76" s="11">
        <f>E70*C76*E76</f>
        <v>0</v>
      </c>
      <c r="H76" s="5"/>
      <c r="I76" s="5"/>
      <c r="J76" s="6"/>
      <c r="K76" s="7"/>
      <c r="L76" s="7"/>
      <c r="M76" s="7"/>
    </row>
    <row r="77" spans="1:14" ht="15.75" x14ac:dyDescent="0.25">
      <c r="A77" s="8"/>
      <c r="B77" s="8"/>
      <c r="C77" s="8"/>
      <c r="D77" s="9"/>
      <c r="E77" s="10"/>
      <c r="F77" s="11">
        <f>E70*C77*E77</f>
        <v>0</v>
      </c>
      <c r="H77" s="8"/>
      <c r="I77" s="8"/>
      <c r="J77" s="9"/>
      <c r="K77" s="10"/>
      <c r="L77" s="10"/>
      <c r="M77" s="10"/>
    </row>
    <row r="78" spans="1:14" ht="15.75" x14ac:dyDescent="0.25">
      <c r="A78" s="302" t="s">
        <v>11</v>
      </c>
      <c r="B78" s="303"/>
      <c r="C78" s="303"/>
      <c r="D78" s="303"/>
      <c r="E78" s="304"/>
      <c r="F78" s="83">
        <f>SUM(F75:F77)</f>
        <v>0</v>
      </c>
      <c r="H78" s="302" t="s">
        <v>11</v>
      </c>
      <c r="I78" s="303"/>
      <c r="J78" s="303"/>
      <c r="K78" s="304"/>
      <c r="L78" s="106"/>
      <c r="M78" s="4">
        <f>SUM(M75:M77)</f>
        <v>0</v>
      </c>
    </row>
    <row r="79" spans="1:14" x14ac:dyDescent="0.25">
      <c r="J79" s="298" t="s">
        <v>12</v>
      </c>
      <c r="K79" s="298"/>
      <c r="L79" s="105"/>
      <c r="M79" s="15"/>
    </row>
    <row r="80" spans="1:14" x14ac:dyDescent="0.25">
      <c r="J80" s="107"/>
      <c r="K80" s="107"/>
      <c r="L80" s="107"/>
      <c r="M80" s="17"/>
    </row>
    <row r="81" spans="1:14" s="243" customFormat="1" ht="15.75" x14ac:dyDescent="0.25">
      <c r="A81" s="325" t="s">
        <v>133</v>
      </c>
      <c r="B81" s="325"/>
      <c r="C81" s="325"/>
      <c r="D81" s="301" t="s">
        <v>99</v>
      </c>
      <c r="E81" s="301"/>
      <c r="F81" s="301"/>
      <c r="G81" s="301"/>
      <c r="H81" s="301"/>
      <c r="I81" s="301"/>
      <c r="J81" s="301"/>
      <c r="K81" s="301"/>
      <c r="L81" s="301"/>
      <c r="M81" s="301"/>
    </row>
    <row r="82" spans="1:14" x14ac:dyDescent="0.25">
      <c r="A82" s="180" t="s">
        <v>134</v>
      </c>
      <c r="B82" s="181"/>
      <c r="C82" s="181"/>
      <c r="D82" s="139" t="s">
        <v>31</v>
      </c>
      <c r="E82" s="175">
        <v>7</v>
      </c>
      <c r="F82" s="176"/>
      <c r="H82" s="173" t="s">
        <v>58</v>
      </c>
      <c r="I82" s="174"/>
      <c r="J82" s="139" t="s">
        <v>31</v>
      </c>
      <c r="K82" s="175"/>
      <c r="L82" s="175"/>
      <c r="M82" s="176"/>
      <c r="N82" s="43"/>
    </row>
    <row r="83" spans="1:14" x14ac:dyDescent="0.25">
      <c r="A83" s="329" t="s">
        <v>149</v>
      </c>
      <c r="B83" s="330"/>
      <c r="C83" s="330"/>
      <c r="D83" s="178" t="s">
        <v>60</v>
      </c>
      <c r="E83" s="244" t="s">
        <v>66</v>
      </c>
      <c r="F83" s="179"/>
      <c r="H83" s="329" t="s">
        <v>149</v>
      </c>
      <c r="I83" s="330"/>
      <c r="J83" s="178" t="s">
        <v>60</v>
      </c>
      <c r="K83" s="178"/>
      <c r="L83" s="178"/>
      <c r="M83" s="179"/>
      <c r="N83" s="43"/>
    </row>
    <row r="84" spans="1:14" ht="16.5" thickBot="1" x14ac:dyDescent="0.3">
      <c r="A84" s="290" t="s">
        <v>0</v>
      </c>
      <c r="B84" s="290"/>
      <c r="C84" s="290"/>
      <c r="D84" s="290"/>
      <c r="E84" s="290"/>
      <c r="F84" s="290"/>
      <c r="H84" s="316" t="s">
        <v>10</v>
      </c>
      <c r="I84" s="317"/>
      <c r="J84" s="317"/>
      <c r="K84" s="317"/>
      <c r="L84" s="317"/>
      <c r="M84" s="318"/>
      <c r="N84" s="43"/>
    </row>
    <row r="85" spans="1:14" x14ac:dyDescent="0.25">
      <c r="A85" s="12" t="s">
        <v>22</v>
      </c>
      <c r="B85" s="12" t="s">
        <v>247</v>
      </c>
      <c r="C85" s="12" t="s">
        <v>23</v>
      </c>
      <c r="D85" s="12" t="s">
        <v>2</v>
      </c>
      <c r="E85" s="13" t="s">
        <v>19</v>
      </c>
      <c r="F85" s="14" t="s">
        <v>4</v>
      </c>
      <c r="H85" s="57" t="s">
        <v>22</v>
      </c>
      <c r="I85" s="57" t="s">
        <v>23</v>
      </c>
      <c r="J85" s="57" t="s">
        <v>2</v>
      </c>
      <c r="K85" s="58" t="s">
        <v>145</v>
      </c>
      <c r="L85" s="58" t="s">
        <v>21</v>
      </c>
      <c r="M85" s="59" t="s">
        <v>4</v>
      </c>
      <c r="N85" s="43"/>
    </row>
    <row r="86" spans="1:14" ht="15.75" x14ac:dyDescent="0.25">
      <c r="A86" s="319" t="s">
        <v>5</v>
      </c>
      <c r="B86" s="320"/>
      <c r="C86" s="320"/>
      <c r="D86" s="320"/>
      <c r="E86" s="320"/>
      <c r="F86" s="321"/>
      <c r="H86" s="322" t="s">
        <v>5</v>
      </c>
      <c r="I86" s="323"/>
      <c r="J86" s="323"/>
      <c r="K86" s="323"/>
      <c r="L86" s="323"/>
      <c r="M86" s="324"/>
    </row>
    <row r="87" spans="1:14" ht="15.75" x14ac:dyDescent="0.25">
      <c r="A87" s="2" t="s">
        <v>248</v>
      </c>
      <c r="B87" s="2" t="s">
        <v>249</v>
      </c>
      <c r="C87" s="2">
        <v>6</v>
      </c>
      <c r="D87" s="2">
        <v>52</v>
      </c>
      <c r="E87" s="11"/>
      <c r="F87" s="11">
        <f>E82*C87*E87</f>
        <v>0</v>
      </c>
      <c r="H87" s="2"/>
      <c r="I87" s="2"/>
      <c r="J87" s="2"/>
      <c r="K87" s="11"/>
      <c r="L87" s="21"/>
      <c r="M87" s="7"/>
    </row>
    <row r="88" spans="1:14" ht="15" customHeight="1" x14ac:dyDescent="0.25">
      <c r="A88" s="2"/>
      <c r="B88" s="2"/>
      <c r="C88" s="2"/>
      <c r="D88" s="2"/>
      <c r="E88" s="11"/>
      <c r="F88" s="11">
        <f>E82*C88*E88</f>
        <v>0</v>
      </c>
      <c r="H88" s="5"/>
      <c r="I88" s="5"/>
      <c r="J88" s="6"/>
      <c r="K88" s="7"/>
      <c r="L88" s="7"/>
      <c r="M88" s="7"/>
    </row>
    <row r="89" spans="1:14" ht="15.75" x14ac:dyDescent="0.25">
      <c r="A89" s="8"/>
      <c r="B89" s="8"/>
      <c r="C89" s="8"/>
      <c r="D89" s="9"/>
      <c r="E89" s="10"/>
      <c r="F89" s="11">
        <f>E82*C89*E89</f>
        <v>0</v>
      </c>
      <c r="H89" s="8"/>
      <c r="I89" s="8"/>
      <c r="J89" s="9"/>
      <c r="K89" s="10"/>
      <c r="L89" s="10"/>
      <c r="M89" s="10"/>
    </row>
    <row r="90" spans="1:14" ht="15.75" x14ac:dyDescent="0.25">
      <c r="A90" s="302" t="s">
        <v>11</v>
      </c>
      <c r="B90" s="303"/>
      <c r="C90" s="303"/>
      <c r="D90" s="303"/>
      <c r="E90" s="304"/>
      <c r="F90" s="83">
        <f>SUM(F87:F89)</f>
        <v>0</v>
      </c>
      <c r="H90" s="302" t="s">
        <v>11</v>
      </c>
      <c r="I90" s="303"/>
      <c r="J90" s="303"/>
      <c r="K90" s="304"/>
      <c r="L90" s="240"/>
      <c r="M90" s="4">
        <f>SUM(M87:M89)</f>
        <v>0</v>
      </c>
    </row>
    <row r="91" spans="1:14" x14ac:dyDescent="0.25">
      <c r="J91" s="298" t="s">
        <v>12</v>
      </c>
      <c r="K91" s="298"/>
      <c r="L91" s="241"/>
      <c r="M91" s="15"/>
    </row>
    <row r="92" spans="1:14" x14ac:dyDescent="0.25">
      <c r="J92" s="200"/>
      <c r="K92" s="200"/>
      <c r="L92" s="200"/>
      <c r="M92" s="17"/>
    </row>
    <row r="93" spans="1:14" s="146" customFormat="1" ht="15.75" x14ac:dyDescent="0.25">
      <c r="A93" s="325" t="s">
        <v>125</v>
      </c>
      <c r="B93" s="325"/>
      <c r="C93" s="325"/>
      <c r="D93" s="301" t="s">
        <v>136</v>
      </c>
      <c r="E93" s="301"/>
      <c r="F93" s="301"/>
      <c r="G93" s="301"/>
      <c r="H93" s="301"/>
      <c r="I93" s="301"/>
      <c r="J93" s="301"/>
      <c r="K93" s="301"/>
      <c r="L93" s="301"/>
      <c r="M93" s="301"/>
    </row>
    <row r="94" spans="1:14" x14ac:dyDescent="0.25">
      <c r="A94" s="180" t="s">
        <v>140</v>
      </c>
      <c r="B94" s="181"/>
      <c r="C94" s="181"/>
      <c r="D94" s="139" t="s">
        <v>31</v>
      </c>
      <c r="E94" s="175">
        <v>7</v>
      </c>
      <c r="F94" s="176"/>
      <c r="H94" s="173" t="s">
        <v>58</v>
      </c>
      <c r="I94" s="174"/>
      <c r="J94" s="139" t="s">
        <v>31</v>
      </c>
      <c r="K94" s="175"/>
      <c r="L94" s="175"/>
      <c r="M94" s="176"/>
      <c r="N94" s="43"/>
    </row>
    <row r="95" spans="1:14" x14ac:dyDescent="0.25">
      <c r="A95" s="329" t="s">
        <v>149</v>
      </c>
      <c r="B95" s="330"/>
      <c r="C95" s="330"/>
      <c r="D95" s="178" t="s">
        <v>60</v>
      </c>
      <c r="E95" s="172" t="s">
        <v>66</v>
      </c>
      <c r="F95" s="179"/>
      <c r="H95" s="329" t="s">
        <v>149</v>
      </c>
      <c r="I95" s="330"/>
      <c r="J95" s="178" t="s">
        <v>60</v>
      </c>
      <c r="K95" s="178"/>
      <c r="L95" s="178"/>
      <c r="M95" s="179"/>
      <c r="N95" s="43"/>
    </row>
    <row r="96" spans="1:14" ht="16.5" thickBot="1" x14ac:dyDescent="0.3">
      <c r="A96" s="290" t="s">
        <v>0</v>
      </c>
      <c r="B96" s="290"/>
      <c r="C96" s="290"/>
      <c r="D96" s="290"/>
      <c r="E96" s="290"/>
      <c r="F96" s="290"/>
      <c r="H96" s="316" t="s">
        <v>10</v>
      </c>
      <c r="I96" s="317"/>
      <c r="J96" s="317"/>
      <c r="K96" s="317"/>
      <c r="L96" s="317"/>
      <c r="M96" s="318"/>
      <c r="N96" s="43"/>
    </row>
    <row r="97" spans="1:14" x14ac:dyDescent="0.25">
      <c r="A97" s="12" t="s">
        <v>22</v>
      </c>
      <c r="B97" s="12" t="s">
        <v>247</v>
      </c>
      <c r="C97" s="12" t="s">
        <v>23</v>
      </c>
      <c r="D97" s="12" t="s">
        <v>2</v>
      </c>
      <c r="E97" s="13" t="s">
        <v>19</v>
      </c>
      <c r="F97" s="14" t="s">
        <v>4</v>
      </c>
      <c r="H97" s="57" t="s">
        <v>22</v>
      </c>
      <c r="I97" s="57" t="s">
        <v>23</v>
      </c>
      <c r="J97" s="57" t="s">
        <v>2</v>
      </c>
      <c r="K97" s="58" t="s">
        <v>145</v>
      </c>
      <c r="L97" s="58" t="s">
        <v>21</v>
      </c>
      <c r="M97" s="59" t="s">
        <v>4</v>
      </c>
      <c r="N97" s="43"/>
    </row>
    <row r="98" spans="1:14" ht="15.75" x14ac:dyDescent="0.25">
      <c r="A98" s="319" t="s">
        <v>5</v>
      </c>
      <c r="B98" s="320"/>
      <c r="C98" s="320"/>
      <c r="D98" s="320"/>
      <c r="E98" s="320"/>
      <c r="F98" s="321"/>
      <c r="H98" s="322" t="s">
        <v>5</v>
      </c>
      <c r="I98" s="323"/>
      <c r="J98" s="323"/>
      <c r="K98" s="323"/>
      <c r="L98" s="323"/>
      <c r="M98" s="324"/>
    </row>
    <row r="99" spans="1:14" ht="15.75" x14ac:dyDescent="0.25">
      <c r="A99" s="2" t="s">
        <v>248</v>
      </c>
      <c r="B99" s="2" t="s">
        <v>249</v>
      </c>
      <c r="C99" s="2">
        <v>6</v>
      </c>
      <c r="D99" s="2">
        <v>52</v>
      </c>
      <c r="E99" s="11"/>
      <c r="F99" s="11">
        <f>E94*C99*E99</f>
        <v>0</v>
      </c>
      <c r="H99" s="2"/>
      <c r="I99" s="2"/>
      <c r="J99" s="2"/>
      <c r="K99" s="11"/>
      <c r="L99" s="21"/>
      <c r="M99" s="7"/>
    </row>
    <row r="100" spans="1:14" ht="15" customHeight="1" x14ac:dyDescent="0.25">
      <c r="A100" s="2"/>
      <c r="B100" s="2"/>
      <c r="C100" s="2"/>
      <c r="D100" s="2"/>
      <c r="E100" s="11"/>
      <c r="F100" s="11">
        <f>E94*C100*E100</f>
        <v>0</v>
      </c>
      <c r="H100" s="5"/>
      <c r="I100" s="5"/>
      <c r="J100" s="6"/>
      <c r="K100" s="7"/>
      <c r="L100" s="7"/>
      <c r="M100" s="7"/>
    </row>
    <row r="101" spans="1:14" ht="15.75" x14ac:dyDescent="0.25">
      <c r="A101" s="8"/>
      <c r="B101" s="8"/>
      <c r="C101" s="8"/>
      <c r="D101" s="9"/>
      <c r="E101" s="10"/>
      <c r="F101" s="11">
        <f>E94*C101*E101</f>
        <v>0</v>
      </c>
      <c r="H101" s="8"/>
      <c r="I101" s="8"/>
      <c r="J101" s="9"/>
      <c r="K101" s="10"/>
      <c r="L101" s="10"/>
      <c r="M101" s="10"/>
    </row>
    <row r="102" spans="1:14" ht="15.75" x14ac:dyDescent="0.25">
      <c r="A102" s="302" t="s">
        <v>11</v>
      </c>
      <c r="B102" s="303"/>
      <c r="C102" s="303"/>
      <c r="D102" s="303"/>
      <c r="E102" s="304"/>
      <c r="F102" s="83">
        <f>SUM(F99:F101)</f>
        <v>0</v>
      </c>
      <c r="H102" s="302" t="s">
        <v>11</v>
      </c>
      <c r="I102" s="303"/>
      <c r="J102" s="303"/>
      <c r="K102" s="304"/>
      <c r="L102" s="131"/>
      <c r="M102" s="4">
        <f>SUM(M99:M101)</f>
        <v>0</v>
      </c>
    </row>
    <row r="103" spans="1:14" x14ac:dyDescent="0.25">
      <c r="J103" s="298" t="s">
        <v>12</v>
      </c>
      <c r="K103" s="298"/>
      <c r="L103" s="132"/>
      <c r="M103" s="15"/>
    </row>
    <row r="104" spans="1:14" x14ac:dyDescent="0.25">
      <c r="J104" s="134"/>
      <c r="K104" s="134"/>
      <c r="L104" s="134"/>
      <c r="M104" s="17"/>
    </row>
    <row r="105" spans="1:14" s="146" customFormat="1" ht="15.75" x14ac:dyDescent="0.25">
      <c r="A105" s="325" t="s">
        <v>139</v>
      </c>
      <c r="B105" s="325"/>
      <c r="C105" s="325"/>
      <c r="D105" s="301" t="s">
        <v>115</v>
      </c>
      <c r="E105" s="301"/>
      <c r="F105" s="301"/>
      <c r="G105" s="301"/>
      <c r="H105" s="301"/>
      <c r="I105" s="301"/>
      <c r="J105" s="301"/>
      <c r="K105" s="301"/>
      <c r="L105" s="301"/>
      <c r="M105" s="301"/>
    </row>
    <row r="106" spans="1:14" x14ac:dyDescent="0.25">
      <c r="A106" s="180" t="s">
        <v>137</v>
      </c>
      <c r="B106" s="181"/>
      <c r="C106" s="181"/>
      <c r="D106" s="139" t="s">
        <v>31</v>
      </c>
      <c r="E106" s="175">
        <v>1</v>
      </c>
      <c r="F106" s="176"/>
      <c r="H106" s="173" t="s">
        <v>58</v>
      </c>
      <c r="I106" s="174"/>
      <c r="J106" s="139" t="s">
        <v>31</v>
      </c>
      <c r="K106" s="175"/>
      <c r="L106" s="175"/>
      <c r="M106" s="176"/>
      <c r="N106" s="43"/>
    </row>
    <row r="107" spans="1:14" x14ac:dyDescent="0.25">
      <c r="A107" s="329" t="s">
        <v>149</v>
      </c>
      <c r="B107" s="330"/>
      <c r="C107" s="330"/>
      <c r="D107" s="178" t="s">
        <v>60</v>
      </c>
      <c r="E107" s="172" t="s">
        <v>92</v>
      </c>
      <c r="F107" s="179"/>
      <c r="H107" s="329" t="s">
        <v>149</v>
      </c>
      <c r="I107" s="330"/>
      <c r="J107" s="178" t="s">
        <v>60</v>
      </c>
      <c r="K107" s="178"/>
      <c r="L107" s="178"/>
      <c r="M107" s="179"/>
      <c r="N107" s="43"/>
    </row>
    <row r="108" spans="1:14" ht="16.5" thickBot="1" x14ac:dyDescent="0.3">
      <c r="A108" s="289" t="s">
        <v>0</v>
      </c>
      <c r="B108" s="290"/>
      <c r="C108" s="290"/>
      <c r="D108" s="290"/>
      <c r="E108" s="290"/>
      <c r="F108" s="291"/>
      <c r="H108" s="339" t="s">
        <v>10</v>
      </c>
      <c r="I108" s="340"/>
      <c r="J108" s="340"/>
      <c r="K108" s="340"/>
      <c r="L108" s="340"/>
      <c r="M108" s="341"/>
      <c r="N108" s="43"/>
    </row>
    <row r="109" spans="1:14" x14ac:dyDescent="0.25">
      <c r="A109" s="12" t="s">
        <v>22</v>
      </c>
      <c r="B109" s="12" t="s">
        <v>247</v>
      </c>
      <c r="C109" s="12" t="s">
        <v>23</v>
      </c>
      <c r="D109" s="12" t="s">
        <v>2</v>
      </c>
      <c r="E109" s="13" t="s">
        <v>19</v>
      </c>
      <c r="F109" s="14" t="s">
        <v>4</v>
      </c>
      <c r="H109" s="57" t="s">
        <v>22</v>
      </c>
      <c r="I109" s="57" t="s">
        <v>23</v>
      </c>
      <c r="J109" s="57" t="s">
        <v>2</v>
      </c>
      <c r="K109" s="58" t="s">
        <v>145</v>
      </c>
      <c r="L109" s="58" t="s">
        <v>21</v>
      </c>
      <c r="M109" s="59" t="s">
        <v>4</v>
      </c>
      <c r="N109" s="43"/>
    </row>
    <row r="110" spans="1:14" ht="15.75" x14ac:dyDescent="0.25">
      <c r="A110" s="319" t="s">
        <v>5</v>
      </c>
      <c r="B110" s="320"/>
      <c r="C110" s="320"/>
      <c r="D110" s="320"/>
      <c r="E110" s="320"/>
      <c r="F110" s="321"/>
      <c r="H110" s="322" t="s">
        <v>5</v>
      </c>
      <c r="I110" s="323"/>
      <c r="J110" s="323"/>
      <c r="K110" s="323"/>
      <c r="L110" s="323"/>
      <c r="M110" s="324"/>
    </row>
    <row r="111" spans="1:14" ht="15.75" x14ac:dyDescent="0.25">
      <c r="A111" s="2" t="s">
        <v>248</v>
      </c>
      <c r="B111" s="2" t="s">
        <v>224</v>
      </c>
      <c r="C111" s="2">
        <v>7</v>
      </c>
      <c r="D111" s="2">
        <v>64</v>
      </c>
      <c r="E111" s="11"/>
      <c r="F111" s="11">
        <f>E106*C111*E111</f>
        <v>0</v>
      </c>
      <c r="H111" s="2"/>
      <c r="I111" s="2"/>
      <c r="J111" s="2"/>
      <c r="K111" s="11"/>
      <c r="L111" s="21"/>
      <c r="M111" s="7"/>
    </row>
    <row r="112" spans="1:14" ht="15" customHeight="1" x14ac:dyDescent="0.25">
      <c r="A112" s="2"/>
      <c r="B112" s="2"/>
      <c r="C112" s="2"/>
      <c r="D112" s="2"/>
      <c r="E112" s="11"/>
      <c r="F112" s="11">
        <f>E106*C112*E112</f>
        <v>0</v>
      </c>
      <c r="H112" s="5"/>
      <c r="I112" s="5"/>
      <c r="J112" s="6"/>
      <c r="K112" s="7"/>
      <c r="L112" s="7"/>
      <c r="M112" s="7"/>
    </row>
    <row r="113" spans="1:14" ht="15.75" x14ac:dyDescent="0.25">
      <c r="A113" s="8"/>
      <c r="B113" s="8"/>
      <c r="C113" s="8"/>
      <c r="D113" s="9"/>
      <c r="E113" s="10"/>
      <c r="F113" s="11">
        <f>E106*C113*E113</f>
        <v>0</v>
      </c>
      <c r="H113" s="8"/>
      <c r="I113" s="8"/>
      <c r="J113" s="9"/>
      <c r="K113" s="10"/>
      <c r="L113" s="10"/>
      <c r="M113" s="10"/>
    </row>
    <row r="114" spans="1:14" ht="15.75" x14ac:dyDescent="0.25">
      <c r="A114" s="302" t="s">
        <v>11</v>
      </c>
      <c r="B114" s="303"/>
      <c r="C114" s="303"/>
      <c r="D114" s="303"/>
      <c r="E114" s="304"/>
      <c r="F114" s="4">
        <f>SUM(F111:F113)</f>
        <v>0</v>
      </c>
      <c r="H114" s="302" t="s">
        <v>11</v>
      </c>
      <c r="I114" s="303"/>
      <c r="J114" s="303"/>
      <c r="K114" s="304"/>
      <c r="L114" s="131"/>
      <c r="M114" s="4">
        <f>SUM(M111:M113)</f>
        <v>0</v>
      </c>
    </row>
    <row r="115" spans="1:14" x14ac:dyDescent="0.25">
      <c r="A115" s="184" t="s">
        <v>147</v>
      </c>
      <c r="B115" s="185"/>
      <c r="C115" s="185"/>
      <c r="D115" s="139" t="s">
        <v>31</v>
      </c>
      <c r="E115" s="178">
        <v>16</v>
      </c>
      <c r="F115" s="179"/>
      <c r="H115" s="182" t="s">
        <v>58</v>
      </c>
      <c r="I115" s="183"/>
      <c r="J115" s="139" t="s">
        <v>31</v>
      </c>
      <c r="K115" s="178"/>
      <c r="L115" s="178"/>
      <c r="M115" s="179"/>
      <c r="N115" s="43"/>
    </row>
    <row r="116" spans="1:14" x14ac:dyDescent="0.25">
      <c r="A116" s="329" t="s">
        <v>150</v>
      </c>
      <c r="B116" s="330"/>
      <c r="C116" s="330"/>
      <c r="D116" s="178" t="s">
        <v>60</v>
      </c>
      <c r="E116" s="172" t="s">
        <v>142</v>
      </c>
      <c r="F116" s="179"/>
      <c r="H116" s="329" t="s">
        <v>150</v>
      </c>
      <c r="I116" s="330"/>
      <c r="J116" s="178" t="s">
        <v>60</v>
      </c>
      <c r="K116" s="178"/>
      <c r="L116" s="178"/>
      <c r="M116" s="179"/>
      <c r="N116" s="43"/>
    </row>
    <row r="117" spans="1:14" ht="15.75" x14ac:dyDescent="0.25">
      <c r="A117" s="319" t="s">
        <v>6</v>
      </c>
      <c r="B117" s="320"/>
      <c r="C117" s="320"/>
      <c r="D117" s="320"/>
      <c r="E117" s="320"/>
      <c r="F117" s="321"/>
      <c r="H117" s="342" t="s">
        <v>6</v>
      </c>
      <c r="I117" s="343"/>
      <c r="J117" s="343"/>
      <c r="K117" s="343"/>
      <c r="L117" s="343"/>
      <c r="M117" s="344"/>
      <c r="N117" s="43"/>
    </row>
    <row r="118" spans="1:14" ht="15.75" x14ac:dyDescent="0.25">
      <c r="A118" s="2" t="s">
        <v>248</v>
      </c>
      <c r="B118" s="2" t="s">
        <v>246</v>
      </c>
      <c r="C118" s="2">
        <v>6</v>
      </c>
      <c r="D118" s="2">
        <v>73</v>
      </c>
      <c r="E118" s="11"/>
      <c r="F118" s="11">
        <f>E115*C118*E118</f>
        <v>0</v>
      </c>
      <c r="H118" s="2"/>
      <c r="I118" s="2"/>
      <c r="J118" s="2"/>
      <c r="K118" s="11"/>
      <c r="L118" s="21"/>
      <c r="M118" s="7"/>
      <c r="N118" s="43"/>
    </row>
    <row r="119" spans="1:14" ht="15" customHeight="1" x14ac:dyDescent="0.25">
      <c r="A119" s="2"/>
      <c r="B119" s="2"/>
      <c r="C119" s="2"/>
      <c r="D119" s="2"/>
      <c r="E119" s="11"/>
      <c r="F119" s="11">
        <f>E115*C119*E119</f>
        <v>0</v>
      </c>
      <c r="H119" s="5"/>
      <c r="I119" s="5"/>
      <c r="J119" s="6"/>
      <c r="K119" s="7"/>
      <c r="L119" s="7"/>
      <c r="M119" s="7"/>
      <c r="N119" s="43"/>
    </row>
    <row r="120" spans="1:14" ht="15.75" x14ac:dyDescent="0.25">
      <c r="A120" s="8"/>
      <c r="B120" s="8"/>
      <c r="C120" s="8"/>
      <c r="D120" s="9"/>
      <c r="E120" s="10"/>
      <c r="F120" s="11">
        <f>E115*C120*E120</f>
        <v>0</v>
      </c>
      <c r="H120" s="8"/>
      <c r="I120" s="8"/>
      <c r="J120" s="9"/>
      <c r="K120" s="10"/>
      <c r="L120" s="10"/>
      <c r="M120" s="10"/>
      <c r="N120" s="43"/>
    </row>
    <row r="121" spans="1:14" ht="15.75" x14ac:dyDescent="0.25">
      <c r="A121" s="302" t="s">
        <v>144</v>
      </c>
      <c r="B121" s="303"/>
      <c r="C121" s="303"/>
      <c r="D121" s="303"/>
      <c r="E121" s="304"/>
      <c r="F121" s="4">
        <f>SUM(F118:F120)</f>
        <v>0</v>
      </c>
      <c r="H121" s="8"/>
      <c r="I121" s="8"/>
      <c r="J121" s="9"/>
      <c r="K121" s="10"/>
      <c r="L121" s="10"/>
      <c r="M121" s="10"/>
      <c r="N121" s="43"/>
    </row>
    <row r="122" spans="1:14" ht="15.75" x14ac:dyDescent="0.25">
      <c r="A122" s="302" t="s">
        <v>45</v>
      </c>
      <c r="B122" s="303"/>
      <c r="C122" s="303"/>
      <c r="D122" s="303"/>
      <c r="E122" s="304"/>
      <c r="F122" s="83">
        <f>SUM(F121,F114)</f>
        <v>0</v>
      </c>
      <c r="H122" s="302" t="s">
        <v>11</v>
      </c>
      <c r="I122" s="303"/>
      <c r="J122" s="303"/>
      <c r="K122" s="303"/>
      <c r="L122" s="304"/>
      <c r="M122" s="4">
        <f>SUM(M118:M121)</f>
        <v>0</v>
      </c>
      <c r="N122" s="43"/>
    </row>
    <row r="123" spans="1:14" x14ac:dyDescent="0.25">
      <c r="J123" s="298" t="s">
        <v>12</v>
      </c>
      <c r="K123" s="298"/>
      <c r="L123" s="132"/>
      <c r="M123" s="15"/>
      <c r="N123" s="43"/>
    </row>
    <row r="124" spans="1:14" x14ac:dyDescent="0.25">
      <c r="J124" s="134"/>
      <c r="K124" s="134"/>
      <c r="L124" s="134"/>
      <c r="M124" s="17"/>
      <c r="N124" s="43"/>
    </row>
    <row r="125" spans="1:14" x14ac:dyDescent="0.25">
      <c r="A125" s="306" t="s">
        <v>17</v>
      </c>
      <c r="B125" s="306"/>
      <c r="C125" s="306"/>
      <c r="D125" s="306"/>
      <c r="E125" s="306"/>
      <c r="F125" s="306"/>
      <c r="H125" s="306" t="s">
        <v>18</v>
      </c>
      <c r="I125" s="306"/>
      <c r="J125" s="306"/>
      <c r="K125" s="306"/>
      <c r="L125" s="306"/>
      <c r="M125" s="30"/>
    </row>
    <row r="126" spans="1:14" x14ac:dyDescent="0.25">
      <c r="A126" s="356" t="s">
        <v>209</v>
      </c>
      <c r="B126" s="356"/>
      <c r="C126" s="355"/>
      <c r="D126" s="355"/>
      <c r="E126" s="355"/>
      <c r="F126" s="256">
        <f>F114+F102+F90+F78+F54+F42+F30+F18</f>
        <v>0</v>
      </c>
      <c r="H126" s="356" t="s">
        <v>209</v>
      </c>
      <c r="I126" s="355"/>
      <c r="J126" s="355"/>
      <c r="K126" s="355"/>
      <c r="L126" s="22"/>
      <c r="M126" s="31"/>
    </row>
    <row r="127" spans="1:14" x14ac:dyDescent="0.25">
      <c r="A127" s="356" t="s">
        <v>210</v>
      </c>
      <c r="B127" s="356"/>
      <c r="C127" s="355"/>
      <c r="D127" s="355"/>
      <c r="E127" s="355"/>
      <c r="F127" s="256">
        <f>F121+F66</f>
        <v>0</v>
      </c>
      <c r="H127" s="356" t="s">
        <v>210</v>
      </c>
      <c r="I127" s="355"/>
      <c r="J127" s="355"/>
      <c r="K127" s="355"/>
      <c r="L127" s="29"/>
      <c r="M127" s="31"/>
    </row>
    <row r="128" spans="1:14" x14ac:dyDescent="0.25">
      <c r="A128" s="306" t="s">
        <v>11</v>
      </c>
      <c r="B128" s="306"/>
      <c r="C128" s="306"/>
      <c r="D128" s="306"/>
      <c r="E128" s="306"/>
      <c r="F128" s="257">
        <f>F18+F30+F42+F54+F66+F78+F90+F102+F122</f>
        <v>0</v>
      </c>
      <c r="H128" s="306" t="s">
        <v>11</v>
      </c>
      <c r="I128" s="306"/>
      <c r="J128" s="306"/>
      <c r="K128" s="306"/>
      <c r="L128" s="23"/>
      <c r="M128" s="30"/>
    </row>
    <row r="131" spans="1:6" x14ac:dyDescent="0.25">
      <c r="A131" s="313" t="s">
        <v>211</v>
      </c>
      <c r="B131" s="314"/>
      <c r="C131" s="314"/>
      <c r="D131" s="314"/>
      <c r="E131" s="315"/>
      <c r="F131" s="81">
        <f>F126</f>
        <v>0</v>
      </c>
    </row>
    <row r="132" spans="1:6" x14ac:dyDescent="0.25">
      <c r="A132" s="313" t="s">
        <v>212</v>
      </c>
      <c r="B132" s="314"/>
      <c r="C132" s="314"/>
      <c r="D132" s="314"/>
      <c r="E132" s="315"/>
      <c r="F132" s="81">
        <f>F127</f>
        <v>0</v>
      </c>
    </row>
    <row r="133" spans="1:6" x14ac:dyDescent="0.25">
      <c r="A133" s="309" t="s">
        <v>54</v>
      </c>
      <c r="B133" s="310"/>
      <c r="C133" s="310"/>
      <c r="D133" s="310"/>
      <c r="E133" s="311"/>
      <c r="F133" s="82">
        <f>F131</f>
        <v>0</v>
      </c>
    </row>
    <row r="135" spans="1:6" x14ac:dyDescent="0.25">
      <c r="F135" s="31"/>
    </row>
  </sheetData>
  <customSheetViews>
    <customSheetView guid="{6B2C8637-78CC-4CB6-97F7-DEE04A596283}" showGridLines="0">
      <selection activeCell="A8" sqref="A8:L8"/>
      <pageMargins left="0.511811024" right="0.511811024" top="0.78740157499999996" bottom="0.78740157499999996" header="0.31496062000000002" footer="0.31496062000000002"/>
      <pageSetup scale="65" orientation="landscape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17">
    <mergeCell ref="A127:E127"/>
    <mergeCell ref="H127:K127"/>
    <mergeCell ref="A132:E132"/>
    <mergeCell ref="A60:F60"/>
    <mergeCell ref="H60:M60"/>
    <mergeCell ref="A57:C57"/>
    <mergeCell ref="D57:M57"/>
    <mergeCell ref="A74:F74"/>
    <mergeCell ref="H74:M74"/>
    <mergeCell ref="A78:E78"/>
    <mergeCell ref="H78:K78"/>
    <mergeCell ref="J79:K79"/>
    <mergeCell ref="A71:C71"/>
    <mergeCell ref="H71:I71"/>
    <mergeCell ref="A72:F72"/>
    <mergeCell ref="H72:M72"/>
    <mergeCell ref="A69:C69"/>
    <mergeCell ref="D69:M69"/>
    <mergeCell ref="H66:K66"/>
    <mergeCell ref="J67:K67"/>
    <mergeCell ref="A59:C59"/>
    <mergeCell ref="H59:I59"/>
    <mergeCell ref="A96:F96"/>
    <mergeCell ref="H96:M96"/>
    <mergeCell ref="A33:C33"/>
    <mergeCell ref="D33:M33"/>
    <mergeCell ref="A45:C45"/>
    <mergeCell ref="D45:M45"/>
    <mergeCell ref="J55:K55"/>
    <mergeCell ref="A38:F38"/>
    <mergeCell ref="H38:M38"/>
    <mergeCell ref="A36:F36"/>
    <mergeCell ref="H36:M36"/>
    <mergeCell ref="A42:E42"/>
    <mergeCell ref="H42:K42"/>
    <mergeCell ref="A35:C35"/>
    <mergeCell ref="H35:I35"/>
    <mergeCell ref="A9:C9"/>
    <mergeCell ref="D9:M9"/>
    <mergeCell ref="A18:E18"/>
    <mergeCell ref="H18:K18"/>
    <mergeCell ref="J19:K19"/>
    <mergeCell ref="A31:E31"/>
    <mergeCell ref="J31:K31"/>
    <mergeCell ref="A23:C23"/>
    <mergeCell ref="A14:F14"/>
    <mergeCell ref="H14:M14"/>
    <mergeCell ref="A11:C11"/>
    <mergeCell ref="H11:I11"/>
    <mergeCell ref="A12:F12"/>
    <mergeCell ref="H12:M12"/>
    <mergeCell ref="A21:C21"/>
    <mergeCell ref="D21:M21"/>
    <mergeCell ref="H24:M24"/>
    <mergeCell ref="A26:F26"/>
    <mergeCell ref="H26:M26"/>
    <mergeCell ref="A30:E30"/>
    <mergeCell ref="H23:I23"/>
    <mergeCell ref="A24:F24"/>
    <mergeCell ref="A133:E133"/>
    <mergeCell ref="A131:E131"/>
    <mergeCell ref="A128:E128"/>
    <mergeCell ref="H128:K128"/>
    <mergeCell ref="A125:F125"/>
    <mergeCell ref="H125:L125"/>
    <mergeCell ref="A126:E126"/>
    <mergeCell ref="H126:K126"/>
    <mergeCell ref="J43:K43"/>
    <mergeCell ref="A47:C47"/>
    <mergeCell ref="H47:I47"/>
    <mergeCell ref="A48:F48"/>
    <mergeCell ref="H48:M48"/>
    <mergeCell ref="A54:E54"/>
    <mergeCell ref="H54:K54"/>
    <mergeCell ref="A50:F50"/>
    <mergeCell ref="H50:M50"/>
    <mergeCell ref="A62:F62"/>
    <mergeCell ref="H62:M62"/>
    <mergeCell ref="A66:E66"/>
    <mergeCell ref="A93:C93"/>
    <mergeCell ref="D93:M93"/>
    <mergeCell ref="A95:C95"/>
    <mergeCell ref="H95:I95"/>
    <mergeCell ref="A98:F98"/>
    <mergeCell ref="H98:M98"/>
    <mergeCell ref="A102:E102"/>
    <mergeCell ref="H102:K102"/>
    <mergeCell ref="J103:K103"/>
    <mergeCell ref="A122:E122"/>
    <mergeCell ref="H122:L122"/>
    <mergeCell ref="J123:K123"/>
    <mergeCell ref="A105:C105"/>
    <mergeCell ref="D105:M105"/>
    <mergeCell ref="A107:C107"/>
    <mergeCell ref="H107:I107"/>
    <mergeCell ref="A108:F108"/>
    <mergeCell ref="H108:M108"/>
    <mergeCell ref="A110:F110"/>
    <mergeCell ref="H110:M110"/>
    <mergeCell ref="A114:E114"/>
    <mergeCell ref="H114:K114"/>
    <mergeCell ref="A116:C116"/>
    <mergeCell ref="H116:I116"/>
    <mergeCell ref="A117:F117"/>
    <mergeCell ref="H117:M117"/>
    <mergeCell ref="A121:E121"/>
    <mergeCell ref="J91:K91"/>
    <mergeCell ref="A81:C81"/>
    <mergeCell ref="D81:M81"/>
    <mergeCell ref="A83:C83"/>
    <mergeCell ref="H83:I83"/>
    <mergeCell ref="A84:F84"/>
    <mergeCell ref="H84:M84"/>
    <mergeCell ref="A86:F86"/>
    <mergeCell ref="H86:M86"/>
    <mergeCell ref="A90:E90"/>
    <mergeCell ref="H90:K90"/>
  </mergeCells>
  <dataValidations disablePrompts="1" count="1">
    <dataValidation allowBlank="1" showInputMessage="1" showErrorMessage="1" promptTitle="NOME DO EVENTO" prompt="COLOCAR O NOME DO EVENTO" sqref="D57"/>
  </dataValidations>
  <pageMargins left="0.51181102362204722" right="0.51181102362204722" top="0.78740157480314965" bottom="0.78740157480314965" header="0.31496062992125984" footer="0.31496062992125984"/>
  <pageSetup scale="65" orientation="landscape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32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139"/>
  <sheetViews>
    <sheetView showGridLines="0" topLeftCell="A115" zoomScale="90" zoomScaleNormal="90" zoomScalePageLayoutView="90" workbookViewId="0">
      <selection activeCell="A10" sqref="A10"/>
    </sheetView>
  </sheetViews>
  <sheetFormatPr defaultColWidth="8.85546875" defaultRowHeight="15" x14ac:dyDescent="0.25"/>
  <cols>
    <col min="1" max="1" width="53.42578125" customWidth="1"/>
    <col min="2" max="2" width="13.7109375" customWidth="1"/>
    <col min="3" max="3" width="15.7109375" bestFit="1" customWidth="1"/>
    <col min="4" max="4" width="13" bestFit="1" customWidth="1"/>
    <col min="5" max="5" width="13" customWidth="1"/>
    <col min="6" max="6" width="11.42578125" bestFit="1" customWidth="1"/>
    <col min="7" max="7" width="20.28515625" bestFit="1" customWidth="1"/>
    <col min="8" max="8" width="2.7109375" customWidth="1"/>
    <col min="9" max="9" width="34.28515625" customWidth="1"/>
    <col min="10" max="10" width="9.28515625" customWidth="1"/>
    <col min="11" max="11" width="15.7109375" bestFit="1" customWidth="1"/>
    <col min="12" max="12" width="9.28515625" bestFit="1" customWidth="1"/>
    <col min="13" max="13" width="7.85546875" bestFit="1" customWidth="1"/>
    <col min="14" max="14" width="7.85546875" customWidth="1"/>
    <col min="15" max="15" width="13.42578125" bestFit="1" customWidth="1"/>
  </cols>
  <sheetData>
    <row r="7" spans="1:16" x14ac:dyDescent="0.25">
      <c r="O7" s="26">
        <f ca="1">NOW()</f>
        <v>41864.691061689817</v>
      </c>
    </row>
    <row r="8" spans="1:16" s="146" customFormat="1" ht="14.25" customHeight="1" x14ac:dyDescent="0.25">
      <c r="A8" s="228" t="s">
        <v>121</v>
      </c>
      <c r="B8" s="360" t="s">
        <v>97</v>
      </c>
      <c r="C8" s="361"/>
      <c r="D8" s="361"/>
      <c r="E8" s="361"/>
      <c r="F8" s="361"/>
      <c r="G8" s="361"/>
      <c r="H8" s="287"/>
      <c r="I8" s="287"/>
      <c r="J8" s="287"/>
      <c r="K8" s="287"/>
      <c r="L8" s="287"/>
      <c r="M8" s="287"/>
      <c r="N8" s="287"/>
      <c r="O8" s="288"/>
      <c r="P8" s="147"/>
    </row>
    <row r="9" spans="1:16" x14ac:dyDescent="0.25">
      <c r="A9" s="148" t="s">
        <v>108</v>
      </c>
      <c r="B9" s="139" t="s">
        <v>9</v>
      </c>
      <c r="C9" s="362">
        <v>7</v>
      </c>
      <c r="D9" s="362"/>
      <c r="E9" s="362"/>
      <c r="F9" s="362"/>
      <c r="G9" s="363"/>
      <c r="I9" s="186" t="s">
        <v>174</v>
      </c>
      <c r="J9" s="139" t="s">
        <v>9</v>
      </c>
      <c r="K9" s="139"/>
      <c r="L9" s="205" t="s">
        <v>47</v>
      </c>
      <c r="M9" s="205"/>
      <c r="N9" s="175"/>
      <c r="O9" s="176"/>
    </row>
    <row r="10" spans="1:16" x14ac:dyDescent="0.25">
      <c r="A10" s="280" t="s">
        <v>175</v>
      </c>
      <c r="B10" s="229" t="s">
        <v>7</v>
      </c>
      <c r="C10" s="229"/>
      <c r="D10" s="230" t="s">
        <v>66</v>
      </c>
      <c r="E10" s="230"/>
      <c r="F10" s="230"/>
      <c r="G10" s="204"/>
      <c r="I10" s="198" t="s">
        <v>175</v>
      </c>
      <c r="J10" s="141" t="s">
        <v>7</v>
      </c>
      <c r="K10" s="141"/>
      <c r="L10" s="141"/>
      <c r="M10" s="141"/>
      <c r="N10" s="178"/>
      <c r="O10" s="179"/>
    </row>
    <row r="11" spans="1:16" ht="16.5" thickBot="1" x14ac:dyDescent="0.3">
      <c r="A11" s="289" t="s">
        <v>0</v>
      </c>
      <c r="B11" s="290"/>
      <c r="C11" s="290"/>
      <c r="D11" s="290"/>
      <c r="E11" s="290"/>
      <c r="F11" s="290"/>
      <c r="G11" s="291"/>
      <c r="I11" s="289" t="s">
        <v>10</v>
      </c>
      <c r="J11" s="290"/>
      <c r="K11" s="290"/>
      <c r="L11" s="290"/>
      <c r="M11" s="290"/>
      <c r="N11" s="290"/>
      <c r="O11" s="291"/>
    </row>
    <row r="12" spans="1:16" x14ac:dyDescent="0.25">
      <c r="A12" s="12" t="s">
        <v>176</v>
      </c>
      <c r="B12" s="12" t="s">
        <v>29</v>
      </c>
      <c r="C12" s="258" t="s">
        <v>213</v>
      </c>
      <c r="D12" s="12" t="s">
        <v>177</v>
      </c>
      <c r="E12" s="258" t="s">
        <v>214</v>
      </c>
      <c r="F12" s="13" t="s">
        <v>30</v>
      </c>
      <c r="G12" s="14" t="s">
        <v>4</v>
      </c>
      <c r="I12" s="12" t="s">
        <v>176</v>
      </c>
      <c r="J12" s="12" t="s">
        <v>29</v>
      </c>
      <c r="K12" s="258" t="s">
        <v>213</v>
      </c>
      <c r="L12" s="12" t="s">
        <v>177</v>
      </c>
      <c r="M12" s="258" t="s">
        <v>214</v>
      </c>
      <c r="N12" s="13" t="s">
        <v>30</v>
      </c>
      <c r="O12" s="14" t="s">
        <v>4</v>
      </c>
    </row>
    <row r="13" spans="1:16" x14ac:dyDescent="0.25">
      <c r="A13" s="28" t="s">
        <v>179</v>
      </c>
      <c r="B13" s="206">
        <v>200</v>
      </c>
      <c r="C13" s="206"/>
      <c r="D13" s="206">
        <f>B13*20%</f>
        <v>40</v>
      </c>
      <c r="E13" s="206"/>
      <c r="F13" s="3">
        <v>2</v>
      </c>
      <c r="G13" s="265">
        <f>(B13+D13)*C9*F13</f>
        <v>3360</v>
      </c>
      <c r="I13" s="208"/>
      <c r="J13" s="206"/>
      <c r="K13" s="206"/>
      <c r="L13" s="206"/>
      <c r="M13" s="206"/>
      <c r="N13" s="3"/>
      <c r="O13" s="207"/>
    </row>
    <row r="14" spans="1:16" x14ac:dyDescent="0.25">
      <c r="A14" s="208" t="s">
        <v>178</v>
      </c>
      <c r="B14" s="206">
        <v>230</v>
      </c>
      <c r="C14" s="206"/>
      <c r="D14" s="206">
        <f>B14*20%</f>
        <v>46</v>
      </c>
      <c r="E14" s="206"/>
      <c r="F14" s="3">
        <v>1</v>
      </c>
      <c r="G14" s="265">
        <f>(B14+D14)*C9*F14</f>
        <v>1932</v>
      </c>
      <c r="I14" s="208"/>
      <c r="J14" s="206"/>
      <c r="K14" s="206"/>
      <c r="L14" s="206"/>
      <c r="M14" s="206"/>
      <c r="N14" s="3"/>
      <c r="O14" s="207"/>
    </row>
    <row r="15" spans="1:16" x14ac:dyDescent="0.25">
      <c r="A15" s="208" t="s">
        <v>196</v>
      </c>
      <c r="B15" s="206">
        <v>230</v>
      </c>
      <c r="C15" s="206"/>
      <c r="D15" s="206">
        <f>B15*20%</f>
        <v>46</v>
      </c>
      <c r="E15" s="206"/>
      <c r="F15" s="3">
        <v>1</v>
      </c>
      <c r="G15" s="265">
        <f>(B15+D15)*C9*F15</f>
        <v>1932</v>
      </c>
      <c r="I15" s="208"/>
      <c r="J15" s="206"/>
      <c r="K15" s="206"/>
      <c r="L15" s="206"/>
      <c r="M15" s="206"/>
      <c r="N15" s="3"/>
      <c r="O15" s="207"/>
    </row>
    <row r="16" spans="1:16" x14ac:dyDescent="0.25">
      <c r="A16" s="208" t="s">
        <v>197</v>
      </c>
      <c r="B16" s="206">
        <v>230</v>
      </c>
      <c r="C16" s="206"/>
      <c r="D16" s="206">
        <f>B16*20%</f>
        <v>46</v>
      </c>
      <c r="E16" s="206"/>
      <c r="F16" s="3">
        <v>1</v>
      </c>
      <c r="G16" s="265">
        <f>(B16+D16)*C9*F16</f>
        <v>1932</v>
      </c>
      <c r="I16" s="208"/>
      <c r="J16" s="206"/>
      <c r="K16" s="206"/>
      <c r="L16" s="206"/>
      <c r="M16" s="206"/>
      <c r="N16" s="3"/>
      <c r="O16" s="207"/>
    </row>
    <row r="17" spans="1:16" x14ac:dyDescent="0.25">
      <c r="A17" s="209"/>
      <c r="B17" s="206"/>
      <c r="C17" s="206"/>
      <c r="D17" s="206"/>
      <c r="E17" s="260"/>
      <c r="F17" s="210"/>
      <c r="G17" s="265">
        <f>(B17+D17)*C9*F17</f>
        <v>0</v>
      </c>
      <c r="I17" s="209"/>
      <c r="J17" s="211"/>
      <c r="K17" s="211"/>
      <c r="L17" s="211"/>
      <c r="M17" s="211"/>
      <c r="N17" s="210"/>
      <c r="O17" s="207"/>
    </row>
    <row r="18" spans="1:16" ht="15.75" x14ac:dyDescent="0.25">
      <c r="A18" s="302" t="s">
        <v>11</v>
      </c>
      <c r="B18" s="304"/>
      <c r="C18" s="263">
        <f>SUM(C13:C17)</f>
        <v>0</v>
      </c>
      <c r="D18" s="262"/>
      <c r="E18" s="263">
        <f>SUM(E13:E17)</f>
        <v>0</v>
      </c>
      <c r="F18" s="37"/>
      <c r="G18" s="266">
        <f>SUM(G13:G17)</f>
        <v>9156</v>
      </c>
      <c r="I18" s="302" t="s">
        <v>11</v>
      </c>
      <c r="J18" s="303"/>
      <c r="K18" s="303"/>
      <c r="L18" s="303"/>
      <c r="M18" s="303"/>
      <c r="N18" s="304"/>
      <c r="O18" s="4">
        <f>SUM(O13:O16)</f>
        <v>0</v>
      </c>
    </row>
    <row r="19" spans="1:16" x14ac:dyDescent="0.25">
      <c r="J19" s="299" t="s">
        <v>12</v>
      </c>
      <c r="K19" s="359"/>
      <c r="L19" s="359"/>
      <c r="M19" s="359"/>
      <c r="N19" s="300"/>
      <c r="O19" s="15"/>
    </row>
    <row r="21" spans="1:16" s="146" customFormat="1" ht="15.75" x14ac:dyDescent="0.25">
      <c r="A21" s="199" t="s">
        <v>122</v>
      </c>
      <c r="B21" s="286" t="s">
        <v>100</v>
      </c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8"/>
      <c r="P21" s="147"/>
    </row>
    <row r="22" spans="1:16" x14ac:dyDescent="0.25">
      <c r="A22" s="148" t="s">
        <v>108</v>
      </c>
      <c r="B22" s="139" t="s">
        <v>9</v>
      </c>
      <c r="C22" s="364">
        <v>7</v>
      </c>
      <c r="D22" s="364"/>
      <c r="E22" s="364"/>
      <c r="F22" s="364"/>
      <c r="G22" s="365"/>
      <c r="I22" s="186" t="s">
        <v>174</v>
      </c>
      <c r="J22" s="139" t="s">
        <v>9</v>
      </c>
      <c r="K22" s="139"/>
      <c r="L22" s="205" t="s">
        <v>47</v>
      </c>
      <c r="M22" s="205"/>
      <c r="N22" s="175"/>
      <c r="O22" s="176"/>
    </row>
    <row r="23" spans="1:16" x14ac:dyDescent="0.25">
      <c r="A23" s="280" t="s">
        <v>175</v>
      </c>
      <c r="B23" s="141" t="s">
        <v>7</v>
      </c>
      <c r="C23" s="141"/>
      <c r="D23" s="142" t="s">
        <v>66</v>
      </c>
      <c r="E23" s="142"/>
      <c r="F23" s="178"/>
      <c r="G23" s="179"/>
      <c r="I23" s="198" t="s">
        <v>175</v>
      </c>
      <c r="J23" s="141" t="s">
        <v>7</v>
      </c>
      <c r="K23" s="141"/>
      <c r="L23" s="141"/>
      <c r="M23" s="141"/>
      <c r="N23" s="178"/>
      <c r="O23" s="179"/>
    </row>
    <row r="24" spans="1:16" ht="16.5" thickBot="1" x14ac:dyDescent="0.3">
      <c r="A24" s="289" t="s">
        <v>0</v>
      </c>
      <c r="B24" s="290"/>
      <c r="C24" s="290"/>
      <c r="D24" s="290"/>
      <c r="E24" s="290"/>
      <c r="F24" s="290"/>
      <c r="G24" s="291"/>
      <c r="I24" s="289" t="s">
        <v>10</v>
      </c>
      <c r="J24" s="290"/>
      <c r="K24" s="290"/>
      <c r="L24" s="290"/>
      <c r="M24" s="290"/>
      <c r="N24" s="290"/>
      <c r="O24" s="291"/>
    </row>
    <row r="25" spans="1:16" x14ac:dyDescent="0.25">
      <c r="A25" s="12" t="s">
        <v>176</v>
      </c>
      <c r="B25" s="12" t="s">
        <v>29</v>
      </c>
      <c r="C25" s="258" t="s">
        <v>213</v>
      </c>
      <c r="D25" s="12" t="s">
        <v>177</v>
      </c>
      <c r="E25" s="258" t="s">
        <v>214</v>
      </c>
      <c r="F25" s="13" t="s">
        <v>30</v>
      </c>
      <c r="G25" s="14" t="s">
        <v>4</v>
      </c>
      <c r="I25" s="12" t="s">
        <v>176</v>
      </c>
      <c r="J25" s="12" t="s">
        <v>29</v>
      </c>
      <c r="K25" s="258" t="s">
        <v>213</v>
      </c>
      <c r="L25" s="12" t="s">
        <v>177</v>
      </c>
      <c r="M25" s="258" t="s">
        <v>214</v>
      </c>
      <c r="N25" s="13" t="s">
        <v>30</v>
      </c>
      <c r="O25" s="14" t="s">
        <v>4</v>
      </c>
    </row>
    <row r="26" spans="1:16" x14ac:dyDescent="0.25">
      <c r="A26" s="28" t="s">
        <v>178</v>
      </c>
      <c r="B26" s="206">
        <v>230</v>
      </c>
      <c r="C26" s="206"/>
      <c r="D26" s="206">
        <f t="shared" ref="D26:D29" si="0">B26*20%</f>
        <v>46</v>
      </c>
      <c r="E26" s="206"/>
      <c r="F26" s="3">
        <v>1</v>
      </c>
      <c r="G26" s="265">
        <f>(B26+D26)*C22*F26</f>
        <v>1932</v>
      </c>
      <c r="I26" s="208"/>
      <c r="J26" s="206"/>
      <c r="K26" s="206"/>
      <c r="L26" s="206"/>
      <c r="M26" s="206"/>
      <c r="N26" s="3"/>
      <c r="O26" s="207"/>
    </row>
    <row r="27" spans="1:16" x14ac:dyDescent="0.25">
      <c r="A27" s="208" t="s">
        <v>179</v>
      </c>
      <c r="B27" s="206">
        <v>200</v>
      </c>
      <c r="C27" s="206"/>
      <c r="D27" s="206">
        <f t="shared" si="0"/>
        <v>40</v>
      </c>
      <c r="E27" s="206"/>
      <c r="F27" s="3">
        <v>2</v>
      </c>
      <c r="G27" s="265">
        <f>(B27+D27)*$C$22*F27</f>
        <v>3360</v>
      </c>
      <c r="I27" s="208"/>
      <c r="J27" s="206"/>
      <c r="K27" s="206"/>
      <c r="L27" s="206"/>
      <c r="M27" s="206"/>
      <c r="N27" s="3"/>
      <c r="O27" s="207"/>
    </row>
    <row r="28" spans="1:16" x14ac:dyDescent="0.25">
      <c r="A28" s="208" t="s">
        <v>196</v>
      </c>
      <c r="B28" s="206">
        <v>230</v>
      </c>
      <c r="C28" s="206"/>
      <c r="D28" s="206">
        <f t="shared" si="0"/>
        <v>46</v>
      </c>
      <c r="E28" s="206"/>
      <c r="F28" s="3">
        <v>1</v>
      </c>
      <c r="G28" s="265">
        <f>(B28+D28)*$C$22*F28</f>
        <v>1932</v>
      </c>
      <c r="I28" s="208"/>
      <c r="J28" s="206"/>
      <c r="K28" s="206"/>
      <c r="L28" s="206"/>
      <c r="M28" s="206"/>
      <c r="N28" s="3"/>
      <c r="O28" s="207"/>
    </row>
    <row r="29" spans="1:16" x14ac:dyDescent="0.25">
      <c r="A29" s="208" t="s">
        <v>180</v>
      </c>
      <c r="B29" s="206">
        <v>200</v>
      </c>
      <c r="C29" s="206"/>
      <c r="D29" s="206">
        <f t="shared" si="0"/>
        <v>40</v>
      </c>
      <c r="E29" s="206"/>
      <c r="F29" s="3">
        <v>2</v>
      </c>
      <c r="G29" s="265">
        <f>(B29+D29)*$C$22*F29</f>
        <v>3360</v>
      </c>
      <c r="I29" s="208"/>
      <c r="J29" s="206"/>
      <c r="K29" s="206"/>
      <c r="L29" s="206"/>
      <c r="M29" s="206"/>
      <c r="N29" s="3"/>
      <c r="O29" s="207"/>
    </row>
    <row r="30" spans="1:16" x14ac:dyDescent="0.25">
      <c r="A30" s="237"/>
      <c r="B30" s="206"/>
      <c r="C30" s="206"/>
      <c r="D30" s="206"/>
      <c r="E30" s="260"/>
      <c r="F30" s="210"/>
      <c r="G30" s="265"/>
      <c r="I30" s="208"/>
      <c r="J30" s="206"/>
      <c r="K30" s="206"/>
      <c r="L30" s="211"/>
      <c r="M30" s="211"/>
      <c r="N30" s="210"/>
      <c r="O30" s="207"/>
    </row>
    <row r="31" spans="1:16" x14ac:dyDescent="0.25">
      <c r="A31" s="209"/>
      <c r="B31" s="206"/>
      <c r="C31" s="206"/>
      <c r="D31" s="206"/>
      <c r="E31" s="260"/>
      <c r="F31" s="210"/>
      <c r="G31" s="265"/>
      <c r="I31" s="209"/>
      <c r="J31" s="211"/>
      <c r="K31" s="211"/>
      <c r="L31" s="211"/>
      <c r="M31" s="211"/>
      <c r="N31" s="210"/>
      <c r="O31" s="207"/>
    </row>
    <row r="32" spans="1:16" ht="15.75" x14ac:dyDescent="0.25">
      <c r="A32" s="302" t="s">
        <v>11</v>
      </c>
      <c r="B32" s="303"/>
      <c r="C32" s="263">
        <f>SUM(C26:C31)</f>
        <v>0</v>
      </c>
      <c r="D32" s="262"/>
      <c r="E32" s="263">
        <f>SUM(E26:E31)</f>
        <v>0</v>
      </c>
      <c r="F32" s="37"/>
      <c r="G32" s="266">
        <f>SUM(G26:G31)</f>
        <v>10584</v>
      </c>
      <c r="I32" s="302" t="s">
        <v>11</v>
      </c>
      <c r="J32" s="303"/>
      <c r="K32" s="303"/>
      <c r="L32" s="303"/>
      <c r="M32" s="303"/>
      <c r="N32" s="304"/>
      <c r="O32" s="4">
        <f>SUM(O26:O29)</f>
        <v>0</v>
      </c>
    </row>
    <row r="33" spans="1:16" x14ac:dyDescent="0.25">
      <c r="J33" s="299" t="s">
        <v>12</v>
      </c>
      <c r="K33" s="359"/>
      <c r="L33" s="359"/>
      <c r="M33" s="359"/>
      <c r="N33" s="300"/>
      <c r="O33" s="15"/>
    </row>
    <row r="35" spans="1:16" s="146" customFormat="1" ht="15.75" x14ac:dyDescent="0.25">
      <c r="A35" s="145" t="s">
        <v>167</v>
      </c>
      <c r="B35" s="286" t="s">
        <v>107</v>
      </c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8"/>
      <c r="P35" s="147"/>
    </row>
    <row r="36" spans="1:16" x14ac:dyDescent="0.25">
      <c r="A36" s="148" t="s">
        <v>111</v>
      </c>
      <c r="B36" s="139" t="s">
        <v>9</v>
      </c>
      <c r="C36" s="364">
        <v>7</v>
      </c>
      <c r="D36" s="364"/>
      <c r="E36" s="364"/>
      <c r="F36" s="364"/>
      <c r="G36" s="365"/>
      <c r="I36" s="186" t="s">
        <v>181</v>
      </c>
      <c r="J36" s="139" t="s">
        <v>9</v>
      </c>
      <c r="K36" s="139"/>
      <c r="L36" s="205"/>
      <c r="M36" s="205"/>
      <c r="N36" s="175"/>
      <c r="O36" s="176"/>
    </row>
    <row r="37" spans="1:16" x14ac:dyDescent="0.25">
      <c r="A37" s="280" t="s">
        <v>175</v>
      </c>
      <c r="B37" s="141" t="s">
        <v>7</v>
      </c>
      <c r="C37" s="141"/>
      <c r="D37" s="142" t="s">
        <v>92</v>
      </c>
      <c r="E37" s="142"/>
      <c r="F37" s="178"/>
      <c r="G37" s="179"/>
      <c r="I37" s="198" t="s">
        <v>175</v>
      </c>
      <c r="J37" s="141" t="s">
        <v>7</v>
      </c>
      <c r="K37" s="141"/>
      <c r="L37" s="141"/>
      <c r="M37" s="141"/>
      <c r="N37" s="178"/>
      <c r="O37" s="179"/>
    </row>
    <row r="38" spans="1:16" ht="16.5" thickBot="1" x14ac:dyDescent="0.3">
      <c r="A38" s="289" t="s">
        <v>0</v>
      </c>
      <c r="B38" s="290"/>
      <c r="C38" s="290"/>
      <c r="D38" s="290"/>
      <c r="E38" s="290"/>
      <c r="F38" s="290"/>
      <c r="G38" s="291"/>
      <c r="I38" s="289" t="s">
        <v>10</v>
      </c>
      <c r="J38" s="290"/>
      <c r="K38" s="290"/>
      <c r="L38" s="290"/>
      <c r="M38" s="290"/>
      <c r="N38" s="290"/>
      <c r="O38" s="291"/>
    </row>
    <row r="39" spans="1:16" x14ac:dyDescent="0.25">
      <c r="A39" s="12" t="s">
        <v>176</v>
      </c>
      <c r="B39" s="12" t="s">
        <v>29</v>
      </c>
      <c r="C39" s="258" t="s">
        <v>213</v>
      </c>
      <c r="D39" s="12" t="s">
        <v>177</v>
      </c>
      <c r="E39" s="258" t="s">
        <v>214</v>
      </c>
      <c r="F39" s="13" t="s">
        <v>30</v>
      </c>
      <c r="G39" s="14" t="s">
        <v>4</v>
      </c>
      <c r="I39" s="12" t="s">
        <v>176</v>
      </c>
      <c r="J39" s="12" t="s">
        <v>29</v>
      </c>
      <c r="K39" s="258" t="s">
        <v>213</v>
      </c>
      <c r="L39" s="12" t="s">
        <v>177</v>
      </c>
      <c r="M39" s="258" t="s">
        <v>214</v>
      </c>
      <c r="N39" s="13" t="s">
        <v>30</v>
      </c>
      <c r="O39" s="14" t="s">
        <v>4</v>
      </c>
    </row>
    <row r="40" spans="1:16" x14ac:dyDescent="0.25">
      <c r="A40" s="28" t="s">
        <v>196</v>
      </c>
      <c r="B40" s="206">
        <v>230</v>
      </c>
      <c r="C40" s="206"/>
      <c r="D40" s="206">
        <f t="shared" ref="D40:D42" si="1">B40*20%</f>
        <v>46</v>
      </c>
      <c r="E40" s="206"/>
      <c r="F40" s="3">
        <v>1</v>
      </c>
      <c r="G40" s="265">
        <f>(B40+D40)*$C$36*F40</f>
        <v>1932</v>
      </c>
      <c r="I40" s="208"/>
      <c r="J40" s="206"/>
      <c r="K40" s="206"/>
      <c r="L40" s="206"/>
      <c r="M40" s="206"/>
      <c r="N40" s="3"/>
      <c r="O40" s="207"/>
    </row>
    <row r="41" spans="1:16" x14ac:dyDescent="0.25">
      <c r="A41" s="208" t="s">
        <v>179</v>
      </c>
      <c r="B41" s="206">
        <v>200</v>
      </c>
      <c r="C41" s="206"/>
      <c r="D41" s="206">
        <f t="shared" si="1"/>
        <v>40</v>
      </c>
      <c r="E41" s="206"/>
      <c r="F41" s="3">
        <v>1</v>
      </c>
      <c r="G41" s="265">
        <f>(B41+D41)*$C$36*F41</f>
        <v>1680</v>
      </c>
      <c r="I41" s="208"/>
      <c r="J41" s="206"/>
      <c r="K41" s="206"/>
      <c r="L41" s="206"/>
      <c r="M41" s="206"/>
      <c r="N41" s="3"/>
      <c r="O41" s="207"/>
    </row>
    <row r="42" spans="1:16" x14ac:dyDescent="0.25">
      <c r="A42" s="208" t="s">
        <v>180</v>
      </c>
      <c r="B42" s="206">
        <v>200</v>
      </c>
      <c r="C42" s="206"/>
      <c r="D42" s="206">
        <f t="shared" si="1"/>
        <v>40</v>
      </c>
      <c r="E42" s="206"/>
      <c r="F42" s="3">
        <v>1</v>
      </c>
      <c r="G42" s="265">
        <f>(B42+D42)*$C$36*F42</f>
        <v>1680</v>
      </c>
      <c r="I42" s="208"/>
      <c r="J42" s="206"/>
      <c r="K42" s="206"/>
      <c r="L42" s="206"/>
      <c r="M42" s="206"/>
      <c r="N42" s="3"/>
      <c r="O42" s="207"/>
    </row>
    <row r="43" spans="1:16" x14ac:dyDescent="0.25">
      <c r="A43" s="208"/>
      <c r="B43" s="206"/>
      <c r="C43" s="206"/>
      <c r="D43" s="206"/>
      <c r="E43" s="260"/>
      <c r="F43" s="210"/>
      <c r="G43" s="265"/>
      <c r="I43" s="208"/>
      <c r="J43" s="206"/>
      <c r="K43" s="206"/>
      <c r="L43" s="211"/>
      <c r="M43" s="211"/>
      <c r="N43" s="210"/>
      <c r="O43" s="207"/>
    </row>
    <row r="44" spans="1:16" x14ac:dyDescent="0.25">
      <c r="A44" s="209"/>
      <c r="B44" s="206"/>
      <c r="C44" s="206"/>
      <c r="D44" s="206"/>
      <c r="E44" s="260"/>
      <c r="F44" s="210"/>
      <c r="G44" s="265"/>
      <c r="I44" s="209"/>
      <c r="J44" s="211"/>
      <c r="K44" s="211"/>
      <c r="L44" s="211"/>
      <c r="M44" s="211"/>
      <c r="N44" s="210"/>
      <c r="O44" s="207"/>
    </row>
    <row r="45" spans="1:16" ht="15.75" x14ac:dyDescent="0.25">
      <c r="A45" s="302" t="s">
        <v>11</v>
      </c>
      <c r="B45" s="304"/>
      <c r="C45" s="263">
        <f>SUM(C40:C44)</f>
        <v>0</v>
      </c>
      <c r="D45" s="262"/>
      <c r="E45" s="263">
        <f>SUM(E40:E44)</f>
        <v>0</v>
      </c>
      <c r="F45" s="37"/>
      <c r="G45" s="266">
        <f>SUM(G40:G44)</f>
        <v>5292</v>
      </c>
      <c r="I45" s="302" t="s">
        <v>11</v>
      </c>
      <c r="J45" s="303"/>
      <c r="K45" s="303"/>
      <c r="L45" s="303"/>
      <c r="M45" s="303"/>
      <c r="N45" s="304"/>
      <c r="O45" s="4">
        <f>SUM(O40:O42)</f>
        <v>0</v>
      </c>
    </row>
    <row r="46" spans="1:16" x14ac:dyDescent="0.25">
      <c r="J46" s="299" t="s">
        <v>12</v>
      </c>
      <c r="K46" s="359"/>
      <c r="L46" s="359"/>
      <c r="M46" s="359"/>
      <c r="N46" s="300"/>
      <c r="O46" s="15"/>
    </row>
    <row r="48" spans="1:16" s="146" customFormat="1" ht="15.75" x14ac:dyDescent="0.25">
      <c r="A48" s="197" t="s">
        <v>123</v>
      </c>
      <c r="B48" s="286" t="s">
        <v>98</v>
      </c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7"/>
      <c r="N48" s="287"/>
      <c r="O48" s="288"/>
      <c r="P48" s="147"/>
    </row>
    <row r="49" spans="1:16" x14ac:dyDescent="0.25">
      <c r="A49" s="180" t="s">
        <v>67</v>
      </c>
      <c r="B49" s="181"/>
      <c r="C49" s="181"/>
      <c r="D49" s="139" t="s">
        <v>31</v>
      </c>
      <c r="E49" s="364">
        <v>7</v>
      </c>
      <c r="F49" s="364"/>
      <c r="G49" s="365"/>
      <c r="I49" s="186" t="s">
        <v>181</v>
      </c>
      <c r="J49" s="139" t="s">
        <v>9</v>
      </c>
      <c r="K49" s="139"/>
      <c r="L49" s="205"/>
      <c r="M49" s="205"/>
      <c r="N49" s="175"/>
      <c r="O49" s="176"/>
    </row>
    <row r="50" spans="1:16" x14ac:dyDescent="0.25">
      <c r="A50" s="329" t="s">
        <v>175</v>
      </c>
      <c r="B50" s="330"/>
      <c r="C50" s="250"/>
      <c r="D50" s="178" t="s">
        <v>60</v>
      </c>
      <c r="E50" s="178"/>
      <c r="F50" s="172" t="s">
        <v>66</v>
      </c>
      <c r="G50" s="179"/>
      <c r="I50" s="198" t="s">
        <v>175</v>
      </c>
      <c r="J50" s="141" t="s">
        <v>7</v>
      </c>
      <c r="K50" s="141"/>
      <c r="L50" s="141"/>
      <c r="M50" s="141"/>
      <c r="N50" s="178"/>
      <c r="O50" s="179"/>
    </row>
    <row r="51" spans="1:16" ht="16.5" thickBot="1" x14ac:dyDescent="0.3">
      <c r="A51" s="289" t="s">
        <v>0</v>
      </c>
      <c r="B51" s="290"/>
      <c r="C51" s="290"/>
      <c r="D51" s="290"/>
      <c r="E51" s="290"/>
      <c r="F51" s="290"/>
      <c r="G51" s="291"/>
      <c r="I51" s="289" t="s">
        <v>10</v>
      </c>
      <c r="J51" s="290"/>
      <c r="K51" s="290"/>
      <c r="L51" s="290"/>
      <c r="M51" s="290"/>
      <c r="N51" s="290"/>
      <c r="O51" s="291"/>
    </row>
    <row r="52" spans="1:16" x14ac:dyDescent="0.25">
      <c r="A52" s="12" t="s">
        <v>176</v>
      </c>
      <c r="B52" s="12" t="s">
        <v>29</v>
      </c>
      <c r="C52" s="258" t="s">
        <v>213</v>
      </c>
      <c r="D52" s="12" t="s">
        <v>177</v>
      </c>
      <c r="E52" s="258" t="s">
        <v>214</v>
      </c>
      <c r="F52" s="13" t="s">
        <v>30</v>
      </c>
      <c r="G52" s="14" t="s">
        <v>4</v>
      </c>
      <c r="I52" s="12" t="s">
        <v>176</v>
      </c>
      <c r="J52" s="12" t="s">
        <v>29</v>
      </c>
      <c r="K52" s="258" t="s">
        <v>213</v>
      </c>
      <c r="L52" s="12" t="s">
        <v>177</v>
      </c>
      <c r="M52" s="258" t="s">
        <v>214</v>
      </c>
      <c r="N52" s="13" t="s">
        <v>30</v>
      </c>
      <c r="O52" s="14" t="s">
        <v>4</v>
      </c>
    </row>
    <row r="53" spans="1:16" x14ac:dyDescent="0.25">
      <c r="A53" s="28" t="s">
        <v>179</v>
      </c>
      <c r="B53" s="206">
        <v>200</v>
      </c>
      <c r="C53" s="206"/>
      <c r="D53" s="206">
        <f>B53*20%</f>
        <v>40</v>
      </c>
      <c r="E53" s="206"/>
      <c r="F53" s="3">
        <v>2</v>
      </c>
      <c r="G53" s="265">
        <f>(B53+D53)*E49*F53</f>
        <v>3360</v>
      </c>
      <c r="I53" s="208"/>
      <c r="J53" s="206"/>
      <c r="K53" s="206"/>
      <c r="L53" s="206"/>
      <c r="M53" s="206"/>
      <c r="N53" s="3"/>
      <c r="O53" s="207"/>
    </row>
    <row r="54" spans="1:16" x14ac:dyDescent="0.25">
      <c r="A54" s="208" t="s">
        <v>178</v>
      </c>
      <c r="B54" s="206">
        <v>230</v>
      </c>
      <c r="C54" s="206"/>
      <c r="D54" s="206">
        <f>B54*20%</f>
        <v>46</v>
      </c>
      <c r="E54" s="206"/>
      <c r="F54" s="3">
        <v>1</v>
      </c>
      <c r="G54" s="265">
        <f>(B54+D54)*E49*F54</f>
        <v>1932</v>
      </c>
      <c r="I54" s="208"/>
      <c r="J54" s="206"/>
      <c r="K54" s="206"/>
      <c r="L54" s="206"/>
      <c r="M54" s="206"/>
      <c r="N54" s="3"/>
      <c r="O54" s="207"/>
    </row>
    <row r="55" spans="1:16" x14ac:dyDescent="0.25">
      <c r="A55" s="208" t="s">
        <v>196</v>
      </c>
      <c r="B55" s="206">
        <v>230</v>
      </c>
      <c r="C55" s="206"/>
      <c r="D55" s="206">
        <f>B55*20%</f>
        <v>46</v>
      </c>
      <c r="E55" s="206"/>
      <c r="F55" s="3">
        <v>1</v>
      </c>
      <c r="G55" s="265">
        <f>(B55+D55)*E49*F55</f>
        <v>1932</v>
      </c>
      <c r="I55" s="208"/>
      <c r="J55" s="206"/>
      <c r="K55" s="206"/>
      <c r="L55" s="206"/>
      <c r="M55" s="206"/>
      <c r="N55" s="3"/>
      <c r="O55" s="207"/>
    </row>
    <row r="56" spans="1:16" x14ac:dyDescent="0.25">
      <c r="A56" s="208" t="s">
        <v>197</v>
      </c>
      <c r="B56" s="206">
        <v>230</v>
      </c>
      <c r="C56" s="206"/>
      <c r="D56" s="206">
        <f>B56*20%</f>
        <v>46</v>
      </c>
      <c r="E56" s="206"/>
      <c r="F56" s="3">
        <v>1</v>
      </c>
      <c r="G56" s="265">
        <f>(B56+D56)*E49*F56</f>
        <v>1932</v>
      </c>
      <c r="I56" s="208"/>
      <c r="J56" s="206"/>
      <c r="K56" s="206"/>
      <c r="L56" s="206"/>
      <c r="M56" s="206"/>
      <c r="N56" s="3"/>
      <c r="O56" s="207"/>
    </row>
    <row r="57" spans="1:16" x14ac:dyDescent="0.25">
      <c r="A57" s="209"/>
      <c r="B57" s="206"/>
      <c r="C57" s="206"/>
      <c r="D57" s="206"/>
      <c r="E57" s="260"/>
      <c r="F57" s="210">
        <v>0</v>
      </c>
      <c r="G57" s="265">
        <f>(B57+D57)*E49*F57</f>
        <v>0</v>
      </c>
      <c r="I57" s="208"/>
      <c r="J57" s="206"/>
      <c r="K57" s="206"/>
      <c r="L57" s="206"/>
      <c r="M57" s="206"/>
      <c r="N57" s="3"/>
      <c r="O57" s="207"/>
    </row>
    <row r="58" spans="1:16" ht="15.75" x14ac:dyDescent="0.25">
      <c r="A58" s="302" t="s">
        <v>11</v>
      </c>
      <c r="B58" s="304"/>
      <c r="C58" s="263">
        <f>SUM(C53:C57)</f>
        <v>0</v>
      </c>
      <c r="D58" s="262"/>
      <c r="E58" s="263">
        <f>SUM(E53:E57)</f>
        <v>0</v>
      </c>
      <c r="F58" s="37"/>
      <c r="G58" s="266">
        <f>SUM(G53:G57)</f>
        <v>9156</v>
      </c>
      <c r="I58" s="302" t="s">
        <v>11</v>
      </c>
      <c r="J58" s="303"/>
      <c r="K58" s="303"/>
      <c r="L58" s="303"/>
      <c r="M58" s="303"/>
      <c r="N58" s="304"/>
      <c r="O58" s="4">
        <f>SUM(O53:O57)</f>
        <v>0</v>
      </c>
    </row>
    <row r="59" spans="1:16" x14ac:dyDescent="0.25">
      <c r="J59" s="299" t="s">
        <v>12</v>
      </c>
      <c r="K59" s="359"/>
      <c r="L59" s="359"/>
      <c r="M59" s="359"/>
      <c r="N59" s="300"/>
      <c r="O59" s="15"/>
    </row>
    <row r="60" spans="1:16" x14ac:dyDescent="0.25">
      <c r="J60" s="200"/>
      <c r="K60" s="200"/>
      <c r="L60" s="200"/>
      <c r="M60" s="200"/>
      <c r="N60" s="200"/>
      <c r="O60" s="17"/>
    </row>
    <row r="61" spans="1:16" s="146" customFormat="1" ht="15.75" x14ac:dyDescent="0.25">
      <c r="A61" s="199" t="s">
        <v>124</v>
      </c>
      <c r="B61" s="286" t="s">
        <v>106</v>
      </c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7"/>
      <c r="N61" s="287"/>
      <c r="O61" s="288"/>
      <c r="P61" s="147"/>
    </row>
    <row r="62" spans="1:16" x14ac:dyDescent="0.25">
      <c r="A62" s="180" t="s">
        <v>132</v>
      </c>
      <c r="B62" s="181"/>
      <c r="C62" s="181"/>
      <c r="D62" s="139" t="s">
        <v>31</v>
      </c>
      <c r="E62" s="364">
        <v>7</v>
      </c>
      <c r="F62" s="364"/>
      <c r="G62" s="365"/>
      <c r="I62" s="212" t="s">
        <v>181</v>
      </c>
      <c r="J62" s="1" t="s">
        <v>9</v>
      </c>
      <c r="K62" s="1"/>
      <c r="L62" s="213"/>
      <c r="M62" s="213"/>
      <c r="N62" s="212"/>
      <c r="O62" s="212"/>
    </row>
    <row r="63" spans="1:16" x14ac:dyDescent="0.25">
      <c r="A63" s="329" t="s">
        <v>148</v>
      </c>
      <c r="B63" s="330"/>
      <c r="C63" s="250"/>
      <c r="D63" s="178" t="s">
        <v>60</v>
      </c>
      <c r="E63" s="178"/>
      <c r="F63" s="172" t="s">
        <v>66</v>
      </c>
      <c r="G63" s="179"/>
      <c r="I63" s="126" t="s">
        <v>175</v>
      </c>
      <c r="J63" s="1" t="s">
        <v>7</v>
      </c>
      <c r="K63" s="1"/>
      <c r="L63" s="1"/>
      <c r="M63" s="1"/>
      <c r="N63" s="212"/>
      <c r="O63" s="212"/>
    </row>
    <row r="64" spans="1:16" ht="16.5" thickBot="1" x14ac:dyDescent="0.3">
      <c r="A64" s="289" t="s">
        <v>0</v>
      </c>
      <c r="B64" s="290"/>
      <c r="C64" s="290"/>
      <c r="D64" s="290"/>
      <c r="E64" s="290"/>
      <c r="F64" s="290"/>
      <c r="G64" s="291"/>
      <c r="I64" s="290" t="s">
        <v>10</v>
      </c>
      <c r="J64" s="290"/>
      <c r="K64" s="290"/>
      <c r="L64" s="290"/>
      <c r="M64" s="290"/>
      <c r="N64" s="290"/>
      <c r="O64" s="290"/>
    </row>
    <row r="65" spans="1:16" x14ac:dyDescent="0.25">
      <c r="A65" s="12" t="s">
        <v>176</v>
      </c>
      <c r="B65" s="12" t="s">
        <v>29</v>
      </c>
      <c r="C65" s="258" t="s">
        <v>213</v>
      </c>
      <c r="D65" s="12" t="s">
        <v>177</v>
      </c>
      <c r="E65" s="258" t="s">
        <v>214</v>
      </c>
      <c r="F65" s="13" t="s">
        <v>30</v>
      </c>
      <c r="G65" s="14" t="s">
        <v>4</v>
      </c>
      <c r="I65" s="12" t="s">
        <v>176</v>
      </c>
      <c r="J65" s="12" t="s">
        <v>29</v>
      </c>
      <c r="K65" s="258" t="s">
        <v>213</v>
      </c>
      <c r="L65" s="12" t="s">
        <v>177</v>
      </c>
      <c r="M65" s="258" t="s">
        <v>214</v>
      </c>
      <c r="N65" s="13" t="s">
        <v>30</v>
      </c>
      <c r="O65" s="14" t="s">
        <v>4</v>
      </c>
    </row>
    <row r="66" spans="1:16" x14ac:dyDescent="0.25">
      <c r="A66" s="28" t="s">
        <v>178</v>
      </c>
      <c r="B66" s="206">
        <v>230</v>
      </c>
      <c r="C66" s="206"/>
      <c r="D66" s="206">
        <f t="shared" ref="D66:D69" si="2">B66*20%</f>
        <v>46</v>
      </c>
      <c r="E66" s="206"/>
      <c r="F66" s="3">
        <v>1</v>
      </c>
      <c r="G66" s="265">
        <f>(B66+D66)*E62*F66</f>
        <v>1932</v>
      </c>
      <c r="I66" s="208"/>
      <c r="J66" s="206"/>
      <c r="K66" s="206"/>
      <c r="L66" s="206"/>
      <c r="M66" s="206"/>
      <c r="N66" s="3"/>
      <c r="O66" s="207"/>
    </row>
    <row r="67" spans="1:16" x14ac:dyDescent="0.25">
      <c r="A67" s="208" t="s">
        <v>179</v>
      </c>
      <c r="B67" s="206">
        <v>200</v>
      </c>
      <c r="C67" s="206"/>
      <c r="D67" s="206">
        <f t="shared" si="2"/>
        <v>40</v>
      </c>
      <c r="E67" s="206"/>
      <c r="F67" s="3">
        <v>2</v>
      </c>
      <c r="G67" s="265">
        <f>(B67+D67)*E62*F67</f>
        <v>3360</v>
      </c>
      <c r="I67" s="208"/>
      <c r="J67" s="206"/>
      <c r="K67" s="206"/>
      <c r="L67" s="206"/>
      <c r="M67" s="206"/>
      <c r="N67" s="3"/>
      <c r="O67" s="207"/>
    </row>
    <row r="68" spans="1:16" x14ac:dyDescent="0.25">
      <c r="A68" s="208" t="s">
        <v>196</v>
      </c>
      <c r="B68" s="206">
        <v>230</v>
      </c>
      <c r="C68" s="206"/>
      <c r="D68" s="206">
        <f t="shared" si="2"/>
        <v>46</v>
      </c>
      <c r="E68" s="206"/>
      <c r="F68" s="3">
        <v>1</v>
      </c>
      <c r="G68" s="265">
        <f>(B68+D68)*E62*F68</f>
        <v>1932</v>
      </c>
      <c r="I68" s="208"/>
      <c r="J68" s="206"/>
      <c r="K68" s="206"/>
      <c r="L68" s="206"/>
      <c r="M68" s="206"/>
      <c r="N68" s="3"/>
      <c r="O68" s="207"/>
    </row>
    <row r="69" spans="1:16" x14ac:dyDescent="0.25">
      <c r="A69" s="208" t="s">
        <v>180</v>
      </c>
      <c r="B69" s="206">
        <v>200</v>
      </c>
      <c r="C69" s="206"/>
      <c r="D69" s="206">
        <f t="shared" si="2"/>
        <v>40</v>
      </c>
      <c r="E69" s="206"/>
      <c r="F69" s="3">
        <v>2</v>
      </c>
      <c r="G69" s="265">
        <f>(B69+D69)*E62*F69</f>
        <v>3360</v>
      </c>
      <c r="I69" s="208"/>
      <c r="J69" s="206"/>
      <c r="K69" s="206"/>
      <c r="L69" s="206"/>
      <c r="M69" s="206"/>
      <c r="N69" s="3"/>
      <c r="O69" s="207"/>
    </row>
    <row r="70" spans="1:16" x14ac:dyDescent="0.25">
      <c r="A70" s="237"/>
      <c r="B70" s="238"/>
      <c r="C70" s="238"/>
      <c r="D70" s="238"/>
      <c r="E70" s="261"/>
      <c r="F70" s="239"/>
      <c r="G70" s="267"/>
      <c r="I70" s="208"/>
      <c r="J70" s="206"/>
      <c r="K70" s="206"/>
      <c r="L70" s="206"/>
      <c r="M70" s="206"/>
      <c r="N70" s="3"/>
      <c r="O70" s="207"/>
    </row>
    <row r="71" spans="1:16" ht="15.75" x14ac:dyDescent="0.25">
      <c r="A71" s="302" t="s">
        <v>11</v>
      </c>
      <c r="B71" s="304"/>
      <c r="C71" s="263">
        <f>SUM(C66:C70)</f>
        <v>0</v>
      </c>
      <c r="D71" s="262"/>
      <c r="E71" s="263">
        <f>SUM(E66:E70)</f>
        <v>0</v>
      </c>
      <c r="F71" s="37"/>
      <c r="G71" s="266">
        <f>SUM(G66:G70)</f>
        <v>10584</v>
      </c>
      <c r="I71" s="302" t="s">
        <v>11</v>
      </c>
      <c r="J71" s="303"/>
      <c r="K71" s="303"/>
      <c r="L71" s="303"/>
      <c r="M71" s="303"/>
      <c r="N71" s="304"/>
      <c r="O71" s="4">
        <f>SUM(O65:O68)</f>
        <v>0</v>
      </c>
    </row>
    <row r="72" spans="1:16" x14ac:dyDescent="0.25">
      <c r="A72" s="216"/>
      <c r="B72" s="233"/>
      <c r="C72" s="233"/>
      <c r="D72" s="233"/>
      <c r="E72" s="233"/>
      <c r="F72" s="234"/>
      <c r="G72" s="235"/>
      <c r="I72" s="216"/>
      <c r="J72" s="233"/>
      <c r="K72" s="233"/>
      <c r="L72" s="233"/>
      <c r="M72" s="233"/>
      <c r="N72" s="234"/>
      <c r="O72" s="235"/>
    </row>
    <row r="74" spans="1:16" s="146" customFormat="1" ht="15.75" x14ac:dyDescent="0.25">
      <c r="A74" s="197" t="s">
        <v>133</v>
      </c>
      <c r="B74" s="286" t="s">
        <v>99</v>
      </c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8"/>
      <c r="P74" s="147"/>
    </row>
    <row r="75" spans="1:16" x14ac:dyDescent="0.25">
      <c r="A75" s="180" t="s">
        <v>134</v>
      </c>
      <c r="B75" s="181"/>
      <c r="C75" s="181"/>
      <c r="D75" s="139" t="s">
        <v>31</v>
      </c>
      <c r="E75" s="139"/>
      <c r="F75" s="175">
        <v>7</v>
      </c>
      <c r="G75" s="176"/>
      <c r="I75" s="186" t="s">
        <v>181</v>
      </c>
      <c r="J75" s="139" t="s">
        <v>9</v>
      </c>
      <c r="K75" s="139"/>
      <c r="L75" s="205"/>
      <c r="M75" s="205"/>
      <c r="N75" s="175"/>
      <c r="O75" s="176"/>
    </row>
    <row r="76" spans="1:16" x14ac:dyDescent="0.25">
      <c r="A76" s="329" t="s">
        <v>175</v>
      </c>
      <c r="B76" s="330"/>
      <c r="C76" s="250"/>
      <c r="D76" s="178" t="s">
        <v>60</v>
      </c>
      <c r="E76" s="178"/>
      <c r="F76" s="172" t="s">
        <v>66</v>
      </c>
      <c r="G76" s="179"/>
      <c r="I76" s="198" t="s">
        <v>175</v>
      </c>
      <c r="J76" s="141" t="s">
        <v>7</v>
      </c>
      <c r="K76" s="141"/>
      <c r="L76" s="141"/>
      <c r="M76" s="141"/>
      <c r="N76" s="178"/>
      <c r="O76" s="179"/>
    </row>
    <row r="77" spans="1:16" ht="16.5" thickBot="1" x14ac:dyDescent="0.3">
      <c r="A77" s="289" t="s">
        <v>0</v>
      </c>
      <c r="B77" s="290"/>
      <c r="C77" s="290"/>
      <c r="D77" s="290"/>
      <c r="E77" s="290"/>
      <c r="F77" s="290"/>
      <c r="G77" s="291"/>
      <c r="I77" s="289" t="s">
        <v>10</v>
      </c>
      <c r="J77" s="290"/>
      <c r="K77" s="290"/>
      <c r="L77" s="290"/>
      <c r="M77" s="290"/>
      <c r="N77" s="290"/>
      <c r="O77" s="291"/>
    </row>
    <row r="78" spans="1:16" x14ac:dyDescent="0.25">
      <c r="A78" s="12" t="s">
        <v>176</v>
      </c>
      <c r="B78" s="12" t="s">
        <v>29</v>
      </c>
      <c r="C78" s="258" t="s">
        <v>213</v>
      </c>
      <c r="D78" s="12" t="s">
        <v>177</v>
      </c>
      <c r="E78" s="258" t="s">
        <v>214</v>
      </c>
      <c r="F78" s="13" t="s">
        <v>30</v>
      </c>
      <c r="G78" s="14" t="s">
        <v>4</v>
      </c>
      <c r="I78" s="12" t="s">
        <v>176</v>
      </c>
      <c r="J78" s="12" t="s">
        <v>29</v>
      </c>
      <c r="K78" s="258" t="s">
        <v>213</v>
      </c>
      <c r="L78" s="12" t="s">
        <v>177</v>
      </c>
      <c r="M78" s="258" t="s">
        <v>214</v>
      </c>
      <c r="N78" s="13" t="s">
        <v>30</v>
      </c>
      <c r="O78" s="14" t="s">
        <v>4</v>
      </c>
    </row>
    <row r="79" spans="1:16" x14ac:dyDescent="0.25">
      <c r="A79" s="28" t="s">
        <v>179</v>
      </c>
      <c r="B79" s="206">
        <v>200</v>
      </c>
      <c r="C79" s="206"/>
      <c r="D79" s="206">
        <f>B79*20%</f>
        <v>40</v>
      </c>
      <c r="E79" s="206"/>
      <c r="F79" s="3">
        <v>2</v>
      </c>
      <c r="G79" s="265">
        <f>(B79+D79)*F75*F79</f>
        <v>3360</v>
      </c>
      <c r="I79" s="208"/>
      <c r="J79" s="206"/>
      <c r="K79" s="206"/>
      <c r="L79" s="206"/>
      <c r="M79" s="206"/>
      <c r="N79" s="3"/>
      <c r="O79" s="207"/>
    </row>
    <row r="80" spans="1:16" x14ac:dyDescent="0.25">
      <c r="A80" s="208" t="s">
        <v>178</v>
      </c>
      <c r="B80" s="206">
        <v>230</v>
      </c>
      <c r="C80" s="206"/>
      <c r="D80" s="206">
        <f>B80*20%</f>
        <v>46</v>
      </c>
      <c r="E80" s="206"/>
      <c r="F80" s="3">
        <v>1</v>
      </c>
      <c r="G80" s="265">
        <f>(B80+D80)*F75*F80</f>
        <v>1932</v>
      </c>
      <c r="I80" s="208"/>
      <c r="J80" s="206"/>
      <c r="K80" s="206"/>
      <c r="L80" s="206"/>
      <c r="M80" s="206"/>
      <c r="N80" s="3"/>
      <c r="O80" s="207"/>
    </row>
    <row r="81" spans="1:16" x14ac:dyDescent="0.25">
      <c r="A81" s="208" t="s">
        <v>196</v>
      </c>
      <c r="B81" s="206">
        <v>230</v>
      </c>
      <c r="C81" s="206"/>
      <c r="D81" s="206">
        <f>B81*20%</f>
        <v>46</v>
      </c>
      <c r="E81" s="206"/>
      <c r="F81" s="3">
        <v>1</v>
      </c>
      <c r="G81" s="265">
        <f>(B81+D81)*F75*F81</f>
        <v>1932</v>
      </c>
      <c r="I81" s="208"/>
      <c r="J81" s="206"/>
      <c r="K81" s="206"/>
      <c r="L81" s="206"/>
      <c r="M81" s="206"/>
      <c r="N81" s="3"/>
      <c r="O81" s="207"/>
    </row>
    <row r="82" spans="1:16" x14ac:dyDescent="0.25">
      <c r="A82" s="208" t="s">
        <v>197</v>
      </c>
      <c r="B82" s="206">
        <v>230</v>
      </c>
      <c r="C82" s="206"/>
      <c r="D82" s="206">
        <f>B82*20%</f>
        <v>46</v>
      </c>
      <c r="E82" s="206"/>
      <c r="F82" s="3">
        <v>1</v>
      </c>
      <c r="G82" s="265">
        <f>(B82+D82)*F75*F82</f>
        <v>1932</v>
      </c>
      <c r="I82" s="208"/>
      <c r="J82" s="206"/>
      <c r="K82" s="206"/>
      <c r="L82" s="206"/>
      <c r="M82" s="206"/>
      <c r="N82" s="3"/>
      <c r="O82" s="207"/>
    </row>
    <row r="83" spans="1:16" x14ac:dyDescent="0.25">
      <c r="A83" s="214"/>
      <c r="B83" s="206"/>
      <c r="C83" s="206"/>
      <c r="D83" s="206"/>
      <c r="E83" s="260"/>
      <c r="F83" s="210"/>
      <c r="G83" s="265"/>
      <c r="I83" s="209"/>
      <c r="J83" s="211"/>
      <c r="K83" s="211"/>
      <c r="L83" s="211"/>
      <c r="M83" s="211"/>
      <c r="N83" s="210"/>
      <c r="O83" s="207"/>
    </row>
    <row r="84" spans="1:16" x14ac:dyDescent="0.25">
      <c r="A84" s="215"/>
      <c r="B84" s="206"/>
      <c r="C84" s="206"/>
      <c r="D84" s="206"/>
      <c r="E84" s="260"/>
      <c r="F84" s="210"/>
      <c r="G84" s="265"/>
      <c r="I84" s="209"/>
      <c r="J84" s="211"/>
      <c r="K84" s="211"/>
      <c r="L84" s="211"/>
      <c r="M84" s="211"/>
      <c r="N84" s="210"/>
      <c r="O84" s="207"/>
    </row>
    <row r="85" spans="1:16" ht="15.75" x14ac:dyDescent="0.25">
      <c r="A85" s="302" t="s">
        <v>11</v>
      </c>
      <c r="B85" s="304"/>
      <c r="C85" s="263">
        <f>SUM(C79:C84)</f>
        <v>0</v>
      </c>
      <c r="D85" s="262"/>
      <c r="E85" s="263">
        <f>SUM(E79:E84)</f>
        <v>0</v>
      </c>
      <c r="F85" s="37"/>
      <c r="G85" s="266">
        <f>SUM(G79:G84)</f>
        <v>9156</v>
      </c>
      <c r="I85" s="302" t="s">
        <v>11</v>
      </c>
      <c r="J85" s="303"/>
      <c r="K85" s="303"/>
      <c r="L85" s="303"/>
      <c r="M85" s="303"/>
      <c r="N85" s="304"/>
      <c r="O85" s="4">
        <f>SUM(O79:O82)</f>
        <v>0</v>
      </c>
    </row>
    <row r="86" spans="1:16" x14ac:dyDescent="0.25">
      <c r="J86" s="299" t="s">
        <v>12</v>
      </c>
      <c r="K86" s="359"/>
      <c r="L86" s="359"/>
      <c r="M86" s="359"/>
      <c r="N86" s="300"/>
      <c r="O86" s="15"/>
    </row>
    <row r="88" spans="1:16" s="146" customFormat="1" ht="15.75" x14ac:dyDescent="0.25">
      <c r="A88" s="197" t="s">
        <v>125</v>
      </c>
      <c r="B88" s="286" t="s">
        <v>136</v>
      </c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  <c r="N88" s="287"/>
      <c r="O88" s="288"/>
      <c r="P88" s="147"/>
    </row>
    <row r="89" spans="1:16" x14ac:dyDescent="0.25">
      <c r="A89" s="180" t="s">
        <v>140</v>
      </c>
      <c r="B89" s="181"/>
      <c r="C89" s="181"/>
      <c r="D89" s="139" t="s">
        <v>31</v>
      </c>
      <c r="E89" s="139"/>
      <c r="F89" s="175">
        <v>7</v>
      </c>
      <c r="G89" s="176"/>
      <c r="I89" s="186" t="s">
        <v>181</v>
      </c>
      <c r="J89" s="139" t="s">
        <v>9</v>
      </c>
      <c r="K89" s="139"/>
      <c r="L89" s="205"/>
      <c r="M89" s="205"/>
      <c r="N89" s="175"/>
      <c r="O89" s="176"/>
    </row>
    <row r="90" spans="1:16" x14ac:dyDescent="0.25">
      <c r="A90" s="329" t="s">
        <v>175</v>
      </c>
      <c r="B90" s="330"/>
      <c r="C90" s="250"/>
      <c r="D90" s="178" t="s">
        <v>60</v>
      </c>
      <c r="E90" s="178"/>
      <c r="F90" s="172" t="s">
        <v>66</v>
      </c>
      <c r="G90" s="179"/>
      <c r="I90" s="198" t="s">
        <v>175</v>
      </c>
      <c r="J90" s="141" t="s">
        <v>7</v>
      </c>
      <c r="K90" s="141"/>
      <c r="L90" s="141"/>
      <c r="M90" s="141"/>
      <c r="N90" s="178"/>
      <c r="O90" s="179"/>
    </row>
    <row r="91" spans="1:16" ht="16.5" thickBot="1" x14ac:dyDescent="0.3">
      <c r="A91" s="289" t="s">
        <v>0</v>
      </c>
      <c r="B91" s="290"/>
      <c r="C91" s="290"/>
      <c r="D91" s="290"/>
      <c r="E91" s="290"/>
      <c r="F91" s="290"/>
      <c r="G91" s="291"/>
      <c r="I91" s="289" t="s">
        <v>10</v>
      </c>
      <c r="J91" s="290"/>
      <c r="K91" s="290"/>
      <c r="L91" s="290"/>
      <c r="M91" s="290"/>
      <c r="N91" s="290"/>
      <c r="O91" s="291"/>
    </row>
    <row r="92" spans="1:16" x14ac:dyDescent="0.25">
      <c r="A92" s="12" t="s">
        <v>176</v>
      </c>
      <c r="B92" s="12" t="s">
        <v>29</v>
      </c>
      <c r="C92" s="258" t="s">
        <v>213</v>
      </c>
      <c r="D92" s="12" t="s">
        <v>177</v>
      </c>
      <c r="E92" s="258" t="s">
        <v>214</v>
      </c>
      <c r="F92" s="13" t="s">
        <v>30</v>
      </c>
      <c r="G92" s="14" t="s">
        <v>4</v>
      </c>
      <c r="I92" s="12" t="s">
        <v>176</v>
      </c>
      <c r="J92" s="12" t="s">
        <v>29</v>
      </c>
      <c r="K92" s="258" t="s">
        <v>213</v>
      </c>
      <c r="L92" s="12" t="s">
        <v>177</v>
      </c>
      <c r="M92" s="258" t="s">
        <v>214</v>
      </c>
      <c r="N92" s="13" t="s">
        <v>30</v>
      </c>
      <c r="O92" s="14" t="s">
        <v>4</v>
      </c>
    </row>
    <row r="93" spans="1:16" x14ac:dyDescent="0.25">
      <c r="A93" s="28" t="s">
        <v>179</v>
      </c>
      <c r="B93" s="206">
        <v>200</v>
      </c>
      <c r="C93" s="206"/>
      <c r="D93" s="206">
        <f>B93*20%</f>
        <v>40</v>
      </c>
      <c r="E93" s="206"/>
      <c r="F93" s="3">
        <v>2</v>
      </c>
      <c r="G93" s="265">
        <f>(B93+D93)*F89*F93</f>
        <v>3360</v>
      </c>
      <c r="I93" s="208"/>
      <c r="J93" s="206"/>
      <c r="K93" s="206"/>
      <c r="L93" s="206"/>
      <c r="M93" s="206"/>
      <c r="N93" s="3"/>
      <c r="O93" s="207"/>
    </row>
    <row r="94" spans="1:16" x14ac:dyDescent="0.25">
      <c r="A94" s="208" t="s">
        <v>178</v>
      </c>
      <c r="B94" s="206">
        <v>230</v>
      </c>
      <c r="C94" s="206"/>
      <c r="D94" s="206">
        <f>B94*20%</f>
        <v>46</v>
      </c>
      <c r="E94" s="206"/>
      <c r="F94" s="3">
        <v>1</v>
      </c>
      <c r="G94" s="265">
        <f>(B94+D94)*F89*F94</f>
        <v>1932</v>
      </c>
      <c r="I94" s="208"/>
      <c r="J94" s="206"/>
      <c r="K94" s="206"/>
      <c r="L94" s="206"/>
      <c r="M94" s="206"/>
      <c r="N94" s="3"/>
      <c r="O94" s="207"/>
    </row>
    <row r="95" spans="1:16" x14ac:dyDescent="0.25">
      <c r="A95" s="208" t="s">
        <v>196</v>
      </c>
      <c r="B95" s="206">
        <v>230</v>
      </c>
      <c r="C95" s="206"/>
      <c r="D95" s="206">
        <f>B95*20%</f>
        <v>46</v>
      </c>
      <c r="E95" s="206"/>
      <c r="F95" s="3">
        <v>1</v>
      </c>
      <c r="G95" s="265">
        <f>(B95+D95)*F89*F95</f>
        <v>1932</v>
      </c>
      <c r="I95" s="208"/>
      <c r="J95" s="206"/>
      <c r="K95" s="206"/>
      <c r="L95" s="206"/>
      <c r="M95" s="206"/>
      <c r="N95" s="3"/>
      <c r="O95" s="207"/>
    </row>
    <row r="96" spans="1:16" x14ac:dyDescent="0.25">
      <c r="A96" s="208" t="s">
        <v>197</v>
      </c>
      <c r="B96" s="206">
        <v>230</v>
      </c>
      <c r="C96" s="206"/>
      <c r="D96" s="206">
        <f>B96*20%</f>
        <v>46</v>
      </c>
      <c r="E96" s="206"/>
      <c r="F96" s="3">
        <v>1</v>
      </c>
      <c r="G96" s="265">
        <f>(B96+D96)*F89*F96</f>
        <v>1932</v>
      </c>
      <c r="I96" s="208"/>
      <c r="J96" s="206"/>
      <c r="K96" s="206"/>
      <c r="L96" s="206"/>
      <c r="M96" s="206"/>
      <c r="N96" s="3"/>
      <c r="O96" s="207"/>
    </row>
    <row r="97" spans="1:15" x14ac:dyDescent="0.25">
      <c r="A97" s="214"/>
      <c r="B97" s="206"/>
      <c r="C97" s="206"/>
      <c r="D97" s="206"/>
      <c r="E97" s="260"/>
      <c r="F97" s="210"/>
      <c r="G97" s="265"/>
      <c r="I97" s="209"/>
      <c r="J97" s="211"/>
      <c r="K97" s="211"/>
      <c r="L97" s="211"/>
      <c r="M97" s="211"/>
      <c r="N97" s="210"/>
      <c r="O97" s="207"/>
    </row>
    <row r="98" spans="1:15" x14ac:dyDescent="0.25">
      <c r="A98" s="215"/>
      <c r="B98" s="206"/>
      <c r="C98" s="206"/>
      <c r="D98" s="206"/>
      <c r="E98" s="260"/>
      <c r="F98" s="210"/>
      <c r="G98" s="265"/>
      <c r="I98" s="209"/>
      <c r="J98" s="211"/>
      <c r="K98" s="211"/>
      <c r="L98" s="211"/>
      <c r="M98" s="211"/>
      <c r="N98" s="210"/>
      <c r="O98" s="207"/>
    </row>
    <row r="99" spans="1:15" ht="15.75" x14ac:dyDescent="0.25">
      <c r="A99" s="302" t="s">
        <v>11</v>
      </c>
      <c r="B99" s="303"/>
      <c r="C99" s="263">
        <f>SUM(C93:C98)</f>
        <v>0</v>
      </c>
      <c r="D99" s="262"/>
      <c r="E99" s="263">
        <f>SUM(E93:E98)</f>
        <v>0</v>
      </c>
      <c r="F99" s="37"/>
      <c r="G99" s="266">
        <f>SUM(G93:G98)</f>
        <v>9156</v>
      </c>
      <c r="I99" s="302" t="s">
        <v>11</v>
      </c>
      <c r="J99" s="303"/>
      <c r="K99" s="303"/>
      <c r="L99" s="303"/>
      <c r="M99" s="303"/>
      <c r="N99" s="304"/>
      <c r="O99" s="4">
        <f>SUM(O93:O96)</f>
        <v>0</v>
      </c>
    </row>
    <row r="100" spans="1:15" ht="15.75" thickBot="1" x14ac:dyDescent="0.3">
      <c r="J100" s="299" t="s">
        <v>12</v>
      </c>
      <c r="K100" s="359"/>
      <c r="L100" s="359"/>
      <c r="M100" s="359"/>
      <c r="N100" s="300"/>
      <c r="O100" s="15"/>
    </row>
    <row r="101" spans="1:15" ht="15.75" thickBot="1" x14ac:dyDescent="0.3">
      <c r="D101" s="371" t="s">
        <v>182</v>
      </c>
      <c r="E101" s="372"/>
      <c r="F101" s="373"/>
      <c r="G101" s="264">
        <f>G18+G32+G45+G58+G71+G85+G99</f>
        <v>63084</v>
      </c>
    </row>
    <row r="103" spans="1:15" ht="15.75" x14ac:dyDescent="0.25">
      <c r="A103" s="370" t="s">
        <v>183</v>
      </c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0"/>
      <c r="O103" s="370"/>
    </row>
    <row r="104" spans="1:15" x14ac:dyDescent="0.25">
      <c r="A104" s="195" t="s">
        <v>184</v>
      </c>
      <c r="B104" s="139" t="s">
        <v>215</v>
      </c>
      <c r="C104" s="364">
        <v>12</v>
      </c>
      <c r="D104" s="364"/>
      <c r="E104" s="364"/>
      <c r="F104" s="364"/>
      <c r="G104" s="365"/>
      <c r="I104" s="186" t="s">
        <v>181</v>
      </c>
      <c r="J104" s="139" t="s">
        <v>9</v>
      </c>
      <c r="K104" s="139"/>
      <c r="L104" s="205">
        <v>7</v>
      </c>
      <c r="M104" s="205"/>
      <c r="N104" s="175"/>
      <c r="O104" s="176"/>
    </row>
    <row r="105" spans="1:15" x14ac:dyDescent="0.25">
      <c r="A105" s="198" t="s">
        <v>175</v>
      </c>
      <c r="B105" s="141" t="s">
        <v>7</v>
      </c>
      <c r="C105" s="141"/>
      <c r="D105" s="141"/>
      <c r="E105" s="141"/>
      <c r="F105" s="178"/>
      <c r="G105" s="179"/>
      <c r="I105" s="198" t="s">
        <v>175</v>
      </c>
      <c r="J105" s="141" t="s">
        <v>7</v>
      </c>
      <c r="K105" s="141"/>
      <c r="L105" s="141"/>
      <c r="M105" s="141"/>
      <c r="N105" s="178"/>
      <c r="O105" s="179"/>
    </row>
    <row r="106" spans="1:15" ht="16.5" thickBot="1" x14ac:dyDescent="0.3">
      <c r="A106" s="289" t="s">
        <v>0</v>
      </c>
      <c r="B106" s="290"/>
      <c r="C106" s="290"/>
      <c r="D106" s="290"/>
      <c r="E106" s="290"/>
      <c r="F106" s="290"/>
      <c r="G106" s="291"/>
      <c r="I106" s="289" t="s">
        <v>10</v>
      </c>
      <c r="J106" s="290"/>
      <c r="K106" s="290"/>
      <c r="L106" s="290"/>
      <c r="M106" s="290"/>
      <c r="N106" s="290"/>
      <c r="O106" s="291"/>
    </row>
    <row r="107" spans="1:15" x14ac:dyDescent="0.25">
      <c r="A107" s="12" t="s">
        <v>176</v>
      </c>
      <c r="B107" s="12" t="s">
        <v>29</v>
      </c>
      <c r="C107" s="258" t="s">
        <v>213</v>
      </c>
      <c r="D107" s="12" t="s">
        <v>177</v>
      </c>
      <c r="E107" s="258" t="s">
        <v>214</v>
      </c>
      <c r="F107" s="13" t="s">
        <v>30</v>
      </c>
      <c r="G107" s="14" t="s">
        <v>4</v>
      </c>
      <c r="I107" s="12" t="s">
        <v>176</v>
      </c>
      <c r="J107" s="12" t="s">
        <v>29</v>
      </c>
      <c r="K107" s="258" t="s">
        <v>213</v>
      </c>
      <c r="L107" s="12" t="s">
        <v>177</v>
      </c>
      <c r="M107" s="258" t="s">
        <v>214</v>
      </c>
      <c r="N107" s="13" t="s">
        <v>30</v>
      </c>
      <c r="O107" s="14" t="s">
        <v>4</v>
      </c>
    </row>
    <row r="108" spans="1:15" x14ac:dyDescent="0.25">
      <c r="A108" s="28" t="s">
        <v>185</v>
      </c>
      <c r="B108" s="206">
        <v>3994.16</v>
      </c>
      <c r="C108" s="206"/>
      <c r="D108" s="206">
        <f>B108*49.46%</f>
        <v>1975.511536</v>
      </c>
      <c r="E108" s="206"/>
      <c r="F108" s="3">
        <v>1</v>
      </c>
      <c r="G108" s="207">
        <f>(B108+D108)*$C$104*F108</f>
        <v>71636.058431999991</v>
      </c>
      <c r="I108" s="208"/>
      <c r="J108" s="206"/>
      <c r="K108" s="206"/>
      <c r="L108" s="206"/>
      <c r="M108" s="206"/>
      <c r="N108" s="3"/>
      <c r="O108" s="207"/>
    </row>
    <row r="109" spans="1:15" x14ac:dyDescent="0.25">
      <c r="A109" s="208"/>
      <c r="B109" s="206"/>
      <c r="C109" s="206"/>
      <c r="D109" s="206"/>
      <c r="E109" s="206"/>
      <c r="F109" s="3"/>
      <c r="G109" s="207"/>
      <c r="I109" s="208"/>
      <c r="J109" s="206"/>
      <c r="K109" s="206"/>
      <c r="L109" s="206"/>
      <c r="M109" s="206"/>
      <c r="N109" s="3"/>
      <c r="O109" s="207"/>
    </row>
    <row r="110" spans="1:15" x14ac:dyDescent="0.25">
      <c r="A110" s="208"/>
      <c r="B110" s="206"/>
      <c r="C110" s="206"/>
      <c r="D110" s="206"/>
      <c r="E110" s="206"/>
      <c r="F110" s="3"/>
      <c r="G110" s="207"/>
      <c r="I110" s="208"/>
      <c r="J110" s="206"/>
      <c r="K110" s="206"/>
      <c r="L110" s="206"/>
      <c r="M110" s="206"/>
      <c r="N110" s="3"/>
      <c r="O110" s="207"/>
    </row>
    <row r="111" spans="1:15" ht="15.75" x14ac:dyDescent="0.25">
      <c r="A111" s="36" t="s">
        <v>11</v>
      </c>
      <c r="B111" s="262"/>
      <c r="C111" s="274"/>
      <c r="D111" s="262"/>
      <c r="E111" s="274"/>
      <c r="F111" s="37"/>
      <c r="G111" s="83">
        <f>SUM(G108:G110)</f>
        <v>71636.058431999991</v>
      </c>
      <c r="I111" s="302" t="s">
        <v>11</v>
      </c>
      <c r="J111" s="303"/>
      <c r="K111" s="303"/>
      <c r="L111" s="303"/>
      <c r="M111" s="303"/>
      <c r="N111" s="304"/>
      <c r="O111" s="4">
        <f>SUM(O108:O110)</f>
        <v>0</v>
      </c>
    </row>
    <row r="112" spans="1:15" ht="15.75" thickBot="1" x14ac:dyDescent="0.3">
      <c r="A112" s="216" t="s">
        <v>186</v>
      </c>
    </row>
    <row r="113" spans="1:20" ht="15.75" thickBot="1" x14ac:dyDescent="0.3">
      <c r="G113" s="231"/>
    </row>
    <row r="114" spans="1:20" x14ac:dyDescent="0.25">
      <c r="A114" s="369" t="s">
        <v>17</v>
      </c>
      <c r="B114" s="369"/>
      <c r="C114" s="369"/>
      <c r="D114" s="369"/>
      <c r="E114" s="369"/>
      <c r="F114" s="369"/>
      <c r="G114" s="369"/>
      <c r="I114" s="369" t="s">
        <v>18</v>
      </c>
      <c r="J114" s="369"/>
      <c r="K114" s="369"/>
      <c r="L114" s="369"/>
      <c r="M114" s="369"/>
      <c r="N114" s="369"/>
      <c r="O114" s="30"/>
    </row>
    <row r="115" spans="1:20" x14ac:dyDescent="0.25">
      <c r="A115" s="367" t="s">
        <v>199</v>
      </c>
      <c r="B115" s="368"/>
      <c r="C115" s="368"/>
      <c r="D115" s="368"/>
      <c r="E115" s="368"/>
      <c r="F115" s="368"/>
      <c r="G115" s="217">
        <f>G13+G27+G41+G53+G67+G79+G93</f>
        <v>21840</v>
      </c>
      <c r="I115" s="368" t="s">
        <v>199</v>
      </c>
      <c r="J115" s="368"/>
      <c r="K115" s="368"/>
      <c r="L115" s="368"/>
      <c r="M115" s="368"/>
      <c r="N115" s="368"/>
      <c r="O115" s="218"/>
    </row>
    <row r="116" spans="1:20" x14ac:dyDescent="0.25">
      <c r="A116" s="367" t="s">
        <v>178</v>
      </c>
      <c r="B116" s="368"/>
      <c r="C116" s="368"/>
      <c r="D116" s="368"/>
      <c r="E116" s="368"/>
      <c r="F116" s="368"/>
      <c r="G116" s="217">
        <f>G14+G26+G54+G66+G80+G94</f>
        <v>11592</v>
      </c>
      <c r="I116" s="368" t="s">
        <v>178</v>
      </c>
      <c r="J116" s="368"/>
      <c r="K116" s="368"/>
      <c r="L116" s="368"/>
      <c r="M116" s="368"/>
      <c r="N116" s="368"/>
      <c r="O116" s="218"/>
      <c r="T116" s="232" t="s">
        <v>198</v>
      </c>
    </row>
    <row r="117" spans="1:20" x14ac:dyDescent="0.25">
      <c r="A117" s="367" t="s">
        <v>196</v>
      </c>
      <c r="B117" s="368"/>
      <c r="C117" s="368"/>
      <c r="D117" s="368"/>
      <c r="E117" s="368"/>
      <c r="F117" s="368"/>
      <c r="G117" s="217">
        <f>G15+G28+G40+G55+G68+G81+G95</f>
        <v>13524</v>
      </c>
      <c r="I117" s="368" t="s">
        <v>196</v>
      </c>
      <c r="J117" s="368"/>
      <c r="K117" s="368"/>
      <c r="L117" s="368"/>
      <c r="M117" s="368"/>
      <c r="N117" s="368"/>
      <c r="O117" s="218"/>
    </row>
    <row r="118" spans="1:20" x14ac:dyDescent="0.25">
      <c r="A118" s="367" t="s">
        <v>200</v>
      </c>
      <c r="B118" s="368"/>
      <c r="C118" s="368"/>
      <c r="D118" s="368"/>
      <c r="E118" s="368"/>
      <c r="F118" s="368"/>
      <c r="G118" s="217">
        <f>G16+G56+G82+G96</f>
        <v>7728</v>
      </c>
      <c r="I118" s="368" t="s">
        <v>200</v>
      </c>
      <c r="J118" s="368"/>
      <c r="K118" s="368"/>
      <c r="L118" s="368"/>
      <c r="M118" s="368"/>
      <c r="N118" s="368"/>
      <c r="O118" s="218"/>
    </row>
    <row r="119" spans="1:20" x14ac:dyDescent="0.25">
      <c r="A119" s="367" t="s">
        <v>180</v>
      </c>
      <c r="B119" s="368"/>
      <c r="C119" s="368"/>
      <c r="D119" s="368"/>
      <c r="E119" s="368"/>
      <c r="F119" s="368"/>
      <c r="G119" s="217">
        <f>G29+G42+G69</f>
        <v>8400</v>
      </c>
      <c r="I119" s="368" t="s">
        <v>180</v>
      </c>
      <c r="J119" s="368"/>
      <c r="K119" s="368"/>
      <c r="L119" s="368"/>
      <c r="M119" s="368"/>
      <c r="N119" s="368"/>
      <c r="O119" s="218"/>
    </row>
    <row r="120" spans="1:20" x14ac:dyDescent="0.25">
      <c r="A120" s="367" t="s">
        <v>187</v>
      </c>
      <c r="B120" s="368"/>
      <c r="C120" s="368"/>
      <c r="D120" s="368"/>
      <c r="E120" s="368"/>
      <c r="F120" s="368"/>
      <c r="G120" s="217">
        <f>G111</f>
        <v>71636.058431999991</v>
      </c>
      <c r="I120" s="368" t="s">
        <v>187</v>
      </c>
      <c r="J120" s="368"/>
      <c r="K120" s="368"/>
      <c r="L120" s="368"/>
      <c r="M120" s="368"/>
      <c r="N120" s="368"/>
      <c r="O120" s="218"/>
    </row>
    <row r="121" spans="1:20" x14ac:dyDescent="0.25">
      <c r="A121" s="366" t="s">
        <v>11</v>
      </c>
      <c r="B121" s="366"/>
      <c r="C121" s="366"/>
      <c r="D121" s="366"/>
      <c r="E121" s="366"/>
      <c r="F121" s="366"/>
      <c r="G121" s="219">
        <f>SUM(G115:G120)</f>
        <v>134720.05843199999</v>
      </c>
      <c r="I121" s="366" t="s">
        <v>11</v>
      </c>
      <c r="J121" s="366"/>
      <c r="K121" s="366"/>
      <c r="L121" s="366"/>
      <c r="M121" s="366"/>
      <c r="N121" s="366"/>
      <c r="O121" s="220">
        <v>0</v>
      </c>
    </row>
    <row r="122" spans="1:20" x14ac:dyDescent="0.25">
      <c r="G122" s="31"/>
    </row>
    <row r="124" spans="1:20" x14ac:dyDescent="0.25">
      <c r="A124" s="221" t="s">
        <v>188</v>
      </c>
      <c r="B124" s="222" t="s">
        <v>189</v>
      </c>
      <c r="C124" s="268"/>
      <c r="G124" s="223"/>
    </row>
    <row r="125" spans="1:20" x14ac:dyDescent="0.25">
      <c r="A125" s="224" t="s">
        <v>190</v>
      </c>
      <c r="B125" s="225">
        <v>0.255</v>
      </c>
      <c r="C125" s="259"/>
    </row>
    <row r="126" spans="1:20" x14ac:dyDescent="0.25">
      <c r="A126" s="224" t="s">
        <v>191</v>
      </c>
      <c r="B126" s="225">
        <v>0.08</v>
      </c>
      <c r="C126" s="259"/>
    </row>
    <row r="127" spans="1:20" x14ac:dyDescent="0.25">
      <c r="A127" s="224" t="s">
        <v>192</v>
      </c>
      <c r="B127" s="225">
        <v>0.01</v>
      </c>
      <c r="C127" s="259"/>
    </row>
    <row r="128" spans="1:20" x14ac:dyDescent="0.25">
      <c r="A128" s="224" t="s">
        <v>193</v>
      </c>
      <c r="B128" s="225">
        <v>0.11210000000000001</v>
      </c>
      <c r="C128" s="259"/>
    </row>
    <row r="129" spans="1:4" x14ac:dyDescent="0.25">
      <c r="A129" s="224" t="s">
        <v>194</v>
      </c>
      <c r="B129" s="225">
        <v>3.7499999999999999E-2</v>
      </c>
      <c r="C129" s="259"/>
    </row>
    <row r="130" spans="1:4" x14ac:dyDescent="0.25">
      <c r="A130" s="226" t="s">
        <v>11</v>
      </c>
      <c r="B130" s="227">
        <f>SUM(B125:B129)</f>
        <v>0.49460000000000004</v>
      </c>
      <c r="C130" s="269"/>
    </row>
    <row r="133" spans="1:4" x14ac:dyDescent="0.25">
      <c r="A133" s="357" t="s">
        <v>217</v>
      </c>
      <c r="B133" s="357"/>
      <c r="C133" s="357"/>
      <c r="D133" s="357"/>
    </row>
    <row r="134" spans="1:4" x14ac:dyDescent="0.25">
      <c r="A134" s="358" t="s">
        <v>218</v>
      </c>
      <c r="B134" s="358"/>
      <c r="C134" s="358"/>
      <c r="D134" s="358"/>
    </row>
    <row r="135" spans="1:4" x14ac:dyDescent="0.25">
      <c r="A135" t="s">
        <v>219</v>
      </c>
      <c r="D135" s="273">
        <f>C99+C85+C71+C58+C45+C32+C18</f>
        <v>0</v>
      </c>
    </row>
    <row r="136" spans="1:4" x14ac:dyDescent="0.25">
      <c r="A136" t="s">
        <v>220</v>
      </c>
      <c r="D136" s="273"/>
    </row>
    <row r="137" spans="1:4" x14ac:dyDescent="0.25">
      <c r="A137" s="358" t="s">
        <v>221</v>
      </c>
      <c r="B137" s="358"/>
      <c r="C137" s="358"/>
      <c r="D137" s="358"/>
    </row>
    <row r="138" spans="1:4" x14ac:dyDescent="0.25">
      <c r="A138" t="s">
        <v>219</v>
      </c>
      <c r="D138" s="273">
        <f>E99+E85+E71+E58+E45+E32+E18</f>
        <v>0</v>
      </c>
    </row>
    <row r="139" spans="1:4" x14ac:dyDescent="0.25">
      <c r="A139" t="s">
        <v>220</v>
      </c>
      <c r="D139" s="273"/>
    </row>
  </sheetData>
  <mergeCells count="75">
    <mergeCell ref="J59:N59"/>
    <mergeCell ref="A63:B63"/>
    <mergeCell ref="A76:B76"/>
    <mergeCell ref="I85:N85"/>
    <mergeCell ref="B61:O61"/>
    <mergeCell ref="A64:G64"/>
    <mergeCell ref="I64:O64"/>
    <mergeCell ref="I71:N71"/>
    <mergeCell ref="B74:O74"/>
    <mergeCell ref="A77:G77"/>
    <mergeCell ref="I77:O77"/>
    <mergeCell ref="E62:G62"/>
    <mergeCell ref="A85:B85"/>
    <mergeCell ref="A71:B71"/>
    <mergeCell ref="A120:F120"/>
    <mergeCell ref="D101:F101"/>
    <mergeCell ref="I99:N99"/>
    <mergeCell ref="A99:B99"/>
    <mergeCell ref="C104:G104"/>
    <mergeCell ref="I117:N117"/>
    <mergeCell ref="I118:N118"/>
    <mergeCell ref="I119:N119"/>
    <mergeCell ref="I120:N120"/>
    <mergeCell ref="A91:G91"/>
    <mergeCell ref="I91:O91"/>
    <mergeCell ref="A90:B90"/>
    <mergeCell ref="B88:O88"/>
    <mergeCell ref="J86:N86"/>
    <mergeCell ref="A121:F121"/>
    <mergeCell ref="I121:N121"/>
    <mergeCell ref="J100:N100"/>
    <mergeCell ref="A118:F118"/>
    <mergeCell ref="A106:G106"/>
    <mergeCell ref="I106:O106"/>
    <mergeCell ref="I111:N111"/>
    <mergeCell ref="A114:G114"/>
    <mergeCell ref="I114:N114"/>
    <mergeCell ref="A115:F115"/>
    <mergeCell ref="I115:N115"/>
    <mergeCell ref="A116:F116"/>
    <mergeCell ref="I116:N116"/>
    <mergeCell ref="A117:F117"/>
    <mergeCell ref="A103:O103"/>
    <mergeCell ref="A119:F119"/>
    <mergeCell ref="B48:O48"/>
    <mergeCell ref="A51:G51"/>
    <mergeCell ref="I51:O51"/>
    <mergeCell ref="I58:N58"/>
    <mergeCell ref="A50:B50"/>
    <mergeCell ref="E49:G49"/>
    <mergeCell ref="A58:B58"/>
    <mergeCell ref="A18:B18"/>
    <mergeCell ref="J46:N46"/>
    <mergeCell ref="B35:O35"/>
    <mergeCell ref="A38:G38"/>
    <mergeCell ref="I38:O38"/>
    <mergeCell ref="I45:N45"/>
    <mergeCell ref="C36:G36"/>
    <mergeCell ref="A45:B45"/>
    <mergeCell ref="A133:D133"/>
    <mergeCell ref="A134:D134"/>
    <mergeCell ref="A137:D137"/>
    <mergeCell ref="J33:N33"/>
    <mergeCell ref="B8:O8"/>
    <mergeCell ref="A11:G11"/>
    <mergeCell ref="I11:O11"/>
    <mergeCell ref="I18:N18"/>
    <mergeCell ref="J19:N19"/>
    <mergeCell ref="B21:O21"/>
    <mergeCell ref="A24:G24"/>
    <mergeCell ref="I24:O24"/>
    <mergeCell ref="I32:N32"/>
    <mergeCell ref="C9:G9"/>
    <mergeCell ref="C22:G22"/>
    <mergeCell ref="A32:B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Z43"/>
  <sheetViews>
    <sheetView showGridLines="0" zoomScale="90" zoomScaleNormal="90" zoomScalePageLayoutView="90" workbookViewId="0">
      <selection activeCell="G26" sqref="G26:H26"/>
    </sheetView>
  </sheetViews>
  <sheetFormatPr defaultColWidth="8.85546875" defaultRowHeight="15" x14ac:dyDescent="0.25"/>
  <cols>
    <col min="1" max="1" width="16.7109375" customWidth="1"/>
    <col min="2" max="2" width="14.28515625" customWidth="1"/>
    <col min="3" max="3" width="5.42578125" customWidth="1"/>
    <col min="4" max="4" width="12" bestFit="1" customWidth="1"/>
    <col min="5" max="5" width="19.140625" customWidth="1"/>
    <col min="6" max="6" width="2.7109375" customWidth="1"/>
    <col min="7" max="8" width="17" customWidth="1"/>
    <col min="9" max="9" width="9" customWidth="1"/>
    <col min="10" max="10" width="9.7109375" bestFit="1" customWidth="1"/>
    <col min="11" max="11" width="12" customWidth="1"/>
    <col min="12" max="12" width="24.7109375" customWidth="1"/>
    <col min="13" max="26" width="9.140625" style="54" customWidth="1"/>
  </cols>
  <sheetData>
    <row r="7" spans="1:26" x14ac:dyDescent="0.25">
      <c r="K7" s="25" t="s">
        <v>28</v>
      </c>
      <c r="L7" s="26">
        <f ca="1">NOW()</f>
        <v>41864.691061689817</v>
      </c>
    </row>
    <row r="10" spans="1:26" x14ac:dyDescent="0.25">
      <c r="I10" s="134"/>
      <c r="J10" s="134"/>
      <c r="K10" s="134"/>
      <c r="L10" s="17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s="146" customFormat="1" ht="15.75" x14ac:dyDescent="0.25">
      <c r="A11" s="325" t="s">
        <v>138</v>
      </c>
      <c r="B11" s="325"/>
      <c r="C11" s="301" t="s">
        <v>114</v>
      </c>
      <c r="D11" s="301"/>
      <c r="E11" s="301"/>
      <c r="F11" s="301"/>
      <c r="G11" s="301"/>
      <c r="H11" s="301"/>
      <c r="I11" s="301"/>
      <c r="J11" s="301"/>
      <c r="K11" s="301"/>
      <c r="L11" s="301"/>
    </row>
    <row r="12" spans="1:26" x14ac:dyDescent="0.25">
      <c r="A12" s="173" t="s">
        <v>131</v>
      </c>
      <c r="B12" s="174"/>
      <c r="C12" s="139" t="s">
        <v>31</v>
      </c>
      <c r="D12" s="175">
        <v>7</v>
      </c>
      <c r="E12" s="176"/>
      <c r="G12" s="173" t="s">
        <v>58</v>
      </c>
      <c r="H12" s="174"/>
      <c r="I12" s="139" t="s">
        <v>31</v>
      </c>
      <c r="J12" s="175"/>
      <c r="K12" s="175"/>
      <c r="L12" s="176"/>
      <c r="M12" s="43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x14ac:dyDescent="0.25">
      <c r="A13" s="329" t="s">
        <v>46</v>
      </c>
      <c r="B13" s="330"/>
      <c r="C13" s="178" t="s">
        <v>60</v>
      </c>
      <c r="D13" s="172" t="s">
        <v>90</v>
      </c>
      <c r="E13" s="179"/>
      <c r="G13" s="329" t="s">
        <v>46</v>
      </c>
      <c r="H13" s="330"/>
      <c r="I13" s="178" t="s">
        <v>60</v>
      </c>
      <c r="J13" s="178"/>
      <c r="K13" s="178"/>
      <c r="L13" s="179"/>
      <c r="M13" s="4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6.5" thickBot="1" x14ac:dyDescent="0.3">
      <c r="A14" s="289" t="s">
        <v>0</v>
      </c>
      <c r="B14" s="290"/>
      <c r="C14" s="290"/>
      <c r="D14" s="290"/>
      <c r="E14" s="291"/>
      <c r="G14" s="316" t="s">
        <v>10</v>
      </c>
      <c r="H14" s="317"/>
      <c r="I14" s="317"/>
      <c r="J14" s="317"/>
      <c r="K14" s="317"/>
      <c r="L14" s="318"/>
      <c r="M14" s="43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x14ac:dyDescent="0.25">
      <c r="A15" s="12" t="s">
        <v>22</v>
      </c>
      <c r="B15" s="12" t="s">
        <v>23</v>
      </c>
      <c r="C15" s="12" t="s">
        <v>2</v>
      </c>
      <c r="D15" s="13" t="s">
        <v>216</v>
      </c>
      <c r="E15" s="14" t="s">
        <v>4</v>
      </c>
      <c r="G15" s="57" t="s">
        <v>22</v>
      </c>
      <c r="H15" s="57" t="s">
        <v>23</v>
      </c>
      <c r="I15" s="57" t="s">
        <v>2</v>
      </c>
      <c r="J15" s="13" t="s">
        <v>216</v>
      </c>
      <c r="K15" s="58" t="s">
        <v>21</v>
      </c>
      <c r="L15" s="59" t="s">
        <v>4</v>
      </c>
      <c r="M15" s="43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x14ac:dyDescent="0.25">
      <c r="A16" s="2" t="s">
        <v>46</v>
      </c>
      <c r="B16" s="2">
        <v>52</v>
      </c>
      <c r="C16" s="3">
        <v>41</v>
      </c>
      <c r="D16" s="50"/>
      <c r="E16" s="50">
        <f>B16*1*D16</f>
        <v>0</v>
      </c>
      <c r="G16" s="5"/>
      <c r="H16" s="5"/>
      <c r="I16" s="6"/>
      <c r="J16" s="7"/>
      <c r="K16" s="39">
        <f>J16*5%</f>
        <v>0</v>
      </c>
      <c r="L16" s="7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 spans="1:26" ht="15" customHeight="1" x14ac:dyDescent="0.25">
      <c r="A17" s="2"/>
      <c r="B17" s="2"/>
      <c r="C17" s="2"/>
      <c r="D17" s="11"/>
      <c r="E17" s="11"/>
      <c r="G17" s="5"/>
      <c r="H17" s="5"/>
      <c r="I17" s="6"/>
      <c r="J17" s="7"/>
      <c r="K17" s="7"/>
      <c r="L17" s="7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 spans="1:26" ht="15.75" x14ac:dyDescent="0.25">
      <c r="A18" s="8"/>
      <c r="B18" s="8"/>
      <c r="C18" s="9"/>
      <c r="D18" s="10"/>
      <c r="E18" s="11"/>
      <c r="G18" s="8"/>
      <c r="H18" s="8"/>
      <c r="I18" s="9"/>
      <c r="J18" s="10"/>
      <c r="K18" s="10"/>
      <c r="L18" s="10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 spans="1:26" ht="15.75" x14ac:dyDescent="0.25">
      <c r="A19" s="117" t="s">
        <v>11</v>
      </c>
      <c r="B19" s="118"/>
      <c r="C19" s="118"/>
      <c r="D19" s="119"/>
      <c r="E19" s="83">
        <f>SUM(E16:E18)</f>
        <v>0</v>
      </c>
      <c r="G19" s="117" t="s">
        <v>11</v>
      </c>
      <c r="H19" s="118"/>
      <c r="I19" s="118"/>
      <c r="J19" s="119"/>
      <c r="K19" s="119"/>
      <c r="L19" s="4">
        <f>SUM(L16:L18)</f>
        <v>0</v>
      </c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 spans="1:26" x14ac:dyDescent="0.25">
      <c r="A20" t="s">
        <v>68</v>
      </c>
      <c r="D20" t="s">
        <v>47</v>
      </c>
      <c r="I20" s="113" t="s">
        <v>12</v>
      </c>
      <c r="J20" s="113"/>
      <c r="K20" s="113"/>
      <c r="L20" s="15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x14ac:dyDescent="0.25">
      <c r="I21" s="120"/>
      <c r="J21" s="120"/>
      <c r="K21" s="120"/>
      <c r="L21" s="17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x14ac:dyDescent="0.25">
      <c r="I22" s="134"/>
      <c r="J22" s="134"/>
      <c r="K22" s="134"/>
      <c r="L22" s="17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x14ac:dyDescent="0.25">
      <c r="I23" s="120"/>
      <c r="J23" s="120"/>
      <c r="K23" s="120"/>
      <c r="L23" s="17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 s="146" customFormat="1" ht="15.75" x14ac:dyDescent="0.25">
      <c r="A24" s="325" t="s">
        <v>139</v>
      </c>
      <c r="B24" s="325"/>
      <c r="C24" s="301" t="s">
        <v>115</v>
      </c>
      <c r="D24" s="301"/>
      <c r="E24" s="301"/>
      <c r="F24" s="301"/>
      <c r="G24" s="301"/>
      <c r="H24" s="301"/>
      <c r="I24" s="301"/>
      <c r="J24" s="301"/>
      <c r="K24" s="301"/>
      <c r="L24" s="301"/>
    </row>
    <row r="25" spans="1:26" x14ac:dyDescent="0.25">
      <c r="A25" s="184" t="s">
        <v>147</v>
      </c>
      <c r="B25" s="185"/>
      <c r="C25" s="139" t="s">
        <v>31</v>
      </c>
      <c r="D25" s="178">
        <v>16</v>
      </c>
      <c r="E25" s="179"/>
      <c r="G25" s="182" t="s">
        <v>58</v>
      </c>
      <c r="H25" s="183"/>
      <c r="I25" s="139" t="s">
        <v>31</v>
      </c>
      <c r="J25" s="178"/>
      <c r="K25" s="178"/>
      <c r="L25" s="179"/>
      <c r="M25" s="43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x14ac:dyDescent="0.25">
      <c r="A26" s="329" t="s">
        <v>46</v>
      </c>
      <c r="B26" s="330"/>
      <c r="C26" s="178" t="s">
        <v>60</v>
      </c>
      <c r="D26" s="172" t="s">
        <v>142</v>
      </c>
      <c r="E26" s="179"/>
      <c r="G26" s="329" t="s">
        <v>46</v>
      </c>
      <c r="H26" s="330"/>
      <c r="I26" s="178" t="s">
        <v>60</v>
      </c>
      <c r="J26" s="178"/>
      <c r="K26" s="178"/>
      <c r="L26" s="179"/>
      <c r="M26" s="43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6.5" thickBot="1" x14ac:dyDescent="0.3">
      <c r="A27" s="289" t="s">
        <v>0</v>
      </c>
      <c r="B27" s="290"/>
      <c r="C27" s="290"/>
      <c r="D27" s="290"/>
      <c r="E27" s="291"/>
      <c r="G27" s="316" t="s">
        <v>10</v>
      </c>
      <c r="H27" s="317"/>
      <c r="I27" s="317"/>
      <c r="J27" s="317"/>
      <c r="K27" s="317"/>
      <c r="L27" s="318"/>
      <c r="M27" s="43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5.75" x14ac:dyDescent="0.25">
      <c r="A28" s="374" t="s">
        <v>6</v>
      </c>
      <c r="B28" s="375"/>
      <c r="C28" s="375"/>
      <c r="D28" s="375"/>
      <c r="E28" s="376"/>
      <c r="G28" s="377" t="s">
        <v>6</v>
      </c>
      <c r="H28" s="378"/>
      <c r="I28" s="378"/>
      <c r="J28" s="378"/>
      <c r="K28" s="378"/>
      <c r="L28" s="379"/>
      <c r="M28" s="43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x14ac:dyDescent="0.25">
      <c r="A29" s="271" t="s">
        <v>22</v>
      </c>
      <c r="B29" s="271" t="s">
        <v>23</v>
      </c>
      <c r="C29" s="271" t="s">
        <v>2</v>
      </c>
      <c r="D29" s="270" t="s">
        <v>216</v>
      </c>
      <c r="E29" s="272" t="s">
        <v>4</v>
      </c>
      <c r="G29" s="57" t="s">
        <v>22</v>
      </c>
      <c r="H29" s="57" t="s">
        <v>23</v>
      </c>
      <c r="I29" s="57" t="s">
        <v>2</v>
      </c>
      <c r="J29" s="270" t="s">
        <v>216</v>
      </c>
      <c r="K29" s="58" t="s">
        <v>21</v>
      </c>
      <c r="L29" s="59" t="s">
        <v>4</v>
      </c>
      <c r="M29" s="43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5.75" x14ac:dyDescent="0.25">
      <c r="A30" s="2" t="s">
        <v>27</v>
      </c>
      <c r="B30" s="2">
        <v>73</v>
      </c>
      <c r="C30" s="2">
        <v>73</v>
      </c>
      <c r="D30" s="11"/>
      <c r="E30" s="11">
        <f>B30*1*D30</f>
        <v>0</v>
      </c>
      <c r="G30" s="2"/>
      <c r="H30" s="2"/>
      <c r="I30" s="2"/>
      <c r="J30" s="11"/>
      <c r="K30" s="21"/>
      <c r="L30" s="7"/>
      <c r="M30" s="43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5" customHeight="1" x14ac:dyDescent="0.25">
      <c r="A31" s="2"/>
      <c r="B31" s="2"/>
      <c r="C31" s="2"/>
      <c r="D31" s="11"/>
      <c r="E31" s="11"/>
      <c r="G31" s="5"/>
      <c r="H31" s="5"/>
      <c r="I31" s="6"/>
      <c r="J31" s="7"/>
      <c r="K31" s="7"/>
      <c r="L31" s="7"/>
      <c r="M31" s="43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5.75" x14ac:dyDescent="0.25">
      <c r="A32" s="8"/>
      <c r="B32" s="8"/>
      <c r="C32" s="9"/>
      <c r="D32" s="10"/>
      <c r="E32" s="11"/>
      <c r="G32" s="8"/>
      <c r="H32" s="8"/>
      <c r="I32" s="9"/>
      <c r="J32" s="10"/>
      <c r="K32" s="10"/>
      <c r="L32" s="10"/>
      <c r="M32" s="43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5.75" x14ac:dyDescent="0.25">
      <c r="A33" s="302" t="s">
        <v>144</v>
      </c>
      <c r="B33" s="303"/>
      <c r="C33" s="303"/>
      <c r="D33" s="304"/>
      <c r="E33" s="83">
        <f>SUM(E30:E32)</f>
        <v>0</v>
      </c>
      <c r="G33" s="302" t="s">
        <v>11</v>
      </c>
      <c r="H33" s="303"/>
      <c r="I33" s="303"/>
      <c r="J33" s="303"/>
      <c r="K33" s="304"/>
      <c r="L33" s="4">
        <f>SUM(L30:L32)</f>
        <v>0</v>
      </c>
      <c r="M33" s="4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x14ac:dyDescent="0.25">
      <c r="I34" s="298" t="s">
        <v>12</v>
      </c>
      <c r="J34" s="298"/>
      <c r="K34" s="132"/>
      <c r="L34" s="15"/>
      <c r="M34" s="43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x14ac:dyDescent="0.25">
      <c r="A35" s="188"/>
      <c r="B35" s="188"/>
      <c r="C35" s="188"/>
      <c r="D35" s="188"/>
      <c r="E35" s="188"/>
      <c r="G35" s="188"/>
      <c r="H35" s="188"/>
      <c r="I35" s="188"/>
      <c r="J35" s="188"/>
      <c r="K35" s="188"/>
      <c r="L35" s="188"/>
      <c r="M35" s="43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x14ac:dyDescent="0.25">
      <c r="A36" s="188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43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x14ac:dyDescent="0.25">
      <c r="A37" s="96" t="s">
        <v>17</v>
      </c>
      <c r="B37" s="115"/>
      <c r="C37" s="115"/>
      <c r="D37" s="115"/>
      <c r="E37" s="115"/>
      <c r="F37" s="188"/>
      <c r="G37" s="96" t="s">
        <v>18</v>
      </c>
      <c r="H37" s="115"/>
      <c r="I37" s="115"/>
      <c r="J37" s="115"/>
      <c r="K37" s="115"/>
      <c r="L37" s="30"/>
      <c r="M37" s="43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x14ac:dyDescent="0.25">
      <c r="A38" s="114" t="s">
        <v>46</v>
      </c>
      <c r="B38" s="114"/>
      <c r="C38" s="114"/>
      <c r="D38" s="114"/>
      <c r="E38" s="51">
        <f>E19+E33</f>
        <v>0</v>
      </c>
      <c r="G38" s="114" t="s">
        <v>46</v>
      </c>
      <c r="H38" s="114"/>
      <c r="I38" s="114"/>
      <c r="J38" s="114"/>
      <c r="K38" s="29"/>
      <c r="L38" s="31"/>
    </row>
    <row r="39" spans="1:26" x14ac:dyDescent="0.25">
      <c r="A39" s="115" t="s">
        <v>11</v>
      </c>
      <c r="B39" s="115"/>
      <c r="C39" s="115"/>
      <c r="D39" s="115"/>
      <c r="E39" s="52">
        <f>E19+E33</f>
        <v>0</v>
      </c>
      <c r="G39" s="115" t="s">
        <v>11</v>
      </c>
      <c r="H39" s="115"/>
      <c r="I39" s="115"/>
      <c r="J39" s="115"/>
      <c r="K39" s="116"/>
      <c r="L39" s="53">
        <f>L38</f>
        <v>0</v>
      </c>
    </row>
    <row r="42" spans="1:26" x14ac:dyDescent="0.25">
      <c r="A42" s="313" t="s">
        <v>55</v>
      </c>
      <c r="B42" s="314"/>
      <c r="C42" s="314"/>
      <c r="D42" s="315"/>
      <c r="E42" s="81">
        <f>E38</f>
        <v>0</v>
      </c>
    </row>
    <row r="43" spans="1:26" x14ac:dyDescent="0.25">
      <c r="A43" s="309" t="s">
        <v>54</v>
      </c>
      <c r="B43" s="310"/>
      <c r="C43" s="310"/>
      <c r="D43" s="311"/>
      <c r="E43" s="82">
        <f>E42</f>
        <v>0</v>
      </c>
    </row>
  </sheetData>
  <mergeCells count="19">
    <mergeCell ref="A24:B24"/>
    <mergeCell ref="C24:L24"/>
    <mergeCell ref="A26:B26"/>
    <mergeCell ref="G26:H26"/>
    <mergeCell ref="I34:J34"/>
    <mergeCell ref="A28:E28"/>
    <mergeCell ref="G28:L28"/>
    <mergeCell ref="A27:E27"/>
    <mergeCell ref="A11:B11"/>
    <mergeCell ref="C11:L11"/>
    <mergeCell ref="A13:B13"/>
    <mergeCell ref="G13:H13"/>
    <mergeCell ref="A14:E14"/>
    <mergeCell ref="G14:L14"/>
    <mergeCell ref="G27:L27"/>
    <mergeCell ref="A33:D33"/>
    <mergeCell ref="G33:K33"/>
    <mergeCell ref="A42:D42"/>
    <mergeCell ref="A43:D43"/>
  </mergeCells>
  <dataValidations count="1">
    <dataValidation allowBlank="1" showInputMessage="1" showErrorMessage="1" promptTitle="NOME DO EVENTO" prompt="COLOCAR O NOME DO EVENTO" sqref="C11"/>
  </dataValidations>
  <pageMargins left="0.51181102362204722" right="0.51181102362204722" top="0.78740157480314965" bottom="0.78740157480314965" header="0.31496062992125984" footer="0.31496062992125984"/>
  <pageSetup paperSize="9" scale="65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53"/>
  <sheetViews>
    <sheetView showGridLines="0" workbookViewId="0">
      <selection activeCell="D16" sqref="D16"/>
    </sheetView>
  </sheetViews>
  <sheetFormatPr defaultColWidth="8.85546875" defaultRowHeight="15" x14ac:dyDescent="0.25"/>
  <cols>
    <col min="1" max="1" width="46.85546875" bestFit="1" customWidth="1"/>
    <col min="2" max="2" width="13" bestFit="1" customWidth="1"/>
    <col min="3" max="3" width="11.42578125" bestFit="1" customWidth="1"/>
    <col min="4" max="4" width="20.140625" bestFit="1" customWidth="1"/>
    <col min="5" max="5" width="2.7109375" customWidth="1"/>
    <col min="6" max="6" width="31" bestFit="1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26">
        <f ca="1">NOW()</f>
        <v>41864.691061689817</v>
      </c>
    </row>
    <row r="8" spans="1:9" ht="15.75" x14ac:dyDescent="0.25">
      <c r="A8" s="370" t="s">
        <v>34</v>
      </c>
      <c r="B8" s="380"/>
      <c r="C8" s="380"/>
      <c r="D8" s="380"/>
      <c r="E8" s="380"/>
      <c r="F8" s="380"/>
      <c r="G8" s="380"/>
      <c r="H8" s="380"/>
      <c r="I8" s="380"/>
    </row>
    <row r="9" spans="1:9" x14ac:dyDescent="0.25">
      <c r="A9" s="195" t="s">
        <v>58</v>
      </c>
      <c r="B9" s="139" t="s">
        <v>31</v>
      </c>
      <c r="C9" s="187"/>
      <c r="D9" s="176"/>
      <c r="F9" s="186" t="s">
        <v>8</v>
      </c>
      <c r="G9" s="139" t="s">
        <v>9</v>
      </c>
      <c r="H9" s="175"/>
      <c r="I9" s="176"/>
    </row>
    <row r="10" spans="1:9" x14ac:dyDescent="0.25">
      <c r="A10" s="177" t="s">
        <v>32</v>
      </c>
      <c r="B10" s="141" t="s">
        <v>7</v>
      </c>
      <c r="C10" s="178"/>
      <c r="D10" s="179"/>
      <c r="F10" s="177" t="s">
        <v>32</v>
      </c>
      <c r="G10" s="141" t="s">
        <v>7</v>
      </c>
      <c r="H10" s="178"/>
      <c r="I10" s="179"/>
    </row>
    <row r="11" spans="1:9" ht="16.5" thickBot="1" x14ac:dyDescent="0.3">
      <c r="A11" s="289" t="s">
        <v>0</v>
      </c>
      <c r="B11" s="290"/>
      <c r="C11" s="290"/>
      <c r="D11" s="291"/>
      <c r="F11" s="289" t="s">
        <v>10</v>
      </c>
      <c r="G11" s="290"/>
      <c r="H11" s="290"/>
      <c r="I11" s="291"/>
    </row>
    <row r="12" spans="1:9" x14ac:dyDescent="0.25">
      <c r="A12" s="12" t="s">
        <v>42</v>
      </c>
      <c r="B12" s="12" t="s">
        <v>29</v>
      </c>
      <c r="C12" s="13" t="s">
        <v>30</v>
      </c>
      <c r="D12" s="14" t="s">
        <v>4</v>
      </c>
      <c r="F12" s="12" t="s">
        <v>42</v>
      </c>
      <c r="G12" s="12" t="s">
        <v>29</v>
      </c>
      <c r="H12" s="13" t="s">
        <v>30</v>
      </c>
      <c r="I12" s="14" t="s">
        <v>4</v>
      </c>
    </row>
    <row r="13" spans="1:9" x14ac:dyDescent="0.25">
      <c r="A13" s="28" t="s">
        <v>70</v>
      </c>
      <c r="B13" s="55">
        <v>1800</v>
      </c>
      <c r="C13" s="236">
        <v>70</v>
      </c>
      <c r="D13" s="11">
        <f>B13*C13</f>
        <v>126000</v>
      </c>
      <c r="F13" s="5"/>
      <c r="G13" s="6"/>
      <c r="H13" s="7"/>
      <c r="I13" s="7"/>
    </row>
    <row r="14" spans="1:9" x14ac:dyDescent="0.25">
      <c r="A14" s="28" t="s">
        <v>63</v>
      </c>
      <c r="B14" s="55">
        <v>35000</v>
      </c>
      <c r="C14" s="98">
        <v>2</v>
      </c>
      <c r="D14" s="11">
        <f>B14*C14</f>
        <v>70000</v>
      </c>
      <c r="F14" s="5"/>
      <c r="G14" s="6"/>
      <c r="H14" s="7"/>
      <c r="I14" s="7"/>
    </row>
    <row r="15" spans="1:9" x14ac:dyDescent="0.25">
      <c r="A15" s="28" t="s">
        <v>65</v>
      </c>
      <c r="B15" s="91">
        <v>5040</v>
      </c>
      <c r="C15" s="98">
        <v>2</v>
      </c>
      <c r="D15" s="11">
        <f>B15*C15</f>
        <v>10080</v>
      </c>
      <c r="F15" s="5"/>
      <c r="G15" s="6"/>
      <c r="H15" s="7"/>
      <c r="I15" s="7"/>
    </row>
    <row r="16" spans="1:9" ht="15.75" x14ac:dyDescent="0.25">
      <c r="A16" s="302" t="s">
        <v>11</v>
      </c>
      <c r="B16" s="303"/>
      <c r="C16" s="304"/>
      <c r="D16" s="4">
        <f>SUM(D13:D15)</f>
        <v>206080</v>
      </c>
      <c r="F16" s="302" t="s">
        <v>11</v>
      </c>
      <c r="G16" s="303"/>
      <c r="H16" s="304"/>
      <c r="I16" s="4">
        <f>SUM(I14:I15)</f>
        <v>0</v>
      </c>
    </row>
    <row r="17" spans="1:9" x14ac:dyDescent="0.25">
      <c r="G17" s="298" t="s">
        <v>12</v>
      </c>
      <c r="H17" s="298"/>
      <c r="I17" s="15"/>
    </row>
    <row r="20" spans="1:9" x14ac:dyDescent="0.25">
      <c r="A20" s="306" t="s">
        <v>17</v>
      </c>
      <c r="B20" s="306"/>
      <c r="C20" s="306"/>
      <c r="D20" s="306"/>
      <c r="F20" s="306" t="s">
        <v>18</v>
      </c>
      <c r="G20" s="306"/>
      <c r="H20" s="306"/>
      <c r="I20" s="30"/>
    </row>
    <row r="21" spans="1:9" x14ac:dyDescent="0.25">
      <c r="A21" s="381" t="s">
        <v>33</v>
      </c>
      <c r="B21" s="382"/>
      <c r="C21" s="382"/>
      <c r="D21" s="84">
        <f>D16</f>
        <v>206080</v>
      </c>
      <c r="E21" s="17"/>
      <c r="F21" s="382" t="s">
        <v>33</v>
      </c>
      <c r="G21" s="382"/>
      <c r="H21" s="382"/>
      <c r="I21" s="31">
        <f>I16</f>
        <v>0</v>
      </c>
    </row>
    <row r="22" spans="1:9" x14ac:dyDescent="0.25">
      <c r="A22" s="306" t="s">
        <v>11</v>
      </c>
      <c r="B22" s="306"/>
      <c r="C22" s="306"/>
      <c r="D22" s="27">
        <f>SUM(D21:D21)</f>
        <v>206080</v>
      </c>
      <c r="F22" s="306" t="s">
        <v>11</v>
      </c>
      <c r="G22" s="306"/>
      <c r="H22" s="306"/>
      <c r="I22" s="30"/>
    </row>
    <row r="24" spans="1:9" x14ac:dyDescent="0.25">
      <c r="D24" s="22"/>
    </row>
    <row r="25" spans="1:9" x14ac:dyDescent="0.25">
      <c r="D25" s="22"/>
    </row>
    <row r="26" spans="1:9" x14ac:dyDescent="0.25">
      <c r="D26" s="22"/>
    </row>
    <row r="27" spans="1:9" x14ac:dyDescent="0.25">
      <c r="A27" s="313" t="s">
        <v>56</v>
      </c>
      <c r="B27" s="314"/>
      <c r="C27" s="315"/>
      <c r="D27" s="81">
        <f>D16</f>
        <v>206080</v>
      </c>
    </row>
    <row r="28" spans="1:9" x14ac:dyDescent="0.25">
      <c r="A28" s="309" t="s">
        <v>54</v>
      </c>
      <c r="B28" s="310"/>
      <c r="C28" s="311"/>
      <c r="D28" s="82">
        <f>D27</f>
        <v>206080</v>
      </c>
    </row>
    <row r="53" spans="6:6" x14ac:dyDescent="0.25">
      <c r="F53" s="29">
        <f>D49+'Material Esportivo'!D21</f>
        <v>206080</v>
      </c>
    </row>
  </sheetData>
  <customSheetViews>
    <customSheetView guid="{6B2C8637-78CC-4CB6-97F7-DEE04A596283}" showGridLines="0" topLeftCell="A5">
      <selection activeCell="A8" sqref="A8:J8"/>
      <pageMargins left="0.511811024" right="0.511811024" top="0.78740157499999996" bottom="0.78740157499999996" header="0.31496062000000002" footer="0.31496062000000002"/>
      <pageSetup scale="55" orientation="landscape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4">
    <mergeCell ref="A28:C28"/>
    <mergeCell ref="A22:C22"/>
    <mergeCell ref="F22:H22"/>
    <mergeCell ref="G17:H17"/>
    <mergeCell ref="A8:I8"/>
    <mergeCell ref="A11:D11"/>
    <mergeCell ref="F11:I11"/>
    <mergeCell ref="A16:C16"/>
    <mergeCell ref="F16:H16"/>
    <mergeCell ref="A21:C21"/>
    <mergeCell ref="F21:H21"/>
    <mergeCell ref="A20:D20"/>
    <mergeCell ref="F20:H20"/>
    <mergeCell ref="A27:C27"/>
  </mergeCells>
  <pageMargins left="0.51181102362204722" right="0.51181102362204722" top="0.78740157480314965" bottom="0.78740157480314965" header="0.31496062992125984" footer="0.31496062992125984"/>
  <pageSetup scale="55" orientation="landscape"/>
  <headerFooter>
    <oddHeader>&amp;CAutor: Rejane (DCE)</oddHeader>
    <oddFooter>&amp;CDCE - Z:\SICONV\Projetos_2012\PROJETO PREPARAÇÃO SELEÇÕES\Modalidades_Planilhas e Cronogramas de Ações\Atletismo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5"/>
  <sheetViews>
    <sheetView showGridLines="0" zoomScale="90" zoomScaleNormal="90" zoomScalePageLayoutView="90" workbookViewId="0">
      <selection activeCell="K20" sqref="K20"/>
    </sheetView>
  </sheetViews>
  <sheetFormatPr defaultColWidth="8.85546875" defaultRowHeight="15" x14ac:dyDescent="0.25"/>
  <cols>
    <col min="1" max="1" width="46.85546875" bestFit="1" customWidth="1"/>
    <col min="2" max="2" width="10.28515625" customWidth="1"/>
    <col min="3" max="3" width="11.42578125" bestFit="1" customWidth="1"/>
    <col min="4" max="4" width="17.42578125" customWidth="1"/>
    <col min="5" max="5" width="2.7109375" customWidth="1"/>
    <col min="6" max="6" width="31" bestFit="1" customWidth="1"/>
    <col min="7" max="7" width="10.7109375" bestFit="1" customWidth="1"/>
    <col min="8" max="8" width="10.7109375" customWidth="1"/>
    <col min="9" max="9" width="15" bestFit="1" customWidth="1"/>
    <col min="10" max="10" width="15.85546875" customWidth="1"/>
  </cols>
  <sheetData>
    <row r="7" spans="1:10" x14ac:dyDescent="0.25">
      <c r="I7" t="s">
        <v>28</v>
      </c>
      <c r="J7" s="26">
        <f ca="1">NOW()</f>
        <v>41864.691061689817</v>
      </c>
    </row>
    <row r="10" spans="1:10" x14ac:dyDescent="0.25">
      <c r="A10" s="357" t="s">
        <v>41</v>
      </c>
      <c r="B10" s="357"/>
      <c r="C10" s="357"/>
      <c r="D10" s="357"/>
      <c r="E10" s="357"/>
      <c r="F10" s="357"/>
      <c r="G10" s="357"/>
      <c r="H10" s="357"/>
      <c r="I10" s="357"/>
    </row>
    <row r="12" spans="1:10" x14ac:dyDescent="0.25">
      <c r="A12" s="306" t="s">
        <v>17</v>
      </c>
      <c r="B12" s="306"/>
      <c r="C12" s="306"/>
      <c r="D12" s="306"/>
      <c r="F12" s="306" t="s">
        <v>18</v>
      </c>
      <c r="G12" s="306"/>
      <c r="H12" s="306"/>
      <c r="I12" s="306"/>
    </row>
    <row r="13" spans="1:10" x14ac:dyDescent="0.25">
      <c r="A13" s="350" t="s">
        <v>35</v>
      </c>
      <c r="B13" s="350"/>
      <c r="C13" s="350"/>
      <c r="D13" s="79">
        <f>'Passagem Aérea'!H215</f>
        <v>0</v>
      </c>
      <c r="F13" s="350" t="s">
        <v>35</v>
      </c>
      <c r="G13" s="350"/>
      <c r="H13" s="350"/>
      <c r="I13" s="32"/>
    </row>
    <row r="14" spans="1:10" x14ac:dyDescent="0.25">
      <c r="A14" s="350" t="s">
        <v>36</v>
      </c>
      <c r="B14" s="350"/>
      <c r="C14" s="350"/>
      <c r="D14" s="79">
        <f>Hospedagem!F137</f>
        <v>0</v>
      </c>
      <c r="F14" s="350" t="s">
        <v>36</v>
      </c>
      <c r="G14" s="350"/>
      <c r="H14" s="350"/>
      <c r="I14" s="32"/>
    </row>
    <row r="15" spans="1:10" x14ac:dyDescent="0.25">
      <c r="A15" s="350" t="s">
        <v>37</v>
      </c>
      <c r="B15" s="350"/>
      <c r="C15" s="350"/>
      <c r="D15" s="79">
        <f>Alimentação!F136</f>
        <v>0</v>
      </c>
      <c r="F15" s="350" t="s">
        <v>37</v>
      </c>
      <c r="G15" s="350"/>
      <c r="H15" s="350"/>
      <c r="I15" s="32"/>
    </row>
    <row r="16" spans="1:10" x14ac:dyDescent="0.25">
      <c r="A16" s="350" t="s">
        <v>38</v>
      </c>
      <c r="B16" s="350"/>
      <c r="C16" s="350"/>
      <c r="D16" s="79">
        <f>Transporte!F133</f>
        <v>0</v>
      </c>
      <c r="F16" s="350" t="s">
        <v>38</v>
      </c>
      <c r="G16" s="350"/>
      <c r="H16" s="350"/>
      <c r="I16" s="32"/>
    </row>
    <row r="17" spans="1:9" x14ac:dyDescent="0.25">
      <c r="A17" s="350" t="s">
        <v>39</v>
      </c>
      <c r="B17" s="350"/>
      <c r="C17" s="350"/>
      <c r="D17" s="79">
        <f>'Pró-Labore'!G121</f>
        <v>134720.05843199999</v>
      </c>
      <c r="F17" s="350" t="s">
        <v>39</v>
      </c>
      <c r="G17" s="350"/>
      <c r="H17" s="350"/>
      <c r="I17" s="32"/>
    </row>
    <row r="18" spans="1:9" x14ac:dyDescent="0.25">
      <c r="A18" s="350" t="s">
        <v>48</v>
      </c>
      <c r="B18" s="350"/>
      <c r="C18" s="350"/>
      <c r="D18" s="79">
        <f>'Seguro Viagem'!E39</f>
        <v>0</v>
      </c>
      <c r="F18" s="350" t="s">
        <v>48</v>
      </c>
      <c r="G18" s="350"/>
      <c r="H18" s="350"/>
      <c r="I18" s="32"/>
    </row>
    <row r="19" spans="1:9" x14ac:dyDescent="0.25">
      <c r="A19" s="383" t="s">
        <v>33</v>
      </c>
      <c r="B19" s="383"/>
      <c r="C19" s="383"/>
      <c r="D19" s="80">
        <f>'Material Esportivo'!D22</f>
        <v>206080</v>
      </c>
      <c r="F19" s="350" t="s">
        <v>40</v>
      </c>
      <c r="G19" s="350"/>
      <c r="H19" s="350"/>
      <c r="I19" s="32"/>
    </row>
    <row r="20" spans="1:9" x14ac:dyDescent="0.25">
      <c r="A20" s="306" t="s">
        <v>11</v>
      </c>
      <c r="B20" s="306"/>
      <c r="C20" s="306"/>
      <c r="D20" s="76">
        <f>SUM(D13:D19)</f>
        <v>340800.05843199999</v>
      </c>
      <c r="F20" s="306" t="s">
        <v>11</v>
      </c>
      <c r="G20" s="306"/>
      <c r="H20" s="33"/>
      <c r="I20" s="34">
        <v>0</v>
      </c>
    </row>
    <row r="22" spans="1:9" x14ac:dyDescent="0.25">
      <c r="D22" s="22"/>
    </row>
    <row r="23" spans="1:9" x14ac:dyDescent="0.25">
      <c r="D23" s="29"/>
    </row>
    <row r="24" spans="1:9" x14ac:dyDescent="0.25">
      <c r="D24" s="22"/>
    </row>
    <row r="25" spans="1:9" x14ac:dyDescent="0.25">
      <c r="D25" s="29"/>
    </row>
  </sheetData>
  <customSheetViews>
    <customSheetView guid="{6B2C8637-78CC-4CB6-97F7-DEE04A596283}" showGridLines="0">
      <selection activeCell="D19" sqref="D19"/>
      <pageMargins left="0.511811024" right="0.511811024" top="0.78740157499999996" bottom="0.78740157499999996" header="0.31496062000000002" footer="0.31496062000000002"/>
      <pageSetup scale="50" orientation="landscape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9">
    <mergeCell ref="A20:C20"/>
    <mergeCell ref="A13:C13"/>
    <mergeCell ref="F13:H13"/>
    <mergeCell ref="F14:H14"/>
    <mergeCell ref="A14:C14"/>
    <mergeCell ref="A15:C15"/>
    <mergeCell ref="A16:C16"/>
    <mergeCell ref="A17:C17"/>
    <mergeCell ref="F20:G20"/>
    <mergeCell ref="F18:H18"/>
    <mergeCell ref="A19:C19"/>
    <mergeCell ref="F19:H19"/>
    <mergeCell ref="A18:C18"/>
    <mergeCell ref="F15:H15"/>
    <mergeCell ref="F17:H17"/>
    <mergeCell ref="F16:H16"/>
    <mergeCell ref="A10:I10"/>
    <mergeCell ref="A12:D12"/>
    <mergeCell ref="F12:I12"/>
  </mergeCells>
  <pageMargins left="0.51181102362204722" right="0.51181102362204722" top="0.78740157480314965" bottom="0.78740157480314965" header="0.31496062992125984" footer="0.31496062992125984"/>
  <pageSetup scale="50" orientation="landscape"/>
  <headerFooter>
    <oddHeader>&amp;CAutor: Rejane (DCE)</oddHeader>
    <oddFooter>&amp;CDCE - Z:\SICONV\Projetos_2012\PROJETO PREPARAÇÃO SELEÇÕES\Modalidades_Planilhas e Cronogramas de Ações\Atletismo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workbookViewId="0">
      <selection activeCell="J9" sqref="J9"/>
    </sheetView>
  </sheetViews>
  <sheetFormatPr defaultColWidth="8.85546875" defaultRowHeight="15" x14ac:dyDescent="0.25"/>
  <cols>
    <col min="1" max="1" width="4.42578125" customWidth="1"/>
    <col min="2" max="2" width="26.42578125" customWidth="1"/>
    <col min="3" max="3" width="26.7109375" customWidth="1"/>
    <col min="4" max="4" width="26.85546875" customWidth="1"/>
    <col min="5" max="5" width="26.140625" customWidth="1"/>
    <col min="6" max="6" width="19.42578125" customWidth="1"/>
    <col min="7" max="7" width="25" customWidth="1"/>
    <col min="8" max="8" width="20.140625" bestFit="1" customWidth="1"/>
  </cols>
  <sheetData>
    <row r="1" spans="1:8" x14ac:dyDescent="0.25">
      <c r="A1" s="61"/>
      <c r="B1" s="69"/>
      <c r="C1" s="69"/>
      <c r="D1" s="69"/>
      <c r="E1" s="69"/>
      <c r="F1" s="69"/>
      <c r="G1" s="69"/>
    </row>
    <row r="2" spans="1:8" ht="15.75" x14ac:dyDescent="0.25">
      <c r="A2" s="391">
        <v>2</v>
      </c>
      <c r="B2" s="370" t="s">
        <v>97</v>
      </c>
      <c r="C2" s="370"/>
      <c r="D2" s="370"/>
      <c r="E2" s="370"/>
      <c r="F2" s="370"/>
      <c r="G2" s="370"/>
      <c r="H2" s="384" t="s">
        <v>11</v>
      </c>
    </row>
    <row r="3" spans="1:8" x14ac:dyDescent="0.25">
      <c r="A3" s="391"/>
      <c r="B3" s="97" t="s">
        <v>69</v>
      </c>
      <c r="C3" s="63" t="s">
        <v>61</v>
      </c>
      <c r="D3" s="64"/>
      <c r="E3" s="64"/>
      <c r="F3" s="64"/>
      <c r="G3" s="64"/>
      <c r="H3" s="385"/>
    </row>
    <row r="4" spans="1:8" x14ac:dyDescent="0.25">
      <c r="A4" s="391"/>
      <c r="B4" s="65"/>
      <c r="C4" s="63" t="s">
        <v>62</v>
      </c>
      <c r="D4" s="64"/>
      <c r="E4" s="64"/>
      <c r="F4" s="64"/>
      <c r="G4" s="64"/>
      <c r="H4" s="385"/>
    </row>
    <row r="5" spans="1:8" ht="15.75" x14ac:dyDescent="0.25">
      <c r="A5" s="391"/>
      <c r="B5" s="387"/>
      <c r="C5" s="387"/>
      <c r="D5" s="387"/>
      <c r="E5" s="387"/>
      <c r="F5" s="387"/>
      <c r="G5" s="387"/>
      <c r="H5" s="385"/>
    </row>
    <row r="6" spans="1:8" ht="18.75" customHeight="1" x14ac:dyDescent="0.25">
      <c r="A6" s="391"/>
      <c r="B6" s="66" t="s">
        <v>49</v>
      </c>
      <c r="C6" s="57" t="s">
        <v>36</v>
      </c>
      <c r="D6" s="58" t="s">
        <v>37</v>
      </c>
      <c r="E6" s="59" t="s">
        <v>38</v>
      </c>
      <c r="F6" s="59" t="s">
        <v>50</v>
      </c>
      <c r="G6" s="59" t="s">
        <v>39</v>
      </c>
      <c r="H6" s="386"/>
    </row>
    <row r="7" spans="1:8" ht="24" customHeight="1" x14ac:dyDescent="0.25">
      <c r="A7" s="391"/>
      <c r="B7" s="67">
        <f>SUM('Passagem Aérea'!H26)</f>
        <v>0</v>
      </c>
      <c r="C7" s="68">
        <f>SUM(Hospedagem!F18)</f>
        <v>0</v>
      </c>
      <c r="D7" s="68">
        <f>SUM(Alimentação!F18)</f>
        <v>0</v>
      </c>
      <c r="E7" s="68">
        <f>SUM(Transporte!F18)</f>
        <v>0</v>
      </c>
      <c r="F7" s="68"/>
      <c r="G7" s="68">
        <f>SUM('Pró-Labore'!G18)</f>
        <v>9156</v>
      </c>
      <c r="H7" s="60">
        <f>SUM(B7:G7)</f>
        <v>9156</v>
      </c>
    </row>
    <row r="8" spans="1:8" x14ac:dyDescent="0.25">
      <c r="A8" s="61"/>
      <c r="B8" s="69"/>
      <c r="C8" s="69"/>
      <c r="D8" s="69"/>
      <c r="E8" s="69"/>
      <c r="F8" s="69"/>
      <c r="G8" s="69"/>
    </row>
    <row r="9" spans="1:8" ht="15.75" x14ac:dyDescent="0.25">
      <c r="A9" s="392">
        <v>3</v>
      </c>
      <c r="B9" s="370" t="s">
        <v>100</v>
      </c>
      <c r="C9" s="370"/>
      <c r="D9" s="370"/>
      <c r="E9" s="370"/>
      <c r="F9" s="370"/>
      <c r="G9" s="370"/>
      <c r="H9" s="384" t="s">
        <v>11</v>
      </c>
    </row>
    <row r="10" spans="1:8" x14ac:dyDescent="0.25">
      <c r="A10" s="392"/>
      <c r="B10" s="97" t="s">
        <v>69</v>
      </c>
      <c r="C10" s="63" t="s">
        <v>61</v>
      </c>
      <c r="D10" s="64"/>
      <c r="E10" s="64"/>
      <c r="F10" s="64"/>
      <c r="G10" s="64"/>
      <c r="H10" s="385"/>
    </row>
    <row r="11" spans="1:8" x14ac:dyDescent="0.25">
      <c r="A11" s="392"/>
      <c r="B11" s="65"/>
      <c r="C11" s="63" t="s">
        <v>59</v>
      </c>
      <c r="D11" s="64"/>
      <c r="E11" s="64"/>
      <c r="F11" s="64"/>
      <c r="G11" s="64"/>
      <c r="H11" s="385"/>
    </row>
    <row r="12" spans="1:8" ht="15.75" x14ac:dyDescent="0.25">
      <c r="A12" s="392"/>
      <c r="B12" s="387"/>
      <c r="C12" s="387"/>
      <c r="D12" s="387"/>
      <c r="E12" s="387"/>
      <c r="F12" s="387"/>
      <c r="G12" s="387"/>
      <c r="H12" s="385"/>
    </row>
    <row r="13" spans="1:8" ht="18.75" customHeight="1" x14ac:dyDescent="0.25">
      <c r="A13" s="392"/>
      <c r="B13" s="66" t="s">
        <v>49</v>
      </c>
      <c r="C13" s="57" t="s">
        <v>36</v>
      </c>
      <c r="D13" s="58" t="s">
        <v>37</v>
      </c>
      <c r="E13" s="59" t="s">
        <v>38</v>
      </c>
      <c r="F13" s="59" t="s">
        <v>50</v>
      </c>
      <c r="G13" s="59" t="s">
        <v>39</v>
      </c>
      <c r="H13" s="386"/>
    </row>
    <row r="14" spans="1:8" ht="24" customHeight="1" x14ac:dyDescent="0.25">
      <c r="A14" s="392"/>
      <c r="B14" s="67">
        <f>SUM('Passagem Aérea'!H45)</f>
        <v>0</v>
      </c>
      <c r="C14" s="68">
        <f>SUM(Hospedagem!F30)</f>
        <v>0</v>
      </c>
      <c r="D14" s="68">
        <f>SUM(Alimentação!F30)</f>
        <v>0</v>
      </c>
      <c r="E14" s="68">
        <f>SUM(Transporte!F30)</f>
        <v>0</v>
      </c>
      <c r="F14" s="68"/>
      <c r="G14" s="68">
        <f>SUM('Pró-Labore'!G32)</f>
        <v>10584</v>
      </c>
      <c r="H14" s="60">
        <f>SUM(B14:G14)</f>
        <v>10584</v>
      </c>
    </row>
    <row r="15" spans="1:8" x14ac:dyDescent="0.25">
      <c r="A15" s="61"/>
      <c r="B15" s="69"/>
      <c r="C15" s="69"/>
      <c r="D15" s="69"/>
      <c r="E15" s="69"/>
      <c r="F15" s="69"/>
      <c r="G15" s="69"/>
    </row>
    <row r="16" spans="1:8" x14ac:dyDescent="0.25">
      <c r="A16" s="61"/>
      <c r="B16" s="69"/>
      <c r="C16" s="69"/>
      <c r="D16" s="69"/>
      <c r="E16" s="69"/>
      <c r="F16" s="69"/>
      <c r="G16" s="69"/>
    </row>
    <row r="17" spans="1:8" ht="15.75" x14ac:dyDescent="0.25">
      <c r="A17" s="396">
        <v>7</v>
      </c>
      <c r="B17" s="370" t="s">
        <v>107</v>
      </c>
      <c r="C17" s="370"/>
      <c r="D17" s="370"/>
      <c r="E17" s="370"/>
      <c r="F17" s="370"/>
      <c r="G17" s="370"/>
      <c r="H17" s="384" t="s">
        <v>11</v>
      </c>
    </row>
    <row r="18" spans="1:8" x14ac:dyDescent="0.25">
      <c r="A18" s="396"/>
      <c r="B18" s="62" t="s">
        <v>57</v>
      </c>
      <c r="C18" s="63" t="s">
        <v>61</v>
      </c>
      <c r="D18" s="64"/>
      <c r="E18" s="64"/>
      <c r="F18" s="64"/>
      <c r="G18" s="64"/>
      <c r="H18" s="385"/>
    </row>
    <row r="19" spans="1:8" x14ac:dyDescent="0.25">
      <c r="A19" s="396"/>
      <c r="B19" s="65"/>
      <c r="C19" s="63" t="s">
        <v>59</v>
      </c>
      <c r="D19" s="64"/>
      <c r="E19" s="64"/>
      <c r="F19" s="64"/>
      <c r="G19" s="64"/>
      <c r="H19" s="385"/>
    </row>
    <row r="20" spans="1:8" ht="15.75" x14ac:dyDescent="0.25">
      <c r="A20" s="396"/>
      <c r="B20" s="387"/>
      <c r="C20" s="387"/>
      <c r="D20" s="387"/>
      <c r="E20" s="387"/>
      <c r="F20" s="387"/>
      <c r="G20" s="387"/>
      <c r="H20" s="385"/>
    </row>
    <row r="21" spans="1:8" x14ac:dyDescent="0.25">
      <c r="A21" s="396"/>
      <c r="B21" s="66" t="s">
        <v>49</v>
      </c>
      <c r="C21" s="57" t="s">
        <v>36</v>
      </c>
      <c r="D21" s="58" t="s">
        <v>37</v>
      </c>
      <c r="E21" s="59" t="s">
        <v>38</v>
      </c>
      <c r="F21" s="59" t="s">
        <v>50</v>
      </c>
      <c r="G21" s="59" t="s">
        <v>39</v>
      </c>
      <c r="H21" s="386"/>
    </row>
    <row r="22" spans="1:8" ht="15.75" x14ac:dyDescent="0.25">
      <c r="A22" s="396"/>
      <c r="B22" s="67">
        <f>SUM('Passagem Aérea'!H72)</f>
        <v>0</v>
      </c>
      <c r="C22" s="68">
        <f>SUM(Hospedagem!F43)</f>
        <v>0</v>
      </c>
      <c r="D22" s="68">
        <f>SUM(Alimentação!F42)</f>
        <v>0</v>
      </c>
      <c r="E22" s="68">
        <f>SUM(Transporte!F42)</f>
        <v>0</v>
      </c>
      <c r="F22" s="68"/>
      <c r="G22" s="68">
        <f>SUM('Pró-Labore'!G45)</f>
        <v>5292</v>
      </c>
      <c r="H22" s="60">
        <f>SUM(B22:G22)</f>
        <v>5292</v>
      </c>
    </row>
    <row r="23" spans="1:8" ht="15.75" x14ac:dyDescent="0.25">
      <c r="A23" s="77"/>
      <c r="B23" s="70"/>
      <c r="C23" s="70"/>
      <c r="D23" s="70"/>
      <c r="E23" s="70"/>
      <c r="F23" s="70"/>
      <c r="G23" s="70"/>
      <c r="H23" s="71"/>
    </row>
    <row r="24" spans="1:8" ht="15.75" x14ac:dyDescent="0.25">
      <c r="A24" s="391">
        <v>8</v>
      </c>
      <c r="B24" s="370" t="s">
        <v>98</v>
      </c>
      <c r="C24" s="370"/>
      <c r="D24" s="370"/>
      <c r="E24" s="370"/>
      <c r="F24" s="370"/>
      <c r="G24" s="370"/>
      <c r="H24" s="384" t="s">
        <v>11</v>
      </c>
    </row>
    <row r="25" spans="1:8" x14ac:dyDescent="0.25">
      <c r="A25" s="391"/>
      <c r="B25" s="62" t="s">
        <v>57</v>
      </c>
      <c r="C25" s="63" t="s">
        <v>61</v>
      </c>
      <c r="D25" s="64"/>
      <c r="E25" s="64"/>
      <c r="F25" s="64"/>
      <c r="G25" s="64"/>
      <c r="H25" s="385"/>
    </row>
    <row r="26" spans="1:8" x14ac:dyDescent="0.25">
      <c r="A26" s="391"/>
      <c r="B26" s="65"/>
      <c r="C26" s="63" t="s">
        <v>59</v>
      </c>
      <c r="D26" s="64"/>
      <c r="E26" s="64"/>
      <c r="F26" s="64"/>
      <c r="G26" s="64"/>
      <c r="H26" s="385"/>
    </row>
    <row r="27" spans="1:8" ht="15.75" x14ac:dyDescent="0.25">
      <c r="A27" s="391"/>
      <c r="B27" s="387"/>
      <c r="C27" s="387"/>
      <c r="D27" s="387"/>
      <c r="E27" s="387"/>
      <c r="F27" s="387"/>
      <c r="G27" s="387"/>
      <c r="H27" s="385"/>
    </row>
    <row r="28" spans="1:8" x14ac:dyDescent="0.25">
      <c r="A28" s="391"/>
      <c r="B28" s="66" t="s">
        <v>49</v>
      </c>
      <c r="C28" s="57" t="s">
        <v>36</v>
      </c>
      <c r="D28" s="58" t="s">
        <v>37</v>
      </c>
      <c r="E28" s="59" t="s">
        <v>38</v>
      </c>
      <c r="F28" s="59" t="s">
        <v>50</v>
      </c>
      <c r="G28" s="59" t="s">
        <v>39</v>
      </c>
      <c r="H28" s="386"/>
    </row>
    <row r="29" spans="1:8" ht="15.75" x14ac:dyDescent="0.25">
      <c r="A29" s="391"/>
      <c r="B29" s="67">
        <f>SUM('Passagem Aérea'!H92)</f>
        <v>0</v>
      </c>
      <c r="C29" s="68">
        <f>SUM(Hospedagem!F55)</f>
        <v>0</v>
      </c>
      <c r="D29" s="68">
        <f>SUM(Alimentação!F54)</f>
        <v>0</v>
      </c>
      <c r="E29" s="68">
        <f>SUM(Transporte!F54)</f>
        <v>0</v>
      </c>
      <c r="F29" s="68"/>
      <c r="G29" s="68">
        <f>SUM('Pró-Labore'!G58)</f>
        <v>9156</v>
      </c>
      <c r="H29" s="60">
        <f>SUM(B29:G29)</f>
        <v>9156</v>
      </c>
    </row>
    <row r="30" spans="1:8" ht="15.75" x14ac:dyDescent="0.25">
      <c r="A30" s="77"/>
      <c r="B30" s="70"/>
      <c r="C30" s="70"/>
      <c r="D30" s="70"/>
      <c r="E30" s="70"/>
      <c r="F30" s="70"/>
      <c r="G30" s="70"/>
      <c r="H30" s="71"/>
    </row>
    <row r="31" spans="1:8" ht="15.75" x14ac:dyDescent="0.25">
      <c r="A31" s="391">
        <v>9</v>
      </c>
      <c r="B31" s="370" t="s">
        <v>114</v>
      </c>
      <c r="C31" s="370"/>
      <c r="D31" s="370"/>
      <c r="E31" s="370"/>
      <c r="F31" s="370"/>
      <c r="G31" s="370"/>
      <c r="H31" s="384" t="s">
        <v>11</v>
      </c>
    </row>
    <row r="32" spans="1:8" x14ac:dyDescent="0.25">
      <c r="A32" s="391"/>
      <c r="B32" s="62" t="s">
        <v>57</v>
      </c>
      <c r="C32" s="63" t="s">
        <v>61</v>
      </c>
      <c r="D32" s="64"/>
      <c r="E32" s="64"/>
      <c r="F32" s="64"/>
      <c r="G32" s="64"/>
      <c r="H32" s="385"/>
    </row>
    <row r="33" spans="1:8" x14ac:dyDescent="0.25">
      <c r="A33" s="391"/>
      <c r="B33" s="65"/>
      <c r="C33" s="63" t="s">
        <v>59</v>
      </c>
      <c r="D33" s="64"/>
      <c r="E33" s="64"/>
      <c r="F33" s="64"/>
      <c r="G33" s="64"/>
      <c r="H33" s="385"/>
    </row>
    <row r="34" spans="1:8" ht="15.75" x14ac:dyDescent="0.25">
      <c r="A34" s="391"/>
      <c r="B34" s="387"/>
      <c r="C34" s="387"/>
      <c r="D34" s="387"/>
      <c r="E34" s="387"/>
      <c r="F34" s="387"/>
      <c r="G34" s="387"/>
      <c r="H34" s="385"/>
    </row>
    <row r="35" spans="1:8" x14ac:dyDescent="0.25">
      <c r="A35" s="391"/>
      <c r="B35" s="66" t="s">
        <v>49</v>
      </c>
      <c r="C35" s="57" t="s">
        <v>36</v>
      </c>
      <c r="D35" s="58" t="s">
        <v>37</v>
      </c>
      <c r="E35" s="59" t="s">
        <v>38</v>
      </c>
      <c r="F35" s="59" t="s">
        <v>50</v>
      </c>
      <c r="G35" s="59" t="s">
        <v>39</v>
      </c>
      <c r="H35" s="386"/>
    </row>
    <row r="36" spans="1:8" ht="15.75" x14ac:dyDescent="0.25">
      <c r="A36" s="391"/>
      <c r="B36" s="67">
        <f>SUM('Passagem Aérea'!H117)</f>
        <v>0</v>
      </c>
      <c r="C36" s="68">
        <f>SUM(Hospedagem!F67)</f>
        <v>0</v>
      </c>
      <c r="D36" s="68">
        <f>SUM(Alimentação!F66)</f>
        <v>0</v>
      </c>
      <c r="E36" s="68">
        <f>SUM(Transporte!F66)</f>
        <v>0</v>
      </c>
      <c r="F36" s="68">
        <f>SUM('Seguro Viagem'!E19)</f>
        <v>0</v>
      </c>
      <c r="G36" s="68"/>
      <c r="H36" s="60">
        <f>SUM(B36:G36)</f>
        <v>0</v>
      </c>
    </row>
    <row r="37" spans="1:8" ht="15.75" x14ac:dyDescent="0.25">
      <c r="A37" s="77"/>
      <c r="B37" s="70"/>
      <c r="C37" s="70"/>
      <c r="D37" s="70"/>
      <c r="E37" s="70"/>
      <c r="F37" s="70"/>
      <c r="G37" s="70"/>
      <c r="H37" s="71"/>
    </row>
    <row r="38" spans="1:8" ht="15.75" x14ac:dyDescent="0.25">
      <c r="A38" s="392">
        <v>10</v>
      </c>
      <c r="B38" s="370" t="s">
        <v>106</v>
      </c>
      <c r="C38" s="370"/>
      <c r="D38" s="370"/>
      <c r="E38" s="370"/>
      <c r="F38" s="370"/>
      <c r="G38" s="370"/>
      <c r="H38" s="384" t="s">
        <v>11</v>
      </c>
    </row>
    <row r="39" spans="1:8" x14ac:dyDescent="0.25">
      <c r="A39" s="392"/>
      <c r="B39" s="62" t="s">
        <v>57</v>
      </c>
      <c r="C39" s="63" t="s">
        <v>61</v>
      </c>
      <c r="D39" s="64"/>
      <c r="E39" s="64"/>
      <c r="F39" s="64"/>
      <c r="G39" s="64"/>
      <c r="H39" s="385"/>
    </row>
    <row r="40" spans="1:8" x14ac:dyDescent="0.25">
      <c r="A40" s="392"/>
      <c r="B40" s="65"/>
      <c r="C40" s="63" t="s">
        <v>59</v>
      </c>
      <c r="D40" s="64"/>
      <c r="E40" s="64"/>
      <c r="F40" s="64"/>
      <c r="G40" s="64"/>
      <c r="H40" s="385"/>
    </row>
    <row r="41" spans="1:8" ht="15.75" x14ac:dyDescent="0.25">
      <c r="A41" s="392"/>
      <c r="B41" s="387"/>
      <c r="C41" s="387"/>
      <c r="D41" s="387"/>
      <c r="E41" s="387"/>
      <c r="F41" s="387"/>
      <c r="G41" s="387"/>
      <c r="H41" s="385"/>
    </row>
    <row r="42" spans="1:8" x14ac:dyDescent="0.25">
      <c r="A42" s="392"/>
      <c r="B42" s="66" t="s">
        <v>49</v>
      </c>
      <c r="C42" s="57" t="s">
        <v>36</v>
      </c>
      <c r="D42" s="58" t="s">
        <v>37</v>
      </c>
      <c r="E42" s="59" t="s">
        <v>38</v>
      </c>
      <c r="F42" s="59" t="s">
        <v>50</v>
      </c>
      <c r="G42" s="59" t="s">
        <v>39</v>
      </c>
      <c r="H42" s="386"/>
    </row>
    <row r="43" spans="1:8" ht="15.75" x14ac:dyDescent="0.25">
      <c r="A43" s="392"/>
      <c r="B43" s="67">
        <f>SUM('Passagem Aérea'!H135)</f>
        <v>0</v>
      </c>
      <c r="C43" s="68">
        <f>SUM(Hospedagem!F79)</f>
        <v>0</v>
      </c>
      <c r="D43" s="68">
        <f>SUM(Alimentação!F78)</f>
        <v>0</v>
      </c>
      <c r="E43" s="68">
        <f>SUM(Transporte!F78)</f>
        <v>0</v>
      </c>
      <c r="F43" s="68"/>
      <c r="G43" s="68">
        <f>SUM('Pró-Labore'!G71)</f>
        <v>10584</v>
      </c>
      <c r="H43" s="60">
        <f>SUM(B43:G43)</f>
        <v>10584</v>
      </c>
    </row>
    <row r="44" spans="1:8" s="43" customFormat="1" ht="15.75" x14ac:dyDescent="0.25">
      <c r="A44" s="77"/>
      <c r="B44" s="70"/>
      <c r="C44" s="70"/>
      <c r="D44" s="70"/>
      <c r="E44" s="70"/>
      <c r="F44" s="70"/>
      <c r="G44" s="70"/>
      <c r="H44" s="71"/>
    </row>
    <row r="45" spans="1:8" s="43" customFormat="1" ht="15.75" x14ac:dyDescent="0.25">
      <c r="A45" s="77"/>
      <c r="B45" s="70"/>
      <c r="C45" s="70"/>
      <c r="D45" s="70"/>
      <c r="E45" s="70"/>
      <c r="F45" s="70"/>
      <c r="G45" s="70"/>
      <c r="H45" s="71"/>
    </row>
    <row r="46" spans="1:8" ht="15.75" x14ac:dyDescent="0.25">
      <c r="A46" s="391">
        <v>12</v>
      </c>
      <c r="B46" s="370" t="s">
        <v>99</v>
      </c>
      <c r="C46" s="370"/>
      <c r="D46" s="370"/>
      <c r="E46" s="370"/>
      <c r="F46" s="370"/>
      <c r="G46" s="370"/>
      <c r="H46" s="384" t="s">
        <v>11</v>
      </c>
    </row>
    <row r="47" spans="1:8" x14ac:dyDescent="0.25">
      <c r="A47" s="391"/>
      <c r="B47" s="62" t="s">
        <v>57</v>
      </c>
      <c r="C47" s="63" t="s">
        <v>61</v>
      </c>
      <c r="D47" s="64"/>
      <c r="E47" s="64"/>
      <c r="F47" s="64"/>
      <c r="G47" s="64"/>
      <c r="H47" s="385"/>
    </row>
    <row r="48" spans="1:8" x14ac:dyDescent="0.25">
      <c r="A48" s="391"/>
      <c r="B48" s="65"/>
      <c r="C48" s="63" t="s">
        <v>59</v>
      </c>
      <c r="D48" s="64"/>
      <c r="E48" s="64"/>
      <c r="F48" s="64"/>
      <c r="G48" s="64"/>
      <c r="H48" s="385"/>
    </row>
    <row r="49" spans="1:8" ht="15.75" x14ac:dyDescent="0.25">
      <c r="A49" s="391"/>
      <c r="B49" s="387"/>
      <c r="C49" s="387"/>
      <c r="D49" s="387"/>
      <c r="E49" s="387"/>
      <c r="F49" s="387"/>
      <c r="G49" s="387"/>
      <c r="H49" s="385"/>
    </row>
    <row r="50" spans="1:8" x14ac:dyDescent="0.25">
      <c r="A50" s="391"/>
      <c r="B50" s="66" t="s">
        <v>49</v>
      </c>
      <c r="C50" s="57" t="s">
        <v>36</v>
      </c>
      <c r="D50" s="58" t="s">
        <v>37</v>
      </c>
      <c r="E50" s="59" t="s">
        <v>38</v>
      </c>
      <c r="F50" s="59" t="s">
        <v>50</v>
      </c>
      <c r="G50" s="59" t="s">
        <v>39</v>
      </c>
      <c r="H50" s="386"/>
    </row>
    <row r="51" spans="1:8" ht="15.75" x14ac:dyDescent="0.25">
      <c r="A51" s="391"/>
      <c r="B51" s="67">
        <f>SUM('Passagem Aérea'!H156)</f>
        <v>0</v>
      </c>
      <c r="C51" s="68">
        <f>SUM(Hospedagem!F91)</f>
        <v>0</v>
      </c>
      <c r="D51" s="68">
        <f>SUM(Alimentação!F90)</f>
        <v>0</v>
      </c>
      <c r="E51" s="68">
        <f>Transporte!F90</f>
        <v>0</v>
      </c>
      <c r="F51" s="68"/>
      <c r="G51" s="68">
        <f>SUM('Pró-Labore'!G85)</f>
        <v>9156</v>
      </c>
      <c r="H51" s="60">
        <f>SUM(B51:G51)</f>
        <v>9156</v>
      </c>
    </row>
    <row r="52" spans="1:8" ht="15.75" x14ac:dyDescent="0.25">
      <c r="A52" s="77"/>
      <c r="B52" s="70"/>
      <c r="C52" s="70"/>
      <c r="D52" s="70"/>
      <c r="E52" s="70"/>
      <c r="F52" s="70"/>
      <c r="G52" s="70"/>
      <c r="H52" s="71"/>
    </row>
    <row r="53" spans="1:8" ht="15.75" x14ac:dyDescent="0.25">
      <c r="A53" s="77"/>
      <c r="B53" s="70"/>
      <c r="C53" s="70"/>
      <c r="D53" s="70"/>
      <c r="E53" s="70"/>
      <c r="F53" s="70"/>
      <c r="G53" s="70"/>
      <c r="H53" s="71"/>
    </row>
    <row r="54" spans="1:8" ht="15.75" x14ac:dyDescent="0.25">
      <c r="A54" s="391">
        <v>15</v>
      </c>
      <c r="B54" s="370" t="s">
        <v>136</v>
      </c>
      <c r="C54" s="370"/>
      <c r="D54" s="370"/>
      <c r="E54" s="370"/>
      <c r="F54" s="370"/>
      <c r="G54" s="370"/>
      <c r="H54" s="384" t="s">
        <v>11</v>
      </c>
    </row>
    <row r="55" spans="1:8" x14ac:dyDescent="0.25">
      <c r="A55" s="391"/>
      <c r="B55" s="62" t="s">
        <v>57</v>
      </c>
      <c r="C55" s="63" t="s">
        <v>61</v>
      </c>
      <c r="D55" s="64"/>
      <c r="E55" s="64"/>
      <c r="F55" s="64"/>
      <c r="G55" s="64"/>
      <c r="H55" s="385"/>
    </row>
    <row r="56" spans="1:8" x14ac:dyDescent="0.25">
      <c r="A56" s="391"/>
      <c r="B56" s="65"/>
      <c r="C56" s="63" t="s">
        <v>59</v>
      </c>
      <c r="D56" s="64"/>
      <c r="E56" s="64"/>
      <c r="F56" s="64"/>
      <c r="G56" s="64"/>
      <c r="H56" s="385"/>
    </row>
    <row r="57" spans="1:8" ht="15.75" x14ac:dyDescent="0.25">
      <c r="A57" s="391"/>
      <c r="B57" s="387"/>
      <c r="C57" s="387"/>
      <c r="D57" s="387"/>
      <c r="E57" s="387"/>
      <c r="F57" s="387"/>
      <c r="G57" s="387"/>
      <c r="H57" s="385"/>
    </row>
    <row r="58" spans="1:8" x14ac:dyDescent="0.25">
      <c r="A58" s="391"/>
      <c r="B58" s="66" t="s">
        <v>49</v>
      </c>
      <c r="C58" s="57" t="s">
        <v>36</v>
      </c>
      <c r="D58" s="58" t="s">
        <v>37</v>
      </c>
      <c r="E58" s="59" t="s">
        <v>38</v>
      </c>
      <c r="F58" s="59" t="s">
        <v>50</v>
      </c>
      <c r="G58" s="59" t="s">
        <v>39</v>
      </c>
      <c r="H58" s="386"/>
    </row>
    <row r="59" spans="1:8" ht="15.75" x14ac:dyDescent="0.25">
      <c r="A59" s="391"/>
      <c r="B59" s="67">
        <f>SUM('Passagem Aérea'!H177)</f>
        <v>0</v>
      </c>
      <c r="C59" s="68">
        <f>SUM(Hospedagem!F103)</f>
        <v>0</v>
      </c>
      <c r="D59" s="68">
        <f>SUM(Alimentação!F102)</f>
        <v>0</v>
      </c>
      <c r="E59" s="68">
        <f>SUM(Transporte!F102)</f>
        <v>0</v>
      </c>
      <c r="F59" s="68"/>
      <c r="G59" s="68">
        <f>SUM('Pró-Labore'!G99)</f>
        <v>9156</v>
      </c>
      <c r="H59" s="60">
        <f>SUM(B59:G59)</f>
        <v>9156</v>
      </c>
    </row>
    <row r="60" spans="1:8" ht="15.75" x14ac:dyDescent="0.25">
      <c r="A60" s="77"/>
      <c r="B60" s="70"/>
      <c r="C60" s="70"/>
      <c r="D60" s="70"/>
      <c r="E60" s="70"/>
      <c r="F60" s="70"/>
      <c r="G60" s="70"/>
      <c r="H60" s="71"/>
    </row>
    <row r="61" spans="1:8" ht="15.75" x14ac:dyDescent="0.25">
      <c r="A61" s="77"/>
      <c r="B61" s="70"/>
      <c r="C61" s="70"/>
      <c r="D61" s="70"/>
      <c r="E61" s="70"/>
      <c r="F61" s="70"/>
      <c r="G61" s="70"/>
      <c r="H61" s="71"/>
    </row>
    <row r="62" spans="1:8" ht="15.75" x14ac:dyDescent="0.25">
      <c r="A62" s="391">
        <v>17</v>
      </c>
      <c r="B62" s="370" t="s">
        <v>115</v>
      </c>
      <c r="C62" s="370"/>
      <c r="D62" s="370"/>
      <c r="E62" s="370"/>
      <c r="F62" s="370"/>
      <c r="G62" s="370"/>
      <c r="H62" s="384" t="s">
        <v>11</v>
      </c>
    </row>
    <row r="63" spans="1:8" x14ac:dyDescent="0.25">
      <c r="A63" s="391"/>
      <c r="B63" s="62" t="s">
        <v>57</v>
      </c>
      <c r="C63" s="63" t="s">
        <v>61</v>
      </c>
      <c r="D63" s="64"/>
      <c r="E63" s="64"/>
      <c r="F63" s="64"/>
      <c r="G63" s="64"/>
      <c r="H63" s="385"/>
    </row>
    <row r="64" spans="1:8" x14ac:dyDescent="0.25">
      <c r="A64" s="391"/>
      <c r="B64" s="65"/>
      <c r="C64" s="63" t="s">
        <v>59</v>
      </c>
      <c r="D64" s="64"/>
      <c r="E64" s="64"/>
      <c r="F64" s="64"/>
      <c r="G64" s="64"/>
      <c r="H64" s="385"/>
    </row>
    <row r="65" spans="1:8" ht="15.75" x14ac:dyDescent="0.25">
      <c r="A65" s="391"/>
      <c r="B65" s="387"/>
      <c r="C65" s="387"/>
      <c r="D65" s="387"/>
      <c r="E65" s="387"/>
      <c r="F65" s="387"/>
      <c r="G65" s="387"/>
      <c r="H65" s="385"/>
    </row>
    <row r="66" spans="1:8" x14ac:dyDescent="0.25">
      <c r="A66" s="391"/>
      <c r="B66" s="66" t="s">
        <v>49</v>
      </c>
      <c r="C66" s="57" t="s">
        <v>36</v>
      </c>
      <c r="D66" s="58" t="s">
        <v>37</v>
      </c>
      <c r="E66" s="59" t="s">
        <v>38</v>
      </c>
      <c r="F66" s="59" t="s">
        <v>50</v>
      </c>
      <c r="G66" s="59" t="s">
        <v>39</v>
      </c>
      <c r="H66" s="386"/>
    </row>
    <row r="67" spans="1:8" ht="15.75" x14ac:dyDescent="0.25">
      <c r="A67" s="391"/>
      <c r="B67" s="67">
        <f>SUM('Passagem Aérea'!H205)</f>
        <v>0</v>
      </c>
      <c r="C67" s="68">
        <f>SUM(Hospedagem!F125)</f>
        <v>0</v>
      </c>
      <c r="D67" s="68">
        <f>SUM(Alimentação!F122)</f>
        <v>0</v>
      </c>
      <c r="E67" s="68">
        <f>SUM(Transporte!F122)</f>
        <v>0</v>
      </c>
      <c r="F67" s="68">
        <f>SUM('Seguro Viagem'!E33)</f>
        <v>0</v>
      </c>
      <c r="G67" s="68"/>
      <c r="H67" s="60">
        <f>SUM(B67:G67)</f>
        <v>0</v>
      </c>
    </row>
    <row r="68" spans="1:8" ht="15.75" x14ac:dyDescent="0.25">
      <c r="A68" s="77"/>
      <c r="B68" s="70"/>
      <c r="C68" s="70"/>
      <c r="D68" s="70"/>
      <c r="E68" s="70"/>
      <c r="F68" s="70"/>
      <c r="G68" s="70"/>
      <c r="H68" s="71"/>
    </row>
    <row r="69" spans="1:8" ht="15.75" x14ac:dyDescent="0.25">
      <c r="A69" s="75">
        <v>18</v>
      </c>
      <c r="B69" s="301" t="s">
        <v>40</v>
      </c>
      <c r="C69" s="301"/>
      <c r="D69" s="301"/>
      <c r="E69" s="301"/>
      <c r="F69" s="301"/>
      <c r="G69" s="301"/>
      <c r="H69" s="78" t="s">
        <v>11</v>
      </c>
    </row>
    <row r="70" spans="1:8" s="43" customFormat="1" ht="15.75" x14ac:dyDescent="0.25">
      <c r="A70" s="388" t="s">
        <v>11</v>
      </c>
      <c r="B70" s="389"/>
      <c r="C70" s="389"/>
      <c r="D70" s="389"/>
      <c r="E70" s="389"/>
      <c r="F70" s="389"/>
      <c r="G70" s="390"/>
      <c r="H70" s="60">
        <f>'Material Esportivo'!D22</f>
        <v>206080</v>
      </c>
    </row>
    <row r="71" spans="1:8" s="43" customFormat="1" ht="15.75" x14ac:dyDescent="0.25">
      <c r="A71" s="73"/>
      <c r="B71" s="72"/>
      <c r="C71" s="72"/>
      <c r="D71" s="72"/>
      <c r="E71" s="72"/>
      <c r="F71" s="72"/>
      <c r="G71" s="72"/>
      <c r="H71" s="74"/>
    </row>
    <row r="72" spans="1:8" ht="15.75" x14ac:dyDescent="0.25">
      <c r="A72" s="75">
        <v>19</v>
      </c>
      <c r="B72" s="301" t="s">
        <v>195</v>
      </c>
      <c r="C72" s="301"/>
      <c r="D72" s="301"/>
      <c r="E72" s="301"/>
      <c r="F72" s="301"/>
      <c r="G72" s="301"/>
      <c r="H72" s="78" t="s">
        <v>11</v>
      </c>
    </row>
    <row r="73" spans="1:8" s="43" customFormat="1" ht="15.75" x14ac:dyDescent="0.25">
      <c r="A73" s="388" t="s">
        <v>11</v>
      </c>
      <c r="B73" s="389"/>
      <c r="C73" s="389"/>
      <c r="D73" s="389"/>
      <c r="E73" s="389"/>
      <c r="F73" s="389"/>
      <c r="G73" s="390"/>
      <c r="H73" s="60">
        <f>SUM('Pró-Labore'!G111)</f>
        <v>71636.058431999991</v>
      </c>
    </row>
    <row r="74" spans="1:8" s="43" customFormat="1" ht="16.5" thickBot="1" x14ac:dyDescent="0.3">
      <c r="A74" s="73"/>
      <c r="B74" s="72"/>
      <c r="C74" s="72"/>
      <c r="D74" s="72"/>
      <c r="E74" s="72"/>
      <c r="F74" s="72"/>
      <c r="G74" s="72"/>
      <c r="H74" s="74"/>
    </row>
    <row r="75" spans="1:8" ht="30" customHeight="1" thickBot="1" x14ac:dyDescent="0.3">
      <c r="A75" s="393" t="s">
        <v>89</v>
      </c>
      <c r="B75" s="394"/>
      <c r="C75" s="394"/>
      <c r="D75" s="394"/>
      <c r="E75" s="394"/>
      <c r="F75" s="394"/>
      <c r="G75" s="395"/>
      <c r="H75" s="99">
        <f>H7+H14+H22+H29+H36+H43+H51+H59+H67+H70+H73</f>
        <v>340800.05843199999</v>
      </c>
    </row>
    <row r="77" spans="1:8" x14ac:dyDescent="0.25">
      <c r="H77" s="31"/>
    </row>
    <row r="78" spans="1:8" x14ac:dyDescent="0.25">
      <c r="H78" s="31"/>
    </row>
  </sheetData>
  <mergeCells count="41">
    <mergeCell ref="A75:G75"/>
    <mergeCell ref="A17:A22"/>
    <mergeCell ref="B69:G69"/>
    <mergeCell ref="B17:G17"/>
    <mergeCell ref="B72:G72"/>
    <mergeCell ref="A38:A43"/>
    <mergeCell ref="B38:G38"/>
    <mergeCell ref="A73:G73"/>
    <mergeCell ref="A62:A67"/>
    <mergeCell ref="B62:G62"/>
    <mergeCell ref="B24:G24"/>
    <mergeCell ref="B2:G2"/>
    <mergeCell ref="H2:H6"/>
    <mergeCell ref="B5:G5"/>
    <mergeCell ref="A2:A7"/>
    <mergeCell ref="A9:A14"/>
    <mergeCell ref="B9:G9"/>
    <mergeCell ref="H9:H13"/>
    <mergeCell ref="B12:G12"/>
    <mergeCell ref="H24:H28"/>
    <mergeCell ref="B27:G27"/>
    <mergeCell ref="A31:A36"/>
    <mergeCell ref="B31:G31"/>
    <mergeCell ref="H31:H35"/>
    <mergeCell ref="B34:G34"/>
    <mergeCell ref="H62:H66"/>
    <mergeCell ref="B65:G65"/>
    <mergeCell ref="A70:G70"/>
    <mergeCell ref="H17:H21"/>
    <mergeCell ref="B20:G20"/>
    <mergeCell ref="A54:A59"/>
    <mergeCell ref="B54:G54"/>
    <mergeCell ref="H54:H58"/>
    <mergeCell ref="B57:G57"/>
    <mergeCell ref="A46:A51"/>
    <mergeCell ref="B46:G46"/>
    <mergeCell ref="H46:H50"/>
    <mergeCell ref="B49:G49"/>
    <mergeCell ref="H38:H42"/>
    <mergeCell ref="B41:G41"/>
    <mergeCell ref="A24:A29"/>
  </mergeCells>
  <pageMargins left="0.51181102362204722" right="0.51181102362204722" top="0.78740157480314965" bottom="0.78740157480314965" header="0.31496062992125984" footer="0.31496062992125984"/>
  <pageSetup paperSize="9" scale="52" orientation="portrait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Passagem Aérea</vt:lpstr>
      <vt:lpstr>Hospedagem</vt:lpstr>
      <vt:lpstr>Alimentação</vt:lpstr>
      <vt:lpstr>Transporte</vt:lpstr>
      <vt:lpstr>Pró-Labore</vt:lpstr>
      <vt:lpstr>Seguro Viagem</vt:lpstr>
      <vt:lpstr>Material Esportivo</vt:lpstr>
      <vt:lpstr>Consolidado</vt:lpstr>
      <vt:lpstr>TOTAL EVENTO</vt:lpstr>
      <vt:lpstr>RESUMO</vt:lpstr>
      <vt:lpstr>'TOTAL EVENTO'!Area_de_impressao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detec</dc:creator>
  <cp:lastModifiedBy>Daniel Grota Romanello</cp:lastModifiedBy>
  <cp:lastPrinted>2014-07-28T17:53:14Z</cp:lastPrinted>
  <dcterms:created xsi:type="dcterms:W3CDTF">2012-01-12T12:23:27Z</dcterms:created>
  <dcterms:modified xsi:type="dcterms:W3CDTF">2014-08-13T19:35:15Z</dcterms:modified>
</cp:coreProperties>
</file>