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155" tabRatio="881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" sheetId="9" r:id="rId5"/>
    <sheet name="Pró-labore" sheetId="5" r:id="rId6"/>
    <sheet name="Consolidado" sheetId="8" r:id="rId7"/>
    <sheet name="TOTAL EVENTO" sheetId="11" r:id="rId8"/>
    <sheet name="Plan1" sheetId="13" r:id="rId9"/>
  </sheets>
  <definedNames>
    <definedName name="Print_Area" localSheetId="7">'TOTAL EVENTO'!$A$1:$H$28</definedName>
  </definedNames>
  <calcPr calcId="145621"/>
  <customWorkbookViews>
    <customWorkbookView name="rejane.lima - Modo de exibição pessoal" guid="{6B2C8637-78CC-4CB6-97F7-DEE04A596283}" mergeInterval="0" personalView="1" maximized="1" xWindow="1" yWindow="1" windowWidth="1020" windowHeight="576" tabRatio="785" activeSheetId="7"/>
  </customWorkbookViews>
</workbook>
</file>

<file path=xl/calcChain.xml><?xml version="1.0" encoding="utf-8"?>
<calcChain xmlns="http://schemas.openxmlformats.org/spreadsheetml/2006/main">
  <c r="H52" i="1" l="1"/>
  <c r="H51" i="1"/>
  <c r="H38" i="1"/>
  <c r="H39" i="1"/>
  <c r="H40" i="1"/>
  <c r="H41" i="1"/>
  <c r="H42" i="1"/>
  <c r="H37" i="1"/>
  <c r="H26" i="1"/>
  <c r="H15" i="1"/>
  <c r="F36" i="4" l="1"/>
  <c r="F48" i="4"/>
  <c r="F47" i="4"/>
  <c r="A59" i="4"/>
  <c r="A58" i="4"/>
  <c r="A60" i="2"/>
  <c r="A59" i="2"/>
  <c r="A60" i="3"/>
  <c r="A59" i="3"/>
  <c r="E24" i="9"/>
  <c r="E13" i="9"/>
  <c r="F36" i="2" l="1"/>
  <c r="F48" i="2"/>
  <c r="F47" i="2"/>
  <c r="F25" i="4"/>
  <c r="F14" i="4"/>
  <c r="F35" i="3" l="1"/>
  <c r="F46" i="2"/>
  <c r="F25" i="3"/>
  <c r="F27" i="3" s="1"/>
  <c r="D13" i="11" s="1"/>
  <c r="M38" i="4"/>
  <c r="F38" i="4"/>
  <c r="M37" i="3"/>
  <c r="F36" i="3"/>
  <c r="L35" i="3"/>
  <c r="M38" i="2"/>
  <c r="F37" i="2"/>
  <c r="F38" i="2" s="1"/>
  <c r="L36" i="2"/>
  <c r="E43" i="1"/>
  <c r="O28" i="1"/>
  <c r="E28" i="1"/>
  <c r="E29" i="1" s="1"/>
  <c r="M26" i="1"/>
  <c r="H28" i="1"/>
  <c r="E16" i="9"/>
  <c r="F13" i="11" s="1"/>
  <c r="F46" i="3"/>
  <c r="F48" i="3" s="1"/>
  <c r="F45" i="3"/>
  <c r="F14" i="3"/>
  <c r="M27" i="2"/>
  <c r="F26" i="2"/>
  <c r="F25" i="2"/>
  <c r="M40" i="1"/>
  <c r="K43" i="1"/>
  <c r="O43" i="1"/>
  <c r="H18" i="1"/>
  <c r="O54" i="1"/>
  <c r="E54" i="1"/>
  <c r="E55" i="1" s="1"/>
  <c r="M51" i="1"/>
  <c r="O18" i="1"/>
  <c r="K18" i="1"/>
  <c r="E18" i="1"/>
  <c r="M15" i="1"/>
  <c r="O8" i="1"/>
  <c r="E26" i="9"/>
  <c r="C14" i="5"/>
  <c r="C15" i="5"/>
  <c r="C16" i="5"/>
  <c r="C17" i="5"/>
  <c r="C13" i="5"/>
  <c r="L26" i="9"/>
  <c r="K24" i="9"/>
  <c r="M49" i="4"/>
  <c r="M48" i="3"/>
  <c r="L45" i="3"/>
  <c r="M50" i="2"/>
  <c r="D15" i="5"/>
  <c r="G15" i="5" s="1"/>
  <c r="G26" i="5" s="1"/>
  <c r="D16" i="5"/>
  <c r="G16" i="5" s="1"/>
  <c r="G27" i="5" s="1"/>
  <c r="D17" i="5"/>
  <c r="G17" i="5" s="1"/>
  <c r="G28" i="5" s="1"/>
  <c r="D13" i="5"/>
  <c r="G13" i="5" s="1"/>
  <c r="D14" i="5"/>
  <c r="G14" i="5" s="1"/>
  <c r="G25" i="5" s="1"/>
  <c r="M16" i="3"/>
  <c r="L14" i="3"/>
  <c r="F15" i="2"/>
  <c r="L14" i="2"/>
  <c r="F14" i="2"/>
  <c r="F15" i="4"/>
  <c r="L16" i="9"/>
  <c r="K13" i="9"/>
  <c r="L32" i="9"/>
  <c r="L7" i="9"/>
  <c r="J7" i="8"/>
  <c r="M20" i="5"/>
  <c r="N13" i="5"/>
  <c r="M7" i="5"/>
  <c r="M53" i="4"/>
  <c r="M27" i="4"/>
  <c r="M16" i="4"/>
  <c r="L14" i="4"/>
  <c r="M7" i="4"/>
  <c r="M27" i="3"/>
  <c r="M7" i="3"/>
  <c r="M16" i="2"/>
  <c r="M7" i="2"/>
  <c r="F27" i="4"/>
  <c r="E13" i="11" s="1"/>
  <c r="C19" i="5" l="1"/>
  <c r="C20" i="11"/>
  <c r="G20" i="5"/>
  <c r="G6" i="11" s="1"/>
  <c r="G27" i="11" s="1"/>
  <c r="G24" i="5"/>
  <c r="D26" i="11"/>
  <c r="F53" i="3"/>
  <c r="F60" i="3" s="1"/>
  <c r="E20" i="11"/>
  <c r="F16" i="3"/>
  <c r="D6" i="11" s="1"/>
  <c r="F27" i="2"/>
  <c r="C13" i="11" s="1"/>
  <c r="H29" i="1"/>
  <c r="B6" i="11"/>
  <c r="F16" i="2"/>
  <c r="F54" i="2" s="1"/>
  <c r="H43" i="1"/>
  <c r="E13" i="5"/>
  <c r="E14" i="5"/>
  <c r="E17" i="5"/>
  <c r="E16" i="5"/>
  <c r="F16" i="4"/>
  <c r="F53" i="4" s="1"/>
  <c r="F58" i="4" s="1"/>
  <c r="F49" i="4"/>
  <c r="F37" i="3"/>
  <c r="B13" i="11"/>
  <c r="F50" i="2"/>
  <c r="H54" i="1"/>
  <c r="E31" i="9"/>
  <c r="D18" i="8" s="1"/>
  <c r="F26" i="11"/>
  <c r="F27" i="11" s="1"/>
  <c r="E35" i="9"/>
  <c r="E36" i="9" s="1"/>
  <c r="E15" i="5"/>
  <c r="G33" i="5" l="1"/>
  <c r="D40" i="5"/>
  <c r="F59" i="2"/>
  <c r="D20" i="11"/>
  <c r="D27" i="11" s="1"/>
  <c r="F52" i="3"/>
  <c r="E26" i="11"/>
  <c r="F54" i="4"/>
  <c r="F59" i="4" s="1"/>
  <c r="C26" i="11"/>
  <c r="F55" i="2"/>
  <c r="F60" i="2" s="1"/>
  <c r="H58" i="1"/>
  <c r="H63" i="1" s="1"/>
  <c r="E6" i="11"/>
  <c r="F55" i="4"/>
  <c r="D16" i="8" s="1"/>
  <c r="F60" i="4"/>
  <c r="H13" i="11"/>
  <c r="E3" i="13" s="1"/>
  <c r="C6" i="11"/>
  <c r="F61" i="2"/>
  <c r="H55" i="1"/>
  <c r="B20" i="11"/>
  <c r="E19" i="5"/>
  <c r="G29" i="5"/>
  <c r="D17" i="8" s="1"/>
  <c r="G34" i="5" l="1"/>
  <c r="G35" i="5" s="1"/>
  <c r="D43" i="5"/>
  <c r="C27" i="11"/>
  <c r="F59" i="3"/>
  <c r="F61" i="3" s="1"/>
  <c r="F54" i="3"/>
  <c r="D15" i="8" s="1"/>
  <c r="E27" i="11"/>
  <c r="F56" i="2"/>
  <c r="D14" i="8" s="1"/>
  <c r="B26" i="11"/>
  <c r="H26" i="11" s="1"/>
  <c r="E5" i="13" s="1"/>
  <c r="H59" i="1"/>
  <c r="H64" i="1" s="1"/>
  <c r="H65" i="1" s="1"/>
  <c r="H6" i="11"/>
  <c r="E2" i="13" s="1"/>
  <c r="H20" i="11"/>
  <c r="E4" i="13" s="1"/>
  <c r="H60" i="1" l="1"/>
  <c r="D13" i="8" s="1"/>
  <c r="D19" i="8" s="1"/>
  <c r="B27" i="11"/>
  <c r="E1" i="13"/>
  <c r="H28" i="11"/>
</calcChain>
</file>

<file path=xl/sharedStrings.xml><?xml version="1.0" encoding="utf-8"?>
<sst xmlns="http://schemas.openxmlformats.org/spreadsheetml/2006/main" count="766" uniqueCount="161">
  <si>
    <t>PROJETADO</t>
  </si>
  <si>
    <t>ITINERÁRIO</t>
  </si>
  <si>
    <t>PAX</t>
  </si>
  <si>
    <t>CUSTO POR TRECHO</t>
  </si>
  <si>
    <t xml:space="preserve">CONSOLIDADO </t>
  </si>
  <si>
    <t>NACIONAL</t>
  </si>
  <si>
    <t>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</si>
  <si>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</si>
  <si>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</si>
  <si>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</si>
  <si>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REALIZADO</t>
  </si>
  <si>
    <t>TOTAL</t>
  </si>
  <si>
    <t>Diferença</t>
  </si>
  <si>
    <t>Aéreo Nacional</t>
  </si>
  <si>
    <t>Aéreo Internacional</t>
  </si>
  <si>
    <t xml:space="preserve">DESCONTO </t>
  </si>
  <si>
    <t>TX DE EMBARQUE</t>
  </si>
  <si>
    <t>CONSOLIDADO GERAL - PROJETADO</t>
  </si>
  <si>
    <t>CONSOLIDADO GERAL - REALIZADO</t>
  </si>
  <si>
    <t>DIÁRIA</t>
  </si>
  <si>
    <t>Hospedagem</t>
  </si>
  <si>
    <t>ISS</t>
  </si>
  <si>
    <t>TIPO</t>
  </si>
  <si>
    <t>QUANTIDADE</t>
  </si>
  <si>
    <t>DUPLO</t>
  </si>
  <si>
    <t>Almoço e Jantar</t>
  </si>
  <si>
    <t>Refeição</t>
  </si>
  <si>
    <t>Locação Van</t>
  </si>
  <si>
    <t>Atualizado:</t>
  </si>
  <si>
    <t>COORDENADOR MODALIDADE</t>
  </si>
  <si>
    <t>TÉCNICO</t>
  </si>
  <si>
    <t>PSICÓLOGO</t>
  </si>
  <si>
    <t>FISIOTERAPEUTA</t>
  </si>
  <si>
    <t>FISIOLOGISTA</t>
  </si>
  <si>
    <t>APOIO</t>
  </si>
  <si>
    <t>VALOR</t>
  </si>
  <si>
    <t>FUNÇÃO</t>
  </si>
  <si>
    <t>QTS</t>
  </si>
  <si>
    <t>Dias:</t>
  </si>
  <si>
    <t>Pró-labore</t>
  </si>
  <si>
    <t>PATRONAL</t>
  </si>
  <si>
    <t>PASSAGEM AÉREA</t>
  </si>
  <si>
    <t>HOSPEDAGEM</t>
  </si>
  <si>
    <t>ALIMENTAÇÃO</t>
  </si>
  <si>
    <t>TRANSPORTE</t>
  </si>
  <si>
    <t>PRÓ-LABORE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</si>
  <si>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31/05 a 06/06/2012</t>
    </r>
  </si>
  <si>
    <t>TOTAL INTERNACIONAL</t>
  </si>
  <si>
    <t>TOTAL GERAL</t>
  </si>
  <si>
    <t>STAFF TECNICO</t>
  </si>
  <si>
    <t>Seguro Viagem</t>
  </si>
  <si>
    <t>SEGURO-VIAGEM</t>
  </si>
  <si>
    <t>AEREOS</t>
  </si>
  <si>
    <t>SEGURO VIAGEM</t>
  </si>
  <si>
    <t xml:space="preserve">Aéreo Nacional </t>
  </si>
  <si>
    <t xml:space="preserve">Aéreo Internacional </t>
  </si>
  <si>
    <t>Total</t>
  </si>
  <si>
    <t xml:space="preserve">Total </t>
  </si>
  <si>
    <t xml:space="preserve">Seguro Viagem </t>
  </si>
  <si>
    <t>VALOR DIÁRIA</t>
  </si>
  <si>
    <t>BOLSA (s/ patronal)</t>
  </si>
  <si>
    <t>Encargos</t>
  </si>
  <si>
    <t>Tributos (encargos)</t>
  </si>
  <si>
    <t>Pró-Labore (sem encargos)</t>
  </si>
  <si>
    <r>
      <t>Local:</t>
    </r>
    <r>
      <rPr>
        <sz val="11"/>
        <color theme="1"/>
        <rFont val="Calibri"/>
        <family val="2"/>
        <scheme val="minor"/>
      </rPr>
      <t xml:space="preserve"> Portugal</t>
    </r>
  </si>
  <si>
    <t>Local: Portugal</t>
  </si>
  <si>
    <t>SIMPLES</t>
  </si>
  <si>
    <t>CONSOLIDADO DAS AÇÕES - PARACANOAGEM</t>
  </si>
  <si>
    <r>
      <t>Dias:</t>
    </r>
    <r>
      <rPr>
        <sz val="11"/>
        <color theme="1"/>
        <rFont val="Calibri"/>
        <family val="2"/>
        <scheme val="minor"/>
      </rPr>
      <t xml:space="preserve"> 20</t>
    </r>
  </si>
  <si>
    <t>TOTAL GERAL MODALIDADE PARACANOAGEM 2014</t>
  </si>
  <si>
    <r>
      <t>Local:</t>
    </r>
    <r>
      <rPr>
        <sz val="11"/>
        <color theme="1"/>
        <rFont val="Calibri"/>
        <family val="2"/>
        <scheme val="minor"/>
      </rPr>
      <t xml:space="preserve"> Rio de Janeiro</t>
    </r>
  </si>
  <si>
    <r>
      <t>Período Previsto:</t>
    </r>
    <r>
      <rPr>
        <sz val="10"/>
        <color indexed="8"/>
        <rFont val="Calibri"/>
        <family val="2"/>
      </rPr>
      <t xml:space="preserve"> 09/03 A 29/03/2015</t>
    </r>
  </si>
  <si>
    <t>Local: Portugal e Itália</t>
  </si>
  <si>
    <r>
      <t>Dias:</t>
    </r>
    <r>
      <rPr>
        <sz val="11"/>
        <color theme="1"/>
        <rFont val="Calibri"/>
        <family val="2"/>
        <scheme val="minor"/>
      </rPr>
      <t xml:space="preserve"> 28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</si>
  <si>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13/10 a26/10/2014</t>
    </r>
  </si>
  <si>
    <r>
      <t>Dias:</t>
    </r>
    <r>
      <rPr>
        <sz val="11"/>
        <color theme="1"/>
        <rFont val="Calibri"/>
        <family val="2"/>
        <scheme val="minor"/>
      </rPr>
      <t xml:space="preserve"> 13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</si>
  <si>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13/10 a26/10/2014</t>
    </r>
  </si>
  <si>
    <t xml:space="preserve">TOTAL </t>
  </si>
  <si>
    <r>
      <t>Local:</t>
    </r>
    <r>
      <rPr>
        <sz val="11"/>
        <color theme="1"/>
        <rFont val="Calibri"/>
        <family val="2"/>
        <scheme val="minor"/>
      </rPr>
      <t xml:space="preserve"> Portugal e Itália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</si>
  <si>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09/03 A 29/03/2015</t>
    </r>
  </si>
  <si>
    <t>DUPLO - Portugal</t>
  </si>
  <si>
    <t>SIMPLES - Portugal</t>
  </si>
  <si>
    <t>DUPLO - Itália</t>
  </si>
  <si>
    <t>Almoço e Jantar - Portugal</t>
  </si>
  <si>
    <t>Almoço e Jantar - Itália</t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</si>
  <si>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13/10 a 26/10/2014</t>
    </r>
  </si>
  <si>
    <r>
      <t>Dias:</t>
    </r>
    <r>
      <rPr>
        <sz val="11"/>
        <rFont val="Calibri"/>
        <family val="2"/>
      </rPr>
      <t xml:space="preserve"> 13</t>
    </r>
  </si>
  <si>
    <r>
      <t>Local:</t>
    </r>
    <r>
      <rPr>
        <sz val="11"/>
        <rFont val="Calibri"/>
        <family val="2"/>
      </rPr>
      <t xml:space="preserve">  Rio de Janeiro</t>
    </r>
  </si>
  <si>
    <t>Local: São Paulo</t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</si>
  <si>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</si>
  <si>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27/04 a 10/05/2015</t>
    </r>
  </si>
  <si>
    <r>
      <t>Período Previsto:</t>
    </r>
    <r>
      <rPr>
        <sz val="10"/>
        <color indexed="8"/>
        <rFont val="Calibri"/>
        <family val="2"/>
      </rPr>
      <t xml:space="preserve"> 27/07 a 24/08/2015</t>
    </r>
  </si>
  <si>
    <r>
      <rPr>
        <b/>
        <sz val="11"/>
        <color indexed="8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27/07 a 24/08/2015</t>
    </r>
  </si>
  <si>
    <t>valor:</t>
  </si>
  <si>
    <t>Evento:  I INTERCAMBIO  DE PARACANOAGEM 2014</t>
  </si>
  <si>
    <t>Evento:  I INTERCAMBIO  PORTUGAL 2015</t>
  </si>
  <si>
    <t>Evento:   I INTERCAMBIO EQUIPE SUB 23</t>
  </si>
  <si>
    <t>Evento:  II INTERCAMBIO INTERNACIONAL 2015</t>
  </si>
  <si>
    <t>Data:13/10 a 26/10/2014</t>
  </si>
  <si>
    <t>Data:09/03 A 29/03/2015</t>
  </si>
  <si>
    <t>Local : Rio de Janeiro</t>
  </si>
  <si>
    <t>Local :  Portugal</t>
  </si>
  <si>
    <t>Data:27/04 a 10/05</t>
  </si>
  <si>
    <t>Local :  São Paulo</t>
  </si>
  <si>
    <t>Data: 27/07 a 24/08/2015</t>
  </si>
  <si>
    <t>Local : Portugal e Itália</t>
  </si>
  <si>
    <t>I INTERCAMBIO  DE PARACANOAGEM 2014</t>
  </si>
  <si>
    <t>I INTERCAMBIO PORTUGAL 2015</t>
  </si>
  <si>
    <t xml:space="preserve"> I INTERCAMBIO EQUIPE SUB 23</t>
  </si>
  <si>
    <r>
      <t>Período Previsto:</t>
    </r>
    <r>
      <rPr>
        <sz val="10"/>
        <color indexed="8"/>
        <rFont val="Calibri"/>
        <family val="2"/>
      </rPr>
      <t xml:space="preserve"> 27/04 a 10/05/2015</t>
    </r>
  </si>
  <si>
    <t>Curitiba/ São Paulo/Curitiba</t>
  </si>
  <si>
    <t>Salvador/ São Paulo/Salvador</t>
  </si>
  <si>
    <t>Porto Alegre/ São Paulo/Porto Alegre</t>
  </si>
  <si>
    <t>Campo Grande/ São Paulo/Campo Grande</t>
  </si>
  <si>
    <t xml:space="preserve"> II INTERCAMBIO INTERNACIONAL E CAMPEONATO MUNDIAL 2015</t>
  </si>
  <si>
    <t xml:space="preserve"> I INTERCAMBIO  DE PARACANOAGEM 2014</t>
  </si>
  <si>
    <t xml:space="preserve"> I INTERCAMBIO PORTUGAL 2015</t>
  </si>
  <si>
    <t>II INTERCAMBIO INTERNACIONAL E CAMPEONATO MUNDIAL 2015</t>
  </si>
  <si>
    <t>I INTERCAMBIO EQUIPE SUB 23</t>
  </si>
  <si>
    <t xml:space="preserve"> II INTERCAMBIO PORTUGAL 2015</t>
  </si>
  <si>
    <t xml:space="preserve"> I INTERCAMBIO  PORTUGAL 2015</t>
  </si>
  <si>
    <t xml:space="preserve"> II INTERCAMBIO INTERNACIONAL 2015</t>
  </si>
  <si>
    <t>TOTAL GERAL MODALIDADE PARACANOAGEM 2014/2015</t>
  </si>
  <si>
    <t>São Paulo/ Rio de Janeiro/São Paulo</t>
  </si>
  <si>
    <t>Rio de Janeiro/ São Paulo/Rio de Janeiro</t>
  </si>
  <si>
    <t>SÃO PAULO/PORTUGAL/ITALIA/SÃO PAULO</t>
  </si>
  <si>
    <t>Alimentação - Nacional</t>
  </si>
  <si>
    <t>Alimentação - Internacional</t>
  </si>
  <si>
    <t>Locação de Van - Nacional</t>
  </si>
  <si>
    <t>Locação de Van - Internacional</t>
  </si>
  <si>
    <t>PERÍODO</t>
  </si>
  <si>
    <t>HOSPEDAGEM - NACIONAL</t>
  </si>
  <si>
    <t>HOSPEDAGEM - INTERNACIONAL</t>
  </si>
  <si>
    <t>CUSTO POR TRECHO I</t>
  </si>
  <si>
    <t>CUSTO POR TRECHO II</t>
  </si>
  <si>
    <t>ORIGEM</t>
  </si>
  <si>
    <t>DESTINO</t>
  </si>
  <si>
    <t>Rio de Janeiro</t>
  </si>
  <si>
    <t>ida e volta</t>
  </si>
  <si>
    <t>São Paulo</t>
  </si>
  <si>
    <t>SÃO PAULO/PORTUGAL- Lisboa/SÃO PAULO</t>
  </si>
  <si>
    <t>SP</t>
  </si>
  <si>
    <t>LISBOA (PORTUGAL)</t>
  </si>
  <si>
    <t>Curitiba</t>
  </si>
  <si>
    <t>Salvador</t>
  </si>
  <si>
    <t>Porto Alegre</t>
  </si>
  <si>
    <t>Campo Grande</t>
  </si>
  <si>
    <t>ida</t>
  </si>
  <si>
    <t>ROMA (ITÁLIA)</t>
  </si>
  <si>
    <t>SÃO PAULO</t>
  </si>
  <si>
    <t>volta</t>
  </si>
  <si>
    <t>PAGAMENTOS -  PRÓ LABORE</t>
  </si>
  <si>
    <t>Pontual</t>
  </si>
  <si>
    <t>Permanente</t>
  </si>
  <si>
    <t>PAGAMENTOS -  TRIBUTOS</t>
  </si>
  <si>
    <t>RESUMO DETALHADO - PARACANOAGEM</t>
  </si>
  <si>
    <t>LOCAL</t>
  </si>
  <si>
    <t>RIO DE JANEIRO</t>
  </si>
  <si>
    <r>
      <t>Local:</t>
    </r>
    <r>
      <rPr>
        <sz val="11"/>
        <color theme="1"/>
        <rFont val="Calibri"/>
        <family val="2"/>
        <scheme val="minor"/>
      </rPr>
      <t xml:space="preserve"> Portugal - LISBOA</t>
    </r>
  </si>
  <si>
    <t>ROMA (ITA)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</si>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</sst>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&quot;R$&quot;\ #,##0.00"/>
    <numFmt numFmtId="166" formatCode="_([$R$ -416]* #,##0.00_);_([$R$ -416]* \(#,##0.00\);_([$R$ -416]* &quot;-&quot;??_);_(@_)"/>
    <numFmt numFmtId="167" formatCode="&quot;R$ &quot;#,##0.00"/>
    <numFmt numFmtId="168" formatCode="_-[$R$-416]\ * #,##0.00_-;\-[$R$-416]\ * #,##0.00_-;_-[$R$-416]\ * &quot;-&quot;??_-;_-@_-"/>
  </numFmts>
  <fonts count="3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name val="Arial Narrow"/>
      <family val="2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10"/>
      <color indexed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0" borderId="0"/>
  </cellStyleXfs>
  <cellXfs count="235">
    <xf numFmtId="0" fontId="0" fillId="0" borderId="0" xfId="0"/>
    <xf numFmtId="0" fontId="0" fillId="2" borderId="0" xfId="0" applyFill="1"/>
    <xf numFmtId="0" fontId="8" fillId="2" borderId="0" xfId="0" applyFont="1" applyFill="1"/>
    <xf numFmtId="0" fontId="9" fillId="3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/>
    </xf>
    <xf numFmtId="44" fontId="11" fillId="0" borderId="1" xfId="1" applyNumberFormat="1" applyFont="1" applyFill="1" applyBorder="1" applyAlignment="1">
      <alignment horizontal="center"/>
    </xf>
    <xf numFmtId="165" fontId="10" fillId="4" borderId="1" xfId="0" applyNumberFormat="1" applyFont="1" applyFill="1" applyBorder="1"/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right" vertical="center"/>
    </xf>
    <xf numFmtId="0" fontId="9" fillId="2" borderId="0" xfId="0" applyFont="1" applyFill="1"/>
    <xf numFmtId="0" fontId="14" fillId="4" borderId="2" xfId="0" applyFont="1" applyFill="1" applyBorder="1" applyAlignment="1">
      <alignment horizontal="center" vertical="center"/>
    </xf>
    <xf numFmtId="165" fontId="14" fillId="4" borderId="2" xfId="0" applyNumberFormat="1" applyFont="1" applyFill="1" applyBorder="1" applyAlignment="1">
      <alignment horizontal="center" vertical="center" wrapText="1"/>
    </xf>
    <xf numFmtId="165" fontId="1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5" fontId="4" fillId="4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15" fillId="0" borderId="0" xfId="0" applyFont="1" applyBorder="1" applyAlignment="1">
      <alignment horizontal="center"/>
    </xf>
    <xf numFmtId="0" fontId="0" fillId="0" borderId="0" xfId="0" applyBorder="1"/>
    <xf numFmtId="0" fontId="16" fillId="2" borderId="0" xfId="0" applyFont="1" applyFill="1"/>
    <xf numFmtId="165" fontId="13" fillId="3" borderId="3" xfId="0" applyNumberFormat="1" applyFont="1" applyFill="1" applyBorder="1" applyAlignment="1">
      <alignment horizontal="right" vertical="center"/>
    </xf>
    <xf numFmtId="165" fontId="4" fillId="4" borderId="4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8" fillId="5" borderId="0" xfId="0" applyNumberFormat="1" applyFont="1" applyFill="1"/>
    <xf numFmtId="0" fontId="0" fillId="2" borderId="0" xfId="0" applyFill="1" applyAlignment="1">
      <alignment horizontal="left"/>
    </xf>
    <xf numFmtId="165" fontId="10" fillId="0" borderId="5" xfId="0" applyNumberFormat="1" applyFont="1" applyFill="1" applyBorder="1"/>
    <xf numFmtId="0" fontId="17" fillId="0" borderId="0" xfId="0" applyFont="1"/>
    <xf numFmtId="22" fontId="17" fillId="0" borderId="0" xfId="0" applyNumberFormat="1" applyFont="1"/>
    <xf numFmtId="0" fontId="18" fillId="3" borderId="1" xfId="0" applyFont="1" applyFill="1" applyBorder="1" applyAlignment="1">
      <alignment vertical="center"/>
    </xf>
    <xf numFmtId="167" fontId="9" fillId="3" borderId="1" xfId="2" applyNumberFormat="1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vertical="center"/>
    </xf>
    <xf numFmtId="0" fontId="8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4" fontId="0" fillId="0" borderId="0" xfId="0" applyNumberFormat="1"/>
    <xf numFmtId="0" fontId="0" fillId="5" borderId="0" xfId="0" applyFill="1"/>
    <xf numFmtId="165" fontId="0" fillId="0" borderId="0" xfId="0" applyNumberFormat="1"/>
    <xf numFmtId="167" fontId="0" fillId="5" borderId="0" xfId="0" applyNumberFormat="1" applyFill="1"/>
    <xf numFmtId="166" fontId="0" fillId="0" borderId="0" xfId="0" applyNumberFormat="1"/>
    <xf numFmtId="166" fontId="8" fillId="0" borderId="0" xfId="0" applyNumberFormat="1" applyFont="1" applyFill="1" applyAlignment="1">
      <alignment horizontal="center"/>
    </xf>
    <xf numFmtId="0" fontId="8" fillId="5" borderId="0" xfId="0" applyFont="1" applyFill="1" applyAlignment="1"/>
    <xf numFmtId="166" fontId="8" fillId="5" borderId="0" xfId="0" applyNumberFormat="1" applyFont="1" applyFill="1" applyAlignment="1"/>
    <xf numFmtId="166" fontId="0" fillId="0" borderId="6" xfId="0" applyNumberFormat="1" applyBorder="1"/>
    <xf numFmtId="166" fontId="8" fillId="5" borderId="0" xfId="0" applyNumberFormat="1" applyFont="1" applyFill="1"/>
    <xf numFmtId="4" fontId="9" fillId="0" borderId="0" xfId="0" applyNumberFormat="1" applyFont="1"/>
    <xf numFmtId="165" fontId="9" fillId="0" borderId="0" xfId="0" applyNumberFormat="1" applyFont="1"/>
    <xf numFmtId="165" fontId="4" fillId="4" borderId="7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/>
    <xf numFmtId="0" fontId="8" fillId="4" borderId="9" xfId="0" applyFont="1" applyFill="1" applyBorder="1" applyAlignment="1"/>
    <xf numFmtId="1" fontId="8" fillId="4" borderId="10" xfId="0" applyNumberFormat="1" applyFont="1" applyFill="1" applyBorder="1" applyAlignment="1">
      <alignment horizontal="center"/>
    </xf>
    <xf numFmtId="165" fontId="9" fillId="3" borderId="3" xfId="0" applyNumberFormat="1" applyFont="1" applyFill="1" applyBorder="1" applyAlignment="1">
      <alignment horizontal="right" vertical="center"/>
    </xf>
    <xf numFmtId="0" fontId="8" fillId="4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0" fillId="3" borderId="0" xfId="0" applyFill="1"/>
    <xf numFmtId="0" fontId="15" fillId="0" borderId="1" xfId="0" applyFont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0" xfId="0" applyNumberFormat="1" applyFont="1" applyFill="1" applyBorder="1"/>
    <xf numFmtId="0" fontId="18" fillId="3" borderId="11" xfId="0" applyFont="1" applyFill="1" applyBorder="1" applyAlignment="1">
      <alignment vertical="center"/>
    </xf>
    <xf numFmtId="165" fontId="9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8" fillId="5" borderId="0" xfId="0" applyNumberFormat="1" applyFont="1" applyFill="1"/>
    <xf numFmtId="165" fontId="8" fillId="5" borderId="0" xfId="0" applyNumberFormat="1" applyFont="1" applyFill="1"/>
    <xf numFmtId="0" fontId="15" fillId="0" borderId="1" xfId="0" applyFont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4" fontId="8" fillId="5" borderId="0" xfId="0" applyNumberFormat="1" applyFont="1" applyFill="1"/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166" fontId="9" fillId="0" borderId="9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8" fillId="0" borderId="1" xfId="0" applyFont="1" applyBorder="1" applyAlignment="1">
      <alignment vertical="center"/>
    </xf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165" fontId="24" fillId="3" borderId="9" xfId="0" applyNumberFormat="1" applyFont="1" applyFill="1" applyBorder="1" applyAlignment="1">
      <alignment horizontal="center" vertical="center"/>
    </xf>
    <xf numFmtId="165" fontId="24" fillId="3" borderId="1" xfId="0" applyNumberFormat="1" applyFont="1" applyFill="1" applyBorder="1" applyAlignment="1">
      <alignment horizontal="center" vertical="center"/>
    </xf>
    <xf numFmtId="0" fontId="22" fillId="0" borderId="0" xfId="0" applyFont="1"/>
    <xf numFmtId="0" fontId="18" fillId="3" borderId="0" xfId="0" applyFont="1" applyFill="1" applyBorder="1" applyAlignment="1">
      <alignment vertical="center"/>
    </xf>
    <xf numFmtId="164" fontId="8" fillId="3" borderId="6" xfId="1" applyFont="1" applyFill="1" applyBorder="1" applyAlignment="1">
      <alignment horizontal="center"/>
    </xf>
    <xf numFmtId="164" fontId="8" fillId="5" borderId="0" xfId="1" applyFont="1" applyFill="1" applyAlignment="1">
      <alignment horizontal="center"/>
    </xf>
    <xf numFmtId="164" fontId="8" fillId="0" borderId="0" xfId="1" applyFont="1" applyFill="1" applyAlignment="1">
      <alignment horizontal="center"/>
    </xf>
    <xf numFmtId="164" fontId="8" fillId="7" borderId="1" xfId="1" applyFont="1" applyFill="1" applyBorder="1"/>
    <xf numFmtId="164" fontId="8" fillId="8" borderId="1" xfId="0" applyNumberFormat="1" applyFont="1" applyFill="1" applyBorder="1"/>
    <xf numFmtId="165" fontId="10" fillId="9" borderId="1" xfId="0" applyNumberFormat="1" applyFont="1" applyFill="1" applyBorder="1"/>
    <xf numFmtId="165" fontId="10" fillId="10" borderId="1" xfId="0" applyNumberFormat="1" applyFont="1" applyFill="1" applyBorder="1"/>
    <xf numFmtId="0" fontId="14" fillId="9" borderId="2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left"/>
    </xf>
    <xf numFmtId="0" fontId="8" fillId="9" borderId="10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166" fontId="16" fillId="10" borderId="1" xfId="0" applyNumberFormat="1" applyFont="1" applyFill="1" applyBorder="1" applyAlignment="1">
      <alignment horizontal="center" vertical="center"/>
    </xf>
    <xf numFmtId="165" fontId="10" fillId="11" borderId="1" xfId="0" applyNumberFormat="1" applyFont="1" applyFill="1" applyBorder="1"/>
    <xf numFmtId="0" fontId="8" fillId="4" borderId="9" xfId="0" applyFont="1" applyFill="1" applyBorder="1" applyAlignment="1">
      <alignment horizontal="center"/>
    </xf>
    <xf numFmtId="0" fontId="3" fillId="2" borderId="0" xfId="0" applyFont="1" applyFill="1"/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0" fillId="6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Border="1" applyAlignment="1"/>
    <xf numFmtId="165" fontId="16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/>
    </xf>
    <xf numFmtId="0" fontId="0" fillId="0" borderId="0" xfId="0" applyFill="1" applyBorder="1"/>
    <xf numFmtId="165" fontId="25" fillId="7" borderId="1" xfId="0" applyNumberFormat="1" applyFont="1" applyFill="1" applyBorder="1" applyAlignment="1">
      <alignment horizontal="center" vertical="center"/>
    </xf>
    <xf numFmtId="0" fontId="26" fillId="0" borderId="0" xfId="0" applyFont="1"/>
    <xf numFmtId="165" fontId="27" fillId="12" borderId="13" xfId="0" applyNumberFormat="1" applyFont="1" applyFill="1" applyBorder="1" applyAlignment="1">
      <alignment horizontal="center" vertical="center"/>
    </xf>
    <xf numFmtId="165" fontId="26" fillId="0" borderId="0" xfId="0" applyNumberFormat="1" applyFont="1"/>
    <xf numFmtId="4" fontId="8" fillId="5" borderId="0" xfId="0" applyNumberFormat="1" applyFont="1" applyFill="1"/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9" fillId="2" borderId="0" xfId="0" applyFont="1" applyFill="1" applyAlignment="1">
      <alignment horizontal="center"/>
    </xf>
    <xf numFmtId="16" fontId="0" fillId="0" borderId="0" xfId="0" applyNumberFormat="1"/>
    <xf numFmtId="0" fontId="9" fillId="3" borderId="8" xfId="0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right" vertical="center"/>
    </xf>
    <xf numFmtId="165" fontId="9" fillId="7" borderId="1" xfId="0" applyNumberFormat="1" applyFont="1" applyFill="1" applyBorder="1" applyAlignment="1">
      <alignment horizontal="right" vertical="center"/>
    </xf>
    <xf numFmtId="0" fontId="19" fillId="2" borderId="0" xfId="0" applyFont="1" applyFill="1" applyAlignment="1">
      <alignment horizontal="center"/>
    </xf>
    <xf numFmtId="0" fontId="30" fillId="3" borderId="1" xfId="0" applyFont="1" applyFill="1" applyBorder="1"/>
    <xf numFmtId="0" fontId="21" fillId="3" borderId="1" xfId="0" applyFont="1" applyFill="1" applyBorder="1"/>
    <xf numFmtId="0" fontId="22" fillId="3" borderId="1" xfId="0" applyFont="1" applyFill="1" applyBorder="1"/>
    <xf numFmtId="168" fontId="8" fillId="0" borderId="1" xfId="0" applyNumberFormat="1" applyFont="1" applyBorder="1"/>
    <xf numFmtId="0" fontId="30" fillId="3" borderId="3" xfId="0" applyFont="1" applyFill="1" applyBorder="1"/>
    <xf numFmtId="0" fontId="21" fillId="3" borderId="3" xfId="0" applyFont="1" applyFill="1" applyBorder="1"/>
    <xf numFmtId="0" fontId="22" fillId="3" borderId="3" xfId="0" applyFont="1" applyFill="1" applyBorder="1"/>
    <xf numFmtId="168" fontId="29" fillId="7" borderId="23" xfId="0" applyNumberFormat="1" applyFont="1" applyFill="1" applyBorder="1" applyAlignment="1">
      <alignment vertical="center"/>
    </xf>
    <xf numFmtId="165" fontId="22" fillId="0" borderId="0" xfId="0" applyNumberFormat="1" applyFont="1"/>
    <xf numFmtId="0" fontId="8" fillId="7" borderId="8" xfId="0" applyFont="1" applyFill="1" applyBorder="1" applyAlignment="1">
      <alignment horizontal="left"/>
    </xf>
    <xf numFmtId="0" fontId="8" fillId="7" borderId="10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19" fillId="2" borderId="0" xfId="0" applyFont="1" applyFill="1" applyAlignment="1">
      <alignment horizontal="center"/>
    </xf>
    <xf numFmtId="164" fontId="0" fillId="0" borderId="0" xfId="1" applyFont="1"/>
    <xf numFmtId="164" fontId="8" fillId="5" borderId="0" xfId="1" applyFont="1" applyFill="1"/>
    <xf numFmtId="164" fontId="9" fillId="0" borderId="0" xfId="1" applyFont="1"/>
    <xf numFmtId="164" fontId="8" fillId="9" borderId="1" xfId="1" applyFont="1" applyFill="1" applyBorder="1"/>
    <xf numFmtId="164" fontId="8" fillId="8" borderId="1" xfId="1" applyFont="1" applyFill="1" applyBorder="1"/>
    <xf numFmtId="0" fontId="8" fillId="0" borderId="0" xfId="0" applyFont="1"/>
    <xf numFmtId="0" fontId="8" fillId="4" borderId="10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8" fillId="4" borderId="10" xfId="0" applyFont="1" applyFill="1" applyBorder="1" applyAlignment="1"/>
    <xf numFmtId="0" fontId="8" fillId="7" borderId="10" xfId="0" applyFont="1" applyFill="1" applyBorder="1" applyAlignment="1">
      <alignment horizontal="left"/>
    </xf>
    <xf numFmtId="0" fontId="8" fillId="14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0" fillId="0" borderId="0" xfId="0" applyFont="1"/>
    <xf numFmtId="0" fontId="8" fillId="7" borderId="10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left"/>
    </xf>
    <xf numFmtId="0" fontId="8" fillId="7" borderId="10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8" fillId="8" borderId="8" xfId="0" applyFont="1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8" fillId="8" borderId="9" xfId="0" applyFont="1" applyFill="1" applyBorder="1" applyAlignment="1">
      <alignment horizontal="left"/>
    </xf>
    <xf numFmtId="0" fontId="20" fillId="6" borderId="12" xfId="0" applyFont="1" applyFill="1" applyBorder="1" applyAlignment="1">
      <alignment horizontal="center"/>
    </xf>
    <xf numFmtId="166" fontId="0" fillId="0" borderId="0" xfId="0" applyNumberFormat="1"/>
    <xf numFmtId="0" fontId="10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4" fontId="8" fillId="5" borderId="0" xfId="0" applyNumberFormat="1" applyFont="1" applyFill="1"/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13" borderId="1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20" fillId="6" borderId="16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20" fillId="6" borderId="0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13" borderId="25" xfId="0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center" vertical="center"/>
    </xf>
    <xf numFmtId="0" fontId="28" fillId="15" borderId="0" xfId="0" applyFont="1" applyFill="1" applyAlignment="1">
      <alignment horizontal="center"/>
    </xf>
    <xf numFmtId="0" fontId="8" fillId="9" borderId="8" xfId="0" applyFont="1" applyFill="1" applyBorder="1" applyAlignment="1">
      <alignment horizontal="left"/>
    </xf>
    <xf numFmtId="0" fontId="8" fillId="9" borderId="10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18" fillId="3" borderId="6" xfId="0" applyFont="1" applyFill="1" applyBorder="1" applyAlignment="1">
      <alignment horizontal="left" vertical="center"/>
    </xf>
    <xf numFmtId="0" fontId="18" fillId="3" borderId="19" xfId="0" applyFont="1" applyFill="1" applyBorder="1" applyAlignment="1">
      <alignment horizontal="left" vertical="center"/>
    </xf>
    <xf numFmtId="164" fontId="7" fillId="0" borderId="0" xfId="1" applyNumberFormat="1" applyFont="1"/>
    <xf numFmtId="0" fontId="8" fillId="14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168" fontId="7" fillId="0" borderId="0" xfId="1" applyNumberFormat="1" applyFont="1"/>
    <xf numFmtId="0" fontId="31" fillId="14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9" fillId="7" borderId="15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/>
    </xf>
    <xf numFmtId="0" fontId="24" fillId="6" borderId="18" xfId="0" applyFont="1" applyFill="1" applyBorder="1" applyAlignment="1">
      <alignment horizontal="center"/>
    </xf>
    <xf numFmtId="0" fontId="29" fillId="7" borderId="24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29" fillId="7" borderId="13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374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1314450</xdr:colOff>
      <xdr:row>1</xdr:row>
      <xdr:rowOff>47625</xdr:rowOff>
    </xdr:from>
    <xdr:to>
      <xdr:col>11</xdr:col>
      <xdr:colOff>581025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314450" y="238125"/>
          <a:ext cx="68008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PASSAGEM AÉREA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355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447675</xdr:colOff>
      <xdr:row>1</xdr:row>
      <xdr:rowOff>47625</xdr:rowOff>
    </xdr:from>
    <xdr:to>
      <xdr:col>11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562100" y="238125"/>
          <a:ext cx="6610350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1562100</xdr:colOff>
      <xdr:row>1</xdr:row>
      <xdr:rowOff>47625</xdr:rowOff>
    </xdr:from>
    <xdr:to>
      <xdr:col>11</xdr:col>
      <xdr:colOff>151341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15621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HOSPEDAGEM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</a:p>
        <a:p>
          <a:pPr algn="ctr"/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4579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1076325</xdr:colOff>
      <xdr:row>1</xdr:row>
      <xdr:rowOff>47625</xdr:rowOff>
    </xdr:from>
    <xdr:to>
      <xdr:col>12</xdr:col>
      <xdr:colOff>295276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190750" y="238125"/>
          <a:ext cx="65436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137583</xdr:colOff>
      <xdr:row>1</xdr:row>
      <xdr:rowOff>47625</xdr:rowOff>
    </xdr:from>
    <xdr:to>
      <xdr:col>11</xdr:col>
      <xdr:colOff>600075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19075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ALIMENTAÇÃO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560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981075</xdr:colOff>
      <xdr:row>1</xdr:row>
      <xdr:rowOff>47625</xdr:rowOff>
    </xdr:from>
    <xdr:to>
      <xdr:col>11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95500" y="238125"/>
          <a:ext cx="6315076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 TERRESTRE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2</xdr:col>
      <xdr:colOff>105833</xdr:colOff>
      <xdr:row>1</xdr:row>
      <xdr:rowOff>47625</xdr:rowOff>
    </xdr:from>
    <xdr:to>
      <xdr:col>11</xdr:col>
      <xdr:colOff>346075</xdr:colOff>
      <xdr:row>5</xdr:row>
      <xdr:rowOff>158750</xdr:rowOff>
    </xdr:to>
    <xdr:sp macro="" textlink="">
      <xdr:nvSpPr>
        <xdr:cNvPr id="5" name="CaixaDeTexto 4"/>
        <xdr:cNvSpPr txBox="1"/>
      </xdr:nvSpPr>
      <xdr:spPr>
        <a:xfrm>
          <a:off x="2095500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TRANSPORTE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6624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066925" y="238125"/>
          <a:ext cx="6591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12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066925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PARACANOAGEM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7647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2752724</xdr:colOff>
      <xdr:row>1</xdr:row>
      <xdr:rowOff>47625</xdr:rowOff>
    </xdr:from>
    <xdr:to>
      <xdr:col>11</xdr:col>
      <xdr:colOff>590550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752724" y="238125"/>
          <a:ext cx="771525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2752724</xdr:colOff>
      <xdr:row>1</xdr:row>
      <xdr:rowOff>47625</xdr:rowOff>
    </xdr:from>
    <xdr:to>
      <xdr:col>8</xdr:col>
      <xdr:colOff>1659465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752724" y="238125"/>
          <a:ext cx="88021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PRÓ-LABORE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PARACANOAGEM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1056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1466850</xdr:colOff>
      <xdr:row>1</xdr:row>
      <xdr:rowOff>47625</xdr:rowOff>
    </xdr:from>
    <xdr:to>
      <xdr:col>7</xdr:col>
      <xdr:colOff>381000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1466850" y="238125"/>
          <a:ext cx="74771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CONSOLIDADO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- PARACANOAGEM - </a:t>
          </a:r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Q69"/>
  <sheetViews>
    <sheetView showGridLines="0" topLeftCell="A31" workbookViewId="0">
      <selection activeCell="H51" sqref="H51"/>
    </sheetView>
  </sheetViews>
  <sheetFormatPr defaultRowHeight="15" x14ac:dyDescent="0.25"/>
  <cols>
    <col min="1" max="1" width="46.140625" customWidth="1"/>
    <col min="2" max="3" width="17" customWidth="1"/>
    <col min="4" max="4" width="15.7109375" customWidth="1"/>
    <col min="5" max="5" width="10.7109375" bestFit="1" customWidth="1"/>
    <col min="6" max="6" width="10.7109375" customWidth="1"/>
    <col min="7" max="7" width="13.7109375" bestFit="1" customWidth="1"/>
    <col min="8" max="8" width="24.140625" bestFit="1" customWidth="1"/>
    <col min="9" max="9" width="3.7109375" bestFit="1" customWidth="1"/>
    <col min="10" max="10" width="34.7109375" customWidth="1"/>
    <col min="11" max="11" width="10.7109375" bestFit="1" customWidth="1"/>
    <col min="12" max="12" width="10.7109375" customWidth="1"/>
    <col min="13" max="14" width="9.7109375" customWidth="1"/>
    <col min="15" max="15" width="14" bestFit="1" customWidth="1"/>
    <col min="16" max="16" width="9.140625" style="63"/>
  </cols>
  <sheetData>
    <row r="8" spans="1:15" x14ac:dyDescent="0.25">
      <c r="N8" s="34" t="s">
        <v>28</v>
      </c>
      <c r="O8" s="35">
        <f ca="1">NOW()</f>
        <v>41864.757035069444</v>
      </c>
    </row>
    <row r="9" spans="1:15" ht="18" customHeight="1" x14ac:dyDescent="0.25">
      <c r="A9" s="193" t="s">
        <v>106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</row>
    <row r="10" spans="1:15" x14ac:dyDescent="0.25">
      <c r="A10" s="118" t="s">
        <v>74</v>
      </c>
      <c r="B10" s="118"/>
      <c r="C10" s="118"/>
      <c r="D10" s="118"/>
      <c r="E10" s="2" t="s">
        <v>75</v>
      </c>
      <c r="F10" s="2"/>
      <c r="G10" s="1"/>
      <c r="H10" s="1"/>
      <c r="J10" s="1" t="s">
        <v>8</v>
      </c>
      <c r="K10" s="2" t="s">
        <v>9</v>
      </c>
      <c r="L10" s="1"/>
      <c r="M10" s="1"/>
      <c r="N10" s="1"/>
      <c r="O10" s="1"/>
    </row>
    <row r="11" spans="1:15" x14ac:dyDescent="0.25">
      <c r="A11" s="138" t="s">
        <v>54</v>
      </c>
      <c r="B11" s="164"/>
      <c r="C11" s="164"/>
      <c r="D11" s="164"/>
      <c r="E11" s="2" t="s">
        <v>70</v>
      </c>
      <c r="F11" s="2"/>
      <c r="G11" s="1"/>
      <c r="H11" s="1"/>
      <c r="J11" s="138" t="s">
        <v>13</v>
      </c>
      <c r="K11" s="2" t="s">
        <v>7</v>
      </c>
      <c r="L11" s="1"/>
      <c r="M11" s="1"/>
      <c r="N11" s="1"/>
      <c r="O11" s="1"/>
    </row>
    <row r="12" spans="1:15" ht="16.5" thickBot="1" x14ac:dyDescent="0.3">
      <c r="A12" s="177" t="s">
        <v>0</v>
      </c>
      <c r="B12" s="177"/>
      <c r="C12" s="177"/>
      <c r="D12" s="177"/>
      <c r="E12" s="177"/>
      <c r="F12" s="177"/>
      <c r="G12" s="177"/>
      <c r="H12" s="177"/>
      <c r="J12" s="177" t="s">
        <v>10</v>
      </c>
      <c r="K12" s="177"/>
      <c r="L12" s="177"/>
      <c r="M12" s="177"/>
      <c r="N12" s="177"/>
      <c r="O12" s="177"/>
    </row>
    <row r="13" spans="1:15" ht="27" x14ac:dyDescent="0.25">
      <c r="A13" s="18" t="s">
        <v>1</v>
      </c>
      <c r="B13" s="18" t="s">
        <v>135</v>
      </c>
      <c r="C13" s="18" t="s">
        <v>136</v>
      </c>
      <c r="D13" s="18" t="s">
        <v>22</v>
      </c>
      <c r="E13" s="18" t="s">
        <v>2</v>
      </c>
      <c r="F13" s="19" t="s">
        <v>133</v>
      </c>
      <c r="G13" s="19" t="s">
        <v>134</v>
      </c>
      <c r="H13" s="20" t="s">
        <v>4</v>
      </c>
      <c r="J13" s="21" t="s">
        <v>1</v>
      </c>
      <c r="K13" s="21" t="s">
        <v>2</v>
      </c>
      <c r="L13" s="22" t="s">
        <v>3</v>
      </c>
      <c r="M13" s="53" t="s">
        <v>15</v>
      </c>
      <c r="N13" s="53" t="s">
        <v>16</v>
      </c>
      <c r="O13" s="23" t="s">
        <v>4</v>
      </c>
    </row>
    <row r="14" spans="1:15" ht="15.75" x14ac:dyDescent="0.25">
      <c r="A14" s="179" t="s">
        <v>5</v>
      </c>
      <c r="B14" s="180"/>
      <c r="C14" s="180"/>
      <c r="D14" s="180"/>
      <c r="E14" s="180"/>
      <c r="F14" s="180"/>
      <c r="G14" s="180"/>
      <c r="H14" s="181"/>
      <c r="J14" s="182" t="s">
        <v>5</v>
      </c>
      <c r="K14" s="183"/>
      <c r="L14" s="183"/>
      <c r="M14" s="183"/>
      <c r="N14" s="183"/>
      <c r="O14" s="184"/>
    </row>
    <row r="15" spans="1:15" ht="15.75" x14ac:dyDescent="0.25">
      <c r="A15" s="60" t="s">
        <v>123</v>
      </c>
      <c r="B15" s="60" t="s">
        <v>139</v>
      </c>
      <c r="C15" s="60" t="s">
        <v>137</v>
      </c>
      <c r="D15" s="60" t="s">
        <v>138</v>
      </c>
      <c r="E15" s="60">
        <v>20</v>
      </c>
      <c r="F15" s="60"/>
      <c r="G15" s="16"/>
      <c r="H15" s="16">
        <f>G15*(E15+F15)</f>
        <v>0</v>
      </c>
      <c r="J15" s="3"/>
      <c r="K15" s="4"/>
      <c r="L15" s="10"/>
      <c r="M15" s="28">
        <f>L15*M14</f>
        <v>0</v>
      </c>
      <c r="N15" s="28"/>
      <c r="O15" s="10"/>
    </row>
    <row r="16" spans="1:15" ht="15.75" x14ac:dyDescent="0.25">
      <c r="A16" s="60"/>
      <c r="B16" s="60"/>
      <c r="C16" s="60"/>
      <c r="D16" s="60"/>
      <c r="E16" s="60"/>
      <c r="F16" s="60"/>
      <c r="G16" s="16"/>
      <c r="H16" s="16"/>
      <c r="J16" s="3"/>
      <c r="K16" s="3"/>
      <c r="L16" s="10"/>
      <c r="M16" s="10"/>
      <c r="N16" s="10"/>
      <c r="O16" s="10"/>
    </row>
    <row r="17" spans="1:17" ht="15.75" x14ac:dyDescent="0.25">
      <c r="A17" s="60"/>
      <c r="B17" s="60"/>
      <c r="C17" s="60"/>
      <c r="D17" s="60"/>
      <c r="E17" s="60"/>
      <c r="F17" s="60"/>
      <c r="G17" s="16"/>
      <c r="H17" s="16"/>
      <c r="J17" s="3"/>
      <c r="K17" s="3"/>
      <c r="L17" s="10"/>
      <c r="M17" s="10"/>
      <c r="N17" s="10"/>
      <c r="O17" s="10"/>
    </row>
    <row r="18" spans="1:17" ht="15.75" x14ac:dyDescent="0.25">
      <c r="A18" s="54" t="s">
        <v>11</v>
      </c>
      <c r="B18" s="165"/>
      <c r="C18" s="165"/>
      <c r="D18" s="165"/>
      <c r="E18" s="135">
        <f>SUM(E15:E17)</f>
        <v>20</v>
      </c>
      <c r="F18" s="163"/>
      <c r="G18" s="55"/>
      <c r="H18" s="110">
        <f>SUM(H15:H17)</f>
        <v>0</v>
      </c>
      <c r="J18" s="54" t="s">
        <v>11</v>
      </c>
      <c r="K18" s="56">
        <f>SUM(K15:K17)</f>
        <v>0</v>
      </c>
      <c r="L18" s="55"/>
      <c r="M18" s="136"/>
      <c r="N18" s="136"/>
      <c r="O18" s="7">
        <f>SUM(O15:O17)</f>
        <v>0</v>
      </c>
    </row>
    <row r="19" spans="1:17" x14ac:dyDescent="0.25">
      <c r="A19" s="125"/>
      <c r="B19" s="125"/>
      <c r="C19" s="125"/>
      <c r="D19" s="125"/>
      <c r="E19" s="68"/>
      <c r="F19" s="68"/>
      <c r="G19" s="125"/>
      <c r="H19" s="126"/>
      <c r="I19" s="94"/>
      <c r="J19" s="94"/>
      <c r="K19" s="127"/>
      <c r="L19" s="127"/>
      <c r="M19" s="127"/>
      <c r="N19" s="127"/>
      <c r="O19" s="128"/>
    </row>
    <row r="20" spans="1:17" ht="15.75" x14ac:dyDescent="0.25">
      <c r="A20" s="193" t="s">
        <v>107</v>
      </c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</row>
    <row r="21" spans="1:17" x14ac:dyDescent="0.25">
      <c r="A21" s="27" t="s">
        <v>71</v>
      </c>
      <c r="B21" s="27"/>
      <c r="C21" s="27"/>
      <c r="D21" s="27"/>
      <c r="E21" s="2" t="s">
        <v>68</v>
      </c>
      <c r="F21" s="2"/>
      <c r="G21" s="1"/>
      <c r="H21" s="1"/>
      <c r="J21" s="1" t="s">
        <v>8</v>
      </c>
      <c r="K21" s="2" t="s">
        <v>9</v>
      </c>
      <c r="L21" s="1"/>
      <c r="M21" s="1"/>
      <c r="N21" s="1"/>
      <c r="O21" s="1"/>
    </row>
    <row r="22" spans="1:17" x14ac:dyDescent="0.25">
      <c r="A22" s="138" t="s">
        <v>14</v>
      </c>
      <c r="B22" s="164"/>
      <c r="C22" s="164"/>
      <c r="D22" s="164"/>
      <c r="E22" s="2" t="s">
        <v>65</v>
      </c>
      <c r="F22" s="2"/>
      <c r="G22" s="1"/>
      <c r="H22" s="1"/>
      <c r="J22" s="138" t="s">
        <v>14</v>
      </c>
      <c r="K22" s="2" t="s">
        <v>7</v>
      </c>
      <c r="L22" s="1"/>
      <c r="M22" s="1"/>
      <c r="N22" s="1"/>
      <c r="O22" s="1"/>
    </row>
    <row r="23" spans="1:17" ht="16.5" thickBot="1" x14ac:dyDescent="0.3">
      <c r="A23" s="194" t="s">
        <v>0</v>
      </c>
      <c r="B23" s="194"/>
      <c r="C23" s="194"/>
      <c r="D23" s="194"/>
      <c r="E23" s="194"/>
      <c r="F23" s="194"/>
      <c r="G23" s="194"/>
      <c r="H23" s="194"/>
      <c r="J23" s="194" t="s">
        <v>10</v>
      </c>
      <c r="K23" s="194"/>
      <c r="L23" s="194"/>
      <c r="M23" s="194"/>
      <c r="N23" s="194"/>
      <c r="O23" s="194"/>
    </row>
    <row r="24" spans="1:17" ht="27" x14ac:dyDescent="0.25">
      <c r="A24" s="18" t="s">
        <v>1</v>
      </c>
      <c r="B24" s="18" t="s">
        <v>135</v>
      </c>
      <c r="C24" s="18" t="s">
        <v>136</v>
      </c>
      <c r="D24" s="18" t="s">
        <v>22</v>
      </c>
      <c r="E24" s="18" t="s">
        <v>2</v>
      </c>
      <c r="F24" s="19" t="s">
        <v>133</v>
      </c>
      <c r="G24" s="19" t="s">
        <v>134</v>
      </c>
      <c r="H24" s="20" t="s">
        <v>4</v>
      </c>
      <c r="J24" s="21" t="s">
        <v>1</v>
      </c>
      <c r="K24" s="21" t="s">
        <v>2</v>
      </c>
      <c r="L24" s="22" t="s">
        <v>3</v>
      </c>
      <c r="M24" s="53" t="s">
        <v>15</v>
      </c>
      <c r="N24" s="53" t="s">
        <v>16</v>
      </c>
      <c r="O24" s="23" t="s">
        <v>4</v>
      </c>
    </row>
    <row r="25" spans="1:17" ht="15.75" x14ac:dyDescent="0.25">
      <c r="A25" s="179" t="s">
        <v>6</v>
      </c>
      <c r="B25" s="180"/>
      <c r="C25" s="180"/>
      <c r="D25" s="180"/>
      <c r="E25" s="180"/>
      <c r="F25" s="180"/>
      <c r="G25" s="180"/>
      <c r="H25" s="181"/>
      <c r="J25" s="182" t="s">
        <v>6</v>
      </c>
      <c r="K25" s="183"/>
      <c r="L25" s="183"/>
      <c r="M25" s="188"/>
      <c r="N25" s="188"/>
      <c r="O25" s="184"/>
    </row>
    <row r="26" spans="1:17" ht="15.75" x14ac:dyDescent="0.25">
      <c r="A26" s="3" t="s">
        <v>140</v>
      </c>
      <c r="B26" s="3" t="s">
        <v>141</v>
      </c>
      <c r="C26" s="3" t="s">
        <v>142</v>
      </c>
      <c r="D26" s="3" t="s">
        <v>138</v>
      </c>
      <c r="E26" s="4">
        <v>19</v>
      </c>
      <c r="F26" s="4"/>
      <c r="G26" s="16"/>
      <c r="H26" s="16">
        <f>E26*(G26+F26)</f>
        <v>0</v>
      </c>
      <c r="J26" s="8"/>
      <c r="K26" s="9"/>
      <c r="L26" s="10"/>
      <c r="M26" s="28">
        <f>L26*M25</f>
        <v>0</v>
      </c>
      <c r="N26" s="28"/>
      <c r="O26" s="10"/>
      <c r="Q26" s="139"/>
    </row>
    <row r="27" spans="1:17" x14ac:dyDescent="0.25">
      <c r="A27" s="3"/>
      <c r="B27" s="3"/>
      <c r="C27" s="3"/>
      <c r="D27" s="3"/>
      <c r="E27" s="3"/>
      <c r="F27" s="3"/>
      <c r="G27" s="16"/>
      <c r="H27" s="16"/>
      <c r="J27" s="8"/>
      <c r="K27" s="9"/>
      <c r="L27" s="10"/>
      <c r="M27" s="10"/>
      <c r="N27" s="10"/>
      <c r="O27" s="10"/>
      <c r="Q27" s="139"/>
    </row>
    <row r="28" spans="1:17" ht="15.75" x14ac:dyDescent="0.25">
      <c r="A28" s="54" t="s">
        <v>47</v>
      </c>
      <c r="B28" s="165"/>
      <c r="C28" s="165"/>
      <c r="D28" s="165"/>
      <c r="E28" s="135">
        <f>SUM(E26:E27)</f>
        <v>19</v>
      </c>
      <c r="F28" s="163"/>
      <c r="G28" s="55"/>
      <c r="H28" s="7">
        <f>H26</f>
        <v>0</v>
      </c>
      <c r="J28" s="189" t="s">
        <v>11</v>
      </c>
      <c r="K28" s="190"/>
      <c r="L28" s="191"/>
      <c r="M28" s="136"/>
      <c r="N28" s="136"/>
      <c r="O28" s="7">
        <f>SUM(O26:O27)</f>
        <v>0</v>
      </c>
    </row>
    <row r="29" spans="1:17" ht="15.75" x14ac:dyDescent="0.25">
      <c r="A29" s="54" t="s">
        <v>48</v>
      </c>
      <c r="B29" s="165"/>
      <c r="C29" s="165"/>
      <c r="D29" s="165"/>
      <c r="E29" s="135">
        <f>E28</f>
        <v>19</v>
      </c>
      <c r="F29" s="163"/>
      <c r="G29" s="55"/>
      <c r="H29" s="110">
        <f>H28</f>
        <v>0</v>
      </c>
      <c r="K29" s="192" t="s">
        <v>12</v>
      </c>
      <c r="L29" s="192"/>
      <c r="M29" s="137"/>
      <c r="N29" s="137"/>
      <c r="O29" s="24"/>
    </row>
    <row r="30" spans="1:17" x14ac:dyDescent="0.25">
      <c r="A30" s="139"/>
      <c r="B30" s="139"/>
      <c r="C30" s="139"/>
      <c r="D30" s="139"/>
      <c r="E30" s="139"/>
      <c r="F30" s="139"/>
      <c r="K30" s="25"/>
      <c r="L30" s="25"/>
      <c r="M30" s="25"/>
      <c r="N30" s="25"/>
      <c r="O30" s="26"/>
    </row>
    <row r="31" spans="1:17" ht="15.75" x14ac:dyDescent="0.25">
      <c r="A31" s="193" t="s">
        <v>108</v>
      </c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</row>
    <row r="32" spans="1:17" x14ac:dyDescent="0.25">
      <c r="A32" s="27" t="s">
        <v>109</v>
      </c>
      <c r="B32" s="27"/>
      <c r="C32" s="27"/>
      <c r="D32" s="27"/>
      <c r="E32" s="2" t="s">
        <v>75</v>
      </c>
      <c r="F32" s="2"/>
      <c r="G32" s="1"/>
      <c r="H32" s="1"/>
      <c r="J32" s="1" t="s">
        <v>8</v>
      </c>
      <c r="K32" s="2" t="s">
        <v>9</v>
      </c>
      <c r="L32" s="1"/>
      <c r="M32" s="1"/>
      <c r="N32" s="1"/>
      <c r="O32" s="1"/>
    </row>
    <row r="33" spans="1:15" x14ac:dyDescent="0.25">
      <c r="A33" s="156" t="s">
        <v>13</v>
      </c>
      <c r="B33" s="164"/>
      <c r="C33" s="164"/>
      <c r="D33" s="164"/>
      <c r="E33" s="2" t="s">
        <v>88</v>
      </c>
      <c r="F33" s="2"/>
      <c r="G33" s="1"/>
      <c r="H33" s="1"/>
      <c r="J33" s="156" t="s">
        <v>13</v>
      </c>
      <c r="K33" s="2" t="s">
        <v>7</v>
      </c>
      <c r="L33" s="1"/>
      <c r="M33" s="1"/>
      <c r="N33" s="1"/>
      <c r="O33" s="1"/>
    </row>
    <row r="34" spans="1:15" ht="16.5" thickBot="1" x14ac:dyDescent="0.3">
      <c r="A34" s="177" t="s">
        <v>0</v>
      </c>
      <c r="B34" s="177"/>
      <c r="C34" s="177"/>
      <c r="D34" s="177"/>
      <c r="E34" s="177"/>
      <c r="F34" s="177"/>
      <c r="G34" s="177"/>
      <c r="H34" s="177"/>
      <c r="J34" s="177" t="s">
        <v>10</v>
      </c>
      <c r="K34" s="177"/>
      <c r="L34" s="177"/>
      <c r="M34" s="177"/>
      <c r="N34" s="177"/>
      <c r="O34" s="177"/>
    </row>
    <row r="35" spans="1:15" ht="27" x14ac:dyDescent="0.25">
      <c r="A35" s="18" t="s">
        <v>1</v>
      </c>
      <c r="B35" s="18" t="s">
        <v>135</v>
      </c>
      <c r="C35" s="18" t="s">
        <v>136</v>
      </c>
      <c r="D35" s="18" t="s">
        <v>22</v>
      </c>
      <c r="E35" s="18" t="s">
        <v>2</v>
      </c>
      <c r="F35" s="19" t="s">
        <v>133</v>
      </c>
      <c r="G35" s="19" t="s">
        <v>134</v>
      </c>
      <c r="H35" s="20" t="s">
        <v>4</v>
      </c>
      <c r="J35" s="21" t="s">
        <v>1</v>
      </c>
      <c r="K35" s="21" t="s">
        <v>2</v>
      </c>
      <c r="L35" s="22" t="s">
        <v>3</v>
      </c>
      <c r="M35" s="53" t="s">
        <v>15</v>
      </c>
      <c r="N35" s="53" t="s">
        <v>16</v>
      </c>
      <c r="O35" s="23" t="s">
        <v>4</v>
      </c>
    </row>
    <row r="36" spans="1:15" ht="15.75" x14ac:dyDescent="0.25">
      <c r="A36" s="179" t="s">
        <v>5</v>
      </c>
      <c r="B36" s="180"/>
      <c r="C36" s="180"/>
      <c r="D36" s="180"/>
      <c r="E36" s="180"/>
      <c r="F36" s="180"/>
      <c r="G36" s="180"/>
      <c r="H36" s="181"/>
      <c r="J36" s="182" t="s">
        <v>5</v>
      </c>
      <c r="K36" s="183"/>
      <c r="L36" s="183"/>
      <c r="M36" s="183"/>
      <c r="N36" s="183"/>
      <c r="O36" s="184"/>
    </row>
    <row r="37" spans="1:15" x14ac:dyDescent="0.25">
      <c r="A37" s="3" t="s">
        <v>124</v>
      </c>
      <c r="B37" s="3" t="s">
        <v>137</v>
      </c>
      <c r="C37" s="3" t="s">
        <v>139</v>
      </c>
      <c r="D37" s="3" t="s">
        <v>138</v>
      </c>
      <c r="E37" s="4">
        <v>3</v>
      </c>
      <c r="F37" s="4"/>
      <c r="G37" s="16"/>
      <c r="H37" s="16">
        <f>G37*(E37+F37)</f>
        <v>0</v>
      </c>
      <c r="J37" s="3"/>
      <c r="K37" s="4"/>
      <c r="L37" s="16"/>
      <c r="M37" s="16"/>
      <c r="N37" s="3"/>
      <c r="O37" s="4"/>
    </row>
    <row r="38" spans="1:15" x14ac:dyDescent="0.25">
      <c r="A38" s="3" t="s">
        <v>110</v>
      </c>
      <c r="B38" s="3" t="s">
        <v>143</v>
      </c>
      <c r="C38" s="3" t="s">
        <v>139</v>
      </c>
      <c r="D38" s="3" t="s">
        <v>138</v>
      </c>
      <c r="E38" s="4">
        <v>4</v>
      </c>
      <c r="F38" s="4"/>
      <c r="G38" s="16"/>
      <c r="H38" s="16">
        <f t="shared" ref="H38:H42" si="0">G38*(E38+F38)</f>
        <v>0</v>
      </c>
      <c r="J38" s="3"/>
      <c r="K38" s="4"/>
      <c r="L38" s="16"/>
      <c r="M38" s="16"/>
      <c r="N38" s="3"/>
      <c r="O38" s="4"/>
    </row>
    <row r="39" spans="1:15" x14ac:dyDescent="0.25">
      <c r="A39" s="3" t="s">
        <v>111</v>
      </c>
      <c r="B39" s="3" t="s">
        <v>144</v>
      </c>
      <c r="C39" s="3" t="s">
        <v>139</v>
      </c>
      <c r="D39" s="3" t="s">
        <v>138</v>
      </c>
      <c r="E39" s="3">
        <v>3</v>
      </c>
      <c r="F39" s="3"/>
      <c r="G39" s="16"/>
      <c r="H39" s="16">
        <f t="shared" si="0"/>
        <v>0</v>
      </c>
      <c r="J39" s="3"/>
      <c r="K39" s="3"/>
      <c r="L39" s="16"/>
      <c r="M39" s="16"/>
      <c r="N39" s="3"/>
      <c r="O39" s="3"/>
    </row>
    <row r="40" spans="1:15" ht="15.75" x14ac:dyDescent="0.25">
      <c r="A40" s="3" t="s">
        <v>112</v>
      </c>
      <c r="B40" s="3" t="s">
        <v>145</v>
      </c>
      <c r="C40" s="3" t="s">
        <v>139</v>
      </c>
      <c r="D40" s="3" t="s">
        <v>138</v>
      </c>
      <c r="E40" s="4">
        <v>3</v>
      </c>
      <c r="F40" s="4"/>
      <c r="G40" s="16"/>
      <c r="H40" s="16">
        <f t="shared" si="0"/>
        <v>0</v>
      </c>
      <c r="J40" s="3"/>
      <c r="K40" s="4"/>
      <c r="L40" s="10"/>
      <c r="M40" s="28">
        <f>L40*M36</f>
        <v>0</v>
      </c>
      <c r="N40" s="28"/>
      <c r="O40" s="10"/>
    </row>
    <row r="41" spans="1:15" ht="15.75" x14ac:dyDescent="0.25">
      <c r="A41" s="3" t="s">
        <v>113</v>
      </c>
      <c r="B41" s="3" t="s">
        <v>146</v>
      </c>
      <c r="C41" s="3" t="s">
        <v>139</v>
      </c>
      <c r="D41" s="3" t="s">
        <v>138</v>
      </c>
      <c r="E41" s="4">
        <v>3</v>
      </c>
      <c r="F41" s="4"/>
      <c r="G41" s="16"/>
      <c r="H41" s="16">
        <f t="shared" si="0"/>
        <v>0</v>
      </c>
      <c r="J41" s="3"/>
      <c r="K41" s="4"/>
      <c r="L41" s="10"/>
      <c r="M41" s="28"/>
      <c r="N41" s="28"/>
      <c r="O41" s="10"/>
    </row>
    <row r="42" spans="1:15" x14ac:dyDescent="0.25">
      <c r="A42" s="3"/>
      <c r="B42" s="3"/>
      <c r="C42" s="3"/>
      <c r="D42" s="3"/>
      <c r="E42" s="3"/>
      <c r="F42" s="3"/>
      <c r="G42" s="16"/>
      <c r="H42" s="16">
        <f t="shared" si="0"/>
        <v>0</v>
      </c>
      <c r="J42" s="3"/>
      <c r="K42" s="3"/>
      <c r="L42" s="10"/>
      <c r="M42" s="10"/>
      <c r="N42" s="10"/>
      <c r="O42" s="10"/>
    </row>
    <row r="43" spans="1:15" ht="15.75" x14ac:dyDescent="0.25">
      <c r="A43" s="54" t="s">
        <v>11</v>
      </c>
      <c r="B43" s="165"/>
      <c r="C43" s="165"/>
      <c r="D43" s="165"/>
      <c r="E43" s="56">
        <f>SUM(E37:E42)</f>
        <v>16</v>
      </c>
      <c r="F43" s="56"/>
      <c r="G43" s="55"/>
      <c r="H43" s="7">
        <f>SUM(H37:H42)</f>
        <v>0</v>
      </c>
      <c r="J43" s="54" t="s">
        <v>11</v>
      </c>
      <c r="K43" s="56">
        <f>SUM(K40:K42)</f>
        <v>0</v>
      </c>
      <c r="L43" s="55"/>
      <c r="M43" s="117"/>
      <c r="N43" s="117"/>
      <c r="O43" s="7">
        <f>SUM(O40:O42)</f>
        <v>0</v>
      </c>
    </row>
    <row r="44" spans="1:15" x14ac:dyDescent="0.25">
      <c r="G44" s="139"/>
      <c r="H44" s="139"/>
    </row>
    <row r="45" spans="1:15" ht="15.75" x14ac:dyDescent="0.25">
      <c r="A45" s="193" t="s">
        <v>114</v>
      </c>
      <c r="B45" s="193"/>
      <c r="C45" s="193"/>
      <c r="D45" s="193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3"/>
    </row>
    <row r="46" spans="1:15" x14ac:dyDescent="0.25">
      <c r="A46" s="27" t="s">
        <v>91</v>
      </c>
      <c r="B46" s="27"/>
      <c r="C46" s="27"/>
      <c r="D46" s="27"/>
      <c r="E46" s="2" t="s">
        <v>73</v>
      </c>
      <c r="F46" s="2"/>
      <c r="G46" s="1"/>
      <c r="H46" s="1"/>
      <c r="J46" s="1" t="s">
        <v>8</v>
      </c>
      <c r="K46" s="2" t="s">
        <v>9</v>
      </c>
      <c r="L46" s="1"/>
      <c r="M46" s="1"/>
      <c r="N46" s="1"/>
      <c r="O46" s="1"/>
    </row>
    <row r="47" spans="1:15" x14ac:dyDescent="0.25">
      <c r="A47" s="138" t="s">
        <v>14</v>
      </c>
      <c r="B47" s="164"/>
      <c r="C47" s="164"/>
      <c r="D47" s="164"/>
      <c r="E47" s="2" t="s">
        <v>72</v>
      </c>
      <c r="F47" s="2"/>
      <c r="G47" s="1"/>
      <c r="H47" s="1"/>
      <c r="J47" s="138" t="s">
        <v>14</v>
      </c>
      <c r="K47" s="2" t="s">
        <v>7</v>
      </c>
      <c r="L47" s="1"/>
      <c r="M47" s="1"/>
      <c r="N47" s="1"/>
      <c r="O47" s="1"/>
    </row>
    <row r="48" spans="1:15" ht="16.5" thickBot="1" x14ac:dyDescent="0.3">
      <c r="A48" s="177" t="s">
        <v>0</v>
      </c>
      <c r="B48" s="177"/>
      <c r="C48" s="177"/>
      <c r="D48" s="177"/>
      <c r="E48" s="177"/>
      <c r="F48" s="177"/>
      <c r="G48" s="177"/>
      <c r="H48" s="177"/>
      <c r="J48" s="177" t="s">
        <v>10</v>
      </c>
      <c r="K48" s="177"/>
      <c r="L48" s="177"/>
      <c r="M48" s="177"/>
      <c r="N48" s="177"/>
      <c r="O48" s="177"/>
    </row>
    <row r="49" spans="1:15" ht="27" x14ac:dyDescent="0.25">
      <c r="A49" s="18" t="s">
        <v>1</v>
      </c>
      <c r="B49" s="18" t="s">
        <v>135</v>
      </c>
      <c r="C49" s="18" t="s">
        <v>136</v>
      </c>
      <c r="D49" s="18" t="s">
        <v>22</v>
      </c>
      <c r="E49" s="18" t="s">
        <v>2</v>
      </c>
      <c r="F49" s="19" t="s">
        <v>133</v>
      </c>
      <c r="G49" s="19" t="s">
        <v>134</v>
      </c>
      <c r="H49" s="20" t="s">
        <v>4</v>
      </c>
      <c r="J49" s="21" t="s">
        <v>1</v>
      </c>
      <c r="K49" s="21" t="s">
        <v>2</v>
      </c>
      <c r="L49" s="22" t="s">
        <v>3</v>
      </c>
      <c r="M49" s="53" t="s">
        <v>15</v>
      </c>
      <c r="N49" s="53" t="s">
        <v>16</v>
      </c>
      <c r="O49" s="23" t="s">
        <v>4</v>
      </c>
    </row>
    <row r="50" spans="1:15" ht="15.75" x14ac:dyDescent="0.25">
      <c r="A50" s="179" t="s">
        <v>6</v>
      </c>
      <c r="B50" s="180"/>
      <c r="C50" s="180"/>
      <c r="D50" s="180"/>
      <c r="E50" s="180"/>
      <c r="F50" s="180"/>
      <c r="G50" s="180"/>
      <c r="H50" s="181"/>
      <c r="J50" s="182" t="s">
        <v>6</v>
      </c>
      <c r="K50" s="183"/>
      <c r="L50" s="183"/>
      <c r="M50" s="188"/>
      <c r="N50" s="188"/>
      <c r="O50" s="184"/>
    </row>
    <row r="51" spans="1:15" ht="15.75" x14ac:dyDescent="0.25">
      <c r="A51" s="3" t="s">
        <v>125</v>
      </c>
      <c r="B51" s="3" t="s">
        <v>141</v>
      </c>
      <c r="C51" s="3" t="s">
        <v>142</v>
      </c>
      <c r="D51" s="3" t="s">
        <v>147</v>
      </c>
      <c r="E51" s="4">
        <v>19</v>
      </c>
      <c r="F51" s="4"/>
      <c r="G51" s="16"/>
      <c r="H51" s="16">
        <f>E51*(G51+F51)</f>
        <v>0</v>
      </c>
      <c r="J51" s="8"/>
      <c r="K51" s="9"/>
      <c r="L51" s="10"/>
      <c r="M51" s="28">
        <f>L51*M50</f>
        <v>0</v>
      </c>
      <c r="N51" s="28"/>
      <c r="O51" s="10"/>
    </row>
    <row r="52" spans="1:15" x14ac:dyDescent="0.25">
      <c r="A52" s="3"/>
      <c r="B52" s="3" t="s">
        <v>142</v>
      </c>
      <c r="C52" s="3" t="s">
        <v>148</v>
      </c>
      <c r="D52" s="3" t="s">
        <v>147</v>
      </c>
      <c r="E52" s="3"/>
      <c r="F52" s="3"/>
      <c r="G52" s="16"/>
      <c r="H52" s="16">
        <f>E52*(G52+F52)</f>
        <v>0</v>
      </c>
      <c r="J52" s="8"/>
      <c r="K52" s="9"/>
      <c r="L52" s="10"/>
      <c r="M52" s="10"/>
      <c r="N52" s="10"/>
      <c r="O52" s="10"/>
    </row>
    <row r="53" spans="1:15" x14ac:dyDescent="0.25">
      <c r="A53" s="140"/>
      <c r="B53" s="140" t="s">
        <v>148</v>
      </c>
      <c r="C53" s="140" t="s">
        <v>149</v>
      </c>
      <c r="D53" s="140" t="s">
        <v>150</v>
      </c>
      <c r="E53" s="3"/>
      <c r="F53" s="3"/>
      <c r="G53" s="16"/>
      <c r="H53" s="16"/>
      <c r="J53" s="83"/>
      <c r="K53" s="85"/>
      <c r="L53" s="86"/>
      <c r="M53" s="86"/>
      <c r="N53" s="86"/>
      <c r="O53" s="10"/>
    </row>
    <row r="54" spans="1:15" ht="15.75" x14ac:dyDescent="0.25">
      <c r="A54" s="54" t="s">
        <v>47</v>
      </c>
      <c r="B54" s="165"/>
      <c r="C54" s="165"/>
      <c r="D54" s="165"/>
      <c r="E54" s="135">
        <f>SUM(E51:E52)</f>
        <v>19</v>
      </c>
      <c r="F54" s="163"/>
      <c r="G54" s="55"/>
      <c r="H54" s="7">
        <f>SUM(H51:H52)</f>
        <v>0</v>
      </c>
      <c r="J54" s="189" t="s">
        <v>11</v>
      </c>
      <c r="K54" s="190"/>
      <c r="L54" s="191"/>
      <c r="M54" s="136"/>
      <c r="N54" s="136"/>
      <c r="O54" s="7">
        <f>SUM(O51:O52)</f>
        <v>0</v>
      </c>
    </row>
    <row r="55" spans="1:15" ht="15.75" x14ac:dyDescent="0.25">
      <c r="A55" s="54" t="s">
        <v>48</v>
      </c>
      <c r="B55" s="165"/>
      <c r="C55" s="165"/>
      <c r="D55" s="165"/>
      <c r="E55" s="135">
        <f>E54</f>
        <v>19</v>
      </c>
      <c r="F55" s="163"/>
      <c r="G55" s="55"/>
      <c r="H55" s="110">
        <f>H54</f>
        <v>0</v>
      </c>
      <c r="K55" s="192" t="s">
        <v>12</v>
      </c>
      <c r="L55" s="192"/>
      <c r="M55" s="137"/>
      <c r="N55" s="137"/>
      <c r="O55" s="24"/>
    </row>
    <row r="56" spans="1:15" x14ac:dyDescent="0.25">
      <c r="A56" s="139"/>
      <c r="B56" s="139"/>
      <c r="C56" s="139"/>
      <c r="D56" s="139"/>
      <c r="E56" s="139"/>
      <c r="F56" s="139"/>
      <c r="K56" s="25"/>
      <c r="L56" s="25"/>
      <c r="M56" s="25"/>
      <c r="N56" s="25"/>
      <c r="O56" s="26"/>
    </row>
    <row r="57" spans="1:15" x14ac:dyDescent="0.25">
      <c r="A57" s="186" t="s">
        <v>17</v>
      </c>
      <c r="B57" s="186"/>
      <c r="C57" s="186"/>
      <c r="D57" s="186"/>
      <c r="E57" s="186"/>
      <c r="F57" s="186"/>
      <c r="G57" s="186"/>
      <c r="H57" s="186"/>
      <c r="J57" s="186" t="s">
        <v>18</v>
      </c>
      <c r="K57" s="186"/>
      <c r="L57" s="186"/>
      <c r="M57" s="186"/>
      <c r="N57" s="186"/>
      <c r="O57" s="42"/>
    </row>
    <row r="58" spans="1:15" x14ac:dyDescent="0.25">
      <c r="A58" s="187" t="s">
        <v>13</v>
      </c>
      <c r="B58" s="187"/>
      <c r="C58" s="187"/>
      <c r="D58" s="187"/>
      <c r="E58" s="187"/>
      <c r="F58" s="187"/>
      <c r="G58" s="187"/>
      <c r="H58" s="157">
        <f>H43+H18</f>
        <v>0</v>
      </c>
      <c r="J58" s="187" t="s">
        <v>13</v>
      </c>
      <c r="K58" s="187"/>
      <c r="L58" s="187"/>
      <c r="M58" s="178"/>
      <c r="N58" s="178"/>
      <c r="O58" s="45"/>
    </row>
    <row r="59" spans="1:15" x14ac:dyDescent="0.25">
      <c r="A59" s="187" t="s">
        <v>14</v>
      </c>
      <c r="B59" s="187"/>
      <c r="C59" s="187"/>
      <c r="D59" s="187"/>
      <c r="E59" s="187"/>
      <c r="F59" s="187"/>
      <c r="G59" s="187"/>
      <c r="H59" s="157">
        <f>H55+H29</f>
        <v>0</v>
      </c>
      <c r="J59" s="187" t="s">
        <v>14</v>
      </c>
      <c r="K59" s="187"/>
      <c r="L59" s="187"/>
      <c r="M59" s="178"/>
      <c r="N59" s="178"/>
      <c r="O59" s="45"/>
    </row>
    <row r="60" spans="1:15" x14ac:dyDescent="0.25">
      <c r="A60" s="186" t="s">
        <v>11</v>
      </c>
      <c r="B60" s="186"/>
      <c r="C60" s="186"/>
      <c r="D60" s="186"/>
      <c r="E60" s="186"/>
      <c r="F60" s="186"/>
      <c r="G60" s="186"/>
      <c r="H60" s="158">
        <f>SUM(H58:H59)</f>
        <v>0</v>
      </c>
      <c r="J60" s="186" t="s">
        <v>11</v>
      </c>
      <c r="K60" s="186"/>
      <c r="L60" s="186"/>
      <c r="M60" s="185"/>
      <c r="N60" s="185"/>
      <c r="O60" s="44"/>
    </row>
    <row r="63" spans="1:15" x14ac:dyDescent="0.25">
      <c r="A63" s="171" t="s">
        <v>54</v>
      </c>
      <c r="B63" s="172"/>
      <c r="C63" s="172"/>
      <c r="D63" s="172"/>
      <c r="E63" s="172"/>
      <c r="F63" s="172"/>
      <c r="G63" s="173"/>
      <c r="H63" s="107">
        <f>H58</f>
        <v>0</v>
      </c>
    </row>
    <row r="64" spans="1:15" x14ac:dyDescent="0.25">
      <c r="A64" s="171" t="s">
        <v>55</v>
      </c>
      <c r="B64" s="172"/>
      <c r="C64" s="172"/>
      <c r="D64" s="172"/>
      <c r="E64" s="172"/>
      <c r="F64" s="172"/>
      <c r="G64" s="173"/>
      <c r="H64" s="107">
        <f>H59</f>
        <v>0</v>
      </c>
    </row>
    <row r="65" spans="1:8" x14ac:dyDescent="0.25">
      <c r="A65" s="174" t="s">
        <v>56</v>
      </c>
      <c r="B65" s="175"/>
      <c r="C65" s="175"/>
      <c r="D65" s="175"/>
      <c r="E65" s="175"/>
      <c r="F65" s="175"/>
      <c r="G65" s="176"/>
      <c r="H65" s="108">
        <f>H63+H64</f>
        <v>0</v>
      </c>
    </row>
    <row r="67" spans="1:8" x14ac:dyDescent="0.25">
      <c r="H67" s="43"/>
    </row>
    <row r="68" spans="1:8" x14ac:dyDescent="0.25">
      <c r="H68" s="43"/>
    </row>
    <row r="69" spans="1:8" x14ac:dyDescent="0.25">
      <c r="H69" s="43"/>
    </row>
  </sheetData>
  <customSheetViews>
    <customSheetView guid="{6B2C8637-78CC-4CB6-97F7-DEE04A596283}" showGridLines="0" topLeftCell="A8">
      <selection activeCell="A8" sqref="A8:K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38">
    <mergeCell ref="A31:O31"/>
    <mergeCell ref="A45:O45"/>
    <mergeCell ref="A23:H23"/>
    <mergeCell ref="J23:O23"/>
    <mergeCell ref="A20:O20"/>
    <mergeCell ref="K29:L29"/>
    <mergeCell ref="A25:H25"/>
    <mergeCell ref="J25:O25"/>
    <mergeCell ref="J28:L28"/>
    <mergeCell ref="J12:O12"/>
    <mergeCell ref="A12:H12"/>
    <mergeCell ref="A9:O9"/>
    <mergeCell ref="J14:O14"/>
    <mergeCell ref="A14:H14"/>
    <mergeCell ref="J57:N57"/>
    <mergeCell ref="A57:H57"/>
    <mergeCell ref="A48:H48"/>
    <mergeCell ref="J48:O48"/>
    <mergeCell ref="A50:H50"/>
    <mergeCell ref="J50:O50"/>
    <mergeCell ref="J54:L54"/>
    <mergeCell ref="K55:L55"/>
    <mergeCell ref="A64:G64"/>
    <mergeCell ref="A65:G65"/>
    <mergeCell ref="A34:H34"/>
    <mergeCell ref="M58:N58"/>
    <mergeCell ref="M59:N59"/>
    <mergeCell ref="J34:O34"/>
    <mergeCell ref="A36:H36"/>
    <mergeCell ref="J36:O36"/>
    <mergeCell ref="A63:G63"/>
    <mergeCell ref="M60:N60"/>
    <mergeCell ref="J60:L60"/>
    <mergeCell ref="A58:G58"/>
    <mergeCell ref="A59:G59"/>
    <mergeCell ref="A60:G60"/>
    <mergeCell ref="J58:L58"/>
    <mergeCell ref="J59:L59"/>
  </mergeCells>
  <printOptions horizontalCentered="1" verticalCentered="1"/>
  <pageMargins left="0.31496062992125984" right="0.31496062992125984" top="0.19685039370078741" bottom="0.39370078740157483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61"/>
  <sheetViews>
    <sheetView showGridLines="0" topLeftCell="A19" workbookViewId="0">
      <selection activeCell="B49" sqref="B49"/>
    </sheetView>
  </sheetViews>
  <sheetFormatPr defaultRowHeight="15" x14ac:dyDescent="0.25"/>
  <cols>
    <col min="1" max="1" width="24.28515625" customWidth="1"/>
    <col min="2" max="2" width="22.28515625" customWidth="1"/>
    <col min="3" max="3" width="22" customWidth="1"/>
    <col min="4" max="4" width="16.42578125" customWidth="1"/>
    <col min="5" max="5" width="11.42578125" bestFit="1" customWidth="1"/>
    <col min="6" max="6" width="21.85546875" bestFit="1" customWidth="1"/>
    <col min="7" max="7" width="2.7109375" customWidth="1"/>
    <col min="8" max="8" width="22.85546875" customWidth="1"/>
    <col min="9" max="9" width="17" customWidth="1"/>
    <col min="10" max="10" width="4.7109375" customWidth="1"/>
    <col min="11" max="11" width="10" bestFit="1" customWidth="1"/>
    <col min="12" max="12" width="9.7109375" customWidth="1"/>
    <col min="13" max="13" width="14.85546875" customWidth="1"/>
    <col min="14" max="14" width="9.140625" style="63"/>
  </cols>
  <sheetData>
    <row r="7" spans="1:14" x14ac:dyDescent="0.25">
      <c r="L7" s="34" t="s">
        <v>28</v>
      </c>
      <c r="M7" s="35">
        <f ca="1">NOW()</f>
        <v>41864.757035069444</v>
      </c>
    </row>
    <row r="8" spans="1:14" ht="18" customHeight="1" x14ac:dyDescent="0.25">
      <c r="A8" s="193" t="s">
        <v>115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/>
    </row>
    <row r="9" spans="1:14" x14ac:dyDescent="0.25">
      <c r="A9" s="1" t="s">
        <v>76</v>
      </c>
      <c r="B9" s="1"/>
      <c r="C9" s="17"/>
      <c r="D9" s="2" t="s">
        <v>9</v>
      </c>
      <c r="E9" s="32">
        <v>12</v>
      </c>
      <c r="F9" s="1"/>
      <c r="H9" s="1" t="s">
        <v>8</v>
      </c>
      <c r="I9" s="1"/>
      <c r="J9" s="2" t="s">
        <v>9</v>
      </c>
      <c r="K9" s="32"/>
      <c r="L9" s="1"/>
      <c r="M9" s="1"/>
    </row>
    <row r="10" spans="1:14" x14ac:dyDescent="0.25">
      <c r="A10" s="195" t="s">
        <v>20</v>
      </c>
      <c r="B10" s="195"/>
      <c r="C10" s="195"/>
      <c r="D10" s="2" t="s">
        <v>70</v>
      </c>
      <c r="E10" s="1"/>
      <c r="F10" s="1"/>
      <c r="H10" s="195" t="s">
        <v>20</v>
      </c>
      <c r="I10" s="195"/>
      <c r="J10" s="2" t="s">
        <v>7</v>
      </c>
      <c r="K10" s="1"/>
      <c r="L10" s="1"/>
      <c r="M10" s="1"/>
    </row>
    <row r="11" spans="1:14" ht="16.5" thickBot="1" x14ac:dyDescent="0.3">
      <c r="A11" s="177" t="s">
        <v>0</v>
      </c>
      <c r="B11" s="177"/>
      <c r="C11" s="177"/>
      <c r="D11" s="177"/>
      <c r="E11" s="177"/>
      <c r="F11" s="177"/>
      <c r="H11" s="177" t="s">
        <v>10</v>
      </c>
      <c r="I11" s="177"/>
      <c r="J11" s="177"/>
      <c r="K11" s="177"/>
      <c r="L11" s="177"/>
      <c r="M11" s="177"/>
    </row>
    <row r="12" spans="1:14" ht="15.75" thickBot="1" x14ac:dyDescent="0.3">
      <c r="A12" s="18" t="s">
        <v>22</v>
      </c>
      <c r="B12" s="18" t="s">
        <v>156</v>
      </c>
      <c r="C12" s="18" t="s">
        <v>23</v>
      </c>
      <c r="D12" s="18" t="s">
        <v>2</v>
      </c>
      <c r="E12" s="19" t="s">
        <v>19</v>
      </c>
      <c r="F12" s="20" t="s">
        <v>4</v>
      </c>
      <c r="H12" s="21" t="s">
        <v>22</v>
      </c>
      <c r="I12" s="21" t="s">
        <v>23</v>
      </c>
      <c r="J12" s="21" t="s">
        <v>2</v>
      </c>
      <c r="K12" s="22" t="s">
        <v>19</v>
      </c>
      <c r="L12" s="29" t="s">
        <v>21</v>
      </c>
      <c r="M12" s="23" t="s">
        <v>4</v>
      </c>
    </row>
    <row r="13" spans="1:14" ht="15.75" x14ac:dyDescent="0.25">
      <c r="A13" s="179" t="s">
        <v>5</v>
      </c>
      <c r="B13" s="180"/>
      <c r="C13" s="180"/>
      <c r="D13" s="180"/>
      <c r="E13" s="180"/>
      <c r="F13" s="181"/>
      <c r="H13" s="182" t="s">
        <v>5</v>
      </c>
      <c r="I13" s="183"/>
      <c r="J13" s="183"/>
      <c r="K13" s="183"/>
      <c r="L13" s="183"/>
      <c r="M13" s="184"/>
    </row>
    <row r="14" spans="1:14" ht="15.75" x14ac:dyDescent="0.25">
      <c r="A14" s="3" t="s">
        <v>24</v>
      </c>
      <c r="B14" s="3" t="s">
        <v>157</v>
      </c>
      <c r="C14" s="3">
        <v>10</v>
      </c>
      <c r="D14" s="3">
        <v>20</v>
      </c>
      <c r="E14" s="16"/>
      <c r="F14" s="16">
        <f>E9*C14*E14</f>
        <v>0</v>
      </c>
      <c r="H14" s="8"/>
      <c r="I14" s="8"/>
      <c r="J14" s="9"/>
      <c r="K14" s="10"/>
      <c r="L14" s="28">
        <f>K14*5%</f>
        <v>0</v>
      </c>
      <c r="M14" s="10"/>
    </row>
    <row r="15" spans="1:14" x14ac:dyDescent="0.25">
      <c r="A15" s="3"/>
      <c r="B15" s="3"/>
      <c r="C15" s="3"/>
      <c r="D15" s="3"/>
      <c r="E15" s="16"/>
      <c r="F15" s="16">
        <f>E10*C15*E15</f>
        <v>0</v>
      </c>
      <c r="H15" s="8"/>
      <c r="I15" s="8"/>
      <c r="J15" s="9"/>
      <c r="K15" s="10"/>
      <c r="L15" s="10"/>
      <c r="M15" s="10"/>
    </row>
    <row r="16" spans="1:14" ht="15.75" x14ac:dyDescent="0.25">
      <c r="A16" s="189" t="s">
        <v>77</v>
      </c>
      <c r="B16" s="190"/>
      <c r="C16" s="190"/>
      <c r="D16" s="190"/>
      <c r="E16" s="191"/>
      <c r="F16" s="116">
        <f>SUM(F14:F15)</f>
        <v>0</v>
      </c>
      <c r="H16" s="65" t="s">
        <v>11</v>
      </c>
      <c r="I16" s="66"/>
      <c r="J16" s="66"/>
      <c r="K16" s="67"/>
      <c r="L16" s="67"/>
      <c r="M16" s="7" t="e">
        <f>SUM(#REF!)</f>
        <v>#REF!</v>
      </c>
    </row>
    <row r="17" spans="1:13" ht="15.75" x14ac:dyDescent="0.25">
      <c r="A17" s="198"/>
      <c r="B17" s="198"/>
      <c r="C17" s="198"/>
      <c r="D17" s="198"/>
      <c r="E17" s="198"/>
      <c r="F17" s="33"/>
      <c r="J17" s="192" t="s">
        <v>12</v>
      </c>
      <c r="K17" s="192"/>
      <c r="L17" s="64"/>
      <c r="M17" s="24"/>
    </row>
    <row r="19" spans="1:13" ht="15.75" x14ac:dyDescent="0.25">
      <c r="A19" s="193" t="s">
        <v>116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</row>
    <row r="20" spans="1:13" x14ac:dyDescent="0.25">
      <c r="A20" s="1" t="s">
        <v>79</v>
      </c>
      <c r="B20" s="1"/>
      <c r="C20" s="17"/>
      <c r="D20" s="2" t="s">
        <v>9</v>
      </c>
      <c r="E20" s="32">
        <v>19</v>
      </c>
      <c r="F20" s="1"/>
      <c r="H20" s="1" t="s">
        <v>8</v>
      </c>
      <c r="I20" s="1"/>
      <c r="J20" s="2" t="s">
        <v>9</v>
      </c>
      <c r="K20" s="32"/>
      <c r="L20" s="1"/>
      <c r="M20" s="1"/>
    </row>
    <row r="21" spans="1:13" x14ac:dyDescent="0.25">
      <c r="A21" s="195" t="s">
        <v>20</v>
      </c>
      <c r="B21" s="195"/>
      <c r="C21" s="195"/>
      <c r="D21" s="2" t="s">
        <v>158</v>
      </c>
      <c r="E21" s="1"/>
      <c r="F21" s="1"/>
      <c r="H21" s="195" t="s">
        <v>20</v>
      </c>
      <c r="I21" s="195"/>
      <c r="J21" s="2" t="s">
        <v>7</v>
      </c>
      <c r="K21" s="1"/>
      <c r="L21" s="1"/>
      <c r="M21" s="1"/>
    </row>
    <row r="22" spans="1:13" ht="16.5" thickBot="1" x14ac:dyDescent="0.3">
      <c r="A22" s="177" t="s">
        <v>0</v>
      </c>
      <c r="B22" s="177"/>
      <c r="C22" s="177"/>
      <c r="D22" s="177"/>
      <c r="E22" s="177"/>
      <c r="F22" s="177"/>
      <c r="H22" s="199" t="s">
        <v>10</v>
      </c>
      <c r="I22" s="199"/>
      <c r="J22" s="199"/>
      <c r="K22" s="199"/>
      <c r="L22" s="199"/>
      <c r="M22" s="199"/>
    </row>
    <row r="23" spans="1:13" x14ac:dyDescent="0.25">
      <c r="A23" s="18" t="s">
        <v>22</v>
      </c>
      <c r="B23" s="18" t="s">
        <v>156</v>
      </c>
      <c r="C23" s="18" t="s">
        <v>23</v>
      </c>
      <c r="D23" s="18" t="s">
        <v>2</v>
      </c>
      <c r="E23" s="19" t="s">
        <v>19</v>
      </c>
      <c r="F23" s="20" t="s">
        <v>4</v>
      </c>
      <c r="H23" s="91" t="s">
        <v>22</v>
      </c>
      <c r="I23" s="91" t="s">
        <v>23</v>
      </c>
      <c r="J23" s="91" t="s">
        <v>2</v>
      </c>
      <c r="K23" s="92" t="s">
        <v>19</v>
      </c>
      <c r="L23" s="92" t="s">
        <v>21</v>
      </c>
      <c r="M23" s="93" t="s">
        <v>4</v>
      </c>
    </row>
    <row r="24" spans="1:13" ht="15.75" x14ac:dyDescent="0.25">
      <c r="A24" s="179" t="s">
        <v>6</v>
      </c>
      <c r="B24" s="180"/>
      <c r="C24" s="180"/>
      <c r="D24" s="180"/>
      <c r="E24" s="180"/>
      <c r="F24" s="181"/>
      <c r="H24" s="200" t="s">
        <v>6</v>
      </c>
      <c r="I24" s="188"/>
      <c r="J24" s="188"/>
      <c r="K24" s="188"/>
      <c r="L24" s="188"/>
      <c r="M24" s="201"/>
    </row>
    <row r="25" spans="1:13" x14ac:dyDescent="0.25">
      <c r="A25" s="3" t="s">
        <v>24</v>
      </c>
      <c r="B25" s="3" t="s">
        <v>142</v>
      </c>
      <c r="C25" s="3">
        <v>9</v>
      </c>
      <c r="D25" s="3">
        <v>18</v>
      </c>
      <c r="E25" s="16"/>
      <c r="F25" s="16">
        <f>E20*C25*E25</f>
        <v>0</v>
      </c>
      <c r="H25" s="3"/>
      <c r="I25" s="3"/>
      <c r="J25" s="3"/>
      <c r="K25" s="16"/>
      <c r="L25" s="57"/>
      <c r="M25" s="10"/>
    </row>
    <row r="26" spans="1:13" ht="15" customHeight="1" x14ac:dyDescent="0.25">
      <c r="A26" s="3" t="s">
        <v>66</v>
      </c>
      <c r="B26" s="3" t="s">
        <v>142</v>
      </c>
      <c r="C26" s="3">
        <v>1</v>
      </c>
      <c r="D26" s="3">
        <v>1</v>
      </c>
      <c r="E26" s="16"/>
      <c r="F26" s="16">
        <f>E20*C26*E26</f>
        <v>0</v>
      </c>
      <c r="H26" s="8"/>
      <c r="I26" s="8"/>
      <c r="J26" s="9"/>
      <c r="K26" s="10"/>
      <c r="L26" s="10"/>
      <c r="M26" s="10"/>
    </row>
    <row r="27" spans="1:13" ht="15.75" x14ac:dyDescent="0.25">
      <c r="A27" s="189" t="s">
        <v>11</v>
      </c>
      <c r="B27" s="190"/>
      <c r="C27" s="190"/>
      <c r="D27" s="190"/>
      <c r="E27" s="191"/>
      <c r="F27" s="116">
        <f>SUM(F25:F26)</f>
        <v>0</v>
      </c>
      <c r="H27" s="189" t="s">
        <v>11</v>
      </c>
      <c r="I27" s="190"/>
      <c r="J27" s="190"/>
      <c r="K27" s="191"/>
      <c r="L27" s="136"/>
      <c r="M27" s="7">
        <f>SUM(M25:M26)</f>
        <v>0</v>
      </c>
    </row>
    <row r="28" spans="1:13" x14ac:dyDescent="0.25">
      <c r="J28" s="196" t="s">
        <v>12</v>
      </c>
      <c r="K28" s="197"/>
      <c r="L28" s="137"/>
      <c r="M28" s="24"/>
    </row>
    <row r="30" spans="1:13" ht="15.75" x14ac:dyDescent="0.25">
      <c r="A30" s="193" t="s">
        <v>108</v>
      </c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</row>
    <row r="31" spans="1:13" x14ac:dyDescent="0.25">
      <c r="A31" s="1" t="s">
        <v>90</v>
      </c>
      <c r="B31" s="1"/>
      <c r="C31" s="17"/>
      <c r="D31" s="2" t="s">
        <v>9</v>
      </c>
      <c r="E31" s="32">
        <v>12</v>
      </c>
      <c r="F31" s="1"/>
      <c r="H31" s="1" t="s">
        <v>8</v>
      </c>
      <c r="I31" s="1"/>
      <c r="J31" s="2" t="s">
        <v>9</v>
      </c>
      <c r="K31" s="32"/>
      <c r="L31" s="1"/>
      <c r="M31" s="1"/>
    </row>
    <row r="32" spans="1:13" x14ac:dyDescent="0.25">
      <c r="A32" s="195" t="s">
        <v>20</v>
      </c>
      <c r="B32" s="195"/>
      <c r="C32" s="195"/>
      <c r="D32" s="2" t="s">
        <v>89</v>
      </c>
      <c r="E32" s="1"/>
      <c r="F32" s="1"/>
      <c r="H32" s="195" t="s">
        <v>20</v>
      </c>
      <c r="I32" s="195"/>
      <c r="J32" s="2" t="s">
        <v>7</v>
      </c>
      <c r="K32" s="1"/>
      <c r="L32" s="1"/>
      <c r="M32" s="1"/>
    </row>
    <row r="33" spans="1:14" ht="16.5" thickBot="1" x14ac:dyDescent="0.3">
      <c r="A33" s="177" t="s">
        <v>0</v>
      </c>
      <c r="B33" s="177"/>
      <c r="C33" s="177"/>
      <c r="D33" s="177"/>
      <c r="E33" s="177"/>
      <c r="F33" s="177"/>
      <c r="H33" s="177" t="s">
        <v>10</v>
      </c>
      <c r="I33" s="177"/>
      <c r="J33" s="177"/>
      <c r="K33" s="177"/>
      <c r="L33" s="177"/>
      <c r="M33" s="177"/>
    </row>
    <row r="34" spans="1:14" ht="15.75" thickBot="1" x14ac:dyDescent="0.3">
      <c r="A34" s="18" t="s">
        <v>22</v>
      </c>
      <c r="B34" s="18" t="s">
        <v>156</v>
      </c>
      <c r="C34" s="18" t="s">
        <v>23</v>
      </c>
      <c r="D34" s="18" t="s">
        <v>2</v>
      </c>
      <c r="E34" s="19" t="s">
        <v>19</v>
      </c>
      <c r="F34" s="20" t="s">
        <v>4</v>
      </c>
      <c r="H34" s="21" t="s">
        <v>22</v>
      </c>
      <c r="I34" s="21" t="s">
        <v>23</v>
      </c>
      <c r="J34" s="21" t="s">
        <v>2</v>
      </c>
      <c r="K34" s="22" t="s">
        <v>19</v>
      </c>
      <c r="L34" s="29" t="s">
        <v>21</v>
      </c>
      <c r="M34" s="23" t="s">
        <v>4</v>
      </c>
    </row>
    <row r="35" spans="1:14" ht="15.75" x14ac:dyDescent="0.25">
      <c r="A35" s="179" t="s">
        <v>5</v>
      </c>
      <c r="B35" s="180"/>
      <c r="C35" s="180"/>
      <c r="D35" s="180"/>
      <c r="E35" s="180"/>
      <c r="F35" s="181"/>
      <c r="H35" s="182" t="s">
        <v>5</v>
      </c>
      <c r="I35" s="183"/>
      <c r="J35" s="183"/>
      <c r="K35" s="183"/>
      <c r="L35" s="183"/>
      <c r="M35" s="184"/>
    </row>
    <row r="36" spans="1:14" ht="15.75" x14ac:dyDescent="0.25">
      <c r="A36" s="3" t="s">
        <v>24</v>
      </c>
      <c r="B36" s="3" t="s">
        <v>149</v>
      </c>
      <c r="C36" s="3">
        <v>8</v>
      </c>
      <c r="D36" s="3">
        <v>16</v>
      </c>
      <c r="E36" s="16"/>
      <c r="F36" s="16">
        <f>E31*C36*E36</f>
        <v>0</v>
      </c>
      <c r="H36" s="8"/>
      <c r="I36" s="8"/>
      <c r="J36" s="9"/>
      <c r="K36" s="10"/>
      <c r="L36" s="28">
        <f>K36*5%</f>
        <v>0</v>
      </c>
      <c r="M36" s="10"/>
    </row>
    <row r="37" spans="1:14" x14ac:dyDescent="0.25">
      <c r="A37" s="3"/>
      <c r="B37" s="3"/>
      <c r="C37" s="3"/>
      <c r="D37" s="3"/>
      <c r="E37" s="16"/>
      <c r="F37" s="16">
        <f>E32*C37*E37</f>
        <v>0</v>
      </c>
      <c r="H37" s="8"/>
      <c r="I37" s="8"/>
      <c r="J37" s="9"/>
      <c r="K37" s="10"/>
      <c r="L37" s="10"/>
      <c r="M37" s="10"/>
    </row>
    <row r="38" spans="1:14" ht="15" customHeight="1" x14ac:dyDescent="0.25">
      <c r="A38" s="189" t="s">
        <v>77</v>
      </c>
      <c r="B38" s="190"/>
      <c r="C38" s="190"/>
      <c r="D38" s="190"/>
      <c r="E38" s="191"/>
      <c r="F38" s="116">
        <f>SUM(F36:F37)</f>
        <v>0</v>
      </c>
      <c r="H38" s="134" t="s">
        <v>11</v>
      </c>
      <c r="I38" s="135"/>
      <c r="J38" s="135"/>
      <c r="K38" s="136"/>
      <c r="L38" s="136"/>
      <c r="M38" s="7" t="e">
        <f>SUM(#REF!)</f>
        <v>#REF!</v>
      </c>
    </row>
    <row r="39" spans="1:14" ht="15" customHeight="1" x14ac:dyDescent="0.25">
      <c r="J39" s="25"/>
      <c r="K39" s="25"/>
      <c r="L39" s="25"/>
      <c r="M39" s="26"/>
    </row>
    <row r="40" spans="1:14" ht="15" customHeight="1" x14ac:dyDescent="0.25">
      <c r="A40" s="193" t="s">
        <v>114</v>
      </c>
      <c r="B40" s="193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</row>
    <row r="41" spans="1:14" x14ac:dyDescent="0.25">
      <c r="A41" s="1" t="s">
        <v>92</v>
      </c>
      <c r="B41" s="1"/>
      <c r="C41" s="17"/>
      <c r="D41" s="2" t="s">
        <v>9</v>
      </c>
      <c r="E41" s="32">
        <v>13</v>
      </c>
      <c r="F41" s="1">
        <v>13</v>
      </c>
      <c r="H41" s="1" t="s">
        <v>8</v>
      </c>
      <c r="I41" s="1"/>
      <c r="J41" s="2" t="s">
        <v>9</v>
      </c>
      <c r="K41" s="32"/>
      <c r="L41" s="1"/>
      <c r="M41" s="1"/>
    </row>
    <row r="42" spans="1:14" x14ac:dyDescent="0.25">
      <c r="A42" s="195" t="s">
        <v>20</v>
      </c>
      <c r="B42" s="195"/>
      <c r="C42" s="195"/>
      <c r="D42" s="2" t="s">
        <v>78</v>
      </c>
      <c r="E42" s="1"/>
      <c r="F42" s="1"/>
      <c r="H42" s="195" t="s">
        <v>20</v>
      </c>
      <c r="I42" s="195"/>
      <c r="J42" s="2" t="s">
        <v>7</v>
      </c>
      <c r="K42" s="1"/>
      <c r="L42" s="1"/>
      <c r="M42" s="1"/>
    </row>
    <row r="43" spans="1:14" ht="16.5" thickBot="1" x14ac:dyDescent="0.3">
      <c r="A43" s="177" t="s">
        <v>0</v>
      </c>
      <c r="B43" s="177"/>
      <c r="C43" s="177"/>
      <c r="D43" s="177"/>
      <c r="E43" s="177"/>
      <c r="F43" s="177"/>
      <c r="H43" s="202" t="s">
        <v>10</v>
      </c>
      <c r="I43" s="202"/>
      <c r="J43" s="202"/>
      <c r="K43" s="202"/>
      <c r="L43" s="202"/>
      <c r="M43" s="202"/>
    </row>
    <row r="44" spans="1:14" ht="18" customHeight="1" x14ac:dyDescent="0.25">
      <c r="A44" s="18" t="s">
        <v>22</v>
      </c>
      <c r="B44" s="18" t="s">
        <v>156</v>
      </c>
      <c r="C44" s="18" t="s">
        <v>23</v>
      </c>
      <c r="D44" s="18" t="s">
        <v>2</v>
      </c>
      <c r="E44" s="19" t="s">
        <v>19</v>
      </c>
      <c r="F44" s="20" t="s">
        <v>4</v>
      </c>
      <c r="H44" s="91" t="s">
        <v>22</v>
      </c>
      <c r="I44" s="91" t="s">
        <v>23</v>
      </c>
      <c r="J44" s="91" t="s">
        <v>2</v>
      </c>
      <c r="K44" s="92" t="s">
        <v>19</v>
      </c>
      <c r="L44" s="92" t="s">
        <v>21</v>
      </c>
      <c r="M44" s="93" t="s">
        <v>4</v>
      </c>
      <c r="N44"/>
    </row>
    <row r="45" spans="1:14" ht="15.75" x14ac:dyDescent="0.25">
      <c r="A45" s="179" t="s">
        <v>6</v>
      </c>
      <c r="B45" s="180"/>
      <c r="C45" s="180"/>
      <c r="D45" s="180"/>
      <c r="E45" s="180"/>
      <c r="F45" s="181"/>
      <c r="H45" s="182" t="s">
        <v>6</v>
      </c>
      <c r="I45" s="183"/>
      <c r="J45" s="183"/>
      <c r="K45" s="183"/>
      <c r="L45" s="183"/>
      <c r="M45" s="184"/>
    </row>
    <row r="46" spans="1:14" x14ac:dyDescent="0.25">
      <c r="A46" s="3" t="s">
        <v>80</v>
      </c>
      <c r="B46" s="3" t="s">
        <v>142</v>
      </c>
      <c r="C46" s="3">
        <v>9</v>
      </c>
      <c r="D46" s="3">
        <v>18</v>
      </c>
      <c r="E46" s="16"/>
      <c r="F46" s="16">
        <f>E41*C46*E46</f>
        <v>0</v>
      </c>
      <c r="H46" s="3"/>
      <c r="I46" s="3"/>
      <c r="J46" s="3"/>
      <c r="K46" s="16"/>
      <c r="L46" s="57"/>
      <c r="M46" s="10"/>
    </row>
    <row r="47" spans="1:14" x14ac:dyDescent="0.25">
      <c r="A47" s="3" t="s">
        <v>81</v>
      </c>
      <c r="B47" s="3" t="s">
        <v>142</v>
      </c>
      <c r="C47" s="3">
        <v>1</v>
      </c>
      <c r="D47" s="3">
        <v>1</v>
      </c>
      <c r="E47" s="16"/>
      <c r="F47" s="16">
        <f>E41*C47*E47</f>
        <v>0</v>
      </c>
      <c r="H47" s="8"/>
      <c r="I47" s="8"/>
      <c r="J47" s="9"/>
      <c r="K47" s="10"/>
      <c r="L47" s="10"/>
      <c r="M47" s="10"/>
    </row>
    <row r="48" spans="1:14" x14ac:dyDescent="0.25">
      <c r="A48" s="3" t="s">
        <v>82</v>
      </c>
      <c r="B48" s="3" t="s">
        <v>159</v>
      </c>
      <c r="C48" s="3">
        <v>10</v>
      </c>
      <c r="D48" s="3">
        <v>19</v>
      </c>
      <c r="E48" s="16"/>
      <c r="F48" s="16">
        <f>E48*C48*F41</f>
        <v>0</v>
      </c>
      <c r="H48" s="83"/>
      <c r="I48" s="84"/>
      <c r="J48" s="85"/>
      <c r="K48" s="86"/>
      <c r="L48" s="86"/>
      <c r="M48" s="10"/>
    </row>
    <row r="49" spans="1:13" x14ac:dyDescent="0.25">
      <c r="A49" s="3"/>
      <c r="B49" s="3"/>
      <c r="C49" s="3"/>
      <c r="D49" s="3"/>
      <c r="E49" s="16"/>
      <c r="F49" s="16"/>
      <c r="H49" s="83"/>
      <c r="I49" s="84"/>
      <c r="J49" s="85"/>
      <c r="K49" s="86"/>
      <c r="L49" s="86"/>
      <c r="M49" s="10"/>
    </row>
    <row r="50" spans="1:13" ht="15.75" x14ac:dyDescent="0.25">
      <c r="A50" s="189" t="s">
        <v>11</v>
      </c>
      <c r="B50" s="190"/>
      <c r="C50" s="190"/>
      <c r="D50" s="190"/>
      <c r="E50" s="191"/>
      <c r="F50" s="116">
        <f>SUM(F46:F48)</f>
        <v>0</v>
      </c>
      <c r="H50" s="189" t="s">
        <v>11</v>
      </c>
      <c r="I50" s="190"/>
      <c r="J50" s="190"/>
      <c r="K50" s="191"/>
      <c r="L50" s="121"/>
      <c r="M50" s="7">
        <f>SUM(M46:M47)</f>
        <v>0</v>
      </c>
    </row>
    <row r="51" spans="1:13" x14ac:dyDescent="0.25">
      <c r="J51" s="196" t="s">
        <v>12</v>
      </c>
      <c r="K51" s="197"/>
      <c r="L51" s="61"/>
      <c r="M51" s="24"/>
    </row>
    <row r="52" spans="1:13" x14ac:dyDescent="0.25">
      <c r="J52" s="25"/>
      <c r="K52" s="25"/>
      <c r="L52" s="25"/>
      <c r="M52" s="26"/>
    </row>
    <row r="53" spans="1:13" x14ac:dyDescent="0.25">
      <c r="A53" s="186" t="s">
        <v>17</v>
      </c>
      <c r="B53" s="186"/>
      <c r="C53" s="186"/>
      <c r="D53" s="186"/>
      <c r="E53" s="186"/>
      <c r="F53" s="186"/>
      <c r="H53" s="186" t="s">
        <v>18</v>
      </c>
      <c r="I53" s="186"/>
      <c r="J53" s="186"/>
      <c r="K53" s="186"/>
      <c r="L53" s="186"/>
      <c r="M53" s="42"/>
    </row>
    <row r="54" spans="1:13" x14ac:dyDescent="0.25">
      <c r="A54" s="203" t="s">
        <v>131</v>
      </c>
      <c r="B54" s="203"/>
      <c r="C54" s="203"/>
      <c r="D54" s="203"/>
      <c r="E54" s="203"/>
      <c r="F54" s="159">
        <f>F38+F16</f>
        <v>0</v>
      </c>
      <c r="H54" s="203" t="s">
        <v>131</v>
      </c>
      <c r="I54" s="203"/>
      <c r="J54" s="203"/>
      <c r="K54" s="203"/>
      <c r="L54" s="51"/>
      <c r="M54" s="52"/>
    </row>
    <row r="55" spans="1:13" x14ac:dyDescent="0.25">
      <c r="A55" s="203" t="s">
        <v>132</v>
      </c>
      <c r="B55" s="203"/>
      <c r="C55" s="203"/>
      <c r="D55" s="203"/>
      <c r="E55" s="203"/>
      <c r="F55" s="159">
        <f>F50+F27</f>
        <v>0</v>
      </c>
      <c r="H55" s="203" t="s">
        <v>132</v>
      </c>
      <c r="I55" s="203"/>
      <c r="J55" s="203"/>
      <c r="K55" s="203"/>
      <c r="L55" s="51"/>
      <c r="M55" s="52"/>
    </row>
    <row r="56" spans="1:13" x14ac:dyDescent="0.25">
      <c r="A56" s="186" t="s">
        <v>11</v>
      </c>
      <c r="B56" s="186"/>
      <c r="C56" s="186"/>
      <c r="D56" s="186"/>
      <c r="E56" s="186"/>
      <c r="F56" s="158">
        <f>SUM(F54:F55)</f>
        <v>0</v>
      </c>
      <c r="H56" s="186" t="s">
        <v>11</v>
      </c>
      <c r="I56" s="186"/>
      <c r="J56" s="186"/>
      <c r="K56" s="186"/>
      <c r="L56" s="31"/>
      <c r="M56" s="42"/>
    </row>
    <row r="59" spans="1:13" x14ac:dyDescent="0.25">
      <c r="A59" s="171" t="str">
        <f>A54</f>
        <v>HOSPEDAGEM - NACIONAL</v>
      </c>
      <c r="B59" s="172"/>
      <c r="C59" s="172"/>
      <c r="D59" s="172"/>
      <c r="E59" s="173"/>
      <c r="F59" s="107">
        <f>F54</f>
        <v>0</v>
      </c>
    </row>
    <row r="60" spans="1:13" x14ac:dyDescent="0.25">
      <c r="A60" s="153" t="str">
        <f>A55</f>
        <v>HOSPEDAGEM - INTERNACIONAL</v>
      </c>
      <c r="B60" s="166"/>
      <c r="C60" s="154"/>
      <c r="D60" s="154"/>
      <c r="E60" s="155"/>
      <c r="F60" s="107">
        <f>F55</f>
        <v>0</v>
      </c>
    </row>
    <row r="61" spans="1:13" x14ac:dyDescent="0.25">
      <c r="A61" s="174" t="s">
        <v>57</v>
      </c>
      <c r="B61" s="175"/>
      <c r="C61" s="175"/>
      <c r="D61" s="175"/>
      <c r="E61" s="176"/>
      <c r="F61" s="108">
        <f>F59</f>
        <v>0</v>
      </c>
    </row>
  </sheetData>
  <customSheetViews>
    <customSheetView guid="{6B2C8637-78CC-4CB6-97F7-DEE04A596283}" showGridLines="0" topLeftCell="A31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48">
    <mergeCell ref="H56:K56"/>
    <mergeCell ref="A54:E54"/>
    <mergeCell ref="A43:F43"/>
    <mergeCell ref="H42:I42"/>
    <mergeCell ref="A42:C42"/>
    <mergeCell ref="A55:E55"/>
    <mergeCell ref="H54:K54"/>
    <mergeCell ref="A53:F53"/>
    <mergeCell ref="H53:L53"/>
    <mergeCell ref="H45:M45"/>
    <mergeCell ref="H55:K55"/>
    <mergeCell ref="A22:F22"/>
    <mergeCell ref="H22:M22"/>
    <mergeCell ref="A59:E59"/>
    <mergeCell ref="A61:E61"/>
    <mergeCell ref="A13:F13"/>
    <mergeCell ref="H13:M13"/>
    <mergeCell ref="H24:M24"/>
    <mergeCell ref="A27:E27"/>
    <mergeCell ref="H27:K27"/>
    <mergeCell ref="H43:M43"/>
    <mergeCell ref="A45:F45"/>
    <mergeCell ref="A24:F24"/>
    <mergeCell ref="A50:E50"/>
    <mergeCell ref="H50:K50"/>
    <mergeCell ref="J51:K51"/>
    <mergeCell ref="A56:E56"/>
    <mergeCell ref="A30:M30"/>
    <mergeCell ref="A32:C32"/>
    <mergeCell ref="H32:I32"/>
    <mergeCell ref="A33:F33"/>
    <mergeCell ref="A40:M40"/>
    <mergeCell ref="A8:M8"/>
    <mergeCell ref="A35:F35"/>
    <mergeCell ref="H35:M35"/>
    <mergeCell ref="A38:E38"/>
    <mergeCell ref="J17:K17"/>
    <mergeCell ref="A10:C10"/>
    <mergeCell ref="H10:I10"/>
    <mergeCell ref="A11:F11"/>
    <mergeCell ref="H11:M11"/>
    <mergeCell ref="A16:E16"/>
    <mergeCell ref="H33:M33"/>
    <mergeCell ref="J28:K28"/>
    <mergeCell ref="A17:E17"/>
    <mergeCell ref="A19:M19"/>
    <mergeCell ref="A21:C21"/>
    <mergeCell ref="H21:I21"/>
  </mergeCells>
  <dataValidations count="1">
    <dataValidation allowBlank="1" showInputMessage="1" showErrorMessage="1" prompt="COLOCAR O NOME DO EVENTO" sqref="A19:M19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69"/>
  <sheetViews>
    <sheetView showGridLines="0" topLeftCell="A19" workbookViewId="0">
      <selection activeCell="B47" sqref="B47"/>
    </sheetView>
  </sheetViews>
  <sheetFormatPr defaultRowHeight="15" x14ac:dyDescent="0.25"/>
  <cols>
    <col min="1" max="1" width="30.7109375" customWidth="1"/>
    <col min="2" max="2" width="25" customWidth="1"/>
    <col min="3" max="3" width="21.42578125" customWidth="1"/>
    <col min="4" max="4" width="5.42578125" customWidth="1"/>
    <col min="5" max="5" width="11.42578125" bestFit="1" customWidth="1"/>
    <col min="6" max="6" width="22.140625" bestFit="1" customWidth="1"/>
    <col min="7" max="7" width="2.7109375" customWidth="1"/>
    <col min="8" max="8" width="32.5703125" bestFit="1" customWidth="1"/>
    <col min="9" max="9" width="17" customWidth="1"/>
    <col min="10" max="10" width="4.7109375" customWidth="1"/>
    <col min="11" max="11" width="9.7109375" bestFit="1" customWidth="1"/>
    <col min="12" max="12" width="9.7109375" customWidth="1"/>
    <col min="13" max="13" width="14.85546875" bestFit="1" customWidth="1"/>
    <col min="14" max="14" width="9.140625" style="63"/>
  </cols>
  <sheetData>
    <row r="7" spans="1:14" x14ac:dyDescent="0.25">
      <c r="L7" s="34" t="s">
        <v>28</v>
      </c>
      <c r="M7" s="35">
        <f ca="1">NOW()</f>
        <v>41864.757035069444</v>
      </c>
    </row>
    <row r="8" spans="1:14" ht="18" customHeight="1" x14ac:dyDescent="0.25">
      <c r="A8" s="193" t="s">
        <v>115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/>
    </row>
    <row r="9" spans="1:14" x14ac:dyDescent="0.25">
      <c r="A9" s="1" t="s">
        <v>76</v>
      </c>
      <c r="B9" s="1"/>
      <c r="C9" s="17"/>
      <c r="D9" s="2" t="s">
        <v>9</v>
      </c>
      <c r="E9" s="32">
        <v>13</v>
      </c>
      <c r="F9" s="1"/>
      <c r="H9" s="1" t="s">
        <v>8</v>
      </c>
      <c r="I9" s="1"/>
      <c r="J9" s="2" t="s">
        <v>9</v>
      </c>
      <c r="K9" s="32"/>
      <c r="L9" s="1"/>
      <c r="M9" s="1"/>
    </row>
    <row r="10" spans="1:14" x14ac:dyDescent="0.25">
      <c r="A10" s="195" t="s">
        <v>26</v>
      </c>
      <c r="B10" s="195"/>
      <c r="C10" s="195"/>
      <c r="D10" s="2" t="s">
        <v>70</v>
      </c>
      <c r="E10" s="1"/>
      <c r="F10" s="1"/>
      <c r="H10" s="195" t="s">
        <v>26</v>
      </c>
      <c r="I10" s="195"/>
      <c r="J10" s="2" t="s">
        <v>7</v>
      </c>
      <c r="K10" s="1"/>
      <c r="L10" s="1"/>
      <c r="M10" s="1"/>
    </row>
    <row r="11" spans="1:14" ht="16.5" thickBot="1" x14ac:dyDescent="0.3">
      <c r="A11" s="177" t="s">
        <v>0</v>
      </c>
      <c r="B11" s="177"/>
      <c r="C11" s="177"/>
      <c r="D11" s="177"/>
      <c r="E11" s="177"/>
      <c r="F11" s="177"/>
      <c r="H11" s="177" t="s">
        <v>10</v>
      </c>
      <c r="I11" s="177"/>
      <c r="J11" s="177"/>
      <c r="K11" s="177"/>
      <c r="L11" s="177"/>
      <c r="M11" s="177"/>
    </row>
    <row r="12" spans="1:14" ht="16.5" thickBot="1" x14ac:dyDescent="0.3">
      <c r="A12" s="179" t="s">
        <v>5</v>
      </c>
      <c r="B12" s="180"/>
      <c r="C12" s="180"/>
      <c r="D12" s="180"/>
      <c r="E12" s="180"/>
      <c r="F12" s="181"/>
      <c r="H12" s="204" t="s">
        <v>5</v>
      </c>
      <c r="I12" s="205"/>
      <c r="J12" s="205"/>
      <c r="K12" s="205"/>
      <c r="L12" s="205"/>
      <c r="M12" s="205"/>
    </row>
    <row r="13" spans="1:14" ht="15.75" thickBot="1" x14ac:dyDescent="0.3">
      <c r="A13" s="18" t="s">
        <v>22</v>
      </c>
      <c r="B13" s="18" t="s">
        <v>156</v>
      </c>
      <c r="C13" s="18" t="s">
        <v>23</v>
      </c>
      <c r="D13" s="18" t="s">
        <v>2</v>
      </c>
      <c r="E13" s="19" t="s">
        <v>19</v>
      </c>
      <c r="F13" s="20" t="s">
        <v>4</v>
      </c>
      <c r="H13" s="21" t="s">
        <v>22</v>
      </c>
      <c r="I13" s="21" t="s">
        <v>23</v>
      </c>
      <c r="J13" s="21" t="s">
        <v>2</v>
      </c>
      <c r="K13" s="22" t="s">
        <v>19</v>
      </c>
      <c r="L13" s="29" t="s">
        <v>21</v>
      </c>
      <c r="M13" s="23" t="s">
        <v>4</v>
      </c>
    </row>
    <row r="14" spans="1:14" ht="15.75" x14ac:dyDescent="0.25">
      <c r="A14" s="3" t="s">
        <v>25</v>
      </c>
      <c r="B14" s="3" t="s">
        <v>157</v>
      </c>
      <c r="C14" s="3">
        <v>40</v>
      </c>
      <c r="D14" s="3">
        <v>20</v>
      </c>
      <c r="E14" s="16"/>
      <c r="F14" s="16">
        <f>E14*D14*E9</f>
        <v>0</v>
      </c>
      <c r="H14" s="8"/>
      <c r="I14" s="8"/>
      <c r="J14" s="9"/>
      <c r="K14" s="10"/>
      <c r="L14" s="28">
        <f>K14*5%</f>
        <v>0</v>
      </c>
      <c r="M14" s="10"/>
    </row>
    <row r="15" spans="1:14" x14ac:dyDescent="0.25">
      <c r="A15" s="3"/>
      <c r="B15" s="3"/>
      <c r="C15" s="3"/>
      <c r="D15" s="3"/>
      <c r="E15" s="16"/>
      <c r="F15" s="16"/>
      <c r="H15" s="8"/>
      <c r="I15" s="8"/>
      <c r="J15" s="9"/>
      <c r="K15" s="10"/>
      <c r="L15" s="10"/>
      <c r="M15" s="10"/>
    </row>
    <row r="16" spans="1:14" ht="15.75" x14ac:dyDescent="0.25">
      <c r="A16" s="189" t="s">
        <v>11</v>
      </c>
      <c r="B16" s="190"/>
      <c r="C16" s="190"/>
      <c r="D16" s="190"/>
      <c r="E16" s="191"/>
      <c r="F16" s="116">
        <f>SUM(F14:F15)</f>
        <v>0</v>
      </c>
      <c r="H16" s="88" t="s">
        <v>11</v>
      </c>
      <c r="I16" s="89"/>
      <c r="J16" s="89"/>
      <c r="K16" s="90"/>
      <c r="L16" s="90"/>
      <c r="M16" s="7">
        <f>SUM(M14:M15)</f>
        <v>0</v>
      </c>
    </row>
    <row r="17" spans="1:13" ht="15.75" x14ac:dyDescent="0.25">
      <c r="A17" s="198"/>
      <c r="B17" s="198"/>
      <c r="C17" s="198"/>
      <c r="D17" s="198"/>
      <c r="E17" s="198"/>
      <c r="F17" s="33"/>
      <c r="J17" s="192" t="s">
        <v>12</v>
      </c>
      <c r="K17" s="192"/>
      <c r="L17" s="64"/>
      <c r="M17" s="24"/>
    </row>
    <row r="18" spans="1:13" x14ac:dyDescent="0.25">
      <c r="J18" s="25"/>
      <c r="K18" s="25"/>
      <c r="L18" s="25"/>
      <c r="M18" s="26"/>
    </row>
    <row r="19" spans="1:13" ht="15.75" x14ac:dyDescent="0.25">
      <c r="A19" s="193" t="s">
        <v>116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</row>
    <row r="20" spans="1:13" x14ac:dyDescent="0.25">
      <c r="A20" s="1" t="s">
        <v>79</v>
      </c>
      <c r="B20" s="1"/>
      <c r="C20" s="17"/>
      <c r="D20" s="2" t="s">
        <v>9</v>
      </c>
      <c r="E20" s="32">
        <v>20</v>
      </c>
      <c r="F20" s="1"/>
      <c r="H20" s="1" t="s">
        <v>8</v>
      </c>
      <c r="I20" s="1"/>
      <c r="J20" s="2" t="s">
        <v>9</v>
      </c>
      <c r="K20" s="32"/>
      <c r="L20" s="1"/>
      <c r="M20" s="1"/>
    </row>
    <row r="21" spans="1:13" x14ac:dyDescent="0.25">
      <c r="A21" s="195" t="s">
        <v>26</v>
      </c>
      <c r="B21" s="195"/>
      <c r="C21" s="195"/>
      <c r="D21" s="2" t="s">
        <v>64</v>
      </c>
      <c r="E21" s="1"/>
      <c r="F21" s="1"/>
      <c r="H21" s="195" t="s">
        <v>26</v>
      </c>
      <c r="I21" s="195"/>
      <c r="J21" s="2" t="s">
        <v>7</v>
      </c>
      <c r="K21" s="1"/>
      <c r="L21" s="1"/>
      <c r="M21" s="1"/>
    </row>
    <row r="22" spans="1:13" ht="16.5" thickBot="1" x14ac:dyDescent="0.3">
      <c r="A22" s="177" t="s">
        <v>0</v>
      </c>
      <c r="B22" s="177"/>
      <c r="C22" s="177"/>
      <c r="D22" s="177"/>
      <c r="E22" s="177"/>
      <c r="F22" s="177"/>
      <c r="H22" s="177" t="s">
        <v>10</v>
      </c>
      <c r="I22" s="177"/>
      <c r="J22" s="177"/>
      <c r="K22" s="177"/>
      <c r="L22" s="177"/>
      <c r="M22" s="177"/>
    </row>
    <row r="23" spans="1:13" ht="16.5" thickBot="1" x14ac:dyDescent="0.3">
      <c r="A23" s="179" t="s">
        <v>6</v>
      </c>
      <c r="B23" s="180"/>
      <c r="C23" s="180"/>
      <c r="D23" s="180"/>
      <c r="E23" s="180"/>
      <c r="F23" s="181"/>
      <c r="H23" s="204" t="s">
        <v>6</v>
      </c>
      <c r="I23" s="205"/>
      <c r="J23" s="205"/>
      <c r="K23" s="205"/>
      <c r="L23" s="205"/>
      <c r="M23" s="205"/>
    </row>
    <row r="24" spans="1:13" ht="15.75" thickBot="1" x14ac:dyDescent="0.3">
      <c r="A24" s="18" t="s">
        <v>22</v>
      </c>
      <c r="B24" s="18" t="s">
        <v>156</v>
      </c>
      <c r="C24" s="18" t="s">
        <v>23</v>
      </c>
      <c r="D24" s="18" t="s">
        <v>2</v>
      </c>
      <c r="E24" s="19" t="s">
        <v>19</v>
      </c>
      <c r="F24" s="20" t="s">
        <v>4</v>
      </c>
      <c r="H24" s="21" t="s">
        <v>22</v>
      </c>
      <c r="I24" s="21" t="s">
        <v>23</v>
      </c>
      <c r="J24" s="21" t="s">
        <v>2</v>
      </c>
      <c r="K24" s="22" t="s">
        <v>19</v>
      </c>
      <c r="L24" s="29" t="s">
        <v>21</v>
      </c>
      <c r="M24" s="23" t="s">
        <v>4</v>
      </c>
    </row>
    <row r="25" spans="1:13" ht="15.75" x14ac:dyDescent="0.25">
      <c r="A25" s="3" t="s">
        <v>25</v>
      </c>
      <c r="B25" s="3" t="s">
        <v>142</v>
      </c>
      <c r="C25" s="3">
        <v>36</v>
      </c>
      <c r="D25" s="3">
        <v>18</v>
      </c>
      <c r="E25" s="16"/>
      <c r="F25" s="16">
        <f>E25*D25*E20</f>
        <v>0</v>
      </c>
      <c r="H25" s="3"/>
      <c r="I25" s="3"/>
      <c r="J25" s="3"/>
      <c r="K25" s="16"/>
      <c r="L25" s="28"/>
      <c r="M25" s="10"/>
    </row>
    <row r="26" spans="1:13" ht="15" customHeight="1" x14ac:dyDescent="0.25">
      <c r="A26" s="3"/>
      <c r="B26" s="3"/>
      <c r="C26" s="3"/>
      <c r="D26" s="3"/>
      <c r="E26" s="16"/>
      <c r="F26" s="16"/>
      <c r="H26" s="8"/>
      <c r="I26" s="8"/>
      <c r="J26" s="9"/>
      <c r="K26" s="10"/>
      <c r="L26" s="10"/>
      <c r="M26" s="10"/>
    </row>
    <row r="27" spans="1:13" ht="15.75" x14ac:dyDescent="0.25">
      <c r="A27" s="189" t="s">
        <v>11</v>
      </c>
      <c r="B27" s="190"/>
      <c r="C27" s="190"/>
      <c r="D27" s="190"/>
      <c r="E27" s="191"/>
      <c r="F27" s="116">
        <f>F25+F17</f>
        <v>0</v>
      </c>
      <c r="H27" s="189" t="s">
        <v>11</v>
      </c>
      <c r="I27" s="190"/>
      <c r="J27" s="190"/>
      <c r="K27" s="191"/>
      <c r="L27" s="58"/>
      <c r="M27" s="7">
        <f>SUM(M25:M26)</f>
        <v>0</v>
      </c>
    </row>
    <row r="29" spans="1:13" ht="15.75" x14ac:dyDescent="0.25">
      <c r="A29" s="193" t="s">
        <v>108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</row>
    <row r="30" spans="1:13" x14ac:dyDescent="0.25">
      <c r="A30" s="1" t="s">
        <v>90</v>
      </c>
      <c r="B30" s="1"/>
      <c r="C30" s="17"/>
      <c r="D30" s="2" t="s">
        <v>9</v>
      </c>
      <c r="E30" s="32">
        <v>13</v>
      </c>
      <c r="F30" s="1"/>
      <c r="H30" s="1" t="s">
        <v>8</v>
      </c>
      <c r="I30" s="1"/>
      <c r="J30" s="2" t="s">
        <v>9</v>
      </c>
      <c r="K30" s="32"/>
      <c r="L30" s="1"/>
      <c r="M30" s="1"/>
    </row>
    <row r="31" spans="1:13" x14ac:dyDescent="0.25">
      <c r="A31" s="195" t="s">
        <v>26</v>
      </c>
      <c r="B31" s="195"/>
      <c r="C31" s="195"/>
      <c r="D31" s="2" t="s">
        <v>89</v>
      </c>
      <c r="E31" s="1"/>
      <c r="F31" s="1"/>
      <c r="H31" s="195" t="s">
        <v>26</v>
      </c>
      <c r="I31" s="195"/>
      <c r="J31" s="2" t="s">
        <v>7</v>
      </c>
      <c r="K31" s="1"/>
      <c r="L31" s="1"/>
      <c r="M31" s="1"/>
    </row>
    <row r="32" spans="1:13" ht="16.5" thickBot="1" x14ac:dyDescent="0.3">
      <c r="A32" s="177" t="s">
        <v>0</v>
      </c>
      <c r="B32" s="177"/>
      <c r="C32" s="177"/>
      <c r="D32" s="177"/>
      <c r="E32" s="177"/>
      <c r="F32" s="177"/>
      <c r="H32" s="177" t="s">
        <v>10</v>
      </c>
      <c r="I32" s="177"/>
      <c r="J32" s="177"/>
      <c r="K32" s="177"/>
      <c r="L32" s="177"/>
      <c r="M32" s="177"/>
    </row>
    <row r="33" spans="1:14" ht="15.75" thickBot="1" x14ac:dyDescent="0.3">
      <c r="A33" s="18" t="s">
        <v>22</v>
      </c>
      <c r="B33" s="18" t="s">
        <v>156</v>
      </c>
      <c r="C33" s="18" t="s">
        <v>23</v>
      </c>
      <c r="D33" s="18" t="s">
        <v>2</v>
      </c>
      <c r="E33" s="19" t="s">
        <v>19</v>
      </c>
      <c r="F33" s="20" t="s">
        <v>4</v>
      </c>
      <c r="H33" s="21" t="s">
        <v>22</v>
      </c>
      <c r="I33" s="21" t="s">
        <v>23</v>
      </c>
      <c r="J33" s="21" t="s">
        <v>2</v>
      </c>
      <c r="K33" s="22" t="s">
        <v>19</v>
      </c>
      <c r="L33" s="29" t="s">
        <v>21</v>
      </c>
      <c r="M33" s="23" t="s">
        <v>4</v>
      </c>
    </row>
    <row r="34" spans="1:14" ht="15.75" x14ac:dyDescent="0.25">
      <c r="A34" s="179" t="s">
        <v>5</v>
      </c>
      <c r="B34" s="180"/>
      <c r="C34" s="180"/>
      <c r="D34" s="180"/>
      <c r="E34" s="180"/>
      <c r="F34" s="181"/>
      <c r="H34" s="182" t="s">
        <v>5</v>
      </c>
      <c r="I34" s="183"/>
      <c r="J34" s="183"/>
      <c r="K34" s="183"/>
      <c r="L34" s="183"/>
      <c r="M34" s="184"/>
    </row>
    <row r="35" spans="1:14" ht="15.75" x14ac:dyDescent="0.25">
      <c r="A35" s="3" t="s">
        <v>24</v>
      </c>
      <c r="B35" s="3" t="s">
        <v>149</v>
      </c>
      <c r="C35" s="3">
        <v>32</v>
      </c>
      <c r="D35" s="3">
        <v>16</v>
      </c>
      <c r="E35" s="16"/>
      <c r="F35" s="16">
        <f>E30*D35*E35</f>
        <v>0</v>
      </c>
      <c r="H35" s="8"/>
      <c r="I35" s="8"/>
      <c r="J35" s="9"/>
      <c r="K35" s="10"/>
      <c r="L35" s="28">
        <f>K35*5%</f>
        <v>0</v>
      </c>
      <c r="M35" s="10"/>
    </row>
    <row r="36" spans="1:14" x14ac:dyDescent="0.25">
      <c r="A36" s="3"/>
      <c r="B36" s="3"/>
      <c r="C36" s="3"/>
      <c r="D36" s="3"/>
      <c r="E36" s="16"/>
      <c r="F36" s="16">
        <f>E31*C36*E36</f>
        <v>0</v>
      </c>
      <c r="H36" s="8"/>
      <c r="I36" s="8"/>
      <c r="J36" s="9"/>
      <c r="K36" s="10"/>
      <c r="L36" s="10"/>
      <c r="M36" s="10"/>
    </row>
    <row r="37" spans="1:14" ht="15.75" x14ac:dyDescent="0.25">
      <c r="A37" s="189" t="s">
        <v>77</v>
      </c>
      <c r="B37" s="190"/>
      <c r="C37" s="190"/>
      <c r="D37" s="190"/>
      <c r="E37" s="191"/>
      <c r="F37" s="116">
        <f>SUM(F35:F36)</f>
        <v>0</v>
      </c>
      <c r="H37" s="134" t="s">
        <v>11</v>
      </c>
      <c r="I37" s="135"/>
      <c r="J37" s="135"/>
      <c r="K37" s="136"/>
      <c r="L37" s="136"/>
      <c r="M37" s="7" t="e">
        <f>SUM(#REF!)</f>
        <v>#REF!</v>
      </c>
    </row>
    <row r="38" spans="1:14" x14ac:dyDescent="0.25">
      <c r="J38" s="25"/>
      <c r="K38" s="25"/>
      <c r="L38" s="25"/>
      <c r="M38" s="26"/>
    </row>
    <row r="39" spans="1:14" ht="15.75" x14ac:dyDescent="0.25">
      <c r="A39" s="193" t="s">
        <v>117</v>
      </c>
      <c r="B39" s="193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</row>
    <row r="40" spans="1:14" ht="18" customHeight="1" x14ac:dyDescent="0.25">
      <c r="A40" s="1" t="s">
        <v>92</v>
      </c>
      <c r="B40" s="1"/>
      <c r="C40" s="17"/>
      <c r="D40" s="2" t="s">
        <v>9</v>
      </c>
      <c r="E40" s="32">
        <v>14</v>
      </c>
      <c r="F40" s="1">
        <v>14</v>
      </c>
      <c r="H40" s="1" t="s">
        <v>8</v>
      </c>
      <c r="I40" s="1"/>
      <c r="J40" s="2" t="s">
        <v>9</v>
      </c>
      <c r="K40" s="32"/>
      <c r="L40" s="1"/>
      <c r="M40" s="1"/>
      <c r="N40"/>
    </row>
    <row r="41" spans="1:14" x14ac:dyDescent="0.25">
      <c r="A41" s="195" t="s">
        <v>26</v>
      </c>
      <c r="B41" s="195"/>
      <c r="C41" s="195"/>
      <c r="D41" s="2" t="s">
        <v>78</v>
      </c>
      <c r="E41" s="1"/>
      <c r="F41" s="1"/>
      <c r="H41" s="195" t="s">
        <v>26</v>
      </c>
      <c r="I41" s="195"/>
      <c r="J41" s="2" t="s">
        <v>7</v>
      </c>
      <c r="K41" s="1"/>
      <c r="L41" s="1"/>
      <c r="M41" s="1"/>
    </row>
    <row r="42" spans="1:14" ht="16.5" thickBot="1" x14ac:dyDescent="0.3">
      <c r="A42" s="177" t="s">
        <v>0</v>
      </c>
      <c r="B42" s="177"/>
      <c r="C42" s="177"/>
      <c r="D42" s="177"/>
      <c r="E42" s="177"/>
      <c r="F42" s="177"/>
      <c r="H42" s="177" t="s">
        <v>10</v>
      </c>
      <c r="I42" s="177"/>
      <c r="J42" s="177"/>
      <c r="K42" s="177"/>
      <c r="L42" s="177"/>
      <c r="M42" s="177"/>
    </row>
    <row r="43" spans="1:14" ht="16.5" thickBot="1" x14ac:dyDescent="0.3">
      <c r="A43" s="179" t="s">
        <v>6</v>
      </c>
      <c r="B43" s="180"/>
      <c r="C43" s="180"/>
      <c r="D43" s="180"/>
      <c r="E43" s="180"/>
      <c r="F43" s="181"/>
      <c r="H43" s="204" t="s">
        <v>6</v>
      </c>
      <c r="I43" s="205"/>
      <c r="J43" s="205"/>
      <c r="K43" s="205"/>
      <c r="L43" s="205"/>
      <c r="M43" s="205"/>
    </row>
    <row r="44" spans="1:14" ht="15.75" thickBot="1" x14ac:dyDescent="0.3">
      <c r="A44" s="18" t="s">
        <v>22</v>
      </c>
      <c r="B44" s="18" t="s">
        <v>156</v>
      </c>
      <c r="C44" s="18" t="s">
        <v>23</v>
      </c>
      <c r="D44" s="18" t="s">
        <v>2</v>
      </c>
      <c r="E44" s="19" t="s">
        <v>19</v>
      </c>
      <c r="F44" s="20" t="s">
        <v>4</v>
      </c>
      <c r="H44" s="21" t="s">
        <v>22</v>
      </c>
      <c r="I44" s="21" t="s">
        <v>23</v>
      </c>
      <c r="J44" s="21" t="s">
        <v>2</v>
      </c>
      <c r="K44" s="22" t="s">
        <v>19</v>
      </c>
      <c r="L44" s="29" t="s">
        <v>21</v>
      </c>
      <c r="M44" s="23" t="s">
        <v>4</v>
      </c>
    </row>
    <row r="45" spans="1:14" ht="15.75" x14ac:dyDescent="0.25">
      <c r="A45" s="3" t="s">
        <v>83</v>
      </c>
      <c r="B45" s="3" t="s">
        <v>142</v>
      </c>
      <c r="C45" s="3">
        <v>36</v>
      </c>
      <c r="D45" s="3">
        <v>18</v>
      </c>
      <c r="E45" s="16"/>
      <c r="F45" s="16">
        <f>E45*D45*E40</f>
        <v>0</v>
      </c>
      <c r="H45" s="8"/>
      <c r="I45" s="8"/>
      <c r="J45" s="9"/>
      <c r="K45" s="10"/>
      <c r="L45" s="28">
        <f>K45*5%</f>
        <v>0</v>
      </c>
      <c r="M45" s="10"/>
    </row>
    <row r="46" spans="1:14" x14ac:dyDescent="0.25">
      <c r="A46" s="3" t="s">
        <v>84</v>
      </c>
      <c r="B46" s="3" t="s">
        <v>159</v>
      </c>
      <c r="C46" s="3">
        <v>36</v>
      </c>
      <c r="D46" s="3">
        <v>18</v>
      </c>
      <c r="E46" s="16"/>
      <c r="F46" s="16">
        <f>E46*D46*F40</f>
        <v>0</v>
      </c>
      <c r="H46" s="8"/>
      <c r="I46" s="8"/>
      <c r="J46" s="9"/>
      <c r="K46" s="10"/>
      <c r="L46" s="10"/>
      <c r="M46" s="10"/>
    </row>
    <row r="47" spans="1:14" ht="15.75" x14ac:dyDescent="0.25">
      <c r="A47" s="12"/>
      <c r="B47" s="12"/>
      <c r="C47" s="12"/>
      <c r="D47" s="13"/>
      <c r="E47" s="14"/>
      <c r="F47" s="16"/>
      <c r="H47" s="8"/>
      <c r="I47" s="8"/>
      <c r="J47" s="9"/>
      <c r="K47" s="10"/>
      <c r="L47" s="10"/>
      <c r="M47" s="10"/>
    </row>
    <row r="48" spans="1:14" ht="15.75" x14ac:dyDescent="0.25">
      <c r="A48" s="189" t="s">
        <v>11</v>
      </c>
      <c r="B48" s="190"/>
      <c r="C48" s="190"/>
      <c r="D48" s="190"/>
      <c r="E48" s="191"/>
      <c r="F48" s="116">
        <f>SUM(F45:F47)</f>
        <v>0</v>
      </c>
      <c r="H48" s="119" t="s">
        <v>11</v>
      </c>
      <c r="I48" s="120"/>
      <c r="J48" s="120"/>
      <c r="K48" s="121"/>
      <c r="L48" s="121"/>
      <c r="M48" s="7">
        <f>SUM(M45:M47)</f>
        <v>0</v>
      </c>
    </row>
    <row r="49" spans="1:13" x14ac:dyDescent="0.25">
      <c r="J49" s="192" t="s">
        <v>12</v>
      </c>
      <c r="K49" s="192"/>
      <c r="L49" s="87"/>
      <c r="M49" s="24"/>
    </row>
    <row r="51" spans="1:13" x14ac:dyDescent="0.25">
      <c r="A51" s="186" t="s">
        <v>17</v>
      </c>
      <c r="B51" s="186"/>
      <c r="C51" s="186"/>
      <c r="D51" s="186"/>
      <c r="E51" s="186"/>
      <c r="F51" s="186"/>
      <c r="H51" s="186" t="s">
        <v>18</v>
      </c>
      <c r="I51" s="186"/>
      <c r="J51" s="186"/>
      <c r="K51" s="186"/>
      <c r="L51" s="186"/>
      <c r="M51" s="42"/>
    </row>
    <row r="52" spans="1:13" x14ac:dyDescent="0.25">
      <c r="A52" s="187" t="s">
        <v>126</v>
      </c>
      <c r="B52" s="187"/>
      <c r="C52" s="187"/>
      <c r="D52" s="187"/>
      <c r="E52" s="187"/>
      <c r="F52" s="157">
        <f>F37+F16</f>
        <v>0</v>
      </c>
      <c r="H52" s="187" t="s">
        <v>126</v>
      </c>
      <c r="I52" s="187"/>
      <c r="J52" s="187"/>
      <c r="K52" s="187"/>
      <c r="L52" s="41"/>
      <c r="M52" s="43"/>
    </row>
    <row r="53" spans="1:13" x14ac:dyDescent="0.25">
      <c r="A53" s="187" t="s">
        <v>127</v>
      </c>
      <c r="B53" s="187"/>
      <c r="C53" s="187"/>
      <c r="D53" s="187"/>
      <c r="E53" s="187"/>
      <c r="F53" s="157">
        <f>F48+F27</f>
        <v>0</v>
      </c>
      <c r="H53" s="187" t="s">
        <v>127</v>
      </c>
      <c r="I53" s="187"/>
      <c r="J53" s="187"/>
      <c r="K53" s="187"/>
      <c r="L53" s="41"/>
      <c r="M53" s="43"/>
    </row>
    <row r="54" spans="1:13" x14ac:dyDescent="0.25">
      <c r="A54" s="186" t="s">
        <v>11</v>
      </c>
      <c r="B54" s="186"/>
      <c r="C54" s="186"/>
      <c r="D54" s="186"/>
      <c r="E54" s="186"/>
      <c r="F54" s="158">
        <f>SUM(F52:F52)</f>
        <v>0</v>
      </c>
      <c r="H54" s="186" t="s">
        <v>11</v>
      </c>
      <c r="I54" s="186"/>
      <c r="J54" s="186"/>
      <c r="K54" s="186"/>
      <c r="L54" s="133"/>
      <c r="M54" s="42"/>
    </row>
    <row r="59" spans="1:13" x14ac:dyDescent="0.25">
      <c r="A59" s="171" t="str">
        <f>A52</f>
        <v>Alimentação - Nacional</v>
      </c>
      <c r="B59" s="172"/>
      <c r="C59" s="172"/>
      <c r="D59" s="172"/>
      <c r="E59" s="173"/>
      <c r="F59" s="107">
        <f>F52</f>
        <v>0</v>
      </c>
    </row>
    <row r="60" spans="1:13" x14ac:dyDescent="0.25">
      <c r="A60" s="153" t="str">
        <f>A53</f>
        <v>Alimentação - Internacional</v>
      </c>
      <c r="B60" s="166"/>
      <c r="C60" s="154"/>
      <c r="D60" s="154"/>
      <c r="E60" s="155"/>
      <c r="F60" s="107">
        <f>F53</f>
        <v>0</v>
      </c>
    </row>
    <row r="61" spans="1:13" x14ac:dyDescent="0.25">
      <c r="A61" s="174" t="s">
        <v>57</v>
      </c>
      <c r="B61" s="175"/>
      <c r="C61" s="175"/>
      <c r="D61" s="175"/>
      <c r="E61" s="176"/>
      <c r="F61" s="108">
        <f>F59</f>
        <v>0</v>
      </c>
    </row>
    <row r="63" spans="1:13" x14ac:dyDescent="0.25">
      <c r="F63" s="43"/>
    </row>
    <row r="69" spans="6:6" x14ac:dyDescent="0.25">
      <c r="F69" s="43"/>
    </row>
  </sheetData>
  <customSheetViews>
    <customSheetView guid="{6B2C8637-78CC-4CB6-97F7-DEE04A596283}" showGridLines="0">
      <selection activeCell="A13" sqref="A13:E13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46">
    <mergeCell ref="A12:F12"/>
    <mergeCell ref="H12:M12"/>
    <mergeCell ref="A23:F23"/>
    <mergeCell ref="H23:M23"/>
    <mergeCell ref="A61:E61"/>
    <mergeCell ref="A39:M39"/>
    <mergeCell ref="H42:M42"/>
    <mergeCell ref="A48:E48"/>
    <mergeCell ref="A41:C41"/>
    <mergeCell ref="H41:I41"/>
    <mergeCell ref="A42:F42"/>
    <mergeCell ref="A53:E53"/>
    <mergeCell ref="H53:K53"/>
    <mergeCell ref="A43:F43"/>
    <mergeCell ref="H43:M43"/>
    <mergeCell ref="A34:F34"/>
    <mergeCell ref="H34:M34"/>
    <mergeCell ref="A29:M29"/>
    <mergeCell ref="A31:C31"/>
    <mergeCell ref="H31:I31"/>
    <mergeCell ref="A32:F32"/>
    <mergeCell ref="H32:M32"/>
    <mergeCell ref="A37:E37"/>
    <mergeCell ref="A59:E59"/>
    <mergeCell ref="J49:K49"/>
    <mergeCell ref="A54:E54"/>
    <mergeCell ref="H54:K54"/>
    <mergeCell ref="A51:F51"/>
    <mergeCell ref="H51:L51"/>
    <mergeCell ref="A52:E52"/>
    <mergeCell ref="H52:K52"/>
    <mergeCell ref="A8:M8"/>
    <mergeCell ref="A10:C10"/>
    <mergeCell ref="H10:I10"/>
    <mergeCell ref="A11:F11"/>
    <mergeCell ref="H11:M11"/>
    <mergeCell ref="A16:E16"/>
    <mergeCell ref="A17:E17"/>
    <mergeCell ref="J17:K17"/>
    <mergeCell ref="A27:E27"/>
    <mergeCell ref="H27:K27"/>
    <mergeCell ref="A19:M19"/>
    <mergeCell ref="A21:C21"/>
    <mergeCell ref="H21:I21"/>
    <mergeCell ref="A22:F22"/>
    <mergeCell ref="H22:M22"/>
  </mergeCells>
  <dataValidations disablePrompts="1" count="4">
    <dataValidation allowBlank="1" showInputMessage="1" showErrorMessage="1" prompt="valor da diária por dia. neste caso, deve-se somar o almoço e o jantar." sqref="E25 E14 E45:E46"/>
    <dataValidation allowBlank="1" showInputMessage="1" showErrorMessage="1" prompt="quantidade de refeições no dia_x000a_" sqref="C25 C45:C46 C14"/>
    <dataValidation allowBlank="1" showInputMessage="1" showErrorMessage="1" prompt="quantidade de pessoas" sqref="D25 D45:D46 D14"/>
    <dataValidation allowBlank="1" showInputMessage="1" showErrorMessage="1" prompt="COLOCAR O NOME DO EVENTO" sqref="A19:M19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62"/>
  <sheetViews>
    <sheetView showGridLines="0" tabSelected="1" topLeftCell="A13" workbookViewId="0">
      <selection activeCell="B48" sqref="B48"/>
    </sheetView>
  </sheetViews>
  <sheetFormatPr defaultRowHeight="15" x14ac:dyDescent="0.25"/>
  <cols>
    <col min="1" max="1" width="20.42578125" customWidth="1"/>
    <col min="2" max="2" width="24.42578125" customWidth="1"/>
    <col min="3" max="3" width="15.42578125" customWidth="1"/>
    <col min="4" max="4" width="5.42578125" customWidth="1"/>
    <col min="5" max="5" width="12" bestFit="1" customWidth="1"/>
    <col min="6" max="6" width="20.42578125" bestFit="1" customWidth="1"/>
    <col min="7" max="7" width="2.7109375" customWidth="1"/>
    <col min="8" max="8" width="28.7109375" customWidth="1"/>
    <col min="9" max="9" width="17" customWidth="1"/>
    <col min="10" max="10" width="4.7109375" customWidth="1"/>
    <col min="11" max="11" width="12.5703125" customWidth="1"/>
    <col min="12" max="12" width="9.7109375" customWidth="1"/>
    <col min="13" max="13" width="14.85546875" bestFit="1" customWidth="1"/>
  </cols>
  <sheetData>
    <row r="7" spans="1:14" x14ac:dyDescent="0.25">
      <c r="L7" s="34" t="s">
        <v>28</v>
      </c>
      <c r="M7" s="35">
        <f ca="1">NOW()</f>
        <v>41864.757035069444</v>
      </c>
    </row>
    <row r="8" spans="1:14" ht="18" customHeight="1" x14ac:dyDescent="0.25">
      <c r="A8" s="193" t="s">
        <v>115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</row>
    <row r="9" spans="1:14" x14ac:dyDescent="0.25">
      <c r="A9" s="1" t="s">
        <v>76</v>
      </c>
      <c r="B9" s="1"/>
      <c r="C9" s="17"/>
      <c r="D9" s="2" t="s">
        <v>9</v>
      </c>
      <c r="E9" s="32">
        <v>13</v>
      </c>
      <c r="F9" s="1"/>
      <c r="H9" s="1" t="s">
        <v>8</v>
      </c>
      <c r="I9" s="1"/>
      <c r="J9" s="2" t="s">
        <v>9</v>
      </c>
      <c r="K9" s="32"/>
      <c r="L9" s="1"/>
      <c r="M9" s="1"/>
      <c r="N9" s="63"/>
    </row>
    <row r="10" spans="1:14" x14ac:dyDescent="0.25">
      <c r="A10" s="195" t="s">
        <v>27</v>
      </c>
      <c r="B10" s="195"/>
      <c r="C10" s="195"/>
      <c r="D10" s="2" t="s">
        <v>70</v>
      </c>
      <c r="E10" s="1"/>
      <c r="F10" s="1"/>
      <c r="H10" s="195" t="s">
        <v>27</v>
      </c>
      <c r="I10" s="195"/>
      <c r="J10" s="2" t="s">
        <v>7</v>
      </c>
      <c r="K10" s="1"/>
      <c r="L10" s="1"/>
      <c r="M10" s="1"/>
      <c r="N10" s="63"/>
    </row>
    <row r="11" spans="1:14" ht="16.5" thickBot="1" x14ac:dyDescent="0.3">
      <c r="A11" s="177" t="s">
        <v>0</v>
      </c>
      <c r="B11" s="177"/>
      <c r="C11" s="177"/>
      <c r="D11" s="177"/>
      <c r="E11" s="177"/>
      <c r="F11" s="177"/>
      <c r="H11" s="177" t="s">
        <v>10</v>
      </c>
      <c r="I11" s="177"/>
      <c r="J11" s="177"/>
      <c r="K11" s="177"/>
      <c r="L11" s="177"/>
      <c r="M11" s="177"/>
    </row>
    <row r="12" spans="1:14" ht="15.75" thickBot="1" x14ac:dyDescent="0.3">
      <c r="A12" s="18" t="s">
        <v>22</v>
      </c>
      <c r="B12" s="18" t="s">
        <v>156</v>
      </c>
      <c r="C12" s="18" t="s">
        <v>23</v>
      </c>
      <c r="D12" s="18" t="s">
        <v>2</v>
      </c>
      <c r="E12" s="19" t="s">
        <v>19</v>
      </c>
      <c r="F12" s="20" t="s">
        <v>4</v>
      </c>
      <c r="H12" s="21" t="s">
        <v>22</v>
      </c>
      <c r="I12" s="21" t="s">
        <v>23</v>
      </c>
      <c r="J12" s="21" t="s">
        <v>2</v>
      </c>
      <c r="K12" s="22" t="s">
        <v>19</v>
      </c>
      <c r="L12" s="29" t="s">
        <v>21</v>
      </c>
      <c r="M12" s="23" t="s">
        <v>4</v>
      </c>
    </row>
    <row r="13" spans="1:14" ht="15.75" x14ac:dyDescent="0.25">
      <c r="A13" s="179" t="s">
        <v>5</v>
      </c>
      <c r="B13" s="180"/>
      <c r="C13" s="180"/>
      <c r="D13" s="180"/>
      <c r="E13" s="180"/>
      <c r="F13" s="181"/>
      <c r="H13" s="182" t="s">
        <v>5</v>
      </c>
      <c r="I13" s="183"/>
      <c r="J13" s="183"/>
      <c r="K13" s="183"/>
      <c r="L13" s="183"/>
      <c r="M13" s="184"/>
    </row>
    <row r="14" spans="1:14" ht="15.75" x14ac:dyDescent="0.25">
      <c r="A14" s="3" t="s">
        <v>160</v>
      </c>
      <c r="B14" s="3" t="s">
        <v>137</v>
      </c>
      <c r="C14" s="3">
        <v>2</v>
      </c>
      <c r="D14" s="3">
        <v>20</v>
      </c>
      <c r="E14" s="16"/>
      <c r="F14" s="16">
        <f>$E$9*C14*E14</f>
        <v>0</v>
      </c>
      <c r="H14" s="8"/>
      <c r="I14" s="8"/>
      <c r="J14" s="9"/>
      <c r="K14" s="10"/>
      <c r="L14" s="28">
        <f>K14*5%</f>
        <v>0</v>
      </c>
      <c r="M14" s="10"/>
    </row>
    <row r="15" spans="1:14" x14ac:dyDescent="0.25">
      <c r="A15" s="3"/>
      <c r="B15" s="3"/>
      <c r="C15" s="3"/>
      <c r="D15" s="3"/>
      <c r="E15" s="16"/>
      <c r="F15" s="16">
        <f>$E$9*C15*E15</f>
        <v>0</v>
      </c>
      <c r="H15" s="8"/>
      <c r="I15" s="8"/>
      <c r="J15" s="9"/>
      <c r="K15" s="10"/>
      <c r="L15" s="10"/>
      <c r="M15" s="10"/>
    </row>
    <row r="16" spans="1:14" ht="15.75" x14ac:dyDescent="0.25">
      <c r="A16" s="189" t="s">
        <v>11</v>
      </c>
      <c r="B16" s="190"/>
      <c r="C16" s="190"/>
      <c r="D16" s="190"/>
      <c r="E16" s="191"/>
      <c r="F16" s="110">
        <f>SUM(F14:F15)</f>
        <v>0</v>
      </c>
      <c r="H16" s="65" t="s">
        <v>11</v>
      </c>
      <c r="I16" s="66"/>
      <c r="J16" s="66"/>
      <c r="K16" s="67"/>
      <c r="L16" s="67"/>
      <c r="M16" s="7">
        <f>SUM(M13:M15)</f>
        <v>0</v>
      </c>
    </row>
    <row r="17" spans="1:14" ht="15.75" x14ac:dyDescent="0.25">
      <c r="A17" s="198"/>
      <c r="B17" s="198"/>
      <c r="C17" s="198"/>
      <c r="D17" s="198"/>
      <c r="E17" s="198"/>
      <c r="F17" s="33"/>
      <c r="J17" s="192" t="s">
        <v>12</v>
      </c>
      <c r="K17" s="192"/>
      <c r="L17" s="64"/>
      <c r="M17" s="24"/>
    </row>
    <row r="19" spans="1:14" ht="15.75" x14ac:dyDescent="0.25">
      <c r="A19" s="193" t="s">
        <v>116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63"/>
    </row>
    <row r="20" spans="1:14" x14ac:dyDescent="0.25">
      <c r="A20" s="1" t="s">
        <v>79</v>
      </c>
      <c r="B20" s="1"/>
      <c r="C20" s="17"/>
      <c r="D20" s="2" t="s">
        <v>9</v>
      </c>
      <c r="E20" s="32">
        <v>20</v>
      </c>
      <c r="F20" s="1"/>
      <c r="H20" s="1" t="s">
        <v>8</v>
      </c>
      <c r="I20" s="1"/>
      <c r="J20" s="2" t="s">
        <v>9</v>
      </c>
      <c r="K20" s="32"/>
      <c r="L20" s="1"/>
      <c r="M20" s="1"/>
      <c r="N20" s="63"/>
    </row>
    <row r="21" spans="1:14" x14ac:dyDescent="0.25">
      <c r="A21" s="195" t="s">
        <v>27</v>
      </c>
      <c r="B21" s="195"/>
      <c r="C21" s="195"/>
      <c r="D21" s="2" t="s">
        <v>64</v>
      </c>
      <c r="E21" s="1"/>
      <c r="F21" s="1"/>
      <c r="H21" s="195" t="s">
        <v>27</v>
      </c>
      <c r="I21" s="195"/>
      <c r="J21" s="2" t="s">
        <v>7</v>
      </c>
      <c r="K21" s="1"/>
      <c r="L21" s="1"/>
      <c r="M21" s="1"/>
      <c r="N21" s="63"/>
    </row>
    <row r="22" spans="1:14" ht="16.5" thickBot="1" x14ac:dyDescent="0.3">
      <c r="A22" s="177" t="s">
        <v>0</v>
      </c>
      <c r="B22" s="177"/>
      <c r="C22" s="177"/>
      <c r="D22" s="177"/>
      <c r="E22" s="177"/>
      <c r="F22" s="177"/>
      <c r="H22" s="177" t="s">
        <v>10</v>
      </c>
      <c r="I22" s="177"/>
      <c r="J22" s="177"/>
      <c r="K22" s="177"/>
      <c r="L22" s="177"/>
      <c r="M22" s="177"/>
    </row>
    <row r="23" spans="1:14" ht="15.75" thickBot="1" x14ac:dyDescent="0.3">
      <c r="A23" s="18" t="s">
        <v>22</v>
      </c>
      <c r="B23" s="18" t="s">
        <v>156</v>
      </c>
      <c r="C23" s="18" t="s">
        <v>23</v>
      </c>
      <c r="D23" s="18" t="s">
        <v>2</v>
      </c>
      <c r="E23" s="19" t="s">
        <v>19</v>
      </c>
      <c r="F23" s="20" t="s">
        <v>4</v>
      </c>
      <c r="H23" s="21" t="s">
        <v>22</v>
      </c>
      <c r="I23" s="21" t="s">
        <v>23</v>
      </c>
      <c r="J23" s="21" t="s">
        <v>2</v>
      </c>
      <c r="K23" s="22" t="s">
        <v>19</v>
      </c>
      <c r="L23" s="29" t="s">
        <v>21</v>
      </c>
      <c r="M23" s="23" t="s">
        <v>4</v>
      </c>
    </row>
    <row r="24" spans="1:14" ht="15.75" x14ac:dyDescent="0.25">
      <c r="A24" s="179" t="s">
        <v>6</v>
      </c>
      <c r="B24" s="180"/>
      <c r="C24" s="180"/>
      <c r="D24" s="180"/>
      <c r="E24" s="180"/>
      <c r="F24" s="181"/>
      <c r="H24" s="182" t="s">
        <v>6</v>
      </c>
      <c r="I24" s="183"/>
      <c r="J24" s="183"/>
      <c r="K24" s="183"/>
      <c r="L24" s="183"/>
      <c r="M24" s="184"/>
    </row>
    <row r="25" spans="1:14" ht="15.75" x14ac:dyDescent="0.25">
      <c r="A25" s="3" t="s">
        <v>160</v>
      </c>
      <c r="B25" s="3" t="s">
        <v>142</v>
      </c>
      <c r="C25" s="3">
        <v>2</v>
      </c>
      <c r="D25" s="3">
        <v>20</v>
      </c>
      <c r="E25" s="16"/>
      <c r="F25" s="142">
        <f>E20*C25*E25</f>
        <v>0</v>
      </c>
      <c r="H25" s="3"/>
      <c r="I25" s="3"/>
      <c r="J25" s="3"/>
      <c r="K25" s="16"/>
      <c r="L25" s="28"/>
      <c r="M25" s="10"/>
    </row>
    <row r="26" spans="1:14" ht="15" customHeight="1" x14ac:dyDescent="0.25">
      <c r="A26" s="3"/>
      <c r="B26" s="3"/>
      <c r="C26" s="3"/>
      <c r="D26" s="3"/>
      <c r="E26" s="16"/>
      <c r="F26" s="16"/>
      <c r="H26" s="8"/>
      <c r="I26" s="8"/>
      <c r="J26" s="9"/>
      <c r="K26" s="10"/>
      <c r="L26" s="10"/>
      <c r="M26" s="10"/>
    </row>
    <row r="27" spans="1:14" ht="15.75" x14ac:dyDescent="0.25">
      <c r="A27" s="189" t="s">
        <v>11</v>
      </c>
      <c r="B27" s="190"/>
      <c r="C27" s="190"/>
      <c r="D27" s="190"/>
      <c r="E27" s="191"/>
      <c r="F27" s="110">
        <f>SUM(F25:F26)</f>
        <v>0</v>
      </c>
      <c r="H27" s="189" t="s">
        <v>11</v>
      </c>
      <c r="I27" s="190"/>
      <c r="J27" s="190"/>
      <c r="K27" s="191"/>
      <c r="L27" s="58"/>
      <c r="M27" s="7">
        <f>SUM(M25:M26)</f>
        <v>0</v>
      </c>
    </row>
    <row r="28" spans="1:14" x14ac:dyDescent="0.25">
      <c r="J28" s="192" t="s">
        <v>12</v>
      </c>
      <c r="K28" s="192"/>
      <c r="L28" s="59"/>
      <c r="M28" s="24"/>
    </row>
    <row r="29" spans="1:14" ht="15.75" customHeight="1" x14ac:dyDescent="0.25">
      <c r="J29" s="25"/>
      <c r="K29" s="25"/>
      <c r="L29" s="25"/>
      <c r="M29" s="26"/>
    </row>
    <row r="30" spans="1:14" ht="15.75" x14ac:dyDescent="0.25">
      <c r="A30" s="193" t="s">
        <v>118</v>
      </c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63"/>
    </row>
    <row r="31" spans="1:14" x14ac:dyDescent="0.25">
      <c r="A31" s="1" t="s">
        <v>90</v>
      </c>
      <c r="B31" s="1"/>
      <c r="C31" s="17"/>
      <c r="D31" s="2" t="s">
        <v>9</v>
      </c>
      <c r="E31" s="32">
        <v>13</v>
      </c>
      <c r="F31" s="1"/>
      <c r="H31" s="1" t="s">
        <v>8</v>
      </c>
      <c r="I31" s="1"/>
      <c r="J31" s="2" t="s">
        <v>9</v>
      </c>
      <c r="K31" s="32"/>
      <c r="L31" s="1"/>
      <c r="M31" s="1"/>
      <c r="N31" s="63"/>
    </row>
    <row r="32" spans="1:14" x14ac:dyDescent="0.25">
      <c r="A32" s="195" t="s">
        <v>27</v>
      </c>
      <c r="B32" s="195"/>
      <c r="C32" s="195"/>
      <c r="D32" s="2" t="s">
        <v>89</v>
      </c>
      <c r="E32" s="1"/>
      <c r="F32" s="1"/>
      <c r="H32" s="195" t="s">
        <v>27</v>
      </c>
      <c r="I32" s="195"/>
      <c r="J32" s="2" t="s">
        <v>7</v>
      </c>
      <c r="K32" s="1"/>
      <c r="L32" s="1"/>
      <c r="M32" s="1"/>
      <c r="N32" s="63"/>
    </row>
    <row r="33" spans="1:14" ht="16.5" thickBot="1" x14ac:dyDescent="0.3">
      <c r="A33" s="177" t="s">
        <v>0</v>
      </c>
      <c r="B33" s="177"/>
      <c r="C33" s="177"/>
      <c r="D33" s="177"/>
      <c r="E33" s="177"/>
      <c r="F33" s="177"/>
      <c r="H33" s="177" t="s">
        <v>10</v>
      </c>
      <c r="I33" s="177"/>
      <c r="J33" s="177"/>
      <c r="K33" s="177"/>
      <c r="L33" s="177"/>
      <c r="M33" s="177"/>
    </row>
    <row r="34" spans="1:14" ht="15.75" thickBot="1" x14ac:dyDescent="0.3">
      <c r="A34" s="18" t="s">
        <v>22</v>
      </c>
      <c r="B34" s="18" t="s">
        <v>156</v>
      </c>
      <c r="C34" s="18" t="s">
        <v>23</v>
      </c>
      <c r="D34" s="18" t="s">
        <v>2</v>
      </c>
      <c r="E34" s="19" t="s">
        <v>19</v>
      </c>
      <c r="F34" s="20" t="s">
        <v>4</v>
      </c>
      <c r="H34" s="21" t="s">
        <v>22</v>
      </c>
      <c r="I34" s="21" t="s">
        <v>23</v>
      </c>
      <c r="J34" s="21" t="s">
        <v>2</v>
      </c>
      <c r="K34" s="22" t="s">
        <v>19</v>
      </c>
      <c r="L34" s="29" t="s">
        <v>21</v>
      </c>
      <c r="M34" s="23" t="s">
        <v>4</v>
      </c>
    </row>
    <row r="35" spans="1:14" ht="15.75" x14ac:dyDescent="0.25">
      <c r="A35" s="179" t="s">
        <v>5</v>
      </c>
      <c r="B35" s="180"/>
      <c r="C35" s="180"/>
      <c r="D35" s="180"/>
      <c r="E35" s="180"/>
      <c r="F35" s="181"/>
      <c r="H35" s="182" t="s">
        <v>5</v>
      </c>
      <c r="I35" s="183"/>
      <c r="J35" s="183"/>
      <c r="K35" s="183"/>
      <c r="L35" s="183"/>
      <c r="M35" s="184"/>
    </row>
    <row r="36" spans="1:14" ht="15.75" x14ac:dyDescent="0.25">
      <c r="A36" s="3" t="s">
        <v>160</v>
      </c>
      <c r="B36" s="3" t="s">
        <v>139</v>
      </c>
      <c r="C36" s="3">
        <v>2</v>
      </c>
      <c r="D36" s="3">
        <v>16</v>
      </c>
      <c r="E36" s="16"/>
      <c r="F36" s="141">
        <f>E31*C36*E36</f>
        <v>0</v>
      </c>
      <c r="H36" s="3"/>
      <c r="I36" s="3"/>
      <c r="J36" s="3"/>
      <c r="K36" s="16"/>
      <c r="L36" s="28"/>
      <c r="M36" s="10"/>
    </row>
    <row r="37" spans="1:14" ht="15" customHeight="1" x14ac:dyDescent="0.25">
      <c r="A37" s="3"/>
      <c r="B37" s="3"/>
      <c r="C37" s="3"/>
      <c r="D37" s="3"/>
      <c r="E37" s="16"/>
      <c r="F37" s="16"/>
      <c r="H37" s="8"/>
      <c r="I37" s="8"/>
      <c r="J37" s="9"/>
      <c r="K37" s="10"/>
      <c r="L37" s="10"/>
      <c r="M37" s="10"/>
    </row>
    <row r="38" spans="1:14" ht="15.75" x14ac:dyDescent="0.25">
      <c r="A38" s="189" t="s">
        <v>11</v>
      </c>
      <c r="B38" s="190"/>
      <c r="C38" s="190"/>
      <c r="D38" s="190"/>
      <c r="E38" s="191"/>
      <c r="F38" s="110">
        <f>SUM(F36:F37)</f>
        <v>0</v>
      </c>
      <c r="H38" s="189" t="s">
        <v>11</v>
      </c>
      <c r="I38" s="190"/>
      <c r="J38" s="190"/>
      <c r="K38" s="191"/>
      <c r="L38" s="136"/>
      <c r="M38" s="7">
        <f>SUM(M36:M37)</f>
        <v>0</v>
      </c>
    </row>
    <row r="39" spans="1:14" x14ac:dyDescent="0.25">
      <c r="J39" s="192" t="s">
        <v>12</v>
      </c>
      <c r="K39" s="192"/>
      <c r="L39" s="137"/>
      <c r="M39" s="24"/>
    </row>
    <row r="41" spans="1:14" ht="18" customHeight="1" x14ac:dyDescent="0.25">
      <c r="A41" s="193" t="s">
        <v>117</v>
      </c>
      <c r="B41" s="193"/>
      <c r="C41" s="193"/>
      <c r="D41" s="193"/>
      <c r="E41" s="193"/>
      <c r="F41" s="193"/>
      <c r="G41" s="193"/>
      <c r="H41" s="193"/>
      <c r="I41" s="193"/>
      <c r="J41" s="193"/>
      <c r="K41" s="193"/>
      <c r="L41" s="193"/>
      <c r="M41" s="193"/>
    </row>
    <row r="42" spans="1:14" x14ac:dyDescent="0.25">
      <c r="A42" s="1" t="s">
        <v>92</v>
      </c>
      <c r="B42" s="1"/>
      <c r="C42" s="17"/>
      <c r="D42" s="2" t="s">
        <v>9</v>
      </c>
      <c r="E42" s="32">
        <v>14</v>
      </c>
      <c r="F42" s="1">
        <v>14</v>
      </c>
      <c r="H42" s="1" t="s">
        <v>8</v>
      </c>
      <c r="I42" s="1"/>
      <c r="J42" s="2" t="s">
        <v>9</v>
      </c>
      <c r="K42" s="32"/>
      <c r="L42" s="1"/>
      <c r="M42" s="1"/>
      <c r="N42" s="63"/>
    </row>
    <row r="43" spans="1:14" x14ac:dyDescent="0.25">
      <c r="A43" s="195" t="s">
        <v>27</v>
      </c>
      <c r="B43" s="195"/>
      <c r="C43" s="195"/>
      <c r="D43" s="2" t="s">
        <v>78</v>
      </c>
      <c r="E43" s="1"/>
      <c r="F43" s="1"/>
      <c r="H43" s="195" t="s">
        <v>27</v>
      </c>
      <c r="I43" s="195"/>
      <c r="J43" s="2" t="s">
        <v>7</v>
      </c>
      <c r="K43" s="1"/>
      <c r="L43" s="1"/>
      <c r="M43" s="1"/>
      <c r="N43" s="63"/>
    </row>
    <row r="44" spans="1:14" ht="16.5" thickBot="1" x14ac:dyDescent="0.3">
      <c r="A44" s="177" t="s">
        <v>0</v>
      </c>
      <c r="B44" s="177"/>
      <c r="C44" s="177"/>
      <c r="D44" s="177"/>
      <c r="E44" s="177"/>
      <c r="F44" s="177"/>
      <c r="H44" s="177" t="s">
        <v>10</v>
      </c>
      <c r="I44" s="177"/>
      <c r="J44" s="177"/>
      <c r="K44" s="177"/>
      <c r="L44" s="177"/>
      <c r="M44" s="177"/>
    </row>
    <row r="45" spans="1:14" ht="15.75" thickBot="1" x14ac:dyDescent="0.3">
      <c r="A45" s="18" t="s">
        <v>22</v>
      </c>
      <c r="B45" s="18" t="s">
        <v>156</v>
      </c>
      <c r="C45" s="18" t="s">
        <v>23</v>
      </c>
      <c r="D45" s="18" t="s">
        <v>2</v>
      </c>
      <c r="E45" s="19" t="s">
        <v>19</v>
      </c>
      <c r="F45" s="20" t="s">
        <v>4</v>
      </c>
      <c r="H45" s="21" t="s">
        <v>22</v>
      </c>
      <c r="I45" s="21" t="s">
        <v>23</v>
      </c>
      <c r="J45" s="21" t="s">
        <v>2</v>
      </c>
      <c r="K45" s="22" t="s">
        <v>19</v>
      </c>
      <c r="L45" s="29" t="s">
        <v>21</v>
      </c>
      <c r="M45" s="23" t="s">
        <v>4</v>
      </c>
    </row>
    <row r="46" spans="1:14" ht="15.75" x14ac:dyDescent="0.25">
      <c r="A46" s="179" t="s">
        <v>6</v>
      </c>
      <c r="B46" s="180"/>
      <c r="C46" s="180"/>
      <c r="D46" s="180"/>
      <c r="E46" s="180"/>
      <c r="F46" s="181"/>
      <c r="H46" s="182" t="s">
        <v>6</v>
      </c>
      <c r="I46" s="183"/>
      <c r="J46" s="183"/>
      <c r="K46" s="183"/>
      <c r="L46" s="183"/>
      <c r="M46" s="184"/>
    </row>
    <row r="47" spans="1:14" ht="15.75" x14ac:dyDescent="0.25">
      <c r="A47" s="3" t="s">
        <v>160</v>
      </c>
      <c r="B47" s="3" t="s">
        <v>142</v>
      </c>
      <c r="C47" s="3">
        <v>2</v>
      </c>
      <c r="D47" s="3">
        <v>20</v>
      </c>
      <c r="E47" s="16"/>
      <c r="F47" s="142">
        <f>E42*C47*E47</f>
        <v>0</v>
      </c>
      <c r="H47" s="3"/>
      <c r="I47" s="3"/>
      <c r="J47" s="3"/>
      <c r="K47" s="16"/>
      <c r="L47" s="28"/>
      <c r="M47" s="10"/>
    </row>
    <row r="48" spans="1:14" x14ac:dyDescent="0.25">
      <c r="A48" s="3" t="s">
        <v>160</v>
      </c>
      <c r="B48" s="3" t="s">
        <v>159</v>
      </c>
      <c r="C48" s="3">
        <v>3</v>
      </c>
      <c r="D48" s="3">
        <v>20</v>
      </c>
      <c r="E48" s="16"/>
      <c r="F48" s="142">
        <f>F42*C48*E48</f>
        <v>0</v>
      </c>
      <c r="H48" s="8"/>
      <c r="I48" s="8"/>
      <c r="J48" s="9"/>
      <c r="K48" s="10"/>
      <c r="L48" s="10"/>
      <c r="M48" s="10"/>
    </row>
    <row r="49" spans="1:13" ht="15.75" x14ac:dyDescent="0.25">
      <c r="A49" s="189" t="s">
        <v>11</v>
      </c>
      <c r="B49" s="190"/>
      <c r="C49" s="190"/>
      <c r="D49" s="190"/>
      <c r="E49" s="191"/>
      <c r="F49" s="110">
        <f>SUM(F47:F48)</f>
        <v>0</v>
      </c>
      <c r="H49" s="189" t="s">
        <v>11</v>
      </c>
      <c r="I49" s="190"/>
      <c r="J49" s="190"/>
      <c r="K49" s="191"/>
      <c r="L49" s="121"/>
      <c r="M49" s="7">
        <f>SUM(M47:M48)</f>
        <v>0</v>
      </c>
    </row>
    <row r="50" spans="1:13" x14ac:dyDescent="0.25">
      <c r="J50" s="192" t="s">
        <v>12</v>
      </c>
      <c r="K50" s="192"/>
      <c r="L50" s="122"/>
      <c r="M50" s="24"/>
    </row>
    <row r="51" spans="1:13" ht="15.75" x14ac:dyDescent="0.25">
      <c r="A51" s="68"/>
      <c r="B51" s="68"/>
      <c r="C51" s="68"/>
      <c r="D51" s="68"/>
      <c r="E51" s="68"/>
      <c r="F51" s="69"/>
      <c r="J51" s="25"/>
      <c r="K51" s="25"/>
      <c r="L51" s="25"/>
      <c r="M51" s="26"/>
    </row>
    <row r="52" spans="1:13" x14ac:dyDescent="0.25">
      <c r="A52" s="186" t="s">
        <v>17</v>
      </c>
      <c r="B52" s="186"/>
      <c r="C52" s="186"/>
      <c r="D52" s="186"/>
      <c r="E52" s="186"/>
      <c r="F52" s="186"/>
      <c r="H52" s="186" t="s">
        <v>18</v>
      </c>
      <c r="I52" s="186"/>
      <c r="J52" s="186"/>
      <c r="K52" s="186"/>
      <c r="L52" s="186"/>
      <c r="M52" s="42"/>
    </row>
    <row r="53" spans="1:13" x14ac:dyDescent="0.25">
      <c r="A53" s="187" t="s">
        <v>128</v>
      </c>
      <c r="B53" s="187"/>
      <c r="C53" s="187"/>
      <c r="D53" s="187"/>
      <c r="E53" s="187"/>
      <c r="F53" s="157">
        <f>F38+F16</f>
        <v>0</v>
      </c>
      <c r="H53" s="187" t="s">
        <v>128</v>
      </c>
      <c r="I53" s="187"/>
      <c r="J53" s="187"/>
      <c r="K53" s="187"/>
      <c r="L53" s="30"/>
      <c r="M53" s="43" t="e">
        <f>#REF!+#REF!+#REF!+#REF!+#REF!+#REF!+#REF!+#REF!+#REF!</f>
        <v>#REF!</v>
      </c>
    </row>
    <row r="54" spans="1:13" x14ac:dyDescent="0.25">
      <c r="A54" s="187" t="s">
        <v>129</v>
      </c>
      <c r="B54" s="187"/>
      <c r="C54" s="187"/>
      <c r="D54" s="187"/>
      <c r="E54" s="187"/>
      <c r="F54" s="157">
        <f>F49+F27</f>
        <v>0</v>
      </c>
      <c r="H54" s="187" t="s">
        <v>129</v>
      </c>
      <c r="I54" s="187"/>
      <c r="J54" s="187"/>
      <c r="K54" s="187"/>
      <c r="L54" s="41"/>
      <c r="M54" s="43"/>
    </row>
    <row r="55" spans="1:13" x14ac:dyDescent="0.25">
      <c r="A55" s="186" t="s">
        <v>11</v>
      </c>
      <c r="B55" s="186"/>
      <c r="C55" s="186"/>
      <c r="D55" s="186"/>
      <c r="E55" s="186"/>
      <c r="F55" s="158">
        <f>SUM(F53:F53)</f>
        <v>0</v>
      </c>
      <c r="H55" s="186" t="s">
        <v>11</v>
      </c>
      <c r="I55" s="186"/>
      <c r="J55" s="186"/>
      <c r="K55" s="186"/>
      <c r="L55" s="31"/>
      <c r="M55" s="42"/>
    </row>
    <row r="58" spans="1:13" x14ac:dyDescent="0.25">
      <c r="A58" s="171" t="str">
        <f>A53</f>
        <v>Locação de Van - Nacional</v>
      </c>
      <c r="B58" s="172"/>
      <c r="C58" s="172"/>
      <c r="D58" s="172"/>
      <c r="E58" s="173"/>
      <c r="F58" s="107">
        <f>F53</f>
        <v>0</v>
      </c>
    </row>
    <row r="59" spans="1:13" x14ac:dyDescent="0.25">
      <c r="A59" s="153" t="str">
        <f>A54</f>
        <v>Locação de Van - Internacional</v>
      </c>
      <c r="B59" s="170"/>
      <c r="C59" s="154"/>
      <c r="D59" s="154"/>
      <c r="E59" s="155"/>
      <c r="F59" s="107">
        <f>F54</f>
        <v>0</v>
      </c>
    </row>
    <row r="60" spans="1:13" x14ac:dyDescent="0.25">
      <c r="A60" s="174" t="s">
        <v>57</v>
      </c>
      <c r="B60" s="175"/>
      <c r="C60" s="175"/>
      <c r="D60" s="175"/>
      <c r="E60" s="176"/>
      <c r="F60" s="108">
        <f>F58</f>
        <v>0</v>
      </c>
    </row>
    <row r="62" spans="1:13" x14ac:dyDescent="0.25">
      <c r="F62" s="43"/>
    </row>
  </sheetData>
  <customSheetViews>
    <customSheetView guid="{6B2C8637-78CC-4CB6-97F7-DEE04A596283}" showGridLines="0">
      <selection activeCell="A8" sqref="A8:L8"/>
      <pageMargins left="0.51181102362204722" right="0.51181102362204722" top="0.78740157480314965" bottom="0.78740157480314965" header="0.31496062992125984" footer="0.31496062992125984"/>
      <pageSetup scale="60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50">
    <mergeCell ref="A30:M30"/>
    <mergeCell ref="A32:C32"/>
    <mergeCell ref="H32:I32"/>
    <mergeCell ref="A33:F33"/>
    <mergeCell ref="H33:M33"/>
    <mergeCell ref="A35:F35"/>
    <mergeCell ref="H35:M35"/>
    <mergeCell ref="A41:M41"/>
    <mergeCell ref="A43:C43"/>
    <mergeCell ref="H49:K49"/>
    <mergeCell ref="A38:E38"/>
    <mergeCell ref="H38:K38"/>
    <mergeCell ref="J39:K39"/>
    <mergeCell ref="H43:I43"/>
    <mergeCell ref="A44:F44"/>
    <mergeCell ref="H44:M44"/>
    <mergeCell ref="A46:F46"/>
    <mergeCell ref="H46:M46"/>
    <mergeCell ref="J50:K50"/>
    <mergeCell ref="A49:E49"/>
    <mergeCell ref="A60:E60"/>
    <mergeCell ref="A58:E58"/>
    <mergeCell ref="A55:E55"/>
    <mergeCell ref="H55:K55"/>
    <mergeCell ref="A52:F52"/>
    <mergeCell ref="H52:L52"/>
    <mergeCell ref="A53:E53"/>
    <mergeCell ref="H53:K53"/>
    <mergeCell ref="A54:E54"/>
    <mergeCell ref="H54:K54"/>
    <mergeCell ref="J28:K28"/>
    <mergeCell ref="A19:M19"/>
    <mergeCell ref="A21:C21"/>
    <mergeCell ref="H21:I21"/>
    <mergeCell ref="A22:F22"/>
    <mergeCell ref="H22:M22"/>
    <mergeCell ref="A24:F24"/>
    <mergeCell ref="H24:M24"/>
    <mergeCell ref="H27:K27"/>
    <mergeCell ref="A27:E27"/>
    <mergeCell ref="A8:M8"/>
    <mergeCell ref="A10:C10"/>
    <mergeCell ref="H10:I10"/>
    <mergeCell ref="A11:F11"/>
    <mergeCell ref="H11:M11"/>
    <mergeCell ref="J17:K17"/>
    <mergeCell ref="A13:F13"/>
    <mergeCell ref="H13:M13"/>
    <mergeCell ref="A16:E16"/>
    <mergeCell ref="A17:E17"/>
  </mergeCells>
  <dataValidations xWindow="267" yWindow="424" count="3">
    <dataValidation allowBlank="1" showInputMessage="1" showErrorMessage="1" prompt="quantidade de carros_x000a_" sqref="C14"/>
    <dataValidation allowBlank="1" showInputMessage="1" showErrorMessage="1" prompt="diária da Van_x000a_" sqref="E36 E14"/>
    <dataValidation allowBlank="1" showInputMessage="1" showErrorMessage="1" prompt="COLOCAR O NOME DO EVENTO" sqref="A19:M19"/>
  </dataValidations>
  <pageMargins left="0.51181102362204722" right="0.51181102362204722" top="0.78740157480314965" bottom="0.78740157480314965" header="0.31496062992125984" footer="0.31496062992125984"/>
  <pageSetup scale="6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Z36"/>
  <sheetViews>
    <sheetView showGridLines="0" topLeftCell="A16" workbookViewId="0">
      <selection activeCell="M18" sqref="M18"/>
    </sheetView>
  </sheetViews>
  <sheetFormatPr defaultRowHeight="15" x14ac:dyDescent="0.25"/>
  <cols>
    <col min="1" max="1" width="16.7109375" customWidth="1"/>
    <col min="2" max="2" width="17" customWidth="1"/>
    <col min="3" max="3" width="5.42578125" customWidth="1"/>
    <col min="4" max="4" width="12" bestFit="1" customWidth="1"/>
    <col min="5" max="5" width="19.140625" customWidth="1"/>
    <col min="6" max="6" width="2.7109375" customWidth="1"/>
    <col min="7" max="8" width="17" customWidth="1"/>
    <col min="9" max="9" width="9" customWidth="1"/>
    <col min="10" max="10" width="9.7109375" bestFit="1" customWidth="1"/>
    <col min="11" max="11" width="12" customWidth="1"/>
    <col min="12" max="12" width="24.7109375" customWidth="1"/>
    <col min="13" max="26" width="9.140625" style="82"/>
  </cols>
  <sheetData>
    <row r="7" spans="1:26" x14ac:dyDescent="0.25">
      <c r="K7" s="34" t="s">
        <v>28</v>
      </c>
      <c r="L7" s="35">
        <f ca="1">NOW()</f>
        <v>41864.757035069444</v>
      </c>
    </row>
    <row r="8" spans="1:26" ht="15.75" x14ac:dyDescent="0.25">
      <c r="A8" s="193" t="s">
        <v>119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63"/>
      <c r="N8"/>
      <c r="O8"/>
      <c r="P8"/>
      <c r="Q8"/>
      <c r="R8"/>
      <c r="S8"/>
      <c r="T8"/>
      <c r="U8"/>
      <c r="V8"/>
      <c r="W8"/>
      <c r="X8"/>
      <c r="Y8"/>
      <c r="Z8"/>
    </row>
    <row r="9" spans="1:26" x14ac:dyDescent="0.25">
      <c r="A9" s="1" t="s">
        <v>79</v>
      </c>
      <c r="B9" s="17"/>
      <c r="C9" s="2" t="s">
        <v>9</v>
      </c>
      <c r="D9" s="32">
        <v>20</v>
      </c>
      <c r="E9" s="1"/>
      <c r="G9" s="1" t="s">
        <v>8</v>
      </c>
      <c r="H9" s="1"/>
      <c r="I9" s="2" t="s">
        <v>9</v>
      </c>
      <c r="J9" s="32"/>
      <c r="K9" s="1"/>
      <c r="L9" s="1"/>
      <c r="M9" s="63"/>
      <c r="N9"/>
      <c r="O9"/>
      <c r="P9"/>
      <c r="Q9"/>
      <c r="R9"/>
      <c r="S9"/>
      <c r="T9"/>
      <c r="U9"/>
      <c r="V9"/>
      <c r="W9"/>
      <c r="X9"/>
      <c r="Y9"/>
      <c r="Z9"/>
    </row>
    <row r="10" spans="1:26" x14ac:dyDescent="0.25">
      <c r="A10" s="195" t="s">
        <v>50</v>
      </c>
      <c r="B10" s="195"/>
      <c r="C10" s="2" t="s">
        <v>64</v>
      </c>
      <c r="D10" s="1"/>
      <c r="E10" s="1"/>
      <c r="G10" s="195" t="s">
        <v>50</v>
      </c>
      <c r="H10" s="195"/>
      <c r="I10" s="2" t="s">
        <v>7</v>
      </c>
      <c r="J10" s="1"/>
      <c r="K10" s="1"/>
      <c r="L10" s="1"/>
      <c r="M10" s="63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ht="16.5" thickBot="1" x14ac:dyDescent="0.3">
      <c r="A11" s="76" t="s">
        <v>0</v>
      </c>
      <c r="B11" s="76"/>
      <c r="C11" s="76"/>
      <c r="D11" s="76"/>
      <c r="E11" s="76"/>
      <c r="G11" s="76" t="s">
        <v>10</v>
      </c>
      <c r="H11" s="76"/>
      <c r="I11" s="76"/>
      <c r="J11" s="76"/>
      <c r="K11" s="76"/>
      <c r="L11" s="76"/>
    </row>
    <row r="12" spans="1:26" ht="15.75" thickBot="1" x14ac:dyDescent="0.3">
      <c r="A12" s="18" t="s">
        <v>22</v>
      </c>
      <c r="B12" s="18" t="s">
        <v>23</v>
      </c>
      <c r="C12" s="18" t="s">
        <v>2</v>
      </c>
      <c r="D12" s="19" t="s">
        <v>130</v>
      </c>
      <c r="E12" s="20" t="s">
        <v>4</v>
      </c>
      <c r="G12" s="21" t="s">
        <v>22</v>
      </c>
      <c r="H12" s="21" t="s">
        <v>23</v>
      </c>
      <c r="I12" s="21" t="s">
        <v>2</v>
      </c>
      <c r="J12" s="19" t="s">
        <v>130</v>
      </c>
      <c r="K12" s="29" t="s">
        <v>21</v>
      </c>
      <c r="L12" s="23" t="s">
        <v>4</v>
      </c>
    </row>
    <row r="13" spans="1:26" x14ac:dyDescent="0.25">
      <c r="A13" s="3" t="s">
        <v>50</v>
      </c>
      <c r="B13" s="3">
        <v>19</v>
      </c>
      <c r="C13" s="4">
        <v>18</v>
      </c>
      <c r="D13" s="71"/>
      <c r="E13" s="71">
        <f>B13*1*D13</f>
        <v>0</v>
      </c>
      <c r="G13" s="8"/>
      <c r="H13" s="8"/>
      <c r="I13" s="9"/>
      <c r="J13" s="10"/>
      <c r="K13" s="57">
        <f>J13*5%</f>
        <v>0</v>
      </c>
      <c r="L13" s="10"/>
    </row>
    <row r="14" spans="1:26" ht="15" customHeight="1" x14ac:dyDescent="0.25">
      <c r="A14" s="3"/>
      <c r="B14" s="3"/>
      <c r="C14" s="3"/>
      <c r="D14" s="16"/>
      <c r="E14" s="16"/>
      <c r="G14" s="8"/>
      <c r="H14" s="8"/>
      <c r="I14" s="9"/>
      <c r="J14" s="10"/>
      <c r="K14" s="10"/>
      <c r="L14" s="10"/>
    </row>
    <row r="15" spans="1:26" ht="15.75" x14ac:dyDescent="0.25">
      <c r="A15" s="12"/>
      <c r="B15" s="12"/>
      <c r="C15" s="13"/>
      <c r="D15" s="14"/>
      <c r="E15" s="16"/>
      <c r="G15" s="12"/>
      <c r="H15" s="12"/>
      <c r="I15" s="13"/>
      <c r="J15" s="14"/>
      <c r="K15" s="14"/>
      <c r="L15" s="14"/>
    </row>
    <row r="16" spans="1:26" ht="15.75" x14ac:dyDescent="0.25">
      <c r="A16" s="77" t="s">
        <v>11</v>
      </c>
      <c r="B16" s="78"/>
      <c r="C16" s="78"/>
      <c r="D16" s="79"/>
      <c r="E16" s="110">
        <f>SUM(E13:E15)</f>
        <v>0</v>
      </c>
      <c r="G16" s="77" t="s">
        <v>11</v>
      </c>
      <c r="H16" s="78"/>
      <c r="I16" s="78"/>
      <c r="J16" s="79"/>
      <c r="K16" s="79"/>
      <c r="L16" s="7">
        <f>SUM(L13:L15)</f>
        <v>0</v>
      </c>
    </row>
    <row r="17" spans="1:26" x14ac:dyDescent="0.25">
      <c r="I17" s="75" t="s">
        <v>12</v>
      </c>
      <c r="J17" s="75"/>
      <c r="K17" s="75"/>
      <c r="L17" s="24"/>
    </row>
    <row r="19" spans="1:26" ht="15.75" x14ac:dyDescent="0.25">
      <c r="A19" s="193" t="s">
        <v>114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63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25">
      <c r="A20" s="1" t="s">
        <v>92</v>
      </c>
      <c r="B20" s="17"/>
      <c r="C20" s="2" t="s">
        <v>9</v>
      </c>
      <c r="D20" s="32">
        <v>14</v>
      </c>
      <c r="E20" s="1">
        <v>14</v>
      </c>
      <c r="G20" s="1" t="s">
        <v>8</v>
      </c>
      <c r="H20" s="1"/>
      <c r="I20" s="2" t="s">
        <v>9</v>
      </c>
      <c r="J20" s="32"/>
      <c r="K20" s="1"/>
      <c r="L20" s="1"/>
      <c r="M20" s="63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195" t="s">
        <v>50</v>
      </c>
      <c r="B21" s="195"/>
      <c r="C21" s="2" t="s">
        <v>78</v>
      </c>
      <c r="D21" s="1"/>
      <c r="E21" s="1"/>
      <c r="G21" s="195" t="s">
        <v>50</v>
      </c>
      <c r="H21" s="195"/>
      <c r="I21" s="2" t="s">
        <v>7</v>
      </c>
      <c r="J21" s="1"/>
      <c r="K21" s="1"/>
      <c r="L21" s="1"/>
      <c r="M21" s="63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6.5" thickBot="1" x14ac:dyDescent="0.3">
      <c r="A22" s="123" t="s">
        <v>0</v>
      </c>
      <c r="B22" s="123"/>
      <c r="C22" s="123"/>
      <c r="D22" s="123"/>
      <c r="E22" s="123"/>
      <c r="G22" s="123" t="s">
        <v>10</v>
      </c>
      <c r="H22" s="123"/>
      <c r="I22" s="123"/>
      <c r="J22" s="123"/>
      <c r="K22" s="123"/>
      <c r="L22" s="123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</row>
    <row r="23" spans="1:26" ht="15.75" thickBot="1" x14ac:dyDescent="0.3">
      <c r="A23" s="18" t="s">
        <v>22</v>
      </c>
      <c r="B23" s="18" t="s">
        <v>23</v>
      </c>
      <c r="C23" s="18" t="s">
        <v>2</v>
      </c>
      <c r="D23" s="19" t="s">
        <v>130</v>
      </c>
      <c r="E23" s="20" t="s">
        <v>4</v>
      </c>
      <c r="G23" s="21" t="s">
        <v>22</v>
      </c>
      <c r="H23" s="21" t="s">
        <v>23</v>
      </c>
      <c r="I23" s="21" t="s">
        <v>2</v>
      </c>
      <c r="J23" s="19" t="s">
        <v>130</v>
      </c>
      <c r="K23" s="29" t="s">
        <v>21</v>
      </c>
      <c r="L23" s="23" t="s">
        <v>4</v>
      </c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</row>
    <row r="24" spans="1:26" x14ac:dyDescent="0.25">
      <c r="A24" s="3" t="s">
        <v>50</v>
      </c>
      <c r="B24" s="3">
        <v>19</v>
      </c>
      <c r="C24" s="4">
        <v>18</v>
      </c>
      <c r="D24" s="71"/>
      <c r="E24" s="71">
        <f>D24*B24</f>
        <v>0</v>
      </c>
      <c r="G24" s="8"/>
      <c r="H24" s="8"/>
      <c r="I24" s="9"/>
      <c r="J24" s="10"/>
      <c r="K24" s="57">
        <f>J24*5%</f>
        <v>0</v>
      </c>
      <c r="L24" s="10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</row>
    <row r="25" spans="1:26" ht="15" customHeight="1" x14ac:dyDescent="0.25">
      <c r="A25" s="3"/>
      <c r="B25" s="3"/>
      <c r="C25" s="3"/>
      <c r="D25" s="16"/>
      <c r="E25" s="16"/>
      <c r="G25" s="8"/>
      <c r="H25" s="8"/>
      <c r="I25" s="9"/>
      <c r="J25" s="10"/>
      <c r="K25" s="10"/>
      <c r="L25" s="10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</row>
    <row r="26" spans="1:26" ht="15.75" x14ac:dyDescent="0.25">
      <c r="A26" s="119" t="s">
        <v>11</v>
      </c>
      <c r="B26" s="120"/>
      <c r="C26" s="120"/>
      <c r="D26" s="121"/>
      <c r="E26" s="110">
        <f>SUM(E24:E25)</f>
        <v>0</v>
      </c>
      <c r="G26" s="119" t="s">
        <v>11</v>
      </c>
      <c r="H26" s="120"/>
      <c r="I26" s="120"/>
      <c r="J26" s="121"/>
      <c r="K26" s="121"/>
      <c r="L26" s="7">
        <f>SUM(L24:L25)</f>
        <v>0</v>
      </c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</row>
    <row r="27" spans="1:26" x14ac:dyDescent="0.25">
      <c r="I27" s="122" t="s">
        <v>12</v>
      </c>
      <c r="J27" s="122"/>
      <c r="K27" s="122"/>
      <c r="L27" s="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</row>
    <row r="28" spans="1:26" s="82" customFormat="1" x14ac:dyDescent="0.25"/>
    <row r="30" spans="1:26" x14ac:dyDescent="0.25">
      <c r="A30" s="186" t="s">
        <v>17</v>
      </c>
      <c r="B30" s="186"/>
      <c r="C30" s="186"/>
      <c r="D30" s="186"/>
      <c r="E30" s="186"/>
      <c r="G30" s="186" t="s">
        <v>18</v>
      </c>
      <c r="H30" s="186"/>
      <c r="I30" s="186"/>
      <c r="J30" s="186"/>
      <c r="K30" s="186"/>
      <c r="L30" s="186"/>
    </row>
    <row r="31" spans="1:26" x14ac:dyDescent="0.25">
      <c r="A31" s="82" t="s">
        <v>50</v>
      </c>
      <c r="B31" s="82"/>
      <c r="C31" s="82"/>
      <c r="D31" s="82"/>
      <c r="E31" s="72">
        <f>E26+E16</f>
        <v>0</v>
      </c>
      <c r="G31" s="82" t="s">
        <v>50</v>
      </c>
      <c r="H31" s="82"/>
      <c r="I31" s="82"/>
      <c r="J31" s="82"/>
      <c r="K31" s="41"/>
      <c r="L31" s="43">
        <v>0</v>
      </c>
    </row>
    <row r="32" spans="1:26" x14ac:dyDescent="0.25">
      <c r="A32" s="81"/>
      <c r="B32" s="81"/>
      <c r="C32" s="81"/>
      <c r="D32" s="81"/>
      <c r="E32" s="73"/>
      <c r="G32" s="81" t="s">
        <v>11</v>
      </c>
      <c r="H32" s="81"/>
      <c r="I32" s="81"/>
      <c r="J32" s="81"/>
      <c r="K32" s="80"/>
      <c r="L32" s="74">
        <f>L31</f>
        <v>0</v>
      </c>
    </row>
    <row r="35" spans="1:5" x14ac:dyDescent="0.25">
      <c r="A35" s="171" t="s">
        <v>58</v>
      </c>
      <c r="B35" s="172"/>
      <c r="C35" s="172"/>
      <c r="D35" s="173"/>
      <c r="E35" s="107">
        <f>E26+E16</f>
        <v>0</v>
      </c>
    </row>
    <row r="36" spans="1:5" x14ac:dyDescent="0.25">
      <c r="A36" s="174" t="s">
        <v>57</v>
      </c>
      <c r="B36" s="175"/>
      <c r="C36" s="175"/>
      <c r="D36" s="176"/>
      <c r="E36" s="108">
        <f>E35</f>
        <v>0</v>
      </c>
    </row>
  </sheetData>
  <mergeCells count="10">
    <mergeCell ref="G21:H21"/>
    <mergeCell ref="A35:D35"/>
    <mergeCell ref="A36:D36"/>
    <mergeCell ref="A8:L8"/>
    <mergeCell ref="A19:L19"/>
    <mergeCell ref="A10:B10"/>
    <mergeCell ref="G10:H10"/>
    <mergeCell ref="A21:B21"/>
    <mergeCell ref="A30:E30"/>
    <mergeCell ref="G30:L30"/>
  </mergeCells>
  <dataValidations count="1">
    <dataValidation allowBlank="1" showInputMessage="1" showErrorMessage="1" prompt="COLOCAR O NOME DO EVENTO" sqref="A8:L8"/>
  </dataValidations>
  <pageMargins left="0.51181102362204722" right="0.51181102362204722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4"/>
  <sheetViews>
    <sheetView showGridLines="0" topLeftCell="A11" workbookViewId="0">
      <selection activeCell="D44" sqref="D44:E44"/>
    </sheetView>
  </sheetViews>
  <sheetFormatPr defaultRowHeight="15" x14ac:dyDescent="0.25"/>
  <cols>
    <col min="1" max="1" width="46.85546875" bestFit="1" customWidth="1"/>
    <col min="2" max="2" width="20.5703125" bestFit="1" customWidth="1"/>
    <col min="3" max="3" width="14.42578125" bestFit="1" customWidth="1"/>
    <col min="4" max="4" width="13" bestFit="1" customWidth="1"/>
    <col min="5" max="6" width="11.42578125" bestFit="1" customWidth="1"/>
    <col min="7" max="7" width="20.140625" bestFit="1" customWidth="1"/>
    <col min="8" max="8" width="2.7109375" customWidth="1"/>
    <col min="9" max="9" width="35.28515625" bestFit="1" customWidth="1"/>
    <col min="10" max="10" width="10.7109375" bestFit="1" customWidth="1"/>
    <col min="11" max="11" width="10.7109375" customWidth="1"/>
    <col min="12" max="12" width="9.7109375" bestFit="1" customWidth="1"/>
    <col min="13" max="13" width="13.85546875" bestFit="1" customWidth="1"/>
    <col min="14" max="14" width="0.5703125" customWidth="1"/>
  </cols>
  <sheetData>
    <row r="7" spans="1:14" x14ac:dyDescent="0.25">
      <c r="M7" s="35">
        <f ca="1">NOW()</f>
        <v>41864.757035069444</v>
      </c>
    </row>
    <row r="8" spans="1:14" ht="15.75" x14ac:dyDescent="0.25">
      <c r="A8" s="206" t="s">
        <v>106</v>
      </c>
      <c r="B8" s="206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</row>
    <row r="9" spans="1:14" x14ac:dyDescent="0.25">
      <c r="A9" s="1" t="s">
        <v>85</v>
      </c>
      <c r="B9" s="2"/>
      <c r="C9" s="2"/>
      <c r="D9" s="2"/>
      <c r="E9" s="2" t="s">
        <v>38</v>
      </c>
      <c r="F9" s="32">
        <v>13</v>
      </c>
      <c r="G9" s="1"/>
      <c r="I9" s="1" t="s">
        <v>46</v>
      </c>
      <c r="J9" s="2" t="s">
        <v>9</v>
      </c>
      <c r="K9" s="39">
        <v>7</v>
      </c>
      <c r="L9" s="1"/>
      <c r="M9" s="1"/>
    </row>
    <row r="10" spans="1:14" x14ac:dyDescent="0.25">
      <c r="A10" s="62" t="s">
        <v>39</v>
      </c>
      <c r="B10" s="2" t="s">
        <v>70</v>
      </c>
      <c r="C10" s="2"/>
      <c r="D10" s="2"/>
      <c r="E10" s="2"/>
      <c r="F10" s="1"/>
      <c r="G10" s="1"/>
      <c r="I10" s="62" t="s">
        <v>39</v>
      </c>
      <c r="J10" s="2" t="s">
        <v>7</v>
      </c>
      <c r="K10" s="2"/>
      <c r="L10" s="1"/>
      <c r="M10" s="1"/>
    </row>
    <row r="11" spans="1:14" ht="16.5" thickBot="1" x14ac:dyDescent="0.3">
      <c r="A11" s="177" t="s">
        <v>0</v>
      </c>
      <c r="B11" s="177"/>
      <c r="C11" s="177"/>
      <c r="D11" s="177"/>
      <c r="E11" s="177"/>
      <c r="F11" s="177"/>
      <c r="G11" s="177"/>
      <c r="I11" s="177" t="s">
        <v>10</v>
      </c>
      <c r="J11" s="177"/>
      <c r="K11" s="177"/>
      <c r="L11" s="177"/>
      <c r="M11" s="177"/>
    </row>
    <row r="12" spans="1:14" x14ac:dyDescent="0.25">
      <c r="A12" s="18" t="s">
        <v>36</v>
      </c>
      <c r="B12" s="18" t="s">
        <v>59</v>
      </c>
      <c r="C12" s="111" t="s">
        <v>60</v>
      </c>
      <c r="D12" s="18" t="s">
        <v>40</v>
      </c>
      <c r="E12" s="111" t="s">
        <v>61</v>
      </c>
      <c r="F12" s="19" t="s">
        <v>37</v>
      </c>
      <c r="G12" s="20" t="s">
        <v>4</v>
      </c>
      <c r="I12" s="18" t="s">
        <v>36</v>
      </c>
      <c r="J12" s="18" t="s">
        <v>35</v>
      </c>
      <c r="K12" s="18" t="s">
        <v>40</v>
      </c>
      <c r="L12" s="19" t="s">
        <v>37</v>
      </c>
      <c r="M12" s="20" t="s">
        <v>4</v>
      </c>
    </row>
    <row r="13" spans="1:14" x14ac:dyDescent="0.25">
      <c r="A13" s="36" t="s">
        <v>29</v>
      </c>
      <c r="B13" s="37">
        <v>280</v>
      </c>
      <c r="C13" s="37">
        <f>B13*$F$9*F13</f>
        <v>3640</v>
      </c>
      <c r="D13" s="37">
        <f>B13*20%</f>
        <v>56</v>
      </c>
      <c r="E13" s="37">
        <f>G13-C13</f>
        <v>728</v>
      </c>
      <c r="F13" s="4">
        <v>1</v>
      </c>
      <c r="G13" s="38">
        <f>(B13+D13)*$F$9*F13</f>
        <v>4368</v>
      </c>
      <c r="I13" s="36"/>
      <c r="J13" s="37"/>
      <c r="K13" s="37"/>
      <c r="L13" s="4"/>
      <c r="M13" s="38"/>
      <c r="N13">
        <f>J13*K9</f>
        <v>0</v>
      </c>
    </row>
    <row r="14" spans="1:14" x14ac:dyDescent="0.25">
      <c r="A14" s="36" t="s">
        <v>30</v>
      </c>
      <c r="B14" s="37">
        <v>260</v>
      </c>
      <c r="C14" s="37">
        <f>B14*$F$9*F14</f>
        <v>6760</v>
      </c>
      <c r="D14" s="37">
        <f>B14*20%</f>
        <v>52</v>
      </c>
      <c r="E14" s="37">
        <f>G14-C14</f>
        <v>1352</v>
      </c>
      <c r="F14" s="4">
        <v>2</v>
      </c>
      <c r="G14" s="38">
        <f>(B14+D14)*$F$9*F14</f>
        <v>8112</v>
      </c>
      <c r="I14" s="36"/>
      <c r="J14" s="37"/>
      <c r="K14" s="37"/>
      <c r="L14" s="4"/>
      <c r="M14" s="38"/>
    </row>
    <row r="15" spans="1:14" x14ac:dyDescent="0.25">
      <c r="A15" s="36" t="s">
        <v>32</v>
      </c>
      <c r="B15" s="37">
        <v>230</v>
      </c>
      <c r="C15" s="37">
        <f>B15*$F$9*F15</f>
        <v>2990</v>
      </c>
      <c r="D15" s="37">
        <f>B15*20%</f>
        <v>46</v>
      </c>
      <c r="E15" s="37">
        <f>G15-C15</f>
        <v>598</v>
      </c>
      <c r="F15" s="4">
        <v>1</v>
      </c>
      <c r="G15" s="38">
        <f>(B15+D15)*$F$9*F15</f>
        <v>3588</v>
      </c>
      <c r="I15" s="36"/>
      <c r="J15" s="37"/>
      <c r="K15" s="37"/>
      <c r="L15" s="4"/>
      <c r="M15" s="38"/>
    </row>
    <row r="16" spans="1:14" x14ac:dyDescent="0.25">
      <c r="A16" s="36" t="s">
        <v>34</v>
      </c>
      <c r="B16" s="37">
        <v>140</v>
      </c>
      <c r="C16" s="37">
        <f>B16*$F$9*F16</f>
        <v>3640</v>
      </c>
      <c r="D16" s="37">
        <f>B16*20%</f>
        <v>28</v>
      </c>
      <c r="E16" s="37">
        <f>G16-C16</f>
        <v>728</v>
      </c>
      <c r="F16" s="4">
        <v>2</v>
      </c>
      <c r="G16" s="38">
        <f>(B16+D16)*$F$9*F16</f>
        <v>4368</v>
      </c>
      <c r="I16" s="36"/>
      <c r="J16" s="37"/>
      <c r="K16" s="37"/>
      <c r="L16" s="4"/>
      <c r="M16" s="38"/>
    </row>
    <row r="17" spans="1:13" x14ac:dyDescent="0.25">
      <c r="A17" s="70" t="s">
        <v>49</v>
      </c>
      <c r="B17" s="37">
        <v>200</v>
      </c>
      <c r="C17" s="37">
        <f>B17*$F$9*F17</f>
        <v>5200</v>
      </c>
      <c r="D17" s="37">
        <f>B17*20%</f>
        <v>40</v>
      </c>
      <c r="E17" s="37">
        <f>G17-C17</f>
        <v>1040</v>
      </c>
      <c r="F17" s="4">
        <v>2</v>
      </c>
      <c r="G17" s="38">
        <f>(B17+D17)*$F$9*F17</f>
        <v>6240</v>
      </c>
      <c r="I17" s="36"/>
      <c r="J17" s="37"/>
      <c r="K17" s="37"/>
      <c r="L17" s="4"/>
      <c r="M17" s="38"/>
    </row>
    <row r="18" spans="1:13" x14ac:dyDescent="0.25">
      <c r="A18" s="36"/>
      <c r="B18" s="37"/>
      <c r="C18" s="37"/>
      <c r="D18" s="37"/>
      <c r="E18" s="37"/>
      <c r="F18" s="4"/>
      <c r="G18" s="38"/>
      <c r="I18" s="36"/>
      <c r="J18" s="37"/>
      <c r="K18" s="37"/>
      <c r="L18" s="4"/>
      <c r="M18" s="38"/>
    </row>
    <row r="19" spans="1:13" ht="16.5" x14ac:dyDescent="0.25">
      <c r="A19" s="40"/>
      <c r="B19" s="4"/>
      <c r="C19" s="115">
        <f>SUM(C13:C18)</f>
        <v>22230</v>
      </c>
      <c r="D19" s="4"/>
      <c r="E19" s="115">
        <f>SUM(E13:E18)</f>
        <v>4446</v>
      </c>
      <c r="F19" s="71"/>
      <c r="G19" s="16"/>
      <c r="I19" s="15"/>
      <c r="J19" s="5"/>
      <c r="K19" s="5"/>
      <c r="L19" s="6"/>
      <c r="M19" s="11"/>
    </row>
    <row r="20" spans="1:13" ht="15.75" x14ac:dyDescent="0.25">
      <c r="A20" s="189" t="s">
        <v>11</v>
      </c>
      <c r="B20" s="190"/>
      <c r="C20" s="190"/>
      <c r="D20" s="190"/>
      <c r="E20" s="190"/>
      <c r="F20" s="191"/>
      <c r="G20" s="109">
        <f>SUM(G13:G19)</f>
        <v>26676</v>
      </c>
      <c r="I20" s="189" t="s">
        <v>11</v>
      </c>
      <c r="J20" s="190"/>
      <c r="K20" s="190"/>
      <c r="L20" s="191"/>
      <c r="M20" s="7">
        <f>SUM(M13:M19)</f>
        <v>0</v>
      </c>
    </row>
    <row r="21" spans="1:13" x14ac:dyDescent="0.25">
      <c r="J21" s="192" t="s">
        <v>12</v>
      </c>
      <c r="K21" s="192"/>
      <c r="L21" s="192"/>
      <c r="M21" s="24"/>
    </row>
    <row r="22" spans="1:13" x14ac:dyDescent="0.25">
      <c r="A22" s="103"/>
      <c r="J22" s="25"/>
      <c r="K22" s="25"/>
      <c r="L22" s="25"/>
      <c r="M22" s="26"/>
    </row>
    <row r="23" spans="1:13" x14ac:dyDescent="0.25">
      <c r="A23" s="186" t="s">
        <v>17</v>
      </c>
      <c r="B23" s="186"/>
      <c r="C23" s="186"/>
      <c r="D23" s="186"/>
      <c r="E23" s="186"/>
      <c r="F23" s="186"/>
      <c r="G23" s="186"/>
      <c r="I23" s="186" t="s">
        <v>18</v>
      </c>
      <c r="J23" s="186"/>
      <c r="K23" s="186"/>
      <c r="L23" s="186"/>
      <c r="M23" s="42"/>
    </row>
    <row r="24" spans="1:13" x14ac:dyDescent="0.25">
      <c r="A24" s="211" t="s">
        <v>29</v>
      </c>
      <c r="B24" s="210"/>
      <c r="C24" s="210"/>
      <c r="D24" s="210"/>
      <c r="E24" s="210"/>
      <c r="F24" s="210"/>
      <c r="G24" s="104">
        <f>G13</f>
        <v>4368</v>
      </c>
      <c r="I24" s="210" t="s">
        <v>29</v>
      </c>
      <c r="J24" s="210"/>
      <c r="K24" s="210"/>
      <c r="L24" s="210"/>
      <c r="M24" s="49"/>
    </row>
    <row r="25" spans="1:13" x14ac:dyDescent="0.25">
      <c r="A25" s="211" t="s">
        <v>30</v>
      </c>
      <c r="B25" s="210"/>
      <c r="C25" s="210"/>
      <c r="D25" s="210"/>
      <c r="E25" s="210"/>
      <c r="F25" s="210"/>
      <c r="G25" s="104">
        <f t="shared" ref="G25:G28" si="0">G14</f>
        <v>8112</v>
      </c>
      <c r="I25" s="210" t="s">
        <v>30</v>
      </c>
      <c r="J25" s="210"/>
      <c r="K25" s="210"/>
      <c r="L25" s="210"/>
      <c r="M25" s="49"/>
    </row>
    <row r="26" spans="1:13" x14ac:dyDescent="0.25">
      <c r="A26" s="211" t="s">
        <v>32</v>
      </c>
      <c r="B26" s="210"/>
      <c r="C26" s="210"/>
      <c r="D26" s="210"/>
      <c r="E26" s="210"/>
      <c r="F26" s="210"/>
      <c r="G26" s="104">
        <f t="shared" si="0"/>
        <v>3588</v>
      </c>
      <c r="I26" s="210" t="s">
        <v>31</v>
      </c>
      <c r="J26" s="210"/>
      <c r="K26" s="210"/>
      <c r="L26" s="210"/>
      <c r="M26" s="49"/>
    </row>
    <row r="27" spans="1:13" x14ac:dyDescent="0.25">
      <c r="A27" s="211" t="s">
        <v>34</v>
      </c>
      <c r="B27" s="210"/>
      <c r="C27" s="210"/>
      <c r="D27" s="210"/>
      <c r="E27" s="210"/>
      <c r="F27" s="210"/>
      <c r="G27" s="104">
        <f t="shared" si="0"/>
        <v>4368</v>
      </c>
      <c r="I27" s="210" t="s">
        <v>32</v>
      </c>
      <c r="J27" s="210"/>
      <c r="K27" s="210"/>
      <c r="L27" s="210"/>
      <c r="M27" s="49"/>
    </row>
    <row r="28" spans="1:13" x14ac:dyDescent="0.25">
      <c r="A28" s="211" t="s">
        <v>49</v>
      </c>
      <c r="B28" s="210"/>
      <c r="C28" s="210"/>
      <c r="D28" s="210"/>
      <c r="E28" s="210"/>
      <c r="F28" s="210"/>
      <c r="G28" s="104">
        <f t="shared" si="0"/>
        <v>6240</v>
      </c>
      <c r="I28" s="210" t="s">
        <v>33</v>
      </c>
      <c r="J28" s="210"/>
      <c r="K28" s="210"/>
      <c r="L28" s="210"/>
      <c r="M28" s="49"/>
    </row>
    <row r="29" spans="1:13" x14ac:dyDescent="0.25">
      <c r="A29" s="186" t="s">
        <v>11</v>
      </c>
      <c r="B29" s="186"/>
      <c r="C29" s="186"/>
      <c r="D29" s="186"/>
      <c r="E29" s="186"/>
      <c r="F29" s="186"/>
      <c r="G29" s="105">
        <f>SUM(G24:G28)</f>
        <v>26676</v>
      </c>
      <c r="I29" s="186" t="s">
        <v>11</v>
      </c>
      <c r="J29" s="186"/>
      <c r="K29" s="186"/>
      <c r="L29" s="186"/>
      <c r="M29" s="50"/>
    </row>
    <row r="30" spans="1:13" x14ac:dyDescent="0.25">
      <c r="G30" s="30"/>
    </row>
    <row r="33" spans="1:7" x14ac:dyDescent="0.25">
      <c r="A33" s="207" t="s">
        <v>63</v>
      </c>
      <c r="B33" s="208"/>
      <c r="C33" s="208"/>
      <c r="D33" s="208"/>
      <c r="E33" s="208"/>
      <c r="F33" s="209"/>
      <c r="G33" s="160">
        <f>C19</f>
        <v>22230</v>
      </c>
    </row>
    <row r="34" spans="1:7" x14ac:dyDescent="0.25">
      <c r="A34" s="112" t="s">
        <v>62</v>
      </c>
      <c r="B34" s="113"/>
      <c r="C34" s="113"/>
      <c r="D34" s="113"/>
      <c r="E34" s="113"/>
      <c r="F34" s="114"/>
      <c r="G34" s="160">
        <f>E19</f>
        <v>4446</v>
      </c>
    </row>
    <row r="35" spans="1:7" x14ac:dyDescent="0.25">
      <c r="A35" s="174" t="s">
        <v>57</v>
      </c>
      <c r="B35" s="175"/>
      <c r="C35" s="175"/>
      <c r="D35" s="175"/>
      <c r="E35" s="175"/>
      <c r="F35" s="176"/>
      <c r="G35" s="161">
        <f>G33+G34</f>
        <v>26676</v>
      </c>
    </row>
    <row r="38" spans="1:7" x14ac:dyDescent="0.25">
      <c r="A38" s="213" t="s">
        <v>155</v>
      </c>
      <c r="B38" s="213"/>
      <c r="C38" s="213"/>
      <c r="D38" s="213"/>
      <c r="E38" s="167"/>
    </row>
    <row r="39" spans="1:7" x14ac:dyDescent="0.25">
      <c r="A39" s="214" t="s">
        <v>151</v>
      </c>
      <c r="B39" s="214"/>
      <c r="C39" s="214"/>
      <c r="D39" s="214"/>
      <c r="E39" s="168"/>
    </row>
    <row r="40" spans="1:7" x14ac:dyDescent="0.25">
      <c r="A40" s="169" t="s">
        <v>152</v>
      </c>
      <c r="B40" s="169"/>
      <c r="C40" s="169"/>
      <c r="D40" s="215">
        <f>C19</f>
        <v>22230</v>
      </c>
      <c r="E40" s="215"/>
    </row>
    <row r="41" spans="1:7" x14ac:dyDescent="0.25">
      <c r="A41" s="169" t="s">
        <v>153</v>
      </c>
      <c r="B41" s="169"/>
      <c r="C41" s="169"/>
      <c r="D41" s="215"/>
      <c r="E41" s="215"/>
    </row>
    <row r="42" spans="1:7" x14ac:dyDescent="0.25">
      <c r="A42" s="214" t="s">
        <v>154</v>
      </c>
      <c r="B42" s="214"/>
      <c r="C42" s="214"/>
      <c r="D42" s="214"/>
      <c r="E42" s="168"/>
    </row>
    <row r="43" spans="1:7" x14ac:dyDescent="0.25">
      <c r="A43" s="169" t="s">
        <v>152</v>
      </c>
      <c r="B43" s="169"/>
      <c r="C43" s="169"/>
      <c r="D43" s="212">
        <f>E19</f>
        <v>4446</v>
      </c>
      <c r="E43" s="212"/>
    </row>
    <row r="44" spans="1:7" x14ac:dyDescent="0.25">
      <c r="A44" t="s">
        <v>153</v>
      </c>
      <c r="D44" s="212"/>
      <c r="E44" s="212"/>
    </row>
  </sheetData>
  <customSheetViews>
    <customSheetView guid="{6B2C8637-78CC-4CB6-97F7-DEE04A596283}" showGridLines="0" topLeftCell="A92">
      <selection activeCell="A8" sqref="A8:K8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29">
    <mergeCell ref="D43:E43"/>
    <mergeCell ref="D44:E44"/>
    <mergeCell ref="A38:D38"/>
    <mergeCell ref="A39:D39"/>
    <mergeCell ref="D40:E40"/>
    <mergeCell ref="D41:E41"/>
    <mergeCell ref="A42:D42"/>
    <mergeCell ref="A25:F25"/>
    <mergeCell ref="A27:F27"/>
    <mergeCell ref="I24:L24"/>
    <mergeCell ref="I23:L23"/>
    <mergeCell ref="I25:L25"/>
    <mergeCell ref="A24:F24"/>
    <mergeCell ref="A26:F26"/>
    <mergeCell ref="A23:G23"/>
    <mergeCell ref="I26:L26"/>
    <mergeCell ref="I27:L27"/>
    <mergeCell ref="A29:F29"/>
    <mergeCell ref="I29:L29"/>
    <mergeCell ref="A33:F33"/>
    <mergeCell ref="A35:F35"/>
    <mergeCell ref="I28:L28"/>
    <mergeCell ref="A28:F28"/>
    <mergeCell ref="J21:L21"/>
    <mergeCell ref="A8:M8"/>
    <mergeCell ref="A11:G11"/>
    <mergeCell ref="I11:M11"/>
    <mergeCell ref="A20:F20"/>
    <mergeCell ref="I20:L20"/>
  </mergeCells>
  <dataValidations xWindow="815" yWindow="353" count="1">
    <dataValidation allowBlank="1" showInputMessage="1" showErrorMessage="1" prompt="QUANTIDADE DE DIAS" sqref="F9"/>
  </dataValidations>
  <pageMargins left="0.51181102362204722" right="0.51181102362204722" top="0.78740157480314965" bottom="0.78740157480314965" header="0.31496062992125984" footer="0.31496062992125984"/>
  <pageSetup scale="45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4"/>
  <sheetViews>
    <sheetView showGridLines="0" zoomScale="90" zoomScaleNormal="90" workbookViewId="0">
      <selection activeCell="K25" sqref="K25"/>
    </sheetView>
  </sheetViews>
  <sheetFormatPr defaultRowHeight="15" x14ac:dyDescent="0.25"/>
  <cols>
    <col min="1" max="1" width="46.85546875" bestFit="1" customWidth="1"/>
    <col min="2" max="2" width="10.28515625" customWidth="1"/>
    <col min="3" max="3" width="11.42578125" bestFit="1" customWidth="1"/>
    <col min="4" max="4" width="17.42578125" customWidth="1"/>
    <col min="5" max="5" width="2.7109375" customWidth="1"/>
    <col min="6" max="6" width="31" bestFit="1" customWidth="1"/>
    <col min="7" max="7" width="10.7109375" bestFit="1" customWidth="1"/>
    <col min="8" max="8" width="10.7109375" customWidth="1"/>
    <col min="9" max="9" width="15" bestFit="1" customWidth="1"/>
    <col min="10" max="10" width="15.85546875" customWidth="1"/>
  </cols>
  <sheetData>
    <row r="7" spans="1:10" x14ac:dyDescent="0.25">
      <c r="I7" t="s">
        <v>28</v>
      </c>
      <c r="J7" s="35">
        <f ca="1">NOW()</f>
        <v>41864.757035069444</v>
      </c>
    </row>
    <row r="9" spans="1:10" x14ac:dyDescent="0.25">
      <c r="A9" s="162"/>
      <c r="B9" s="162"/>
      <c r="C9" s="162"/>
      <c r="D9" s="162"/>
      <c r="E9" s="162"/>
      <c r="F9" s="162"/>
      <c r="G9" s="162"/>
      <c r="H9" s="162"/>
      <c r="I9" s="162"/>
    </row>
    <row r="10" spans="1:10" x14ac:dyDescent="0.25">
      <c r="A10" s="216" t="s">
        <v>67</v>
      </c>
      <c r="B10" s="216"/>
      <c r="C10" s="216"/>
      <c r="D10" s="216"/>
      <c r="E10" s="216"/>
      <c r="F10" s="216"/>
      <c r="G10" s="216"/>
      <c r="H10" s="216"/>
      <c r="I10" s="216"/>
    </row>
    <row r="12" spans="1:10" x14ac:dyDescent="0.25">
      <c r="A12" s="186" t="s">
        <v>17</v>
      </c>
      <c r="B12" s="186"/>
      <c r="C12" s="186"/>
      <c r="D12" s="186"/>
      <c r="F12" s="186" t="s">
        <v>18</v>
      </c>
      <c r="G12" s="186"/>
      <c r="H12" s="186"/>
      <c r="I12" s="186"/>
    </row>
    <row r="13" spans="1:10" x14ac:dyDescent="0.25">
      <c r="A13" s="217" t="s">
        <v>41</v>
      </c>
      <c r="B13" s="217"/>
      <c r="C13" s="217"/>
      <c r="D13" s="106">
        <f>'Passagem Aérea'!H60</f>
        <v>0</v>
      </c>
      <c r="F13" s="217" t="s">
        <v>41</v>
      </c>
      <c r="G13" s="217"/>
      <c r="H13" s="217"/>
      <c r="I13" s="46"/>
    </row>
    <row r="14" spans="1:10" x14ac:dyDescent="0.25">
      <c r="A14" s="217" t="s">
        <v>42</v>
      </c>
      <c r="B14" s="217"/>
      <c r="C14" s="217"/>
      <c r="D14" s="106">
        <f>Hospedagem!F56</f>
        <v>0</v>
      </c>
      <c r="F14" s="217" t="s">
        <v>42</v>
      </c>
      <c r="G14" s="217"/>
      <c r="H14" s="217"/>
      <c r="I14" s="46"/>
    </row>
    <row r="15" spans="1:10" x14ac:dyDescent="0.25">
      <c r="A15" s="217" t="s">
        <v>43</v>
      </c>
      <c r="B15" s="217"/>
      <c r="C15" s="217"/>
      <c r="D15" s="106">
        <f>Alimentação!F54</f>
        <v>0</v>
      </c>
      <c r="F15" s="217" t="s">
        <v>43</v>
      </c>
      <c r="G15" s="217"/>
      <c r="H15" s="217"/>
      <c r="I15" s="46"/>
    </row>
    <row r="16" spans="1:10" x14ac:dyDescent="0.25">
      <c r="A16" s="217" t="s">
        <v>44</v>
      </c>
      <c r="B16" s="217"/>
      <c r="C16" s="217"/>
      <c r="D16" s="106">
        <f>Transporte!F55</f>
        <v>0</v>
      </c>
      <c r="F16" s="217" t="s">
        <v>44</v>
      </c>
      <c r="G16" s="217"/>
      <c r="H16" s="217"/>
      <c r="I16" s="46"/>
    </row>
    <row r="17" spans="1:9" x14ac:dyDescent="0.25">
      <c r="A17" s="217" t="s">
        <v>45</v>
      </c>
      <c r="B17" s="217"/>
      <c r="C17" s="217"/>
      <c r="D17" s="106">
        <f>'Pró-labore'!G29</f>
        <v>26676</v>
      </c>
      <c r="F17" s="217" t="s">
        <v>45</v>
      </c>
      <c r="G17" s="217"/>
      <c r="H17" s="217"/>
      <c r="I17" s="46"/>
    </row>
    <row r="18" spans="1:9" x14ac:dyDescent="0.25">
      <c r="A18" s="217" t="s">
        <v>51</v>
      </c>
      <c r="B18" s="217"/>
      <c r="C18" s="217"/>
      <c r="D18" s="106">
        <f>'Seguro Viagem'!E32</f>
        <v>0</v>
      </c>
      <c r="F18" s="217" t="s">
        <v>51</v>
      </c>
      <c r="G18" s="217"/>
      <c r="H18" s="217"/>
      <c r="I18" s="46"/>
    </row>
    <row r="19" spans="1:9" x14ac:dyDescent="0.25">
      <c r="A19" s="186" t="s">
        <v>11</v>
      </c>
      <c r="B19" s="186"/>
      <c r="C19" s="186"/>
      <c r="D19" s="105">
        <f>SUM(D13:D18)</f>
        <v>26676</v>
      </c>
      <c r="F19" s="186" t="s">
        <v>11</v>
      </c>
      <c r="G19" s="186"/>
      <c r="H19" s="47"/>
      <c r="I19" s="48">
        <v>0</v>
      </c>
    </row>
    <row r="21" spans="1:9" x14ac:dyDescent="0.25">
      <c r="D21" s="30"/>
    </row>
    <row r="22" spans="1:9" x14ac:dyDescent="0.25">
      <c r="D22" s="41"/>
    </row>
    <row r="23" spans="1:9" x14ac:dyDescent="0.25">
      <c r="D23" s="30"/>
    </row>
    <row r="24" spans="1:9" x14ac:dyDescent="0.25">
      <c r="D24" s="41"/>
    </row>
  </sheetData>
  <customSheetViews>
    <customSheetView guid="{6B2C8637-78CC-4CB6-97F7-DEE04A596283}" showGridLines="0">
      <selection activeCell="D19" sqref="D19"/>
      <pageMargins left="0.51181102362204722" right="0.51181102362204722" top="0.78740157480314965" bottom="0.78740157480314965" header="0.31496062992125984" footer="0.31496062992125984"/>
      <pageSetup scale="55" orientation="portrait" r:id="rId1"/>
      <headerFooter>
        <oddHeader>&amp;CAutor: Rejane (DCE)</oddHeader>
        <oddFooter>&amp;CDCE - Z:\SICONV\Projetos_2012\PROJETO PREPARAÇÃO SELEÇÕES\Modalidades_Planilhas e Cronogramas de Ações\Atletismo</oddFooter>
      </headerFooter>
    </customSheetView>
  </customSheetViews>
  <mergeCells count="17">
    <mergeCell ref="A19:C19"/>
    <mergeCell ref="A15:C15"/>
    <mergeCell ref="F16:H16"/>
    <mergeCell ref="A18:C18"/>
    <mergeCell ref="F19:G19"/>
    <mergeCell ref="F18:H18"/>
    <mergeCell ref="F17:H17"/>
    <mergeCell ref="A17:C17"/>
    <mergeCell ref="A16:C16"/>
    <mergeCell ref="A10:I10"/>
    <mergeCell ref="A12:D12"/>
    <mergeCell ref="F12:I12"/>
    <mergeCell ref="F15:H15"/>
    <mergeCell ref="A13:C13"/>
    <mergeCell ref="F13:H13"/>
    <mergeCell ref="A14:C14"/>
    <mergeCell ref="F14:H14"/>
  </mergeCells>
  <pageMargins left="0.51181102362204722" right="0.51181102362204722" top="0.78740157480314965" bottom="0.78740157480314965" header="0.31496062992125984" footer="0.31496062992125984"/>
  <pageSetup scale="50" orientation="landscape" r:id="rId2"/>
  <headerFooter>
    <oddHeader>&amp;CAutor: Rejane (DCE)</oddHeader>
    <oddFooter>&amp;CDCE - Z:\SICONV\Projetos_2012\PROJETO PREPARAÇÃO SELEÇÕES\Modalidades_Planilhas e Cronogramas de Ações\Atletismo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90" zoomScaleNormal="90" workbookViewId="0">
      <selection activeCell="G27" sqref="G27"/>
    </sheetView>
  </sheetViews>
  <sheetFormatPr defaultRowHeight="18.75" x14ac:dyDescent="0.3"/>
  <cols>
    <col min="1" max="1" width="4.5703125" customWidth="1"/>
    <col min="2" max="2" width="28.85546875" bestFit="1" customWidth="1"/>
    <col min="3" max="3" width="27.28515625" bestFit="1" customWidth="1"/>
    <col min="4" max="4" width="14.42578125" bestFit="1" customWidth="1"/>
    <col min="5" max="7" width="13.28515625" bestFit="1" customWidth="1"/>
    <col min="8" max="8" width="20.42578125" style="130" bestFit="1" customWidth="1"/>
    <col min="12" max="15" width="13.5703125" bestFit="1" customWidth="1"/>
    <col min="16" max="17" width="12.5703125" bestFit="1" customWidth="1"/>
  </cols>
  <sheetData>
    <row r="1" spans="1:17" ht="15.75" x14ac:dyDescent="0.25">
      <c r="A1" s="227">
        <v>1</v>
      </c>
      <c r="B1" s="193" t="s">
        <v>106</v>
      </c>
      <c r="C1" s="193"/>
      <c r="D1" s="193"/>
      <c r="E1" s="193"/>
      <c r="F1" s="193"/>
      <c r="G1" s="193"/>
      <c r="H1" s="224" t="s">
        <v>11</v>
      </c>
    </row>
    <row r="2" spans="1:17" ht="15" x14ac:dyDescent="0.25">
      <c r="A2" s="227"/>
      <c r="B2" s="1" t="s">
        <v>85</v>
      </c>
      <c r="C2" s="96" t="s">
        <v>86</v>
      </c>
      <c r="D2" s="97"/>
      <c r="E2" s="97"/>
      <c r="F2" s="97"/>
      <c r="G2" s="97"/>
      <c r="H2" s="225"/>
    </row>
    <row r="3" spans="1:17" ht="15" x14ac:dyDescent="0.25">
      <c r="A3" s="227"/>
      <c r="B3" s="98" t="s">
        <v>13</v>
      </c>
      <c r="C3" s="96" t="s">
        <v>87</v>
      </c>
      <c r="D3" s="97"/>
      <c r="E3" s="97"/>
      <c r="F3" s="97"/>
      <c r="G3" s="97"/>
      <c r="H3" s="225"/>
    </row>
    <row r="4" spans="1:17" ht="15.75" x14ac:dyDescent="0.25">
      <c r="A4" s="227"/>
      <c r="B4" s="228"/>
      <c r="C4" s="228"/>
      <c r="D4" s="228"/>
      <c r="E4" s="228"/>
      <c r="F4" s="228"/>
      <c r="G4" s="228"/>
      <c r="H4" s="225"/>
    </row>
    <row r="5" spans="1:17" ht="18.75" customHeight="1" x14ac:dyDescent="0.25">
      <c r="A5" s="227"/>
      <c r="B5" s="99" t="s">
        <v>52</v>
      </c>
      <c r="C5" s="91" t="s">
        <v>42</v>
      </c>
      <c r="D5" s="92" t="s">
        <v>43</v>
      </c>
      <c r="E5" s="93" t="s">
        <v>44</v>
      </c>
      <c r="F5" s="93" t="s">
        <v>53</v>
      </c>
      <c r="G5" s="93" t="s">
        <v>45</v>
      </c>
      <c r="H5" s="226"/>
    </row>
    <row r="6" spans="1:17" ht="24" customHeight="1" x14ac:dyDescent="0.25">
      <c r="A6" s="227"/>
      <c r="B6" s="100">
        <f>'Passagem Aérea'!H18</f>
        <v>0</v>
      </c>
      <c r="C6" s="101">
        <f>Hospedagem!F16</f>
        <v>0</v>
      </c>
      <c r="D6" s="101">
        <f>Alimentação!F16</f>
        <v>0</v>
      </c>
      <c r="E6" s="101">
        <f>Transporte!F16</f>
        <v>0</v>
      </c>
      <c r="F6" s="101">
        <v>0</v>
      </c>
      <c r="G6" s="101">
        <f>'Pró-labore'!G20</f>
        <v>26676</v>
      </c>
      <c r="H6" s="129">
        <f>SUM(B6:G6)</f>
        <v>26676</v>
      </c>
      <c r="L6" s="43"/>
      <c r="M6" s="43"/>
      <c r="N6" s="43"/>
      <c r="O6" s="43"/>
      <c r="P6" s="43"/>
      <c r="Q6" s="43"/>
    </row>
    <row r="7" spans="1:17" x14ac:dyDescent="0.3">
      <c r="A7" s="95"/>
      <c r="B7" s="102"/>
      <c r="C7" s="102"/>
      <c r="D7" s="102"/>
      <c r="E7" s="102"/>
      <c r="F7" s="102"/>
      <c r="G7" s="102"/>
    </row>
    <row r="8" spans="1:17" ht="15.75" x14ac:dyDescent="0.25">
      <c r="A8" s="221">
        <v>2</v>
      </c>
      <c r="B8" s="193" t="s">
        <v>120</v>
      </c>
      <c r="C8" s="193"/>
      <c r="D8" s="193"/>
      <c r="E8" s="193"/>
      <c r="F8" s="193"/>
      <c r="G8" s="193"/>
      <c r="H8" s="224" t="s">
        <v>11</v>
      </c>
      <c r="L8" s="43"/>
      <c r="M8" s="43"/>
      <c r="N8" s="43"/>
      <c r="O8" s="43"/>
      <c r="P8" s="43"/>
      <c r="Q8" s="43"/>
    </row>
    <row r="9" spans="1:17" ht="15" x14ac:dyDescent="0.25">
      <c r="A9" s="222"/>
      <c r="B9" s="27" t="s">
        <v>71</v>
      </c>
      <c r="C9" s="2" t="s">
        <v>68</v>
      </c>
      <c r="D9" s="1"/>
      <c r="E9" s="97"/>
      <c r="F9" s="97"/>
      <c r="G9" s="97"/>
      <c r="H9" s="225"/>
    </row>
    <row r="10" spans="1:17" ht="15" x14ac:dyDescent="0.25">
      <c r="A10" s="222"/>
      <c r="B10" s="138" t="s">
        <v>14</v>
      </c>
      <c r="C10" s="2" t="s">
        <v>65</v>
      </c>
      <c r="D10" s="1"/>
      <c r="E10" s="97"/>
      <c r="F10" s="97"/>
      <c r="G10" s="97"/>
      <c r="H10" s="225"/>
    </row>
    <row r="11" spans="1:17" ht="15.75" x14ac:dyDescent="0.25">
      <c r="A11" s="222"/>
      <c r="B11" s="229"/>
      <c r="C11" s="230"/>
      <c r="D11" s="230"/>
      <c r="E11" s="230"/>
      <c r="F11" s="230"/>
      <c r="G11" s="231"/>
      <c r="H11" s="225"/>
    </row>
    <row r="12" spans="1:17" ht="18.75" customHeight="1" x14ac:dyDescent="0.25">
      <c r="A12" s="222"/>
      <c r="B12" s="99" t="s">
        <v>52</v>
      </c>
      <c r="C12" s="91" t="s">
        <v>42</v>
      </c>
      <c r="D12" s="92" t="s">
        <v>43</v>
      </c>
      <c r="E12" s="93" t="s">
        <v>44</v>
      </c>
      <c r="F12" s="93" t="s">
        <v>53</v>
      </c>
      <c r="G12" s="93" t="s">
        <v>45</v>
      </c>
      <c r="H12" s="226"/>
    </row>
    <row r="13" spans="1:17" ht="24" customHeight="1" x14ac:dyDescent="0.25">
      <c r="A13" s="223"/>
      <c r="B13" s="100">
        <f>'Passagem Aérea'!H29</f>
        <v>0</v>
      </c>
      <c r="C13" s="101">
        <f>Hospedagem!F27</f>
        <v>0</v>
      </c>
      <c r="D13" s="101">
        <f>Alimentação!F27</f>
        <v>0</v>
      </c>
      <c r="E13" s="101">
        <f>Transporte!F27</f>
        <v>0</v>
      </c>
      <c r="F13" s="101">
        <f>'Seguro Viagem'!E16</f>
        <v>0</v>
      </c>
      <c r="G13" s="101">
        <v>0</v>
      </c>
      <c r="H13" s="129">
        <f>SUM(B13:G13)</f>
        <v>0</v>
      </c>
    </row>
    <row r="14" spans="1:17" x14ac:dyDescent="0.3">
      <c r="A14" s="95"/>
      <c r="B14" s="102"/>
      <c r="C14" s="102"/>
      <c r="D14" s="102"/>
      <c r="E14" s="102"/>
      <c r="F14" s="102"/>
      <c r="G14" s="102"/>
    </row>
    <row r="15" spans="1:17" ht="15.75" x14ac:dyDescent="0.25">
      <c r="A15" s="221">
        <v>3</v>
      </c>
      <c r="B15" s="193" t="s">
        <v>108</v>
      </c>
      <c r="C15" s="193"/>
      <c r="D15" s="193"/>
      <c r="E15" s="193"/>
      <c r="F15" s="193"/>
      <c r="G15" s="193"/>
      <c r="H15" s="224" t="s">
        <v>11</v>
      </c>
    </row>
    <row r="16" spans="1:17" ht="15" x14ac:dyDescent="0.25">
      <c r="A16" s="222"/>
      <c r="B16" s="27" t="s">
        <v>109</v>
      </c>
      <c r="C16" s="2" t="s">
        <v>75</v>
      </c>
      <c r="D16" s="1"/>
      <c r="E16" s="97"/>
      <c r="F16" s="97"/>
      <c r="G16" s="97"/>
      <c r="H16" s="225"/>
    </row>
    <row r="17" spans="1:8" ht="15" x14ac:dyDescent="0.25">
      <c r="A17" s="222"/>
      <c r="B17" s="143" t="s">
        <v>54</v>
      </c>
      <c r="C17" s="2" t="s">
        <v>88</v>
      </c>
      <c r="D17" s="1"/>
      <c r="E17" s="97"/>
      <c r="F17" s="97"/>
      <c r="G17" s="97"/>
      <c r="H17" s="225"/>
    </row>
    <row r="18" spans="1:8" ht="15.75" x14ac:dyDescent="0.25">
      <c r="A18" s="222"/>
      <c r="B18" s="229"/>
      <c r="C18" s="230"/>
      <c r="D18" s="230"/>
      <c r="E18" s="230"/>
      <c r="F18" s="230"/>
      <c r="G18" s="231"/>
      <c r="H18" s="225"/>
    </row>
    <row r="19" spans="1:8" ht="18.75" customHeight="1" x14ac:dyDescent="0.25">
      <c r="A19" s="222"/>
      <c r="B19" s="99" t="s">
        <v>52</v>
      </c>
      <c r="C19" s="91" t="s">
        <v>42</v>
      </c>
      <c r="D19" s="92" t="s">
        <v>43</v>
      </c>
      <c r="E19" s="93" t="s">
        <v>44</v>
      </c>
      <c r="F19" s="93" t="s">
        <v>53</v>
      </c>
      <c r="G19" s="93" t="s">
        <v>45</v>
      </c>
      <c r="H19" s="226"/>
    </row>
    <row r="20" spans="1:8" ht="24" customHeight="1" x14ac:dyDescent="0.25">
      <c r="A20" s="223"/>
      <c r="B20" s="100">
        <f>'Passagem Aérea'!H43</f>
        <v>0</v>
      </c>
      <c r="C20" s="101">
        <f>Hospedagem!F38</f>
        <v>0</v>
      </c>
      <c r="D20" s="101">
        <f>Alimentação!F37</f>
        <v>0</v>
      </c>
      <c r="E20" s="101">
        <f>Transporte!F38</f>
        <v>0</v>
      </c>
      <c r="F20" s="101">
        <v>0</v>
      </c>
      <c r="G20" s="101">
        <v>0</v>
      </c>
      <c r="H20" s="129">
        <f>SUM(B20:G20)</f>
        <v>0</v>
      </c>
    </row>
    <row r="21" spans="1:8" x14ac:dyDescent="0.3">
      <c r="A21" s="95"/>
      <c r="B21" s="102"/>
      <c r="C21" s="102"/>
      <c r="D21" s="102"/>
      <c r="E21" s="102"/>
      <c r="F21" s="102"/>
      <c r="G21" s="102"/>
    </row>
    <row r="22" spans="1:8" ht="15.75" x14ac:dyDescent="0.25">
      <c r="A22" s="221">
        <v>4</v>
      </c>
      <c r="B22" s="193" t="s">
        <v>121</v>
      </c>
      <c r="C22" s="193"/>
      <c r="D22" s="193"/>
      <c r="E22" s="193"/>
      <c r="F22" s="193"/>
      <c r="G22" s="193"/>
      <c r="H22" s="224" t="s">
        <v>11</v>
      </c>
    </row>
    <row r="23" spans="1:8" ht="15" x14ac:dyDescent="0.25">
      <c r="A23" s="222"/>
      <c r="B23" s="27" t="s">
        <v>91</v>
      </c>
      <c r="C23" s="2" t="s">
        <v>73</v>
      </c>
      <c r="D23" s="97"/>
      <c r="E23" s="97"/>
      <c r="F23" s="97"/>
      <c r="G23" s="97"/>
      <c r="H23" s="225"/>
    </row>
    <row r="24" spans="1:8" ht="15" x14ac:dyDescent="0.25">
      <c r="A24" s="222"/>
      <c r="B24" s="138" t="s">
        <v>14</v>
      </c>
      <c r="C24" s="2" t="s">
        <v>72</v>
      </c>
      <c r="D24" s="97"/>
      <c r="E24" s="97"/>
      <c r="F24" s="97"/>
      <c r="G24" s="97"/>
      <c r="H24" s="225"/>
    </row>
    <row r="25" spans="1:8" ht="15" x14ac:dyDescent="0.25">
      <c r="A25" s="222"/>
      <c r="B25" s="99" t="s">
        <v>52</v>
      </c>
      <c r="C25" s="91" t="s">
        <v>42</v>
      </c>
      <c r="D25" s="92" t="s">
        <v>43</v>
      </c>
      <c r="E25" s="93" t="s">
        <v>44</v>
      </c>
      <c r="F25" s="93" t="s">
        <v>53</v>
      </c>
      <c r="G25" s="93" t="s">
        <v>45</v>
      </c>
      <c r="H25" s="226"/>
    </row>
    <row r="26" spans="1:8" x14ac:dyDescent="0.25">
      <c r="A26" s="223"/>
      <c r="B26" s="100">
        <f>'Passagem Aérea'!H55</f>
        <v>0</v>
      </c>
      <c r="C26" s="101">
        <f>Hospedagem!F50</f>
        <v>0</v>
      </c>
      <c r="D26" s="101">
        <f>Alimentação!F48</f>
        <v>0</v>
      </c>
      <c r="E26" s="101">
        <f>Transporte!F49</f>
        <v>0</v>
      </c>
      <c r="F26" s="101">
        <f>'Seguro Viagem'!E26</f>
        <v>0</v>
      </c>
      <c r="G26" s="101">
        <v>0</v>
      </c>
      <c r="H26" s="129">
        <f>SUM(B26:G26)</f>
        <v>0</v>
      </c>
    </row>
    <row r="27" spans="1:8" ht="19.5" thickBot="1" x14ac:dyDescent="0.35">
      <c r="A27" s="95"/>
      <c r="B27" s="152">
        <f>B26+B20+B13+B6</f>
        <v>0</v>
      </c>
      <c r="C27" s="152">
        <f t="shared" ref="C27:G27" si="0">C26+C20+C13+C6</f>
        <v>0</v>
      </c>
      <c r="D27" s="152">
        <f t="shared" si="0"/>
        <v>0</v>
      </c>
      <c r="E27" s="152">
        <f t="shared" si="0"/>
        <v>0</v>
      </c>
      <c r="F27" s="152">
        <f t="shared" si="0"/>
        <v>0</v>
      </c>
      <c r="G27" s="152">
        <f t="shared" si="0"/>
        <v>26676</v>
      </c>
    </row>
    <row r="28" spans="1:8" ht="30" customHeight="1" thickBot="1" x14ac:dyDescent="0.3">
      <c r="A28" s="218" t="s">
        <v>69</v>
      </c>
      <c r="B28" s="219"/>
      <c r="C28" s="219"/>
      <c r="D28" s="219"/>
      <c r="E28" s="219"/>
      <c r="F28" s="219"/>
      <c r="G28" s="220"/>
      <c r="H28" s="131">
        <f>H6+H20+H26+H13</f>
        <v>26676</v>
      </c>
    </row>
    <row r="30" spans="1:8" x14ac:dyDescent="0.3">
      <c r="H30" s="132"/>
    </row>
    <row r="31" spans="1:8" x14ac:dyDescent="0.3">
      <c r="H31" s="132"/>
    </row>
  </sheetData>
  <mergeCells count="16">
    <mergeCell ref="A28:G28"/>
    <mergeCell ref="A22:A26"/>
    <mergeCell ref="B22:G22"/>
    <mergeCell ref="H22:H25"/>
    <mergeCell ref="A1:A6"/>
    <mergeCell ref="A15:A20"/>
    <mergeCell ref="B1:G1"/>
    <mergeCell ref="B4:G4"/>
    <mergeCell ref="H1:H5"/>
    <mergeCell ref="B8:G8"/>
    <mergeCell ref="H15:H19"/>
    <mergeCell ref="B18:G18"/>
    <mergeCell ref="A8:A13"/>
    <mergeCell ref="B15:G15"/>
    <mergeCell ref="H8:H12"/>
    <mergeCell ref="B11:G11"/>
  </mergeCells>
  <pageMargins left="0.51181102362204722" right="0.51181102362204722" top="0.78740157480314965" bottom="0.78740157480314965" header="0.31496062992125984" footer="0.31496062992125984"/>
  <pageSetup paperSize="9" scale="69" orientation="portrait" r:id="rId1"/>
  <colBreaks count="1" manualBreakCount="1">
    <brk id="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12" sqref="E12"/>
    </sheetView>
  </sheetViews>
  <sheetFormatPr defaultRowHeight="15" x14ac:dyDescent="0.25"/>
  <cols>
    <col min="1" max="1" width="22.28515625" bestFit="1" customWidth="1"/>
    <col min="2" max="2" width="21" bestFit="1" customWidth="1"/>
    <col min="3" max="3" width="49.140625" customWidth="1"/>
    <col min="4" max="4" width="6" bestFit="1" customWidth="1"/>
    <col min="5" max="5" width="26.140625" bestFit="1" customWidth="1"/>
    <col min="9" max="12" width="13.5703125" bestFit="1" customWidth="1"/>
    <col min="13" max="14" width="12.5703125" bestFit="1" customWidth="1"/>
  </cols>
  <sheetData>
    <row r="1" spans="1:5" ht="24" thickBot="1" x14ac:dyDescent="0.3">
      <c r="A1" s="232" t="s">
        <v>122</v>
      </c>
      <c r="B1" s="233"/>
      <c r="C1" s="233"/>
      <c r="D1" s="234"/>
      <c r="E1" s="151">
        <f>SUM(E2:E5)</f>
        <v>26676</v>
      </c>
    </row>
    <row r="2" spans="1:5" ht="15" customHeight="1" x14ac:dyDescent="0.25">
      <c r="A2" s="148" t="s">
        <v>98</v>
      </c>
      <c r="B2" s="149" t="s">
        <v>100</v>
      </c>
      <c r="C2" s="150" t="s">
        <v>94</v>
      </c>
      <c r="D2" s="150" t="s">
        <v>93</v>
      </c>
      <c r="E2" s="147">
        <f>'TOTAL EVENTO'!H6</f>
        <v>26676</v>
      </c>
    </row>
    <row r="3" spans="1:5" ht="15" customHeight="1" x14ac:dyDescent="0.25">
      <c r="A3" s="144" t="s">
        <v>99</v>
      </c>
      <c r="B3" s="145" t="s">
        <v>101</v>
      </c>
      <c r="C3" s="146" t="s">
        <v>95</v>
      </c>
      <c r="D3" s="146" t="s">
        <v>93</v>
      </c>
      <c r="E3" s="147">
        <f>'TOTAL EVENTO'!H13</f>
        <v>0</v>
      </c>
    </row>
    <row r="4" spans="1:5" ht="15" customHeight="1" x14ac:dyDescent="0.25">
      <c r="A4" s="144" t="s">
        <v>102</v>
      </c>
      <c r="B4" s="145" t="s">
        <v>103</v>
      </c>
      <c r="C4" s="146" t="s">
        <v>96</v>
      </c>
      <c r="D4" s="146" t="s">
        <v>93</v>
      </c>
      <c r="E4" s="147">
        <f>'TOTAL EVENTO'!H20</f>
        <v>0</v>
      </c>
    </row>
    <row r="5" spans="1:5" ht="15" customHeight="1" x14ac:dyDescent="0.25">
      <c r="A5" s="144" t="s">
        <v>104</v>
      </c>
      <c r="B5" s="145" t="s">
        <v>105</v>
      </c>
      <c r="C5" s="146" t="s">
        <v>97</v>
      </c>
      <c r="D5" s="146" t="s">
        <v>93</v>
      </c>
      <c r="E5" s="147">
        <f>'TOTAL EVENTO'!H26</f>
        <v>0</v>
      </c>
    </row>
  </sheetData>
  <mergeCells count="1">
    <mergeCell ref="A1:D1"/>
  </mergeCells>
  <pageMargins left="0.51181102362204722" right="0.51181102362204722" top="0.78740157480314965" bottom="0.78740157480314965" header="0.31496062992125984" footer="0.31496062992125984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Passagem Aérea</vt:lpstr>
      <vt:lpstr>Hospedagem</vt:lpstr>
      <vt:lpstr>Alimentação</vt:lpstr>
      <vt:lpstr>Transporte</vt:lpstr>
      <vt:lpstr>Seguro Viagem</vt:lpstr>
      <vt:lpstr>Pró-labore</vt:lpstr>
      <vt:lpstr>Consolidado</vt:lpstr>
      <vt:lpstr>TOTAL EVENTO</vt:lpstr>
      <vt:lpstr>Plan1</vt:lpstr>
      <vt:lpstr>'TOTAL EVENTO'!Print_Area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2014-07-28T18:01:37Z</cp:lastPrinted>
  <dcterms:created xsi:type="dcterms:W3CDTF">2012-01-12T12:23:27Z</dcterms:created>
  <dcterms:modified xsi:type="dcterms:W3CDTF">2014-08-13T21:12:46Z</dcterms:modified>
</cp:coreProperties>
</file>