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8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-labore" sheetId="5" r:id="rId6"/>
    <sheet name="Material Esportivo" sheetId="6" r:id="rId7"/>
    <sheet name="Consolidado" sheetId="8" r:id="rId8"/>
    <sheet name="TOTAL EVENTO" sheetId="11" r:id="rId9"/>
    <sheet name="Plan1" sheetId="13" r:id="rId10"/>
  </sheets>
  <definedNames>
    <definedName name="Print_Area" localSheetId="8">'TOTAL EVENTO'!$A$1:$H$39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H128" i="1" l="1"/>
  <c r="H117" i="1"/>
  <c r="H118" i="1"/>
  <c r="H119" i="1"/>
  <c r="H116" i="1"/>
  <c r="H103" i="1"/>
  <c r="H92" i="1"/>
  <c r="H93" i="1"/>
  <c r="H94" i="1"/>
  <c r="H91" i="1"/>
  <c r="H77" i="1"/>
  <c r="H66" i="1"/>
  <c r="H67" i="1"/>
  <c r="H68" i="1"/>
  <c r="H65" i="1"/>
  <c r="H51" i="1"/>
  <c r="H38" i="1"/>
  <c r="H39" i="1"/>
  <c r="H40" i="1"/>
  <c r="H37" i="1"/>
  <c r="H23" i="1"/>
  <c r="H16" i="1"/>
  <c r="H15" i="1"/>
  <c r="E26" i="9" l="1"/>
  <c r="A99" i="4"/>
  <c r="A98" i="4"/>
  <c r="F14" i="3"/>
  <c r="F50" i="2"/>
  <c r="F61" i="2"/>
  <c r="F73" i="2"/>
  <c r="F85" i="2"/>
  <c r="F98" i="2"/>
  <c r="F97" i="2"/>
  <c r="C33" i="5" l="1"/>
  <c r="C34" i="5"/>
  <c r="C35" i="5"/>
  <c r="C36" i="5"/>
  <c r="C37" i="5"/>
  <c r="C38" i="5"/>
  <c r="C39" i="5"/>
  <c r="C40" i="5"/>
  <c r="C41" i="5"/>
  <c r="C32" i="5"/>
  <c r="C21" i="5"/>
  <c r="C14" i="5"/>
  <c r="C15" i="5"/>
  <c r="C16" i="5"/>
  <c r="C17" i="5"/>
  <c r="C18" i="5"/>
  <c r="C19" i="5"/>
  <c r="C20" i="5"/>
  <c r="C13" i="5"/>
  <c r="D23" i="6" l="1"/>
  <c r="D22" i="6"/>
  <c r="D21" i="6"/>
  <c r="D24" i="6" l="1"/>
  <c r="D20" i="6"/>
  <c r="D19" i="6"/>
  <c r="D18" i="6"/>
  <c r="C75" i="5"/>
  <c r="C74" i="5"/>
  <c r="C73" i="5"/>
  <c r="C72" i="5"/>
  <c r="C71" i="5"/>
  <c r="C51" i="5"/>
  <c r="C52" i="5"/>
  <c r="D17" i="6"/>
  <c r="D16" i="6"/>
  <c r="D15" i="6"/>
  <c r="D14" i="6"/>
  <c r="F77" i="3"/>
  <c r="D27" i="11" s="1"/>
  <c r="F41" i="3"/>
  <c r="H55" i="1"/>
  <c r="H132" i="1"/>
  <c r="H122" i="1"/>
  <c r="H19" i="1"/>
  <c r="O132" i="1"/>
  <c r="E132" i="1"/>
  <c r="M128" i="1"/>
  <c r="O122" i="1"/>
  <c r="K122" i="1"/>
  <c r="E122" i="1"/>
  <c r="M116" i="1"/>
  <c r="O55" i="1"/>
  <c r="E55" i="1"/>
  <c r="M51" i="1"/>
  <c r="O41" i="1"/>
  <c r="E41" i="1"/>
  <c r="M37" i="1"/>
  <c r="O27" i="1"/>
  <c r="E27" i="1"/>
  <c r="M23" i="1"/>
  <c r="H27" i="1"/>
  <c r="O19" i="1"/>
  <c r="E19" i="1"/>
  <c r="E28" i="1" s="1"/>
  <c r="M15" i="1"/>
  <c r="C79" i="5"/>
  <c r="C78" i="5"/>
  <c r="C77" i="5"/>
  <c r="C76" i="5"/>
  <c r="D79" i="5"/>
  <c r="G79" i="5" s="1"/>
  <c r="D77" i="5"/>
  <c r="G77" i="5" s="1"/>
  <c r="D76" i="5"/>
  <c r="G76" i="5" s="1"/>
  <c r="C53" i="5"/>
  <c r="C54" i="5"/>
  <c r="C55" i="5"/>
  <c r="C56" i="5"/>
  <c r="C57" i="5"/>
  <c r="C58" i="5"/>
  <c r="C59" i="5"/>
  <c r="D53" i="5"/>
  <c r="G53" i="5" s="1"/>
  <c r="D54" i="5"/>
  <c r="G54" i="5" s="1"/>
  <c r="D55" i="5"/>
  <c r="G55" i="5" s="1"/>
  <c r="D56" i="5"/>
  <c r="G56" i="5" s="1"/>
  <c r="D57" i="5"/>
  <c r="G57" i="5" s="1"/>
  <c r="D58" i="5"/>
  <c r="G58" i="5" s="1"/>
  <c r="D59" i="5"/>
  <c r="G59" i="5" s="1"/>
  <c r="D34" i="5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13" i="5"/>
  <c r="G13" i="5" s="1"/>
  <c r="D14" i="5"/>
  <c r="G14" i="5" s="1"/>
  <c r="D32" i="5"/>
  <c r="G32" i="5" s="1"/>
  <c r="D33" i="5"/>
  <c r="G33" i="5" s="1"/>
  <c r="D51" i="5"/>
  <c r="G51" i="5" s="1"/>
  <c r="D52" i="5"/>
  <c r="G52" i="5" s="1"/>
  <c r="D71" i="5"/>
  <c r="G71" i="5" s="1"/>
  <c r="D72" i="5"/>
  <c r="G72" i="5" s="1"/>
  <c r="D73" i="5"/>
  <c r="G73" i="5" s="1"/>
  <c r="D74" i="5"/>
  <c r="G74" i="5" s="1"/>
  <c r="D75" i="5"/>
  <c r="G75" i="5" s="1"/>
  <c r="D78" i="5"/>
  <c r="G78" i="5" s="1"/>
  <c r="G93" i="5" s="1"/>
  <c r="M82" i="5"/>
  <c r="N71" i="5"/>
  <c r="F53" i="2"/>
  <c r="M53" i="2"/>
  <c r="L50" i="2"/>
  <c r="F39" i="2"/>
  <c r="F42" i="2" s="1"/>
  <c r="L98" i="3"/>
  <c r="F98" i="3"/>
  <c r="F101" i="3" s="1"/>
  <c r="M77" i="4"/>
  <c r="F74" i="4"/>
  <c r="F86" i="4"/>
  <c r="F89" i="4" s="1"/>
  <c r="L86" i="4"/>
  <c r="M89" i="4"/>
  <c r="M89" i="3"/>
  <c r="F86" i="3"/>
  <c r="F89" i="3" s="1"/>
  <c r="M88" i="2"/>
  <c r="F86" i="2"/>
  <c r="E81" i="1"/>
  <c r="E50" i="9"/>
  <c r="E53" i="9" s="1"/>
  <c r="E38" i="9"/>
  <c r="E41" i="9" s="1"/>
  <c r="F20" i="11" s="1"/>
  <c r="E29" i="9"/>
  <c r="F13" i="11" s="1"/>
  <c r="E14" i="9"/>
  <c r="E17" i="9" s="1"/>
  <c r="D13" i="6"/>
  <c r="E107" i="1"/>
  <c r="L29" i="9"/>
  <c r="K26" i="9"/>
  <c r="M41" i="4"/>
  <c r="L38" i="4"/>
  <c r="F38" i="4"/>
  <c r="F41" i="4" s="1"/>
  <c r="M53" i="3"/>
  <c r="L50" i="3"/>
  <c r="F50" i="3"/>
  <c r="F53" i="3" s="1"/>
  <c r="O107" i="1"/>
  <c r="M103" i="1"/>
  <c r="H107" i="1"/>
  <c r="O97" i="1"/>
  <c r="K97" i="1"/>
  <c r="E97" i="1"/>
  <c r="M91" i="1"/>
  <c r="L53" i="9"/>
  <c r="K50" i="9"/>
  <c r="L41" i="9"/>
  <c r="K38" i="9"/>
  <c r="L17" i="9"/>
  <c r="K14" i="9"/>
  <c r="L58" i="9"/>
  <c r="L7" i="9"/>
  <c r="M29" i="4"/>
  <c r="L26" i="4"/>
  <c r="F26" i="4"/>
  <c r="M77" i="3"/>
  <c r="F74" i="3"/>
  <c r="M41" i="3"/>
  <c r="L38" i="3"/>
  <c r="F38" i="3"/>
  <c r="J7" i="8"/>
  <c r="I25" i="6"/>
  <c r="I30" i="6" s="1"/>
  <c r="I7" i="6"/>
  <c r="M62" i="5"/>
  <c r="N51" i="5"/>
  <c r="M43" i="5"/>
  <c r="N32" i="5"/>
  <c r="M24" i="5"/>
  <c r="N13" i="5"/>
  <c r="M7" i="5"/>
  <c r="M65" i="4"/>
  <c r="F62" i="4"/>
  <c r="M53" i="4"/>
  <c r="F50" i="4"/>
  <c r="F53" i="4" s="1"/>
  <c r="M17" i="4"/>
  <c r="F14" i="4"/>
  <c r="F17" i="4" s="1"/>
  <c r="M7" i="4"/>
  <c r="M101" i="3"/>
  <c r="M65" i="3"/>
  <c r="F62" i="3"/>
  <c r="F65" i="3" s="1"/>
  <c r="M29" i="3"/>
  <c r="F26" i="3"/>
  <c r="M17" i="3"/>
  <c r="M7" i="3"/>
  <c r="M100" i="2"/>
  <c r="L97" i="2"/>
  <c r="F100" i="2"/>
  <c r="F101" i="2" s="1"/>
  <c r="M76" i="2"/>
  <c r="F74" i="2"/>
  <c r="M64" i="2"/>
  <c r="F62" i="2"/>
  <c r="M42" i="2"/>
  <c r="L39" i="2"/>
  <c r="M30" i="2"/>
  <c r="F28" i="2"/>
  <c r="F27" i="2"/>
  <c r="M18" i="2"/>
  <c r="F16" i="2"/>
  <c r="F15" i="2"/>
  <c r="M7" i="2"/>
  <c r="O81" i="1"/>
  <c r="M77" i="1"/>
  <c r="H81" i="1"/>
  <c r="O71" i="1"/>
  <c r="K71" i="1"/>
  <c r="E71" i="1"/>
  <c r="M65" i="1"/>
  <c r="O8" i="1"/>
  <c r="G87" i="5" l="1"/>
  <c r="G91" i="5"/>
  <c r="E57" i="9"/>
  <c r="F94" i="4"/>
  <c r="F99" i="4" s="1"/>
  <c r="G90" i="5"/>
  <c r="G82" i="5"/>
  <c r="G34" i="11" s="1"/>
  <c r="G86" i="5"/>
  <c r="G92" i="5"/>
  <c r="G89" i="5"/>
  <c r="G94" i="5"/>
  <c r="H41" i="1"/>
  <c r="H56" i="1" s="1"/>
  <c r="D18" i="8"/>
  <c r="F6" i="11"/>
  <c r="E61" i="9"/>
  <c r="E62" i="9" s="1"/>
  <c r="E6" i="11"/>
  <c r="H97" i="1"/>
  <c r="H108" i="1" s="1"/>
  <c r="B27" i="11" s="1"/>
  <c r="H138" i="1"/>
  <c r="H143" i="1" s="1"/>
  <c r="H71" i="1"/>
  <c r="G34" i="5"/>
  <c r="E34" i="5" s="1"/>
  <c r="E52" i="5"/>
  <c r="E19" i="5"/>
  <c r="E71" i="5"/>
  <c r="D20" i="11"/>
  <c r="E75" i="5"/>
  <c r="F34" i="11"/>
  <c r="E74" i="5"/>
  <c r="D34" i="11"/>
  <c r="E58" i="5"/>
  <c r="E20" i="11"/>
  <c r="E32" i="5"/>
  <c r="E40" i="5"/>
  <c r="E16" i="5"/>
  <c r="E18" i="5"/>
  <c r="E55" i="5"/>
  <c r="E76" i="5"/>
  <c r="C23" i="5"/>
  <c r="C42" i="5"/>
  <c r="E73" i="5"/>
  <c r="C61" i="5"/>
  <c r="E57" i="5"/>
  <c r="C81" i="5"/>
  <c r="F18" i="2"/>
  <c r="C6" i="11" s="1"/>
  <c r="E39" i="5"/>
  <c r="F30" i="2"/>
  <c r="C13" i="11" s="1"/>
  <c r="F76" i="2"/>
  <c r="C27" i="11" s="1"/>
  <c r="E21" i="5"/>
  <c r="E15" i="5"/>
  <c r="D25" i="6"/>
  <c r="D30" i="6" s="1"/>
  <c r="E77" i="5"/>
  <c r="E78" i="5"/>
  <c r="E79" i="5"/>
  <c r="E56" i="5"/>
  <c r="E54" i="5"/>
  <c r="E59" i="5"/>
  <c r="E38" i="5"/>
  <c r="E36" i="5"/>
  <c r="E37" i="5"/>
  <c r="E14" i="5"/>
  <c r="E20" i="5"/>
  <c r="E17" i="5"/>
  <c r="F77" i="4"/>
  <c r="F65" i="4"/>
  <c r="E27" i="11" s="1"/>
  <c r="F29" i="4"/>
  <c r="E13" i="11" s="1"/>
  <c r="F29" i="3"/>
  <c r="D13" i="11" s="1"/>
  <c r="F17" i="3"/>
  <c r="F107" i="3" s="1"/>
  <c r="F88" i="2"/>
  <c r="F64" i="2"/>
  <c r="F106" i="2" s="1"/>
  <c r="E72" i="5"/>
  <c r="G24" i="5"/>
  <c r="G13" i="11" s="1"/>
  <c r="E51" i="5"/>
  <c r="G62" i="5"/>
  <c r="G27" i="11" s="1"/>
  <c r="E33" i="5"/>
  <c r="G43" i="5"/>
  <c r="G20" i="11" s="1"/>
  <c r="E35" i="5"/>
  <c r="E53" i="5"/>
  <c r="E108" i="1"/>
  <c r="E82" i="1"/>
  <c r="H133" i="1"/>
  <c r="B34" i="11" s="1"/>
  <c r="E133" i="1"/>
  <c r="H82" i="1"/>
  <c r="B20" i="11" s="1"/>
  <c r="B13" i="11"/>
  <c r="F57" i="6" l="1"/>
  <c r="D19" i="8"/>
  <c r="C34" i="11"/>
  <c r="H34" i="11" s="1"/>
  <c r="E6" i="13" s="1"/>
  <c r="F105" i="2"/>
  <c r="H137" i="1"/>
  <c r="H142" i="1" s="1"/>
  <c r="E34" i="11"/>
  <c r="F93" i="4"/>
  <c r="F95" i="4" s="1"/>
  <c r="D16" i="8" s="1"/>
  <c r="D107" i="5"/>
  <c r="G99" i="5"/>
  <c r="F106" i="3"/>
  <c r="G88" i="5"/>
  <c r="G95" i="5" s="1"/>
  <c r="D17" i="8" s="1"/>
  <c r="F98" i="4"/>
  <c r="F100" i="4" s="1"/>
  <c r="D6" i="11"/>
  <c r="F113" i="3"/>
  <c r="F114" i="3" s="1"/>
  <c r="F108" i="3"/>
  <c r="D15" i="8" s="1"/>
  <c r="H28" i="1"/>
  <c r="B6" i="11" s="1"/>
  <c r="C20" i="11"/>
  <c r="H20" i="11" s="1"/>
  <c r="E4" i="13" s="1"/>
  <c r="F107" i="2"/>
  <c r="E81" i="5"/>
  <c r="E42" i="5"/>
  <c r="E61" i="5"/>
  <c r="H13" i="11"/>
  <c r="E3" i="13" s="1"/>
  <c r="H27" i="11"/>
  <c r="E5" i="13" s="1"/>
  <c r="D36" i="6"/>
  <c r="D37" i="6" s="1"/>
  <c r="H37" i="11"/>
  <c r="E7" i="13" s="1"/>
  <c r="F110" i="2" l="1"/>
  <c r="F112" i="2" s="1"/>
  <c r="D14" i="8"/>
  <c r="H6" i="11"/>
  <c r="E2" i="13" s="1"/>
  <c r="E1" i="13" s="1"/>
  <c r="H139" i="1"/>
  <c r="D13" i="8" s="1"/>
  <c r="H144" i="1"/>
  <c r="E13" i="5"/>
  <c r="E23" i="5" s="1"/>
  <c r="G100" i="5" s="1"/>
  <c r="D110" i="5" l="1"/>
  <c r="D20" i="8"/>
  <c r="H39" i="11"/>
  <c r="G101" i="5"/>
</calcChain>
</file>

<file path=xl/sharedStrings.xml><?xml version="1.0" encoding="utf-8"?>
<sst xmlns="http://schemas.openxmlformats.org/spreadsheetml/2006/main" count="1578" uniqueCount="259">
  <si>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</si>
  <si>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</si>
  <si>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</si>
  <si>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</si>
  <si>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</si>
  <si>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</si>
  <si>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</si>
  <si>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</si>
  <si>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</si>
  <si>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</si>
  <si>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</si>
  <si>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</si>
  <si>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</si>
  <si>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</si>
  <si>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</si>
  <si>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</si>
  <si>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</si>
  <si>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</si>
  <si>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</si>
  <si>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</si>
  <si>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</si>
  <si>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</si>
  <si>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</si>
  <si>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</si>
  <si>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</si>
  <si>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</si>
  <si>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</si>
  <si>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</si>
  <si>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</si>
  <si>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COORDENADOR MODALIDADE</t>
  </si>
  <si>
    <t>TÉCNICO</t>
  </si>
  <si>
    <t>PSICÓLOGO</t>
  </si>
  <si>
    <t>FISIOTERAPEUTA</t>
  </si>
  <si>
    <t>FISIOLOGISTA</t>
  </si>
  <si>
    <t>MÉDICO</t>
  </si>
  <si>
    <t>VALOR</t>
  </si>
  <si>
    <t>FUNÇÃO</t>
  </si>
  <si>
    <t>QTS</t>
  </si>
  <si>
    <t>Dias:</t>
  </si>
  <si>
    <t>Pró-labore</t>
  </si>
  <si>
    <t>PATRONAL</t>
  </si>
  <si>
    <t>Material Esportivo</t>
  </si>
  <si>
    <t xml:space="preserve">MATERIAL ESPORTIVO </t>
  </si>
  <si>
    <t>PASSAGEM AÉREA</t>
  </si>
  <si>
    <t>HOSPEDAGEM</t>
  </si>
  <si>
    <t>ALIMENTAÇÃO</t>
  </si>
  <si>
    <t>TRANSPORTE</t>
  </si>
  <si>
    <t>PRÓ-LABORE</t>
  </si>
  <si>
    <t>MATERIAL ESPORTIVO</t>
  </si>
  <si>
    <t>MASSOTERAPEUTA</t>
  </si>
  <si>
    <t>ITENS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</si>
  <si>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31/05 a 06/06/2012</t>
    </r>
  </si>
  <si>
    <t>São Paulo</t>
  </si>
  <si>
    <t>ASSISTENTE TECNICO</t>
  </si>
  <si>
    <t>COORDENADOR MODALIDADE/MENSAL</t>
  </si>
  <si>
    <t>TOTAL INTERNACIONAL</t>
  </si>
  <si>
    <t>TOTAL NACIONAL</t>
  </si>
  <si>
    <t>TOTAL GERAL</t>
  </si>
  <si>
    <t>STAFF TECNICO</t>
  </si>
  <si>
    <t>Seguro Viagem</t>
  </si>
  <si>
    <t xml:space="preserve"> </t>
  </si>
  <si>
    <t>SEGURO-VIAGEM</t>
  </si>
  <si>
    <t>Aéreo Nacional e Internacional</t>
  </si>
  <si>
    <t>Período Realizado:</t>
  </si>
  <si>
    <t>AEREOS</t>
  </si>
  <si>
    <t>SEGURO VIAGEM</t>
  </si>
  <si>
    <r>
      <t>Dias:</t>
    </r>
    <r>
      <rPr>
        <sz val="11"/>
        <rFont val="Calibri"/>
        <family val="2"/>
      </rPr>
      <t xml:space="preserve"> 7</t>
    </r>
  </si>
  <si>
    <t xml:space="preserve">Aéreo Nacional </t>
  </si>
  <si>
    <t xml:space="preserve">Aéreo Internacional </t>
  </si>
  <si>
    <t>Total</t>
  </si>
  <si>
    <t xml:space="preserve">Total </t>
  </si>
  <si>
    <t xml:space="preserve">Alimentação </t>
  </si>
  <si>
    <t xml:space="preserve">Seguro Viagem </t>
  </si>
  <si>
    <t xml:space="preserve">Material Esportivo </t>
  </si>
  <si>
    <t>VALOR DIÁRIA</t>
  </si>
  <si>
    <t>BOLSA (s/ patronal)</t>
  </si>
  <si>
    <t>Encargos</t>
  </si>
  <si>
    <t>Tributos (encargos)</t>
  </si>
  <si>
    <t>Pró-Labore (sem encargos)</t>
  </si>
  <si>
    <t>ok</t>
  </si>
  <si>
    <t xml:space="preserve">Período Previsto: </t>
  </si>
  <si>
    <t>Local:</t>
  </si>
  <si>
    <t>Rio de Janeiro</t>
  </si>
  <si>
    <t>Florianópolis/Rio/Florianópolis</t>
  </si>
  <si>
    <t>São Paulo/Rio/São Paulo</t>
  </si>
  <si>
    <t>Salvador/Rio/Salvador</t>
  </si>
  <si>
    <t>Curitiba/Rio/Curitiba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</si>
  <si>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Fevereiro de 2015</t>
    </r>
  </si>
  <si>
    <t>Boston - USA</t>
  </si>
  <si>
    <t>TOTAL GERAL MODALIDADE REMO 2014</t>
  </si>
  <si>
    <t>Florianópolis/São Paulo/Florianópolis</t>
  </si>
  <si>
    <t>Rio de Janeiro/São Paulo/Rio de Janeiro</t>
  </si>
  <si>
    <t>Período Previsto: Fevereiro 2015</t>
  </si>
  <si>
    <t>Boston</t>
  </si>
  <si>
    <t>São Paulo/Boston/São Paulo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</si>
  <si>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15 a 21 de Março de 2015</t>
    </r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</si>
  <si>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</si>
  <si>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t>Local: Rio de Janeiro</t>
  </si>
  <si>
    <t>Gavirate</t>
  </si>
  <si>
    <t>Rio de Janeiro/Milão/Rio de Janeiro</t>
  </si>
  <si>
    <t>Varese</t>
  </si>
  <si>
    <r>
      <t>Local:</t>
    </r>
    <r>
      <rPr>
        <sz val="11"/>
        <color theme="1"/>
        <rFont val="Calibri"/>
        <family val="2"/>
        <scheme val="minor"/>
      </rPr>
      <t xml:space="preserve">  Rio de Janeiro</t>
    </r>
  </si>
  <si>
    <t>Período Previsto: 13 a 22 de Junho 2015</t>
  </si>
  <si>
    <r>
      <t>Local:</t>
    </r>
    <r>
      <rPr>
        <sz val="11"/>
        <color theme="1"/>
        <rFont val="Calibri"/>
        <family val="2"/>
        <scheme val="minor"/>
      </rPr>
      <t xml:space="preserve"> Florianópolis</t>
    </r>
  </si>
  <si>
    <t>Rio de Janeiro/Florianópolis/Rio de Janeiro</t>
  </si>
  <si>
    <t>Salvador/Florianópolis/Salvador</t>
  </si>
  <si>
    <t>Curitiba/Florianópolis/Curitiba</t>
  </si>
  <si>
    <t>São Paulo/Florianópolis/São Paulo</t>
  </si>
  <si>
    <t>Florianópolis/Rio de Janeiro/Florianópolis</t>
  </si>
  <si>
    <t>São Paulo/Rio de Janeiro/São Paulo</t>
  </si>
  <si>
    <t>Salvador/Rio de Janeiro/Salvador</t>
  </si>
  <si>
    <t>Curitiba/Rio de Janeiro/Curitiba</t>
  </si>
  <si>
    <t>Período Previsto: 26 de Agosto a 07 de Setembro</t>
  </si>
  <si>
    <t>Rio de Janeiro/França/Rio de Janeiro</t>
  </si>
  <si>
    <t>NOME DO EVENTO: Campeonato Mundial de Remo Indoor - CRASH-B - Boston 2015</t>
  </si>
  <si>
    <t>Período Previsto: Maio de 2015</t>
  </si>
  <si>
    <r>
      <t>Local:</t>
    </r>
    <r>
      <rPr>
        <sz val="11"/>
        <color theme="1"/>
        <rFont val="Calibri"/>
        <family val="2"/>
        <scheme val="minor"/>
      </rPr>
      <t xml:space="preserve"> Gavirate</t>
    </r>
  </si>
  <si>
    <t>NOME DO EVENTO: Seletiva e Regata Internacional de Gavirate - Itália 2015</t>
  </si>
  <si>
    <t>NOME DO EVENTO: Acampamento e Campeonato Mundial de Remo em Aiguebelette -  França - 2015</t>
  </si>
  <si>
    <t>NOME DO EVENTO: Acampamento para II Etapa da Copa do Mundo - Varese -Itália 2015</t>
  </si>
  <si>
    <t>NOME DO EVENTO: Seletiva para Campeonato Mundial de Remo -Aiguebelette - França 2015</t>
  </si>
  <si>
    <r>
      <t>Local:</t>
    </r>
    <r>
      <rPr>
        <sz val="11"/>
        <color theme="1"/>
        <rFont val="Calibri"/>
        <family val="2"/>
        <scheme val="minor"/>
      </rPr>
      <t xml:space="preserve"> Boston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</si>
  <si>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15 a 21 de Março de 2015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</si>
  <si>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Maio de 2015</t>
    </r>
  </si>
  <si>
    <r>
      <t>Local:</t>
    </r>
    <r>
      <rPr>
        <sz val="11"/>
        <color theme="1"/>
        <rFont val="Calibri"/>
        <family val="2"/>
        <scheme val="minor"/>
      </rPr>
      <t xml:space="preserve"> Varese</t>
    </r>
  </si>
  <si>
    <r>
      <t>Local:</t>
    </r>
    <r>
      <rPr>
        <sz val="11"/>
        <color theme="1"/>
        <rFont val="Calibri"/>
        <family val="2"/>
        <scheme val="minor"/>
      </rPr>
      <t xml:space="preserve"> Aiguebelette</t>
    </r>
  </si>
  <si>
    <t>Florianópolis</t>
  </si>
  <si>
    <t>Período Previsto: 27 de Agosto a 06 de Setembro</t>
  </si>
  <si>
    <t>Aiguebelette</t>
  </si>
  <si>
    <t>Período Previsto:15 a 21 de Março de 2015</t>
  </si>
  <si>
    <t>Período Previsto: Maio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</si>
  <si>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09 a 13 de Junho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</si>
  <si>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05 a 11 de Julho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</si>
  <si>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21 a 26 de Agosto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</si>
  <si>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Agosto de 2015</t>
    </r>
  </si>
  <si>
    <t>FASES DE TREINAMENTO E AVALIAÇÕES - Para-Remo</t>
  </si>
  <si>
    <t>Dias: 6 meses</t>
  </si>
  <si>
    <t>Single (1x) A7L R-rigger Carbon/Kevlar/Honeycomb yellow</t>
  </si>
  <si>
    <t>Single (1x)A7L X-rigger Carbon/Kevlar/Honeycomb yellow</t>
  </si>
  <si>
    <t>Double Scull (2x) A27 X-rigger Carbon/Kevlar/Honeycomb yellow</t>
  </si>
  <si>
    <t>Double Scull (2x) A27 R-rigger Carbon/Kevlar/Honeycomb yellow</t>
  </si>
  <si>
    <t>Racing-Coxed Four (4+) R44 Carbon/Kevlar/Honeycomb yellow</t>
  </si>
  <si>
    <t>Coxless Pair/Double Scull (2-/2x) R34 Carbon/Kevlar/Honeycomb yellow</t>
  </si>
  <si>
    <t>Equipamento de Musculação (Cross Over)</t>
  </si>
  <si>
    <t>Banco de exercícios com Inclinação</t>
  </si>
  <si>
    <t>2 Equipamentos de Muti Halteres Compactos</t>
  </si>
  <si>
    <r>
      <t>Local:</t>
    </r>
    <r>
      <rPr>
        <sz val="11"/>
        <rFont val="Calibri"/>
        <family val="2"/>
      </rPr>
      <t xml:space="preserve"> Boston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</si>
  <si>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Fevereiro</t>
    </r>
  </si>
  <si>
    <r>
      <t>Dias:</t>
    </r>
    <r>
      <rPr>
        <sz val="11"/>
        <rFont val="Calibri"/>
        <family val="2"/>
      </rPr>
      <t xml:space="preserve"> 4</t>
    </r>
  </si>
  <si>
    <t>Remoergometros Modelo Concept2 PM4</t>
  </si>
  <si>
    <t>Remos de Palamenta Simples Modelo Concept2</t>
  </si>
  <si>
    <t>Remos de Palamenta Dupla Modelo Concept2</t>
  </si>
  <si>
    <t>Período Previsto: Março e Maio</t>
  </si>
  <si>
    <r>
      <t>Dias:</t>
    </r>
    <r>
      <rPr>
        <sz val="11"/>
        <rFont val="Calibri"/>
        <family val="2"/>
      </rPr>
      <t xml:space="preserve"> 15</t>
    </r>
  </si>
  <si>
    <r>
      <t>Local:</t>
    </r>
    <r>
      <rPr>
        <sz val="11"/>
        <rFont val="Calibri"/>
        <family val="2"/>
      </rPr>
      <t xml:space="preserve"> Rio de Janeiro e Gavirate</t>
    </r>
  </si>
  <si>
    <t>Período Previsto: 09 a 22 de Junho</t>
  </si>
  <si>
    <t>Período Previsto:05 a 11 de Julho</t>
  </si>
  <si>
    <t>Local:Rio de Janeiro</t>
  </si>
  <si>
    <r>
      <t>Local:</t>
    </r>
    <r>
      <rPr>
        <sz val="11"/>
        <rFont val="Calibri"/>
        <family val="2"/>
      </rPr>
      <t xml:space="preserve"> Rio de Janeiro e Aiguebelette</t>
    </r>
  </si>
  <si>
    <t>Período Previsto: 21 de Agosto a 06 de Setembro</t>
  </si>
  <si>
    <r>
      <t>Dias: 17</t>
    </r>
    <r>
      <rPr>
        <sz val="11"/>
        <rFont val="Calibri"/>
        <family val="2"/>
      </rPr>
      <t xml:space="preserve"> </t>
    </r>
  </si>
  <si>
    <t>CONSOLIDADO DAS AÇÕES - REMO</t>
  </si>
  <si>
    <t>STAFF TÉCNICO</t>
  </si>
  <si>
    <t>valor:</t>
  </si>
  <si>
    <t>Local : Boston</t>
  </si>
  <si>
    <t>Evento:   Campeonato Mundial de Remo Indoor - CRASH-B - Boston 2015</t>
  </si>
  <si>
    <t>Evento:  Seletiva e Regata Internacional de Gavirate - Itália 2015</t>
  </si>
  <si>
    <t>Local : Rio de Janeiro</t>
  </si>
  <si>
    <t>Evento:  Acampamento para II Etapa da Copa do Mundo - Varese -Itália 2015</t>
  </si>
  <si>
    <t>Evento:  Seletiva para Campeonato Mundial de Remo -Aiguebelette - França 2015</t>
  </si>
  <si>
    <t>Local : Rio de Janeiro e Aiguebelette</t>
  </si>
  <si>
    <t>Evento:  Acampamento e Campeonato Mundial de Remo em Aiguebelette -  França - 2015</t>
  </si>
  <si>
    <t>Data:Fevereiro 2015</t>
  </si>
  <si>
    <t>Data:Março 2015</t>
  </si>
  <si>
    <t>Local : Florianópolis e Gavirate</t>
  </si>
  <si>
    <t>Data:09 a 22 de Junho 2015</t>
  </si>
  <si>
    <t>Data:05 a 11 de Julho 2015</t>
  </si>
  <si>
    <t>Data: 21/08 a 06/09 2015</t>
  </si>
  <si>
    <t xml:space="preserve"> Campeonato Mundial de Remo Indoor - CRASH-B - Boston 2015</t>
  </si>
  <si>
    <t>Período Previsto: 09 a 13 de Junho 2015</t>
  </si>
  <si>
    <t xml:space="preserve"> Seletiva para Campeonato Mundial de Remo -Aiguebelette - França 2015</t>
  </si>
  <si>
    <t>Período Previsto: 05 a 11 de Julho 2015</t>
  </si>
  <si>
    <t>Período Previsto: 21 a 26 de Agosto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</si>
  <si>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Fevereiro 2015</t>
    </r>
  </si>
  <si>
    <t xml:space="preserve"> Seletiva para a Regata Internacional de Gavirate - Itália 2015</t>
  </si>
  <si>
    <t>Período Previsto: 09 a 13 de JUNHO 2015</t>
  </si>
  <si>
    <t xml:space="preserve"> Acampamento para II Etapa da Copa do Mundo - Varese -Itália 2015</t>
  </si>
  <si>
    <t xml:space="preserve"> II Etapa da Copa do Mundo Varese Itália 2015</t>
  </si>
  <si>
    <t>Seletiva para Campeonato Mundial de Remo -Aiguebelette - França 2015</t>
  </si>
  <si>
    <t xml:space="preserve"> Acampamento para o Campeonato Mundial de Remo em Aiguebelette -  França 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</si>
  <si>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27 de Agosto a 06 de Setembro 2015</t>
    </r>
  </si>
  <si>
    <t xml:space="preserve"> Regata Internacional de Gavirate Itália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</si>
  <si>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 a 22 de Junho 2015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</si>
  <si>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05 a 11 de Julho 2015</t>
    </r>
  </si>
  <si>
    <t xml:space="preserve"> Acampamento para o  Campeonato Mundial de Remo em Aiguebelette -  França 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</si>
  <si>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 21 a 26 de Agosto 2015</t>
    </r>
  </si>
  <si>
    <t>Campeonato Mundial de Remo em Aiguebelette -  França  2015</t>
  </si>
  <si>
    <t>Período Previsto: 27 de Agosto a 06 de Setembro 2015</t>
  </si>
  <si>
    <t>II Etapa da Copa do Mundo Varese Itália 2015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</si>
  <si>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  21 a 26 de Agosto 2015</t>
    </r>
  </si>
  <si>
    <t>Acampamento para o  Campeonato Mundial de Remo em Aiguebelette -  França  2015</t>
  </si>
  <si>
    <t xml:space="preserve"> Campeonato Mundial de Remo em Aiguebelette -  França  2015</t>
  </si>
  <si>
    <t>Período Previsto: Maio 2015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</si>
  <si>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13 a 22 de Junho 2015</t>
    </r>
  </si>
  <si>
    <t>Campeonato Mundial de Remo Aiguebelette - França 2015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</si>
  <si>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27 de Agosto a 06 de Setembro 2015</t>
    </r>
  </si>
  <si>
    <t>TOTAL GERAL MODALIDADE REMO 2014/2015</t>
  </si>
  <si>
    <t>Cotação = Colorado</t>
  </si>
  <si>
    <t>Cotação Curitiba/Florianopolis = POA/Curitiba</t>
  </si>
  <si>
    <t>Salvador/Florianópolis= Recife/Curitiba</t>
  </si>
  <si>
    <t>dias:</t>
  </si>
  <si>
    <t>Rio dejaneiro</t>
  </si>
  <si>
    <t xml:space="preserve"> 1- Campeonato Mundial de Remo Indoor - CRASH-B - Boston 2015</t>
  </si>
  <si>
    <t>2 -Seletiva para a Regata Internacional de Gavirate - Itália 2015</t>
  </si>
  <si>
    <t>3 -Seletiva para a Regata Internacional de Gavirate - Itália 2015</t>
  </si>
  <si>
    <t>4 -Acampamento e II Etapa da Copa do Mundo - Varese -Itália 2015</t>
  </si>
  <si>
    <t xml:space="preserve"> 5 - Seletiva para Campeonato Mundial de Remo -Aiguebelette - França 2015</t>
  </si>
  <si>
    <t xml:space="preserve"> 6 - Acampamento e Campeonato Mundial de Remo em Aiguebelette -  França  2015</t>
  </si>
  <si>
    <t>1 -  Campeonato Mundial de Remo Indoor - CRASH-B - Boston 2015</t>
  </si>
  <si>
    <t>2 - Seletiva para a Regata Internacional de Gavirate - Itália 2015</t>
  </si>
  <si>
    <t>3 -Regata Internacional de Gavirate Itália 2015</t>
  </si>
  <si>
    <t xml:space="preserve">  4 -Acampamento para II Etapa da Copa do Mundo - Varese -Itália 2015</t>
  </si>
  <si>
    <t xml:space="preserve"> 5 - II Etapa da Copa do Mundo Varese Itália 2015</t>
  </si>
  <si>
    <t>6 - Seletiva para Campeonato Mundial de Remo -Aiguebelette - França 2015</t>
  </si>
  <si>
    <t xml:space="preserve"> 7 - Acampamento para o Campeonato Mundial de Remo em Aiguebelette -  França  2015</t>
  </si>
  <si>
    <t>8 - Campeonato Mundial de Remo Aiguebelette - França 2015</t>
  </si>
  <si>
    <t>Rio de Janeiro/Paris - França/Rio de Janeiro</t>
  </si>
  <si>
    <t>CUSTO POR TRECHO I</t>
  </si>
  <si>
    <t>CUSTO POR TRECHO II</t>
  </si>
  <si>
    <t>HOSPEDAGEM - NACIONAL</t>
  </si>
  <si>
    <t>HOSPEDAGEM - INTERNACIONAL</t>
  </si>
  <si>
    <t>Hospedagem Nacional</t>
  </si>
  <si>
    <t>Hospedagem Internacional</t>
  </si>
  <si>
    <t>Refeição - Nacional</t>
  </si>
  <si>
    <t>Refeição - Internacional</t>
  </si>
  <si>
    <t>Locação de Van - Nacional</t>
  </si>
  <si>
    <t>Locação de Van - Internacional</t>
  </si>
  <si>
    <t>PERÍODO</t>
  </si>
  <si>
    <t>PAGAMENTOS -  PRÓ LABORE</t>
  </si>
  <si>
    <t>Pontual</t>
  </si>
  <si>
    <t>Permanente</t>
  </si>
  <si>
    <t>PAGAMENTOS -  TRIBUTOS</t>
  </si>
  <si>
    <t>RESUMO DETALHADO - REMO</t>
  </si>
  <si>
    <t>ORIGEM</t>
  </si>
  <si>
    <t>DESTINO</t>
  </si>
  <si>
    <t>ida e volta</t>
  </si>
  <si>
    <t>Salvador</t>
  </si>
  <si>
    <t>Curitiba</t>
  </si>
  <si>
    <t>SP</t>
  </si>
  <si>
    <t>BOSTON (EUA)</t>
  </si>
  <si>
    <t>RIO DE JANEIRO</t>
  </si>
  <si>
    <t>MILÃO (ITA)</t>
  </si>
  <si>
    <t>PARIS (FRANÇA)</t>
  </si>
  <si>
    <t>LOCAL</t>
  </si>
  <si>
    <t>FLORIANÓPOLIS</t>
  </si>
  <si>
    <t>GAVIRATE (ITA)</t>
  </si>
  <si>
    <t>VARESE (ITA)</t>
  </si>
  <si>
    <t>AIGUEBELETTE (FRANÇA)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</si>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</sst>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274">
    <xf numFmtId="0" fontId="0" fillId="0" borderId="0" xfId="0"/>
    <xf numFmtId="0" fontId="0" fillId="2" borderId="0" xfId="0" applyFill="1"/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/>
    </xf>
    <xf numFmtId="44" fontId="13" fillId="0" borderId="1" xfId="1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5" fontId="12" fillId="4" borderId="1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16" fillId="2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right" vertical="center"/>
    </xf>
    <xf numFmtId="0" fontId="11" fillId="2" borderId="0" xfId="0" applyFont="1" applyFill="1"/>
    <xf numFmtId="0" fontId="17" fillId="4" borderId="2" xfId="0" applyFont="1" applyFill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 wrapText="1"/>
    </xf>
    <xf numFmtId="165" fontId="17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9" fillId="2" borderId="0" xfId="0" applyFont="1" applyFill="1"/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5" fontId="15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0" fillId="5" borderId="0" xfId="0" applyNumberFormat="1" applyFont="1" applyFill="1"/>
    <xf numFmtId="0" fontId="0" fillId="2" borderId="0" xfId="0" applyFill="1" applyAlignment="1">
      <alignment horizontal="left"/>
    </xf>
    <xf numFmtId="0" fontId="0" fillId="2" borderId="0" xfId="0" applyFont="1" applyFill="1"/>
    <xf numFmtId="165" fontId="12" fillId="0" borderId="6" xfId="0" applyNumberFormat="1" applyFont="1" applyFill="1" applyBorder="1"/>
    <xf numFmtId="0" fontId="20" fillId="0" borderId="0" xfId="0" applyFont="1"/>
    <xf numFmtId="22" fontId="20" fillId="0" borderId="0" xfId="0" applyNumberFormat="1" applyFont="1"/>
    <xf numFmtId="0" fontId="21" fillId="3" borderId="1" xfId="0" applyFont="1" applyFill="1" applyBorder="1" applyAlignment="1">
      <alignment vertical="center"/>
    </xf>
    <xf numFmtId="167" fontId="11" fillId="3" borderId="1" xfId="2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>
      <alignment horizontal="left"/>
    </xf>
    <xf numFmtId="4" fontId="10" fillId="5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0" fillId="0" borderId="0" xfId="0" applyNumberFormat="1"/>
    <xf numFmtId="166" fontId="10" fillId="0" borderId="0" xfId="0" applyNumberFormat="1" applyFont="1" applyFill="1" applyAlignment="1">
      <alignment horizontal="center"/>
    </xf>
    <xf numFmtId="0" fontId="10" fillId="5" borderId="0" xfId="0" applyFont="1" applyFill="1" applyAlignment="1"/>
    <xf numFmtId="166" fontId="10" fillId="5" borderId="0" xfId="0" applyNumberFormat="1" applyFont="1" applyFill="1" applyAlignment="1"/>
    <xf numFmtId="166" fontId="10" fillId="5" borderId="0" xfId="0" applyNumberFormat="1" applyFont="1" applyFill="1"/>
    <xf numFmtId="4" fontId="11" fillId="0" borderId="0" xfId="0" applyNumberFormat="1" applyFont="1"/>
    <xf numFmtId="165" fontId="4" fillId="4" borderId="8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44" fontId="15" fillId="0" borderId="1" xfId="1" applyNumberFormat="1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/>
    <xf numFmtId="0" fontId="10" fillId="4" borderId="3" xfId="0" applyFont="1" applyFill="1" applyBorder="1" applyAlignment="1"/>
    <xf numFmtId="1" fontId="10" fillId="4" borderId="9" xfId="0" applyNumberFormat="1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0" fillId="3" borderId="0" xfId="0" applyFill="1"/>
    <xf numFmtId="0" fontId="18" fillId="0" borderId="1" xfId="0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12" fillId="0" borderId="0" xfId="0" applyNumberFormat="1" applyFont="1" applyFill="1" applyBorder="1"/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21" fillId="3" borderId="11" xfId="0" applyFont="1" applyFill="1" applyBorder="1" applyAlignment="1">
      <alignment vertical="center"/>
    </xf>
    <xf numFmtId="165" fontId="11" fillId="4" borderId="1" xfId="0" applyNumberFormat="1" applyFont="1" applyFill="1" applyBorder="1" applyAlignment="1">
      <alignment horizontal="right" vertical="center"/>
    </xf>
    <xf numFmtId="165" fontId="11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10" fillId="5" borderId="0" xfId="0" applyNumberFormat="1" applyFont="1" applyFill="1"/>
    <xf numFmtId="165" fontId="10" fillId="5" borderId="0" xfId="0" applyNumberFormat="1" applyFont="1" applyFill="1"/>
    <xf numFmtId="0" fontId="18" fillId="0" borderId="1" xfId="0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4" fontId="10" fillId="5" borderId="0" xfId="0" applyNumberFormat="1" applyFont="1" applyFill="1"/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165" fontId="19" fillId="4" borderId="1" xfId="0" applyNumberFormat="1" applyFont="1" applyFill="1" applyBorder="1" applyAlignment="1">
      <alignment horizontal="right" vertic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1" fillId="0" borderId="4" xfId="0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66" fontId="11" fillId="0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65" fontId="24" fillId="7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9" fillId="3" borderId="3" xfId="0" applyNumberFormat="1" applyFont="1" applyFill="1" applyBorder="1" applyAlignment="1">
      <alignment horizontal="center" vertical="center"/>
    </xf>
    <xf numFmtId="165" fontId="29" fillId="3" borderId="1" xfId="0" applyNumberFormat="1" applyFont="1" applyFill="1" applyBorder="1" applyAlignment="1">
      <alignment horizontal="center" vertical="center"/>
    </xf>
    <xf numFmtId="0" fontId="27" fillId="0" borderId="0" xfId="0" applyFont="1"/>
    <xf numFmtId="0" fontId="16" fillId="2" borderId="0" xfId="0" applyFont="1" applyFill="1" applyAlignment="1">
      <alignment horizontal="center"/>
    </xf>
    <xf numFmtId="165" fontId="29" fillId="3" borderId="0" xfId="0" applyNumberFormat="1" applyFont="1" applyFill="1" applyBorder="1" applyAlignment="1">
      <alignment horizontal="center" vertical="center"/>
    </xf>
    <xf numFmtId="165" fontId="24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/>
    </xf>
    <xf numFmtId="165" fontId="24" fillId="3" borderId="14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164" fontId="10" fillId="3" borderId="7" xfId="1" applyFont="1" applyFill="1" applyBorder="1" applyAlignment="1">
      <alignment horizontal="center"/>
    </xf>
    <xf numFmtId="164" fontId="10" fillId="5" borderId="0" xfId="1" applyFont="1" applyFill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30" fillId="8" borderId="15" xfId="0" applyNumberFormat="1" applyFont="1" applyFill="1" applyBorder="1" applyAlignment="1">
      <alignment horizontal="center" vertical="center"/>
    </xf>
    <xf numFmtId="164" fontId="10" fillId="0" borderId="0" xfId="1" applyFont="1" applyFill="1" applyAlignment="1">
      <alignment horizontal="center"/>
    </xf>
    <xf numFmtId="164" fontId="10" fillId="3" borderId="0" xfId="1" applyFont="1" applyFill="1" applyAlignment="1">
      <alignment horizontal="center"/>
    </xf>
    <xf numFmtId="164" fontId="10" fillId="7" borderId="1" xfId="1" applyFont="1" applyFill="1" applyBorder="1"/>
    <xf numFmtId="164" fontId="10" fillId="9" borderId="1" xfId="0" applyNumberFormat="1" applyFont="1" applyFill="1" applyBorder="1"/>
    <xf numFmtId="165" fontId="12" fillId="10" borderId="1" xfId="0" applyNumberFormat="1" applyFont="1" applyFill="1" applyBorder="1"/>
    <xf numFmtId="165" fontId="12" fillId="11" borderId="1" xfId="0" applyNumberFormat="1" applyFont="1" applyFill="1" applyBorder="1"/>
    <xf numFmtId="0" fontId="17" fillId="10" borderId="2" xfId="0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167" fontId="10" fillId="9" borderId="1" xfId="0" applyNumberFormat="1" applyFont="1" applyFill="1" applyBorder="1"/>
    <xf numFmtId="167" fontId="10" fillId="10" borderId="1" xfId="1" applyNumberFormat="1" applyFont="1" applyFill="1" applyBorder="1"/>
    <xf numFmtId="0" fontId="10" fillId="10" borderId="10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166" fontId="19" fillId="11" borderId="1" xfId="0" applyNumberFormat="1" applyFont="1" applyFill="1" applyBorder="1" applyAlignment="1">
      <alignment horizontal="center" vertical="center"/>
    </xf>
    <xf numFmtId="165" fontId="19" fillId="11" borderId="1" xfId="0" applyNumberFormat="1" applyFont="1" applyFill="1" applyBorder="1" applyAlignment="1">
      <alignment horizontal="right" vertical="center"/>
    </xf>
    <xf numFmtId="165" fontId="12" fillId="12" borderId="1" xfId="0" applyNumberFormat="1" applyFont="1" applyFill="1" applyBorder="1"/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2" fontId="11" fillId="3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165" fontId="22" fillId="0" borderId="1" xfId="0" applyNumberFormat="1" applyFont="1" applyBorder="1" applyAlignment="1">
      <alignment horizontal="right" vertical="center"/>
    </xf>
    <xf numFmtId="8" fontId="22" fillId="0" borderId="1" xfId="0" applyNumberFormat="1" applyFont="1" applyBorder="1" applyAlignment="1">
      <alignment horizontal="right" vertical="center"/>
    </xf>
    <xf numFmtId="167" fontId="11" fillId="3" borderId="1" xfId="2" applyNumberFormat="1" applyFont="1" applyFill="1" applyBorder="1" applyAlignment="1">
      <alignment horizontal="right" vertical="center"/>
    </xf>
    <xf numFmtId="0" fontId="8" fillId="2" borderId="0" xfId="0" applyFont="1" applyFill="1"/>
    <xf numFmtId="0" fontId="25" fillId="3" borderId="1" xfId="0" applyFont="1" applyFill="1" applyBorder="1"/>
    <xf numFmtId="0" fontId="26" fillId="3" borderId="1" xfId="0" applyFont="1" applyFill="1" applyBorder="1"/>
    <xf numFmtId="0" fontId="27" fillId="3" borderId="1" xfId="0" applyFont="1" applyFill="1" applyBorder="1"/>
    <xf numFmtId="168" fontId="10" fillId="0" borderId="1" xfId="0" applyNumberFormat="1" applyFont="1" applyBorder="1"/>
    <xf numFmtId="168" fontId="31" fillId="7" borderId="25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7" borderId="10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164" fontId="11" fillId="0" borderId="0" xfId="1" applyFont="1"/>
    <xf numFmtId="164" fontId="10" fillId="5" borderId="0" xfId="1" applyFont="1" applyFill="1"/>
    <xf numFmtId="164" fontId="0" fillId="5" borderId="0" xfId="1" applyFont="1" applyFill="1"/>
    <xf numFmtId="164" fontId="0" fillId="0" borderId="0" xfId="1" applyFont="1"/>
    <xf numFmtId="0" fontId="21" fillId="3" borderId="7" xfId="0" applyFont="1" applyFill="1" applyBorder="1" applyAlignment="1">
      <alignment vertical="center"/>
    </xf>
    <xf numFmtId="164" fontId="10" fillId="11" borderId="7" xfId="1" applyFont="1" applyFill="1" applyBorder="1" applyAlignment="1">
      <alignment horizontal="center"/>
    </xf>
    <xf numFmtId="0" fontId="21" fillId="3" borderId="28" xfId="0" applyFont="1" applyFill="1" applyBorder="1" applyAlignment="1">
      <alignment vertical="center"/>
    </xf>
    <xf numFmtId="0" fontId="10" fillId="14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0" fillId="0" borderId="0" xfId="0" applyFont="1"/>
    <xf numFmtId="0" fontId="16" fillId="2" borderId="0" xfId="0" applyFont="1" applyFill="1" applyAlignment="1">
      <alignment horizontal="center"/>
    </xf>
    <xf numFmtId="0" fontId="10" fillId="4" borderId="9" xfId="0" applyFont="1" applyFill="1" applyBorder="1" applyAlignment="1"/>
    <xf numFmtId="0" fontId="10" fillId="7" borderId="9" xfId="0" applyFont="1" applyFill="1" applyBorder="1" applyAlignment="1">
      <alignment horizontal="left"/>
    </xf>
    <xf numFmtId="165" fontId="11" fillId="11" borderId="1" xfId="0" applyNumberFormat="1" applyFont="1" applyFill="1" applyBorder="1" applyAlignment="1">
      <alignment horizontal="right" vertical="center"/>
    </xf>
    <xf numFmtId="0" fontId="10" fillId="7" borderId="9" xfId="0" applyFont="1" applyFill="1" applyBorder="1" applyAlignment="1">
      <alignment horizontal="left"/>
    </xf>
    <xf numFmtId="0" fontId="10" fillId="4" borderId="10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13" borderId="10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2" fillId="13" borderId="16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9" borderId="10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center"/>
    </xf>
    <xf numFmtId="166" fontId="0" fillId="0" borderId="0" xfId="0" applyNumberFormat="1"/>
    <xf numFmtId="4" fontId="10" fillId="5" borderId="0" xfId="0" applyNumberFormat="1" applyFont="1" applyFill="1"/>
    <xf numFmtId="0" fontId="18" fillId="0" borderId="1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" fillId="13" borderId="17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0" fillId="15" borderId="0" xfId="0" applyFont="1" applyFill="1" applyAlignment="1">
      <alignment horizontal="center"/>
    </xf>
    <xf numFmtId="0" fontId="10" fillId="4" borderId="10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23" fillId="6" borderId="16" xfId="0" applyFont="1" applyFill="1" applyBorder="1" applyAlignment="1">
      <alignment horizontal="center"/>
    </xf>
    <xf numFmtId="0" fontId="12" fillId="13" borderId="26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2" fillId="13" borderId="17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30" fillId="6" borderId="12" xfId="0" applyFont="1" applyFill="1" applyBorder="1" applyAlignment="1">
      <alignment horizontal="center"/>
    </xf>
    <xf numFmtId="164" fontId="0" fillId="0" borderId="0" xfId="1" applyNumberFormat="1" applyFont="1"/>
    <xf numFmtId="0" fontId="10" fillId="14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168" fontId="0" fillId="0" borderId="0" xfId="1" applyNumberFormat="1" applyFont="1"/>
    <xf numFmtId="0" fontId="21" fillId="3" borderId="19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vertical="center"/>
    </xf>
    <xf numFmtId="0" fontId="21" fillId="3" borderId="7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0" fontId="24" fillId="6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9" fillId="6" borderId="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30" fillId="9" borderId="13" xfId="0" applyFont="1" applyFill="1" applyBorder="1" applyAlignment="1">
      <alignment horizontal="center"/>
    </xf>
    <xf numFmtId="0" fontId="30" fillId="9" borderId="14" xfId="0" applyFont="1" applyFill="1" applyBorder="1" applyAlignment="1">
      <alignment horizontal="center"/>
    </xf>
    <xf numFmtId="0" fontId="31" fillId="7" borderId="24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left"/>
    </xf>
    <xf numFmtId="0" fontId="27" fillId="3" borderId="9" xfId="0" applyFont="1" applyFill="1" applyBorder="1" applyAlignment="1">
      <alignment horizontal="left"/>
    </xf>
    <xf numFmtId="0" fontId="27" fillId="3" borderId="3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07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3110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1</xdr:row>
      <xdr:rowOff>47625</xdr:rowOff>
    </xdr:from>
    <xdr:to>
      <xdr:col>11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1562100</xdr:colOff>
      <xdr:row>1</xdr:row>
      <xdr:rowOff>47625</xdr:rowOff>
    </xdr:from>
    <xdr:to>
      <xdr:col>11</xdr:col>
      <xdr:colOff>151341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5621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413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1076325</xdr:colOff>
      <xdr:row>1</xdr:row>
      <xdr:rowOff>47625</xdr:rowOff>
    </xdr:from>
    <xdr:to>
      <xdr:col>12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137583</xdr:colOff>
      <xdr:row>1</xdr:row>
      <xdr:rowOff>47625</xdr:rowOff>
    </xdr:from>
    <xdr:to>
      <xdr:col>11</xdr:col>
      <xdr:colOff>600075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19075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15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981075</xdr:colOff>
      <xdr:row>1</xdr:row>
      <xdr:rowOff>47625</xdr:rowOff>
    </xdr:from>
    <xdr:to>
      <xdr:col>11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105833</xdr:colOff>
      <xdr:row>1</xdr:row>
      <xdr:rowOff>47625</xdr:rowOff>
    </xdr:from>
    <xdr:to>
      <xdr:col>11</xdr:col>
      <xdr:colOff>346075</xdr:colOff>
      <xdr:row>5</xdr:row>
      <xdr:rowOff>158750</xdr:rowOff>
    </xdr:to>
    <xdr:sp macro="" textlink="">
      <xdr:nvSpPr>
        <xdr:cNvPr id="5" name="CaixaDeTexto 4"/>
        <xdr:cNvSpPr txBox="1"/>
      </xdr:nvSpPr>
      <xdr:spPr>
        <a:xfrm>
          <a:off x="20955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17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12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200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2752724</xdr:colOff>
      <xdr:row>1</xdr:row>
      <xdr:rowOff>47625</xdr:rowOff>
    </xdr:from>
    <xdr:to>
      <xdr:col>8</xdr:col>
      <xdr:colOff>1659465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752724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24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1933575</xdr:colOff>
      <xdr:row>1</xdr:row>
      <xdr:rowOff>47625</xdr:rowOff>
    </xdr:from>
    <xdr:to>
      <xdr:col>9</xdr:col>
      <xdr:colOff>134408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Para-Remo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026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Para-Remo 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48"/>
  <sheetViews>
    <sheetView showGridLines="0" zoomScale="90" zoomScaleNormal="90" workbookViewId="0">
      <selection activeCell="H129" sqref="H129"/>
    </sheetView>
  </sheetViews>
  <sheetFormatPr defaultRowHeight="15" x14ac:dyDescent="0.25"/>
  <cols>
    <col min="1" max="1" width="46.140625" customWidth="1"/>
    <col min="2" max="3" width="17.85546875" customWidth="1"/>
    <col min="4" max="4" width="14.85546875" customWidth="1"/>
    <col min="5" max="5" width="10.7109375" bestFit="1" customWidth="1"/>
    <col min="6" max="6" width="10.7109375" customWidth="1"/>
    <col min="7" max="7" width="13.7109375" bestFit="1" customWidth="1"/>
    <col min="8" max="8" width="24.140625" bestFit="1" customWidth="1"/>
    <col min="9" max="9" width="2.7109375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74"/>
  </cols>
  <sheetData>
    <row r="8" spans="1:15" x14ac:dyDescent="0.25">
      <c r="N8" s="40" t="s">
        <v>28</v>
      </c>
      <c r="O8" s="41">
        <f ca="1">NOW()</f>
        <v>41864.762725115739</v>
      </c>
    </row>
    <row r="9" spans="1:15" ht="15.75" x14ac:dyDescent="0.25">
      <c r="A9" s="212" t="s">
        <v>212</v>
      </c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</row>
    <row r="10" spans="1:15" x14ac:dyDescent="0.25">
      <c r="A10" s="165" t="s">
        <v>87</v>
      </c>
      <c r="B10" s="165"/>
      <c r="C10" s="165"/>
      <c r="D10" s="165"/>
      <c r="E10" s="2" t="s">
        <v>9</v>
      </c>
      <c r="F10" s="2"/>
      <c r="G10" s="1"/>
      <c r="H10" s="1"/>
      <c r="J10" s="1" t="s">
        <v>8</v>
      </c>
      <c r="K10" s="2" t="s">
        <v>9</v>
      </c>
      <c r="L10" s="1"/>
      <c r="M10" s="1"/>
      <c r="N10" s="1"/>
      <c r="O10" s="1"/>
    </row>
    <row r="11" spans="1:15" x14ac:dyDescent="0.25">
      <c r="A11" s="185" t="s">
        <v>62</v>
      </c>
      <c r="B11" s="196"/>
      <c r="C11" s="196"/>
      <c r="D11" s="196"/>
      <c r="E11" s="2" t="s">
        <v>7</v>
      </c>
      <c r="F11" s="2"/>
      <c r="G11" s="1" t="s">
        <v>88</v>
      </c>
      <c r="H11" s="1"/>
      <c r="J11" s="185" t="s">
        <v>62</v>
      </c>
      <c r="K11" s="2" t="s">
        <v>81</v>
      </c>
      <c r="L11" s="1"/>
      <c r="M11" s="1"/>
      <c r="N11" s="1"/>
      <c r="O11" s="1"/>
    </row>
    <row r="12" spans="1:15" ht="16.5" thickBot="1" x14ac:dyDescent="0.3">
      <c r="A12" s="211" t="s">
        <v>0</v>
      </c>
      <c r="B12" s="211"/>
      <c r="C12" s="211"/>
      <c r="D12" s="211"/>
      <c r="E12" s="211"/>
      <c r="F12" s="211"/>
      <c r="G12" s="211"/>
      <c r="H12" s="211"/>
      <c r="J12" s="211" t="s">
        <v>10</v>
      </c>
      <c r="K12" s="211"/>
      <c r="L12" s="211"/>
      <c r="M12" s="211"/>
      <c r="N12" s="211"/>
      <c r="O12" s="211"/>
    </row>
    <row r="13" spans="1:15" ht="27" x14ac:dyDescent="0.25">
      <c r="A13" s="21" t="s">
        <v>1</v>
      </c>
      <c r="B13" s="21" t="s">
        <v>243</v>
      </c>
      <c r="C13" s="21" t="s">
        <v>244</v>
      </c>
      <c r="D13" s="21" t="s">
        <v>22</v>
      </c>
      <c r="E13" s="21" t="s">
        <v>2</v>
      </c>
      <c r="F13" s="22" t="s">
        <v>227</v>
      </c>
      <c r="G13" s="22" t="s">
        <v>228</v>
      </c>
      <c r="H13" s="23" t="s">
        <v>4</v>
      </c>
      <c r="J13" s="24" t="s">
        <v>1</v>
      </c>
      <c r="K13" s="24" t="s">
        <v>2</v>
      </c>
      <c r="L13" s="25" t="s">
        <v>3</v>
      </c>
      <c r="M13" s="58" t="s">
        <v>15</v>
      </c>
      <c r="N13" s="58" t="s">
        <v>16</v>
      </c>
      <c r="O13" s="26" t="s">
        <v>4</v>
      </c>
    </row>
    <row r="14" spans="1:15" ht="15.75" x14ac:dyDescent="0.25">
      <c r="A14" s="205" t="s">
        <v>5</v>
      </c>
      <c r="B14" s="206"/>
      <c r="C14" s="206"/>
      <c r="D14" s="206"/>
      <c r="E14" s="206"/>
      <c r="F14" s="206"/>
      <c r="G14" s="206"/>
      <c r="H14" s="207"/>
      <c r="J14" s="208" t="s">
        <v>5</v>
      </c>
      <c r="K14" s="209"/>
      <c r="L14" s="209"/>
      <c r="M14" s="213"/>
      <c r="N14" s="213"/>
      <c r="O14" s="210"/>
    </row>
    <row r="15" spans="1:15" ht="15.75" x14ac:dyDescent="0.25">
      <c r="A15" s="3" t="s">
        <v>90</v>
      </c>
      <c r="B15" s="3" t="s">
        <v>126</v>
      </c>
      <c r="C15" s="3" t="s">
        <v>52</v>
      </c>
      <c r="D15" s="3" t="s">
        <v>245</v>
      </c>
      <c r="E15" s="70">
        <v>3</v>
      </c>
      <c r="F15" s="70"/>
      <c r="G15" s="19"/>
      <c r="H15" s="19">
        <f>E15*(G15+F15)</f>
        <v>0</v>
      </c>
      <c r="J15" s="9"/>
      <c r="K15" s="10"/>
      <c r="L15" s="11"/>
      <c r="M15" s="33">
        <f>L15*M14</f>
        <v>0</v>
      </c>
      <c r="N15" s="33"/>
      <c r="O15" s="11"/>
    </row>
    <row r="16" spans="1:15" x14ac:dyDescent="0.25">
      <c r="A16" s="3" t="s">
        <v>91</v>
      </c>
      <c r="B16" s="3" t="s">
        <v>82</v>
      </c>
      <c r="C16" s="3" t="s">
        <v>52</v>
      </c>
      <c r="D16" s="3" t="s">
        <v>245</v>
      </c>
      <c r="E16" s="3">
        <v>2</v>
      </c>
      <c r="F16" s="3"/>
      <c r="G16" s="19"/>
      <c r="H16" s="19">
        <f>E16*(G16+F16)</f>
        <v>0</v>
      </c>
      <c r="J16" s="9"/>
      <c r="K16" s="10"/>
      <c r="L16" s="11"/>
      <c r="M16" s="11"/>
      <c r="N16" s="11"/>
      <c r="O16" s="11"/>
    </row>
    <row r="17" spans="1:15" x14ac:dyDescent="0.25">
      <c r="A17" s="3"/>
      <c r="B17" s="3"/>
      <c r="C17" s="3"/>
      <c r="D17" s="3"/>
      <c r="E17" s="3"/>
      <c r="F17" s="3"/>
      <c r="G17" s="19"/>
      <c r="H17" s="19"/>
      <c r="J17" s="9"/>
      <c r="K17" s="10"/>
      <c r="L17" s="11"/>
      <c r="M17" s="11"/>
      <c r="N17" s="11"/>
      <c r="O17" s="11"/>
    </row>
    <row r="18" spans="1:15" ht="15.75" x14ac:dyDescent="0.25">
      <c r="A18" s="3"/>
      <c r="B18" s="3"/>
      <c r="C18" s="3"/>
      <c r="D18" s="3"/>
      <c r="E18" s="4"/>
      <c r="F18" s="4"/>
      <c r="G18" s="19"/>
      <c r="H18" s="19"/>
      <c r="J18" s="14"/>
      <c r="K18" s="15"/>
      <c r="L18" s="16"/>
      <c r="M18" s="16"/>
      <c r="N18" s="16"/>
      <c r="O18" s="16"/>
    </row>
    <row r="19" spans="1:15" ht="15.75" x14ac:dyDescent="0.25">
      <c r="A19" s="63" t="s">
        <v>56</v>
      </c>
      <c r="B19" s="63"/>
      <c r="C19" s="63"/>
      <c r="D19" s="63"/>
      <c r="E19" s="107">
        <f>SUM(E15:E18)</f>
        <v>5</v>
      </c>
      <c r="F19" s="180"/>
      <c r="G19" s="64"/>
      <c r="H19" s="89">
        <f>SUM(H15:H18)</f>
        <v>0</v>
      </c>
      <c r="J19" s="201" t="s">
        <v>11</v>
      </c>
      <c r="K19" s="202"/>
      <c r="L19" s="203"/>
      <c r="M19" s="162"/>
      <c r="N19" s="162"/>
      <c r="O19" s="8">
        <f>SUM(O15:O18)</f>
        <v>0</v>
      </c>
    </row>
    <row r="20" spans="1:15" x14ac:dyDescent="0.25">
      <c r="A20" s="30" t="s">
        <v>92</v>
      </c>
      <c r="B20" s="30"/>
      <c r="C20" s="30"/>
      <c r="D20" s="30"/>
      <c r="E20" s="2" t="s">
        <v>9</v>
      </c>
      <c r="F20" s="2"/>
      <c r="G20" s="1">
        <v>4</v>
      </c>
      <c r="H20" s="1"/>
      <c r="J20" s="1" t="s">
        <v>8</v>
      </c>
      <c r="K20" s="2" t="s">
        <v>9</v>
      </c>
      <c r="L20" s="1"/>
      <c r="M20" s="1"/>
      <c r="N20" s="1"/>
      <c r="O20" s="1"/>
    </row>
    <row r="21" spans="1:15" x14ac:dyDescent="0.25">
      <c r="A21" s="164" t="s">
        <v>14</v>
      </c>
      <c r="B21" s="196"/>
      <c r="C21" s="196"/>
      <c r="D21" s="196"/>
      <c r="E21" s="2" t="s">
        <v>7</v>
      </c>
      <c r="F21" s="2"/>
      <c r="G21" s="1" t="s">
        <v>93</v>
      </c>
      <c r="H21" s="1"/>
      <c r="J21" s="164" t="s">
        <v>14</v>
      </c>
      <c r="K21" s="2" t="s">
        <v>7</v>
      </c>
      <c r="L21" s="1"/>
      <c r="M21" s="1"/>
      <c r="N21" s="1"/>
      <c r="O21" s="1"/>
    </row>
    <row r="22" spans="1:15" ht="15.75" x14ac:dyDescent="0.25">
      <c r="A22" s="205" t="s">
        <v>6</v>
      </c>
      <c r="B22" s="206"/>
      <c r="C22" s="206"/>
      <c r="D22" s="206"/>
      <c r="E22" s="206"/>
      <c r="F22" s="206"/>
      <c r="G22" s="206"/>
      <c r="H22" s="207"/>
      <c r="J22" s="208" t="s">
        <v>6</v>
      </c>
      <c r="K22" s="209"/>
      <c r="L22" s="209"/>
      <c r="M22" s="209"/>
      <c r="N22" s="209"/>
      <c r="O22" s="210"/>
    </row>
    <row r="23" spans="1:15" ht="15.75" x14ac:dyDescent="0.25">
      <c r="A23" s="3" t="s">
        <v>94</v>
      </c>
      <c r="B23" s="3" t="s">
        <v>248</v>
      </c>
      <c r="C23" s="3" t="s">
        <v>249</v>
      </c>
      <c r="D23" s="3" t="s">
        <v>245</v>
      </c>
      <c r="E23" s="3">
        <v>6</v>
      </c>
      <c r="F23" s="3"/>
      <c r="G23" s="19"/>
      <c r="H23" s="19">
        <f>E23*(G23+F23)</f>
        <v>0</v>
      </c>
      <c r="J23" s="9"/>
      <c r="K23" s="10"/>
      <c r="L23" s="11"/>
      <c r="M23" s="33">
        <f>L23*M22</f>
        <v>0</v>
      </c>
      <c r="N23" s="33"/>
      <c r="O23" s="11"/>
    </row>
    <row r="24" spans="1:15" x14ac:dyDescent="0.25">
      <c r="A24" s="3"/>
      <c r="B24" s="3"/>
      <c r="C24" s="3"/>
      <c r="D24" s="3"/>
      <c r="E24" s="3"/>
      <c r="F24" s="3"/>
      <c r="G24" s="19"/>
      <c r="H24" s="19"/>
      <c r="J24" s="9"/>
      <c r="K24" s="10"/>
      <c r="L24" s="11"/>
      <c r="M24" s="11"/>
      <c r="N24" s="11"/>
      <c r="O24" s="11"/>
    </row>
    <row r="25" spans="1:15" x14ac:dyDescent="0.25">
      <c r="A25" s="3"/>
      <c r="B25" s="3"/>
      <c r="C25" s="3"/>
      <c r="D25" s="3"/>
      <c r="E25" s="3"/>
      <c r="F25" s="3"/>
      <c r="G25" s="19"/>
      <c r="H25" s="19"/>
      <c r="J25" s="9"/>
      <c r="K25" s="10"/>
      <c r="L25" s="11"/>
      <c r="M25" s="11"/>
      <c r="N25" s="11"/>
      <c r="O25" s="11"/>
    </row>
    <row r="26" spans="1:15" ht="15.75" x14ac:dyDescent="0.25">
      <c r="A26" s="14"/>
      <c r="B26" s="14"/>
      <c r="C26" s="14"/>
      <c r="D26" s="14"/>
      <c r="E26" s="15"/>
      <c r="F26" s="15"/>
      <c r="G26" s="16"/>
      <c r="H26" s="16"/>
      <c r="J26" s="14"/>
      <c r="K26" s="15"/>
      <c r="L26" s="16"/>
      <c r="M26" s="16"/>
      <c r="N26" s="16"/>
      <c r="O26" s="16"/>
    </row>
    <row r="27" spans="1:15" ht="15.75" x14ac:dyDescent="0.25">
      <c r="A27" s="63" t="s">
        <v>55</v>
      </c>
      <c r="B27" s="63"/>
      <c r="C27" s="63"/>
      <c r="D27" s="63"/>
      <c r="E27" s="107">
        <f>SUM(E23:E26)</f>
        <v>6</v>
      </c>
      <c r="F27" s="180"/>
      <c r="G27" s="64"/>
      <c r="H27" s="102">
        <f>SUM(H23:H26)</f>
        <v>0</v>
      </c>
      <c r="J27" s="201" t="s">
        <v>11</v>
      </c>
      <c r="K27" s="202"/>
      <c r="L27" s="203"/>
      <c r="M27" s="162"/>
      <c r="N27" s="162"/>
      <c r="O27" s="8">
        <f>SUM(O23:O26)</f>
        <v>0</v>
      </c>
    </row>
    <row r="28" spans="1:15" x14ac:dyDescent="0.25">
      <c r="A28" s="63" t="s">
        <v>57</v>
      </c>
      <c r="B28" s="197"/>
      <c r="C28" s="197"/>
      <c r="D28" s="197"/>
      <c r="E28" s="161">
        <f>E23+E19</f>
        <v>11</v>
      </c>
      <c r="F28" s="179"/>
      <c r="G28" s="64"/>
      <c r="H28" s="159">
        <f>H23+H19</f>
        <v>0</v>
      </c>
      <c r="K28" s="204" t="s">
        <v>12</v>
      </c>
      <c r="L28" s="204"/>
      <c r="M28" s="163"/>
      <c r="N28" s="163"/>
      <c r="O28" s="27"/>
    </row>
    <row r="29" spans="1:15" x14ac:dyDescent="0.25">
      <c r="A29" t="s">
        <v>207</v>
      </c>
      <c r="K29" s="28"/>
      <c r="L29" s="28"/>
      <c r="M29" s="28"/>
      <c r="N29" s="28"/>
      <c r="O29" s="29"/>
    </row>
    <row r="30" spans="1:15" x14ac:dyDescent="0.25">
      <c r="K30" s="28"/>
      <c r="L30" s="28"/>
      <c r="M30" s="28"/>
      <c r="N30" s="28"/>
      <c r="O30" s="29"/>
    </row>
    <row r="31" spans="1:15" ht="15.75" x14ac:dyDescent="0.25">
      <c r="A31" s="212" t="s">
        <v>213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</row>
    <row r="32" spans="1:15" x14ac:dyDescent="0.25">
      <c r="A32" s="165" t="s">
        <v>95</v>
      </c>
      <c r="B32" s="165"/>
      <c r="C32" s="165"/>
      <c r="D32" s="165"/>
      <c r="E32" s="2" t="s">
        <v>9</v>
      </c>
      <c r="F32" s="2"/>
      <c r="G32" s="1">
        <v>7</v>
      </c>
      <c r="H32" s="1"/>
      <c r="J32" s="1" t="s">
        <v>8</v>
      </c>
      <c r="K32" s="2" t="s">
        <v>9</v>
      </c>
      <c r="L32" s="1"/>
      <c r="M32" s="1"/>
      <c r="N32" s="1"/>
      <c r="O32" s="1"/>
    </row>
    <row r="33" spans="1:15" x14ac:dyDescent="0.25">
      <c r="A33" s="69" t="s">
        <v>13</v>
      </c>
      <c r="B33" s="196"/>
      <c r="C33" s="196"/>
      <c r="D33" s="196"/>
      <c r="E33" s="2" t="s">
        <v>103</v>
      </c>
      <c r="F33" s="2"/>
      <c r="G33" s="1"/>
      <c r="H33" s="1"/>
      <c r="J33" s="69" t="s">
        <v>13</v>
      </c>
      <c r="K33" s="2" t="s">
        <v>7</v>
      </c>
      <c r="L33" s="1"/>
      <c r="M33" s="1"/>
      <c r="N33" s="1"/>
      <c r="O33" s="1"/>
    </row>
    <row r="34" spans="1:15" ht="16.5" thickBot="1" x14ac:dyDescent="0.3">
      <c r="A34" s="211" t="s">
        <v>0</v>
      </c>
      <c r="B34" s="211"/>
      <c r="C34" s="211"/>
      <c r="D34" s="211"/>
      <c r="E34" s="211"/>
      <c r="F34" s="211"/>
      <c r="G34" s="211"/>
      <c r="H34" s="211"/>
      <c r="J34" s="211" t="s">
        <v>10</v>
      </c>
      <c r="K34" s="211"/>
      <c r="L34" s="211"/>
      <c r="M34" s="211"/>
      <c r="N34" s="211"/>
      <c r="O34" s="211"/>
    </row>
    <row r="35" spans="1:15" ht="27" x14ac:dyDescent="0.25">
      <c r="A35" s="21" t="s">
        <v>1</v>
      </c>
      <c r="B35" s="21" t="s">
        <v>243</v>
      </c>
      <c r="C35" s="21" t="s">
        <v>244</v>
      </c>
      <c r="D35" s="21" t="s">
        <v>22</v>
      </c>
      <c r="E35" s="21" t="s">
        <v>2</v>
      </c>
      <c r="F35" s="22" t="s">
        <v>227</v>
      </c>
      <c r="G35" s="22" t="s">
        <v>228</v>
      </c>
      <c r="H35" s="23" t="s">
        <v>4</v>
      </c>
      <c r="J35" s="24" t="s">
        <v>1</v>
      </c>
      <c r="K35" s="24" t="s">
        <v>2</v>
      </c>
      <c r="L35" s="25" t="s">
        <v>3</v>
      </c>
      <c r="M35" s="58" t="s">
        <v>15</v>
      </c>
      <c r="N35" s="58" t="s">
        <v>16</v>
      </c>
      <c r="O35" s="26" t="s">
        <v>4</v>
      </c>
    </row>
    <row r="36" spans="1:15" ht="15.75" x14ac:dyDescent="0.25">
      <c r="A36" s="205" t="s">
        <v>5</v>
      </c>
      <c r="B36" s="206"/>
      <c r="C36" s="206"/>
      <c r="D36" s="206"/>
      <c r="E36" s="206"/>
      <c r="F36" s="206"/>
      <c r="G36" s="206"/>
      <c r="H36" s="207"/>
      <c r="J36" s="208" t="s">
        <v>5</v>
      </c>
      <c r="K36" s="209"/>
      <c r="L36" s="209"/>
      <c r="M36" s="213"/>
      <c r="N36" s="213"/>
      <c r="O36" s="210"/>
    </row>
    <row r="37" spans="1:15" ht="15.75" x14ac:dyDescent="0.25">
      <c r="A37" s="3" t="s">
        <v>104</v>
      </c>
      <c r="B37" s="3" t="s">
        <v>82</v>
      </c>
      <c r="C37" s="3" t="s">
        <v>126</v>
      </c>
      <c r="D37" s="3" t="s">
        <v>245</v>
      </c>
      <c r="E37" s="70">
        <v>5</v>
      </c>
      <c r="F37" s="70"/>
      <c r="G37" s="19"/>
      <c r="H37" s="19">
        <f>E37*(G37+F37)</f>
        <v>0</v>
      </c>
      <c r="J37" s="9"/>
      <c r="K37" s="10"/>
      <c r="L37" s="11"/>
      <c r="M37" s="33">
        <f>L37*M36</f>
        <v>0</v>
      </c>
      <c r="N37" s="33"/>
      <c r="O37" s="11"/>
    </row>
    <row r="38" spans="1:15" x14ac:dyDescent="0.25">
      <c r="A38" s="3" t="s">
        <v>107</v>
      </c>
      <c r="B38" s="3" t="s">
        <v>52</v>
      </c>
      <c r="C38" s="3" t="s">
        <v>126</v>
      </c>
      <c r="D38" s="3" t="s">
        <v>245</v>
      </c>
      <c r="E38" s="3">
        <v>5</v>
      </c>
      <c r="F38" s="3"/>
      <c r="G38" s="19"/>
      <c r="H38" s="19">
        <f t="shared" ref="H38:H40" si="0">E38*(G38+F38)</f>
        <v>0</v>
      </c>
      <c r="J38" s="9"/>
      <c r="K38" s="10"/>
      <c r="L38" s="11"/>
      <c r="M38" s="11"/>
      <c r="N38" s="11"/>
      <c r="O38" s="11"/>
    </row>
    <row r="39" spans="1:15" x14ac:dyDescent="0.25">
      <c r="A39" s="3" t="s">
        <v>105</v>
      </c>
      <c r="B39" s="3" t="s">
        <v>246</v>
      </c>
      <c r="C39" s="3" t="s">
        <v>126</v>
      </c>
      <c r="D39" s="3" t="s">
        <v>245</v>
      </c>
      <c r="E39" s="3">
        <v>3</v>
      </c>
      <c r="F39" s="3"/>
      <c r="G39" s="19"/>
      <c r="H39" s="19">
        <f t="shared" si="0"/>
        <v>0</v>
      </c>
      <c r="J39" s="9"/>
      <c r="K39" s="10"/>
      <c r="L39" s="11"/>
      <c r="M39" s="11"/>
      <c r="N39" s="11"/>
      <c r="O39" s="11"/>
    </row>
    <row r="40" spans="1:15" ht="15.75" x14ac:dyDescent="0.25">
      <c r="A40" s="3" t="s">
        <v>106</v>
      </c>
      <c r="B40" s="3" t="s">
        <v>247</v>
      </c>
      <c r="C40" s="3" t="s">
        <v>126</v>
      </c>
      <c r="D40" s="3" t="s">
        <v>245</v>
      </c>
      <c r="E40" s="4">
        <v>2</v>
      </c>
      <c r="F40" s="4"/>
      <c r="G40" s="19"/>
      <c r="H40" s="19">
        <f t="shared" si="0"/>
        <v>0</v>
      </c>
      <c r="J40" s="14"/>
      <c r="K40" s="15"/>
      <c r="L40" s="16"/>
      <c r="M40" s="16"/>
      <c r="N40" s="16"/>
      <c r="O40" s="16"/>
    </row>
    <row r="41" spans="1:15" ht="15.75" x14ac:dyDescent="0.25">
      <c r="A41" s="63" t="s">
        <v>56</v>
      </c>
      <c r="B41" s="63"/>
      <c r="C41" s="63"/>
      <c r="D41" s="63"/>
      <c r="E41" s="107">
        <f>SUM(E37:E40)</f>
        <v>15</v>
      </c>
      <c r="F41" s="180"/>
      <c r="G41" s="64"/>
      <c r="H41" s="199">
        <f>SUM(H37:H40)</f>
        <v>0</v>
      </c>
      <c r="J41" s="201" t="s">
        <v>11</v>
      </c>
      <c r="K41" s="202"/>
      <c r="L41" s="203"/>
      <c r="M41" s="162"/>
      <c r="N41" s="162"/>
      <c r="O41" s="8">
        <f>SUM(O37:O40)</f>
        <v>0</v>
      </c>
    </row>
    <row r="42" spans="1:15" x14ac:dyDescent="0.25">
      <c r="A42" t="s">
        <v>208</v>
      </c>
      <c r="K42" s="28"/>
      <c r="L42" s="28"/>
      <c r="M42" s="28"/>
      <c r="N42" s="28"/>
      <c r="O42" s="29"/>
    </row>
    <row r="43" spans="1:15" x14ac:dyDescent="0.25">
      <c r="A43" s="178" t="s">
        <v>209</v>
      </c>
      <c r="B43" s="178"/>
      <c r="C43" s="178"/>
      <c r="D43" s="178"/>
      <c r="K43" s="28"/>
      <c r="L43" s="28"/>
      <c r="M43" s="28"/>
      <c r="N43" s="28"/>
      <c r="O43" s="29"/>
    </row>
    <row r="44" spans="1:15" x14ac:dyDescent="0.25">
      <c r="K44" s="28"/>
      <c r="L44" s="28"/>
      <c r="M44" s="28"/>
      <c r="N44" s="28"/>
      <c r="O44" s="29"/>
    </row>
    <row r="45" spans="1:15" ht="15.75" x14ac:dyDescent="0.25">
      <c r="A45" s="212" t="s">
        <v>214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</row>
    <row r="46" spans="1:15" x14ac:dyDescent="0.25">
      <c r="A46" s="30" t="s">
        <v>130</v>
      </c>
      <c r="B46" s="30"/>
      <c r="C46" s="30"/>
      <c r="D46" s="30"/>
      <c r="E46" s="2" t="s">
        <v>9</v>
      </c>
      <c r="F46" s="2"/>
      <c r="G46" s="1">
        <v>9</v>
      </c>
      <c r="H46" s="1"/>
      <c r="J46" s="1" t="s">
        <v>8</v>
      </c>
      <c r="K46" s="2" t="s">
        <v>9</v>
      </c>
      <c r="L46" s="1"/>
      <c r="M46" s="1"/>
      <c r="N46" s="1"/>
      <c r="O46" s="1"/>
    </row>
    <row r="47" spans="1:15" x14ac:dyDescent="0.25">
      <c r="A47" s="164" t="s">
        <v>14</v>
      </c>
      <c r="B47" s="196"/>
      <c r="C47" s="196"/>
      <c r="D47" s="196"/>
      <c r="E47" s="2" t="s">
        <v>116</v>
      </c>
      <c r="F47" s="2"/>
      <c r="G47" s="1"/>
      <c r="H47" s="1"/>
      <c r="J47" s="164" t="s">
        <v>14</v>
      </c>
      <c r="K47" s="2" t="s">
        <v>7</v>
      </c>
      <c r="L47" s="1"/>
      <c r="M47" s="1"/>
      <c r="N47" s="1"/>
      <c r="O47" s="1"/>
    </row>
    <row r="48" spans="1:15" ht="16.5" thickBot="1" x14ac:dyDescent="0.3">
      <c r="A48" s="211" t="s">
        <v>0</v>
      </c>
      <c r="B48" s="211"/>
      <c r="C48" s="211"/>
      <c r="D48" s="211"/>
      <c r="E48" s="211"/>
      <c r="F48" s="211"/>
      <c r="G48" s="211"/>
      <c r="H48" s="211"/>
      <c r="J48" s="211" t="s">
        <v>10</v>
      </c>
      <c r="K48" s="211"/>
      <c r="L48" s="211"/>
      <c r="M48" s="211"/>
      <c r="N48" s="211"/>
      <c r="O48" s="211"/>
    </row>
    <row r="49" spans="1:15" ht="27" x14ac:dyDescent="0.25">
      <c r="A49" s="21" t="s">
        <v>1</v>
      </c>
      <c r="B49" s="21" t="s">
        <v>243</v>
      </c>
      <c r="C49" s="21" t="s">
        <v>244</v>
      </c>
      <c r="D49" s="21" t="s">
        <v>22</v>
      </c>
      <c r="E49" s="21" t="s">
        <v>2</v>
      </c>
      <c r="F49" s="22" t="s">
        <v>227</v>
      </c>
      <c r="G49" s="22" t="s">
        <v>228</v>
      </c>
      <c r="H49" s="23" t="s">
        <v>4</v>
      </c>
      <c r="J49" s="24" t="s">
        <v>1</v>
      </c>
      <c r="K49" s="24" t="s">
        <v>2</v>
      </c>
      <c r="L49" s="25" t="s">
        <v>3</v>
      </c>
      <c r="M49" s="58" t="s">
        <v>15</v>
      </c>
      <c r="N49" s="58" t="s">
        <v>16</v>
      </c>
      <c r="O49" s="26" t="s">
        <v>4</v>
      </c>
    </row>
    <row r="50" spans="1:15" ht="15.75" x14ac:dyDescent="0.25">
      <c r="A50" s="205" t="s">
        <v>6</v>
      </c>
      <c r="B50" s="206"/>
      <c r="C50" s="206"/>
      <c r="D50" s="206"/>
      <c r="E50" s="206"/>
      <c r="F50" s="206"/>
      <c r="G50" s="206"/>
      <c r="H50" s="207"/>
      <c r="J50" s="208" t="s">
        <v>6</v>
      </c>
      <c r="K50" s="209"/>
      <c r="L50" s="209"/>
      <c r="M50" s="209"/>
      <c r="N50" s="209"/>
      <c r="O50" s="210"/>
    </row>
    <row r="51" spans="1:15" ht="15.75" x14ac:dyDescent="0.25">
      <c r="A51" s="3" t="s">
        <v>99</v>
      </c>
      <c r="B51" s="3" t="s">
        <v>250</v>
      </c>
      <c r="C51" s="3" t="s">
        <v>251</v>
      </c>
      <c r="D51" s="3" t="s">
        <v>245</v>
      </c>
      <c r="E51" s="3">
        <v>18</v>
      </c>
      <c r="F51" s="3"/>
      <c r="G51" s="19"/>
      <c r="H51" s="19">
        <f>E51*(G51+F51)</f>
        <v>0</v>
      </c>
      <c r="J51" s="9"/>
      <c r="K51" s="10"/>
      <c r="L51" s="11"/>
      <c r="M51" s="33">
        <f>L51*M50</f>
        <v>0</v>
      </c>
      <c r="N51" s="33"/>
      <c r="O51" s="11"/>
    </row>
    <row r="52" spans="1:15" x14ac:dyDescent="0.25">
      <c r="A52" s="3"/>
      <c r="B52" s="3"/>
      <c r="C52" s="3"/>
      <c r="D52" s="3"/>
      <c r="E52" s="3"/>
      <c r="F52" s="3"/>
      <c r="G52" s="19"/>
      <c r="H52" s="19"/>
      <c r="J52" s="9"/>
      <c r="K52" s="10"/>
      <c r="L52" s="11"/>
      <c r="M52" s="11"/>
      <c r="N52" s="11"/>
      <c r="O52" s="11"/>
    </row>
    <row r="53" spans="1:15" x14ac:dyDescent="0.25">
      <c r="A53" s="3"/>
      <c r="B53" s="3"/>
      <c r="C53" s="3"/>
      <c r="D53" s="3"/>
      <c r="E53" s="3"/>
      <c r="F53" s="3"/>
      <c r="G53" s="19"/>
      <c r="H53" s="19"/>
      <c r="J53" s="9"/>
      <c r="K53" s="10"/>
      <c r="L53" s="11"/>
      <c r="M53" s="11"/>
      <c r="N53" s="11"/>
      <c r="O53" s="11"/>
    </row>
    <row r="54" spans="1:15" ht="15.75" x14ac:dyDescent="0.25">
      <c r="A54" s="14"/>
      <c r="B54" s="14"/>
      <c r="C54" s="14"/>
      <c r="D54" s="14"/>
      <c r="E54" s="15"/>
      <c r="F54" s="15"/>
      <c r="G54" s="16"/>
      <c r="H54" s="16"/>
      <c r="J54" s="14"/>
      <c r="K54" s="15"/>
      <c r="L54" s="16"/>
      <c r="M54" s="16"/>
      <c r="N54" s="16"/>
      <c r="O54" s="16"/>
    </row>
    <row r="55" spans="1:15" ht="15.75" x14ac:dyDescent="0.25">
      <c r="A55" s="63" t="s">
        <v>55</v>
      </c>
      <c r="B55" s="63"/>
      <c r="C55" s="63"/>
      <c r="D55" s="63"/>
      <c r="E55" s="107">
        <f>SUM(E51:E54)</f>
        <v>18</v>
      </c>
      <c r="F55" s="180"/>
      <c r="G55" s="64"/>
      <c r="H55" s="102">
        <f>SUM(H51:H54)</f>
        <v>0</v>
      </c>
      <c r="J55" s="201" t="s">
        <v>11</v>
      </c>
      <c r="K55" s="202"/>
      <c r="L55" s="203"/>
      <c r="M55" s="162"/>
      <c r="N55" s="162"/>
      <c r="O55" s="8">
        <f>SUM(O51:O54)</f>
        <v>0</v>
      </c>
    </row>
    <row r="56" spans="1:15" x14ac:dyDescent="0.25">
      <c r="A56" s="63" t="s">
        <v>57</v>
      </c>
      <c r="B56" s="197"/>
      <c r="C56" s="197"/>
      <c r="D56" s="197"/>
      <c r="E56" s="161">
        <v>18</v>
      </c>
      <c r="F56" s="179"/>
      <c r="G56" s="64"/>
      <c r="H56" s="159">
        <f>H55+H41</f>
        <v>0</v>
      </c>
      <c r="K56" s="204" t="s">
        <v>12</v>
      </c>
      <c r="L56" s="204"/>
      <c r="M56" s="163"/>
      <c r="N56" s="163"/>
      <c r="O56" s="27"/>
    </row>
    <row r="57" spans="1:15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</row>
    <row r="58" spans="1:15" x14ac:dyDescent="0.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5" ht="15.75" x14ac:dyDescent="0.25">
      <c r="A59" s="212" t="s">
        <v>215</v>
      </c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  <row r="60" spans="1:15" x14ac:dyDescent="0.25">
      <c r="A60" s="30" t="s">
        <v>179</v>
      </c>
      <c r="B60" s="30"/>
      <c r="C60" s="30"/>
      <c r="D60" s="30"/>
      <c r="E60" s="2" t="s">
        <v>9</v>
      </c>
      <c r="F60" s="2"/>
      <c r="G60" s="1">
        <v>4</v>
      </c>
      <c r="H60" s="1"/>
      <c r="J60" s="1" t="s">
        <v>8</v>
      </c>
      <c r="K60" s="2" t="s">
        <v>9</v>
      </c>
      <c r="L60" s="1"/>
      <c r="M60" s="1"/>
      <c r="N60" s="1"/>
      <c r="O60" s="1"/>
    </row>
    <row r="61" spans="1:15" x14ac:dyDescent="0.25">
      <c r="A61" s="164" t="s">
        <v>13</v>
      </c>
      <c r="B61" s="196"/>
      <c r="C61" s="196"/>
      <c r="D61" s="196"/>
      <c r="E61" s="2" t="s">
        <v>97</v>
      </c>
      <c r="F61" s="2"/>
      <c r="G61" s="1"/>
      <c r="H61" s="1"/>
      <c r="J61" s="164" t="s">
        <v>13</v>
      </c>
      <c r="K61" s="2" t="s">
        <v>7</v>
      </c>
      <c r="L61" s="1"/>
      <c r="M61" s="1"/>
      <c r="N61" s="1"/>
      <c r="O61" s="1"/>
    </row>
    <row r="62" spans="1:15" ht="16.5" thickBot="1" x14ac:dyDescent="0.3">
      <c r="A62" s="211" t="s">
        <v>0</v>
      </c>
      <c r="B62" s="211"/>
      <c r="C62" s="211"/>
      <c r="D62" s="211"/>
      <c r="E62" s="211"/>
      <c r="F62" s="211"/>
      <c r="G62" s="211"/>
      <c r="H62" s="211"/>
      <c r="J62" s="211" t="s">
        <v>10</v>
      </c>
      <c r="K62" s="211"/>
      <c r="L62" s="211"/>
      <c r="M62" s="211"/>
      <c r="N62" s="211"/>
      <c r="O62" s="211"/>
    </row>
    <row r="63" spans="1:15" ht="27" x14ac:dyDescent="0.25">
      <c r="A63" s="21" t="s">
        <v>1</v>
      </c>
      <c r="B63" s="21" t="s">
        <v>243</v>
      </c>
      <c r="C63" s="21" t="s">
        <v>244</v>
      </c>
      <c r="D63" s="21" t="s">
        <v>22</v>
      </c>
      <c r="E63" s="21" t="s">
        <v>2</v>
      </c>
      <c r="F63" s="22" t="s">
        <v>227</v>
      </c>
      <c r="G63" s="22" t="s">
        <v>228</v>
      </c>
      <c r="H63" s="23" t="s">
        <v>4</v>
      </c>
      <c r="J63" s="24" t="s">
        <v>1</v>
      </c>
      <c r="K63" s="24" t="s">
        <v>2</v>
      </c>
      <c r="L63" s="25" t="s">
        <v>3</v>
      </c>
      <c r="M63" s="58" t="s">
        <v>15</v>
      </c>
      <c r="N63" s="58" t="s">
        <v>16</v>
      </c>
      <c r="O63" s="26" t="s">
        <v>4</v>
      </c>
    </row>
    <row r="64" spans="1:15" ht="15.75" x14ac:dyDescent="0.25">
      <c r="A64" s="205" t="s">
        <v>5</v>
      </c>
      <c r="B64" s="206"/>
      <c r="C64" s="206"/>
      <c r="D64" s="206"/>
      <c r="E64" s="206"/>
      <c r="F64" s="206"/>
      <c r="G64" s="206"/>
      <c r="H64" s="207"/>
      <c r="J64" s="208" t="s">
        <v>5</v>
      </c>
      <c r="K64" s="209"/>
      <c r="L64" s="209"/>
      <c r="M64" s="209"/>
      <c r="N64" s="209"/>
      <c r="O64" s="210"/>
    </row>
    <row r="65" spans="1:15" ht="15.75" x14ac:dyDescent="0.25">
      <c r="A65" s="3" t="s">
        <v>83</v>
      </c>
      <c r="B65" s="3" t="s">
        <v>126</v>
      </c>
      <c r="C65" s="3" t="s">
        <v>82</v>
      </c>
      <c r="D65" s="3" t="s">
        <v>245</v>
      </c>
      <c r="E65" s="70">
        <v>7</v>
      </c>
      <c r="F65" s="70"/>
      <c r="G65" s="19"/>
      <c r="H65" s="19">
        <f>E65*(G65+F65)</f>
        <v>0</v>
      </c>
      <c r="J65" s="3"/>
      <c r="K65" s="4"/>
      <c r="L65" s="11"/>
      <c r="M65" s="33">
        <f>L65*M64</f>
        <v>0</v>
      </c>
      <c r="N65" s="33"/>
      <c r="O65" s="11"/>
    </row>
    <row r="66" spans="1:15" x14ac:dyDescent="0.25">
      <c r="A66" s="3" t="s">
        <v>84</v>
      </c>
      <c r="B66" s="3" t="s">
        <v>52</v>
      </c>
      <c r="C66" s="3" t="s">
        <v>82</v>
      </c>
      <c r="D66" s="3" t="s">
        <v>245</v>
      </c>
      <c r="E66" s="3">
        <v>6</v>
      </c>
      <c r="F66" s="3"/>
      <c r="G66" s="19"/>
      <c r="H66" s="19">
        <f t="shared" ref="H66:H68" si="1">E66*(G66+F66)</f>
        <v>0</v>
      </c>
      <c r="J66" s="3"/>
      <c r="K66" s="3"/>
      <c r="L66" s="11"/>
      <c r="M66" s="11"/>
      <c r="N66" s="11"/>
      <c r="O66" s="11"/>
    </row>
    <row r="67" spans="1:15" x14ac:dyDescent="0.25">
      <c r="A67" s="3" t="s">
        <v>85</v>
      </c>
      <c r="B67" s="3" t="s">
        <v>246</v>
      </c>
      <c r="C67" s="3" t="s">
        <v>82</v>
      </c>
      <c r="D67" s="3" t="s">
        <v>245</v>
      </c>
      <c r="E67" s="3">
        <v>3</v>
      </c>
      <c r="F67" s="3"/>
      <c r="G67" s="19"/>
      <c r="H67" s="19">
        <f t="shared" si="1"/>
        <v>0</v>
      </c>
      <c r="J67" s="3"/>
      <c r="K67" s="3"/>
      <c r="L67" s="11"/>
      <c r="M67" s="11"/>
      <c r="N67" s="11"/>
      <c r="O67" s="11"/>
    </row>
    <row r="68" spans="1:15" x14ac:dyDescent="0.25">
      <c r="A68" s="3" t="s">
        <v>86</v>
      </c>
      <c r="B68" s="3" t="s">
        <v>247</v>
      </c>
      <c r="C68" s="3" t="s">
        <v>82</v>
      </c>
      <c r="D68" s="3" t="s">
        <v>245</v>
      </c>
      <c r="E68" s="4">
        <v>2</v>
      </c>
      <c r="F68" s="4"/>
      <c r="G68" s="19"/>
      <c r="H68" s="19">
        <f t="shared" si="1"/>
        <v>0</v>
      </c>
      <c r="J68" s="3"/>
      <c r="K68" s="3"/>
      <c r="L68" s="11"/>
      <c r="M68" s="11"/>
      <c r="N68" s="11"/>
      <c r="O68" s="11"/>
    </row>
    <row r="69" spans="1:15" ht="15.75" x14ac:dyDescent="0.25">
      <c r="A69" s="18"/>
      <c r="B69" s="18"/>
      <c r="C69" s="18"/>
      <c r="D69" s="18"/>
      <c r="E69" s="7"/>
      <c r="F69" s="7"/>
      <c r="G69" s="6"/>
      <c r="H69" s="13"/>
      <c r="J69" s="59"/>
      <c r="K69" s="60"/>
      <c r="L69" s="61"/>
      <c r="M69" s="61"/>
      <c r="N69" s="61"/>
      <c r="O69" s="62"/>
    </row>
    <row r="70" spans="1:15" ht="15.75" x14ac:dyDescent="0.25">
      <c r="A70" s="14"/>
      <c r="B70" s="14"/>
      <c r="C70" s="14"/>
      <c r="D70" s="14"/>
      <c r="E70" s="15"/>
      <c r="F70" s="15"/>
      <c r="G70" s="16"/>
      <c r="H70" s="16"/>
      <c r="J70" s="14"/>
      <c r="K70" s="15"/>
      <c r="L70" s="16"/>
      <c r="M70" s="16"/>
      <c r="N70" s="16"/>
      <c r="O70" s="16"/>
    </row>
    <row r="71" spans="1:15" ht="15.75" x14ac:dyDescent="0.25">
      <c r="A71" s="63" t="s">
        <v>11</v>
      </c>
      <c r="B71" s="197"/>
      <c r="C71" s="197"/>
      <c r="D71" s="197"/>
      <c r="E71" s="81">
        <f>SUM(E65:E70)</f>
        <v>18</v>
      </c>
      <c r="F71" s="179"/>
      <c r="G71" s="64"/>
      <c r="H71" s="8">
        <f>SUM(H65:H70)</f>
        <v>0</v>
      </c>
      <c r="J71" s="63" t="s">
        <v>11</v>
      </c>
      <c r="K71" s="65">
        <f>SUM(K65:K70)</f>
        <v>0</v>
      </c>
      <c r="L71" s="64"/>
      <c r="M71" s="82"/>
      <c r="N71" s="82"/>
      <c r="O71" s="8">
        <f>SUM(O65:O70)</f>
        <v>0</v>
      </c>
    </row>
    <row r="72" spans="1:15" x14ac:dyDescent="0.25">
      <c r="A72" s="30" t="s">
        <v>102</v>
      </c>
      <c r="B72" s="30"/>
      <c r="C72" s="30"/>
      <c r="D72" s="30"/>
      <c r="E72" s="2" t="s">
        <v>9</v>
      </c>
      <c r="F72" s="2"/>
      <c r="G72" s="1">
        <v>10</v>
      </c>
      <c r="H72" s="1"/>
      <c r="J72" s="1" t="s">
        <v>8</v>
      </c>
      <c r="K72" s="2" t="s">
        <v>9</v>
      </c>
      <c r="L72" s="1"/>
      <c r="M72" s="1"/>
      <c r="N72" s="1"/>
      <c r="O72" s="1"/>
    </row>
    <row r="73" spans="1:15" x14ac:dyDescent="0.25">
      <c r="A73" s="164" t="s">
        <v>14</v>
      </c>
      <c r="B73" s="196"/>
      <c r="C73" s="196"/>
      <c r="D73" s="196"/>
      <c r="E73" s="2" t="s">
        <v>7</v>
      </c>
      <c r="F73" s="2"/>
      <c r="G73" s="1" t="s">
        <v>100</v>
      </c>
      <c r="H73" s="1"/>
      <c r="J73" s="164" t="s">
        <v>14</v>
      </c>
      <c r="K73" s="2" t="s">
        <v>7</v>
      </c>
      <c r="L73" s="1"/>
      <c r="M73" s="1"/>
      <c r="N73" s="1"/>
      <c r="O73" s="1"/>
    </row>
    <row r="74" spans="1:15" ht="16.5" thickBot="1" x14ac:dyDescent="0.3">
      <c r="A74" s="211" t="s">
        <v>0</v>
      </c>
      <c r="B74" s="211"/>
      <c r="C74" s="211"/>
      <c r="D74" s="211"/>
      <c r="E74" s="211"/>
      <c r="F74" s="211"/>
      <c r="G74" s="211"/>
      <c r="H74" s="211"/>
      <c r="J74" s="211" t="s">
        <v>10</v>
      </c>
      <c r="K74" s="211"/>
      <c r="L74" s="211"/>
      <c r="M74" s="211"/>
      <c r="N74" s="211"/>
      <c r="O74" s="211"/>
    </row>
    <row r="75" spans="1:15" ht="27" x14ac:dyDescent="0.25">
      <c r="A75" s="21" t="s">
        <v>1</v>
      </c>
      <c r="B75" s="21" t="s">
        <v>243</v>
      </c>
      <c r="C75" s="21" t="s">
        <v>244</v>
      </c>
      <c r="D75" s="21" t="s">
        <v>22</v>
      </c>
      <c r="E75" s="21" t="s">
        <v>2</v>
      </c>
      <c r="F75" s="22" t="s">
        <v>227</v>
      </c>
      <c r="G75" s="22" t="s">
        <v>228</v>
      </c>
      <c r="H75" s="23" t="s">
        <v>4</v>
      </c>
      <c r="J75" s="24" t="s">
        <v>1</v>
      </c>
      <c r="K75" s="24" t="s">
        <v>2</v>
      </c>
      <c r="L75" s="25" t="s">
        <v>3</v>
      </c>
      <c r="M75" s="58" t="s">
        <v>15</v>
      </c>
      <c r="N75" s="58" t="s">
        <v>16</v>
      </c>
      <c r="O75" s="26" t="s">
        <v>4</v>
      </c>
    </row>
    <row r="76" spans="1:15" ht="15.75" x14ac:dyDescent="0.25">
      <c r="A76" s="205" t="s">
        <v>6</v>
      </c>
      <c r="B76" s="206"/>
      <c r="C76" s="206"/>
      <c r="D76" s="206"/>
      <c r="E76" s="206"/>
      <c r="F76" s="206"/>
      <c r="G76" s="206"/>
      <c r="H76" s="207"/>
      <c r="J76" s="208" t="s">
        <v>6</v>
      </c>
      <c r="K76" s="209"/>
      <c r="L76" s="209"/>
      <c r="M76" s="213"/>
      <c r="N76" s="213"/>
      <c r="O76" s="210"/>
    </row>
    <row r="77" spans="1:15" ht="15.75" x14ac:dyDescent="0.25">
      <c r="A77" s="3" t="s">
        <v>99</v>
      </c>
      <c r="B77" s="3" t="s">
        <v>250</v>
      </c>
      <c r="C77" s="3" t="s">
        <v>251</v>
      </c>
      <c r="D77" s="3" t="s">
        <v>245</v>
      </c>
      <c r="E77" s="3">
        <v>18</v>
      </c>
      <c r="F77" s="3"/>
      <c r="G77" s="19"/>
      <c r="H77" s="19">
        <f>E77*(G77+F77)</f>
        <v>0</v>
      </c>
      <c r="J77" s="9"/>
      <c r="K77" s="10"/>
      <c r="L77" s="11"/>
      <c r="M77" s="33">
        <f>L77*M76</f>
        <v>0</v>
      </c>
      <c r="N77" s="33"/>
      <c r="O77" s="11"/>
    </row>
    <row r="78" spans="1:15" x14ac:dyDescent="0.25">
      <c r="A78" s="3"/>
      <c r="B78" s="3"/>
      <c r="C78" s="3"/>
      <c r="D78" s="3"/>
      <c r="E78" s="3"/>
      <c r="F78" s="3"/>
      <c r="G78" s="19"/>
      <c r="H78" s="19"/>
      <c r="J78" s="9"/>
      <c r="K78" s="10"/>
      <c r="L78" s="11"/>
      <c r="M78" s="11"/>
      <c r="N78" s="11"/>
      <c r="O78" s="11"/>
    </row>
    <row r="79" spans="1:15" x14ac:dyDescent="0.25">
      <c r="A79" s="3"/>
      <c r="B79" s="3"/>
      <c r="C79" s="3"/>
      <c r="D79" s="3"/>
      <c r="E79" s="3"/>
      <c r="F79" s="3"/>
      <c r="G79" s="19"/>
      <c r="H79" s="19"/>
      <c r="J79" s="9"/>
      <c r="K79" s="10"/>
      <c r="L79" s="11"/>
      <c r="M79" s="11"/>
      <c r="N79" s="11"/>
      <c r="O79" s="11"/>
    </row>
    <row r="80" spans="1:15" ht="15.75" x14ac:dyDescent="0.25">
      <c r="A80" s="14"/>
      <c r="B80" s="14"/>
      <c r="C80" s="14"/>
      <c r="D80" s="14"/>
      <c r="E80" s="15"/>
      <c r="F80" s="15"/>
      <c r="G80" s="16"/>
      <c r="H80" s="16"/>
      <c r="J80" s="14"/>
      <c r="K80" s="15"/>
      <c r="L80" s="16"/>
      <c r="M80" s="16"/>
      <c r="N80" s="16"/>
      <c r="O80" s="16"/>
    </row>
    <row r="81" spans="1:15" ht="15.75" x14ac:dyDescent="0.25">
      <c r="A81" s="63" t="s">
        <v>55</v>
      </c>
      <c r="B81" s="197"/>
      <c r="C81" s="197"/>
      <c r="D81" s="197"/>
      <c r="E81" s="81">
        <f>SUM(E77:E80)</f>
        <v>18</v>
      </c>
      <c r="F81" s="179"/>
      <c r="G81" s="64"/>
      <c r="H81" s="8">
        <f>H77</f>
        <v>0</v>
      </c>
      <c r="J81" s="201" t="s">
        <v>11</v>
      </c>
      <c r="K81" s="202"/>
      <c r="L81" s="203"/>
      <c r="M81" s="82"/>
      <c r="N81" s="82"/>
      <c r="O81" s="8">
        <f>SUM(O77:O80)</f>
        <v>0</v>
      </c>
    </row>
    <row r="82" spans="1:15" ht="15.75" x14ac:dyDescent="0.25">
      <c r="A82" s="63" t="s">
        <v>57</v>
      </c>
      <c r="B82" s="197"/>
      <c r="C82" s="197"/>
      <c r="D82" s="197"/>
      <c r="E82" s="96">
        <f>E81+E71</f>
        <v>36</v>
      </c>
      <c r="F82" s="179"/>
      <c r="G82" s="64"/>
      <c r="H82" s="149">
        <f>H81+H71</f>
        <v>0</v>
      </c>
      <c r="K82" s="204" t="s">
        <v>12</v>
      </c>
      <c r="L82" s="204"/>
      <c r="M82" s="83"/>
      <c r="N82" s="83"/>
      <c r="O82" s="27"/>
    </row>
    <row r="84" spans="1:15" x14ac:dyDescent="0.25">
      <c r="N84" s="40"/>
      <c r="O84" s="41"/>
    </row>
    <row r="85" spans="1:15" ht="15.75" x14ac:dyDescent="0.25">
      <c r="A85" s="212" t="s">
        <v>216</v>
      </c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</row>
    <row r="86" spans="1:15" x14ac:dyDescent="0.25">
      <c r="A86" s="30" t="s">
        <v>181</v>
      </c>
      <c r="B86" s="30"/>
      <c r="C86" s="30"/>
      <c r="D86" s="30"/>
      <c r="E86" s="2" t="s">
        <v>9</v>
      </c>
      <c r="F86" s="2"/>
      <c r="G86" s="1">
        <v>7</v>
      </c>
      <c r="H86" s="1"/>
      <c r="J86" s="1" t="s">
        <v>8</v>
      </c>
      <c r="K86" s="2" t="s">
        <v>9</v>
      </c>
      <c r="L86" s="1"/>
      <c r="M86" s="1"/>
      <c r="N86" s="1"/>
      <c r="O86" s="1"/>
    </row>
    <row r="87" spans="1:15" x14ac:dyDescent="0.25">
      <c r="A87" s="164" t="s">
        <v>13</v>
      </c>
      <c r="B87" s="196"/>
      <c r="C87" s="196"/>
      <c r="D87" s="196"/>
      <c r="E87" s="2" t="s">
        <v>97</v>
      </c>
      <c r="F87" s="2"/>
      <c r="G87" s="1"/>
      <c r="H87" s="1"/>
      <c r="J87" s="164" t="s">
        <v>13</v>
      </c>
      <c r="K87" s="2" t="s">
        <v>7</v>
      </c>
      <c r="L87" s="1"/>
      <c r="M87" s="1"/>
      <c r="N87" s="1"/>
      <c r="O87" s="1"/>
    </row>
    <row r="88" spans="1:15" ht="16.5" thickBot="1" x14ac:dyDescent="0.3">
      <c r="A88" s="211" t="s">
        <v>0</v>
      </c>
      <c r="B88" s="211"/>
      <c r="C88" s="211"/>
      <c r="D88" s="211"/>
      <c r="E88" s="211"/>
      <c r="F88" s="211"/>
      <c r="G88" s="211"/>
      <c r="H88" s="211"/>
      <c r="J88" s="211" t="s">
        <v>10</v>
      </c>
      <c r="K88" s="211"/>
      <c r="L88" s="211"/>
      <c r="M88" s="211"/>
      <c r="N88" s="211"/>
      <c r="O88" s="211"/>
    </row>
    <row r="89" spans="1:15" ht="27" x14ac:dyDescent="0.25">
      <c r="A89" s="21" t="s">
        <v>1</v>
      </c>
      <c r="B89" s="21" t="s">
        <v>243</v>
      </c>
      <c r="C89" s="21" t="s">
        <v>244</v>
      </c>
      <c r="D89" s="21" t="s">
        <v>22</v>
      </c>
      <c r="E89" s="21" t="s">
        <v>2</v>
      </c>
      <c r="F89" s="22" t="s">
        <v>227</v>
      </c>
      <c r="G89" s="22" t="s">
        <v>228</v>
      </c>
      <c r="H89" s="23" t="s">
        <v>4</v>
      </c>
      <c r="J89" s="24" t="s">
        <v>1</v>
      </c>
      <c r="K89" s="24" t="s">
        <v>2</v>
      </c>
      <c r="L89" s="25" t="s">
        <v>3</v>
      </c>
      <c r="M89" s="58" t="s">
        <v>15</v>
      </c>
      <c r="N89" s="58" t="s">
        <v>16</v>
      </c>
      <c r="O89" s="26" t="s">
        <v>4</v>
      </c>
    </row>
    <row r="90" spans="1:15" ht="15.75" x14ac:dyDescent="0.25">
      <c r="A90" s="205" t="s">
        <v>5</v>
      </c>
      <c r="B90" s="206"/>
      <c r="C90" s="206"/>
      <c r="D90" s="206"/>
      <c r="E90" s="206"/>
      <c r="F90" s="206"/>
      <c r="G90" s="206"/>
      <c r="H90" s="207"/>
      <c r="J90" s="208" t="s">
        <v>5</v>
      </c>
      <c r="K90" s="209"/>
      <c r="L90" s="209"/>
      <c r="M90" s="209"/>
      <c r="N90" s="209"/>
      <c r="O90" s="210"/>
    </row>
    <row r="91" spans="1:15" ht="15.75" x14ac:dyDescent="0.25">
      <c r="A91" s="3" t="s">
        <v>83</v>
      </c>
      <c r="B91" s="3" t="s">
        <v>126</v>
      </c>
      <c r="C91" s="3" t="s">
        <v>82</v>
      </c>
      <c r="D91" s="3" t="s">
        <v>245</v>
      </c>
      <c r="E91" s="70">
        <v>7</v>
      </c>
      <c r="F91" s="70"/>
      <c r="G91" s="19"/>
      <c r="H91" s="19">
        <f>E91*(G91+F91)</f>
        <v>0</v>
      </c>
      <c r="J91" s="3"/>
      <c r="K91" s="4"/>
      <c r="L91" s="11"/>
      <c r="M91" s="33">
        <f>L91*M90</f>
        <v>0</v>
      </c>
      <c r="N91" s="33"/>
      <c r="O91" s="11"/>
    </row>
    <row r="92" spans="1:15" x14ac:dyDescent="0.25">
      <c r="A92" s="3" t="s">
        <v>84</v>
      </c>
      <c r="B92" s="3" t="s">
        <v>52</v>
      </c>
      <c r="C92" s="3" t="s">
        <v>82</v>
      </c>
      <c r="D92" s="3" t="s">
        <v>245</v>
      </c>
      <c r="E92" s="3">
        <v>6</v>
      </c>
      <c r="F92" s="3"/>
      <c r="G92" s="19"/>
      <c r="H92" s="19">
        <f t="shared" ref="H92:H94" si="2">E92*(G92+F92)</f>
        <v>0</v>
      </c>
      <c r="J92" s="3"/>
      <c r="K92" s="3"/>
      <c r="L92" s="11"/>
      <c r="M92" s="11"/>
      <c r="N92" s="11"/>
      <c r="O92" s="11"/>
    </row>
    <row r="93" spans="1:15" x14ac:dyDescent="0.25">
      <c r="A93" s="3" t="s">
        <v>85</v>
      </c>
      <c r="B93" s="3" t="s">
        <v>246</v>
      </c>
      <c r="C93" s="3" t="s">
        <v>82</v>
      </c>
      <c r="D93" s="3" t="s">
        <v>245</v>
      </c>
      <c r="E93" s="3">
        <v>3</v>
      </c>
      <c r="F93" s="3"/>
      <c r="G93" s="19"/>
      <c r="H93" s="19">
        <f t="shared" si="2"/>
        <v>0</v>
      </c>
      <c r="J93" s="3"/>
      <c r="K93" s="3"/>
      <c r="L93" s="11"/>
      <c r="M93" s="11"/>
      <c r="N93" s="11"/>
      <c r="O93" s="11"/>
    </row>
    <row r="94" spans="1:15" x14ac:dyDescent="0.25">
      <c r="A94" s="3" t="s">
        <v>86</v>
      </c>
      <c r="B94" s="3" t="s">
        <v>247</v>
      </c>
      <c r="C94" s="3" t="s">
        <v>82</v>
      </c>
      <c r="D94" s="3" t="s">
        <v>245</v>
      </c>
      <c r="E94" s="4">
        <v>2</v>
      </c>
      <c r="F94" s="4"/>
      <c r="G94" s="19"/>
      <c r="H94" s="19">
        <f t="shared" si="2"/>
        <v>0</v>
      </c>
      <c r="J94" s="3"/>
      <c r="K94" s="3"/>
      <c r="L94" s="11"/>
      <c r="M94" s="11"/>
      <c r="N94" s="11"/>
      <c r="O94" s="11"/>
    </row>
    <row r="95" spans="1:15" ht="15.75" x14ac:dyDescent="0.25">
      <c r="A95" s="18"/>
      <c r="B95" s="18"/>
      <c r="C95" s="18"/>
      <c r="D95" s="18"/>
      <c r="E95" s="7"/>
      <c r="F95" s="7"/>
      <c r="G95" s="6"/>
      <c r="H95" s="13"/>
      <c r="J95" s="59"/>
      <c r="K95" s="60"/>
      <c r="L95" s="61"/>
      <c r="M95" s="61"/>
      <c r="N95" s="61"/>
      <c r="O95" s="62"/>
    </row>
    <row r="96" spans="1:15" ht="15.75" x14ac:dyDescent="0.25">
      <c r="A96" s="14"/>
      <c r="B96" s="14"/>
      <c r="C96" s="14"/>
      <c r="D96" s="14"/>
      <c r="E96" s="15"/>
      <c r="F96" s="15"/>
      <c r="G96" s="16"/>
      <c r="H96" s="16"/>
      <c r="J96" s="14"/>
      <c r="K96" s="15"/>
      <c r="L96" s="16"/>
      <c r="M96" s="16"/>
      <c r="N96" s="16"/>
      <c r="O96" s="16"/>
    </row>
    <row r="97" spans="1:15" ht="15.75" x14ac:dyDescent="0.25">
      <c r="A97" s="63" t="s">
        <v>11</v>
      </c>
      <c r="B97" s="197"/>
      <c r="C97" s="197"/>
      <c r="D97" s="197"/>
      <c r="E97" s="96">
        <f>SUM(E91:E96)</f>
        <v>18</v>
      </c>
      <c r="F97" s="179"/>
      <c r="G97" s="64"/>
      <c r="H97" s="8">
        <f>SUM(H91:H96)</f>
        <v>0</v>
      </c>
      <c r="J97" s="63" t="s">
        <v>11</v>
      </c>
      <c r="K97" s="65">
        <f>SUM(K91:K96)</f>
        <v>0</v>
      </c>
      <c r="L97" s="64"/>
      <c r="M97" s="97"/>
      <c r="N97" s="97"/>
      <c r="O97" s="8">
        <f>SUM(O91:O96)</f>
        <v>0</v>
      </c>
    </row>
    <row r="98" spans="1:15" x14ac:dyDescent="0.25">
      <c r="A98" s="30" t="s">
        <v>80</v>
      </c>
      <c r="B98" s="30"/>
      <c r="C98" s="30"/>
      <c r="D98" s="30"/>
      <c r="E98" s="2" t="s">
        <v>9</v>
      </c>
      <c r="F98" s="2"/>
      <c r="G98" s="1"/>
      <c r="H98" s="1"/>
      <c r="J98" s="1" t="s">
        <v>8</v>
      </c>
      <c r="K98" s="2" t="s">
        <v>9</v>
      </c>
      <c r="L98" s="1"/>
      <c r="M98" s="1"/>
      <c r="N98" s="1"/>
      <c r="O98" s="1"/>
    </row>
    <row r="99" spans="1:15" x14ac:dyDescent="0.25">
      <c r="A99" s="164" t="s">
        <v>14</v>
      </c>
      <c r="B99" s="196"/>
      <c r="C99" s="196"/>
      <c r="D99" s="196"/>
      <c r="E99" s="2" t="s">
        <v>7</v>
      </c>
      <c r="F99" s="2"/>
      <c r="G99" s="1"/>
      <c r="H99" s="1"/>
      <c r="J99" s="164" t="s">
        <v>14</v>
      </c>
      <c r="K99" s="2" t="s">
        <v>7</v>
      </c>
      <c r="L99" s="1"/>
      <c r="M99" s="1"/>
      <c r="N99" s="1"/>
      <c r="O99" s="1"/>
    </row>
    <row r="100" spans="1:15" ht="16.5" thickBot="1" x14ac:dyDescent="0.3">
      <c r="A100" s="211" t="s">
        <v>0</v>
      </c>
      <c r="B100" s="211"/>
      <c r="C100" s="211"/>
      <c r="D100" s="211"/>
      <c r="E100" s="211"/>
      <c r="F100" s="211"/>
      <c r="G100" s="211"/>
      <c r="H100" s="211"/>
      <c r="J100" s="211" t="s">
        <v>10</v>
      </c>
      <c r="K100" s="211"/>
      <c r="L100" s="211"/>
      <c r="M100" s="211"/>
      <c r="N100" s="211"/>
      <c r="O100" s="211"/>
    </row>
    <row r="101" spans="1:15" ht="27" x14ac:dyDescent="0.25">
      <c r="A101" s="21" t="s">
        <v>1</v>
      </c>
      <c r="B101" s="21" t="s">
        <v>243</v>
      </c>
      <c r="C101" s="21" t="s">
        <v>244</v>
      </c>
      <c r="D101" s="21" t="s">
        <v>22</v>
      </c>
      <c r="E101" s="21" t="s">
        <v>2</v>
      </c>
      <c r="F101" s="22" t="s">
        <v>227</v>
      </c>
      <c r="G101" s="22" t="s">
        <v>228</v>
      </c>
      <c r="H101" s="23" t="s">
        <v>4</v>
      </c>
      <c r="J101" s="24" t="s">
        <v>1</v>
      </c>
      <c r="K101" s="24" t="s">
        <v>2</v>
      </c>
      <c r="L101" s="25" t="s">
        <v>3</v>
      </c>
      <c r="M101" s="58" t="s">
        <v>15</v>
      </c>
      <c r="N101" s="58" t="s">
        <v>16</v>
      </c>
      <c r="O101" s="26" t="s">
        <v>4</v>
      </c>
    </row>
    <row r="102" spans="1:15" ht="15.75" x14ac:dyDescent="0.25">
      <c r="A102" s="205" t="s">
        <v>6</v>
      </c>
      <c r="B102" s="206"/>
      <c r="C102" s="206"/>
      <c r="D102" s="206"/>
      <c r="E102" s="206"/>
      <c r="F102" s="206"/>
      <c r="G102" s="206"/>
      <c r="H102" s="207"/>
      <c r="J102" s="208" t="s">
        <v>6</v>
      </c>
      <c r="K102" s="209"/>
      <c r="L102" s="209"/>
      <c r="M102" s="213"/>
      <c r="N102" s="213"/>
      <c r="O102" s="210"/>
    </row>
    <row r="103" spans="1:15" ht="15.75" x14ac:dyDescent="0.25">
      <c r="A103" s="3" t="s">
        <v>226</v>
      </c>
      <c r="B103" s="3" t="s">
        <v>250</v>
      </c>
      <c r="C103" s="3" t="s">
        <v>252</v>
      </c>
      <c r="D103" s="3" t="s">
        <v>245</v>
      </c>
      <c r="E103" s="3">
        <v>18</v>
      </c>
      <c r="F103" s="3"/>
      <c r="G103" s="19"/>
      <c r="H103" s="19">
        <f>E103*(G103+F103)</f>
        <v>0</v>
      </c>
      <c r="J103" s="9"/>
      <c r="K103" s="10"/>
      <c r="L103" s="11"/>
      <c r="M103" s="33">
        <f>L103*M102</f>
        <v>0</v>
      </c>
      <c r="N103" s="33"/>
      <c r="O103" s="11"/>
    </row>
    <row r="104" spans="1:15" x14ac:dyDescent="0.25">
      <c r="A104" s="3"/>
      <c r="B104" s="3"/>
      <c r="C104" s="3"/>
      <c r="D104" s="3"/>
      <c r="E104" s="3"/>
      <c r="F104" s="3"/>
      <c r="G104" s="19"/>
      <c r="H104" s="19"/>
      <c r="J104" s="9"/>
      <c r="K104" s="10"/>
      <c r="L104" s="11"/>
      <c r="M104" s="11"/>
      <c r="N104" s="11"/>
      <c r="O104" s="11"/>
    </row>
    <row r="105" spans="1:15" x14ac:dyDescent="0.25">
      <c r="A105" s="3"/>
      <c r="B105" s="3"/>
      <c r="C105" s="3"/>
      <c r="D105" s="3"/>
      <c r="E105" s="3"/>
      <c r="F105" s="3"/>
      <c r="G105" s="19"/>
      <c r="H105" s="19"/>
      <c r="J105" s="9"/>
      <c r="K105" s="10"/>
      <c r="L105" s="11"/>
      <c r="M105" s="11"/>
      <c r="N105" s="11"/>
      <c r="O105" s="11"/>
    </row>
    <row r="106" spans="1:15" ht="15.75" x14ac:dyDescent="0.25">
      <c r="A106" s="14"/>
      <c r="B106" s="14"/>
      <c r="C106" s="14"/>
      <c r="D106" s="14"/>
      <c r="E106" s="15"/>
      <c r="F106" s="15"/>
      <c r="G106" s="16"/>
      <c r="H106" s="16"/>
      <c r="J106" s="14"/>
      <c r="K106" s="15"/>
      <c r="L106" s="16"/>
      <c r="M106" s="16"/>
      <c r="N106" s="16"/>
      <c r="O106" s="16"/>
    </row>
    <row r="107" spans="1:15" ht="15.75" x14ac:dyDescent="0.25">
      <c r="A107" s="63" t="s">
        <v>55</v>
      </c>
      <c r="B107" s="197"/>
      <c r="C107" s="197"/>
      <c r="D107" s="197"/>
      <c r="E107" s="96">
        <f>SUM(E103:E106)</f>
        <v>18</v>
      </c>
      <c r="F107" s="179"/>
      <c r="G107" s="64"/>
      <c r="H107" s="8">
        <f>H103</f>
        <v>0</v>
      </c>
      <c r="J107" s="201" t="s">
        <v>11</v>
      </c>
      <c r="K107" s="202"/>
      <c r="L107" s="203"/>
      <c r="M107" s="97"/>
      <c r="N107" s="97"/>
      <c r="O107" s="8">
        <f>SUM(O103:O106)</f>
        <v>0</v>
      </c>
    </row>
    <row r="108" spans="1:15" ht="15.75" x14ac:dyDescent="0.25">
      <c r="A108" s="63" t="s">
        <v>57</v>
      </c>
      <c r="B108" s="197"/>
      <c r="C108" s="197"/>
      <c r="D108" s="197"/>
      <c r="E108" s="96">
        <f>E97+E107</f>
        <v>36</v>
      </c>
      <c r="F108" s="179"/>
      <c r="G108" s="64"/>
      <c r="H108" s="149">
        <f>H107+H97</f>
        <v>0</v>
      </c>
      <c r="K108" s="204" t="s">
        <v>12</v>
      </c>
      <c r="L108" s="204"/>
      <c r="M108" s="94"/>
      <c r="N108" s="94"/>
      <c r="O108" s="27"/>
    </row>
    <row r="109" spans="1:15" x14ac:dyDescent="0.25">
      <c r="K109" s="28"/>
      <c r="L109" s="28"/>
      <c r="M109" s="28"/>
      <c r="N109" s="28"/>
      <c r="O109" s="29"/>
    </row>
    <row r="110" spans="1:15" ht="15.75" x14ac:dyDescent="0.25">
      <c r="A110" s="212" t="s">
        <v>217</v>
      </c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</row>
    <row r="111" spans="1:15" x14ac:dyDescent="0.25">
      <c r="A111" s="30" t="s">
        <v>182</v>
      </c>
      <c r="B111" s="30"/>
      <c r="C111" s="30"/>
      <c r="D111" s="30"/>
      <c r="E111" s="2" t="s">
        <v>9</v>
      </c>
      <c r="F111" s="2"/>
      <c r="G111" s="1">
        <v>6</v>
      </c>
      <c r="H111" s="1"/>
      <c r="J111" s="1" t="s">
        <v>8</v>
      </c>
      <c r="K111" s="2" t="s">
        <v>9</v>
      </c>
      <c r="L111" s="1"/>
      <c r="M111" s="1"/>
      <c r="N111" s="1"/>
      <c r="O111" s="1"/>
    </row>
    <row r="112" spans="1:15" x14ac:dyDescent="0.25">
      <c r="A112" s="73" t="s">
        <v>13</v>
      </c>
      <c r="B112" s="196"/>
      <c r="C112" s="196"/>
      <c r="D112" s="196"/>
      <c r="E112" s="2" t="s">
        <v>101</v>
      </c>
      <c r="F112" s="2"/>
      <c r="G112" s="1"/>
      <c r="H112" s="1"/>
      <c r="J112" s="73" t="s">
        <v>13</v>
      </c>
      <c r="K112" s="2" t="s">
        <v>7</v>
      </c>
      <c r="L112" s="1"/>
      <c r="M112" s="1"/>
      <c r="N112" s="1"/>
      <c r="O112" s="1"/>
    </row>
    <row r="113" spans="1:15" ht="16.5" thickBot="1" x14ac:dyDescent="0.3">
      <c r="A113" s="211" t="s">
        <v>0</v>
      </c>
      <c r="B113" s="211"/>
      <c r="C113" s="211"/>
      <c r="D113" s="211"/>
      <c r="E113" s="211"/>
      <c r="F113" s="211"/>
      <c r="G113" s="211"/>
      <c r="H113" s="211"/>
      <c r="J113" s="211" t="s">
        <v>10</v>
      </c>
      <c r="K113" s="211"/>
      <c r="L113" s="211"/>
      <c r="M113" s="211"/>
      <c r="N113" s="211"/>
      <c r="O113" s="211"/>
    </row>
    <row r="114" spans="1:15" ht="27" x14ac:dyDescent="0.25">
      <c r="A114" s="21" t="s">
        <v>1</v>
      </c>
      <c r="B114" s="21" t="s">
        <v>243</v>
      </c>
      <c r="C114" s="21" t="s">
        <v>244</v>
      </c>
      <c r="D114" s="21" t="s">
        <v>22</v>
      </c>
      <c r="E114" s="21" t="s">
        <v>2</v>
      </c>
      <c r="F114" s="22" t="s">
        <v>227</v>
      </c>
      <c r="G114" s="22" t="s">
        <v>228</v>
      </c>
      <c r="H114" s="23" t="s">
        <v>4</v>
      </c>
      <c r="J114" s="24" t="s">
        <v>1</v>
      </c>
      <c r="K114" s="24" t="s">
        <v>2</v>
      </c>
      <c r="L114" s="25" t="s">
        <v>3</v>
      </c>
      <c r="M114" s="58" t="s">
        <v>15</v>
      </c>
      <c r="N114" s="58" t="s">
        <v>16</v>
      </c>
      <c r="O114" s="26" t="s">
        <v>4</v>
      </c>
    </row>
    <row r="115" spans="1:15" ht="15.75" x14ac:dyDescent="0.25">
      <c r="A115" s="205" t="s">
        <v>5</v>
      </c>
      <c r="B115" s="206"/>
      <c r="C115" s="206"/>
      <c r="D115" s="206"/>
      <c r="E115" s="206"/>
      <c r="F115" s="206"/>
      <c r="G115" s="206"/>
      <c r="H115" s="207"/>
      <c r="J115" s="208" t="s">
        <v>5</v>
      </c>
      <c r="K115" s="209"/>
      <c r="L115" s="209"/>
      <c r="M115" s="209"/>
      <c r="N115" s="209"/>
      <c r="O115" s="210"/>
    </row>
    <row r="116" spans="1:15" ht="15.75" x14ac:dyDescent="0.25">
      <c r="A116" s="3" t="s">
        <v>108</v>
      </c>
      <c r="B116" s="3" t="s">
        <v>126</v>
      </c>
      <c r="C116" s="3" t="s">
        <v>82</v>
      </c>
      <c r="D116" s="3" t="s">
        <v>245</v>
      </c>
      <c r="E116" s="70">
        <v>7</v>
      </c>
      <c r="F116" s="70"/>
      <c r="G116" s="19"/>
      <c r="H116" s="19">
        <f>E116*(G116+F116)</f>
        <v>0</v>
      </c>
      <c r="J116" s="3"/>
      <c r="K116" s="4"/>
      <c r="L116" s="11"/>
      <c r="M116" s="33">
        <f>L116*M115</f>
        <v>0</v>
      </c>
      <c r="N116" s="33"/>
      <c r="O116" s="11"/>
    </row>
    <row r="117" spans="1:15" x14ac:dyDescent="0.25">
      <c r="A117" s="3" t="s">
        <v>109</v>
      </c>
      <c r="B117" s="3" t="s">
        <v>52</v>
      </c>
      <c r="C117" s="3" t="s">
        <v>82</v>
      </c>
      <c r="D117" s="3" t="s">
        <v>245</v>
      </c>
      <c r="E117" s="3">
        <v>6</v>
      </c>
      <c r="F117" s="3"/>
      <c r="G117" s="19"/>
      <c r="H117" s="19">
        <f t="shared" ref="H117:H119" si="3">E117*(G117+F117)</f>
        <v>0</v>
      </c>
      <c r="J117" s="3"/>
      <c r="K117" s="3"/>
      <c r="L117" s="11"/>
      <c r="M117" s="11"/>
      <c r="N117" s="11"/>
      <c r="O117" s="11"/>
    </row>
    <row r="118" spans="1:15" x14ac:dyDescent="0.25">
      <c r="A118" s="3" t="s">
        <v>110</v>
      </c>
      <c r="B118" s="3" t="s">
        <v>246</v>
      </c>
      <c r="C118" s="3" t="s">
        <v>82</v>
      </c>
      <c r="D118" s="3" t="s">
        <v>245</v>
      </c>
      <c r="E118" s="3">
        <v>3</v>
      </c>
      <c r="F118" s="3"/>
      <c r="G118" s="19"/>
      <c r="H118" s="19">
        <f t="shared" si="3"/>
        <v>0</v>
      </c>
      <c r="J118" s="3"/>
      <c r="K118" s="3"/>
      <c r="L118" s="11"/>
      <c r="M118" s="11"/>
      <c r="N118" s="11"/>
      <c r="O118" s="11"/>
    </row>
    <row r="119" spans="1:15" x14ac:dyDescent="0.25">
      <c r="A119" s="3" t="s">
        <v>111</v>
      </c>
      <c r="B119" s="3" t="s">
        <v>247</v>
      </c>
      <c r="C119" s="3" t="s">
        <v>82</v>
      </c>
      <c r="D119" s="3" t="s">
        <v>245</v>
      </c>
      <c r="E119" s="4">
        <v>2</v>
      </c>
      <c r="F119" s="4"/>
      <c r="G119" s="19"/>
      <c r="H119" s="19">
        <f t="shared" si="3"/>
        <v>0</v>
      </c>
      <c r="J119" s="3"/>
      <c r="K119" s="3"/>
      <c r="L119" s="11"/>
      <c r="M119" s="11"/>
      <c r="N119" s="11"/>
      <c r="O119" s="11"/>
    </row>
    <row r="120" spans="1:15" ht="15.75" x14ac:dyDescent="0.25">
      <c r="A120" s="18"/>
      <c r="B120" s="18"/>
      <c r="C120" s="18"/>
      <c r="D120" s="18"/>
      <c r="E120" s="7"/>
      <c r="F120" s="7"/>
      <c r="G120" s="6"/>
      <c r="H120" s="13"/>
      <c r="J120" s="59"/>
      <c r="K120" s="60"/>
      <c r="L120" s="61"/>
      <c r="M120" s="61"/>
      <c r="N120" s="61"/>
      <c r="O120" s="62"/>
    </row>
    <row r="121" spans="1:15" ht="15.75" x14ac:dyDescent="0.25">
      <c r="A121" s="14"/>
      <c r="B121" s="14"/>
      <c r="C121" s="14"/>
      <c r="D121" s="14"/>
      <c r="E121" s="15"/>
      <c r="F121" s="15"/>
      <c r="G121" s="16"/>
      <c r="H121" s="16"/>
      <c r="J121" s="14"/>
      <c r="K121" s="15"/>
      <c r="L121" s="16"/>
      <c r="M121" s="16"/>
      <c r="N121" s="16"/>
      <c r="O121" s="16"/>
    </row>
    <row r="122" spans="1:15" ht="15.75" x14ac:dyDescent="0.25">
      <c r="A122" s="63" t="s">
        <v>11</v>
      </c>
      <c r="B122" s="197"/>
      <c r="C122" s="197"/>
      <c r="D122" s="197"/>
      <c r="E122" s="161">
        <f>SUM(E116:E121)</f>
        <v>18</v>
      </c>
      <c r="F122" s="179"/>
      <c r="G122" s="64"/>
      <c r="H122" s="8">
        <f>SUM(H116:H121)</f>
        <v>0</v>
      </c>
      <c r="J122" s="63" t="s">
        <v>11</v>
      </c>
      <c r="K122" s="65">
        <f>SUM(K116:K121)</f>
        <v>0</v>
      </c>
      <c r="L122" s="64"/>
      <c r="M122" s="162"/>
      <c r="N122" s="162"/>
      <c r="O122" s="8">
        <f>SUM(O116:O121)</f>
        <v>0</v>
      </c>
    </row>
    <row r="123" spans="1:15" x14ac:dyDescent="0.25">
      <c r="A123" s="30" t="s">
        <v>112</v>
      </c>
      <c r="B123" s="30"/>
      <c r="C123" s="30"/>
      <c r="D123" s="30"/>
      <c r="E123" s="2" t="s">
        <v>9</v>
      </c>
      <c r="F123" s="2"/>
      <c r="G123" s="1">
        <v>13</v>
      </c>
      <c r="H123" s="1"/>
      <c r="J123" s="1" t="s">
        <v>8</v>
      </c>
      <c r="K123" s="2" t="s">
        <v>9</v>
      </c>
      <c r="L123" s="1"/>
      <c r="M123" s="1"/>
      <c r="N123" s="1"/>
      <c r="O123" s="1"/>
    </row>
    <row r="124" spans="1:15" x14ac:dyDescent="0.25">
      <c r="A124" s="164" t="s">
        <v>14</v>
      </c>
      <c r="B124" s="196"/>
      <c r="C124" s="196"/>
      <c r="D124" s="196"/>
      <c r="E124" s="2" t="s">
        <v>7</v>
      </c>
      <c r="F124" s="2"/>
      <c r="G124" s="1" t="s">
        <v>128</v>
      </c>
      <c r="H124" s="1"/>
      <c r="J124" s="164" t="s">
        <v>14</v>
      </c>
      <c r="K124" s="2" t="s">
        <v>7</v>
      </c>
      <c r="L124" s="1"/>
      <c r="M124" s="1"/>
      <c r="N124" s="1"/>
      <c r="O124" s="1"/>
    </row>
    <row r="125" spans="1:15" ht="16.5" thickBot="1" x14ac:dyDescent="0.3">
      <c r="A125" s="211" t="s">
        <v>0</v>
      </c>
      <c r="B125" s="211"/>
      <c r="C125" s="211"/>
      <c r="D125" s="211"/>
      <c r="E125" s="211"/>
      <c r="F125" s="211"/>
      <c r="G125" s="211"/>
      <c r="H125" s="211"/>
      <c r="J125" s="211" t="s">
        <v>10</v>
      </c>
      <c r="K125" s="211"/>
      <c r="L125" s="211"/>
      <c r="M125" s="211"/>
      <c r="N125" s="211"/>
      <c r="O125" s="211"/>
    </row>
    <row r="126" spans="1:15" ht="27" x14ac:dyDescent="0.25">
      <c r="A126" s="21" t="s">
        <v>1</v>
      </c>
      <c r="B126" s="21" t="s">
        <v>243</v>
      </c>
      <c r="C126" s="21" t="s">
        <v>244</v>
      </c>
      <c r="D126" s="21" t="s">
        <v>22</v>
      </c>
      <c r="E126" s="21" t="s">
        <v>2</v>
      </c>
      <c r="F126" s="22" t="s">
        <v>227</v>
      </c>
      <c r="G126" s="22" t="s">
        <v>228</v>
      </c>
      <c r="H126" s="23" t="s">
        <v>4</v>
      </c>
      <c r="J126" s="24" t="s">
        <v>1</v>
      </c>
      <c r="K126" s="24" t="s">
        <v>2</v>
      </c>
      <c r="L126" s="25" t="s">
        <v>3</v>
      </c>
      <c r="M126" s="58" t="s">
        <v>15</v>
      </c>
      <c r="N126" s="58" t="s">
        <v>16</v>
      </c>
      <c r="O126" s="26" t="s">
        <v>4</v>
      </c>
    </row>
    <row r="127" spans="1:15" ht="15.75" x14ac:dyDescent="0.25">
      <c r="A127" s="205" t="s">
        <v>6</v>
      </c>
      <c r="B127" s="206"/>
      <c r="C127" s="206"/>
      <c r="D127" s="206"/>
      <c r="E127" s="206"/>
      <c r="F127" s="206"/>
      <c r="G127" s="206"/>
      <c r="H127" s="207"/>
      <c r="J127" s="208" t="s">
        <v>6</v>
      </c>
      <c r="K127" s="209"/>
      <c r="L127" s="209"/>
      <c r="M127" s="213"/>
      <c r="N127" s="213"/>
      <c r="O127" s="210"/>
    </row>
    <row r="128" spans="1:15" ht="15.75" x14ac:dyDescent="0.25">
      <c r="A128" s="3" t="s">
        <v>113</v>
      </c>
      <c r="B128" s="3" t="s">
        <v>250</v>
      </c>
      <c r="C128" s="3" t="s">
        <v>252</v>
      </c>
      <c r="D128" s="3" t="s">
        <v>245</v>
      </c>
      <c r="E128" s="3">
        <v>18</v>
      </c>
      <c r="F128" s="3"/>
      <c r="G128" s="19"/>
      <c r="H128" s="19">
        <f>E128*(G128+F128)</f>
        <v>0</v>
      </c>
      <c r="J128" s="9"/>
      <c r="K128" s="10"/>
      <c r="L128" s="11"/>
      <c r="M128" s="33">
        <f>L128*M127</f>
        <v>0</v>
      </c>
      <c r="N128" s="33"/>
      <c r="O128" s="11"/>
    </row>
    <row r="129" spans="1:15" x14ac:dyDescent="0.25">
      <c r="A129" s="3"/>
      <c r="B129" s="3"/>
      <c r="C129" s="3"/>
      <c r="D129" s="3"/>
      <c r="E129" s="3"/>
      <c r="F129" s="3"/>
      <c r="G129" s="19"/>
      <c r="H129" s="19"/>
      <c r="J129" s="9"/>
      <c r="K129" s="10"/>
      <c r="L129" s="11"/>
      <c r="M129" s="11"/>
      <c r="N129" s="11"/>
      <c r="O129" s="11"/>
    </row>
    <row r="130" spans="1:15" x14ac:dyDescent="0.25">
      <c r="A130" s="3"/>
      <c r="B130" s="3"/>
      <c r="C130" s="3"/>
      <c r="D130" s="3"/>
      <c r="E130" s="3"/>
      <c r="F130" s="3"/>
      <c r="G130" s="19"/>
      <c r="H130" s="19"/>
      <c r="J130" s="9"/>
      <c r="K130" s="10"/>
      <c r="L130" s="11"/>
      <c r="M130" s="11"/>
      <c r="N130" s="11"/>
      <c r="O130" s="11"/>
    </row>
    <row r="131" spans="1:15" ht="15.75" x14ac:dyDescent="0.25">
      <c r="A131" s="14"/>
      <c r="B131" s="14"/>
      <c r="C131" s="14"/>
      <c r="D131" s="14"/>
      <c r="E131" s="15"/>
      <c r="F131" s="15"/>
      <c r="G131" s="16"/>
      <c r="H131" s="16"/>
      <c r="J131" s="14"/>
      <c r="K131" s="15"/>
      <c r="L131" s="16"/>
      <c r="M131" s="16"/>
      <c r="N131" s="16"/>
      <c r="O131" s="16"/>
    </row>
    <row r="132" spans="1:15" ht="15.75" x14ac:dyDescent="0.25">
      <c r="A132" s="63" t="s">
        <v>55</v>
      </c>
      <c r="B132" s="197"/>
      <c r="C132" s="197"/>
      <c r="D132" s="197"/>
      <c r="E132" s="161">
        <f>SUM(E128:E131)</f>
        <v>18</v>
      </c>
      <c r="F132" s="179"/>
      <c r="G132" s="64"/>
      <c r="H132" s="8">
        <f>H128</f>
        <v>0</v>
      </c>
      <c r="J132" s="201" t="s">
        <v>11</v>
      </c>
      <c r="K132" s="202"/>
      <c r="L132" s="203"/>
      <c r="M132" s="162"/>
      <c r="N132" s="162"/>
      <c r="O132" s="8">
        <f>SUM(O128:O131)</f>
        <v>0</v>
      </c>
    </row>
    <row r="133" spans="1:15" ht="15.75" x14ac:dyDescent="0.25">
      <c r="A133" s="63" t="s">
        <v>57</v>
      </c>
      <c r="B133" s="197"/>
      <c r="C133" s="197"/>
      <c r="D133" s="197"/>
      <c r="E133" s="161">
        <f>E122+E132</f>
        <v>36</v>
      </c>
      <c r="F133" s="179"/>
      <c r="G133" s="64"/>
      <c r="H133" s="149">
        <f>H132+H122</f>
        <v>0</v>
      </c>
      <c r="K133" s="204" t="s">
        <v>12</v>
      </c>
      <c r="L133" s="204"/>
      <c r="M133" s="163"/>
      <c r="N133" s="163"/>
      <c r="O133" s="27"/>
    </row>
    <row r="134" spans="1:15" x14ac:dyDescent="0.2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5" x14ac:dyDescent="0.2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5" x14ac:dyDescent="0.25">
      <c r="A136" s="221" t="s">
        <v>17</v>
      </c>
      <c r="B136" s="221"/>
      <c r="C136" s="221"/>
      <c r="D136" s="221"/>
      <c r="E136" s="221"/>
      <c r="F136" s="221"/>
      <c r="G136" s="221"/>
      <c r="H136" s="221"/>
      <c r="J136" s="221" t="s">
        <v>18</v>
      </c>
      <c r="K136" s="221"/>
      <c r="L136" s="221"/>
      <c r="M136" s="221"/>
      <c r="N136" s="221"/>
      <c r="O136" s="49"/>
    </row>
    <row r="137" spans="1:15" x14ac:dyDescent="0.25">
      <c r="A137" s="220" t="s">
        <v>13</v>
      </c>
      <c r="B137" s="220"/>
      <c r="C137" s="220"/>
      <c r="D137" s="220"/>
      <c r="E137" s="220"/>
      <c r="F137" s="220"/>
      <c r="G137" s="220"/>
      <c r="H137" s="189">
        <f>H19+H41+H71+H97+H122</f>
        <v>0</v>
      </c>
      <c r="J137" s="220" t="s">
        <v>13</v>
      </c>
      <c r="K137" s="220"/>
      <c r="L137" s="220"/>
      <c r="M137" s="222"/>
      <c r="N137" s="222"/>
      <c r="O137" s="52"/>
    </row>
    <row r="138" spans="1:15" x14ac:dyDescent="0.25">
      <c r="A138" s="220" t="s">
        <v>14</v>
      </c>
      <c r="B138" s="220"/>
      <c r="C138" s="220"/>
      <c r="D138" s="220"/>
      <c r="E138" s="220"/>
      <c r="F138" s="220"/>
      <c r="G138" s="220"/>
      <c r="H138" s="189">
        <f>H132+H107+H81+H55+H27</f>
        <v>0</v>
      </c>
      <c r="J138" s="220" t="s">
        <v>14</v>
      </c>
      <c r="K138" s="220"/>
      <c r="L138" s="220"/>
      <c r="M138" s="222"/>
      <c r="N138" s="222"/>
      <c r="O138" s="52"/>
    </row>
    <row r="139" spans="1:15" x14ac:dyDescent="0.25">
      <c r="A139" s="221" t="s">
        <v>11</v>
      </c>
      <c r="B139" s="221"/>
      <c r="C139" s="221"/>
      <c r="D139" s="221"/>
      <c r="E139" s="221"/>
      <c r="F139" s="221"/>
      <c r="G139" s="221"/>
      <c r="H139" s="187">
        <f>SUM(H137:H138)</f>
        <v>0</v>
      </c>
      <c r="J139" s="221" t="s">
        <v>11</v>
      </c>
      <c r="K139" s="221"/>
      <c r="L139" s="221"/>
      <c r="M139" s="223"/>
      <c r="N139" s="223"/>
      <c r="O139" s="51"/>
    </row>
    <row r="142" spans="1:15" x14ac:dyDescent="0.25">
      <c r="A142" s="214" t="s">
        <v>67</v>
      </c>
      <c r="B142" s="215"/>
      <c r="C142" s="215"/>
      <c r="D142" s="215"/>
      <c r="E142" s="215"/>
      <c r="F142" s="215"/>
      <c r="G142" s="216"/>
      <c r="H142" s="146">
        <f>H137</f>
        <v>0</v>
      </c>
    </row>
    <row r="143" spans="1:15" x14ac:dyDescent="0.25">
      <c r="A143" s="214" t="s">
        <v>68</v>
      </c>
      <c r="B143" s="215"/>
      <c r="C143" s="215"/>
      <c r="D143" s="215"/>
      <c r="E143" s="215"/>
      <c r="F143" s="215"/>
      <c r="G143" s="216"/>
      <c r="H143" s="146">
        <f>H138</f>
        <v>0</v>
      </c>
    </row>
    <row r="144" spans="1:15" x14ac:dyDescent="0.25">
      <c r="A144" s="217" t="s">
        <v>69</v>
      </c>
      <c r="B144" s="218"/>
      <c r="C144" s="218"/>
      <c r="D144" s="218"/>
      <c r="E144" s="218"/>
      <c r="F144" s="218"/>
      <c r="G144" s="219"/>
      <c r="H144" s="147">
        <f>H142+H143</f>
        <v>0</v>
      </c>
    </row>
    <row r="146" spans="8:8" x14ac:dyDescent="0.25">
      <c r="H146" s="50"/>
    </row>
    <row r="147" spans="8:8" x14ac:dyDescent="0.25">
      <c r="H147" s="50"/>
    </row>
    <row r="148" spans="8:8" x14ac:dyDescent="0.25">
      <c r="H148" s="50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0">
    <mergeCell ref="A50:H50"/>
    <mergeCell ref="J50:O50"/>
    <mergeCell ref="J34:O34"/>
    <mergeCell ref="A34:H34"/>
    <mergeCell ref="A14:H14"/>
    <mergeCell ref="J14:O14"/>
    <mergeCell ref="J19:L19"/>
    <mergeCell ref="A22:H22"/>
    <mergeCell ref="J22:O22"/>
    <mergeCell ref="A45:O45"/>
    <mergeCell ref="A48:H48"/>
    <mergeCell ref="J48:O48"/>
    <mergeCell ref="A9:O9"/>
    <mergeCell ref="A12:H12"/>
    <mergeCell ref="J12:O12"/>
    <mergeCell ref="J36:O36"/>
    <mergeCell ref="J41:L41"/>
    <mergeCell ref="J27:L27"/>
    <mergeCell ref="K28:L28"/>
    <mergeCell ref="A36:H36"/>
    <mergeCell ref="A31:O31"/>
    <mergeCell ref="J62:O62"/>
    <mergeCell ref="A90:H90"/>
    <mergeCell ref="J90:O90"/>
    <mergeCell ref="A100:H100"/>
    <mergeCell ref="J100:O100"/>
    <mergeCell ref="J88:O88"/>
    <mergeCell ref="J64:O64"/>
    <mergeCell ref="A85:O85"/>
    <mergeCell ref="A88:H88"/>
    <mergeCell ref="J81:L81"/>
    <mergeCell ref="K82:L82"/>
    <mergeCell ref="A102:H102"/>
    <mergeCell ref="M137:N137"/>
    <mergeCell ref="M138:N138"/>
    <mergeCell ref="M139:N139"/>
    <mergeCell ref="J136:N136"/>
    <mergeCell ref="J137:L137"/>
    <mergeCell ref="J127:O127"/>
    <mergeCell ref="A142:G142"/>
    <mergeCell ref="A143:G143"/>
    <mergeCell ref="A144:G144"/>
    <mergeCell ref="K108:L108"/>
    <mergeCell ref="J138:L138"/>
    <mergeCell ref="J139:L139"/>
    <mergeCell ref="A136:H136"/>
    <mergeCell ref="A137:G137"/>
    <mergeCell ref="A138:G138"/>
    <mergeCell ref="A139:G139"/>
    <mergeCell ref="A127:H127"/>
    <mergeCell ref="A125:H125"/>
    <mergeCell ref="J132:L132"/>
    <mergeCell ref="K133:L133"/>
    <mergeCell ref="J125:O125"/>
    <mergeCell ref="J55:L55"/>
    <mergeCell ref="K56:L56"/>
    <mergeCell ref="A115:H115"/>
    <mergeCell ref="J115:O115"/>
    <mergeCell ref="A62:H62"/>
    <mergeCell ref="A59:O59"/>
    <mergeCell ref="A74:H74"/>
    <mergeCell ref="J74:O74"/>
    <mergeCell ref="A76:H76"/>
    <mergeCell ref="J76:O76"/>
    <mergeCell ref="A64:H64"/>
    <mergeCell ref="J102:O102"/>
    <mergeCell ref="J107:L107"/>
    <mergeCell ref="A110:O110"/>
    <mergeCell ref="A113:H113"/>
    <mergeCell ref="J113:O113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2" manualBreakCount="2">
    <brk id="30" max="16383" man="1"/>
    <brk id="109" max="16383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zoomScaleNormal="100" workbookViewId="0">
      <selection activeCell="B10" sqref="B10"/>
    </sheetView>
  </sheetViews>
  <sheetFormatPr defaultRowHeight="15" x14ac:dyDescent="0.25"/>
  <cols>
    <col min="1" max="1" width="31" bestFit="1" customWidth="1"/>
    <col min="2" max="2" width="33.85546875" bestFit="1" customWidth="1"/>
    <col min="3" max="3" width="80.28515625" customWidth="1"/>
    <col min="4" max="4" width="6" bestFit="1" customWidth="1"/>
    <col min="5" max="5" width="26.140625" bestFit="1" customWidth="1"/>
    <col min="257" max="257" width="31" bestFit="1" customWidth="1"/>
    <col min="258" max="258" width="33.85546875" bestFit="1" customWidth="1"/>
    <col min="259" max="259" width="81.85546875" bestFit="1" customWidth="1"/>
    <col min="260" max="260" width="6" bestFit="1" customWidth="1"/>
    <col min="261" max="261" width="14.28515625" bestFit="1" customWidth="1"/>
    <col min="513" max="513" width="31" bestFit="1" customWidth="1"/>
    <col min="514" max="514" width="33.85546875" bestFit="1" customWidth="1"/>
    <col min="515" max="515" width="81.85546875" bestFit="1" customWidth="1"/>
    <col min="516" max="516" width="6" bestFit="1" customWidth="1"/>
    <col min="517" max="517" width="14.28515625" bestFit="1" customWidth="1"/>
    <col min="769" max="769" width="31" bestFit="1" customWidth="1"/>
    <col min="770" max="770" width="33.85546875" bestFit="1" customWidth="1"/>
    <col min="771" max="771" width="81.85546875" bestFit="1" customWidth="1"/>
    <col min="772" max="772" width="6" bestFit="1" customWidth="1"/>
    <col min="773" max="773" width="14.28515625" bestFit="1" customWidth="1"/>
    <col min="1025" max="1025" width="31" bestFit="1" customWidth="1"/>
    <col min="1026" max="1026" width="33.85546875" bestFit="1" customWidth="1"/>
    <col min="1027" max="1027" width="81.85546875" bestFit="1" customWidth="1"/>
    <col min="1028" max="1028" width="6" bestFit="1" customWidth="1"/>
    <col min="1029" max="1029" width="14.28515625" bestFit="1" customWidth="1"/>
    <col min="1281" max="1281" width="31" bestFit="1" customWidth="1"/>
    <col min="1282" max="1282" width="33.85546875" bestFit="1" customWidth="1"/>
    <col min="1283" max="1283" width="81.85546875" bestFit="1" customWidth="1"/>
    <col min="1284" max="1284" width="6" bestFit="1" customWidth="1"/>
    <col min="1285" max="1285" width="14.28515625" bestFit="1" customWidth="1"/>
    <col min="1537" max="1537" width="31" bestFit="1" customWidth="1"/>
    <col min="1538" max="1538" width="33.85546875" bestFit="1" customWidth="1"/>
    <col min="1539" max="1539" width="81.85546875" bestFit="1" customWidth="1"/>
    <col min="1540" max="1540" width="6" bestFit="1" customWidth="1"/>
    <col min="1541" max="1541" width="14.28515625" bestFit="1" customWidth="1"/>
    <col min="1793" max="1793" width="31" bestFit="1" customWidth="1"/>
    <col min="1794" max="1794" width="33.85546875" bestFit="1" customWidth="1"/>
    <col min="1795" max="1795" width="81.85546875" bestFit="1" customWidth="1"/>
    <col min="1796" max="1796" width="6" bestFit="1" customWidth="1"/>
    <col min="1797" max="1797" width="14.28515625" bestFit="1" customWidth="1"/>
    <col min="2049" max="2049" width="31" bestFit="1" customWidth="1"/>
    <col min="2050" max="2050" width="33.85546875" bestFit="1" customWidth="1"/>
    <col min="2051" max="2051" width="81.85546875" bestFit="1" customWidth="1"/>
    <col min="2052" max="2052" width="6" bestFit="1" customWidth="1"/>
    <col min="2053" max="2053" width="14.28515625" bestFit="1" customWidth="1"/>
    <col min="2305" max="2305" width="31" bestFit="1" customWidth="1"/>
    <col min="2306" max="2306" width="33.85546875" bestFit="1" customWidth="1"/>
    <col min="2307" max="2307" width="81.85546875" bestFit="1" customWidth="1"/>
    <col min="2308" max="2308" width="6" bestFit="1" customWidth="1"/>
    <col min="2309" max="2309" width="14.28515625" bestFit="1" customWidth="1"/>
    <col min="2561" max="2561" width="31" bestFit="1" customWidth="1"/>
    <col min="2562" max="2562" width="33.85546875" bestFit="1" customWidth="1"/>
    <col min="2563" max="2563" width="81.85546875" bestFit="1" customWidth="1"/>
    <col min="2564" max="2564" width="6" bestFit="1" customWidth="1"/>
    <col min="2565" max="2565" width="14.28515625" bestFit="1" customWidth="1"/>
    <col min="2817" max="2817" width="31" bestFit="1" customWidth="1"/>
    <col min="2818" max="2818" width="33.85546875" bestFit="1" customWidth="1"/>
    <col min="2819" max="2819" width="81.85546875" bestFit="1" customWidth="1"/>
    <col min="2820" max="2820" width="6" bestFit="1" customWidth="1"/>
    <col min="2821" max="2821" width="14.28515625" bestFit="1" customWidth="1"/>
    <col min="3073" max="3073" width="31" bestFit="1" customWidth="1"/>
    <col min="3074" max="3074" width="33.85546875" bestFit="1" customWidth="1"/>
    <col min="3075" max="3075" width="81.85546875" bestFit="1" customWidth="1"/>
    <col min="3076" max="3076" width="6" bestFit="1" customWidth="1"/>
    <col min="3077" max="3077" width="14.28515625" bestFit="1" customWidth="1"/>
    <col min="3329" max="3329" width="31" bestFit="1" customWidth="1"/>
    <col min="3330" max="3330" width="33.85546875" bestFit="1" customWidth="1"/>
    <col min="3331" max="3331" width="81.85546875" bestFit="1" customWidth="1"/>
    <col min="3332" max="3332" width="6" bestFit="1" customWidth="1"/>
    <col min="3333" max="3333" width="14.28515625" bestFit="1" customWidth="1"/>
    <col min="3585" max="3585" width="31" bestFit="1" customWidth="1"/>
    <col min="3586" max="3586" width="33.85546875" bestFit="1" customWidth="1"/>
    <col min="3587" max="3587" width="81.85546875" bestFit="1" customWidth="1"/>
    <col min="3588" max="3588" width="6" bestFit="1" customWidth="1"/>
    <col min="3589" max="3589" width="14.28515625" bestFit="1" customWidth="1"/>
    <col min="3841" max="3841" width="31" bestFit="1" customWidth="1"/>
    <col min="3842" max="3842" width="33.85546875" bestFit="1" customWidth="1"/>
    <col min="3843" max="3843" width="81.85546875" bestFit="1" customWidth="1"/>
    <col min="3844" max="3844" width="6" bestFit="1" customWidth="1"/>
    <col min="3845" max="3845" width="14.28515625" bestFit="1" customWidth="1"/>
    <col min="4097" max="4097" width="31" bestFit="1" customWidth="1"/>
    <col min="4098" max="4098" width="33.85546875" bestFit="1" customWidth="1"/>
    <col min="4099" max="4099" width="81.85546875" bestFit="1" customWidth="1"/>
    <col min="4100" max="4100" width="6" bestFit="1" customWidth="1"/>
    <col min="4101" max="4101" width="14.28515625" bestFit="1" customWidth="1"/>
    <col min="4353" max="4353" width="31" bestFit="1" customWidth="1"/>
    <col min="4354" max="4354" width="33.85546875" bestFit="1" customWidth="1"/>
    <col min="4355" max="4355" width="81.85546875" bestFit="1" customWidth="1"/>
    <col min="4356" max="4356" width="6" bestFit="1" customWidth="1"/>
    <col min="4357" max="4357" width="14.28515625" bestFit="1" customWidth="1"/>
    <col min="4609" max="4609" width="31" bestFit="1" customWidth="1"/>
    <col min="4610" max="4610" width="33.85546875" bestFit="1" customWidth="1"/>
    <col min="4611" max="4611" width="81.85546875" bestFit="1" customWidth="1"/>
    <col min="4612" max="4612" width="6" bestFit="1" customWidth="1"/>
    <col min="4613" max="4613" width="14.28515625" bestFit="1" customWidth="1"/>
    <col min="4865" max="4865" width="31" bestFit="1" customWidth="1"/>
    <col min="4866" max="4866" width="33.85546875" bestFit="1" customWidth="1"/>
    <col min="4867" max="4867" width="81.85546875" bestFit="1" customWidth="1"/>
    <col min="4868" max="4868" width="6" bestFit="1" customWidth="1"/>
    <col min="4869" max="4869" width="14.28515625" bestFit="1" customWidth="1"/>
    <col min="5121" max="5121" width="31" bestFit="1" customWidth="1"/>
    <col min="5122" max="5122" width="33.85546875" bestFit="1" customWidth="1"/>
    <col min="5123" max="5123" width="81.85546875" bestFit="1" customWidth="1"/>
    <col min="5124" max="5124" width="6" bestFit="1" customWidth="1"/>
    <col min="5125" max="5125" width="14.28515625" bestFit="1" customWidth="1"/>
    <col min="5377" max="5377" width="31" bestFit="1" customWidth="1"/>
    <col min="5378" max="5378" width="33.85546875" bestFit="1" customWidth="1"/>
    <col min="5379" max="5379" width="81.85546875" bestFit="1" customWidth="1"/>
    <col min="5380" max="5380" width="6" bestFit="1" customWidth="1"/>
    <col min="5381" max="5381" width="14.28515625" bestFit="1" customWidth="1"/>
    <col min="5633" max="5633" width="31" bestFit="1" customWidth="1"/>
    <col min="5634" max="5634" width="33.85546875" bestFit="1" customWidth="1"/>
    <col min="5635" max="5635" width="81.85546875" bestFit="1" customWidth="1"/>
    <col min="5636" max="5636" width="6" bestFit="1" customWidth="1"/>
    <col min="5637" max="5637" width="14.28515625" bestFit="1" customWidth="1"/>
    <col min="5889" max="5889" width="31" bestFit="1" customWidth="1"/>
    <col min="5890" max="5890" width="33.85546875" bestFit="1" customWidth="1"/>
    <col min="5891" max="5891" width="81.85546875" bestFit="1" customWidth="1"/>
    <col min="5892" max="5892" width="6" bestFit="1" customWidth="1"/>
    <col min="5893" max="5893" width="14.28515625" bestFit="1" customWidth="1"/>
    <col min="6145" max="6145" width="31" bestFit="1" customWidth="1"/>
    <col min="6146" max="6146" width="33.85546875" bestFit="1" customWidth="1"/>
    <col min="6147" max="6147" width="81.85546875" bestFit="1" customWidth="1"/>
    <col min="6148" max="6148" width="6" bestFit="1" customWidth="1"/>
    <col min="6149" max="6149" width="14.28515625" bestFit="1" customWidth="1"/>
    <col min="6401" max="6401" width="31" bestFit="1" customWidth="1"/>
    <col min="6402" max="6402" width="33.85546875" bestFit="1" customWidth="1"/>
    <col min="6403" max="6403" width="81.85546875" bestFit="1" customWidth="1"/>
    <col min="6404" max="6404" width="6" bestFit="1" customWidth="1"/>
    <col min="6405" max="6405" width="14.28515625" bestFit="1" customWidth="1"/>
    <col min="6657" max="6657" width="31" bestFit="1" customWidth="1"/>
    <col min="6658" max="6658" width="33.85546875" bestFit="1" customWidth="1"/>
    <col min="6659" max="6659" width="81.85546875" bestFit="1" customWidth="1"/>
    <col min="6660" max="6660" width="6" bestFit="1" customWidth="1"/>
    <col min="6661" max="6661" width="14.28515625" bestFit="1" customWidth="1"/>
    <col min="6913" max="6913" width="31" bestFit="1" customWidth="1"/>
    <col min="6914" max="6914" width="33.85546875" bestFit="1" customWidth="1"/>
    <col min="6915" max="6915" width="81.85546875" bestFit="1" customWidth="1"/>
    <col min="6916" max="6916" width="6" bestFit="1" customWidth="1"/>
    <col min="6917" max="6917" width="14.28515625" bestFit="1" customWidth="1"/>
    <col min="7169" max="7169" width="31" bestFit="1" customWidth="1"/>
    <col min="7170" max="7170" width="33.85546875" bestFit="1" customWidth="1"/>
    <col min="7171" max="7171" width="81.85546875" bestFit="1" customWidth="1"/>
    <col min="7172" max="7172" width="6" bestFit="1" customWidth="1"/>
    <col min="7173" max="7173" width="14.28515625" bestFit="1" customWidth="1"/>
    <col min="7425" max="7425" width="31" bestFit="1" customWidth="1"/>
    <col min="7426" max="7426" width="33.85546875" bestFit="1" customWidth="1"/>
    <col min="7427" max="7427" width="81.85546875" bestFit="1" customWidth="1"/>
    <col min="7428" max="7428" width="6" bestFit="1" customWidth="1"/>
    <col min="7429" max="7429" width="14.28515625" bestFit="1" customWidth="1"/>
    <col min="7681" max="7681" width="31" bestFit="1" customWidth="1"/>
    <col min="7682" max="7682" width="33.85546875" bestFit="1" customWidth="1"/>
    <col min="7683" max="7683" width="81.85546875" bestFit="1" customWidth="1"/>
    <col min="7684" max="7684" width="6" bestFit="1" customWidth="1"/>
    <col min="7685" max="7685" width="14.28515625" bestFit="1" customWidth="1"/>
    <col min="7937" max="7937" width="31" bestFit="1" customWidth="1"/>
    <col min="7938" max="7938" width="33.85546875" bestFit="1" customWidth="1"/>
    <col min="7939" max="7939" width="81.85546875" bestFit="1" customWidth="1"/>
    <col min="7940" max="7940" width="6" bestFit="1" customWidth="1"/>
    <col min="7941" max="7941" width="14.28515625" bestFit="1" customWidth="1"/>
    <col min="8193" max="8193" width="31" bestFit="1" customWidth="1"/>
    <col min="8194" max="8194" width="33.85546875" bestFit="1" customWidth="1"/>
    <col min="8195" max="8195" width="81.85546875" bestFit="1" customWidth="1"/>
    <col min="8196" max="8196" width="6" bestFit="1" customWidth="1"/>
    <col min="8197" max="8197" width="14.28515625" bestFit="1" customWidth="1"/>
    <col min="8449" max="8449" width="31" bestFit="1" customWidth="1"/>
    <col min="8450" max="8450" width="33.85546875" bestFit="1" customWidth="1"/>
    <col min="8451" max="8451" width="81.85546875" bestFit="1" customWidth="1"/>
    <col min="8452" max="8452" width="6" bestFit="1" customWidth="1"/>
    <col min="8453" max="8453" width="14.28515625" bestFit="1" customWidth="1"/>
    <col min="8705" max="8705" width="31" bestFit="1" customWidth="1"/>
    <col min="8706" max="8706" width="33.85546875" bestFit="1" customWidth="1"/>
    <col min="8707" max="8707" width="81.85546875" bestFit="1" customWidth="1"/>
    <col min="8708" max="8708" width="6" bestFit="1" customWidth="1"/>
    <col min="8709" max="8709" width="14.28515625" bestFit="1" customWidth="1"/>
    <col min="8961" max="8961" width="31" bestFit="1" customWidth="1"/>
    <col min="8962" max="8962" width="33.85546875" bestFit="1" customWidth="1"/>
    <col min="8963" max="8963" width="81.85546875" bestFit="1" customWidth="1"/>
    <col min="8964" max="8964" width="6" bestFit="1" customWidth="1"/>
    <col min="8965" max="8965" width="14.28515625" bestFit="1" customWidth="1"/>
    <col min="9217" max="9217" width="31" bestFit="1" customWidth="1"/>
    <col min="9218" max="9218" width="33.85546875" bestFit="1" customWidth="1"/>
    <col min="9219" max="9219" width="81.85546875" bestFit="1" customWidth="1"/>
    <col min="9220" max="9220" width="6" bestFit="1" customWidth="1"/>
    <col min="9221" max="9221" width="14.28515625" bestFit="1" customWidth="1"/>
    <col min="9473" max="9473" width="31" bestFit="1" customWidth="1"/>
    <col min="9474" max="9474" width="33.85546875" bestFit="1" customWidth="1"/>
    <col min="9475" max="9475" width="81.85546875" bestFit="1" customWidth="1"/>
    <col min="9476" max="9476" width="6" bestFit="1" customWidth="1"/>
    <col min="9477" max="9477" width="14.28515625" bestFit="1" customWidth="1"/>
    <col min="9729" max="9729" width="31" bestFit="1" customWidth="1"/>
    <col min="9730" max="9730" width="33.85546875" bestFit="1" customWidth="1"/>
    <col min="9731" max="9731" width="81.85546875" bestFit="1" customWidth="1"/>
    <col min="9732" max="9732" width="6" bestFit="1" customWidth="1"/>
    <col min="9733" max="9733" width="14.28515625" bestFit="1" customWidth="1"/>
    <col min="9985" max="9985" width="31" bestFit="1" customWidth="1"/>
    <col min="9986" max="9986" width="33.85546875" bestFit="1" customWidth="1"/>
    <col min="9987" max="9987" width="81.85546875" bestFit="1" customWidth="1"/>
    <col min="9988" max="9988" width="6" bestFit="1" customWidth="1"/>
    <col min="9989" max="9989" width="14.28515625" bestFit="1" customWidth="1"/>
    <col min="10241" max="10241" width="31" bestFit="1" customWidth="1"/>
    <col min="10242" max="10242" width="33.85546875" bestFit="1" customWidth="1"/>
    <col min="10243" max="10243" width="81.85546875" bestFit="1" customWidth="1"/>
    <col min="10244" max="10244" width="6" bestFit="1" customWidth="1"/>
    <col min="10245" max="10245" width="14.28515625" bestFit="1" customWidth="1"/>
    <col min="10497" max="10497" width="31" bestFit="1" customWidth="1"/>
    <col min="10498" max="10498" width="33.85546875" bestFit="1" customWidth="1"/>
    <col min="10499" max="10499" width="81.85546875" bestFit="1" customWidth="1"/>
    <col min="10500" max="10500" width="6" bestFit="1" customWidth="1"/>
    <col min="10501" max="10501" width="14.28515625" bestFit="1" customWidth="1"/>
    <col min="10753" max="10753" width="31" bestFit="1" customWidth="1"/>
    <col min="10754" max="10754" width="33.85546875" bestFit="1" customWidth="1"/>
    <col min="10755" max="10755" width="81.85546875" bestFit="1" customWidth="1"/>
    <col min="10756" max="10756" width="6" bestFit="1" customWidth="1"/>
    <col min="10757" max="10757" width="14.28515625" bestFit="1" customWidth="1"/>
    <col min="11009" max="11009" width="31" bestFit="1" customWidth="1"/>
    <col min="11010" max="11010" width="33.85546875" bestFit="1" customWidth="1"/>
    <col min="11011" max="11011" width="81.85546875" bestFit="1" customWidth="1"/>
    <col min="11012" max="11012" width="6" bestFit="1" customWidth="1"/>
    <col min="11013" max="11013" width="14.28515625" bestFit="1" customWidth="1"/>
    <col min="11265" max="11265" width="31" bestFit="1" customWidth="1"/>
    <col min="11266" max="11266" width="33.85546875" bestFit="1" customWidth="1"/>
    <col min="11267" max="11267" width="81.85546875" bestFit="1" customWidth="1"/>
    <col min="11268" max="11268" width="6" bestFit="1" customWidth="1"/>
    <col min="11269" max="11269" width="14.28515625" bestFit="1" customWidth="1"/>
    <col min="11521" max="11521" width="31" bestFit="1" customWidth="1"/>
    <col min="11522" max="11522" width="33.85546875" bestFit="1" customWidth="1"/>
    <col min="11523" max="11523" width="81.85546875" bestFit="1" customWidth="1"/>
    <col min="11524" max="11524" width="6" bestFit="1" customWidth="1"/>
    <col min="11525" max="11525" width="14.28515625" bestFit="1" customWidth="1"/>
    <col min="11777" max="11777" width="31" bestFit="1" customWidth="1"/>
    <col min="11778" max="11778" width="33.85546875" bestFit="1" customWidth="1"/>
    <col min="11779" max="11779" width="81.85546875" bestFit="1" customWidth="1"/>
    <col min="11780" max="11780" width="6" bestFit="1" customWidth="1"/>
    <col min="11781" max="11781" width="14.28515625" bestFit="1" customWidth="1"/>
    <col min="12033" max="12033" width="31" bestFit="1" customWidth="1"/>
    <col min="12034" max="12034" width="33.85546875" bestFit="1" customWidth="1"/>
    <col min="12035" max="12035" width="81.85546875" bestFit="1" customWidth="1"/>
    <col min="12036" max="12036" width="6" bestFit="1" customWidth="1"/>
    <col min="12037" max="12037" width="14.28515625" bestFit="1" customWidth="1"/>
    <col min="12289" max="12289" width="31" bestFit="1" customWidth="1"/>
    <col min="12290" max="12290" width="33.85546875" bestFit="1" customWidth="1"/>
    <col min="12291" max="12291" width="81.85546875" bestFit="1" customWidth="1"/>
    <col min="12292" max="12292" width="6" bestFit="1" customWidth="1"/>
    <col min="12293" max="12293" width="14.28515625" bestFit="1" customWidth="1"/>
    <col min="12545" max="12545" width="31" bestFit="1" customWidth="1"/>
    <col min="12546" max="12546" width="33.85546875" bestFit="1" customWidth="1"/>
    <col min="12547" max="12547" width="81.85546875" bestFit="1" customWidth="1"/>
    <col min="12548" max="12548" width="6" bestFit="1" customWidth="1"/>
    <col min="12549" max="12549" width="14.28515625" bestFit="1" customWidth="1"/>
    <col min="12801" max="12801" width="31" bestFit="1" customWidth="1"/>
    <col min="12802" max="12802" width="33.85546875" bestFit="1" customWidth="1"/>
    <col min="12803" max="12803" width="81.85546875" bestFit="1" customWidth="1"/>
    <col min="12804" max="12804" width="6" bestFit="1" customWidth="1"/>
    <col min="12805" max="12805" width="14.28515625" bestFit="1" customWidth="1"/>
    <col min="13057" max="13057" width="31" bestFit="1" customWidth="1"/>
    <col min="13058" max="13058" width="33.85546875" bestFit="1" customWidth="1"/>
    <col min="13059" max="13059" width="81.85546875" bestFit="1" customWidth="1"/>
    <col min="13060" max="13060" width="6" bestFit="1" customWidth="1"/>
    <col min="13061" max="13061" width="14.28515625" bestFit="1" customWidth="1"/>
    <col min="13313" max="13313" width="31" bestFit="1" customWidth="1"/>
    <col min="13314" max="13314" width="33.85546875" bestFit="1" customWidth="1"/>
    <col min="13315" max="13315" width="81.85546875" bestFit="1" customWidth="1"/>
    <col min="13316" max="13316" width="6" bestFit="1" customWidth="1"/>
    <col min="13317" max="13317" width="14.28515625" bestFit="1" customWidth="1"/>
    <col min="13569" max="13569" width="31" bestFit="1" customWidth="1"/>
    <col min="13570" max="13570" width="33.85546875" bestFit="1" customWidth="1"/>
    <col min="13571" max="13571" width="81.85546875" bestFit="1" customWidth="1"/>
    <col min="13572" max="13572" width="6" bestFit="1" customWidth="1"/>
    <col min="13573" max="13573" width="14.28515625" bestFit="1" customWidth="1"/>
    <col min="13825" max="13825" width="31" bestFit="1" customWidth="1"/>
    <col min="13826" max="13826" width="33.85546875" bestFit="1" customWidth="1"/>
    <col min="13827" max="13827" width="81.85546875" bestFit="1" customWidth="1"/>
    <col min="13828" max="13828" width="6" bestFit="1" customWidth="1"/>
    <col min="13829" max="13829" width="14.28515625" bestFit="1" customWidth="1"/>
    <col min="14081" max="14081" width="31" bestFit="1" customWidth="1"/>
    <col min="14082" max="14082" width="33.85546875" bestFit="1" customWidth="1"/>
    <col min="14083" max="14083" width="81.85546875" bestFit="1" customWidth="1"/>
    <col min="14084" max="14084" width="6" bestFit="1" customWidth="1"/>
    <col min="14085" max="14085" width="14.28515625" bestFit="1" customWidth="1"/>
    <col min="14337" max="14337" width="31" bestFit="1" customWidth="1"/>
    <col min="14338" max="14338" width="33.85546875" bestFit="1" customWidth="1"/>
    <col min="14339" max="14339" width="81.85546875" bestFit="1" customWidth="1"/>
    <col min="14340" max="14340" width="6" bestFit="1" customWidth="1"/>
    <col min="14341" max="14341" width="14.28515625" bestFit="1" customWidth="1"/>
    <col min="14593" max="14593" width="31" bestFit="1" customWidth="1"/>
    <col min="14594" max="14594" width="33.85546875" bestFit="1" customWidth="1"/>
    <col min="14595" max="14595" width="81.85546875" bestFit="1" customWidth="1"/>
    <col min="14596" max="14596" width="6" bestFit="1" customWidth="1"/>
    <col min="14597" max="14597" width="14.28515625" bestFit="1" customWidth="1"/>
    <col min="14849" max="14849" width="31" bestFit="1" customWidth="1"/>
    <col min="14850" max="14850" width="33.85546875" bestFit="1" customWidth="1"/>
    <col min="14851" max="14851" width="81.85546875" bestFit="1" customWidth="1"/>
    <col min="14852" max="14852" width="6" bestFit="1" customWidth="1"/>
    <col min="14853" max="14853" width="14.28515625" bestFit="1" customWidth="1"/>
    <col min="15105" max="15105" width="31" bestFit="1" customWidth="1"/>
    <col min="15106" max="15106" width="33.85546875" bestFit="1" customWidth="1"/>
    <col min="15107" max="15107" width="81.85546875" bestFit="1" customWidth="1"/>
    <col min="15108" max="15108" width="6" bestFit="1" customWidth="1"/>
    <col min="15109" max="15109" width="14.28515625" bestFit="1" customWidth="1"/>
    <col min="15361" max="15361" width="31" bestFit="1" customWidth="1"/>
    <col min="15362" max="15362" width="33.85546875" bestFit="1" customWidth="1"/>
    <col min="15363" max="15363" width="81.85546875" bestFit="1" customWidth="1"/>
    <col min="15364" max="15364" width="6" bestFit="1" customWidth="1"/>
    <col min="15365" max="15365" width="14.28515625" bestFit="1" customWidth="1"/>
    <col min="15617" max="15617" width="31" bestFit="1" customWidth="1"/>
    <col min="15618" max="15618" width="33.85546875" bestFit="1" customWidth="1"/>
    <col min="15619" max="15619" width="81.85546875" bestFit="1" customWidth="1"/>
    <col min="15620" max="15620" width="6" bestFit="1" customWidth="1"/>
    <col min="15621" max="15621" width="14.28515625" bestFit="1" customWidth="1"/>
    <col min="15873" max="15873" width="31" bestFit="1" customWidth="1"/>
    <col min="15874" max="15874" width="33.85546875" bestFit="1" customWidth="1"/>
    <col min="15875" max="15875" width="81.85546875" bestFit="1" customWidth="1"/>
    <col min="15876" max="15876" width="6" bestFit="1" customWidth="1"/>
    <col min="15877" max="15877" width="14.28515625" bestFit="1" customWidth="1"/>
    <col min="16129" max="16129" width="31" bestFit="1" customWidth="1"/>
    <col min="16130" max="16130" width="33.85546875" bestFit="1" customWidth="1"/>
    <col min="16131" max="16131" width="81.85546875" bestFit="1" customWidth="1"/>
    <col min="16132" max="16132" width="6" bestFit="1" customWidth="1"/>
    <col min="16133" max="16133" width="14.28515625" bestFit="1" customWidth="1"/>
  </cols>
  <sheetData>
    <row r="1" spans="1:5" ht="24" thickBot="1" x14ac:dyDescent="0.3">
      <c r="A1" s="263" t="s">
        <v>206</v>
      </c>
      <c r="B1" s="264"/>
      <c r="C1" s="264"/>
      <c r="D1" s="270"/>
      <c r="E1" s="177">
        <f>SUM(E2:E7)</f>
        <v>70500</v>
      </c>
    </row>
    <row r="2" spans="1:5" x14ac:dyDescent="0.25">
      <c r="A2" s="173" t="s">
        <v>172</v>
      </c>
      <c r="B2" s="174" t="s">
        <v>164</v>
      </c>
      <c r="C2" s="175" t="s">
        <v>165</v>
      </c>
      <c r="D2" s="175" t="s">
        <v>163</v>
      </c>
      <c r="E2" s="176">
        <f>'TOTAL EVENTO'!H6</f>
        <v>0</v>
      </c>
    </row>
    <row r="3" spans="1:5" x14ac:dyDescent="0.25">
      <c r="A3" s="173" t="s">
        <v>173</v>
      </c>
      <c r="B3" s="174" t="s">
        <v>174</v>
      </c>
      <c r="C3" s="175" t="s">
        <v>166</v>
      </c>
      <c r="D3" s="175" t="s">
        <v>163</v>
      </c>
      <c r="E3" s="176">
        <f>'TOTAL EVENTO'!H13</f>
        <v>19740</v>
      </c>
    </row>
    <row r="4" spans="1:5" x14ac:dyDescent="0.25">
      <c r="A4" s="173" t="s">
        <v>175</v>
      </c>
      <c r="B4" s="174" t="s">
        <v>167</v>
      </c>
      <c r="C4" s="175" t="s">
        <v>168</v>
      </c>
      <c r="D4" s="175" t="s">
        <v>163</v>
      </c>
      <c r="E4" s="176">
        <f>'TOTAL EVENTO'!H20</f>
        <v>14100</v>
      </c>
    </row>
    <row r="5" spans="1:5" x14ac:dyDescent="0.25">
      <c r="A5" s="173" t="s">
        <v>176</v>
      </c>
      <c r="B5" s="174" t="s">
        <v>167</v>
      </c>
      <c r="C5" s="175" t="s">
        <v>169</v>
      </c>
      <c r="D5" s="175" t="s">
        <v>163</v>
      </c>
      <c r="E5" s="176">
        <f>'TOTAL EVENTO'!H27</f>
        <v>19740</v>
      </c>
    </row>
    <row r="6" spans="1:5" x14ac:dyDescent="0.25">
      <c r="A6" s="173" t="s">
        <v>177</v>
      </c>
      <c r="B6" s="174" t="s">
        <v>170</v>
      </c>
      <c r="C6" s="175" t="s">
        <v>171</v>
      </c>
      <c r="D6" s="175" t="s">
        <v>163</v>
      </c>
      <c r="E6" s="176">
        <f>'TOTAL EVENTO'!H34</f>
        <v>16920</v>
      </c>
    </row>
    <row r="7" spans="1:5" x14ac:dyDescent="0.25">
      <c r="A7" s="271" t="s">
        <v>42</v>
      </c>
      <c r="B7" s="272"/>
      <c r="C7" s="273"/>
      <c r="D7" s="175" t="s">
        <v>163</v>
      </c>
      <c r="E7" s="176">
        <f>'TOTAL EVENTO'!H37</f>
        <v>0</v>
      </c>
    </row>
  </sheetData>
  <mergeCells count="2">
    <mergeCell ref="A1:D1"/>
    <mergeCell ref="A7:C7"/>
  </mergeCells>
  <pageMargins left="0.51181102362204722" right="0.51181102362204722" top="0.78740157480314965" bottom="0.78740157480314965" header="0.31496062992125984" footer="0.31496062992125984"/>
  <pageSetup paperSize="9" scale="7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12"/>
  <sheetViews>
    <sheetView showGridLines="0" zoomScale="90" zoomScaleNormal="90" workbookViewId="0">
      <selection activeCell="B98" sqref="B98"/>
    </sheetView>
  </sheetViews>
  <sheetFormatPr defaultRowHeight="15" x14ac:dyDescent="0.25"/>
  <cols>
    <col min="1" max="2" width="24.28515625" customWidth="1"/>
    <col min="3" max="3" width="22" customWidth="1"/>
    <col min="4" max="4" width="16.42578125" customWidth="1"/>
    <col min="5" max="5" width="11.42578125" bestFit="1" customWidth="1"/>
    <col min="6" max="6" width="21.5703125" bestFit="1" customWidth="1"/>
    <col min="7" max="7" width="2.7109375" customWidth="1"/>
    <col min="8" max="8" width="22.85546875" customWidth="1"/>
    <col min="9" max="9" width="17" customWidth="1"/>
    <col min="10" max="10" width="4.7109375" customWidth="1"/>
    <col min="11" max="11" width="10" bestFit="1" customWidth="1"/>
    <col min="12" max="12" width="9.7109375" customWidth="1"/>
    <col min="13" max="13" width="14.85546875" customWidth="1"/>
    <col min="14" max="14" width="9.140625" style="74"/>
  </cols>
  <sheetData>
    <row r="7" spans="1:13" x14ac:dyDescent="0.25">
      <c r="L7" s="40" t="s">
        <v>28</v>
      </c>
      <c r="M7" s="41">
        <f ca="1">NOW()</f>
        <v>41864.762725115739</v>
      </c>
    </row>
    <row r="9" spans="1:13" ht="15.75" x14ac:dyDescent="0.25">
      <c r="A9" s="231" t="s">
        <v>218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</row>
    <row r="10" spans="1:13" x14ac:dyDescent="0.25">
      <c r="A10" s="38" t="s">
        <v>183</v>
      </c>
      <c r="B10" s="38"/>
      <c r="C10" s="20"/>
      <c r="D10" s="2" t="s">
        <v>9</v>
      </c>
      <c r="E10" s="37">
        <v>4</v>
      </c>
      <c r="F10" s="1"/>
      <c r="H10" s="1" t="s">
        <v>8</v>
      </c>
      <c r="I10" s="1"/>
      <c r="J10" s="2" t="s">
        <v>9</v>
      </c>
      <c r="K10" s="37"/>
      <c r="L10" s="1"/>
      <c r="M10" s="1"/>
    </row>
    <row r="11" spans="1:13" x14ac:dyDescent="0.25">
      <c r="A11" s="228" t="s">
        <v>20</v>
      </c>
      <c r="B11" s="228"/>
      <c r="C11" s="228"/>
      <c r="D11" s="2" t="s">
        <v>121</v>
      </c>
      <c r="E11" s="1"/>
      <c r="F11" s="1"/>
      <c r="H11" s="228" t="s">
        <v>20</v>
      </c>
      <c r="I11" s="228"/>
      <c r="J11" s="2" t="s">
        <v>7</v>
      </c>
      <c r="K11" s="1"/>
      <c r="L11" s="1"/>
      <c r="M11" s="1"/>
    </row>
    <row r="12" spans="1:13" ht="16.5" thickBot="1" x14ac:dyDescent="0.3">
      <c r="A12" s="211" t="s">
        <v>0</v>
      </c>
      <c r="B12" s="211"/>
      <c r="C12" s="211"/>
      <c r="D12" s="211"/>
      <c r="E12" s="211"/>
      <c r="F12" s="211"/>
      <c r="H12" s="229" t="s">
        <v>10</v>
      </c>
      <c r="I12" s="229"/>
      <c r="J12" s="229"/>
      <c r="K12" s="229"/>
      <c r="L12" s="229"/>
      <c r="M12" s="229"/>
    </row>
    <row r="13" spans="1:13" x14ac:dyDescent="0.25">
      <c r="A13" s="21" t="s">
        <v>22</v>
      </c>
      <c r="B13" s="21" t="s">
        <v>253</v>
      </c>
      <c r="C13" s="21" t="s">
        <v>23</v>
      </c>
      <c r="D13" s="21" t="s">
        <v>2</v>
      </c>
      <c r="E13" s="22" t="s">
        <v>19</v>
      </c>
      <c r="F13" s="23" t="s">
        <v>4</v>
      </c>
      <c r="H13" s="111" t="s">
        <v>22</v>
      </c>
      <c r="I13" s="111" t="s">
        <v>23</v>
      </c>
      <c r="J13" s="111" t="s">
        <v>2</v>
      </c>
      <c r="K13" s="112" t="s">
        <v>19</v>
      </c>
      <c r="L13" s="112" t="s">
        <v>21</v>
      </c>
      <c r="M13" s="113" t="s">
        <v>4</v>
      </c>
    </row>
    <row r="14" spans="1:13" ht="15.75" x14ac:dyDescent="0.25">
      <c r="A14" s="205" t="s">
        <v>6</v>
      </c>
      <c r="B14" s="206"/>
      <c r="C14" s="206"/>
      <c r="D14" s="206"/>
      <c r="E14" s="206"/>
      <c r="F14" s="207"/>
      <c r="H14" s="226" t="s">
        <v>6</v>
      </c>
      <c r="I14" s="213"/>
      <c r="J14" s="213"/>
      <c r="K14" s="213"/>
      <c r="L14" s="213"/>
      <c r="M14" s="227"/>
    </row>
    <row r="15" spans="1:13" x14ac:dyDescent="0.25">
      <c r="A15" s="3" t="s">
        <v>24</v>
      </c>
      <c r="B15" s="3" t="s">
        <v>249</v>
      </c>
      <c r="C15" s="3">
        <v>3</v>
      </c>
      <c r="D15" s="3">
        <v>6</v>
      </c>
      <c r="E15" s="19"/>
      <c r="F15" s="19">
        <f>E10*C15*E15</f>
        <v>0</v>
      </c>
      <c r="H15" s="3"/>
      <c r="I15" s="3"/>
      <c r="J15" s="3"/>
      <c r="K15" s="19"/>
      <c r="L15" s="66"/>
      <c r="M15" s="11"/>
    </row>
    <row r="16" spans="1:13" ht="15" customHeight="1" x14ac:dyDescent="0.25">
      <c r="A16" s="3"/>
      <c r="B16" s="3"/>
      <c r="C16" s="3"/>
      <c r="D16" s="3"/>
      <c r="E16" s="19"/>
      <c r="F16" s="19">
        <f>E11*C16*E16</f>
        <v>0</v>
      </c>
      <c r="H16" s="9"/>
      <c r="I16" s="9"/>
      <c r="J16" s="10"/>
      <c r="K16" s="11"/>
      <c r="L16" s="11"/>
      <c r="M16" s="11"/>
    </row>
    <row r="17" spans="1:13" ht="15.75" x14ac:dyDescent="0.25">
      <c r="A17" s="14"/>
      <c r="B17" s="14"/>
      <c r="C17" s="14"/>
      <c r="D17" s="15"/>
      <c r="E17" s="16"/>
      <c r="F17" s="19"/>
      <c r="H17" s="14"/>
      <c r="I17" s="14"/>
      <c r="J17" s="15"/>
      <c r="K17" s="16"/>
      <c r="L17" s="16"/>
      <c r="M17" s="16"/>
    </row>
    <row r="18" spans="1:13" ht="15.75" x14ac:dyDescent="0.25">
      <c r="A18" s="201" t="s">
        <v>11</v>
      </c>
      <c r="B18" s="202"/>
      <c r="C18" s="202"/>
      <c r="D18" s="202"/>
      <c r="E18" s="203"/>
      <c r="F18" s="160">
        <f>SUM(F15:F17)</f>
        <v>0</v>
      </c>
      <c r="H18" s="201" t="s">
        <v>11</v>
      </c>
      <c r="I18" s="202"/>
      <c r="J18" s="202"/>
      <c r="K18" s="203"/>
      <c r="L18" s="67"/>
      <c r="M18" s="8">
        <f>SUM(M15:M17)</f>
        <v>0</v>
      </c>
    </row>
    <row r="19" spans="1:13" x14ac:dyDescent="0.25">
      <c r="J19" s="224" t="s">
        <v>12</v>
      </c>
      <c r="K19" s="225"/>
      <c r="L19" s="68"/>
      <c r="M19" s="27"/>
    </row>
    <row r="20" spans="1:13" x14ac:dyDescent="0.25">
      <c r="J20" s="28"/>
      <c r="K20" s="28"/>
      <c r="L20" s="28"/>
      <c r="M20" s="29"/>
    </row>
    <row r="21" spans="1:13" ht="15.75" x14ac:dyDescent="0.25">
      <c r="A21" s="212" t="s">
        <v>219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</row>
    <row r="22" spans="1:13" x14ac:dyDescent="0.25">
      <c r="A22" s="38" t="s">
        <v>122</v>
      </c>
      <c r="B22" s="38"/>
      <c r="C22" s="20"/>
      <c r="D22" s="2" t="s">
        <v>210</v>
      </c>
      <c r="E22" s="37">
        <v>6</v>
      </c>
      <c r="F22" s="1"/>
      <c r="H22" s="1" t="s">
        <v>8</v>
      </c>
      <c r="I22" s="1"/>
      <c r="J22" s="2" t="s">
        <v>9</v>
      </c>
      <c r="K22" s="37"/>
      <c r="L22" s="1"/>
      <c r="M22" s="1"/>
    </row>
    <row r="23" spans="1:13" x14ac:dyDescent="0.25">
      <c r="A23" s="228" t="s">
        <v>20</v>
      </c>
      <c r="B23" s="228"/>
      <c r="C23" s="228"/>
      <c r="D23" s="2" t="s">
        <v>103</v>
      </c>
      <c r="E23" s="1"/>
      <c r="F23" s="1"/>
      <c r="H23" s="228" t="s">
        <v>20</v>
      </c>
      <c r="I23" s="228"/>
      <c r="J23" s="2" t="s">
        <v>7</v>
      </c>
      <c r="K23" s="1"/>
      <c r="L23" s="1"/>
      <c r="M23" s="1"/>
    </row>
    <row r="24" spans="1:13" ht="16.5" thickBot="1" x14ac:dyDescent="0.3">
      <c r="A24" s="211" t="s">
        <v>0</v>
      </c>
      <c r="B24" s="211"/>
      <c r="C24" s="211"/>
      <c r="D24" s="211"/>
      <c r="E24" s="211"/>
      <c r="F24" s="211"/>
      <c r="H24" s="229" t="s">
        <v>10</v>
      </c>
      <c r="I24" s="229"/>
      <c r="J24" s="229"/>
      <c r="K24" s="229"/>
      <c r="L24" s="229"/>
      <c r="M24" s="229"/>
    </row>
    <row r="25" spans="1:13" x14ac:dyDescent="0.25">
      <c r="A25" s="21" t="s">
        <v>22</v>
      </c>
      <c r="B25" s="21" t="s">
        <v>253</v>
      </c>
      <c r="C25" s="21" t="s">
        <v>23</v>
      </c>
      <c r="D25" s="21" t="s">
        <v>2</v>
      </c>
      <c r="E25" s="22" t="s">
        <v>19</v>
      </c>
      <c r="F25" s="23" t="s">
        <v>4</v>
      </c>
      <c r="H25" s="111" t="s">
        <v>22</v>
      </c>
      <c r="I25" s="111" t="s">
        <v>23</v>
      </c>
      <c r="J25" s="111" t="s">
        <v>2</v>
      </c>
      <c r="K25" s="112" t="s">
        <v>19</v>
      </c>
      <c r="L25" s="112" t="s">
        <v>21</v>
      </c>
      <c r="M25" s="113" t="s">
        <v>4</v>
      </c>
    </row>
    <row r="26" spans="1:13" ht="15.75" x14ac:dyDescent="0.25">
      <c r="A26" s="205" t="s">
        <v>5</v>
      </c>
      <c r="B26" s="206"/>
      <c r="C26" s="206"/>
      <c r="D26" s="206"/>
      <c r="E26" s="206"/>
      <c r="F26" s="207"/>
      <c r="H26" s="226" t="s">
        <v>5</v>
      </c>
      <c r="I26" s="213"/>
      <c r="J26" s="213"/>
      <c r="K26" s="213"/>
      <c r="L26" s="213"/>
      <c r="M26" s="227"/>
    </row>
    <row r="27" spans="1:13" x14ac:dyDescent="0.25">
      <c r="A27" s="3" t="s">
        <v>24</v>
      </c>
      <c r="B27" s="3" t="s">
        <v>254</v>
      </c>
      <c r="C27" s="3">
        <v>8</v>
      </c>
      <c r="D27" s="3">
        <v>16</v>
      </c>
      <c r="E27" s="19"/>
      <c r="F27" s="19">
        <f>E22*C27*E27</f>
        <v>0</v>
      </c>
      <c r="H27" s="3"/>
      <c r="I27" s="3"/>
      <c r="J27" s="3"/>
      <c r="K27" s="19"/>
      <c r="L27" s="66"/>
      <c r="M27" s="11"/>
    </row>
    <row r="28" spans="1:13" ht="15" customHeight="1" x14ac:dyDescent="0.25">
      <c r="A28" s="3"/>
      <c r="B28" s="3"/>
      <c r="C28" s="3"/>
      <c r="D28" s="3"/>
      <c r="E28" s="19"/>
      <c r="F28" s="19">
        <f>E23*C28*E28</f>
        <v>0</v>
      </c>
      <c r="H28" s="9"/>
      <c r="I28" s="9"/>
      <c r="J28" s="10"/>
      <c r="K28" s="11"/>
      <c r="L28" s="11"/>
      <c r="M28" s="11"/>
    </row>
    <row r="29" spans="1:13" ht="15.75" x14ac:dyDescent="0.25">
      <c r="A29" s="14"/>
      <c r="B29" s="14"/>
      <c r="C29" s="14"/>
      <c r="D29" s="15"/>
      <c r="E29" s="16"/>
      <c r="F29" s="19"/>
      <c r="H29" s="14"/>
      <c r="I29" s="14"/>
      <c r="J29" s="15"/>
      <c r="K29" s="16"/>
      <c r="L29" s="16"/>
      <c r="M29" s="16"/>
    </row>
    <row r="30" spans="1:13" ht="15.75" x14ac:dyDescent="0.25">
      <c r="A30" s="201" t="s">
        <v>11</v>
      </c>
      <c r="B30" s="202"/>
      <c r="C30" s="202"/>
      <c r="D30" s="202"/>
      <c r="E30" s="203"/>
      <c r="F30" s="160">
        <f>SUM(F27:F29)</f>
        <v>0</v>
      </c>
      <c r="H30" s="201" t="s">
        <v>11</v>
      </c>
      <c r="I30" s="202"/>
      <c r="J30" s="202"/>
      <c r="K30" s="203"/>
      <c r="L30" s="67"/>
      <c r="M30" s="8">
        <f>SUM(M27:M29)</f>
        <v>0</v>
      </c>
    </row>
    <row r="31" spans="1:13" x14ac:dyDescent="0.25">
      <c r="J31" s="224" t="s">
        <v>12</v>
      </c>
      <c r="K31" s="225"/>
      <c r="L31" s="68"/>
      <c r="M31" s="27"/>
    </row>
    <row r="32" spans="1:13" x14ac:dyDescent="0.25">
      <c r="J32" s="28"/>
      <c r="K32" s="28"/>
      <c r="L32" s="28"/>
      <c r="M32" s="29"/>
    </row>
    <row r="33" spans="1:13" ht="15.75" x14ac:dyDescent="0.25">
      <c r="A33" s="212" t="s">
        <v>220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</row>
    <row r="34" spans="1:13" x14ac:dyDescent="0.25">
      <c r="A34" s="38" t="s">
        <v>123</v>
      </c>
      <c r="B34" s="38"/>
      <c r="C34" s="20"/>
      <c r="D34" s="2" t="s">
        <v>9</v>
      </c>
      <c r="E34" s="37">
        <v>7</v>
      </c>
      <c r="F34" s="114"/>
      <c r="H34" s="1" t="s">
        <v>8</v>
      </c>
      <c r="I34" s="1"/>
      <c r="J34" s="2" t="s">
        <v>9</v>
      </c>
      <c r="K34" s="37"/>
      <c r="L34" s="1"/>
      <c r="M34" s="1"/>
    </row>
    <row r="35" spans="1:13" x14ac:dyDescent="0.25">
      <c r="A35" s="228" t="s">
        <v>20</v>
      </c>
      <c r="B35" s="228"/>
      <c r="C35" s="228"/>
      <c r="D35" s="2" t="s">
        <v>116</v>
      </c>
      <c r="E35" s="1"/>
      <c r="F35" s="1"/>
      <c r="H35" s="228" t="s">
        <v>20</v>
      </c>
      <c r="I35" s="228"/>
      <c r="J35" s="2" t="s">
        <v>7</v>
      </c>
      <c r="K35" s="1"/>
      <c r="L35" s="1"/>
      <c r="M35" s="1"/>
    </row>
    <row r="36" spans="1:13" ht="16.5" thickBot="1" x14ac:dyDescent="0.3">
      <c r="A36" s="211" t="s">
        <v>0</v>
      </c>
      <c r="B36" s="211"/>
      <c r="C36" s="211"/>
      <c r="D36" s="211"/>
      <c r="E36" s="211"/>
      <c r="F36" s="211"/>
      <c r="H36" s="235" t="s">
        <v>10</v>
      </c>
      <c r="I36" s="235"/>
      <c r="J36" s="235"/>
      <c r="K36" s="235"/>
      <c r="L36" s="235"/>
      <c r="M36" s="235"/>
    </row>
    <row r="37" spans="1:13" x14ac:dyDescent="0.25">
      <c r="A37" s="21" t="s">
        <v>22</v>
      </c>
      <c r="B37" s="21" t="s">
        <v>253</v>
      </c>
      <c r="C37" s="21" t="s">
        <v>23</v>
      </c>
      <c r="D37" s="21" t="s">
        <v>2</v>
      </c>
      <c r="E37" s="22" t="s">
        <v>19</v>
      </c>
      <c r="F37" s="23" t="s">
        <v>4</v>
      </c>
      <c r="H37" s="111" t="s">
        <v>22</v>
      </c>
      <c r="I37" s="111" t="s">
        <v>23</v>
      </c>
      <c r="J37" s="111" t="s">
        <v>2</v>
      </c>
      <c r="K37" s="112" t="s">
        <v>19</v>
      </c>
      <c r="L37" s="112" t="s">
        <v>21</v>
      </c>
      <c r="M37" s="113" t="s">
        <v>4</v>
      </c>
    </row>
    <row r="38" spans="1:13" ht="15.75" x14ac:dyDescent="0.25">
      <c r="A38" s="205" t="s">
        <v>6</v>
      </c>
      <c r="B38" s="206"/>
      <c r="C38" s="206"/>
      <c r="D38" s="206"/>
      <c r="E38" s="206"/>
      <c r="F38" s="207"/>
      <c r="H38" s="208" t="s">
        <v>6</v>
      </c>
      <c r="I38" s="209"/>
      <c r="J38" s="209"/>
      <c r="K38" s="209"/>
      <c r="L38" s="209"/>
      <c r="M38" s="210"/>
    </row>
    <row r="39" spans="1:13" ht="15.75" x14ac:dyDescent="0.25">
      <c r="A39" s="3" t="s">
        <v>24</v>
      </c>
      <c r="B39" s="3" t="s">
        <v>255</v>
      </c>
      <c r="C39" s="3">
        <v>9</v>
      </c>
      <c r="D39" s="3">
        <v>18</v>
      </c>
      <c r="E39" s="19"/>
      <c r="F39" s="19">
        <f>25*C39*E39</f>
        <v>0</v>
      </c>
      <c r="H39" s="9"/>
      <c r="I39" s="9"/>
      <c r="J39" s="10"/>
      <c r="K39" s="11"/>
      <c r="L39" s="33">
        <f>K39*5%</f>
        <v>0</v>
      </c>
      <c r="M39" s="11"/>
    </row>
    <row r="40" spans="1:13" x14ac:dyDescent="0.25">
      <c r="A40" s="3" t="s">
        <v>60</v>
      </c>
      <c r="B40" s="3"/>
      <c r="C40" s="3"/>
      <c r="D40" s="3"/>
      <c r="E40" s="19"/>
      <c r="F40" s="19"/>
      <c r="H40" s="9"/>
      <c r="I40" s="9"/>
      <c r="J40" s="10"/>
      <c r="K40" s="11"/>
      <c r="L40" s="11"/>
      <c r="M40" s="11"/>
    </row>
    <row r="41" spans="1:13" ht="15.75" x14ac:dyDescent="0.25">
      <c r="A41" s="14"/>
      <c r="B41" s="14"/>
      <c r="C41" s="14"/>
      <c r="D41" s="15"/>
      <c r="E41" s="16"/>
      <c r="F41" s="19"/>
      <c r="H41" s="9"/>
      <c r="I41" s="9"/>
      <c r="J41" s="10"/>
      <c r="K41" s="11"/>
      <c r="L41" s="11"/>
      <c r="M41" s="11"/>
    </row>
    <row r="42" spans="1:13" ht="15.75" x14ac:dyDescent="0.25">
      <c r="A42" s="201" t="s">
        <v>11</v>
      </c>
      <c r="B42" s="202"/>
      <c r="C42" s="202"/>
      <c r="D42" s="202"/>
      <c r="E42" s="203"/>
      <c r="F42" s="160">
        <f>SUM(F39:F41)</f>
        <v>0</v>
      </c>
      <c r="H42" s="108" t="s">
        <v>11</v>
      </c>
      <c r="I42" s="109"/>
      <c r="J42" s="109"/>
      <c r="K42" s="110"/>
      <c r="L42" s="110"/>
      <c r="M42" s="8">
        <f>SUM(M38:M41)</f>
        <v>0</v>
      </c>
    </row>
    <row r="43" spans="1:13" ht="15.75" x14ac:dyDescent="0.25">
      <c r="A43" s="79"/>
      <c r="B43" s="79"/>
      <c r="C43" s="79"/>
      <c r="D43" s="79"/>
      <c r="E43" s="79"/>
      <c r="F43" s="80"/>
      <c r="J43" s="28"/>
      <c r="K43" s="28"/>
      <c r="L43" s="28"/>
      <c r="M43" s="29"/>
    </row>
    <row r="44" spans="1:13" ht="15.75" x14ac:dyDescent="0.25">
      <c r="A44" s="212" t="s">
        <v>221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</row>
    <row r="45" spans="1:13" x14ac:dyDescent="0.25">
      <c r="A45" s="2" t="s">
        <v>185</v>
      </c>
      <c r="B45" s="2"/>
      <c r="C45" s="30"/>
      <c r="D45" s="2" t="s">
        <v>9</v>
      </c>
      <c r="E45" s="37">
        <v>4</v>
      </c>
      <c r="F45" s="114"/>
      <c r="H45" s="1" t="s">
        <v>8</v>
      </c>
      <c r="I45" s="1"/>
      <c r="J45" s="2" t="s">
        <v>9</v>
      </c>
      <c r="K45" s="37"/>
      <c r="L45" s="1"/>
      <c r="M45" s="1"/>
    </row>
    <row r="46" spans="1:13" x14ac:dyDescent="0.25">
      <c r="A46" s="228" t="s">
        <v>20</v>
      </c>
      <c r="B46" s="228"/>
      <c r="C46" s="228"/>
      <c r="D46" s="2" t="s">
        <v>96</v>
      </c>
      <c r="E46" s="1"/>
      <c r="F46" s="1"/>
      <c r="H46" s="228" t="s">
        <v>20</v>
      </c>
      <c r="I46" s="228"/>
      <c r="J46" s="2" t="s">
        <v>7</v>
      </c>
      <c r="K46" s="1"/>
      <c r="L46" s="1"/>
      <c r="M46" s="1"/>
    </row>
    <row r="47" spans="1:13" ht="16.5" thickBot="1" x14ac:dyDescent="0.3">
      <c r="A47" s="211" t="s">
        <v>0</v>
      </c>
      <c r="B47" s="211"/>
      <c r="C47" s="211"/>
      <c r="D47" s="211"/>
      <c r="E47" s="211"/>
      <c r="F47" s="211"/>
      <c r="H47" s="235" t="s">
        <v>10</v>
      </c>
      <c r="I47" s="235"/>
      <c r="J47" s="235"/>
      <c r="K47" s="235"/>
      <c r="L47" s="235"/>
      <c r="M47" s="235"/>
    </row>
    <row r="48" spans="1:13" x14ac:dyDescent="0.25">
      <c r="A48" s="21" t="s">
        <v>22</v>
      </c>
      <c r="B48" s="21" t="s">
        <v>253</v>
      </c>
      <c r="C48" s="21" t="s">
        <v>23</v>
      </c>
      <c r="D48" s="21" t="s">
        <v>2</v>
      </c>
      <c r="E48" s="22" t="s">
        <v>19</v>
      </c>
      <c r="F48" s="23" t="s">
        <v>4</v>
      </c>
      <c r="H48" s="111" t="s">
        <v>22</v>
      </c>
      <c r="I48" s="111" t="s">
        <v>23</v>
      </c>
      <c r="J48" s="111" t="s">
        <v>2</v>
      </c>
      <c r="K48" s="112" t="s">
        <v>19</v>
      </c>
      <c r="L48" s="112" t="s">
        <v>21</v>
      </c>
      <c r="M48" s="113" t="s">
        <v>4</v>
      </c>
    </row>
    <row r="49" spans="1:14" ht="15.75" x14ac:dyDescent="0.25">
      <c r="A49" s="205" t="s">
        <v>5</v>
      </c>
      <c r="B49" s="206"/>
      <c r="C49" s="206"/>
      <c r="D49" s="206"/>
      <c r="E49" s="206"/>
      <c r="F49" s="207"/>
      <c r="H49" s="208" t="s">
        <v>5</v>
      </c>
      <c r="I49" s="209"/>
      <c r="J49" s="209"/>
      <c r="K49" s="209"/>
      <c r="L49" s="209"/>
      <c r="M49" s="210"/>
    </row>
    <row r="50" spans="1:14" ht="15.75" x14ac:dyDescent="0.25">
      <c r="A50" s="3" t="s">
        <v>24</v>
      </c>
      <c r="B50" s="3" t="s">
        <v>250</v>
      </c>
      <c r="C50" s="3">
        <v>9</v>
      </c>
      <c r="D50" s="3">
        <v>18</v>
      </c>
      <c r="E50" s="19"/>
      <c r="F50" s="19">
        <f>E45*C50*E50</f>
        <v>0</v>
      </c>
      <c r="H50" s="9"/>
      <c r="I50" s="9"/>
      <c r="J50" s="10"/>
      <c r="K50" s="11"/>
      <c r="L50" s="33">
        <f>K50*5%</f>
        <v>0</v>
      </c>
      <c r="M50" s="11"/>
    </row>
    <row r="51" spans="1:14" x14ac:dyDescent="0.25">
      <c r="A51" s="3"/>
      <c r="B51" s="3"/>
      <c r="C51" s="3"/>
      <c r="D51" s="3"/>
      <c r="E51" s="19"/>
      <c r="F51" s="19"/>
      <c r="H51" s="9"/>
      <c r="I51" s="9"/>
      <c r="J51" s="10"/>
      <c r="K51" s="11"/>
      <c r="L51" s="11"/>
      <c r="M51" s="11"/>
    </row>
    <row r="52" spans="1:14" ht="15.75" x14ac:dyDescent="0.25">
      <c r="A52" s="14"/>
      <c r="B52" s="14"/>
      <c r="C52" s="14"/>
      <c r="D52" s="15"/>
      <c r="E52" s="16"/>
      <c r="F52" s="19"/>
      <c r="H52" s="9"/>
      <c r="I52" s="9"/>
      <c r="J52" s="10"/>
      <c r="K52" s="11"/>
      <c r="L52" s="11"/>
      <c r="M52" s="11"/>
    </row>
    <row r="53" spans="1:14" ht="15.75" x14ac:dyDescent="0.25">
      <c r="A53" s="201" t="s">
        <v>11</v>
      </c>
      <c r="B53" s="202"/>
      <c r="C53" s="202"/>
      <c r="D53" s="202"/>
      <c r="E53" s="203"/>
      <c r="F53" s="160">
        <f>SUM(F50:F52)</f>
        <v>0</v>
      </c>
      <c r="H53" s="108" t="s">
        <v>11</v>
      </c>
      <c r="I53" s="109"/>
      <c r="J53" s="109"/>
      <c r="K53" s="110"/>
      <c r="L53" s="110"/>
      <c r="M53" s="8">
        <f>SUM(M49:M52)</f>
        <v>0</v>
      </c>
    </row>
    <row r="54" spans="1:14" ht="15.75" x14ac:dyDescent="0.25">
      <c r="A54" s="79"/>
      <c r="B54" s="79"/>
      <c r="C54" s="79"/>
      <c r="D54" s="79"/>
      <c r="E54" s="79"/>
      <c r="F54" s="80"/>
      <c r="G54" s="115"/>
      <c r="H54" s="79"/>
      <c r="I54" s="79"/>
      <c r="J54" s="79"/>
      <c r="K54" s="79"/>
      <c r="L54" s="79"/>
      <c r="M54" s="80"/>
      <c r="N54" s="115"/>
    </row>
    <row r="55" spans="1:14" ht="15.75" x14ac:dyDescent="0.25">
      <c r="A55" s="231" t="s">
        <v>222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</row>
    <row r="56" spans="1:14" x14ac:dyDescent="0.25">
      <c r="A56" s="2" t="s">
        <v>102</v>
      </c>
      <c r="B56" s="2"/>
      <c r="C56" s="20"/>
      <c r="D56" s="2" t="s">
        <v>9</v>
      </c>
      <c r="E56" s="37">
        <v>8</v>
      </c>
      <c r="F56" s="1"/>
      <c r="H56" s="1" t="s">
        <v>8</v>
      </c>
      <c r="I56" s="1"/>
      <c r="J56" s="2" t="s">
        <v>9</v>
      </c>
      <c r="K56" s="37">
        <v>6</v>
      </c>
      <c r="L56" s="1"/>
      <c r="M56" s="1"/>
    </row>
    <row r="57" spans="1:14" x14ac:dyDescent="0.25">
      <c r="A57" s="228" t="s">
        <v>20</v>
      </c>
      <c r="B57" s="228"/>
      <c r="C57" s="228"/>
      <c r="D57" s="2" t="s">
        <v>124</v>
      </c>
      <c r="E57" s="1"/>
      <c r="F57" s="1"/>
      <c r="H57" s="228" t="s">
        <v>20</v>
      </c>
      <c r="I57" s="228"/>
      <c r="J57" s="2" t="s">
        <v>7</v>
      </c>
      <c r="K57" s="1"/>
      <c r="L57" s="1"/>
      <c r="M57" s="1"/>
    </row>
    <row r="58" spans="1:14" ht="16.5" thickBot="1" x14ac:dyDescent="0.3">
      <c r="A58" s="211" t="s">
        <v>0</v>
      </c>
      <c r="B58" s="211"/>
      <c r="C58" s="211"/>
      <c r="D58" s="211"/>
      <c r="E58" s="211"/>
      <c r="F58" s="211"/>
      <c r="H58" s="229" t="s">
        <v>10</v>
      </c>
      <c r="I58" s="229"/>
      <c r="J58" s="229"/>
      <c r="K58" s="229"/>
      <c r="L58" s="229"/>
      <c r="M58" s="229"/>
    </row>
    <row r="59" spans="1:14" x14ac:dyDescent="0.25">
      <c r="A59" s="21" t="s">
        <v>22</v>
      </c>
      <c r="B59" s="21" t="s">
        <v>253</v>
      </c>
      <c r="C59" s="21" t="s">
        <v>23</v>
      </c>
      <c r="D59" s="21" t="s">
        <v>2</v>
      </c>
      <c r="E59" s="22" t="s">
        <v>19</v>
      </c>
      <c r="F59" s="23" t="s">
        <v>4</v>
      </c>
      <c r="H59" s="111" t="s">
        <v>22</v>
      </c>
      <c r="I59" s="111" t="s">
        <v>23</v>
      </c>
      <c r="J59" s="111" t="s">
        <v>2</v>
      </c>
      <c r="K59" s="112" t="s">
        <v>19</v>
      </c>
      <c r="L59" s="112" t="s">
        <v>21</v>
      </c>
      <c r="M59" s="113" t="s">
        <v>4</v>
      </c>
    </row>
    <row r="60" spans="1:14" ht="15" customHeight="1" x14ac:dyDescent="0.25">
      <c r="A60" s="205" t="s">
        <v>6</v>
      </c>
      <c r="B60" s="206"/>
      <c r="C60" s="206"/>
      <c r="D60" s="206"/>
      <c r="E60" s="206"/>
      <c r="F60" s="207"/>
      <c r="H60" s="226" t="s">
        <v>6</v>
      </c>
      <c r="I60" s="213"/>
      <c r="J60" s="213"/>
      <c r="K60" s="213"/>
      <c r="L60" s="213"/>
      <c r="M60" s="227"/>
    </row>
    <row r="61" spans="1:14" x14ac:dyDescent="0.25">
      <c r="A61" s="3" t="s">
        <v>24</v>
      </c>
      <c r="B61" s="3" t="s">
        <v>256</v>
      </c>
      <c r="C61" s="3">
        <v>9</v>
      </c>
      <c r="D61" s="3">
        <v>18</v>
      </c>
      <c r="E61" s="19"/>
      <c r="F61" s="19">
        <f>E56*C61*E61</f>
        <v>0</v>
      </c>
      <c r="H61" s="3"/>
      <c r="I61" s="3"/>
      <c r="J61" s="3"/>
      <c r="K61" s="19"/>
      <c r="L61" s="66"/>
      <c r="M61" s="11"/>
    </row>
    <row r="62" spans="1:14" x14ac:dyDescent="0.25">
      <c r="A62" s="3"/>
      <c r="B62" s="3"/>
      <c r="C62" s="3"/>
      <c r="D62" s="3"/>
      <c r="E62" s="19"/>
      <c r="F62" s="19">
        <f>E57*C62*E62</f>
        <v>0</v>
      </c>
      <c r="H62" s="3"/>
      <c r="I62" s="3"/>
      <c r="J62" s="10"/>
      <c r="K62" s="11"/>
      <c r="L62" s="11"/>
      <c r="M62" s="11"/>
    </row>
    <row r="63" spans="1:14" ht="15.75" x14ac:dyDescent="0.25">
      <c r="A63" s="14"/>
      <c r="B63" s="14"/>
      <c r="C63" s="14"/>
      <c r="D63" s="15"/>
      <c r="E63" s="16"/>
      <c r="F63" s="19"/>
      <c r="H63" s="3"/>
      <c r="I63" s="3"/>
      <c r="J63" s="15"/>
      <c r="K63" s="16"/>
      <c r="L63" s="16"/>
      <c r="M63" s="16"/>
    </row>
    <row r="64" spans="1:14" ht="15.75" x14ac:dyDescent="0.25">
      <c r="A64" s="201" t="s">
        <v>11</v>
      </c>
      <c r="B64" s="202"/>
      <c r="C64" s="202"/>
      <c r="D64" s="202"/>
      <c r="E64" s="203"/>
      <c r="F64" s="160">
        <f>SUM(F61:F63)</f>
        <v>0</v>
      </c>
      <c r="H64" s="201" t="s">
        <v>11</v>
      </c>
      <c r="I64" s="202"/>
      <c r="J64" s="202"/>
      <c r="K64" s="203"/>
      <c r="L64" s="72"/>
      <c r="M64" s="8">
        <f>SUM(M61:M63)</f>
        <v>0</v>
      </c>
    </row>
    <row r="65" spans="1:13" x14ac:dyDescent="0.25">
      <c r="J65" s="224" t="s">
        <v>12</v>
      </c>
      <c r="K65" s="225"/>
      <c r="L65" s="71"/>
      <c r="M65" s="27"/>
    </row>
    <row r="66" spans="1:13" x14ac:dyDescent="0.25">
      <c r="J66" s="28"/>
      <c r="K66" s="28"/>
      <c r="L66" s="28"/>
      <c r="M66" s="29"/>
    </row>
    <row r="67" spans="1:13" ht="15.75" x14ac:dyDescent="0.25">
      <c r="A67" s="212" t="s">
        <v>223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</row>
    <row r="68" spans="1:13" x14ac:dyDescent="0.25">
      <c r="A68" s="2" t="s">
        <v>181</v>
      </c>
      <c r="B68" s="2"/>
      <c r="C68" s="20"/>
      <c r="D68" s="2" t="s">
        <v>9</v>
      </c>
      <c r="E68" s="37">
        <v>6</v>
      </c>
      <c r="F68" s="1"/>
      <c r="H68" s="1" t="s">
        <v>51</v>
      </c>
      <c r="I68" s="1"/>
      <c r="J68" s="2" t="s">
        <v>9</v>
      </c>
      <c r="K68" s="37">
        <v>6</v>
      </c>
      <c r="L68" s="1"/>
      <c r="M68" s="1"/>
    </row>
    <row r="69" spans="1:13" x14ac:dyDescent="0.25">
      <c r="A69" s="228" t="s">
        <v>20</v>
      </c>
      <c r="B69" s="228"/>
      <c r="C69" s="228"/>
      <c r="D69" s="2" t="s">
        <v>96</v>
      </c>
      <c r="E69" s="1"/>
      <c r="F69" s="1"/>
      <c r="H69" s="228" t="s">
        <v>20</v>
      </c>
      <c r="I69" s="228"/>
      <c r="J69" s="2" t="s">
        <v>7</v>
      </c>
      <c r="K69" s="1"/>
      <c r="L69" s="1"/>
      <c r="M69" s="1"/>
    </row>
    <row r="70" spans="1:13" ht="16.5" thickBot="1" x14ac:dyDescent="0.3">
      <c r="A70" s="211" t="s">
        <v>0</v>
      </c>
      <c r="B70" s="211"/>
      <c r="C70" s="211"/>
      <c r="D70" s="211"/>
      <c r="E70" s="211"/>
      <c r="F70" s="211"/>
      <c r="H70" s="211" t="s">
        <v>10</v>
      </c>
      <c r="I70" s="211"/>
      <c r="J70" s="211"/>
      <c r="K70" s="211"/>
      <c r="L70" s="211"/>
      <c r="M70" s="211"/>
    </row>
    <row r="71" spans="1:13" ht="15.75" thickBot="1" x14ac:dyDescent="0.3">
      <c r="A71" s="21" t="s">
        <v>22</v>
      </c>
      <c r="B71" s="21" t="s">
        <v>253</v>
      </c>
      <c r="C71" s="21" t="s">
        <v>23</v>
      </c>
      <c r="D71" s="21" t="s">
        <v>2</v>
      </c>
      <c r="E71" s="22" t="s">
        <v>19</v>
      </c>
      <c r="F71" s="23" t="s">
        <v>4</v>
      </c>
      <c r="H71" s="24" t="s">
        <v>22</v>
      </c>
      <c r="I71" s="24" t="s">
        <v>23</v>
      </c>
      <c r="J71" s="24" t="s">
        <v>2</v>
      </c>
      <c r="K71" s="25" t="s">
        <v>19</v>
      </c>
      <c r="L71" s="34" t="s">
        <v>21</v>
      </c>
      <c r="M71" s="26" t="s">
        <v>4</v>
      </c>
    </row>
    <row r="72" spans="1:13" ht="15" customHeight="1" x14ac:dyDescent="0.25">
      <c r="A72" s="205" t="s">
        <v>5</v>
      </c>
      <c r="B72" s="206"/>
      <c r="C72" s="206"/>
      <c r="D72" s="206"/>
      <c r="E72" s="206"/>
      <c r="F72" s="207"/>
      <c r="H72" s="226" t="s">
        <v>5</v>
      </c>
      <c r="I72" s="213"/>
      <c r="J72" s="213"/>
      <c r="K72" s="213"/>
      <c r="L72" s="213"/>
      <c r="M72" s="227"/>
    </row>
    <row r="73" spans="1:13" x14ac:dyDescent="0.25">
      <c r="A73" s="3" t="s">
        <v>24</v>
      </c>
      <c r="B73" s="3" t="s">
        <v>250</v>
      </c>
      <c r="C73" s="3">
        <v>9</v>
      </c>
      <c r="D73" s="3">
        <v>18</v>
      </c>
      <c r="E73" s="19"/>
      <c r="F73" s="19">
        <f>E68*C73*E73</f>
        <v>0</v>
      </c>
      <c r="H73" s="3"/>
      <c r="I73" s="3"/>
      <c r="J73" s="3"/>
      <c r="K73" s="19"/>
      <c r="L73" s="66"/>
      <c r="M73" s="11"/>
    </row>
    <row r="74" spans="1:13" x14ac:dyDescent="0.25">
      <c r="A74" s="3"/>
      <c r="B74" s="3"/>
      <c r="C74" s="3"/>
      <c r="D74" s="3"/>
      <c r="E74" s="19"/>
      <c r="F74" s="19">
        <f>E69*C74*E74</f>
        <v>0</v>
      </c>
      <c r="H74" s="9"/>
      <c r="I74" s="9"/>
      <c r="J74" s="10"/>
      <c r="K74" s="11"/>
      <c r="L74" s="11"/>
      <c r="M74" s="11"/>
    </row>
    <row r="75" spans="1:13" ht="15.75" x14ac:dyDescent="0.25">
      <c r="A75" s="14"/>
      <c r="B75" s="14"/>
      <c r="C75" s="14"/>
      <c r="D75" s="15"/>
      <c r="E75" s="16"/>
      <c r="F75" s="19"/>
      <c r="H75" s="14"/>
      <c r="I75" s="14"/>
      <c r="J75" s="15"/>
      <c r="K75" s="16"/>
      <c r="L75" s="16"/>
      <c r="M75" s="16"/>
    </row>
    <row r="76" spans="1:13" ht="15.75" x14ac:dyDescent="0.25">
      <c r="A76" s="201" t="s">
        <v>11</v>
      </c>
      <c r="B76" s="202"/>
      <c r="C76" s="202"/>
      <c r="D76" s="202"/>
      <c r="E76" s="203"/>
      <c r="F76" s="160">
        <f>SUM(F73:F75)</f>
        <v>0</v>
      </c>
      <c r="H76" s="201" t="s">
        <v>11</v>
      </c>
      <c r="I76" s="202"/>
      <c r="J76" s="202"/>
      <c r="K76" s="203"/>
      <c r="L76" s="72"/>
      <c r="M76" s="8">
        <f>SUM(M73:M75)</f>
        <v>0</v>
      </c>
    </row>
    <row r="77" spans="1:13" x14ac:dyDescent="0.25">
      <c r="J77" s="224" t="s">
        <v>12</v>
      </c>
      <c r="K77" s="225"/>
      <c r="L77" s="71"/>
      <c r="M77" s="27"/>
    </row>
    <row r="79" spans="1:13" ht="15.75" x14ac:dyDescent="0.25">
      <c r="A79" s="212" t="s">
        <v>224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</row>
    <row r="80" spans="1:13" x14ac:dyDescent="0.25">
      <c r="A80" s="2" t="s">
        <v>182</v>
      </c>
      <c r="B80" s="2"/>
      <c r="C80" s="20"/>
      <c r="D80" s="2" t="s">
        <v>9</v>
      </c>
      <c r="E80" s="37">
        <v>5</v>
      </c>
      <c r="F80" s="1"/>
      <c r="H80" s="1" t="s">
        <v>51</v>
      </c>
      <c r="I80" s="1"/>
      <c r="J80" s="2" t="s">
        <v>9</v>
      </c>
      <c r="K80" s="37">
        <v>6</v>
      </c>
      <c r="L80" s="1"/>
      <c r="M80" s="1"/>
    </row>
    <row r="81" spans="1:13" x14ac:dyDescent="0.25">
      <c r="A81" s="228" t="s">
        <v>20</v>
      </c>
      <c r="B81" s="228"/>
      <c r="C81" s="228"/>
      <c r="D81" s="2" t="s">
        <v>96</v>
      </c>
      <c r="E81" s="1"/>
      <c r="F81" s="1"/>
      <c r="H81" s="228" t="s">
        <v>20</v>
      </c>
      <c r="I81" s="228"/>
      <c r="J81" s="2" t="s">
        <v>7</v>
      </c>
      <c r="K81" s="1"/>
      <c r="L81" s="1"/>
      <c r="M81" s="1"/>
    </row>
    <row r="82" spans="1:13" ht="16.5" thickBot="1" x14ac:dyDescent="0.3">
      <c r="A82" s="211" t="s">
        <v>0</v>
      </c>
      <c r="B82" s="211"/>
      <c r="C82" s="211"/>
      <c r="D82" s="211"/>
      <c r="E82" s="211"/>
      <c r="F82" s="211"/>
      <c r="H82" s="211" t="s">
        <v>10</v>
      </c>
      <c r="I82" s="211"/>
      <c r="J82" s="211"/>
      <c r="K82" s="211"/>
      <c r="L82" s="211"/>
      <c r="M82" s="211"/>
    </row>
    <row r="83" spans="1:13" ht="15.75" thickBot="1" x14ac:dyDescent="0.3">
      <c r="A83" s="21" t="s">
        <v>22</v>
      </c>
      <c r="B83" s="21" t="s">
        <v>253</v>
      </c>
      <c r="C83" s="21" t="s">
        <v>23</v>
      </c>
      <c r="D83" s="21" t="s">
        <v>2</v>
      </c>
      <c r="E83" s="22" t="s">
        <v>19</v>
      </c>
      <c r="F83" s="23" t="s">
        <v>4</v>
      </c>
      <c r="H83" s="24" t="s">
        <v>22</v>
      </c>
      <c r="I83" s="24" t="s">
        <v>23</v>
      </c>
      <c r="J83" s="24" t="s">
        <v>2</v>
      </c>
      <c r="K83" s="25" t="s">
        <v>19</v>
      </c>
      <c r="L83" s="34" t="s">
        <v>21</v>
      </c>
      <c r="M83" s="26" t="s">
        <v>4</v>
      </c>
    </row>
    <row r="84" spans="1:13" ht="15" customHeight="1" x14ac:dyDescent="0.25">
      <c r="A84" s="205" t="s">
        <v>5</v>
      </c>
      <c r="B84" s="206"/>
      <c r="C84" s="206"/>
      <c r="D84" s="206"/>
      <c r="E84" s="206"/>
      <c r="F84" s="207"/>
      <c r="H84" s="226" t="s">
        <v>5</v>
      </c>
      <c r="I84" s="213"/>
      <c r="J84" s="213"/>
      <c r="K84" s="213"/>
      <c r="L84" s="213"/>
      <c r="M84" s="227"/>
    </row>
    <row r="85" spans="1:13" x14ac:dyDescent="0.25">
      <c r="A85" s="3" t="s">
        <v>24</v>
      </c>
      <c r="B85" s="3" t="s">
        <v>250</v>
      </c>
      <c r="C85" s="3">
        <v>9</v>
      </c>
      <c r="D85" s="3">
        <v>18</v>
      </c>
      <c r="E85" s="19"/>
      <c r="F85" s="19">
        <f>E80*C85*E85</f>
        <v>0</v>
      </c>
      <c r="H85" s="3"/>
      <c r="I85" s="3"/>
      <c r="J85" s="3"/>
      <c r="K85" s="19"/>
      <c r="L85" s="66"/>
      <c r="M85" s="11"/>
    </row>
    <row r="86" spans="1:13" x14ac:dyDescent="0.25">
      <c r="A86" s="3"/>
      <c r="B86" s="3"/>
      <c r="C86" s="3"/>
      <c r="D86" s="3"/>
      <c r="E86" s="19"/>
      <c r="F86" s="19">
        <f>E81*C86*E86</f>
        <v>0</v>
      </c>
      <c r="H86" s="9"/>
      <c r="I86" s="9"/>
      <c r="J86" s="10"/>
      <c r="K86" s="11"/>
      <c r="L86" s="11"/>
      <c r="M86" s="11"/>
    </row>
    <row r="87" spans="1:13" ht="15.75" x14ac:dyDescent="0.25">
      <c r="A87" s="14"/>
      <c r="B87" s="14"/>
      <c r="C87" s="14"/>
      <c r="D87" s="15"/>
      <c r="E87" s="16"/>
      <c r="F87" s="19"/>
      <c r="H87" s="14"/>
      <c r="I87" s="14"/>
      <c r="J87" s="15"/>
      <c r="K87" s="16"/>
      <c r="L87" s="16"/>
      <c r="M87" s="16"/>
    </row>
    <row r="88" spans="1:13" ht="15.75" x14ac:dyDescent="0.25">
      <c r="A88" s="201" t="s">
        <v>11</v>
      </c>
      <c r="B88" s="202"/>
      <c r="C88" s="202"/>
      <c r="D88" s="202"/>
      <c r="E88" s="203"/>
      <c r="F88" s="160">
        <f>SUM(F85:F87)</f>
        <v>0</v>
      </c>
      <c r="H88" s="201" t="s">
        <v>11</v>
      </c>
      <c r="I88" s="202"/>
      <c r="J88" s="202"/>
      <c r="K88" s="203"/>
      <c r="L88" s="105"/>
      <c r="M88" s="8">
        <f>SUM(M85:M87)</f>
        <v>0</v>
      </c>
    </row>
    <row r="89" spans="1:13" x14ac:dyDescent="0.25">
      <c r="J89" s="224" t="s">
        <v>12</v>
      </c>
      <c r="K89" s="225"/>
      <c r="L89" s="106"/>
      <c r="M89" s="27"/>
    </row>
    <row r="90" spans="1:13" x14ac:dyDescent="0.25">
      <c r="J90" s="28"/>
      <c r="K90" s="28"/>
      <c r="L90" s="28"/>
      <c r="M90" s="29"/>
    </row>
    <row r="91" spans="1:13" ht="15.75" x14ac:dyDescent="0.25">
      <c r="A91" s="231" t="s">
        <v>225</v>
      </c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1"/>
    </row>
    <row r="92" spans="1:13" x14ac:dyDescent="0.25">
      <c r="A92" s="1" t="s">
        <v>190</v>
      </c>
      <c r="B92" s="1"/>
      <c r="C92" s="20"/>
      <c r="D92" s="2" t="s">
        <v>9</v>
      </c>
      <c r="E92" s="37">
        <v>9</v>
      </c>
      <c r="F92" s="1"/>
      <c r="H92" s="1" t="s">
        <v>8</v>
      </c>
      <c r="I92" s="1"/>
      <c r="J92" s="2" t="s">
        <v>9</v>
      </c>
      <c r="K92" s="37"/>
      <c r="L92" s="1"/>
      <c r="M92" s="1"/>
    </row>
    <row r="93" spans="1:13" x14ac:dyDescent="0.25">
      <c r="A93" s="228" t="s">
        <v>20</v>
      </c>
      <c r="B93" s="228"/>
      <c r="C93" s="228"/>
      <c r="D93" s="2" t="s">
        <v>125</v>
      </c>
      <c r="E93" s="1"/>
      <c r="F93" s="1"/>
      <c r="H93" s="228" t="s">
        <v>20</v>
      </c>
      <c r="I93" s="228"/>
      <c r="J93" s="2" t="s">
        <v>7</v>
      </c>
      <c r="K93" s="1"/>
      <c r="L93" s="1"/>
      <c r="M93" s="1"/>
    </row>
    <row r="94" spans="1:13" ht="16.5" thickBot="1" x14ac:dyDescent="0.3">
      <c r="A94" s="211" t="s">
        <v>0</v>
      </c>
      <c r="B94" s="211"/>
      <c r="C94" s="211"/>
      <c r="D94" s="211"/>
      <c r="E94" s="211"/>
      <c r="F94" s="211"/>
      <c r="H94" s="229" t="s">
        <v>10</v>
      </c>
      <c r="I94" s="229"/>
      <c r="J94" s="229"/>
      <c r="K94" s="229"/>
      <c r="L94" s="229"/>
      <c r="M94" s="229"/>
    </row>
    <row r="95" spans="1:13" x14ac:dyDescent="0.25">
      <c r="A95" s="21" t="s">
        <v>22</v>
      </c>
      <c r="B95" s="21" t="s">
        <v>253</v>
      </c>
      <c r="C95" s="21" t="s">
        <v>23</v>
      </c>
      <c r="D95" s="21" t="s">
        <v>2</v>
      </c>
      <c r="E95" s="22" t="s">
        <v>19</v>
      </c>
      <c r="F95" s="23" t="s">
        <v>4</v>
      </c>
      <c r="H95" s="111" t="s">
        <v>22</v>
      </c>
      <c r="I95" s="111" t="s">
        <v>23</v>
      </c>
      <c r="J95" s="111" t="s">
        <v>2</v>
      </c>
      <c r="K95" s="112" t="s">
        <v>19</v>
      </c>
      <c r="L95" s="112" t="s">
        <v>21</v>
      </c>
      <c r="M95" s="113" t="s">
        <v>4</v>
      </c>
    </row>
    <row r="96" spans="1:13" ht="15.75" x14ac:dyDescent="0.25">
      <c r="A96" s="205" t="s">
        <v>6</v>
      </c>
      <c r="B96" s="206"/>
      <c r="C96" s="206"/>
      <c r="D96" s="206"/>
      <c r="E96" s="206"/>
      <c r="F96" s="207"/>
      <c r="H96" s="226" t="s">
        <v>6</v>
      </c>
      <c r="I96" s="213"/>
      <c r="J96" s="213"/>
      <c r="K96" s="213"/>
      <c r="L96" s="213"/>
      <c r="M96" s="227"/>
    </row>
    <row r="97" spans="1:13" ht="15.75" x14ac:dyDescent="0.25">
      <c r="A97" s="3" t="s">
        <v>24</v>
      </c>
      <c r="B97" s="3" t="s">
        <v>257</v>
      </c>
      <c r="C97" s="3">
        <v>9</v>
      </c>
      <c r="D97" s="3">
        <v>18</v>
      </c>
      <c r="E97" s="19"/>
      <c r="F97" s="19">
        <f>E92*C97*E97</f>
        <v>0</v>
      </c>
      <c r="H97" s="9"/>
      <c r="I97" s="9"/>
      <c r="J97" s="10"/>
      <c r="K97" s="11"/>
      <c r="L97" s="33">
        <f>K97*5%</f>
        <v>0</v>
      </c>
      <c r="M97" s="11"/>
    </row>
    <row r="98" spans="1:13" x14ac:dyDescent="0.25">
      <c r="A98" s="3"/>
      <c r="B98" s="3"/>
      <c r="C98" s="3"/>
      <c r="D98" s="3"/>
      <c r="E98" s="19"/>
      <c r="F98" s="19">
        <f>E93*C98*E98</f>
        <v>0</v>
      </c>
      <c r="H98" s="9"/>
      <c r="I98" s="9"/>
      <c r="J98" s="10"/>
      <c r="K98" s="11"/>
      <c r="L98" s="11"/>
      <c r="M98" s="11"/>
    </row>
    <row r="99" spans="1:13" ht="15.75" x14ac:dyDescent="0.25">
      <c r="A99" s="14"/>
      <c r="B99" s="14"/>
      <c r="C99" s="14"/>
      <c r="D99" s="15"/>
      <c r="E99" s="16"/>
      <c r="F99" s="19"/>
      <c r="H99" s="9"/>
      <c r="I99" s="9"/>
      <c r="J99" s="10"/>
      <c r="K99" s="11"/>
      <c r="L99" s="11"/>
      <c r="M99" s="11"/>
    </row>
    <row r="100" spans="1:13" ht="15.75" x14ac:dyDescent="0.25">
      <c r="A100" s="201" t="s">
        <v>11</v>
      </c>
      <c r="B100" s="202"/>
      <c r="C100" s="202"/>
      <c r="D100" s="202"/>
      <c r="E100" s="203"/>
      <c r="F100" s="8">
        <f>SUM(F97:F99)</f>
        <v>0</v>
      </c>
      <c r="H100" s="76" t="s">
        <v>11</v>
      </c>
      <c r="I100" s="77"/>
      <c r="J100" s="77"/>
      <c r="K100" s="78"/>
      <c r="L100" s="78"/>
      <c r="M100" s="8">
        <f>SUM(M96:M99)</f>
        <v>0</v>
      </c>
    </row>
    <row r="101" spans="1:13" ht="15.75" x14ac:dyDescent="0.25">
      <c r="A101" s="232" t="s">
        <v>57</v>
      </c>
      <c r="B101" s="233"/>
      <c r="C101" s="233"/>
      <c r="D101" s="233"/>
      <c r="E101" s="234"/>
      <c r="F101" s="160">
        <f>F100</f>
        <v>0</v>
      </c>
      <c r="J101" s="204" t="s">
        <v>12</v>
      </c>
      <c r="K101" s="204"/>
      <c r="L101" s="75"/>
      <c r="M101" s="27"/>
    </row>
    <row r="102" spans="1:13" ht="15.75" x14ac:dyDescent="0.25">
      <c r="A102" s="79"/>
      <c r="B102" s="79"/>
      <c r="C102" s="79"/>
      <c r="D102" s="79"/>
      <c r="E102" s="79"/>
      <c r="F102" s="80"/>
      <c r="J102" s="28"/>
      <c r="K102" s="28"/>
      <c r="L102" s="28"/>
      <c r="M102" s="29"/>
    </row>
    <row r="103" spans="1:13" x14ac:dyDescent="0.25">
      <c r="J103" s="28"/>
      <c r="K103" s="28"/>
      <c r="L103" s="28"/>
      <c r="M103" s="29"/>
    </row>
    <row r="104" spans="1:13" x14ac:dyDescent="0.25">
      <c r="A104" s="221" t="s">
        <v>17</v>
      </c>
      <c r="B104" s="221"/>
      <c r="C104" s="221"/>
      <c r="D104" s="221"/>
      <c r="E104" s="221"/>
      <c r="F104" s="221"/>
      <c r="H104" s="221" t="s">
        <v>18</v>
      </c>
      <c r="I104" s="221"/>
      <c r="J104" s="221"/>
      <c r="K104" s="221"/>
      <c r="L104" s="221"/>
      <c r="M104" s="49"/>
    </row>
    <row r="105" spans="1:13" x14ac:dyDescent="0.25">
      <c r="A105" s="230" t="s">
        <v>229</v>
      </c>
      <c r="B105" s="230"/>
      <c r="C105" s="230"/>
      <c r="D105" s="230"/>
      <c r="E105" s="230"/>
      <c r="F105" s="186">
        <f>F88+F76+F53+F30</f>
        <v>0</v>
      </c>
      <c r="H105" s="230" t="s">
        <v>229</v>
      </c>
      <c r="I105" s="230"/>
      <c r="J105" s="230"/>
      <c r="K105" s="230"/>
      <c r="L105" s="57"/>
      <c r="M105" s="186"/>
    </row>
    <row r="106" spans="1:13" x14ac:dyDescent="0.25">
      <c r="A106" s="230" t="s">
        <v>230</v>
      </c>
      <c r="B106" s="230"/>
      <c r="C106" s="230"/>
      <c r="D106" s="230"/>
      <c r="E106" s="230"/>
      <c r="F106" s="186">
        <f>F101+F64+F42+F18</f>
        <v>0</v>
      </c>
      <c r="H106" s="230" t="s">
        <v>230</v>
      </c>
      <c r="I106" s="230"/>
      <c r="J106" s="230"/>
      <c r="K106" s="230"/>
      <c r="L106" s="57"/>
      <c r="M106" s="186"/>
    </row>
    <row r="107" spans="1:13" x14ac:dyDescent="0.25">
      <c r="A107" s="221" t="s">
        <v>11</v>
      </c>
      <c r="B107" s="221"/>
      <c r="C107" s="221"/>
      <c r="D107" s="221"/>
      <c r="E107" s="221"/>
      <c r="F107" s="187">
        <f>F101+F76+F64+F53+F42+F30+F18+F88</f>
        <v>0</v>
      </c>
      <c r="H107" s="221" t="s">
        <v>11</v>
      </c>
      <c r="I107" s="221"/>
      <c r="J107" s="221"/>
      <c r="K107" s="221"/>
      <c r="L107" s="36"/>
      <c r="M107" s="188"/>
    </row>
    <row r="110" spans="1:13" x14ac:dyDescent="0.25">
      <c r="A110" s="214" t="s">
        <v>231</v>
      </c>
      <c r="B110" s="215"/>
      <c r="C110" s="215"/>
      <c r="D110" s="215"/>
      <c r="E110" s="216"/>
      <c r="F110" s="146">
        <f>F107</f>
        <v>0</v>
      </c>
    </row>
    <row r="111" spans="1:13" x14ac:dyDescent="0.25">
      <c r="A111" s="182" t="s">
        <v>232</v>
      </c>
      <c r="B111" s="198"/>
      <c r="C111" s="183"/>
      <c r="D111" s="183"/>
      <c r="E111" s="184"/>
      <c r="F111" s="146"/>
    </row>
    <row r="112" spans="1:13" x14ac:dyDescent="0.25">
      <c r="A112" s="217" t="s">
        <v>70</v>
      </c>
      <c r="B112" s="218"/>
      <c r="C112" s="218"/>
      <c r="D112" s="218"/>
      <c r="E112" s="219"/>
      <c r="F112" s="147">
        <f>F110</f>
        <v>0</v>
      </c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86">
    <mergeCell ref="A106:E106"/>
    <mergeCell ref="H106:K106"/>
    <mergeCell ref="A18:E18"/>
    <mergeCell ref="H18:K18"/>
    <mergeCell ref="H30:K30"/>
    <mergeCell ref="A30:E30"/>
    <mergeCell ref="A57:C57"/>
    <mergeCell ref="H57:I57"/>
    <mergeCell ref="A33:M33"/>
    <mergeCell ref="A35:C35"/>
    <mergeCell ref="H35:I35"/>
    <mergeCell ref="A36:F36"/>
    <mergeCell ref="H24:M24"/>
    <mergeCell ref="A24:F24"/>
    <mergeCell ref="A21:M21"/>
    <mergeCell ref="J19:K19"/>
    <mergeCell ref="H23:I23"/>
    <mergeCell ref="A23:C23"/>
    <mergeCell ref="H14:M14"/>
    <mergeCell ref="A9:M9"/>
    <mergeCell ref="A11:C11"/>
    <mergeCell ref="H11:I11"/>
    <mergeCell ref="A12:F12"/>
    <mergeCell ref="H12:M12"/>
    <mergeCell ref="A14:F14"/>
    <mergeCell ref="H36:M36"/>
    <mergeCell ref="A38:F38"/>
    <mergeCell ref="H38:M38"/>
    <mergeCell ref="A42:E42"/>
    <mergeCell ref="H64:K64"/>
    <mergeCell ref="H49:M49"/>
    <mergeCell ref="A55:M55"/>
    <mergeCell ref="A53:E53"/>
    <mergeCell ref="H47:M47"/>
    <mergeCell ref="A47:F47"/>
    <mergeCell ref="A44:M44"/>
    <mergeCell ref="A64:E64"/>
    <mergeCell ref="A46:C46"/>
    <mergeCell ref="H46:I46"/>
    <mergeCell ref="A49:F49"/>
    <mergeCell ref="A88:E88"/>
    <mergeCell ref="H88:K88"/>
    <mergeCell ref="J89:K89"/>
    <mergeCell ref="A100:E100"/>
    <mergeCell ref="A101:E101"/>
    <mergeCell ref="J101:K101"/>
    <mergeCell ref="H76:K76"/>
    <mergeCell ref="A110:E110"/>
    <mergeCell ref="A112:E112"/>
    <mergeCell ref="A94:F94"/>
    <mergeCell ref="H94:M94"/>
    <mergeCell ref="A96:F96"/>
    <mergeCell ref="H96:M96"/>
    <mergeCell ref="A93:C93"/>
    <mergeCell ref="H93:I93"/>
    <mergeCell ref="A107:E107"/>
    <mergeCell ref="H107:K107"/>
    <mergeCell ref="A105:E105"/>
    <mergeCell ref="H105:K105"/>
    <mergeCell ref="A104:F104"/>
    <mergeCell ref="H104:L104"/>
    <mergeCell ref="A91:M91"/>
    <mergeCell ref="A72:F72"/>
    <mergeCell ref="H72:M72"/>
    <mergeCell ref="J65:K65"/>
    <mergeCell ref="A67:M67"/>
    <mergeCell ref="A70:F70"/>
    <mergeCell ref="H70:M70"/>
    <mergeCell ref="A69:C69"/>
    <mergeCell ref="H69:I69"/>
    <mergeCell ref="J31:K31"/>
    <mergeCell ref="A76:E76"/>
    <mergeCell ref="H26:M26"/>
    <mergeCell ref="A26:F26"/>
    <mergeCell ref="A84:F84"/>
    <mergeCell ref="H84:M84"/>
    <mergeCell ref="J77:K77"/>
    <mergeCell ref="A79:M79"/>
    <mergeCell ref="A81:C81"/>
    <mergeCell ref="H81:I81"/>
    <mergeCell ref="A82:F82"/>
    <mergeCell ref="H82:M82"/>
    <mergeCell ref="A58:F58"/>
    <mergeCell ref="H58:M58"/>
    <mergeCell ref="A60:F60"/>
    <mergeCell ref="H60:M60"/>
  </mergeCell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88" max="1638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22"/>
  <sheetViews>
    <sheetView showGridLines="0" zoomScale="90" zoomScaleNormal="90" workbookViewId="0">
      <selection activeCell="B99" sqref="B99"/>
    </sheetView>
  </sheetViews>
  <sheetFormatPr defaultRowHeight="15" x14ac:dyDescent="0.25"/>
  <cols>
    <col min="1" max="2" width="30.7109375" customWidth="1"/>
    <col min="3" max="3" width="21.4257812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32.5703125" bestFit="1" customWidth="1"/>
    <col min="9" max="9" width="17" customWidth="1"/>
    <col min="10" max="10" width="4.7109375" customWidth="1"/>
    <col min="11" max="11" width="9.7109375" bestFit="1" customWidth="1"/>
    <col min="12" max="12" width="9.7109375" customWidth="1"/>
    <col min="13" max="13" width="14.85546875" bestFit="1" customWidth="1"/>
    <col min="14" max="14" width="9.140625" style="74"/>
  </cols>
  <sheetData>
    <row r="7" spans="1:13" x14ac:dyDescent="0.25">
      <c r="L7" s="40" t="s">
        <v>28</v>
      </c>
      <c r="M7" s="41">
        <f ca="1">NOW()</f>
        <v>41864.762725115739</v>
      </c>
    </row>
    <row r="8" spans="1:13" ht="15.75" x14ac:dyDescent="0.25">
      <c r="A8" s="231" t="s">
        <v>178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x14ac:dyDescent="0.25">
      <c r="A9" s="38" t="s">
        <v>183</v>
      </c>
      <c r="B9" s="38"/>
      <c r="C9" s="20"/>
      <c r="D9" s="2" t="s">
        <v>9</v>
      </c>
      <c r="E9" s="37">
        <v>5</v>
      </c>
      <c r="F9" s="1"/>
      <c r="H9" s="1" t="s">
        <v>8</v>
      </c>
      <c r="I9" s="1"/>
      <c r="J9" s="2" t="s">
        <v>9</v>
      </c>
      <c r="K9" s="37">
        <v>7</v>
      </c>
      <c r="L9" s="1"/>
      <c r="M9" s="1"/>
    </row>
    <row r="10" spans="1:13" x14ac:dyDescent="0.25">
      <c r="A10" s="228" t="s">
        <v>26</v>
      </c>
      <c r="B10" s="228"/>
      <c r="C10" s="228"/>
      <c r="D10" s="2" t="s">
        <v>7</v>
      </c>
      <c r="E10" s="1" t="s">
        <v>93</v>
      </c>
      <c r="F10" s="1"/>
      <c r="H10" s="228" t="s">
        <v>26</v>
      </c>
      <c r="I10" s="228"/>
      <c r="J10" s="2" t="s">
        <v>7</v>
      </c>
      <c r="K10" s="1" t="s">
        <v>52</v>
      </c>
      <c r="L10" s="1"/>
      <c r="M10" s="1"/>
    </row>
    <row r="11" spans="1:13" ht="16.5" thickBot="1" x14ac:dyDescent="0.3">
      <c r="A11" s="211" t="s">
        <v>0</v>
      </c>
      <c r="B11" s="211"/>
      <c r="C11" s="211"/>
      <c r="D11" s="211"/>
      <c r="E11" s="211"/>
      <c r="F11" s="211"/>
      <c r="H11" s="211" t="s">
        <v>10</v>
      </c>
      <c r="I11" s="211"/>
      <c r="J11" s="211"/>
      <c r="K11" s="211"/>
      <c r="L11" s="211"/>
      <c r="M11" s="211"/>
    </row>
    <row r="12" spans="1:13" ht="16.5" thickBot="1" x14ac:dyDescent="0.3">
      <c r="A12" s="205" t="s">
        <v>6</v>
      </c>
      <c r="B12" s="206"/>
      <c r="C12" s="206"/>
      <c r="D12" s="206"/>
      <c r="E12" s="206"/>
      <c r="F12" s="207"/>
      <c r="H12" s="236" t="s">
        <v>6</v>
      </c>
      <c r="I12" s="237"/>
      <c r="J12" s="237"/>
      <c r="K12" s="237"/>
      <c r="L12" s="237"/>
      <c r="M12" s="237"/>
    </row>
    <row r="13" spans="1:13" ht="15.75" thickBot="1" x14ac:dyDescent="0.3">
      <c r="A13" s="21" t="s">
        <v>22</v>
      </c>
      <c r="B13" s="21" t="s">
        <v>253</v>
      </c>
      <c r="C13" s="21" t="s">
        <v>23</v>
      </c>
      <c r="D13" s="21" t="s">
        <v>2</v>
      </c>
      <c r="E13" s="22" t="s">
        <v>19</v>
      </c>
      <c r="F13" s="23" t="s">
        <v>4</v>
      </c>
      <c r="H13" s="24" t="s">
        <v>22</v>
      </c>
      <c r="I13" s="24" t="s">
        <v>23</v>
      </c>
      <c r="J13" s="24" t="s">
        <v>2</v>
      </c>
      <c r="K13" s="25" t="s">
        <v>19</v>
      </c>
      <c r="L13" s="34" t="s">
        <v>21</v>
      </c>
      <c r="M13" s="26" t="s">
        <v>4</v>
      </c>
    </row>
    <row r="14" spans="1:13" ht="15.75" x14ac:dyDescent="0.25">
      <c r="A14" s="3" t="s">
        <v>25</v>
      </c>
      <c r="B14" s="3" t="s">
        <v>249</v>
      </c>
      <c r="C14" s="3">
        <v>1</v>
      </c>
      <c r="D14" s="3">
        <v>6</v>
      </c>
      <c r="E14" s="19"/>
      <c r="F14" s="19">
        <f>E9*D14*E14</f>
        <v>0</v>
      </c>
      <c r="H14" s="3"/>
      <c r="I14" s="3"/>
      <c r="J14" s="3"/>
      <c r="K14" s="19"/>
      <c r="L14" s="33"/>
      <c r="M14" s="11"/>
    </row>
    <row r="15" spans="1:13" ht="15" customHeight="1" x14ac:dyDescent="0.25">
      <c r="A15" s="3"/>
      <c r="B15" s="3"/>
      <c r="C15" s="3"/>
      <c r="D15" s="3"/>
      <c r="E15" s="19"/>
      <c r="F15" s="19"/>
      <c r="H15" s="9"/>
      <c r="I15" s="9"/>
      <c r="J15" s="10"/>
      <c r="K15" s="11"/>
      <c r="L15" s="11"/>
      <c r="M15" s="11"/>
    </row>
    <row r="16" spans="1:13" ht="15.75" x14ac:dyDescent="0.25">
      <c r="A16" s="14"/>
      <c r="B16" s="14"/>
      <c r="C16" s="14"/>
      <c r="D16" s="15"/>
      <c r="E16" s="16"/>
      <c r="F16" s="19"/>
      <c r="H16" s="14"/>
      <c r="I16" s="14"/>
      <c r="J16" s="15"/>
      <c r="K16" s="16"/>
      <c r="L16" s="16"/>
      <c r="M16" s="16"/>
    </row>
    <row r="17" spans="1:13" ht="15.75" x14ac:dyDescent="0.25">
      <c r="A17" s="201" t="s">
        <v>11</v>
      </c>
      <c r="B17" s="202"/>
      <c r="C17" s="202"/>
      <c r="D17" s="202"/>
      <c r="E17" s="203"/>
      <c r="F17" s="160">
        <f>SUM(F14:F16)</f>
        <v>0</v>
      </c>
      <c r="H17" s="201" t="s">
        <v>11</v>
      </c>
      <c r="I17" s="202"/>
      <c r="J17" s="202"/>
      <c r="K17" s="203"/>
      <c r="L17" s="67"/>
      <c r="M17" s="8">
        <f>SUM(M14:M16)</f>
        <v>0</v>
      </c>
    </row>
    <row r="18" spans="1:13" x14ac:dyDescent="0.25">
      <c r="J18" s="204" t="s">
        <v>12</v>
      </c>
      <c r="K18" s="204"/>
      <c r="L18" s="68"/>
      <c r="M18" s="27"/>
    </row>
    <row r="19" spans="1:13" x14ac:dyDescent="0.25">
      <c r="J19" s="28"/>
      <c r="K19" s="28"/>
      <c r="L19" s="28"/>
      <c r="M19" s="29"/>
    </row>
    <row r="20" spans="1:13" ht="15.75" x14ac:dyDescent="0.25">
      <c r="A20" s="212" t="s">
        <v>184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</row>
    <row r="21" spans="1:13" x14ac:dyDescent="0.25">
      <c r="A21" s="38" t="s">
        <v>122</v>
      </c>
      <c r="B21" s="38"/>
      <c r="C21" s="20"/>
      <c r="D21" s="2" t="s">
        <v>9</v>
      </c>
      <c r="E21" s="37">
        <v>7</v>
      </c>
      <c r="F21" s="1"/>
      <c r="H21" s="1" t="s">
        <v>8</v>
      </c>
      <c r="I21" s="1"/>
      <c r="J21" s="2" t="s">
        <v>9</v>
      </c>
      <c r="K21" s="37">
        <v>7</v>
      </c>
      <c r="L21" s="1"/>
      <c r="M21" s="1"/>
    </row>
    <row r="22" spans="1:13" x14ac:dyDescent="0.25">
      <c r="A22" s="228" t="s">
        <v>26</v>
      </c>
      <c r="B22" s="228"/>
      <c r="C22" s="228"/>
      <c r="D22" s="2" t="s">
        <v>7</v>
      </c>
      <c r="E22" s="1" t="s">
        <v>126</v>
      </c>
      <c r="F22" s="1"/>
      <c r="H22" s="228" t="s">
        <v>26</v>
      </c>
      <c r="I22" s="228"/>
      <c r="J22" s="2" t="s">
        <v>7</v>
      </c>
      <c r="K22" s="1" t="s">
        <v>52</v>
      </c>
      <c r="L22" s="1"/>
      <c r="M22" s="1"/>
    </row>
    <row r="23" spans="1:13" ht="16.5" thickBot="1" x14ac:dyDescent="0.3">
      <c r="A23" s="211" t="s">
        <v>0</v>
      </c>
      <c r="B23" s="211"/>
      <c r="C23" s="211"/>
      <c r="D23" s="211"/>
      <c r="E23" s="211"/>
      <c r="F23" s="211"/>
      <c r="H23" s="211" t="s">
        <v>10</v>
      </c>
      <c r="I23" s="211"/>
      <c r="J23" s="211"/>
      <c r="K23" s="211"/>
      <c r="L23" s="211"/>
      <c r="M23" s="211"/>
    </row>
    <row r="24" spans="1:13" ht="16.5" thickBot="1" x14ac:dyDescent="0.3">
      <c r="A24" s="205" t="s">
        <v>5</v>
      </c>
      <c r="B24" s="206"/>
      <c r="C24" s="206"/>
      <c r="D24" s="206"/>
      <c r="E24" s="206"/>
      <c r="F24" s="207"/>
      <c r="H24" s="236" t="s">
        <v>5</v>
      </c>
      <c r="I24" s="237"/>
      <c r="J24" s="237"/>
      <c r="K24" s="237"/>
      <c r="L24" s="237"/>
      <c r="M24" s="237"/>
    </row>
    <row r="25" spans="1:13" ht="15.75" thickBot="1" x14ac:dyDescent="0.3">
      <c r="A25" s="21" t="s">
        <v>22</v>
      </c>
      <c r="B25" s="21" t="s">
        <v>253</v>
      </c>
      <c r="C25" s="21" t="s">
        <v>23</v>
      </c>
      <c r="D25" s="21" t="s">
        <v>2</v>
      </c>
      <c r="E25" s="22" t="s">
        <v>19</v>
      </c>
      <c r="F25" s="23" t="s">
        <v>4</v>
      </c>
      <c r="H25" s="24" t="s">
        <v>22</v>
      </c>
      <c r="I25" s="24" t="s">
        <v>23</v>
      </c>
      <c r="J25" s="24" t="s">
        <v>2</v>
      </c>
      <c r="K25" s="25" t="s">
        <v>19</v>
      </c>
      <c r="L25" s="34" t="s">
        <v>21</v>
      </c>
      <c r="M25" s="26" t="s">
        <v>4</v>
      </c>
    </row>
    <row r="26" spans="1:13" ht="15.75" x14ac:dyDescent="0.25">
      <c r="A26" s="3" t="s">
        <v>25</v>
      </c>
      <c r="B26" s="3" t="s">
        <v>254</v>
      </c>
      <c r="C26" s="3">
        <v>1</v>
      </c>
      <c r="D26" s="3">
        <v>16</v>
      </c>
      <c r="E26" s="19"/>
      <c r="F26" s="19">
        <f>E21*D26*E26</f>
        <v>0</v>
      </c>
      <c r="H26" s="3"/>
      <c r="I26" s="3"/>
      <c r="J26" s="3"/>
      <c r="K26" s="19"/>
      <c r="L26" s="33"/>
      <c r="M26" s="11"/>
    </row>
    <row r="27" spans="1:13" ht="15" customHeight="1" x14ac:dyDescent="0.25">
      <c r="A27" s="3"/>
      <c r="B27" s="3"/>
      <c r="C27" s="3"/>
      <c r="D27" s="3"/>
      <c r="E27" s="19"/>
      <c r="F27" s="19"/>
      <c r="H27" s="9"/>
      <c r="I27" s="9"/>
      <c r="J27" s="10"/>
      <c r="K27" s="11"/>
      <c r="L27" s="11"/>
      <c r="M27" s="11"/>
    </row>
    <row r="28" spans="1:13" ht="15.75" x14ac:dyDescent="0.25">
      <c r="A28" s="14"/>
      <c r="B28" s="14"/>
      <c r="C28" s="14"/>
      <c r="D28" s="15"/>
      <c r="E28" s="16"/>
      <c r="F28" s="19"/>
      <c r="H28" s="14"/>
      <c r="I28" s="14"/>
      <c r="J28" s="15"/>
      <c r="K28" s="16"/>
      <c r="L28" s="16"/>
      <c r="M28" s="16"/>
    </row>
    <row r="29" spans="1:13" ht="15.75" x14ac:dyDescent="0.25">
      <c r="A29" s="201" t="s">
        <v>11</v>
      </c>
      <c r="B29" s="202"/>
      <c r="C29" s="202"/>
      <c r="D29" s="202"/>
      <c r="E29" s="203"/>
      <c r="F29" s="160">
        <f>SUM(F26:F28)</f>
        <v>0</v>
      </c>
      <c r="H29" s="201" t="s">
        <v>11</v>
      </c>
      <c r="I29" s="202"/>
      <c r="J29" s="202"/>
      <c r="K29" s="203"/>
      <c r="L29" s="31"/>
      <c r="M29" s="8">
        <f>SUM(M26:M28)</f>
        <v>0</v>
      </c>
    </row>
    <row r="30" spans="1:13" x14ac:dyDescent="0.25">
      <c r="J30" s="204" t="s">
        <v>12</v>
      </c>
      <c r="K30" s="204"/>
      <c r="L30" s="32"/>
      <c r="M30" s="27"/>
    </row>
    <row r="31" spans="1:13" x14ac:dyDescent="0.25">
      <c r="J31" s="28"/>
      <c r="K31" s="28"/>
      <c r="L31" s="28"/>
      <c r="M31" s="29"/>
    </row>
    <row r="32" spans="1:13" ht="15.75" x14ac:dyDescent="0.25">
      <c r="A32" s="212" t="s">
        <v>191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</row>
    <row r="33" spans="1:13" x14ac:dyDescent="0.25">
      <c r="A33" s="2" t="s">
        <v>115</v>
      </c>
      <c r="B33" s="2"/>
      <c r="C33" s="20"/>
      <c r="D33" s="2" t="s">
        <v>9</v>
      </c>
      <c r="E33" s="37">
        <v>8</v>
      </c>
      <c r="F33" s="1"/>
      <c r="H33" s="1" t="s">
        <v>8</v>
      </c>
      <c r="I33" s="1"/>
      <c r="J33" s="2" t="s">
        <v>9</v>
      </c>
      <c r="K33" s="37"/>
      <c r="L33" s="1"/>
      <c r="M33" s="1"/>
    </row>
    <row r="34" spans="1:13" x14ac:dyDescent="0.25">
      <c r="A34" s="228" t="s">
        <v>26</v>
      </c>
      <c r="B34" s="228"/>
      <c r="C34" s="228"/>
      <c r="D34" s="2" t="s">
        <v>7</v>
      </c>
      <c r="E34" s="1" t="s">
        <v>98</v>
      </c>
      <c r="F34" s="1"/>
      <c r="H34" s="228" t="s">
        <v>26</v>
      </c>
      <c r="I34" s="228"/>
      <c r="J34" s="2" t="s">
        <v>7</v>
      </c>
      <c r="K34" s="1"/>
      <c r="L34" s="1"/>
      <c r="M34" s="1"/>
    </row>
    <row r="35" spans="1:13" ht="16.5" thickBot="1" x14ac:dyDescent="0.3">
      <c r="A35" s="211" t="s">
        <v>0</v>
      </c>
      <c r="B35" s="211"/>
      <c r="C35" s="211"/>
      <c r="D35" s="211"/>
      <c r="E35" s="211"/>
      <c r="F35" s="211"/>
      <c r="H35" s="211" t="s">
        <v>10</v>
      </c>
      <c r="I35" s="211"/>
      <c r="J35" s="211"/>
      <c r="K35" s="211"/>
      <c r="L35" s="211"/>
      <c r="M35" s="211"/>
    </row>
    <row r="36" spans="1:13" ht="16.5" thickBot="1" x14ac:dyDescent="0.3">
      <c r="A36" s="205" t="s">
        <v>6</v>
      </c>
      <c r="B36" s="206"/>
      <c r="C36" s="206"/>
      <c r="D36" s="206"/>
      <c r="E36" s="206"/>
      <c r="F36" s="207"/>
      <c r="H36" s="236" t="s">
        <v>6</v>
      </c>
      <c r="I36" s="237"/>
      <c r="J36" s="237"/>
      <c r="K36" s="237"/>
      <c r="L36" s="237"/>
      <c r="M36" s="237"/>
    </row>
    <row r="37" spans="1:13" ht="15.75" thickBot="1" x14ac:dyDescent="0.3">
      <c r="A37" s="21" t="s">
        <v>22</v>
      </c>
      <c r="B37" s="21" t="s">
        <v>253</v>
      </c>
      <c r="C37" s="21" t="s">
        <v>23</v>
      </c>
      <c r="D37" s="21" t="s">
        <v>2</v>
      </c>
      <c r="E37" s="22" t="s">
        <v>19</v>
      </c>
      <c r="F37" s="23" t="s">
        <v>4</v>
      </c>
      <c r="H37" s="24" t="s">
        <v>22</v>
      </c>
      <c r="I37" s="24" t="s">
        <v>23</v>
      </c>
      <c r="J37" s="24" t="s">
        <v>2</v>
      </c>
      <c r="K37" s="25" t="s">
        <v>19</v>
      </c>
      <c r="L37" s="34" t="s">
        <v>21</v>
      </c>
      <c r="M37" s="26" t="s">
        <v>4</v>
      </c>
    </row>
    <row r="38" spans="1:13" ht="15.75" x14ac:dyDescent="0.25">
      <c r="A38" s="3" t="s">
        <v>25</v>
      </c>
      <c r="B38" s="3" t="s">
        <v>255</v>
      </c>
      <c r="C38" s="3">
        <v>1</v>
      </c>
      <c r="D38" s="3">
        <v>18</v>
      </c>
      <c r="E38" s="19"/>
      <c r="F38" s="19">
        <f>E33*D38*E38</f>
        <v>0</v>
      </c>
      <c r="H38" s="9"/>
      <c r="I38" s="9"/>
      <c r="J38" s="10"/>
      <c r="K38" s="11"/>
      <c r="L38" s="33">
        <f>K38*5%</f>
        <v>0</v>
      </c>
      <c r="M38" s="11"/>
    </row>
    <row r="39" spans="1:13" x14ac:dyDescent="0.25">
      <c r="A39" s="3"/>
      <c r="B39" s="3"/>
      <c r="C39" s="3"/>
      <c r="D39" s="3"/>
      <c r="E39" s="19"/>
      <c r="F39" s="19"/>
      <c r="H39" s="9"/>
      <c r="I39" s="9"/>
      <c r="J39" s="10"/>
      <c r="K39" s="11"/>
      <c r="L39" s="11"/>
      <c r="M39" s="11"/>
    </row>
    <row r="40" spans="1:13" ht="15.75" x14ac:dyDescent="0.25">
      <c r="A40" s="14"/>
      <c r="B40" s="14"/>
      <c r="C40" s="14"/>
      <c r="D40" s="15"/>
      <c r="E40" s="16"/>
      <c r="F40" s="19"/>
      <c r="H40" s="9"/>
      <c r="I40" s="9"/>
      <c r="J40" s="10"/>
      <c r="K40" s="11"/>
      <c r="L40" s="11"/>
      <c r="M40" s="11"/>
    </row>
    <row r="41" spans="1:13" ht="15.75" x14ac:dyDescent="0.25">
      <c r="A41" s="201" t="s">
        <v>11</v>
      </c>
      <c r="B41" s="202"/>
      <c r="C41" s="202"/>
      <c r="D41" s="202"/>
      <c r="E41" s="203"/>
      <c r="F41" s="160">
        <f>D38*E38*E33</f>
        <v>0</v>
      </c>
      <c r="H41" s="85" t="s">
        <v>11</v>
      </c>
      <c r="I41" s="86"/>
      <c r="J41" s="86"/>
      <c r="K41" s="87"/>
      <c r="L41" s="87"/>
      <c r="M41" s="8">
        <f>SUM(M38:M40)</f>
        <v>0</v>
      </c>
    </row>
    <row r="42" spans="1:13" ht="15.75" x14ac:dyDescent="0.25">
      <c r="A42" s="238"/>
      <c r="B42" s="238"/>
      <c r="C42" s="238"/>
      <c r="D42" s="238"/>
      <c r="E42" s="238"/>
      <c r="F42" s="39"/>
      <c r="J42" s="204" t="s">
        <v>12</v>
      </c>
      <c r="K42" s="204"/>
      <c r="L42" s="84"/>
      <c r="M42" s="27"/>
    </row>
    <row r="44" spans="1:13" ht="15.75" x14ac:dyDescent="0.25">
      <c r="A44" s="212" t="s">
        <v>186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</row>
    <row r="45" spans="1:13" x14ac:dyDescent="0.25">
      <c r="A45" s="2" t="s">
        <v>179</v>
      </c>
      <c r="B45" s="2"/>
      <c r="C45" s="20"/>
      <c r="D45" s="2" t="s">
        <v>9</v>
      </c>
      <c r="E45" s="37">
        <v>5</v>
      </c>
      <c r="F45" s="1"/>
      <c r="H45" s="1" t="s">
        <v>8</v>
      </c>
      <c r="I45" s="1"/>
      <c r="J45" s="2" t="s">
        <v>9</v>
      </c>
      <c r="K45" s="37"/>
      <c r="L45" s="1"/>
      <c r="M45" s="1"/>
    </row>
    <row r="46" spans="1:13" x14ac:dyDescent="0.25">
      <c r="A46" s="228" t="s">
        <v>26</v>
      </c>
      <c r="B46" s="228"/>
      <c r="C46" s="228"/>
      <c r="D46" s="2" t="s">
        <v>7</v>
      </c>
      <c r="E46" s="1" t="s">
        <v>82</v>
      </c>
      <c r="F46" s="1"/>
      <c r="H46" s="228" t="s">
        <v>26</v>
      </c>
      <c r="I46" s="228"/>
      <c r="J46" s="2" t="s">
        <v>7</v>
      </c>
      <c r="K46" s="1"/>
      <c r="L46" s="1"/>
      <c r="M46" s="1"/>
    </row>
    <row r="47" spans="1:13" ht="16.5" thickBot="1" x14ac:dyDescent="0.3">
      <c r="A47" s="211" t="s">
        <v>0</v>
      </c>
      <c r="B47" s="211"/>
      <c r="C47" s="211"/>
      <c r="D47" s="211"/>
      <c r="E47" s="211"/>
      <c r="F47" s="211"/>
      <c r="H47" s="211" t="s">
        <v>10</v>
      </c>
      <c r="I47" s="211"/>
      <c r="J47" s="211"/>
      <c r="K47" s="211"/>
      <c r="L47" s="211"/>
      <c r="M47" s="211"/>
    </row>
    <row r="48" spans="1:13" ht="16.5" thickBot="1" x14ac:dyDescent="0.3">
      <c r="A48" s="205" t="s">
        <v>5</v>
      </c>
      <c r="B48" s="206"/>
      <c r="C48" s="206"/>
      <c r="D48" s="206"/>
      <c r="E48" s="206"/>
      <c r="F48" s="207"/>
      <c r="H48" s="236" t="s">
        <v>5</v>
      </c>
      <c r="I48" s="237"/>
      <c r="J48" s="237"/>
      <c r="K48" s="237"/>
      <c r="L48" s="237"/>
      <c r="M48" s="237"/>
    </row>
    <row r="49" spans="1:13" ht="15.75" thickBot="1" x14ac:dyDescent="0.3">
      <c r="A49" s="21" t="s">
        <v>22</v>
      </c>
      <c r="B49" s="21" t="s">
        <v>253</v>
      </c>
      <c r="C49" s="21" t="s">
        <v>23</v>
      </c>
      <c r="D49" s="21" t="s">
        <v>2</v>
      </c>
      <c r="E49" s="22" t="s">
        <v>19</v>
      </c>
      <c r="F49" s="23" t="s">
        <v>4</v>
      </c>
      <c r="H49" s="24" t="s">
        <v>22</v>
      </c>
      <c r="I49" s="24" t="s">
        <v>23</v>
      </c>
      <c r="J49" s="24" t="s">
        <v>2</v>
      </c>
      <c r="K49" s="25" t="s">
        <v>19</v>
      </c>
      <c r="L49" s="34" t="s">
        <v>21</v>
      </c>
      <c r="M49" s="26" t="s">
        <v>4</v>
      </c>
    </row>
    <row r="50" spans="1:13" ht="15.75" x14ac:dyDescent="0.25">
      <c r="A50" s="3" t="s">
        <v>25</v>
      </c>
      <c r="B50" s="3" t="s">
        <v>250</v>
      </c>
      <c r="C50" s="3">
        <v>1</v>
      </c>
      <c r="D50" s="3">
        <v>18</v>
      </c>
      <c r="E50" s="19"/>
      <c r="F50" s="19">
        <f>E45*D50*E50</f>
        <v>0</v>
      </c>
      <c r="H50" s="9"/>
      <c r="I50" s="9"/>
      <c r="J50" s="10"/>
      <c r="K50" s="11"/>
      <c r="L50" s="33">
        <f>K50*5%</f>
        <v>0</v>
      </c>
      <c r="M50" s="11"/>
    </row>
    <row r="51" spans="1:13" x14ac:dyDescent="0.25">
      <c r="A51" s="3"/>
      <c r="B51" s="3"/>
      <c r="C51" s="3"/>
      <c r="D51" s="3"/>
      <c r="E51" s="19"/>
      <c r="F51" s="19"/>
      <c r="H51" s="9"/>
      <c r="I51" s="9"/>
      <c r="J51" s="10"/>
      <c r="K51" s="11"/>
      <c r="L51" s="11"/>
      <c r="M51" s="11"/>
    </row>
    <row r="52" spans="1:13" ht="15.75" x14ac:dyDescent="0.25">
      <c r="A52" s="14"/>
      <c r="B52" s="14"/>
      <c r="C52" s="14"/>
      <c r="D52" s="15"/>
      <c r="E52" s="16"/>
      <c r="F52" s="19"/>
      <c r="H52" s="9"/>
      <c r="I52" s="9"/>
      <c r="J52" s="10"/>
      <c r="K52" s="11"/>
      <c r="L52" s="11"/>
      <c r="M52" s="11"/>
    </row>
    <row r="53" spans="1:13" ht="15.75" x14ac:dyDescent="0.25">
      <c r="A53" s="201" t="s">
        <v>11</v>
      </c>
      <c r="B53" s="202"/>
      <c r="C53" s="202"/>
      <c r="D53" s="202"/>
      <c r="E53" s="203"/>
      <c r="F53" s="160">
        <f>SUM(F50:F52)</f>
        <v>0</v>
      </c>
      <c r="H53" s="95" t="s">
        <v>11</v>
      </c>
      <c r="I53" s="96"/>
      <c r="J53" s="96"/>
      <c r="K53" s="97"/>
      <c r="L53" s="97"/>
      <c r="M53" s="8">
        <f>SUM(M50:M52)</f>
        <v>0</v>
      </c>
    </row>
    <row r="54" spans="1:13" ht="15.75" x14ac:dyDescent="0.25">
      <c r="A54" s="238"/>
      <c r="B54" s="238"/>
      <c r="C54" s="238"/>
      <c r="D54" s="238"/>
      <c r="E54" s="238"/>
      <c r="F54" s="39"/>
      <c r="J54" s="204" t="s">
        <v>12</v>
      </c>
      <c r="K54" s="204"/>
      <c r="L54" s="94"/>
      <c r="M54" s="27"/>
    </row>
    <row r="55" spans="1:13" ht="15.75" x14ac:dyDescent="0.25">
      <c r="A55" s="79"/>
      <c r="B55" s="79"/>
      <c r="C55" s="79"/>
      <c r="D55" s="79"/>
      <c r="E55" s="79"/>
      <c r="F55" s="80"/>
      <c r="J55" s="28"/>
      <c r="K55" s="28"/>
      <c r="L55" s="28"/>
      <c r="M55" s="29"/>
    </row>
    <row r="56" spans="1:13" ht="15.75" x14ac:dyDescent="0.25">
      <c r="A56" s="231" t="s">
        <v>187</v>
      </c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</row>
    <row r="57" spans="1:13" x14ac:dyDescent="0.25">
      <c r="A57" s="38" t="s">
        <v>192</v>
      </c>
      <c r="B57" s="38"/>
      <c r="C57" s="20"/>
      <c r="D57" s="2" t="s">
        <v>9</v>
      </c>
      <c r="E57" s="37">
        <v>9</v>
      </c>
      <c r="F57" s="1"/>
      <c r="H57" s="2" t="s">
        <v>63</v>
      </c>
      <c r="I57" s="1"/>
      <c r="J57" s="2" t="s">
        <v>9</v>
      </c>
      <c r="K57" s="37">
        <v>7</v>
      </c>
      <c r="L57" s="1"/>
      <c r="M57" s="1"/>
    </row>
    <row r="58" spans="1:13" x14ac:dyDescent="0.25">
      <c r="A58" s="228" t="s">
        <v>26</v>
      </c>
      <c r="B58" s="228"/>
      <c r="C58" s="228"/>
      <c r="D58" s="2" t="s">
        <v>7</v>
      </c>
      <c r="E58" s="1" t="s">
        <v>100</v>
      </c>
      <c r="F58" s="1"/>
      <c r="H58" s="228" t="s">
        <v>26</v>
      </c>
      <c r="I58" s="228"/>
      <c r="J58" s="2" t="s">
        <v>7</v>
      </c>
      <c r="K58" s="1" t="s">
        <v>52</v>
      </c>
      <c r="L58" s="1"/>
      <c r="M58" s="1"/>
    </row>
    <row r="59" spans="1:13" ht="16.5" thickBot="1" x14ac:dyDescent="0.3">
      <c r="A59" s="211" t="s">
        <v>0</v>
      </c>
      <c r="B59" s="211"/>
      <c r="C59" s="211"/>
      <c r="D59" s="211"/>
      <c r="E59" s="211"/>
      <c r="F59" s="211"/>
      <c r="H59" s="211" t="s">
        <v>10</v>
      </c>
      <c r="I59" s="211"/>
      <c r="J59" s="211"/>
      <c r="K59" s="211"/>
      <c r="L59" s="211"/>
      <c r="M59" s="211"/>
    </row>
    <row r="60" spans="1:13" ht="16.5" thickBot="1" x14ac:dyDescent="0.3">
      <c r="A60" s="205" t="s">
        <v>6</v>
      </c>
      <c r="B60" s="206"/>
      <c r="C60" s="206"/>
      <c r="D60" s="206"/>
      <c r="E60" s="206"/>
      <c r="F60" s="207"/>
      <c r="H60" s="236" t="s">
        <v>6</v>
      </c>
      <c r="I60" s="237"/>
      <c r="J60" s="237"/>
      <c r="K60" s="237"/>
      <c r="L60" s="237"/>
      <c r="M60" s="237"/>
    </row>
    <row r="61" spans="1:13" ht="15.75" thickBot="1" x14ac:dyDescent="0.3">
      <c r="A61" s="21" t="s">
        <v>22</v>
      </c>
      <c r="B61" s="21" t="s">
        <v>253</v>
      </c>
      <c r="C61" s="21" t="s">
        <v>23</v>
      </c>
      <c r="D61" s="21" t="s">
        <v>2</v>
      </c>
      <c r="E61" s="22" t="s">
        <v>19</v>
      </c>
      <c r="F61" s="23" t="s">
        <v>4</v>
      </c>
      <c r="H61" s="24" t="s">
        <v>22</v>
      </c>
      <c r="I61" s="24" t="s">
        <v>23</v>
      </c>
      <c r="J61" s="24" t="s">
        <v>2</v>
      </c>
      <c r="K61" s="25" t="s">
        <v>19</v>
      </c>
      <c r="L61" s="34" t="s">
        <v>21</v>
      </c>
      <c r="M61" s="26" t="s">
        <v>4</v>
      </c>
    </row>
    <row r="62" spans="1:13" ht="15.75" x14ac:dyDescent="0.25">
      <c r="A62" s="3" t="s">
        <v>25</v>
      </c>
      <c r="B62" s="3" t="s">
        <v>256</v>
      </c>
      <c r="C62" s="3">
        <v>1</v>
      </c>
      <c r="D62" s="3">
        <v>18</v>
      </c>
      <c r="E62" s="19"/>
      <c r="F62" s="19">
        <f>E57*D62*E62</f>
        <v>0</v>
      </c>
      <c r="H62" s="3"/>
      <c r="I62" s="3"/>
      <c r="J62" s="3"/>
      <c r="K62" s="19"/>
      <c r="L62" s="33"/>
      <c r="M62" s="11"/>
    </row>
    <row r="63" spans="1:13" ht="15" customHeight="1" x14ac:dyDescent="0.25">
      <c r="A63" s="3"/>
      <c r="B63" s="3"/>
      <c r="C63" s="3"/>
      <c r="D63" s="3"/>
      <c r="E63" s="19"/>
      <c r="F63" s="19"/>
      <c r="H63" s="9"/>
      <c r="I63" s="9"/>
      <c r="J63" s="10"/>
      <c r="K63" s="11"/>
      <c r="L63" s="11"/>
      <c r="M63" s="11"/>
    </row>
    <row r="64" spans="1:13" ht="15.75" x14ac:dyDescent="0.25">
      <c r="A64" s="14"/>
      <c r="B64" s="14"/>
      <c r="C64" s="14"/>
      <c r="D64" s="15"/>
      <c r="E64" s="16"/>
      <c r="F64" s="19"/>
      <c r="H64" s="14"/>
      <c r="I64" s="14"/>
      <c r="J64" s="15"/>
      <c r="K64" s="16"/>
      <c r="L64" s="16"/>
      <c r="M64" s="16"/>
    </row>
    <row r="65" spans="1:13" ht="15.75" x14ac:dyDescent="0.25">
      <c r="A65" s="201" t="s">
        <v>11</v>
      </c>
      <c r="B65" s="202"/>
      <c r="C65" s="202"/>
      <c r="D65" s="202"/>
      <c r="E65" s="203"/>
      <c r="F65" s="160">
        <f>SUM(F62:F64)</f>
        <v>0</v>
      </c>
      <c r="H65" s="201" t="s">
        <v>11</v>
      </c>
      <c r="I65" s="202"/>
      <c r="J65" s="202"/>
      <c r="K65" s="203"/>
      <c r="L65" s="72"/>
      <c r="M65" s="8">
        <f>SUM(M62:M64)</f>
        <v>0</v>
      </c>
    </row>
    <row r="66" spans="1:13" x14ac:dyDescent="0.25">
      <c r="J66" s="204" t="s">
        <v>12</v>
      </c>
      <c r="K66" s="204"/>
      <c r="L66" s="71"/>
      <c r="M66" s="27"/>
    </row>
    <row r="67" spans="1:13" x14ac:dyDescent="0.25">
      <c r="J67" s="28"/>
      <c r="K67" s="28"/>
      <c r="L67" s="28"/>
      <c r="M67" s="29"/>
    </row>
    <row r="68" spans="1:13" ht="15.75" x14ac:dyDescent="0.25">
      <c r="A68" s="212" t="s">
        <v>188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</row>
    <row r="69" spans="1:13" x14ac:dyDescent="0.25">
      <c r="A69" s="38" t="s">
        <v>193</v>
      </c>
      <c r="B69" s="38"/>
      <c r="C69" s="20"/>
      <c r="D69" s="2" t="s">
        <v>9</v>
      </c>
      <c r="E69" s="37">
        <v>7</v>
      </c>
      <c r="F69" s="1"/>
      <c r="H69" s="1" t="s">
        <v>8</v>
      </c>
      <c r="I69" s="1"/>
      <c r="J69" s="2" t="s">
        <v>9</v>
      </c>
      <c r="K69" s="37">
        <v>7</v>
      </c>
      <c r="L69" s="1"/>
      <c r="M69" s="1"/>
    </row>
    <row r="70" spans="1:13" x14ac:dyDescent="0.25">
      <c r="A70" s="228" t="s">
        <v>26</v>
      </c>
      <c r="B70" s="228"/>
      <c r="C70" s="228"/>
      <c r="D70" s="2" t="s">
        <v>81</v>
      </c>
      <c r="E70" s="1" t="s">
        <v>82</v>
      </c>
      <c r="F70" s="1"/>
      <c r="H70" s="228" t="s">
        <v>26</v>
      </c>
      <c r="I70" s="228"/>
      <c r="J70" s="2" t="s">
        <v>7</v>
      </c>
      <c r="K70" s="1" t="s">
        <v>52</v>
      </c>
      <c r="L70" s="1"/>
      <c r="M70" s="1"/>
    </row>
    <row r="71" spans="1:13" ht="16.5" thickBot="1" x14ac:dyDescent="0.3">
      <c r="A71" s="211" t="s">
        <v>0</v>
      </c>
      <c r="B71" s="211"/>
      <c r="C71" s="211"/>
      <c r="D71" s="211"/>
      <c r="E71" s="211"/>
      <c r="F71" s="211"/>
      <c r="H71" s="211" t="s">
        <v>10</v>
      </c>
      <c r="I71" s="211"/>
      <c r="J71" s="211"/>
      <c r="K71" s="211"/>
      <c r="L71" s="211"/>
      <c r="M71" s="211"/>
    </row>
    <row r="72" spans="1:13" ht="16.5" thickBot="1" x14ac:dyDescent="0.3">
      <c r="A72" s="205" t="s">
        <v>6</v>
      </c>
      <c r="B72" s="206"/>
      <c r="C72" s="206"/>
      <c r="D72" s="206"/>
      <c r="E72" s="206"/>
      <c r="F72" s="207"/>
      <c r="H72" s="236" t="s">
        <v>6</v>
      </c>
      <c r="I72" s="237"/>
      <c r="J72" s="237"/>
      <c r="K72" s="237"/>
      <c r="L72" s="237"/>
      <c r="M72" s="237"/>
    </row>
    <row r="73" spans="1:13" ht="15.75" thickBot="1" x14ac:dyDescent="0.3">
      <c r="A73" s="21" t="s">
        <v>22</v>
      </c>
      <c r="B73" s="21" t="s">
        <v>253</v>
      </c>
      <c r="C73" s="21" t="s">
        <v>23</v>
      </c>
      <c r="D73" s="21" t="s">
        <v>2</v>
      </c>
      <c r="E73" s="22" t="s">
        <v>19</v>
      </c>
      <c r="F73" s="23" t="s">
        <v>4</v>
      </c>
      <c r="H73" s="24" t="s">
        <v>22</v>
      </c>
      <c r="I73" s="24" t="s">
        <v>23</v>
      </c>
      <c r="J73" s="24" t="s">
        <v>2</v>
      </c>
      <c r="K73" s="25" t="s">
        <v>19</v>
      </c>
      <c r="L73" s="34" t="s">
        <v>21</v>
      </c>
      <c r="M73" s="26" t="s">
        <v>4</v>
      </c>
    </row>
    <row r="74" spans="1:13" ht="15.75" x14ac:dyDescent="0.25">
      <c r="A74" s="3" t="s">
        <v>25</v>
      </c>
      <c r="B74" s="3" t="s">
        <v>250</v>
      </c>
      <c r="C74" s="3">
        <v>1</v>
      </c>
      <c r="D74" s="3">
        <v>18</v>
      </c>
      <c r="E74" s="19"/>
      <c r="F74" s="19">
        <f>E69*D74*E74</f>
        <v>0</v>
      </c>
      <c r="H74" s="3"/>
      <c r="I74" s="3"/>
      <c r="J74" s="3"/>
      <c r="K74" s="19"/>
      <c r="L74" s="33"/>
      <c r="M74" s="11"/>
    </row>
    <row r="75" spans="1:13" ht="15" customHeight="1" x14ac:dyDescent="0.25">
      <c r="A75" s="3"/>
      <c r="B75" s="3"/>
      <c r="C75" s="3"/>
      <c r="D75" s="3"/>
      <c r="E75" s="19"/>
      <c r="F75" s="19"/>
      <c r="H75" s="9"/>
      <c r="I75" s="9"/>
      <c r="J75" s="10"/>
      <c r="K75" s="11"/>
      <c r="L75" s="11"/>
      <c r="M75" s="11"/>
    </row>
    <row r="76" spans="1:13" ht="15.75" x14ac:dyDescent="0.25">
      <c r="A76" s="14"/>
      <c r="B76" s="14"/>
      <c r="C76" s="14"/>
      <c r="D76" s="15"/>
      <c r="E76" s="16"/>
      <c r="F76" s="19"/>
      <c r="H76" s="14"/>
      <c r="I76" s="14"/>
      <c r="J76" s="15"/>
      <c r="K76" s="16"/>
      <c r="L76" s="16"/>
      <c r="M76" s="16"/>
    </row>
    <row r="77" spans="1:13" ht="15.75" x14ac:dyDescent="0.25">
      <c r="A77" s="201" t="s">
        <v>11</v>
      </c>
      <c r="B77" s="202"/>
      <c r="C77" s="202"/>
      <c r="D77" s="202"/>
      <c r="E77" s="203"/>
      <c r="F77" s="160">
        <f>D74*E74*E69</f>
        <v>0</v>
      </c>
      <c r="H77" s="201" t="s">
        <v>11</v>
      </c>
      <c r="I77" s="202"/>
      <c r="J77" s="202"/>
      <c r="K77" s="203"/>
      <c r="L77" s="87"/>
      <c r="M77" s="8">
        <f>SUM(M74:M76)</f>
        <v>0</v>
      </c>
    </row>
    <row r="78" spans="1:13" x14ac:dyDescent="0.25">
      <c r="J78" s="204" t="s">
        <v>12</v>
      </c>
      <c r="K78" s="204"/>
      <c r="L78" s="84"/>
      <c r="M78" s="27"/>
    </row>
    <row r="79" spans="1:13" x14ac:dyDescent="0.25">
      <c r="J79" s="28"/>
      <c r="K79" s="28"/>
      <c r="L79" s="28"/>
      <c r="M79" s="29"/>
    </row>
    <row r="80" spans="1:13" ht="15.75" x14ac:dyDescent="0.25">
      <c r="A80" s="212" t="s">
        <v>194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</row>
    <row r="81" spans="1:13" x14ac:dyDescent="0.25">
      <c r="A81" s="38" t="s">
        <v>195</v>
      </c>
      <c r="B81" s="38"/>
      <c r="C81" s="20"/>
      <c r="D81" s="2" t="s">
        <v>9</v>
      </c>
      <c r="E81" s="37">
        <v>6</v>
      </c>
      <c r="F81" s="1"/>
      <c r="H81" s="1" t="s">
        <v>8</v>
      </c>
      <c r="I81" s="1"/>
      <c r="J81" s="2" t="s">
        <v>9</v>
      </c>
      <c r="K81" s="37">
        <v>7</v>
      </c>
      <c r="L81" s="1"/>
      <c r="M81" s="1"/>
    </row>
    <row r="82" spans="1:13" x14ac:dyDescent="0.25">
      <c r="A82" s="228" t="s">
        <v>26</v>
      </c>
      <c r="B82" s="228"/>
      <c r="C82" s="228"/>
      <c r="D82" s="2" t="s">
        <v>7</v>
      </c>
      <c r="E82" s="1" t="s">
        <v>211</v>
      </c>
      <c r="F82" s="1"/>
      <c r="H82" s="228" t="s">
        <v>26</v>
      </c>
      <c r="I82" s="228"/>
      <c r="J82" s="2" t="s">
        <v>7</v>
      </c>
      <c r="K82" s="1" t="s">
        <v>52</v>
      </c>
      <c r="L82" s="1"/>
      <c r="M82" s="1"/>
    </row>
    <row r="83" spans="1:13" ht="16.5" thickBot="1" x14ac:dyDescent="0.3">
      <c r="A83" s="211" t="s">
        <v>0</v>
      </c>
      <c r="B83" s="211"/>
      <c r="C83" s="211"/>
      <c r="D83" s="211"/>
      <c r="E83" s="211"/>
      <c r="F83" s="211"/>
      <c r="H83" s="229" t="s">
        <v>10</v>
      </c>
      <c r="I83" s="229"/>
      <c r="J83" s="229"/>
      <c r="K83" s="229"/>
      <c r="L83" s="229"/>
      <c r="M83" s="229"/>
    </row>
    <row r="84" spans="1:13" ht="16.5" thickBot="1" x14ac:dyDescent="0.3">
      <c r="A84" s="205" t="s">
        <v>5</v>
      </c>
      <c r="B84" s="206"/>
      <c r="C84" s="206"/>
      <c r="D84" s="206"/>
      <c r="E84" s="206"/>
      <c r="F84" s="207"/>
      <c r="H84" s="239" t="s">
        <v>5</v>
      </c>
      <c r="I84" s="240"/>
      <c r="J84" s="240"/>
      <c r="K84" s="240"/>
      <c r="L84" s="240"/>
      <c r="M84" s="240"/>
    </row>
    <row r="85" spans="1:13" x14ac:dyDescent="0.25">
      <c r="A85" s="21" t="s">
        <v>22</v>
      </c>
      <c r="B85" s="21" t="s">
        <v>253</v>
      </c>
      <c r="C85" s="21" t="s">
        <v>23</v>
      </c>
      <c r="D85" s="21" t="s">
        <v>2</v>
      </c>
      <c r="E85" s="22" t="s">
        <v>19</v>
      </c>
      <c r="F85" s="23" t="s">
        <v>4</v>
      </c>
      <c r="H85" s="111" t="s">
        <v>22</v>
      </c>
      <c r="I85" s="111" t="s">
        <v>23</v>
      </c>
      <c r="J85" s="111" t="s">
        <v>2</v>
      </c>
      <c r="K85" s="112" t="s">
        <v>19</v>
      </c>
      <c r="L85" s="112" t="s">
        <v>21</v>
      </c>
      <c r="M85" s="113" t="s">
        <v>4</v>
      </c>
    </row>
    <row r="86" spans="1:13" ht="15.75" x14ac:dyDescent="0.25">
      <c r="A86" s="3" t="s">
        <v>25</v>
      </c>
      <c r="B86" s="3" t="s">
        <v>250</v>
      </c>
      <c r="C86" s="3">
        <v>1</v>
      </c>
      <c r="D86" s="3">
        <v>18</v>
      </c>
      <c r="E86" s="19"/>
      <c r="F86" s="19">
        <f>E81*D86*E86</f>
        <v>0</v>
      </c>
      <c r="H86" s="119"/>
      <c r="I86" s="119"/>
      <c r="J86" s="119"/>
      <c r="K86" s="66"/>
      <c r="L86" s="33"/>
      <c r="M86" s="118"/>
    </row>
    <row r="87" spans="1:13" ht="15" customHeight="1" x14ac:dyDescent="0.25">
      <c r="A87" s="3"/>
      <c r="B87" s="3"/>
      <c r="C87" s="3"/>
      <c r="D87" s="3"/>
      <c r="E87" s="19"/>
      <c r="F87" s="19"/>
      <c r="H87" s="9"/>
      <c r="I87" s="9"/>
      <c r="J87" s="10"/>
      <c r="K87" s="11"/>
      <c r="L87" s="11"/>
      <c r="M87" s="11"/>
    </row>
    <row r="88" spans="1:13" ht="15.75" x14ac:dyDescent="0.25">
      <c r="A88" s="14"/>
      <c r="B88" s="14"/>
      <c r="C88" s="14"/>
      <c r="D88" s="15"/>
      <c r="E88" s="16"/>
      <c r="F88" s="19"/>
      <c r="H88" s="14"/>
      <c r="I88" s="14"/>
      <c r="J88" s="15"/>
      <c r="K88" s="16"/>
      <c r="L88" s="16"/>
      <c r="M88" s="16"/>
    </row>
    <row r="89" spans="1:13" ht="15.75" x14ac:dyDescent="0.25">
      <c r="A89" s="201" t="s">
        <v>11</v>
      </c>
      <c r="B89" s="202"/>
      <c r="C89" s="202"/>
      <c r="D89" s="202"/>
      <c r="E89" s="203"/>
      <c r="F89" s="160">
        <f>SUM(F86:F88)</f>
        <v>0</v>
      </c>
      <c r="H89" s="201" t="s">
        <v>11</v>
      </c>
      <c r="I89" s="202"/>
      <c r="J89" s="202"/>
      <c r="K89" s="203"/>
      <c r="L89" s="105"/>
      <c r="M89" s="8">
        <f>SUM(M86:M88)</f>
        <v>0</v>
      </c>
    </row>
    <row r="90" spans="1:13" x14ac:dyDescent="0.25">
      <c r="J90" s="204" t="s">
        <v>12</v>
      </c>
      <c r="K90" s="204"/>
      <c r="L90" s="106"/>
      <c r="M90" s="27"/>
    </row>
    <row r="91" spans="1:13" x14ac:dyDescent="0.25">
      <c r="J91" s="28"/>
      <c r="K91" s="28"/>
      <c r="L91" s="28"/>
      <c r="M91" s="29"/>
    </row>
    <row r="92" spans="1:13" ht="15.75" x14ac:dyDescent="0.25">
      <c r="A92" s="231" t="s">
        <v>196</v>
      </c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</row>
    <row r="93" spans="1:13" x14ac:dyDescent="0.25">
      <c r="A93" s="2" t="s">
        <v>197</v>
      </c>
      <c r="B93" s="2"/>
      <c r="C93" s="20"/>
      <c r="D93" s="2" t="s">
        <v>9</v>
      </c>
      <c r="E93" s="37">
        <v>10</v>
      </c>
      <c r="F93" s="1"/>
      <c r="H93" s="1" t="s">
        <v>8</v>
      </c>
      <c r="I93" s="1"/>
      <c r="J93" s="2" t="s">
        <v>9</v>
      </c>
      <c r="K93" s="37"/>
      <c r="L93" s="1"/>
      <c r="M93" s="1"/>
    </row>
    <row r="94" spans="1:13" x14ac:dyDescent="0.25">
      <c r="A94" s="228" t="s">
        <v>26</v>
      </c>
      <c r="B94" s="228"/>
      <c r="C94" s="228"/>
      <c r="D94" s="2" t="s">
        <v>7</v>
      </c>
      <c r="E94" s="1" t="s">
        <v>128</v>
      </c>
      <c r="F94" s="1"/>
      <c r="H94" s="228" t="s">
        <v>26</v>
      </c>
      <c r="I94" s="228"/>
      <c r="J94" s="2" t="s">
        <v>7</v>
      </c>
      <c r="K94" s="1"/>
      <c r="L94" s="1"/>
      <c r="M94" s="1"/>
    </row>
    <row r="95" spans="1:13" ht="16.5" thickBot="1" x14ac:dyDescent="0.3">
      <c r="A95" s="211" t="s">
        <v>0</v>
      </c>
      <c r="B95" s="211"/>
      <c r="C95" s="211"/>
      <c r="D95" s="211"/>
      <c r="E95" s="211"/>
      <c r="F95" s="211"/>
      <c r="H95" s="229" t="s">
        <v>10</v>
      </c>
      <c r="I95" s="229"/>
      <c r="J95" s="229"/>
      <c r="K95" s="229"/>
      <c r="L95" s="229"/>
      <c r="M95" s="229"/>
    </row>
    <row r="96" spans="1:13" ht="16.5" thickBot="1" x14ac:dyDescent="0.3">
      <c r="A96" s="205" t="s">
        <v>6</v>
      </c>
      <c r="B96" s="206"/>
      <c r="C96" s="206"/>
      <c r="D96" s="206"/>
      <c r="E96" s="206"/>
      <c r="F96" s="207"/>
      <c r="H96" s="239" t="s">
        <v>6</v>
      </c>
      <c r="I96" s="240"/>
      <c r="J96" s="240"/>
      <c r="K96" s="240"/>
      <c r="L96" s="240"/>
      <c r="M96" s="240"/>
    </row>
    <row r="97" spans="1:13" x14ac:dyDescent="0.25">
      <c r="A97" s="21" t="s">
        <v>22</v>
      </c>
      <c r="B97" s="21" t="s">
        <v>253</v>
      </c>
      <c r="C97" s="21" t="s">
        <v>23</v>
      </c>
      <c r="D97" s="21" t="s">
        <v>2</v>
      </c>
      <c r="E97" s="22" t="s">
        <v>19</v>
      </c>
      <c r="F97" s="23" t="s">
        <v>4</v>
      </c>
      <c r="H97" s="111" t="s">
        <v>22</v>
      </c>
      <c r="I97" s="111" t="s">
        <v>23</v>
      </c>
      <c r="J97" s="111" t="s">
        <v>2</v>
      </c>
      <c r="K97" s="112" t="s">
        <v>19</v>
      </c>
      <c r="L97" s="112" t="s">
        <v>21</v>
      </c>
      <c r="M97" s="113" t="s">
        <v>4</v>
      </c>
    </row>
    <row r="98" spans="1:13" ht="15.75" x14ac:dyDescent="0.25">
      <c r="A98" s="3" t="s">
        <v>25</v>
      </c>
      <c r="B98" s="3" t="s">
        <v>257</v>
      </c>
      <c r="C98" s="3">
        <v>1</v>
      </c>
      <c r="D98" s="3">
        <v>18</v>
      </c>
      <c r="E98" s="19"/>
      <c r="F98" s="19">
        <f>E93*D98*E98</f>
        <v>0</v>
      </c>
      <c r="H98" s="116"/>
      <c r="I98" s="116"/>
      <c r="J98" s="117"/>
      <c r="K98" s="118"/>
      <c r="L98" s="33">
        <f>K98*5%</f>
        <v>0</v>
      </c>
      <c r="M98" s="118"/>
    </row>
    <row r="99" spans="1:13" x14ac:dyDescent="0.25">
      <c r="A99" s="3"/>
      <c r="B99" s="3"/>
      <c r="C99" s="3"/>
      <c r="D99" s="3"/>
      <c r="E99" s="19"/>
      <c r="F99" s="19"/>
      <c r="H99" s="9"/>
      <c r="I99" s="9"/>
      <c r="J99" s="10"/>
      <c r="K99" s="11"/>
      <c r="L99" s="11"/>
      <c r="M99" s="11"/>
    </row>
    <row r="100" spans="1:13" ht="15.75" x14ac:dyDescent="0.25">
      <c r="A100" s="14"/>
      <c r="B100" s="14"/>
      <c r="C100" s="14"/>
      <c r="D100" s="15"/>
      <c r="E100" s="16"/>
      <c r="F100" s="19"/>
      <c r="H100" s="9"/>
      <c r="I100" s="9"/>
      <c r="J100" s="10"/>
      <c r="K100" s="11"/>
      <c r="L100" s="11"/>
      <c r="M100" s="11"/>
    </row>
    <row r="101" spans="1:13" ht="15.75" x14ac:dyDescent="0.25">
      <c r="A101" s="201" t="s">
        <v>11</v>
      </c>
      <c r="B101" s="202"/>
      <c r="C101" s="202"/>
      <c r="D101" s="202"/>
      <c r="E101" s="203"/>
      <c r="F101" s="160">
        <f>F98</f>
        <v>0</v>
      </c>
      <c r="H101" s="76" t="s">
        <v>11</v>
      </c>
      <c r="I101" s="77"/>
      <c r="J101" s="77"/>
      <c r="K101" s="78"/>
      <c r="L101" s="78"/>
      <c r="M101" s="8" t="e">
        <f>SUM(#REF!)</f>
        <v>#REF!</v>
      </c>
    </row>
    <row r="102" spans="1:13" ht="15.75" x14ac:dyDescent="0.25">
      <c r="A102" s="238"/>
      <c r="B102" s="238"/>
      <c r="C102" s="238"/>
      <c r="D102" s="238"/>
      <c r="E102" s="238"/>
      <c r="F102" s="39"/>
      <c r="J102" s="204" t="s">
        <v>12</v>
      </c>
      <c r="K102" s="204"/>
      <c r="L102" s="75"/>
      <c r="M102" s="27"/>
    </row>
    <row r="105" spans="1:13" x14ac:dyDescent="0.25">
      <c r="A105" s="221" t="s">
        <v>17</v>
      </c>
      <c r="B105" s="221"/>
      <c r="C105" s="221"/>
      <c r="D105" s="221"/>
      <c r="E105" s="221"/>
      <c r="F105" s="221"/>
      <c r="H105" s="221" t="s">
        <v>18</v>
      </c>
      <c r="I105" s="221"/>
      <c r="J105" s="221"/>
      <c r="K105" s="221"/>
      <c r="L105" s="221"/>
      <c r="M105" s="49"/>
    </row>
    <row r="106" spans="1:13" x14ac:dyDescent="0.25">
      <c r="A106" s="220" t="s">
        <v>233</v>
      </c>
      <c r="B106" s="220"/>
      <c r="C106" s="220"/>
      <c r="D106" s="220"/>
      <c r="E106" s="220"/>
      <c r="F106" s="189">
        <f>F89+F77+F53+F29</f>
        <v>0</v>
      </c>
      <c r="H106" s="220" t="s">
        <v>233</v>
      </c>
      <c r="I106" s="220"/>
      <c r="J106" s="220"/>
      <c r="K106" s="220"/>
      <c r="L106" s="35"/>
      <c r="M106" s="50"/>
    </row>
    <row r="107" spans="1:13" x14ac:dyDescent="0.25">
      <c r="A107" s="220" t="s">
        <v>234</v>
      </c>
      <c r="B107" s="220"/>
      <c r="C107" s="220"/>
      <c r="D107" s="220"/>
      <c r="E107" s="220"/>
      <c r="F107" s="189">
        <f>F101+F65+F41+F17</f>
        <v>0</v>
      </c>
      <c r="H107" s="220" t="s">
        <v>234</v>
      </c>
      <c r="I107" s="220"/>
      <c r="J107" s="220"/>
      <c r="K107" s="220"/>
      <c r="L107" s="48"/>
      <c r="M107" s="50"/>
    </row>
    <row r="108" spans="1:13" x14ac:dyDescent="0.25">
      <c r="A108" s="221" t="s">
        <v>11</v>
      </c>
      <c r="B108" s="221"/>
      <c r="C108" s="221"/>
      <c r="D108" s="221"/>
      <c r="E108" s="221"/>
      <c r="F108" s="187">
        <f>SUM(F106:F106)</f>
        <v>0</v>
      </c>
      <c r="H108" s="221" t="s">
        <v>11</v>
      </c>
      <c r="I108" s="221"/>
      <c r="J108" s="221"/>
      <c r="K108" s="221"/>
      <c r="L108" s="36"/>
      <c r="M108" s="49"/>
    </row>
    <row r="113" spans="1:6" x14ac:dyDescent="0.25">
      <c r="A113" s="214" t="s">
        <v>71</v>
      </c>
      <c r="B113" s="215"/>
      <c r="C113" s="215"/>
      <c r="D113" s="215"/>
      <c r="E113" s="216"/>
      <c r="F113" s="146">
        <f>F17+F29+F41+F53+F65+F77+F89+F101</f>
        <v>0</v>
      </c>
    </row>
    <row r="114" spans="1:6" x14ac:dyDescent="0.25">
      <c r="A114" s="217" t="s">
        <v>70</v>
      </c>
      <c r="B114" s="218"/>
      <c r="C114" s="218"/>
      <c r="D114" s="218"/>
      <c r="E114" s="219"/>
      <c r="F114" s="147">
        <f>F113</f>
        <v>0</v>
      </c>
    </row>
    <row r="116" spans="1:6" x14ac:dyDescent="0.25">
      <c r="F116" s="50"/>
    </row>
    <row r="122" spans="1:6" x14ac:dyDescent="0.25">
      <c r="F122" s="50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90">
    <mergeCell ref="A96:F96"/>
    <mergeCell ref="H96:M96"/>
    <mergeCell ref="A107:E107"/>
    <mergeCell ref="H107:K107"/>
    <mergeCell ref="A72:F72"/>
    <mergeCell ref="H72:M72"/>
    <mergeCell ref="A84:F84"/>
    <mergeCell ref="H84:M84"/>
    <mergeCell ref="A101:E101"/>
    <mergeCell ref="A102:E102"/>
    <mergeCell ref="J102:K102"/>
    <mergeCell ref="A106:E106"/>
    <mergeCell ref="H106:K106"/>
    <mergeCell ref="A77:E77"/>
    <mergeCell ref="H77:K77"/>
    <mergeCell ref="J78:K78"/>
    <mergeCell ref="A60:F60"/>
    <mergeCell ref="H60:M60"/>
    <mergeCell ref="A8:M8"/>
    <mergeCell ref="A10:C10"/>
    <mergeCell ref="A53:E53"/>
    <mergeCell ref="A54:E54"/>
    <mergeCell ref="H34:I34"/>
    <mergeCell ref="A35:F35"/>
    <mergeCell ref="A44:M44"/>
    <mergeCell ref="A46:C46"/>
    <mergeCell ref="H23:M23"/>
    <mergeCell ref="J42:K42"/>
    <mergeCell ref="A56:M56"/>
    <mergeCell ref="J54:K54"/>
    <mergeCell ref="A23:F23"/>
    <mergeCell ref="H10:I10"/>
    <mergeCell ref="A92:M92"/>
    <mergeCell ref="A94:C94"/>
    <mergeCell ref="H94:I94"/>
    <mergeCell ref="A95:F95"/>
    <mergeCell ref="A80:M80"/>
    <mergeCell ref="A82:C82"/>
    <mergeCell ref="H82:I82"/>
    <mergeCell ref="A83:F83"/>
    <mergeCell ref="H83:M83"/>
    <mergeCell ref="A89:E89"/>
    <mergeCell ref="H89:K89"/>
    <mergeCell ref="A113:E113"/>
    <mergeCell ref="A114:E114"/>
    <mergeCell ref="A68:M68"/>
    <mergeCell ref="H58:I58"/>
    <mergeCell ref="A65:E65"/>
    <mergeCell ref="H65:K65"/>
    <mergeCell ref="J66:K66"/>
    <mergeCell ref="H70:I70"/>
    <mergeCell ref="A71:F71"/>
    <mergeCell ref="H71:M71"/>
    <mergeCell ref="A108:E108"/>
    <mergeCell ref="H108:K108"/>
    <mergeCell ref="A105:F105"/>
    <mergeCell ref="H105:L105"/>
    <mergeCell ref="J90:K90"/>
    <mergeCell ref="H95:M95"/>
    <mergeCell ref="A70:C70"/>
    <mergeCell ref="A59:F59"/>
    <mergeCell ref="H59:M59"/>
    <mergeCell ref="A58:C58"/>
    <mergeCell ref="A32:M32"/>
    <mergeCell ref="A34:C34"/>
    <mergeCell ref="H35:M35"/>
    <mergeCell ref="A41:E41"/>
    <mergeCell ref="A42:E42"/>
    <mergeCell ref="H46:I46"/>
    <mergeCell ref="A47:F47"/>
    <mergeCell ref="H47:M47"/>
    <mergeCell ref="A36:F36"/>
    <mergeCell ref="H36:M36"/>
    <mergeCell ref="A48:F48"/>
    <mergeCell ref="H48:M48"/>
    <mergeCell ref="A11:F11"/>
    <mergeCell ref="H11:M11"/>
    <mergeCell ref="A29:E29"/>
    <mergeCell ref="H29:K29"/>
    <mergeCell ref="A12:F12"/>
    <mergeCell ref="H12:M12"/>
    <mergeCell ref="A24:F24"/>
    <mergeCell ref="H24:M24"/>
    <mergeCell ref="J30:K30"/>
    <mergeCell ref="H22:I22"/>
    <mergeCell ref="A17:E17"/>
    <mergeCell ref="H17:K17"/>
    <mergeCell ref="J18:K18"/>
    <mergeCell ref="A20:M20"/>
    <mergeCell ref="A22:C22"/>
  </mergeCells>
  <dataValidations count="1">
    <dataValidation allowBlank="1" showInputMessage="1" showErrorMessage="1" prompt="valor da diária por dia. neste caso, deve-se somar o almoço e o jantar." sqref="E50 E74 E86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55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02"/>
  <sheetViews>
    <sheetView showGridLines="0" tabSelected="1" zoomScale="90" zoomScaleNormal="90" workbookViewId="0">
      <selection activeCell="B87" sqref="B87"/>
    </sheetView>
  </sheetViews>
  <sheetFormatPr defaultRowHeight="15" x14ac:dyDescent="0.25"/>
  <cols>
    <col min="1" max="1" width="21.28515625" customWidth="1"/>
    <col min="2" max="2" width="26.42578125" customWidth="1"/>
    <col min="3" max="3" width="17.4257812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28.7109375" customWidth="1"/>
    <col min="9" max="9" width="17" customWidth="1"/>
    <col min="10" max="10" width="4.7109375" customWidth="1"/>
    <col min="11" max="11" width="12.5703125" customWidth="1"/>
    <col min="12" max="12" width="9.7109375" customWidth="1"/>
    <col min="13" max="13" width="14.85546875" bestFit="1" customWidth="1"/>
  </cols>
  <sheetData>
    <row r="7" spans="1:13" x14ac:dyDescent="0.25">
      <c r="L7" s="40" t="s">
        <v>28</v>
      </c>
      <c r="M7" s="41">
        <f ca="1">NOW()</f>
        <v>41864.762725115739</v>
      </c>
    </row>
    <row r="8" spans="1:13" ht="15.75" x14ac:dyDescent="0.25">
      <c r="A8" s="212" t="s">
        <v>178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3" x14ac:dyDescent="0.25">
      <c r="A9" s="2" t="s">
        <v>92</v>
      </c>
      <c r="B9" s="2"/>
      <c r="C9" s="20"/>
      <c r="D9" s="2" t="s">
        <v>9</v>
      </c>
      <c r="E9" s="37">
        <v>4</v>
      </c>
      <c r="F9" s="1"/>
      <c r="H9" s="1" t="s">
        <v>8</v>
      </c>
      <c r="I9" s="1"/>
      <c r="J9" s="2" t="s">
        <v>9</v>
      </c>
      <c r="K9" s="37">
        <v>7</v>
      </c>
      <c r="L9" s="1"/>
      <c r="M9" s="1"/>
    </row>
    <row r="10" spans="1:13" x14ac:dyDescent="0.25">
      <c r="A10" s="228" t="s">
        <v>27</v>
      </c>
      <c r="B10" s="228"/>
      <c r="C10" s="228"/>
      <c r="D10" s="2" t="s">
        <v>7</v>
      </c>
      <c r="E10" s="1" t="s">
        <v>93</v>
      </c>
      <c r="F10" s="1"/>
      <c r="H10" s="228" t="s">
        <v>27</v>
      </c>
      <c r="I10" s="228"/>
      <c r="J10" s="2" t="s">
        <v>7</v>
      </c>
      <c r="K10" s="1"/>
      <c r="L10" s="1"/>
      <c r="M10" s="1"/>
    </row>
    <row r="11" spans="1:13" ht="16.5" thickBot="1" x14ac:dyDescent="0.3">
      <c r="A11" s="211" t="s">
        <v>0</v>
      </c>
      <c r="B11" s="211"/>
      <c r="C11" s="211"/>
      <c r="D11" s="211"/>
      <c r="E11" s="211"/>
      <c r="F11" s="211"/>
      <c r="H11" s="211" t="s">
        <v>10</v>
      </c>
      <c r="I11" s="211"/>
      <c r="J11" s="211"/>
      <c r="K11" s="211"/>
      <c r="L11" s="211"/>
      <c r="M11" s="211"/>
    </row>
    <row r="12" spans="1:13" ht="15.75" thickBot="1" x14ac:dyDescent="0.3">
      <c r="A12" s="21" t="s">
        <v>22</v>
      </c>
      <c r="B12" s="21" t="s">
        <v>253</v>
      </c>
      <c r="C12" s="21" t="s">
        <v>23</v>
      </c>
      <c r="D12" s="21" t="s">
        <v>2</v>
      </c>
      <c r="E12" s="22" t="s">
        <v>19</v>
      </c>
      <c r="F12" s="23" t="s">
        <v>4</v>
      </c>
      <c r="H12" s="24" t="s">
        <v>22</v>
      </c>
      <c r="I12" s="24" t="s">
        <v>23</v>
      </c>
      <c r="J12" s="24" t="s">
        <v>2</v>
      </c>
      <c r="K12" s="25" t="s">
        <v>19</v>
      </c>
      <c r="L12" s="34" t="s">
        <v>21</v>
      </c>
      <c r="M12" s="26" t="s">
        <v>4</v>
      </c>
    </row>
    <row r="13" spans="1:13" ht="15.75" x14ac:dyDescent="0.25">
      <c r="A13" s="205" t="s">
        <v>6</v>
      </c>
      <c r="B13" s="206"/>
      <c r="C13" s="206"/>
      <c r="D13" s="206"/>
      <c r="E13" s="206"/>
      <c r="F13" s="207"/>
      <c r="H13" s="208" t="s">
        <v>6</v>
      </c>
      <c r="I13" s="209"/>
      <c r="J13" s="209"/>
      <c r="K13" s="209"/>
      <c r="L13" s="209"/>
      <c r="M13" s="210"/>
    </row>
    <row r="14" spans="1:13" ht="15.75" x14ac:dyDescent="0.25">
      <c r="A14" s="3" t="s">
        <v>258</v>
      </c>
      <c r="B14" s="3" t="s">
        <v>249</v>
      </c>
      <c r="C14" s="3">
        <v>1</v>
      </c>
      <c r="D14" s="3">
        <v>6</v>
      </c>
      <c r="E14" s="19"/>
      <c r="F14" s="19">
        <f>E9*C14*E14</f>
        <v>0</v>
      </c>
      <c r="H14" s="3"/>
      <c r="I14" s="3"/>
      <c r="J14" s="3"/>
      <c r="K14" s="19"/>
      <c r="L14" s="33"/>
      <c r="M14" s="11"/>
    </row>
    <row r="15" spans="1:13" ht="15" customHeight="1" x14ac:dyDescent="0.25">
      <c r="A15" s="3"/>
      <c r="B15" s="3"/>
      <c r="C15" s="3"/>
      <c r="D15" s="3"/>
      <c r="E15" s="19"/>
      <c r="F15" s="19"/>
      <c r="H15" s="9"/>
      <c r="I15" s="9"/>
      <c r="J15" s="10"/>
      <c r="K15" s="11"/>
      <c r="L15" s="11"/>
      <c r="M15" s="11"/>
    </row>
    <row r="16" spans="1:13" ht="15.75" x14ac:dyDescent="0.25">
      <c r="A16" s="14"/>
      <c r="B16" s="14"/>
      <c r="C16" s="14"/>
      <c r="D16" s="15"/>
      <c r="E16" s="16"/>
      <c r="F16" s="19"/>
      <c r="H16" s="14"/>
      <c r="I16" s="14"/>
      <c r="J16" s="15"/>
      <c r="K16" s="16"/>
      <c r="L16" s="16"/>
      <c r="M16" s="16"/>
    </row>
    <row r="17" spans="1:13" ht="15.75" x14ac:dyDescent="0.25">
      <c r="A17" s="201" t="s">
        <v>11</v>
      </c>
      <c r="B17" s="202"/>
      <c r="C17" s="202"/>
      <c r="D17" s="202"/>
      <c r="E17" s="203"/>
      <c r="F17" s="149">
        <f>SUM(F14:F16)</f>
        <v>0</v>
      </c>
      <c r="H17" s="201" t="s">
        <v>11</v>
      </c>
      <c r="I17" s="202"/>
      <c r="J17" s="202"/>
      <c r="K17" s="203"/>
      <c r="L17" s="31"/>
      <c r="M17" s="8">
        <f>SUM(M14:M16)</f>
        <v>0</v>
      </c>
    </row>
    <row r="18" spans="1:13" x14ac:dyDescent="0.25">
      <c r="J18" s="204" t="s">
        <v>12</v>
      </c>
      <c r="K18" s="204"/>
      <c r="L18" s="32"/>
      <c r="M18" s="27"/>
    </row>
    <row r="19" spans="1:13" x14ac:dyDescent="0.25">
      <c r="J19" s="28"/>
      <c r="K19" s="28"/>
      <c r="L19" s="28"/>
      <c r="M19" s="29"/>
    </row>
    <row r="20" spans="1:13" ht="15.75" x14ac:dyDescent="0.25">
      <c r="A20" s="212" t="s">
        <v>184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</row>
    <row r="21" spans="1:13" x14ac:dyDescent="0.25">
      <c r="A21" s="2" t="s">
        <v>129</v>
      </c>
      <c r="B21" s="2"/>
      <c r="C21" s="20"/>
      <c r="D21" s="2" t="s">
        <v>9</v>
      </c>
      <c r="E21" s="37">
        <v>7</v>
      </c>
      <c r="F21" s="1"/>
      <c r="H21" s="1" t="s">
        <v>8</v>
      </c>
      <c r="I21" s="1"/>
      <c r="J21" s="2" t="s">
        <v>9</v>
      </c>
      <c r="K21" s="37"/>
      <c r="L21" s="1"/>
      <c r="M21" s="1"/>
    </row>
    <row r="22" spans="1:13" x14ac:dyDescent="0.25">
      <c r="A22" s="228" t="s">
        <v>27</v>
      </c>
      <c r="B22" s="228"/>
      <c r="C22" s="228"/>
      <c r="D22" s="2" t="s">
        <v>7</v>
      </c>
      <c r="E22" s="1" t="s">
        <v>126</v>
      </c>
      <c r="F22" s="1"/>
      <c r="H22" s="228" t="s">
        <v>27</v>
      </c>
      <c r="I22" s="228"/>
      <c r="J22" s="2" t="s">
        <v>7</v>
      </c>
      <c r="K22" s="1"/>
      <c r="L22" s="1"/>
      <c r="M22" s="1"/>
    </row>
    <row r="23" spans="1:13" ht="16.5" thickBot="1" x14ac:dyDescent="0.3">
      <c r="A23" s="211" t="s">
        <v>0</v>
      </c>
      <c r="B23" s="211"/>
      <c r="C23" s="211"/>
      <c r="D23" s="211"/>
      <c r="E23" s="211"/>
      <c r="F23" s="211"/>
      <c r="H23" s="211" t="s">
        <v>10</v>
      </c>
      <c r="I23" s="211"/>
      <c r="J23" s="211"/>
      <c r="K23" s="211"/>
      <c r="L23" s="211"/>
      <c r="M23" s="211"/>
    </row>
    <row r="24" spans="1:13" ht="15.75" thickBot="1" x14ac:dyDescent="0.3">
      <c r="A24" s="21" t="s">
        <v>22</v>
      </c>
      <c r="B24" s="21" t="s">
        <v>253</v>
      </c>
      <c r="C24" s="21" t="s">
        <v>23</v>
      </c>
      <c r="D24" s="21" t="s">
        <v>2</v>
      </c>
      <c r="E24" s="22" t="s">
        <v>19</v>
      </c>
      <c r="F24" s="23" t="s">
        <v>4</v>
      </c>
      <c r="H24" s="24" t="s">
        <v>22</v>
      </c>
      <c r="I24" s="24" t="s">
        <v>23</v>
      </c>
      <c r="J24" s="24" t="s">
        <v>2</v>
      </c>
      <c r="K24" s="25" t="s">
        <v>19</v>
      </c>
      <c r="L24" s="34" t="s">
        <v>21</v>
      </c>
      <c r="M24" s="26" t="s">
        <v>4</v>
      </c>
    </row>
    <row r="25" spans="1:13" ht="15.75" x14ac:dyDescent="0.25">
      <c r="A25" s="205" t="s">
        <v>6</v>
      </c>
      <c r="B25" s="206"/>
      <c r="C25" s="206"/>
      <c r="D25" s="206"/>
      <c r="E25" s="206"/>
      <c r="F25" s="207"/>
      <c r="H25" s="208" t="s">
        <v>6</v>
      </c>
      <c r="I25" s="209"/>
      <c r="J25" s="209"/>
      <c r="K25" s="209"/>
      <c r="L25" s="209"/>
      <c r="M25" s="210"/>
    </row>
    <row r="26" spans="1:13" ht="15.75" x14ac:dyDescent="0.25">
      <c r="A26" s="3" t="s">
        <v>258</v>
      </c>
      <c r="B26" s="3" t="s">
        <v>126</v>
      </c>
      <c r="C26" s="3">
        <v>2</v>
      </c>
      <c r="D26" s="3">
        <v>18</v>
      </c>
      <c r="E26" s="19"/>
      <c r="F26" s="19">
        <f>E21*C26*E26</f>
        <v>0</v>
      </c>
      <c r="H26" s="9"/>
      <c r="I26" s="9"/>
      <c r="J26" s="10"/>
      <c r="K26" s="11"/>
      <c r="L26" s="33">
        <f>K26*5%</f>
        <v>0</v>
      </c>
      <c r="M26" s="11"/>
    </row>
    <row r="27" spans="1:13" x14ac:dyDescent="0.25">
      <c r="A27" s="3"/>
      <c r="B27" s="3"/>
      <c r="C27" s="3"/>
      <c r="D27" s="3"/>
      <c r="E27" s="19"/>
      <c r="F27" s="19"/>
      <c r="H27" s="9"/>
      <c r="I27" s="9"/>
      <c r="J27" s="10"/>
      <c r="K27" s="11"/>
      <c r="L27" s="11"/>
      <c r="M27" s="11"/>
    </row>
    <row r="28" spans="1:13" ht="15.75" x14ac:dyDescent="0.25">
      <c r="A28" s="14"/>
      <c r="B28" s="14"/>
      <c r="C28" s="14"/>
      <c r="D28" s="15"/>
      <c r="E28" s="16"/>
      <c r="F28" s="19"/>
      <c r="H28" s="9"/>
      <c r="I28" s="9"/>
      <c r="J28" s="10"/>
      <c r="K28" s="11"/>
      <c r="L28" s="11"/>
      <c r="M28" s="11"/>
    </row>
    <row r="29" spans="1:13" ht="15.75" x14ac:dyDescent="0.25">
      <c r="A29" s="201" t="s">
        <v>11</v>
      </c>
      <c r="B29" s="202"/>
      <c r="C29" s="202"/>
      <c r="D29" s="202"/>
      <c r="E29" s="203"/>
      <c r="F29" s="149">
        <f>SUM(F26:F28)</f>
        <v>0</v>
      </c>
      <c r="H29" s="85" t="s">
        <v>11</v>
      </c>
      <c r="I29" s="86"/>
      <c r="J29" s="86"/>
      <c r="K29" s="87"/>
      <c r="L29" s="87"/>
      <c r="M29" s="8">
        <f>SUM(M25:M28)</f>
        <v>0</v>
      </c>
    </row>
    <row r="30" spans="1:13" ht="15.75" x14ac:dyDescent="0.25">
      <c r="A30" s="238"/>
      <c r="B30" s="238"/>
      <c r="C30" s="238"/>
      <c r="D30" s="238"/>
      <c r="E30" s="238"/>
      <c r="F30" s="39"/>
      <c r="J30" s="204" t="s">
        <v>12</v>
      </c>
      <c r="K30" s="204"/>
      <c r="L30" s="84"/>
      <c r="M30" s="27"/>
    </row>
    <row r="31" spans="1:13" ht="15.75" customHeight="1" x14ac:dyDescent="0.25">
      <c r="J31" s="28"/>
      <c r="K31" s="28"/>
      <c r="L31" s="28"/>
      <c r="M31" s="29"/>
    </row>
    <row r="32" spans="1:13" ht="15.75" x14ac:dyDescent="0.25">
      <c r="A32" s="212" t="s">
        <v>186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</row>
    <row r="33" spans="1:13" x14ac:dyDescent="0.25">
      <c r="A33" s="2" t="s">
        <v>179</v>
      </c>
      <c r="B33" s="2"/>
      <c r="C33" s="20"/>
      <c r="D33" s="2" t="s">
        <v>9</v>
      </c>
      <c r="E33" s="37">
        <v>5</v>
      </c>
      <c r="F33" s="1"/>
      <c r="H33" s="1" t="s">
        <v>8</v>
      </c>
      <c r="I33" s="1"/>
      <c r="J33" s="2" t="s">
        <v>9</v>
      </c>
      <c r="K33" s="37"/>
      <c r="L33" s="1"/>
      <c r="M33" s="1"/>
    </row>
    <row r="34" spans="1:13" x14ac:dyDescent="0.25">
      <c r="A34" s="228" t="s">
        <v>27</v>
      </c>
      <c r="B34" s="228"/>
      <c r="C34" s="228"/>
      <c r="D34" s="2" t="s">
        <v>81</v>
      </c>
      <c r="E34" s="1" t="s">
        <v>82</v>
      </c>
      <c r="F34" s="1"/>
      <c r="H34" s="228" t="s">
        <v>27</v>
      </c>
      <c r="I34" s="228"/>
      <c r="J34" s="2" t="s">
        <v>7</v>
      </c>
      <c r="K34" s="1"/>
      <c r="L34" s="1"/>
      <c r="M34" s="1"/>
    </row>
    <row r="35" spans="1:13" ht="16.5" thickBot="1" x14ac:dyDescent="0.3">
      <c r="A35" s="211" t="s">
        <v>0</v>
      </c>
      <c r="B35" s="211"/>
      <c r="C35" s="211"/>
      <c r="D35" s="211"/>
      <c r="E35" s="211"/>
      <c r="F35" s="211"/>
      <c r="H35" s="211" t="s">
        <v>10</v>
      </c>
      <c r="I35" s="211"/>
      <c r="J35" s="211"/>
      <c r="K35" s="211"/>
      <c r="L35" s="211"/>
      <c r="M35" s="211"/>
    </row>
    <row r="36" spans="1:13" ht="15.75" thickBot="1" x14ac:dyDescent="0.3">
      <c r="A36" s="21" t="s">
        <v>22</v>
      </c>
      <c r="B36" s="21" t="s">
        <v>253</v>
      </c>
      <c r="C36" s="21" t="s">
        <v>23</v>
      </c>
      <c r="D36" s="21" t="s">
        <v>2</v>
      </c>
      <c r="E36" s="22" t="s">
        <v>19</v>
      </c>
      <c r="F36" s="23" t="s">
        <v>4</v>
      </c>
      <c r="H36" s="24" t="s">
        <v>22</v>
      </c>
      <c r="I36" s="24" t="s">
        <v>23</v>
      </c>
      <c r="J36" s="24" t="s">
        <v>2</v>
      </c>
      <c r="K36" s="25" t="s">
        <v>19</v>
      </c>
      <c r="L36" s="34" t="s">
        <v>21</v>
      </c>
      <c r="M36" s="26" t="s">
        <v>4</v>
      </c>
    </row>
    <row r="37" spans="1:13" ht="15.75" x14ac:dyDescent="0.25">
      <c r="A37" s="205" t="s">
        <v>5</v>
      </c>
      <c r="B37" s="206"/>
      <c r="C37" s="206"/>
      <c r="D37" s="206"/>
      <c r="E37" s="206"/>
      <c r="F37" s="207"/>
      <c r="H37" s="208" t="s">
        <v>5</v>
      </c>
      <c r="I37" s="209"/>
      <c r="J37" s="209"/>
      <c r="K37" s="209"/>
      <c r="L37" s="209"/>
      <c r="M37" s="210"/>
    </row>
    <row r="38" spans="1:13" ht="15.75" x14ac:dyDescent="0.25">
      <c r="A38" s="3" t="s">
        <v>258</v>
      </c>
      <c r="B38" s="3" t="s">
        <v>82</v>
      </c>
      <c r="C38" s="3">
        <v>2</v>
      </c>
      <c r="D38" s="3">
        <v>18</v>
      </c>
      <c r="E38" s="19"/>
      <c r="F38" s="19">
        <f>E33*C38*E38</f>
        <v>0</v>
      </c>
      <c r="H38" s="9"/>
      <c r="I38" s="9"/>
      <c r="J38" s="10"/>
      <c r="K38" s="11"/>
      <c r="L38" s="33">
        <f>K38*5%</f>
        <v>0</v>
      </c>
      <c r="M38" s="11"/>
    </row>
    <row r="39" spans="1:13" x14ac:dyDescent="0.25">
      <c r="A39" s="3"/>
      <c r="B39" s="3"/>
      <c r="C39" s="3"/>
      <c r="D39" s="3"/>
      <c r="E39" s="19"/>
      <c r="F39" s="19"/>
      <c r="H39" s="9"/>
      <c r="I39" s="9"/>
      <c r="J39" s="10"/>
      <c r="K39" s="11"/>
      <c r="L39" s="11"/>
      <c r="M39" s="11"/>
    </row>
    <row r="40" spans="1:13" ht="15.75" x14ac:dyDescent="0.25">
      <c r="A40" s="14"/>
      <c r="B40" s="14"/>
      <c r="C40" s="14"/>
      <c r="D40" s="15"/>
      <c r="E40" s="16"/>
      <c r="F40" s="19"/>
      <c r="H40" s="9"/>
      <c r="I40" s="9"/>
      <c r="J40" s="10"/>
      <c r="K40" s="11"/>
      <c r="L40" s="11"/>
      <c r="M40" s="11"/>
    </row>
    <row r="41" spans="1:13" ht="15.75" x14ac:dyDescent="0.25">
      <c r="A41" s="201" t="s">
        <v>11</v>
      </c>
      <c r="B41" s="202"/>
      <c r="C41" s="202"/>
      <c r="D41" s="202"/>
      <c r="E41" s="203"/>
      <c r="F41" s="149">
        <f>SUM(F38:F40)</f>
        <v>0</v>
      </c>
      <c r="H41" s="95" t="s">
        <v>11</v>
      </c>
      <c r="I41" s="96"/>
      <c r="J41" s="96"/>
      <c r="K41" s="97"/>
      <c r="L41" s="97"/>
      <c r="M41" s="8">
        <f>SUM(M37:M40)</f>
        <v>0</v>
      </c>
    </row>
    <row r="42" spans="1:13" ht="15.75" x14ac:dyDescent="0.25">
      <c r="A42" s="238"/>
      <c r="B42" s="238"/>
      <c r="C42" s="238"/>
      <c r="D42" s="238"/>
      <c r="E42" s="238"/>
      <c r="F42" s="39"/>
      <c r="J42" s="204" t="s">
        <v>12</v>
      </c>
      <c r="K42" s="204"/>
      <c r="L42" s="94"/>
      <c r="M42" s="27"/>
    </row>
    <row r="43" spans="1:13" ht="15.75" x14ac:dyDescent="0.25">
      <c r="A43" s="79"/>
      <c r="B43" s="79"/>
      <c r="C43" s="79"/>
      <c r="D43" s="79"/>
      <c r="E43" s="79"/>
      <c r="F43" s="80"/>
      <c r="J43" s="28"/>
      <c r="K43" s="28"/>
      <c r="L43" s="28"/>
      <c r="M43" s="29"/>
    </row>
    <row r="44" spans="1:13" ht="15.75" x14ac:dyDescent="0.25">
      <c r="A44" s="231" t="s">
        <v>198</v>
      </c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</row>
    <row r="45" spans="1:13" x14ac:dyDescent="0.25">
      <c r="A45" s="38" t="s">
        <v>192</v>
      </c>
      <c r="B45" s="38"/>
      <c r="C45" s="20"/>
      <c r="D45" s="2" t="s">
        <v>9</v>
      </c>
      <c r="E45" s="37">
        <v>9</v>
      </c>
      <c r="F45" s="1"/>
      <c r="H45" s="1" t="s">
        <v>51</v>
      </c>
      <c r="I45" s="1"/>
      <c r="J45" s="2" t="s">
        <v>9</v>
      </c>
      <c r="K45" s="37">
        <v>7</v>
      </c>
      <c r="L45" s="1"/>
      <c r="M45" s="1"/>
    </row>
    <row r="46" spans="1:13" x14ac:dyDescent="0.25">
      <c r="A46" s="228" t="s">
        <v>27</v>
      </c>
      <c r="B46" s="228"/>
      <c r="C46" s="228"/>
      <c r="D46" s="2" t="s">
        <v>7</v>
      </c>
      <c r="E46" s="1" t="s">
        <v>100</v>
      </c>
      <c r="F46" s="1"/>
      <c r="H46" s="228" t="s">
        <v>27</v>
      </c>
      <c r="I46" s="228"/>
      <c r="J46" s="2" t="s">
        <v>7</v>
      </c>
      <c r="K46" s="1"/>
      <c r="L46" s="1"/>
      <c r="M46" s="1"/>
    </row>
    <row r="47" spans="1:13" ht="16.5" thickBot="1" x14ac:dyDescent="0.3">
      <c r="A47" s="211" t="s">
        <v>0</v>
      </c>
      <c r="B47" s="211"/>
      <c r="C47" s="211"/>
      <c r="D47" s="211"/>
      <c r="E47" s="211"/>
      <c r="F47" s="211"/>
      <c r="H47" s="229" t="s">
        <v>10</v>
      </c>
      <c r="I47" s="229"/>
      <c r="J47" s="229"/>
      <c r="K47" s="229"/>
      <c r="L47" s="229"/>
      <c r="M47" s="229"/>
    </row>
    <row r="48" spans="1:13" x14ac:dyDescent="0.25">
      <c r="A48" s="21" t="s">
        <v>22</v>
      </c>
      <c r="B48" s="21" t="s">
        <v>253</v>
      </c>
      <c r="C48" s="21" t="s">
        <v>23</v>
      </c>
      <c r="D48" s="21" t="s">
        <v>2</v>
      </c>
      <c r="E48" s="22" t="s">
        <v>19</v>
      </c>
      <c r="F48" s="23" t="s">
        <v>4</v>
      </c>
      <c r="H48" s="111" t="s">
        <v>22</v>
      </c>
      <c r="I48" s="111" t="s">
        <v>23</v>
      </c>
      <c r="J48" s="111" t="s">
        <v>2</v>
      </c>
      <c r="K48" s="112" t="s">
        <v>19</v>
      </c>
      <c r="L48" s="112" t="s">
        <v>21</v>
      </c>
      <c r="M48" s="113" t="s">
        <v>4</v>
      </c>
    </row>
    <row r="49" spans="1:13" ht="15.75" x14ac:dyDescent="0.25">
      <c r="A49" s="205" t="s">
        <v>5</v>
      </c>
      <c r="B49" s="206"/>
      <c r="C49" s="206"/>
      <c r="D49" s="206"/>
      <c r="E49" s="206"/>
      <c r="F49" s="207"/>
      <c r="H49" s="226" t="s">
        <v>5</v>
      </c>
      <c r="I49" s="213"/>
      <c r="J49" s="213"/>
      <c r="K49" s="213"/>
      <c r="L49" s="213"/>
      <c r="M49" s="227"/>
    </row>
    <row r="50" spans="1:13" ht="15.75" x14ac:dyDescent="0.25">
      <c r="A50" s="3" t="s">
        <v>258</v>
      </c>
      <c r="B50" s="3" t="s">
        <v>256</v>
      </c>
      <c r="C50" s="3">
        <v>2</v>
      </c>
      <c r="D50" s="3">
        <v>18</v>
      </c>
      <c r="E50" s="19"/>
      <c r="F50" s="19">
        <f>E45*C50*E50</f>
        <v>0</v>
      </c>
      <c r="H50" s="3"/>
      <c r="I50" s="3"/>
      <c r="J50" s="3"/>
      <c r="K50" s="19"/>
      <c r="L50" s="33"/>
      <c r="M50" s="11"/>
    </row>
    <row r="51" spans="1:13" ht="15" customHeight="1" x14ac:dyDescent="0.25">
      <c r="A51" s="3"/>
      <c r="B51" s="3"/>
      <c r="C51" s="3"/>
      <c r="D51" s="3"/>
      <c r="E51" s="19"/>
      <c r="F51" s="19"/>
      <c r="H51" s="9"/>
      <c r="I51" s="9"/>
      <c r="J51" s="10"/>
      <c r="K51" s="11"/>
      <c r="L51" s="11"/>
      <c r="M51" s="11"/>
    </row>
    <row r="52" spans="1:13" ht="15.75" x14ac:dyDescent="0.25">
      <c r="A52" s="14"/>
      <c r="B52" s="14"/>
      <c r="C52" s="14"/>
      <c r="D52" s="15"/>
      <c r="E52" s="16"/>
      <c r="F52" s="19"/>
      <c r="H52" s="14"/>
      <c r="I52" s="14"/>
      <c r="J52" s="15"/>
      <c r="K52" s="16"/>
      <c r="L52" s="16"/>
      <c r="M52" s="16"/>
    </row>
    <row r="53" spans="1:13" ht="15.75" x14ac:dyDescent="0.25">
      <c r="A53" s="201" t="s">
        <v>11</v>
      </c>
      <c r="B53" s="202"/>
      <c r="C53" s="202"/>
      <c r="D53" s="202"/>
      <c r="E53" s="203"/>
      <c r="F53" s="149">
        <f>SUM(F50:F52)</f>
        <v>0</v>
      </c>
      <c r="H53" s="201" t="s">
        <v>11</v>
      </c>
      <c r="I53" s="202"/>
      <c r="J53" s="202"/>
      <c r="K53" s="203"/>
      <c r="L53" s="72"/>
      <c r="M53" s="8">
        <f>SUM(M50:M52)</f>
        <v>0</v>
      </c>
    </row>
    <row r="54" spans="1:13" x14ac:dyDescent="0.25">
      <c r="F54" t="s">
        <v>79</v>
      </c>
      <c r="J54" s="204" t="s">
        <v>12</v>
      </c>
      <c r="K54" s="204"/>
      <c r="L54" s="71"/>
      <c r="M54" s="27"/>
    </row>
    <row r="56" spans="1:13" ht="15.75" x14ac:dyDescent="0.25">
      <c r="A56" s="212" t="s">
        <v>180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</row>
    <row r="57" spans="1:13" x14ac:dyDescent="0.25">
      <c r="A57" s="38" t="s">
        <v>193</v>
      </c>
      <c r="B57" s="38"/>
      <c r="C57" s="20"/>
      <c r="D57" s="2" t="s">
        <v>9</v>
      </c>
      <c r="E57" s="37">
        <v>7</v>
      </c>
      <c r="F57" s="1"/>
      <c r="H57" s="1" t="s">
        <v>51</v>
      </c>
      <c r="I57" s="1"/>
      <c r="J57" s="2" t="s">
        <v>9</v>
      </c>
      <c r="K57" s="37">
        <v>7</v>
      </c>
      <c r="L57" s="1"/>
      <c r="M57" s="1"/>
    </row>
    <row r="58" spans="1:13" x14ac:dyDescent="0.25">
      <c r="A58" s="228" t="s">
        <v>27</v>
      </c>
      <c r="B58" s="228"/>
      <c r="C58" s="228"/>
      <c r="D58" s="2" t="s">
        <v>7</v>
      </c>
      <c r="E58" s="1" t="s">
        <v>82</v>
      </c>
      <c r="F58" s="1"/>
      <c r="H58" s="228" t="s">
        <v>27</v>
      </c>
      <c r="I58" s="228"/>
      <c r="J58" s="2" t="s">
        <v>7</v>
      </c>
      <c r="K58" s="1"/>
      <c r="L58" s="1"/>
      <c r="M58" s="1"/>
    </row>
    <row r="59" spans="1:13" ht="16.5" thickBot="1" x14ac:dyDescent="0.3">
      <c r="A59" s="211" t="s">
        <v>0</v>
      </c>
      <c r="B59" s="211"/>
      <c r="C59" s="211"/>
      <c r="D59" s="211"/>
      <c r="E59" s="211"/>
      <c r="F59" s="211"/>
      <c r="H59" s="211" t="s">
        <v>10</v>
      </c>
      <c r="I59" s="211"/>
      <c r="J59" s="211"/>
      <c r="K59" s="211"/>
      <c r="L59" s="211"/>
      <c r="M59" s="211"/>
    </row>
    <row r="60" spans="1:13" ht="15.75" thickBot="1" x14ac:dyDescent="0.3">
      <c r="A60" s="21" t="s">
        <v>22</v>
      </c>
      <c r="B60" s="21" t="s">
        <v>253</v>
      </c>
      <c r="C60" s="21" t="s">
        <v>23</v>
      </c>
      <c r="D60" s="21" t="s">
        <v>2</v>
      </c>
      <c r="E60" s="22" t="s">
        <v>19</v>
      </c>
      <c r="F60" s="23" t="s">
        <v>4</v>
      </c>
      <c r="H60" s="24" t="s">
        <v>22</v>
      </c>
      <c r="I60" s="24" t="s">
        <v>23</v>
      </c>
      <c r="J60" s="24" t="s">
        <v>2</v>
      </c>
      <c r="K60" s="25" t="s">
        <v>19</v>
      </c>
      <c r="L60" s="34" t="s">
        <v>21</v>
      </c>
      <c r="M60" s="26" t="s">
        <v>4</v>
      </c>
    </row>
    <row r="61" spans="1:13" ht="15.75" x14ac:dyDescent="0.25">
      <c r="A61" s="205" t="s">
        <v>5</v>
      </c>
      <c r="B61" s="206"/>
      <c r="C61" s="206"/>
      <c r="D61" s="206"/>
      <c r="E61" s="206"/>
      <c r="F61" s="207"/>
      <c r="H61" s="208" t="s">
        <v>5</v>
      </c>
      <c r="I61" s="209"/>
      <c r="J61" s="209"/>
      <c r="K61" s="209"/>
      <c r="L61" s="209"/>
      <c r="M61" s="210"/>
    </row>
    <row r="62" spans="1:13" ht="15.75" x14ac:dyDescent="0.25">
      <c r="A62" s="3" t="s">
        <v>258</v>
      </c>
      <c r="B62" s="3" t="s">
        <v>82</v>
      </c>
      <c r="C62" s="3">
        <v>2</v>
      </c>
      <c r="D62" s="3">
        <v>18</v>
      </c>
      <c r="E62" s="19"/>
      <c r="F62" s="19">
        <f>E57*C62*E62</f>
        <v>0</v>
      </c>
      <c r="H62" s="3"/>
      <c r="I62" s="3"/>
      <c r="J62" s="3"/>
      <c r="K62" s="19"/>
      <c r="L62" s="33"/>
      <c r="M62" s="11"/>
    </row>
    <row r="63" spans="1:13" ht="15" customHeight="1" x14ac:dyDescent="0.25">
      <c r="A63" s="3"/>
      <c r="B63" s="3"/>
      <c r="C63" s="3"/>
      <c r="D63" s="3"/>
      <c r="E63" s="19"/>
      <c r="F63" s="19"/>
      <c r="H63" s="9"/>
      <c r="I63" s="9"/>
      <c r="J63" s="10"/>
      <c r="K63" s="11"/>
      <c r="L63" s="11"/>
      <c r="M63" s="11"/>
    </row>
    <row r="64" spans="1:13" ht="15.75" x14ac:dyDescent="0.25">
      <c r="A64" s="14"/>
      <c r="B64" s="14"/>
      <c r="C64" s="14"/>
      <c r="D64" s="15"/>
      <c r="E64" s="16"/>
      <c r="F64" s="19"/>
      <c r="H64" s="14"/>
      <c r="I64" s="14"/>
      <c r="J64" s="15"/>
      <c r="K64" s="16"/>
      <c r="L64" s="16"/>
      <c r="M64" s="16"/>
    </row>
    <row r="65" spans="1:13" ht="15.75" x14ac:dyDescent="0.25">
      <c r="A65" s="201" t="s">
        <v>11</v>
      </c>
      <c r="B65" s="202"/>
      <c r="C65" s="202"/>
      <c r="D65" s="202"/>
      <c r="E65" s="203"/>
      <c r="F65" s="149">
        <f>SUM(F62:F64)</f>
        <v>0</v>
      </c>
      <c r="H65" s="201" t="s">
        <v>11</v>
      </c>
      <c r="I65" s="202"/>
      <c r="J65" s="202"/>
      <c r="K65" s="203"/>
      <c r="L65" s="72"/>
      <c r="M65" s="8">
        <f>SUM(M62:M64)</f>
        <v>0</v>
      </c>
    </row>
    <row r="66" spans="1:13" x14ac:dyDescent="0.25">
      <c r="J66" s="204" t="s">
        <v>12</v>
      </c>
      <c r="K66" s="204"/>
      <c r="L66" s="71"/>
      <c r="M66" s="27"/>
    </row>
    <row r="68" spans="1:13" ht="15.75" x14ac:dyDescent="0.25">
      <c r="A68" s="212" t="s">
        <v>200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</row>
    <row r="69" spans="1:13" x14ac:dyDescent="0.25">
      <c r="A69" s="1" t="s">
        <v>199</v>
      </c>
      <c r="B69" s="1"/>
      <c r="C69" s="20"/>
      <c r="D69" s="2" t="s">
        <v>9</v>
      </c>
      <c r="E69" s="37">
        <v>6</v>
      </c>
      <c r="F69" s="1"/>
      <c r="H69" s="1" t="s">
        <v>51</v>
      </c>
      <c r="I69" s="1"/>
      <c r="J69" s="2" t="s">
        <v>9</v>
      </c>
      <c r="K69" s="37">
        <v>7</v>
      </c>
      <c r="L69" s="1"/>
      <c r="M69" s="1"/>
    </row>
    <row r="70" spans="1:13" x14ac:dyDescent="0.25">
      <c r="A70" s="228" t="s">
        <v>27</v>
      </c>
      <c r="B70" s="228"/>
      <c r="C70" s="228"/>
      <c r="D70" s="2" t="s">
        <v>7</v>
      </c>
      <c r="E70" s="1" t="s">
        <v>82</v>
      </c>
      <c r="F70" s="1"/>
      <c r="H70" s="228" t="s">
        <v>27</v>
      </c>
      <c r="I70" s="228"/>
      <c r="J70" s="2" t="s">
        <v>7</v>
      </c>
      <c r="K70" s="1"/>
      <c r="L70" s="1"/>
      <c r="M70" s="1"/>
    </row>
    <row r="71" spans="1:13" ht="16.5" thickBot="1" x14ac:dyDescent="0.3">
      <c r="A71" s="211" t="s">
        <v>0</v>
      </c>
      <c r="B71" s="211"/>
      <c r="C71" s="211"/>
      <c r="D71" s="211"/>
      <c r="E71" s="211"/>
      <c r="F71" s="211"/>
      <c r="H71" s="229" t="s">
        <v>10</v>
      </c>
      <c r="I71" s="229"/>
      <c r="J71" s="229"/>
      <c r="K71" s="229"/>
      <c r="L71" s="229"/>
      <c r="M71" s="229"/>
    </row>
    <row r="72" spans="1:13" x14ac:dyDescent="0.25">
      <c r="A72" s="21" t="s">
        <v>22</v>
      </c>
      <c r="B72" s="21" t="s">
        <v>253</v>
      </c>
      <c r="C72" s="21" t="s">
        <v>23</v>
      </c>
      <c r="D72" s="21" t="s">
        <v>2</v>
      </c>
      <c r="E72" s="22" t="s">
        <v>19</v>
      </c>
      <c r="F72" s="23" t="s">
        <v>4</v>
      </c>
      <c r="H72" s="111" t="s">
        <v>22</v>
      </c>
      <c r="I72" s="111" t="s">
        <v>23</v>
      </c>
      <c r="J72" s="111" t="s">
        <v>2</v>
      </c>
      <c r="K72" s="112" t="s">
        <v>19</v>
      </c>
      <c r="L72" s="112" t="s">
        <v>21</v>
      </c>
      <c r="M72" s="113" t="s">
        <v>4</v>
      </c>
    </row>
    <row r="73" spans="1:13" ht="15.75" x14ac:dyDescent="0.25">
      <c r="A73" s="205" t="s">
        <v>5</v>
      </c>
      <c r="B73" s="206"/>
      <c r="C73" s="206"/>
      <c r="D73" s="206"/>
      <c r="E73" s="206"/>
      <c r="F73" s="207"/>
      <c r="H73" s="226" t="s">
        <v>5</v>
      </c>
      <c r="I73" s="213"/>
      <c r="J73" s="213"/>
      <c r="K73" s="213"/>
      <c r="L73" s="213"/>
      <c r="M73" s="227"/>
    </row>
    <row r="74" spans="1:13" ht="15.75" x14ac:dyDescent="0.25">
      <c r="A74" s="3" t="s">
        <v>258</v>
      </c>
      <c r="B74" s="3" t="s">
        <v>82</v>
      </c>
      <c r="C74" s="3">
        <v>2</v>
      </c>
      <c r="D74" s="3">
        <v>18</v>
      </c>
      <c r="E74" s="19"/>
      <c r="F74" s="19">
        <f>E69*C74*E74</f>
        <v>0</v>
      </c>
      <c r="H74" s="3"/>
      <c r="I74" s="3"/>
      <c r="J74" s="3"/>
      <c r="K74" s="19"/>
      <c r="L74" s="33"/>
      <c r="M74" s="11"/>
    </row>
    <row r="75" spans="1:13" ht="15" customHeight="1" x14ac:dyDescent="0.25">
      <c r="A75" s="3"/>
      <c r="B75" s="3"/>
      <c r="C75" s="3"/>
      <c r="D75" s="3"/>
      <c r="E75" s="19"/>
      <c r="F75" s="19"/>
      <c r="H75" s="9"/>
      <c r="I75" s="9"/>
      <c r="J75" s="10"/>
      <c r="K75" s="11"/>
      <c r="L75" s="11"/>
      <c r="M75" s="11"/>
    </row>
    <row r="76" spans="1:13" ht="15.75" x14ac:dyDescent="0.25">
      <c r="A76" s="14"/>
      <c r="B76" s="14"/>
      <c r="C76" s="14"/>
      <c r="D76" s="15"/>
      <c r="E76" s="16"/>
      <c r="F76" s="19"/>
      <c r="H76" s="14"/>
      <c r="I76" s="14"/>
      <c r="J76" s="15"/>
      <c r="K76" s="16"/>
      <c r="L76" s="16"/>
      <c r="M76" s="16"/>
    </row>
    <row r="77" spans="1:13" ht="15.75" x14ac:dyDescent="0.25">
      <c r="A77" s="201" t="s">
        <v>11</v>
      </c>
      <c r="B77" s="202"/>
      <c r="C77" s="202"/>
      <c r="D77" s="202"/>
      <c r="E77" s="203"/>
      <c r="F77" s="149">
        <f>SUM(F74:F76)</f>
        <v>0</v>
      </c>
      <c r="H77" s="201" t="s">
        <v>11</v>
      </c>
      <c r="I77" s="202"/>
      <c r="J77" s="202"/>
      <c r="K77" s="203"/>
      <c r="L77" s="105"/>
      <c r="M77" s="8">
        <f>SUM(M74:M76)</f>
        <v>0</v>
      </c>
    </row>
    <row r="78" spans="1:13" x14ac:dyDescent="0.25">
      <c r="J78" s="204" t="s">
        <v>12</v>
      </c>
      <c r="K78" s="204"/>
      <c r="L78" s="106"/>
      <c r="M78" s="27"/>
    </row>
    <row r="79" spans="1:13" x14ac:dyDescent="0.25">
      <c r="J79" s="28"/>
      <c r="K79" s="28"/>
      <c r="L79" s="28"/>
      <c r="M79" s="29"/>
    </row>
    <row r="80" spans="1:13" ht="15.75" x14ac:dyDescent="0.25">
      <c r="A80" s="231" t="s">
        <v>201</v>
      </c>
      <c r="B80" s="231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</row>
    <row r="81" spans="1:13" x14ac:dyDescent="0.25">
      <c r="A81" s="2" t="s">
        <v>127</v>
      </c>
      <c r="B81" s="2"/>
      <c r="C81" s="20"/>
      <c r="D81" s="2" t="s">
        <v>9</v>
      </c>
      <c r="E81" s="37">
        <v>7</v>
      </c>
      <c r="F81" s="1"/>
      <c r="H81" s="1" t="s">
        <v>8</v>
      </c>
      <c r="I81" s="1"/>
      <c r="J81" s="2" t="s">
        <v>9</v>
      </c>
      <c r="K81" s="37"/>
      <c r="L81" s="1"/>
      <c r="M81" s="1"/>
    </row>
    <row r="82" spans="1:13" x14ac:dyDescent="0.25">
      <c r="A82" s="228" t="s">
        <v>27</v>
      </c>
      <c r="B82" s="228"/>
      <c r="C82" s="228"/>
      <c r="D82" s="2" t="s">
        <v>7</v>
      </c>
      <c r="E82" s="1" t="s">
        <v>128</v>
      </c>
      <c r="F82" s="1"/>
      <c r="H82" s="228" t="s">
        <v>27</v>
      </c>
      <c r="I82" s="228"/>
      <c r="J82" s="2" t="s">
        <v>7</v>
      </c>
      <c r="K82" s="1"/>
      <c r="L82" s="1"/>
      <c r="M82" s="1"/>
    </row>
    <row r="83" spans="1:13" ht="16.5" thickBot="1" x14ac:dyDescent="0.3">
      <c r="A83" s="211" t="s">
        <v>0</v>
      </c>
      <c r="B83" s="211"/>
      <c r="C83" s="211"/>
      <c r="D83" s="211"/>
      <c r="E83" s="211"/>
      <c r="F83" s="211"/>
      <c r="H83" s="229" t="s">
        <v>10</v>
      </c>
      <c r="I83" s="229"/>
      <c r="J83" s="229"/>
      <c r="K83" s="229"/>
      <c r="L83" s="229"/>
      <c r="M83" s="229"/>
    </row>
    <row r="84" spans="1:13" x14ac:dyDescent="0.25">
      <c r="A84" s="21" t="s">
        <v>22</v>
      </c>
      <c r="B84" s="21" t="s">
        <v>253</v>
      </c>
      <c r="C84" s="21" t="s">
        <v>23</v>
      </c>
      <c r="D84" s="21" t="s">
        <v>2</v>
      </c>
      <c r="E84" s="22" t="s">
        <v>19</v>
      </c>
      <c r="F84" s="23" t="s">
        <v>4</v>
      </c>
      <c r="H84" s="111" t="s">
        <v>22</v>
      </c>
      <c r="I84" s="111" t="s">
        <v>23</v>
      </c>
      <c r="J84" s="111" t="s">
        <v>2</v>
      </c>
      <c r="K84" s="112" t="s">
        <v>19</v>
      </c>
      <c r="L84" s="112" t="s">
        <v>21</v>
      </c>
      <c r="M84" s="113" t="s">
        <v>4</v>
      </c>
    </row>
    <row r="85" spans="1:13" ht="15.75" x14ac:dyDescent="0.25">
      <c r="A85" s="205" t="s">
        <v>6</v>
      </c>
      <c r="B85" s="206"/>
      <c r="C85" s="206"/>
      <c r="D85" s="206"/>
      <c r="E85" s="206"/>
      <c r="F85" s="207"/>
      <c r="H85" s="226" t="s">
        <v>6</v>
      </c>
      <c r="I85" s="213"/>
      <c r="J85" s="213"/>
      <c r="K85" s="213"/>
      <c r="L85" s="213"/>
      <c r="M85" s="227"/>
    </row>
    <row r="86" spans="1:13" ht="15.75" x14ac:dyDescent="0.25">
      <c r="A86" s="3" t="s">
        <v>258</v>
      </c>
      <c r="B86" s="3" t="s">
        <v>257</v>
      </c>
      <c r="C86" s="3">
        <v>2</v>
      </c>
      <c r="D86" s="3">
        <v>18</v>
      </c>
      <c r="E86" s="19"/>
      <c r="F86" s="19">
        <f>E81*C86*E86</f>
        <v>0</v>
      </c>
      <c r="H86" s="9"/>
      <c r="I86" s="9"/>
      <c r="J86" s="10"/>
      <c r="K86" s="11"/>
      <c r="L86" s="33">
        <f>K86*5%</f>
        <v>0</v>
      </c>
      <c r="M86" s="11"/>
    </row>
    <row r="87" spans="1:13" x14ac:dyDescent="0.25">
      <c r="A87" s="3"/>
      <c r="B87" s="3"/>
      <c r="C87" s="3"/>
      <c r="D87" s="3"/>
      <c r="E87" s="19"/>
      <c r="F87" s="19"/>
      <c r="H87" s="9"/>
      <c r="I87" s="9"/>
      <c r="J87" s="10"/>
      <c r="K87" s="11"/>
      <c r="L87" s="11"/>
      <c r="M87" s="11"/>
    </row>
    <row r="88" spans="1:13" ht="15.75" x14ac:dyDescent="0.25">
      <c r="A88" s="14"/>
      <c r="B88" s="14"/>
      <c r="C88" s="14"/>
      <c r="D88" s="15"/>
      <c r="E88" s="16"/>
      <c r="F88" s="19"/>
      <c r="H88" s="9"/>
      <c r="I88" s="9"/>
      <c r="J88" s="10"/>
      <c r="K88" s="11"/>
      <c r="L88" s="11"/>
      <c r="M88" s="11"/>
    </row>
    <row r="89" spans="1:13" ht="15.75" x14ac:dyDescent="0.25">
      <c r="A89" s="201" t="s">
        <v>11</v>
      </c>
      <c r="B89" s="202"/>
      <c r="C89" s="202"/>
      <c r="D89" s="202"/>
      <c r="E89" s="203"/>
      <c r="F89" s="149">
        <f>SUM(F86:F88)</f>
        <v>0</v>
      </c>
      <c r="H89" s="103" t="s">
        <v>11</v>
      </c>
      <c r="I89" s="104"/>
      <c r="J89" s="104"/>
      <c r="K89" s="105"/>
      <c r="L89" s="105"/>
      <c r="M89" s="8">
        <f>SUM(M85:M88)</f>
        <v>0</v>
      </c>
    </row>
    <row r="90" spans="1:13" ht="15.75" x14ac:dyDescent="0.25">
      <c r="A90" s="238"/>
      <c r="B90" s="238"/>
      <c r="C90" s="238"/>
      <c r="D90" s="238"/>
      <c r="E90" s="238"/>
      <c r="F90" s="39"/>
      <c r="J90" s="224" t="s">
        <v>12</v>
      </c>
      <c r="K90" s="225"/>
      <c r="L90" s="106"/>
      <c r="M90" s="27"/>
    </row>
    <row r="92" spans="1:13" x14ac:dyDescent="0.25">
      <c r="A92" s="221" t="s">
        <v>17</v>
      </c>
      <c r="B92" s="221"/>
      <c r="C92" s="221"/>
      <c r="D92" s="221"/>
      <c r="E92" s="221"/>
      <c r="F92" s="221"/>
      <c r="H92" s="221" t="s">
        <v>18</v>
      </c>
      <c r="I92" s="221"/>
      <c r="J92" s="221"/>
      <c r="K92" s="221"/>
      <c r="L92" s="221"/>
      <c r="M92" s="49"/>
    </row>
    <row r="93" spans="1:13" x14ac:dyDescent="0.25">
      <c r="A93" s="220" t="s">
        <v>235</v>
      </c>
      <c r="B93" s="220"/>
      <c r="C93" s="220"/>
      <c r="D93" s="220"/>
      <c r="E93" s="220"/>
      <c r="F93" s="189">
        <f>F77+F65+F41+F29</f>
        <v>0</v>
      </c>
      <c r="H93" s="220" t="s">
        <v>235</v>
      </c>
      <c r="I93" s="220"/>
      <c r="J93" s="220"/>
      <c r="K93" s="220"/>
      <c r="L93" s="35"/>
      <c r="M93" s="50"/>
    </row>
    <row r="94" spans="1:13" x14ac:dyDescent="0.25">
      <c r="A94" s="220" t="s">
        <v>236</v>
      </c>
      <c r="B94" s="220"/>
      <c r="C94" s="220"/>
      <c r="D94" s="220"/>
      <c r="E94" s="220"/>
      <c r="F94" s="189">
        <f>F89+F53+F17</f>
        <v>0</v>
      </c>
      <c r="H94" s="220" t="s">
        <v>236</v>
      </c>
      <c r="I94" s="220"/>
      <c r="J94" s="220"/>
      <c r="K94" s="220"/>
      <c r="L94" s="48"/>
      <c r="M94" s="50"/>
    </row>
    <row r="95" spans="1:13" x14ac:dyDescent="0.25">
      <c r="A95" s="221" t="s">
        <v>11</v>
      </c>
      <c r="B95" s="221"/>
      <c r="C95" s="221"/>
      <c r="D95" s="221"/>
      <c r="E95" s="221"/>
      <c r="F95" s="187">
        <f>SUM(F93:F93)</f>
        <v>0</v>
      </c>
      <c r="H95" s="221" t="s">
        <v>11</v>
      </c>
      <c r="I95" s="221"/>
      <c r="J95" s="221"/>
      <c r="K95" s="221"/>
      <c r="L95" s="36"/>
      <c r="M95" s="49"/>
    </row>
    <row r="98" spans="1:6" x14ac:dyDescent="0.25">
      <c r="A98" s="214" t="str">
        <f>A93</f>
        <v>Locação de Van - Nacional</v>
      </c>
      <c r="B98" s="215"/>
      <c r="C98" s="215"/>
      <c r="D98" s="215"/>
      <c r="E98" s="216"/>
      <c r="F98" s="146">
        <f>F17+F29+F41+F53+F65+F77+F89</f>
        <v>0</v>
      </c>
    </row>
    <row r="99" spans="1:6" x14ac:dyDescent="0.25">
      <c r="A99" s="182" t="str">
        <f>A94</f>
        <v>Locação de Van - Internacional</v>
      </c>
      <c r="B99" s="200"/>
      <c r="C99" s="183"/>
      <c r="D99" s="183"/>
      <c r="E99" s="184"/>
      <c r="F99" s="146">
        <f>F94</f>
        <v>0</v>
      </c>
    </row>
    <row r="100" spans="1:6" x14ac:dyDescent="0.25">
      <c r="A100" s="217" t="s">
        <v>70</v>
      </c>
      <c r="B100" s="218"/>
      <c r="C100" s="218"/>
      <c r="D100" s="218"/>
      <c r="E100" s="219"/>
      <c r="F100" s="147">
        <f>F98</f>
        <v>0</v>
      </c>
    </row>
    <row r="102" spans="1:6" x14ac:dyDescent="0.25">
      <c r="F102" s="50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80">
    <mergeCell ref="H37:M37"/>
    <mergeCell ref="A35:F35"/>
    <mergeCell ref="A13:F13"/>
    <mergeCell ref="H13:M13"/>
    <mergeCell ref="A8:M8"/>
    <mergeCell ref="A10:C10"/>
    <mergeCell ref="H10:I10"/>
    <mergeCell ref="A11:F11"/>
    <mergeCell ref="H11:M11"/>
    <mergeCell ref="A17:E17"/>
    <mergeCell ref="H17:K17"/>
    <mergeCell ref="J18:K18"/>
    <mergeCell ref="A32:M32"/>
    <mergeCell ref="A34:C34"/>
    <mergeCell ref="H34:I34"/>
    <mergeCell ref="A20:M20"/>
    <mergeCell ref="A29:E29"/>
    <mergeCell ref="A22:C22"/>
    <mergeCell ref="H22:I22"/>
    <mergeCell ref="A23:F23"/>
    <mergeCell ref="H23:M23"/>
    <mergeCell ref="A25:F25"/>
    <mergeCell ref="H25:M25"/>
    <mergeCell ref="A89:E89"/>
    <mergeCell ref="A90:E90"/>
    <mergeCell ref="H77:K77"/>
    <mergeCell ref="J78:K78"/>
    <mergeCell ref="A30:E30"/>
    <mergeCell ref="J30:K30"/>
    <mergeCell ref="A59:F59"/>
    <mergeCell ref="H59:M59"/>
    <mergeCell ref="J90:K90"/>
    <mergeCell ref="J66:K66"/>
    <mergeCell ref="A53:E53"/>
    <mergeCell ref="H53:K53"/>
    <mergeCell ref="A61:F61"/>
    <mergeCell ref="A85:F85"/>
    <mergeCell ref="H85:M85"/>
    <mergeCell ref="A73:F73"/>
    <mergeCell ref="A100:E100"/>
    <mergeCell ref="A98:E98"/>
    <mergeCell ref="A95:E95"/>
    <mergeCell ref="H95:K95"/>
    <mergeCell ref="A92:F92"/>
    <mergeCell ref="H92:L92"/>
    <mergeCell ref="A93:E93"/>
    <mergeCell ref="H93:K93"/>
    <mergeCell ref="A94:E94"/>
    <mergeCell ref="H94:K94"/>
    <mergeCell ref="J54:K54"/>
    <mergeCell ref="A56:M56"/>
    <mergeCell ref="A58:C58"/>
    <mergeCell ref="H58:I58"/>
    <mergeCell ref="H35:M35"/>
    <mergeCell ref="A49:F49"/>
    <mergeCell ref="H49:M49"/>
    <mergeCell ref="A41:E41"/>
    <mergeCell ref="A42:E42"/>
    <mergeCell ref="J42:K42"/>
    <mergeCell ref="A44:M44"/>
    <mergeCell ref="A46:C46"/>
    <mergeCell ref="H46:I46"/>
    <mergeCell ref="A47:F47"/>
    <mergeCell ref="H47:M47"/>
    <mergeCell ref="A37:F37"/>
    <mergeCell ref="H61:M61"/>
    <mergeCell ref="A77:E77"/>
    <mergeCell ref="A82:C82"/>
    <mergeCell ref="H82:I82"/>
    <mergeCell ref="A83:F83"/>
    <mergeCell ref="H83:M83"/>
    <mergeCell ref="A68:M68"/>
    <mergeCell ref="A70:C70"/>
    <mergeCell ref="H70:I70"/>
    <mergeCell ref="A71:F71"/>
    <mergeCell ref="H71:M71"/>
    <mergeCell ref="H73:M73"/>
    <mergeCell ref="A65:E65"/>
    <mergeCell ref="H65:K65"/>
    <mergeCell ref="A80:M80"/>
  </mergeCells>
  <dataValidations xWindow="267" yWindow="424" count="1">
    <dataValidation allowBlank="1" showInputMessage="1" showErrorMessage="1" prompt="diária da Van_x000a_" sqref="E26 E38 E62 E74 E86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43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62"/>
  <sheetViews>
    <sheetView showGridLines="0" topLeftCell="A40" zoomScaleNormal="100" workbookViewId="0">
      <selection activeCell="E57" sqref="E57"/>
    </sheetView>
  </sheetViews>
  <sheetFormatPr defaultRowHeight="15" x14ac:dyDescent="0.25"/>
  <cols>
    <col min="1" max="1" width="36.42578125" customWidth="1"/>
    <col min="2" max="2" width="14.28515625" customWidth="1"/>
    <col min="3" max="3" width="5.42578125" customWidth="1"/>
    <col min="4" max="4" width="12" bestFit="1" customWidth="1"/>
    <col min="5" max="5" width="19.140625" customWidth="1"/>
    <col min="6" max="6" width="2.7109375" customWidth="1"/>
    <col min="7" max="8" width="17" customWidth="1"/>
    <col min="9" max="9" width="9" customWidth="1"/>
    <col min="10" max="10" width="9.7109375" bestFit="1" customWidth="1"/>
    <col min="11" max="11" width="12" customWidth="1"/>
    <col min="12" max="12" width="24.7109375" customWidth="1"/>
    <col min="13" max="26" width="9.140625" style="100"/>
  </cols>
  <sheetData>
    <row r="7" spans="1:26" x14ac:dyDescent="0.25">
      <c r="K7" s="40" t="s">
        <v>28</v>
      </c>
      <c r="L7" s="41">
        <f ca="1">NOW()</f>
        <v>41864.762725115739</v>
      </c>
    </row>
    <row r="8" spans="1:26" ht="15.75" x14ac:dyDescent="0.25">
      <c r="A8" s="212" t="s">
        <v>178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</row>
    <row r="9" spans="1:26" x14ac:dyDescent="0.25">
      <c r="A9" s="166" t="s">
        <v>92</v>
      </c>
      <c r="B9" s="20"/>
      <c r="C9" s="2" t="s">
        <v>9</v>
      </c>
      <c r="D9" s="37">
        <v>4</v>
      </c>
      <c r="E9" s="1"/>
      <c r="G9" s="1" t="s">
        <v>8</v>
      </c>
      <c r="H9" s="1"/>
      <c r="I9" s="2" t="s">
        <v>9</v>
      </c>
      <c r="J9" s="37"/>
      <c r="K9" s="1"/>
      <c r="L9" s="1"/>
    </row>
    <row r="10" spans="1:26" x14ac:dyDescent="0.25">
      <c r="A10" s="101" t="s">
        <v>59</v>
      </c>
      <c r="B10" s="101"/>
      <c r="C10" s="2" t="s">
        <v>7</v>
      </c>
      <c r="D10" s="1" t="s">
        <v>93</v>
      </c>
      <c r="E10" s="1"/>
      <c r="G10" s="101" t="s">
        <v>59</v>
      </c>
      <c r="H10" s="101"/>
      <c r="I10" s="2" t="s">
        <v>7</v>
      </c>
      <c r="J10" s="1"/>
      <c r="K10" s="1"/>
      <c r="L10" s="1"/>
    </row>
    <row r="11" spans="1:26" ht="16.5" thickBot="1" x14ac:dyDescent="0.3">
      <c r="A11" s="241" t="s">
        <v>0</v>
      </c>
      <c r="B11" s="241"/>
      <c r="C11" s="241"/>
      <c r="D11" s="241"/>
      <c r="E11" s="241"/>
      <c r="G11" s="241" t="s">
        <v>10</v>
      </c>
      <c r="H11" s="241"/>
      <c r="I11" s="241"/>
      <c r="J11" s="241"/>
      <c r="K11" s="241"/>
      <c r="L11" s="241"/>
    </row>
    <row r="12" spans="1:26" ht="16.5" thickBot="1" x14ac:dyDescent="0.3">
      <c r="A12" s="205" t="s">
        <v>6</v>
      </c>
      <c r="B12" s="206"/>
      <c r="C12" s="206"/>
      <c r="D12" s="206"/>
      <c r="E12" s="207"/>
      <c r="G12" s="236" t="s">
        <v>6</v>
      </c>
      <c r="H12" s="237"/>
      <c r="I12" s="237"/>
      <c r="J12" s="237"/>
      <c r="K12" s="237"/>
      <c r="L12" s="237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5.75" thickBot="1" x14ac:dyDescent="0.3">
      <c r="A13" s="21" t="s">
        <v>22</v>
      </c>
      <c r="B13" s="21" t="s">
        <v>23</v>
      </c>
      <c r="C13" s="21" t="s">
        <v>2</v>
      </c>
      <c r="D13" s="22" t="s">
        <v>237</v>
      </c>
      <c r="E13" s="23" t="s">
        <v>4</v>
      </c>
      <c r="G13" s="24" t="s">
        <v>22</v>
      </c>
      <c r="H13" s="24" t="s">
        <v>23</v>
      </c>
      <c r="I13" s="24" t="s">
        <v>2</v>
      </c>
      <c r="J13" s="22" t="s">
        <v>237</v>
      </c>
      <c r="K13" s="34" t="s">
        <v>21</v>
      </c>
      <c r="L13" s="26" t="s">
        <v>4</v>
      </c>
    </row>
    <row r="14" spans="1:26" x14ac:dyDescent="0.25">
      <c r="A14" s="3" t="s">
        <v>59</v>
      </c>
      <c r="B14" s="3">
        <v>6</v>
      </c>
      <c r="C14" s="4">
        <v>1</v>
      </c>
      <c r="D14" s="90"/>
      <c r="E14" s="90">
        <f>D14*B14</f>
        <v>0</v>
      </c>
      <c r="G14" s="9"/>
      <c r="H14" s="9"/>
      <c r="I14" s="10"/>
      <c r="J14" s="11"/>
      <c r="K14" s="66">
        <f>J14*5%</f>
        <v>0</v>
      </c>
      <c r="L14" s="11"/>
    </row>
    <row r="15" spans="1:26" ht="15" customHeight="1" x14ac:dyDescent="0.25">
      <c r="A15" s="3"/>
      <c r="B15" s="3"/>
      <c r="C15" s="3"/>
      <c r="D15" s="19"/>
      <c r="E15" s="19"/>
      <c r="G15" s="9"/>
      <c r="H15" s="9"/>
      <c r="I15" s="10"/>
      <c r="J15" s="11"/>
      <c r="K15" s="11"/>
      <c r="L15" s="11"/>
    </row>
    <row r="16" spans="1:26" ht="15.75" x14ac:dyDescent="0.25">
      <c r="A16" s="14"/>
      <c r="B16" s="14"/>
      <c r="C16" s="15"/>
      <c r="D16" s="16"/>
      <c r="E16" s="19"/>
      <c r="G16" s="14"/>
      <c r="H16" s="14"/>
      <c r="I16" s="15"/>
      <c r="J16" s="16"/>
      <c r="K16" s="16"/>
      <c r="L16" s="16"/>
    </row>
    <row r="17" spans="1:26" ht="15.75" x14ac:dyDescent="0.25">
      <c r="A17" s="95" t="s">
        <v>11</v>
      </c>
      <c r="B17" s="96"/>
      <c r="C17" s="96"/>
      <c r="D17" s="97"/>
      <c r="E17" s="149">
        <f>SUM(E14:E16)</f>
        <v>0</v>
      </c>
      <c r="G17" s="95" t="s">
        <v>11</v>
      </c>
      <c r="H17" s="96"/>
      <c r="I17" s="96"/>
      <c r="J17" s="97"/>
      <c r="K17" s="97"/>
      <c r="L17" s="8">
        <f>SUM(L14:L16)</f>
        <v>0</v>
      </c>
    </row>
    <row r="18" spans="1:26" x14ac:dyDescent="0.25">
      <c r="I18" s="94" t="s">
        <v>12</v>
      </c>
      <c r="J18" s="94"/>
      <c r="K18" s="94"/>
      <c r="L18" s="27"/>
    </row>
    <row r="20" spans="1:26" ht="15.75" x14ac:dyDescent="0.25">
      <c r="A20" s="212" t="s">
        <v>191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</row>
    <row r="21" spans="1:26" x14ac:dyDescent="0.25">
      <c r="A21" s="166" t="s">
        <v>202</v>
      </c>
      <c r="B21" s="20"/>
      <c r="C21" s="2" t="s">
        <v>9</v>
      </c>
      <c r="D21" s="37">
        <v>9</v>
      </c>
      <c r="E21" s="1"/>
      <c r="G21" s="1" t="s">
        <v>8</v>
      </c>
      <c r="H21" s="1"/>
      <c r="I21" s="2" t="s">
        <v>9</v>
      </c>
      <c r="J21" s="37"/>
      <c r="K21" s="1"/>
      <c r="L21" s="1"/>
    </row>
    <row r="22" spans="1:26" x14ac:dyDescent="0.25">
      <c r="A22" s="101" t="s">
        <v>59</v>
      </c>
      <c r="B22" s="101"/>
      <c r="C22" s="2" t="s">
        <v>7</v>
      </c>
      <c r="D22" s="1" t="s">
        <v>98</v>
      </c>
      <c r="E22" s="1"/>
      <c r="G22" s="101" t="s">
        <v>59</v>
      </c>
      <c r="H22" s="101"/>
      <c r="I22" s="2" t="s">
        <v>7</v>
      </c>
      <c r="J22" s="1"/>
      <c r="K22" s="1"/>
      <c r="L22" s="1"/>
    </row>
    <row r="23" spans="1:26" ht="16.5" thickBot="1" x14ac:dyDescent="0.3">
      <c r="A23" s="241" t="s">
        <v>0</v>
      </c>
      <c r="B23" s="241"/>
      <c r="C23" s="241"/>
      <c r="D23" s="241"/>
      <c r="E23" s="241"/>
      <c r="G23" s="241" t="s">
        <v>10</v>
      </c>
      <c r="H23" s="241"/>
      <c r="I23" s="241"/>
      <c r="J23" s="241"/>
      <c r="K23" s="241"/>
      <c r="L23" s="241"/>
    </row>
    <row r="24" spans="1:26" ht="16.5" thickBot="1" x14ac:dyDescent="0.3">
      <c r="A24" s="205" t="s">
        <v>6</v>
      </c>
      <c r="B24" s="206"/>
      <c r="C24" s="206"/>
      <c r="D24" s="206"/>
      <c r="E24" s="207"/>
      <c r="G24" s="236" t="s">
        <v>6</v>
      </c>
      <c r="H24" s="237"/>
      <c r="I24" s="237"/>
      <c r="J24" s="237"/>
      <c r="K24" s="237"/>
      <c r="L24" s="237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5.75" thickBot="1" x14ac:dyDescent="0.3">
      <c r="A25" s="21" t="s">
        <v>22</v>
      </c>
      <c r="B25" s="21" t="s">
        <v>23</v>
      </c>
      <c r="C25" s="21" t="s">
        <v>2</v>
      </c>
      <c r="D25" s="22" t="s">
        <v>237</v>
      </c>
      <c r="E25" s="23" t="s">
        <v>4</v>
      </c>
      <c r="G25" s="24" t="s">
        <v>22</v>
      </c>
      <c r="H25" s="24" t="s">
        <v>23</v>
      </c>
      <c r="I25" s="24" t="s">
        <v>2</v>
      </c>
      <c r="J25" s="22" t="s">
        <v>237</v>
      </c>
      <c r="K25" s="34" t="s">
        <v>21</v>
      </c>
      <c r="L25" s="26" t="s">
        <v>4</v>
      </c>
    </row>
    <row r="26" spans="1:26" x14ac:dyDescent="0.25">
      <c r="A26" s="3" t="s">
        <v>59</v>
      </c>
      <c r="B26" s="3">
        <v>18</v>
      </c>
      <c r="C26" s="4">
        <v>1</v>
      </c>
      <c r="D26" s="90"/>
      <c r="E26" s="90">
        <f>D26*B26</f>
        <v>0</v>
      </c>
      <c r="G26" s="9"/>
      <c r="H26" s="9"/>
      <c r="I26" s="10"/>
      <c r="J26" s="11"/>
      <c r="K26" s="66">
        <f>J26*5%</f>
        <v>0</v>
      </c>
      <c r="L26" s="11"/>
    </row>
    <row r="27" spans="1:26" ht="15" customHeight="1" x14ac:dyDescent="0.25">
      <c r="A27" s="3"/>
      <c r="B27" s="3"/>
      <c r="C27" s="3"/>
      <c r="D27" s="19"/>
      <c r="E27" s="19"/>
      <c r="G27" s="9"/>
      <c r="H27" s="9"/>
      <c r="I27" s="10"/>
      <c r="J27" s="11"/>
      <c r="K27" s="11"/>
      <c r="L27" s="11"/>
    </row>
    <row r="28" spans="1:26" ht="15.75" x14ac:dyDescent="0.25">
      <c r="A28" s="14"/>
      <c r="B28" s="14"/>
      <c r="C28" s="15"/>
      <c r="D28" s="16"/>
      <c r="E28" s="19"/>
      <c r="G28" s="14"/>
      <c r="H28" s="14"/>
      <c r="I28" s="15"/>
      <c r="J28" s="16"/>
      <c r="K28" s="16"/>
      <c r="L28" s="16"/>
    </row>
    <row r="29" spans="1:26" ht="15.75" x14ac:dyDescent="0.25">
      <c r="A29" s="95" t="s">
        <v>11</v>
      </c>
      <c r="B29" s="96"/>
      <c r="C29" s="96"/>
      <c r="D29" s="97"/>
      <c r="E29" s="149">
        <f>SUM(E26:E28)</f>
        <v>0</v>
      </c>
      <c r="G29" s="95" t="s">
        <v>11</v>
      </c>
      <c r="H29" s="96"/>
      <c r="I29" s="96"/>
      <c r="J29" s="97"/>
      <c r="K29" s="97"/>
      <c r="L29" s="8">
        <f>SUM(L26:L28)</f>
        <v>0</v>
      </c>
    </row>
    <row r="30" spans="1:26" x14ac:dyDescent="0.25">
      <c r="I30" s="94" t="s">
        <v>12</v>
      </c>
      <c r="J30" s="94"/>
      <c r="K30" s="94"/>
      <c r="L30" s="27"/>
    </row>
    <row r="31" spans="1:26" s="100" customFormat="1" ht="15" customHeight="1" x14ac:dyDescent="0.25"/>
    <row r="32" spans="1:26" ht="15.75" customHeight="1" x14ac:dyDescent="0.25">
      <c r="A32" s="231" t="s">
        <v>198</v>
      </c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</row>
    <row r="33" spans="1:26" x14ac:dyDescent="0.25">
      <c r="A33" s="165" t="s">
        <v>203</v>
      </c>
      <c r="B33" s="20"/>
      <c r="C33" s="2" t="s">
        <v>9</v>
      </c>
      <c r="D33" s="37">
        <v>10</v>
      </c>
      <c r="E33" s="1"/>
      <c r="G33" s="1" t="s">
        <v>8</v>
      </c>
      <c r="H33" s="1"/>
      <c r="I33" s="2" t="s">
        <v>9</v>
      </c>
      <c r="J33" s="37"/>
      <c r="K33" s="1"/>
      <c r="L33" s="1"/>
    </row>
    <row r="34" spans="1:26" x14ac:dyDescent="0.25">
      <c r="A34" s="101" t="s">
        <v>59</v>
      </c>
      <c r="B34" s="101"/>
      <c r="C34" s="2" t="s">
        <v>7</v>
      </c>
      <c r="D34" s="1" t="s">
        <v>100</v>
      </c>
      <c r="E34" s="1"/>
      <c r="G34" s="101" t="s">
        <v>59</v>
      </c>
      <c r="H34" s="101"/>
      <c r="I34" s="2" t="s">
        <v>7</v>
      </c>
      <c r="J34" s="1"/>
      <c r="K34" s="1"/>
      <c r="L34" s="1"/>
    </row>
    <row r="35" spans="1:26" ht="16.5" thickBot="1" x14ac:dyDescent="0.3">
      <c r="A35" s="241" t="s">
        <v>0</v>
      </c>
      <c r="B35" s="241"/>
      <c r="C35" s="241"/>
      <c r="D35" s="241"/>
      <c r="E35" s="241"/>
      <c r="G35" s="241" t="s">
        <v>10</v>
      </c>
      <c r="H35" s="241"/>
      <c r="I35" s="241"/>
      <c r="J35" s="241"/>
      <c r="K35" s="241"/>
      <c r="L35" s="241"/>
    </row>
    <row r="36" spans="1:26" ht="16.5" thickBot="1" x14ac:dyDescent="0.3">
      <c r="A36" s="205" t="s">
        <v>6</v>
      </c>
      <c r="B36" s="206"/>
      <c r="C36" s="206"/>
      <c r="D36" s="206"/>
      <c r="E36" s="207"/>
      <c r="G36" s="236" t="s">
        <v>6</v>
      </c>
      <c r="H36" s="237"/>
      <c r="I36" s="237"/>
      <c r="J36" s="237"/>
      <c r="K36" s="237"/>
      <c r="L36" s="237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5.75" thickBot="1" x14ac:dyDescent="0.3">
      <c r="A37" s="21" t="s">
        <v>22</v>
      </c>
      <c r="B37" s="21" t="s">
        <v>23</v>
      </c>
      <c r="C37" s="21" t="s">
        <v>2</v>
      </c>
      <c r="D37" s="22" t="s">
        <v>237</v>
      </c>
      <c r="E37" s="23" t="s">
        <v>4</v>
      </c>
      <c r="G37" s="24" t="s">
        <v>22</v>
      </c>
      <c r="H37" s="24" t="s">
        <v>23</v>
      </c>
      <c r="I37" s="24" t="s">
        <v>2</v>
      </c>
      <c r="J37" s="22" t="s">
        <v>237</v>
      </c>
      <c r="K37" s="34" t="s">
        <v>21</v>
      </c>
      <c r="L37" s="26" t="s">
        <v>4</v>
      </c>
    </row>
    <row r="38" spans="1:26" x14ac:dyDescent="0.25">
      <c r="A38" s="3" t="s">
        <v>59</v>
      </c>
      <c r="B38" s="3">
        <v>18</v>
      </c>
      <c r="C38" s="4">
        <v>1</v>
      </c>
      <c r="D38" s="90"/>
      <c r="E38" s="90">
        <f>D38*B38</f>
        <v>0</v>
      </c>
      <c r="G38" s="9"/>
      <c r="H38" s="9"/>
      <c r="I38" s="10"/>
      <c r="J38" s="11"/>
      <c r="K38" s="66">
        <f>J38*5%</f>
        <v>0</v>
      </c>
      <c r="L38" s="11"/>
    </row>
    <row r="39" spans="1:26" ht="15" customHeight="1" x14ac:dyDescent="0.25">
      <c r="A39" s="3"/>
      <c r="B39" s="3"/>
      <c r="C39" s="3"/>
      <c r="D39" s="19"/>
      <c r="E39" s="19"/>
      <c r="G39" s="9"/>
      <c r="H39" s="9"/>
      <c r="I39" s="10"/>
      <c r="J39" s="11"/>
      <c r="K39" s="11"/>
      <c r="L39" s="11"/>
    </row>
    <row r="40" spans="1:26" ht="15.75" x14ac:dyDescent="0.25">
      <c r="A40" s="14"/>
      <c r="B40" s="14"/>
      <c r="C40" s="15"/>
      <c r="D40" s="16"/>
      <c r="E40" s="19"/>
      <c r="G40" s="14"/>
      <c r="H40" s="14"/>
      <c r="I40" s="15"/>
      <c r="J40" s="16"/>
      <c r="K40" s="16"/>
      <c r="L40" s="16"/>
    </row>
    <row r="41" spans="1:26" ht="15.75" x14ac:dyDescent="0.25">
      <c r="A41" s="95" t="s">
        <v>11</v>
      </c>
      <c r="B41" s="96"/>
      <c r="C41" s="96"/>
      <c r="D41" s="97"/>
      <c r="E41" s="149">
        <f>SUM(E38:E40)</f>
        <v>0</v>
      </c>
      <c r="G41" s="95" t="s">
        <v>11</v>
      </c>
      <c r="H41" s="96"/>
      <c r="I41" s="96"/>
      <c r="J41" s="97"/>
      <c r="K41" s="97"/>
      <c r="L41" s="8">
        <f>SUM(L38:L40)</f>
        <v>0</v>
      </c>
    </row>
    <row r="42" spans="1:26" x14ac:dyDescent="0.25">
      <c r="I42" s="94" t="s">
        <v>12</v>
      </c>
      <c r="J42" s="94"/>
      <c r="K42" s="94"/>
      <c r="L42" s="27"/>
    </row>
    <row r="43" spans="1:26" s="100" customFormat="1" x14ac:dyDescent="0.25"/>
    <row r="44" spans="1:26" ht="15.75" x14ac:dyDescent="0.25">
      <c r="A44" s="212" t="s">
        <v>204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</row>
    <row r="45" spans="1:26" x14ac:dyDescent="0.25">
      <c r="A45" s="165" t="s">
        <v>205</v>
      </c>
      <c r="B45" s="20"/>
      <c r="C45" s="2" t="s">
        <v>9</v>
      </c>
      <c r="D45" s="37">
        <v>10</v>
      </c>
      <c r="E45" s="1"/>
      <c r="G45" s="1" t="s">
        <v>8</v>
      </c>
      <c r="H45" s="1"/>
      <c r="I45" s="2" t="s">
        <v>9</v>
      </c>
      <c r="J45" s="37"/>
      <c r="K45" s="1"/>
      <c r="L45" s="1"/>
    </row>
    <row r="46" spans="1:26" x14ac:dyDescent="0.25">
      <c r="A46" s="101" t="s">
        <v>59</v>
      </c>
      <c r="B46" s="101"/>
      <c r="C46" s="2" t="s">
        <v>125</v>
      </c>
      <c r="D46" s="1"/>
      <c r="E46" s="1"/>
      <c r="G46" s="101" t="s">
        <v>59</v>
      </c>
      <c r="H46" s="101"/>
      <c r="I46" s="2" t="s">
        <v>7</v>
      </c>
      <c r="J46" s="1"/>
      <c r="K46" s="1"/>
      <c r="L46" s="1"/>
    </row>
    <row r="47" spans="1:26" ht="16.5" thickBot="1" x14ac:dyDescent="0.3">
      <c r="A47" s="241" t="s">
        <v>0</v>
      </c>
      <c r="B47" s="241"/>
      <c r="C47" s="241"/>
      <c r="D47" s="241"/>
      <c r="E47" s="241"/>
      <c r="G47" s="241" t="s">
        <v>10</v>
      </c>
      <c r="H47" s="241"/>
      <c r="I47" s="241"/>
      <c r="J47" s="241"/>
      <c r="K47" s="241"/>
      <c r="L47" s="241"/>
    </row>
    <row r="48" spans="1:26" ht="16.5" thickBot="1" x14ac:dyDescent="0.3">
      <c r="A48" s="205" t="s">
        <v>6</v>
      </c>
      <c r="B48" s="206"/>
      <c r="C48" s="206"/>
      <c r="D48" s="206"/>
      <c r="E48" s="207"/>
      <c r="G48" s="236" t="s">
        <v>6</v>
      </c>
      <c r="H48" s="237"/>
      <c r="I48" s="237"/>
      <c r="J48" s="237"/>
      <c r="K48" s="237"/>
      <c r="L48" s="237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12" ht="15.75" thickBot="1" x14ac:dyDescent="0.3">
      <c r="A49" s="21" t="s">
        <v>22</v>
      </c>
      <c r="B49" s="21" t="s">
        <v>23</v>
      </c>
      <c r="C49" s="21" t="s">
        <v>2</v>
      </c>
      <c r="D49" s="22" t="s">
        <v>237</v>
      </c>
      <c r="E49" s="23" t="s">
        <v>4</v>
      </c>
      <c r="G49" s="24" t="s">
        <v>22</v>
      </c>
      <c r="H49" s="24" t="s">
        <v>23</v>
      </c>
      <c r="I49" s="24" t="s">
        <v>2</v>
      </c>
      <c r="J49" s="22" t="s">
        <v>237</v>
      </c>
      <c r="K49" s="34" t="s">
        <v>21</v>
      </c>
      <c r="L49" s="26" t="s">
        <v>4</v>
      </c>
    </row>
    <row r="50" spans="1:12" x14ac:dyDescent="0.25">
      <c r="A50" s="3" t="s">
        <v>59</v>
      </c>
      <c r="B50" s="3">
        <v>18</v>
      </c>
      <c r="C50" s="4">
        <v>1</v>
      </c>
      <c r="D50" s="90"/>
      <c r="E50" s="90">
        <f>B50*D50</f>
        <v>0</v>
      </c>
      <c r="G50" s="9"/>
      <c r="H50" s="9"/>
      <c r="I50" s="10"/>
      <c r="J50" s="11"/>
      <c r="K50" s="66">
        <f>J50*5%</f>
        <v>0</v>
      </c>
      <c r="L50" s="11"/>
    </row>
    <row r="51" spans="1:12" ht="15" customHeight="1" x14ac:dyDescent="0.25">
      <c r="A51" s="3"/>
      <c r="B51" s="3"/>
      <c r="C51" s="3"/>
      <c r="D51" s="19"/>
      <c r="E51" s="19"/>
      <c r="G51" s="9"/>
      <c r="H51" s="9"/>
      <c r="I51" s="10"/>
      <c r="J51" s="11"/>
      <c r="K51" s="11"/>
      <c r="L51" s="11"/>
    </row>
    <row r="52" spans="1:12" ht="15.75" x14ac:dyDescent="0.25">
      <c r="A52" s="14"/>
      <c r="B52" s="14"/>
      <c r="C52" s="15"/>
      <c r="D52" s="16"/>
      <c r="E52" s="19"/>
      <c r="G52" s="14"/>
      <c r="H52" s="14"/>
      <c r="I52" s="15"/>
      <c r="J52" s="16"/>
      <c r="K52" s="16"/>
      <c r="L52" s="16"/>
    </row>
    <row r="53" spans="1:12" ht="15.75" x14ac:dyDescent="0.25">
      <c r="A53" s="95" t="s">
        <v>11</v>
      </c>
      <c r="B53" s="96"/>
      <c r="C53" s="96"/>
      <c r="D53" s="97"/>
      <c r="E53" s="149">
        <f>SUM(E50:E52)</f>
        <v>0</v>
      </c>
      <c r="G53" s="95" t="s">
        <v>11</v>
      </c>
      <c r="H53" s="96"/>
      <c r="I53" s="96"/>
      <c r="J53" s="97"/>
      <c r="K53" s="97"/>
      <c r="L53" s="8">
        <f>SUM(L50:L52)</f>
        <v>0</v>
      </c>
    </row>
    <row r="54" spans="1:12" x14ac:dyDescent="0.25">
      <c r="I54" s="94" t="s">
        <v>12</v>
      </c>
      <c r="J54" s="94"/>
      <c r="K54" s="94"/>
      <c r="L54" s="27"/>
    </row>
    <row r="56" spans="1:12" x14ac:dyDescent="0.25">
      <c r="A56" s="221" t="s">
        <v>17</v>
      </c>
      <c r="B56" s="221"/>
      <c r="C56" s="221"/>
      <c r="D56" s="221"/>
      <c r="E56" s="221"/>
      <c r="G56" s="221" t="s">
        <v>18</v>
      </c>
      <c r="H56" s="221"/>
      <c r="I56" s="221"/>
      <c r="J56" s="221"/>
      <c r="K56" s="221"/>
      <c r="L56" s="221"/>
    </row>
    <row r="57" spans="1:12" x14ac:dyDescent="0.25">
      <c r="A57" s="100" t="s">
        <v>59</v>
      </c>
      <c r="B57" s="100"/>
      <c r="C57" s="100"/>
      <c r="D57" s="100"/>
      <c r="E57" s="91">
        <f>E53+E41+E29+E17</f>
        <v>0</v>
      </c>
      <c r="G57" s="100" t="s">
        <v>59</v>
      </c>
      <c r="H57" s="100"/>
      <c r="I57" s="100"/>
      <c r="J57" s="100"/>
      <c r="K57" s="48"/>
      <c r="L57" s="50"/>
    </row>
    <row r="58" spans="1:12" x14ac:dyDescent="0.25">
      <c r="A58" s="99"/>
      <c r="B58" s="99"/>
      <c r="C58" s="99"/>
      <c r="D58" s="99"/>
      <c r="E58" s="92"/>
      <c r="G58" s="99" t="s">
        <v>11</v>
      </c>
      <c r="H58" s="99"/>
      <c r="I58" s="99"/>
      <c r="J58" s="99"/>
      <c r="K58" s="98"/>
      <c r="L58" s="93">
        <f>L57</f>
        <v>0</v>
      </c>
    </row>
    <row r="61" spans="1:12" x14ac:dyDescent="0.25">
      <c r="A61" s="214" t="s">
        <v>72</v>
      </c>
      <c r="B61" s="215"/>
      <c r="C61" s="215"/>
      <c r="D61" s="216"/>
      <c r="E61" s="146">
        <f>E17+E29+E41+E53</f>
        <v>0</v>
      </c>
    </row>
    <row r="62" spans="1:12" x14ac:dyDescent="0.25">
      <c r="A62" s="217" t="s">
        <v>70</v>
      </c>
      <c r="B62" s="218"/>
      <c r="C62" s="218"/>
      <c r="D62" s="219"/>
      <c r="E62" s="147">
        <f>E61</f>
        <v>0</v>
      </c>
    </row>
  </sheetData>
  <mergeCells count="24">
    <mergeCell ref="G48:L48"/>
    <mergeCell ref="G56:L56"/>
    <mergeCell ref="A56:E56"/>
    <mergeCell ref="A61:D61"/>
    <mergeCell ref="A62:D62"/>
    <mergeCell ref="A48:E48"/>
    <mergeCell ref="A8:L8"/>
    <mergeCell ref="A32:L32"/>
    <mergeCell ref="A20:L20"/>
    <mergeCell ref="A44:L44"/>
    <mergeCell ref="A12:E12"/>
    <mergeCell ref="G12:L12"/>
    <mergeCell ref="A24:E24"/>
    <mergeCell ref="G24:L24"/>
    <mergeCell ref="A36:E36"/>
    <mergeCell ref="G36:L36"/>
    <mergeCell ref="G11:L11"/>
    <mergeCell ref="A11:E11"/>
    <mergeCell ref="A47:E47"/>
    <mergeCell ref="G47:L47"/>
    <mergeCell ref="G35:L35"/>
    <mergeCell ref="A35:E35"/>
    <mergeCell ref="G23:L23"/>
    <mergeCell ref="A23:E23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11"/>
  <sheetViews>
    <sheetView showGridLines="0" topLeftCell="A90" zoomScale="90" zoomScaleNormal="90" workbookViewId="0">
      <selection activeCell="A105" sqref="A105:D105"/>
    </sheetView>
  </sheetViews>
  <sheetFormatPr defaultRowHeight="15" x14ac:dyDescent="0.25"/>
  <cols>
    <col min="1" max="1" width="36.28515625" customWidth="1"/>
    <col min="2" max="2" width="20.5703125" bestFit="1" customWidth="1"/>
    <col min="3" max="3" width="20.5703125" customWidth="1"/>
    <col min="4" max="4" width="13" bestFit="1" customWidth="1"/>
    <col min="5" max="5" width="13" customWidth="1"/>
    <col min="6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41">
        <f ca="1">NOW()</f>
        <v>41864.762725115739</v>
      </c>
    </row>
    <row r="8" spans="1:14" ht="15.75" x14ac:dyDescent="0.25">
      <c r="A8" s="212" t="s">
        <v>184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4" x14ac:dyDescent="0.25">
      <c r="A9" s="165" t="s">
        <v>95</v>
      </c>
      <c r="B9" s="2"/>
      <c r="C9" s="2"/>
      <c r="D9" s="2"/>
      <c r="E9" s="2" t="s">
        <v>38</v>
      </c>
      <c r="F9" s="37">
        <v>7</v>
      </c>
      <c r="G9" s="1"/>
      <c r="I9" s="1" t="s">
        <v>8</v>
      </c>
      <c r="J9" s="2" t="s">
        <v>9</v>
      </c>
      <c r="K9" s="45"/>
      <c r="L9" s="1"/>
      <c r="M9" s="1"/>
    </row>
    <row r="10" spans="1:14" x14ac:dyDescent="0.25">
      <c r="A10" s="17" t="s">
        <v>39</v>
      </c>
      <c r="B10" s="2" t="s">
        <v>103</v>
      </c>
      <c r="C10" s="2"/>
      <c r="D10" s="2"/>
      <c r="E10" s="2"/>
      <c r="F10" s="1"/>
      <c r="G10" s="1"/>
      <c r="I10" s="17" t="s">
        <v>39</v>
      </c>
      <c r="J10" s="2" t="s">
        <v>7</v>
      </c>
      <c r="K10" s="2"/>
      <c r="L10" s="1"/>
      <c r="M10" s="1"/>
    </row>
    <row r="11" spans="1:14" ht="16.5" thickBot="1" x14ac:dyDescent="0.3">
      <c r="A11" s="211" t="s">
        <v>0</v>
      </c>
      <c r="B11" s="211"/>
      <c r="C11" s="211"/>
      <c r="D11" s="211"/>
      <c r="E11" s="211"/>
      <c r="F11" s="211"/>
      <c r="G11" s="211"/>
      <c r="I11" s="211" t="s">
        <v>10</v>
      </c>
      <c r="J11" s="211"/>
      <c r="K11" s="211"/>
      <c r="L11" s="211"/>
      <c r="M11" s="211"/>
    </row>
    <row r="12" spans="1:14" x14ac:dyDescent="0.25">
      <c r="A12" s="21" t="s">
        <v>36</v>
      </c>
      <c r="B12" s="21" t="s">
        <v>74</v>
      </c>
      <c r="C12" s="150" t="s">
        <v>75</v>
      </c>
      <c r="D12" s="21" t="s">
        <v>40</v>
      </c>
      <c r="E12" s="150" t="s">
        <v>76</v>
      </c>
      <c r="F12" s="22" t="s">
        <v>37</v>
      </c>
      <c r="G12" s="23" t="s">
        <v>4</v>
      </c>
      <c r="I12" s="21" t="s">
        <v>36</v>
      </c>
      <c r="J12" s="21" t="s">
        <v>35</v>
      </c>
      <c r="K12" s="21" t="s">
        <v>40</v>
      </c>
      <c r="L12" s="22" t="s">
        <v>37</v>
      </c>
      <c r="M12" s="23" t="s">
        <v>4</v>
      </c>
    </row>
    <row r="13" spans="1:14" x14ac:dyDescent="0.25">
      <c r="A13" s="42" t="s">
        <v>54</v>
      </c>
      <c r="B13" s="43">
        <v>280</v>
      </c>
      <c r="C13" s="43">
        <f>B13*$F$9*F13</f>
        <v>1960</v>
      </c>
      <c r="D13" s="43">
        <f>B13*20%</f>
        <v>56</v>
      </c>
      <c r="E13" s="43">
        <f t="shared" ref="E13:E21" si="0">G13-C13</f>
        <v>392</v>
      </c>
      <c r="F13" s="4">
        <v>1</v>
      </c>
      <c r="G13" s="44">
        <f>(B13+D13)*F9*F13</f>
        <v>2352</v>
      </c>
      <c r="I13" s="42"/>
      <c r="J13" s="43"/>
      <c r="K13" s="43"/>
      <c r="L13" s="4"/>
      <c r="M13" s="44"/>
      <c r="N13">
        <f>J13*K9</f>
        <v>0</v>
      </c>
    </row>
    <row r="14" spans="1:14" x14ac:dyDescent="0.25">
      <c r="A14" s="42" t="s">
        <v>30</v>
      </c>
      <c r="B14" s="43">
        <v>260</v>
      </c>
      <c r="C14" s="43">
        <f t="shared" ref="C14:C20" si="1">B14*$F$9*F14</f>
        <v>3640</v>
      </c>
      <c r="D14" s="43">
        <f t="shared" ref="D14:D21" si="2">B14*20%</f>
        <v>52</v>
      </c>
      <c r="E14" s="43">
        <f t="shared" si="0"/>
        <v>728</v>
      </c>
      <c r="F14" s="4">
        <v>2</v>
      </c>
      <c r="G14" s="44">
        <f>(B14+D14)*F9*F14</f>
        <v>4368</v>
      </c>
      <c r="I14" s="42"/>
      <c r="J14" s="43"/>
      <c r="K14" s="43"/>
      <c r="L14" s="4"/>
      <c r="M14" s="44"/>
    </row>
    <row r="15" spans="1:14" x14ac:dyDescent="0.25">
      <c r="A15" s="42" t="s">
        <v>31</v>
      </c>
      <c r="B15" s="43">
        <v>230</v>
      </c>
      <c r="C15" s="43">
        <f t="shared" si="1"/>
        <v>1610</v>
      </c>
      <c r="D15" s="43">
        <f t="shared" si="2"/>
        <v>46</v>
      </c>
      <c r="E15" s="43">
        <f t="shared" si="0"/>
        <v>322</v>
      </c>
      <c r="F15" s="4">
        <v>1</v>
      </c>
      <c r="G15" s="44">
        <f>(B15+D15)*F9*F15</f>
        <v>1932</v>
      </c>
      <c r="I15" s="42"/>
      <c r="J15" s="43"/>
      <c r="K15" s="43"/>
      <c r="L15" s="4"/>
      <c r="M15" s="44"/>
    </row>
    <row r="16" spans="1:14" x14ac:dyDescent="0.25">
      <c r="A16" s="42" t="s">
        <v>32</v>
      </c>
      <c r="B16" s="43">
        <v>230</v>
      </c>
      <c r="C16" s="43">
        <f t="shared" si="1"/>
        <v>1610</v>
      </c>
      <c r="D16" s="43">
        <f t="shared" si="2"/>
        <v>46</v>
      </c>
      <c r="E16" s="43">
        <f t="shared" si="0"/>
        <v>322</v>
      </c>
      <c r="F16" s="4">
        <v>1</v>
      </c>
      <c r="G16" s="44">
        <f>(B16+D16)*F9*F16</f>
        <v>1932</v>
      </c>
      <c r="I16" s="42"/>
      <c r="J16" s="43"/>
      <c r="K16" s="43"/>
      <c r="L16" s="4"/>
      <c r="M16" s="44"/>
    </row>
    <row r="17" spans="1:14" x14ac:dyDescent="0.25">
      <c r="A17" s="42" t="s">
        <v>33</v>
      </c>
      <c r="B17" s="43">
        <v>230</v>
      </c>
      <c r="C17" s="43">
        <f t="shared" si="1"/>
        <v>1610</v>
      </c>
      <c r="D17" s="43">
        <f t="shared" si="2"/>
        <v>46</v>
      </c>
      <c r="E17" s="43">
        <f t="shared" si="0"/>
        <v>322</v>
      </c>
      <c r="F17" s="4">
        <v>1</v>
      </c>
      <c r="G17" s="44">
        <f>(B17+D17)*F9*F17</f>
        <v>1932</v>
      </c>
      <c r="I17" s="42"/>
      <c r="J17" s="43"/>
      <c r="K17" s="43"/>
      <c r="L17" s="4"/>
      <c r="M17" s="44"/>
    </row>
    <row r="18" spans="1:14" x14ac:dyDescent="0.25">
      <c r="A18" s="42" t="s">
        <v>34</v>
      </c>
      <c r="B18" s="43">
        <v>260</v>
      </c>
      <c r="C18" s="43">
        <f t="shared" si="1"/>
        <v>1820</v>
      </c>
      <c r="D18" s="43">
        <f t="shared" si="2"/>
        <v>52</v>
      </c>
      <c r="E18" s="43">
        <f t="shared" si="0"/>
        <v>364</v>
      </c>
      <c r="F18" s="4">
        <v>1</v>
      </c>
      <c r="G18" s="44">
        <f>(B18+D18)*F9*F18</f>
        <v>2184</v>
      </c>
      <c r="I18" s="42"/>
      <c r="J18" s="43"/>
      <c r="K18" s="43"/>
      <c r="L18" s="4"/>
      <c r="M18" s="44"/>
    </row>
    <row r="19" spans="1:14" x14ac:dyDescent="0.25">
      <c r="A19" s="47" t="s">
        <v>49</v>
      </c>
      <c r="B19" s="43">
        <v>200</v>
      </c>
      <c r="C19" s="43">
        <f t="shared" si="1"/>
        <v>1400</v>
      </c>
      <c r="D19" s="43">
        <f t="shared" si="2"/>
        <v>40</v>
      </c>
      <c r="E19" s="43">
        <f t="shared" si="0"/>
        <v>280</v>
      </c>
      <c r="F19" s="4">
        <v>1</v>
      </c>
      <c r="G19" s="44">
        <f>(B19+D19)*F9*F19</f>
        <v>1680</v>
      </c>
      <c r="I19" s="42"/>
      <c r="J19" s="43"/>
      <c r="K19" s="43"/>
      <c r="L19" s="4"/>
      <c r="M19" s="44"/>
    </row>
    <row r="20" spans="1:14" x14ac:dyDescent="0.25">
      <c r="A20" s="42" t="s">
        <v>53</v>
      </c>
      <c r="B20" s="43">
        <v>200</v>
      </c>
      <c r="C20" s="43">
        <f t="shared" si="1"/>
        <v>1400</v>
      </c>
      <c r="D20" s="43">
        <f t="shared" si="2"/>
        <v>40</v>
      </c>
      <c r="E20" s="43">
        <f t="shared" si="0"/>
        <v>280</v>
      </c>
      <c r="F20" s="4">
        <v>1</v>
      </c>
      <c r="G20" s="44">
        <f>(B20+D20)*F9*F20</f>
        <v>1680</v>
      </c>
      <c r="I20" s="42"/>
      <c r="J20" s="43"/>
      <c r="K20" s="43"/>
      <c r="L20" s="4"/>
      <c r="M20" s="44"/>
    </row>
    <row r="21" spans="1:14" x14ac:dyDescent="0.25">
      <c r="A21" s="42" t="s">
        <v>58</v>
      </c>
      <c r="B21" s="43">
        <v>200</v>
      </c>
      <c r="C21" s="43">
        <f>B21*$F$9*F21</f>
        <v>1400</v>
      </c>
      <c r="D21" s="43">
        <f t="shared" si="2"/>
        <v>40</v>
      </c>
      <c r="E21" s="43">
        <f t="shared" si="0"/>
        <v>280</v>
      </c>
      <c r="F21" s="4">
        <v>1</v>
      </c>
      <c r="G21" s="44">
        <f>(B21+D21)*F9*F21</f>
        <v>1680</v>
      </c>
      <c r="I21" s="42"/>
      <c r="J21" s="43"/>
      <c r="K21" s="43"/>
      <c r="L21" s="4"/>
      <c r="M21" s="44"/>
    </row>
    <row r="22" spans="1:14" x14ac:dyDescent="0.25">
      <c r="A22" s="42"/>
      <c r="B22" s="43"/>
      <c r="C22" s="43"/>
      <c r="D22" s="43"/>
      <c r="E22" s="43"/>
      <c r="F22" s="4"/>
      <c r="G22" s="44"/>
      <c r="I22" s="42"/>
      <c r="J22" s="43"/>
      <c r="K22" s="43"/>
      <c r="L22" s="4"/>
      <c r="M22" s="44"/>
    </row>
    <row r="23" spans="1:14" ht="16.5" x14ac:dyDescent="0.25">
      <c r="A23" s="47"/>
      <c r="B23" s="4"/>
      <c r="C23" s="158">
        <f>SUM(C13:C22)</f>
        <v>16450</v>
      </c>
      <c r="D23" s="151"/>
      <c r="E23" s="158">
        <f>SUM(E13:E22)</f>
        <v>3290</v>
      </c>
      <c r="F23" s="90"/>
      <c r="G23" s="19"/>
      <c r="I23" s="18"/>
      <c r="J23" s="5"/>
      <c r="K23" s="5"/>
      <c r="L23" s="6"/>
      <c r="M23" s="12"/>
    </row>
    <row r="24" spans="1:14" ht="15.75" x14ac:dyDescent="0.25">
      <c r="A24" s="201" t="s">
        <v>11</v>
      </c>
      <c r="B24" s="202"/>
      <c r="C24" s="202"/>
      <c r="D24" s="202"/>
      <c r="E24" s="202"/>
      <c r="F24" s="203"/>
      <c r="G24" s="148">
        <f>SUM(G13:G23)</f>
        <v>19740</v>
      </c>
      <c r="I24" s="201" t="s">
        <v>11</v>
      </c>
      <c r="J24" s="202"/>
      <c r="K24" s="202"/>
      <c r="L24" s="203"/>
      <c r="M24" s="8">
        <f>SUM(M13:M23)</f>
        <v>0</v>
      </c>
    </row>
    <row r="25" spans="1:14" x14ac:dyDescent="0.25">
      <c r="J25" s="204" t="s">
        <v>12</v>
      </c>
      <c r="K25" s="204"/>
      <c r="L25" s="204"/>
      <c r="M25" s="27"/>
    </row>
    <row r="27" spans="1:14" ht="15.75" x14ac:dyDescent="0.25">
      <c r="A27" s="231" t="s">
        <v>186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</row>
    <row r="28" spans="1:14" x14ac:dyDescent="0.25">
      <c r="A28" s="165" t="s">
        <v>131</v>
      </c>
      <c r="B28" s="2"/>
      <c r="C28" s="2"/>
      <c r="D28" s="2"/>
      <c r="E28" s="2" t="s">
        <v>38</v>
      </c>
      <c r="F28" s="37">
        <v>5</v>
      </c>
      <c r="G28" s="1"/>
      <c r="I28" s="1" t="s">
        <v>8</v>
      </c>
      <c r="J28" s="2" t="s">
        <v>9</v>
      </c>
      <c r="K28" s="45"/>
      <c r="L28" s="1"/>
      <c r="M28" s="1"/>
    </row>
    <row r="29" spans="1:14" x14ac:dyDescent="0.25">
      <c r="A29" s="73" t="s">
        <v>39</v>
      </c>
      <c r="B29" s="2" t="s">
        <v>96</v>
      </c>
      <c r="C29" s="2"/>
      <c r="D29" s="2"/>
      <c r="E29" s="2"/>
      <c r="F29" s="1"/>
      <c r="G29" s="1"/>
      <c r="I29" s="73" t="s">
        <v>39</v>
      </c>
      <c r="J29" s="2" t="s">
        <v>7</v>
      </c>
      <c r="K29" s="2"/>
      <c r="L29" s="1"/>
      <c r="M29" s="1"/>
    </row>
    <row r="30" spans="1:14" ht="16.5" thickBot="1" x14ac:dyDescent="0.3">
      <c r="A30" s="211" t="s">
        <v>0</v>
      </c>
      <c r="B30" s="211"/>
      <c r="C30" s="211"/>
      <c r="D30" s="211"/>
      <c r="E30" s="211"/>
      <c r="F30" s="211"/>
      <c r="G30" s="211"/>
      <c r="I30" s="211" t="s">
        <v>10</v>
      </c>
      <c r="J30" s="211"/>
      <c r="K30" s="211"/>
      <c r="L30" s="211"/>
      <c r="M30" s="211"/>
    </row>
    <row r="31" spans="1:14" x14ac:dyDescent="0.25">
      <c r="A31" s="21" t="s">
        <v>36</v>
      </c>
      <c r="B31" s="21" t="s">
        <v>74</v>
      </c>
      <c r="C31" s="150" t="s">
        <v>75</v>
      </c>
      <c r="D31" s="21" t="s">
        <v>40</v>
      </c>
      <c r="E31" s="150" t="s">
        <v>76</v>
      </c>
      <c r="F31" s="22" t="s">
        <v>37</v>
      </c>
      <c r="G31" s="23" t="s">
        <v>4</v>
      </c>
      <c r="I31" s="21" t="s">
        <v>36</v>
      </c>
      <c r="J31" s="21" t="s">
        <v>35</v>
      </c>
      <c r="K31" s="21" t="s">
        <v>40</v>
      </c>
      <c r="L31" s="22" t="s">
        <v>37</v>
      </c>
      <c r="M31" s="23" t="s">
        <v>4</v>
      </c>
    </row>
    <row r="32" spans="1:14" x14ac:dyDescent="0.25">
      <c r="A32" s="42" t="s">
        <v>29</v>
      </c>
      <c r="B32" s="43">
        <v>280</v>
      </c>
      <c r="C32" s="43">
        <f>B32*$F$28*F32</f>
        <v>1400</v>
      </c>
      <c r="D32" s="43">
        <f>B32*20%</f>
        <v>56</v>
      </c>
      <c r="E32" s="43">
        <f t="shared" ref="E32:E40" si="3">G32-C32</f>
        <v>280</v>
      </c>
      <c r="F32" s="4">
        <v>1</v>
      </c>
      <c r="G32" s="44">
        <f>(B32+D32)*$F$28*F32</f>
        <v>1680</v>
      </c>
      <c r="I32" s="42"/>
      <c r="J32" s="43"/>
      <c r="K32" s="43"/>
      <c r="L32" s="4"/>
      <c r="M32" s="44"/>
      <c r="N32">
        <f>J32*K28</f>
        <v>0</v>
      </c>
    </row>
    <row r="33" spans="1:13" x14ac:dyDescent="0.25">
      <c r="A33" s="42" t="s">
        <v>30</v>
      </c>
      <c r="B33" s="43">
        <v>260</v>
      </c>
      <c r="C33" s="43">
        <f t="shared" ref="C33:C41" si="4">B33*$F$28*F33</f>
        <v>2600</v>
      </c>
      <c r="D33" s="43">
        <f t="shared" ref="D33:D40" si="5">B33*20%</f>
        <v>52</v>
      </c>
      <c r="E33" s="43">
        <f t="shared" si="3"/>
        <v>520</v>
      </c>
      <c r="F33" s="4">
        <v>2</v>
      </c>
      <c r="G33" s="44">
        <f t="shared" ref="G33:G40" si="6">(B33+D33)*$F$28*F33</f>
        <v>3120</v>
      </c>
      <c r="I33" s="42"/>
      <c r="J33" s="43"/>
      <c r="K33" s="43"/>
      <c r="L33" s="4"/>
      <c r="M33" s="44"/>
    </row>
    <row r="34" spans="1:13" x14ac:dyDescent="0.25">
      <c r="A34" s="42" t="s">
        <v>31</v>
      </c>
      <c r="B34" s="43">
        <v>230</v>
      </c>
      <c r="C34" s="43">
        <f t="shared" si="4"/>
        <v>1150</v>
      </c>
      <c r="D34" s="43">
        <f t="shared" si="5"/>
        <v>46</v>
      </c>
      <c r="E34" s="43">
        <f t="shared" si="3"/>
        <v>230</v>
      </c>
      <c r="F34" s="4">
        <v>1</v>
      </c>
      <c r="G34" s="44">
        <f t="shared" si="6"/>
        <v>1380</v>
      </c>
      <c r="I34" s="42"/>
      <c r="J34" s="43"/>
      <c r="K34" s="43"/>
      <c r="L34" s="4"/>
      <c r="M34" s="44"/>
    </row>
    <row r="35" spans="1:13" x14ac:dyDescent="0.25">
      <c r="A35" s="42" t="s">
        <v>32</v>
      </c>
      <c r="B35" s="43">
        <v>230</v>
      </c>
      <c r="C35" s="43">
        <f t="shared" si="4"/>
        <v>1150</v>
      </c>
      <c r="D35" s="43">
        <f t="shared" si="5"/>
        <v>46</v>
      </c>
      <c r="E35" s="43">
        <f t="shared" si="3"/>
        <v>230</v>
      </c>
      <c r="F35" s="4">
        <v>1</v>
      </c>
      <c r="G35" s="44">
        <f t="shared" si="6"/>
        <v>1380</v>
      </c>
      <c r="I35" s="42"/>
      <c r="J35" s="43"/>
      <c r="K35" s="43"/>
      <c r="L35" s="4"/>
      <c r="M35" s="44"/>
    </row>
    <row r="36" spans="1:13" x14ac:dyDescent="0.25">
      <c r="A36" s="42" t="s">
        <v>33</v>
      </c>
      <c r="B36" s="43">
        <v>230</v>
      </c>
      <c r="C36" s="43">
        <f t="shared" si="4"/>
        <v>1150</v>
      </c>
      <c r="D36" s="43">
        <f t="shared" si="5"/>
        <v>46</v>
      </c>
      <c r="E36" s="43">
        <f t="shared" si="3"/>
        <v>230</v>
      </c>
      <c r="F36" s="4">
        <v>1</v>
      </c>
      <c r="G36" s="44">
        <f t="shared" si="6"/>
        <v>1380</v>
      </c>
      <c r="I36" s="42"/>
      <c r="J36" s="43"/>
      <c r="K36" s="43"/>
      <c r="L36" s="4"/>
      <c r="M36" s="44"/>
    </row>
    <row r="37" spans="1:13" x14ac:dyDescent="0.25">
      <c r="A37" s="42" t="s">
        <v>34</v>
      </c>
      <c r="B37" s="43">
        <v>260</v>
      </c>
      <c r="C37" s="43">
        <f t="shared" si="4"/>
        <v>1300</v>
      </c>
      <c r="D37" s="43">
        <f t="shared" si="5"/>
        <v>52</v>
      </c>
      <c r="E37" s="43">
        <f t="shared" si="3"/>
        <v>260</v>
      </c>
      <c r="F37" s="4">
        <v>1</v>
      </c>
      <c r="G37" s="44">
        <f t="shared" si="6"/>
        <v>1560</v>
      </c>
      <c r="I37" s="42"/>
      <c r="J37" s="43"/>
      <c r="K37" s="43"/>
      <c r="L37" s="4"/>
      <c r="M37" s="44"/>
    </row>
    <row r="38" spans="1:13" x14ac:dyDescent="0.25">
      <c r="A38" s="47" t="s">
        <v>49</v>
      </c>
      <c r="B38" s="43">
        <v>200</v>
      </c>
      <c r="C38" s="43">
        <f t="shared" si="4"/>
        <v>1000</v>
      </c>
      <c r="D38" s="43">
        <f t="shared" si="5"/>
        <v>40</v>
      </c>
      <c r="E38" s="43">
        <f t="shared" si="3"/>
        <v>200</v>
      </c>
      <c r="F38" s="4">
        <v>1</v>
      </c>
      <c r="G38" s="44">
        <f t="shared" si="6"/>
        <v>1200</v>
      </c>
      <c r="I38" s="42"/>
      <c r="J38" s="43"/>
      <c r="K38" s="43"/>
      <c r="L38" s="4"/>
      <c r="M38" s="44"/>
    </row>
    <row r="39" spans="1:13" x14ac:dyDescent="0.25">
      <c r="A39" s="42" t="s">
        <v>53</v>
      </c>
      <c r="B39" s="43">
        <v>200</v>
      </c>
      <c r="C39" s="43">
        <f t="shared" si="4"/>
        <v>1000</v>
      </c>
      <c r="D39" s="43">
        <f t="shared" si="5"/>
        <v>40</v>
      </c>
      <c r="E39" s="43">
        <f t="shared" si="3"/>
        <v>200</v>
      </c>
      <c r="F39" s="4">
        <v>1</v>
      </c>
      <c r="G39" s="44">
        <f t="shared" si="6"/>
        <v>1200</v>
      </c>
      <c r="I39" s="42"/>
      <c r="J39" s="43"/>
      <c r="K39" s="43"/>
      <c r="L39" s="4"/>
      <c r="M39" s="44"/>
    </row>
    <row r="40" spans="1:13" x14ac:dyDescent="0.25">
      <c r="A40" s="88" t="s">
        <v>58</v>
      </c>
      <c r="B40" s="43">
        <v>200</v>
      </c>
      <c r="C40" s="43">
        <f t="shared" si="4"/>
        <v>1000</v>
      </c>
      <c r="D40" s="43">
        <f t="shared" si="5"/>
        <v>40</v>
      </c>
      <c r="E40" s="43">
        <f t="shared" si="3"/>
        <v>200</v>
      </c>
      <c r="F40" s="4">
        <v>1</v>
      </c>
      <c r="G40" s="44">
        <f t="shared" si="6"/>
        <v>1200</v>
      </c>
      <c r="I40" s="42"/>
      <c r="J40" s="43"/>
      <c r="K40" s="43"/>
      <c r="L40" s="4"/>
      <c r="M40" s="44"/>
    </row>
    <row r="41" spans="1:13" x14ac:dyDescent="0.25">
      <c r="A41" s="42"/>
      <c r="B41" s="43"/>
      <c r="C41" s="43">
        <f t="shared" si="4"/>
        <v>0</v>
      </c>
      <c r="D41" s="43"/>
      <c r="E41" s="43"/>
      <c r="F41" s="4"/>
      <c r="G41" s="44"/>
      <c r="I41" s="42"/>
      <c r="J41" s="43"/>
      <c r="K41" s="43"/>
      <c r="L41" s="4"/>
      <c r="M41" s="44"/>
    </row>
    <row r="42" spans="1:13" ht="16.5" x14ac:dyDescent="0.25">
      <c r="A42" s="47"/>
      <c r="B42" s="4"/>
      <c r="C42" s="158">
        <f>SUM(C32:C41)</f>
        <v>11750</v>
      </c>
      <c r="D42" s="152"/>
      <c r="E42" s="158">
        <f>SUM(E32:E41)</f>
        <v>2350</v>
      </c>
      <c r="F42" s="90"/>
      <c r="G42" s="19"/>
      <c r="I42" s="18"/>
      <c r="J42" s="5"/>
      <c r="K42" s="5"/>
      <c r="L42" s="6"/>
      <c r="M42" s="12"/>
    </row>
    <row r="43" spans="1:13" ht="15.75" x14ac:dyDescent="0.25">
      <c r="A43" s="201" t="s">
        <v>11</v>
      </c>
      <c r="B43" s="202"/>
      <c r="C43" s="202"/>
      <c r="D43" s="202"/>
      <c r="E43" s="202"/>
      <c r="F43" s="203"/>
      <c r="G43" s="148">
        <f>SUM(G32:G42)</f>
        <v>14100</v>
      </c>
      <c r="I43" s="201" t="s">
        <v>11</v>
      </c>
      <c r="J43" s="202"/>
      <c r="K43" s="202"/>
      <c r="L43" s="203"/>
      <c r="M43" s="8">
        <f>SUM(M32:M42)</f>
        <v>0</v>
      </c>
    </row>
    <row r="44" spans="1:13" x14ac:dyDescent="0.25">
      <c r="J44" s="204" t="s">
        <v>12</v>
      </c>
      <c r="K44" s="204"/>
      <c r="L44" s="204"/>
      <c r="M44" s="27"/>
    </row>
    <row r="45" spans="1:13" x14ac:dyDescent="0.25">
      <c r="J45" s="28"/>
      <c r="K45" s="28"/>
      <c r="L45" s="28"/>
      <c r="M45" s="29"/>
    </row>
    <row r="46" spans="1:13" ht="15.75" x14ac:dyDescent="0.25">
      <c r="A46" s="212" t="s">
        <v>188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x14ac:dyDescent="0.25">
      <c r="A47" s="165" t="s">
        <v>132</v>
      </c>
      <c r="B47" s="2"/>
      <c r="C47" s="2"/>
      <c r="D47" s="2"/>
      <c r="E47" s="2" t="s">
        <v>38</v>
      </c>
      <c r="F47" s="37">
        <v>7</v>
      </c>
      <c r="G47" s="1"/>
      <c r="I47" s="1" t="s">
        <v>8</v>
      </c>
      <c r="J47" s="2" t="s">
        <v>9</v>
      </c>
      <c r="K47" s="45"/>
      <c r="L47" s="1"/>
      <c r="M47" s="1"/>
    </row>
    <row r="48" spans="1:13" x14ac:dyDescent="0.25">
      <c r="A48" s="73" t="s">
        <v>39</v>
      </c>
      <c r="B48" s="2" t="s">
        <v>96</v>
      </c>
      <c r="C48" s="2"/>
      <c r="D48" s="2"/>
      <c r="E48" s="2"/>
      <c r="F48" s="1"/>
      <c r="G48" s="1"/>
      <c r="I48" s="73" t="s">
        <v>39</v>
      </c>
      <c r="J48" s="2" t="s">
        <v>7</v>
      </c>
      <c r="K48" s="2"/>
      <c r="L48" s="1"/>
      <c r="M48" s="1"/>
    </row>
    <row r="49" spans="1:14" ht="16.5" thickBot="1" x14ac:dyDescent="0.3">
      <c r="A49" s="211" t="s">
        <v>0</v>
      </c>
      <c r="B49" s="211"/>
      <c r="C49" s="211"/>
      <c r="D49" s="211"/>
      <c r="E49" s="211"/>
      <c r="F49" s="211"/>
      <c r="G49" s="211"/>
      <c r="I49" s="211" t="s">
        <v>10</v>
      </c>
      <c r="J49" s="211"/>
      <c r="K49" s="211"/>
      <c r="L49" s="211"/>
      <c r="M49" s="211"/>
    </row>
    <row r="50" spans="1:14" x14ac:dyDescent="0.25">
      <c r="A50" s="21" t="s">
        <v>36</v>
      </c>
      <c r="B50" s="21" t="s">
        <v>74</v>
      </c>
      <c r="C50" s="150" t="s">
        <v>75</v>
      </c>
      <c r="D50" s="21" t="s">
        <v>40</v>
      </c>
      <c r="E50" s="150" t="s">
        <v>76</v>
      </c>
      <c r="F50" s="22" t="s">
        <v>37</v>
      </c>
      <c r="G50" s="23" t="s">
        <v>4</v>
      </c>
      <c r="I50" s="21" t="s">
        <v>36</v>
      </c>
      <c r="J50" s="21" t="s">
        <v>35</v>
      </c>
      <c r="K50" s="21" t="s">
        <v>40</v>
      </c>
      <c r="L50" s="22" t="s">
        <v>37</v>
      </c>
      <c r="M50" s="23" t="s">
        <v>4</v>
      </c>
    </row>
    <row r="51" spans="1:14" x14ac:dyDescent="0.25">
      <c r="A51" s="42" t="s">
        <v>29</v>
      </c>
      <c r="B51" s="43">
        <v>280</v>
      </c>
      <c r="C51" s="43">
        <f>B51*F47*F51</f>
        <v>1960</v>
      </c>
      <c r="D51" s="43">
        <f>B51*20%</f>
        <v>56</v>
      </c>
      <c r="E51" s="43">
        <f t="shared" ref="E51:E59" si="7">G51-C51</f>
        <v>392</v>
      </c>
      <c r="F51" s="4">
        <v>1</v>
      </c>
      <c r="G51" s="44">
        <f>(B51+D51)*F47*F51</f>
        <v>2352</v>
      </c>
      <c r="I51" s="42"/>
      <c r="J51" s="43"/>
      <c r="K51" s="43"/>
      <c r="L51" s="4"/>
      <c r="M51" s="44"/>
      <c r="N51">
        <f>J51*K47</f>
        <v>0</v>
      </c>
    </row>
    <row r="52" spans="1:14" x14ac:dyDescent="0.25">
      <c r="A52" s="42" t="s">
        <v>30</v>
      </c>
      <c r="B52" s="43">
        <v>260</v>
      </c>
      <c r="C52" s="43">
        <f>B52*F47*F52</f>
        <v>3640</v>
      </c>
      <c r="D52" s="43">
        <f t="shared" ref="D52:D59" si="8">B52*20%</f>
        <v>52</v>
      </c>
      <c r="E52" s="43">
        <f t="shared" si="7"/>
        <v>728</v>
      </c>
      <c r="F52" s="4">
        <v>2</v>
      </c>
      <c r="G52" s="44">
        <f>(B52+D52)*F47*F52</f>
        <v>4368</v>
      </c>
      <c r="I52" s="42"/>
      <c r="J52" s="43"/>
      <c r="K52" s="43"/>
      <c r="L52" s="4"/>
      <c r="M52" s="44"/>
    </row>
    <row r="53" spans="1:14" x14ac:dyDescent="0.25">
      <c r="A53" s="42" t="s">
        <v>31</v>
      </c>
      <c r="B53" s="43">
        <v>230</v>
      </c>
      <c r="C53" s="43">
        <f>B53*F47*F53</f>
        <v>1610</v>
      </c>
      <c r="D53" s="43">
        <f t="shared" si="8"/>
        <v>46</v>
      </c>
      <c r="E53" s="43">
        <f t="shared" si="7"/>
        <v>322</v>
      </c>
      <c r="F53" s="4">
        <v>1</v>
      </c>
      <c r="G53" s="44">
        <f>(B53+D53)*F47*F53</f>
        <v>1932</v>
      </c>
      <c r="I53" s="42"/>
      <c r="J53" s="43"/>
      <c r="K53" s="43"/>
      <c r="L53" s="4"/>
      <c r="M53" s="44"/>
    </row>
    <row r="54" spans="1:14" x14ac:dyDescent="0.25">
      <c r="A54" s="42" t="s">
        <v>32</v>
      </c>
      <c r="B54" s="43">
        <v>230</v>
      </c>
      <c r="C54" s="43">
        <f>B54*F47*F54</f>
        <v>1610</v>
      </c>
      <c r="D54" s="43">
        <f t="shared" si="8"/>
        <v>46</v>
      </c>
      <c r="E54" s="43">
        <f t="shared" si="7"/>
        <v>322</v>
      </c>
      <c r="F54" s="4">
        <v>1</v>
      </c>
      <c r="G54" s="44">
        <f>(B54+D54)*F47*F54</f>
        <v>1932</v>
      </c>
      <c r="I54" s="42"/>
      <c r="J54" s="43"/>
      <c r="K54" s="43"/>
      <c r="L54" s="4"/>
      <c r="M54" s="44"/>
    </row>
    <row r="55" spans="1:14" x14ac:dyDescent="0.25">
      <c r="A55" s="42" t="s">
        <v>33</v>
      </c>
      <c r="B55" s="43">
        <v>230</v>
      </c>
      <c r="C55" s="43">
        <f>B55*F47*F55</f>
        <v>1610</v>
      </c>
      <c r="D55" s="43">
        <f t="shared" si="8"/>
        <v>46</v>
      </c>
      <c r="E55" s="43">
        <f t="shared" si="7"/>
        <v>322</v>
      </c>
      <c r="F55" s="4">
        <v>1</v>
      </c>
      <c r="G55" s="44">
        <f>(B55+D55)*F47*F55</f>
        <v>1932</v>
      </c>
      <c r="I55" s="42"/>
      <c r="J55" s="43"/>
      <c r="K55" s="43"/>
      <c r="L55" s="4"/>
      <c r="M55" s="44"/>
    </row>
    <row r="56" spans="1:14" x14ac:dyDescent="0.25">
      <c r="A56" s="42" t="s">
        <v>34</v>
      </c>
      <c r="B56" s="43">
        <v>260</v>
      </c>
      <c r="C56" s="43">
        <f>B56*F47*F56</f>
        <v>1820</v>
      </c>
      <c r="D56" s="43">
        <f t="shared" si="8"/>
        <v>52</v>
      </c>
      <c r="E56" s="43">
        <f t="shared" si="7"/>
        <v>364</v>
      </c>
      <c r="F56" s="4">
        <v>1</v>
      </c>
      <c r="G56" s="44">
        <f>(B56+D56)*F47*F56</f>
        <v>2184</v>
      </c>
      <c r="I56" s="42"/>
      <c r="J56" s="43"/>
      <c r="K56" s="43"/>
      <c r="L56" s="4"/>
      <c r="M56" s="44"/>
    </row>
    <row r="57" spans="1:14" x14ac:dyDescent="0.25">
      <c r="A57" s="47" t="s">
        <v>49</v>
      </c>
      <c r="B57" s="43">
        <v>200</v>
      </c>
      <c r="C57" s="43">
        <f>B57*F47*F57</f>
        <v>1400</v>
      </c>
      <c r="D57" s="43">
        <f t="shared" si="8"/>
        <v>40</v>
      </c>
      <c r="E57" s="43">
        <f t="shared" si="7"/>
        <v>280</v>
      </c>
      <c r="F57" s="4">
        <v>1</v>
      </c>
      <c r="G57" s="44">
        <f>(B57+D57)*F47*F57</f>
        <v>1680</v>
      </c>
      <c r="I57" s="42"/>
      <c r="J57" s="43"/>
      <c r="K57" s="43"/>
      <c r="L57" s="4"/>
      <c r="M57" s="44"/>
    </row>
    <row r="58" spans="1:14" x14ac:dyDescent="0.25">
      <c r="A58" s="42" t="s">
        <v>53</v>
      </c>
      <c r="B58" s="43">
        <v>200</v>
      </c>
      <c r="C58" s="43">
        <f>B58*F47*F58</f>
        <v>1400</v>
      </c>
      <c r="D58" s="43">
        <f t="shared" si="8"/>
        <v>40</v>
      </c>
      <c r="E58" s="43">
        <f t="shared" si="7"/>
        <v>280</v>
      </c>
      <c r="F58" s="4">
        <v>1</v>
      </c>
      <c r="G58" s="44">
        <f>(B58+D58)*F47*F58</f>
        <v>1680</v>
      </c>
      <c r="I58" s="42"/>
      <c r="J58" s="43"/>
      <c r="K58" s="43"/>
      <c r="L58" s="4"/>
      <c r="M58" s="44"/>
    </row>
    <row r="59" spans="1:14" x14ac:dyDescent="0.25">
      <c r="A59" s="42" t="s">
        <v>58</v>
      </c>
      <c r="B59" s="43">
        <v>200</v>
      </c>
      <c r="C59" s="43">
        <f>B59*F47*F59</f>
        <v>1400</v>
      </c>
      <c r="D59" s="43">
        <f t="shared" si="8"/>
        <v>40</v>
      </c>
      <c r="E59" s="43">
        <f t="shared" si="7"/>
        <v>280</v>
      </c>
      <c r="F59" s="4">
        <v>1</v>
      </c>
      <c r="G59" s="44">
        <f>(B59+D59)*F47*F59</f>
        <v>1680</v>
      </c>
      <c r="I59" s="42"/>
      <c r="J59" s="43"/>
      <c r="K59" s="43"/>
      <c r="L59" s="4"/>
      <c r="M59" s="44"/>
    </row>
    <row r="60" spans="1:14" x14ac:dyDescent="0.25">
      <c r="A60" s="42"/>
      <c r="B60" s="43"/>
      <c r="C60" s="43"/>
      <c r="D60" s="43"/>
      <c r="E60" s="43"/>
      <c r="F60" s="4"/>
      <c r="G60" s="44"/>
      <c r="I60" s="42"/>
      <c r="J60" s="43"/>
      <c r="K60" s="43"/>
      <c r="L60" s="4"/>
      <c r="M60" s="44"/>
    </row>
    <row r="61" spans="1:14" ht="16.5" x14ac:dyDescent="0.25">
      <c r="A61" s="47"/>
      <c r="B61" s="4"/>
      <c r="C61" s="158">
        <f>SUM(C51:C60)</f>
        <v>16450</v>
      </c>
      <c r="D61" s="152"/>
      <c r="E61" s="158">
        <f>SUM(E51:E60)</f>
        <v>3290</v>
      </c>
      <c r="F61" s="90"/>
      <c r="G61" s="19"/>
      <c r="I61" s="18"/>
      <c r="J61" s="5"/>
      <c r="K61" s="5"/>
      <c r="L61" s="6"/>
      <c r="M61" s="12"/>
    </row>
    <row r="62" spans="1:14" ht="15.75" x14ac:dyDescent="0.25">
      <c r="A62" s="201" t="s">
        <v>11</v>
      </c>
      <c r="B62" s="202"/>
      <c r="C62" s="202"/>
      <c r="D62" s="202"/>
      <c r="E62" s="202"/>
      <c r="F62" s="203"/>
      <c r="G62" s="148">
        <f>SUM(G51:G61)</f>
        <v>19740</v>
      </c>
      <c r="I62" s="201" t="s">
        <v>11</v>
      </c>
      <c r="J62" s="202"/>
      <c r="K62" s="202"/>
      <c r="L62" s="203"/>
      <c r="M62" s="8">
        <f>SUM(M51:M61)</f>
        <v>0</v>
      </c>
    </row>
    <row r="63" spans="1:14" x14ac:dyDescent="0.25">
      <c r="J63" s="204" t="s">
        <v>12</v>
      </c>
      <c r="K63" s="204"/>
      <c r="L63" s="204"/>
      <c r="M63" s="27"/>
    </row>
    <row r="65" spans="1:14" x14ac:dyDescent="0.25">
      <c r="J65" s="28"/>
      <c r="K65" s="28"/>
      <c r="L65" s="28"/>
      <c r="M65" s="29"/>
    </row>
    <row r="66" spans="1:14" ht="15.75" x14ac:dyDescent="0.25">
      <c r="A66" s="212" t="s">
        <v>189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</row>
    <row r="67" spans="1:14" x14ac:dyDescent="0.25">
      <c r="A67" s="165" t="s">
        <v>133</v>
      </c>
      <c r="B67" s="2"/>
      <c r="C67" s="2"/>
      <c r="D67" s="2"/>
      <c r="E67" s="2" t="s">
        <v>38</v>
      </c>
      <c r="F67" s="37">
        <v>6</v>
      </c>
      <c r="G67" s="1"/>
      <c r="I67" s="1" t="s">
        <v>51</v>
      </c>
      <c r="J67" s="2" t="s">
        <v>9</v>
      </c>
      <c r="K67" s="45">
        <v>7</v>
      </c>
      <c r="L67" s="1"/>
      <c r="M67" s="1"/>
    </row>
    <row r="68" spans="1:14" x14ac:dyDescent="0.25">
      <c r="A68" s="130" t="s">
        <v>39</v>
      </c>
      <c r="B68" s="2" t="s">
        <v>96</v>
      </c>
      <c r="C68" s="2"/>
      <c r="D68" s="2"/>
      <c r="E68" s="2"/>
      <c r="F68" s="1"/>
      <c r="G68" s="1"/>
      <c r="I68" s="130" t="s">
        <v>39</v>
      </c>
      <c r="J68" s="2" t="s">
        <v>7</v>
      </c>
      <c r="K68" s="2"/>
      <c r="L68" s="1"/>
      <c r="M68" s="1"/>
    </row>
    <row r="69" spans="1:14" ht="16.5" thickBot="1" x14ac:dyDescent="0.3">
      <c r="A69" s="211" t="s">
        <v>0</v>
      </c>
      <c r="B69" s="211"/>
      <c r="C69" s="211"/>
      <c r="D69" s="211"/>
      <c r="E69" s="211"/>
      <c r="F69" s="211"/>
      <c r="G69" s="211"/>
      <c r="I69" s="211" t="s">
        <v>10</v>
      </c>
      <c r="J69" s="211"/>
      <c r="K69" s="211"/>
      <c r="L69" s="211"/>
      <c r="M69" s="211"/>
    </row>
    <row r="70" spans="1:14" x14ac:dyDescent="0.25">
      <c r="A70" s="21" t="s">
        <v>36</v>
      </c>
      <c r="B70" s="21" t="s">
        <v>74</v>
      </c>
      <c r="C70" s="150" t="s">
        <v>75</v>
      </c>
      <c r="D70" s="21" t="s">
        <v>40</v>
      </c>
      <c r="E70" s="150" t="s">
        <v>76</v>
      </c>
      <c r="F70" s="22" t="s">
        <v>37</v>
      </c>
      <c r="G70" s="23" t="s">
        <v>4</v>
      </c>
      <c r="I70" s="21" t="s">
        <v>36</v>
      </c>
      <c r="J70" s="21" t="s">
        <v>35</v>
      </c>
      <c r="K70" s="21" t="s">
        <v>40</v>
      </c>
      <c r="L70" s="22" t="s">
        <v>37</v>
      </c>
      <c r="M70" s="23" t="s">
        <v>4</v>
      </c>
    </row>
    <row r="71" spans="1:14" x14ac:dyDescent="0.25">
      <c r="A71" s="42" t="s">
        <v>29</v>
      </c>
      <c r="B71" s="43">
        <v>280</v>
      </c>
      <c r="C71" s="43">
        <f>B71*F71*F67</f>
        <v>1680</v>
      </c>
      <c r="D71" s="43">
        <f>B71*20%</f>
        <v>56</v>
      </c>
      <c r="E71" s="43">
        <f t="shared" ref="E71:E75" si="9">G71-C71</f>
        <v>336</v>
      </c>
      <c r="F71" s="4">
        <v>1</v>
      </c>
      <c r="G71" s="44">
        <f>(B71+D71)*F67*F71</f>
        <v>2016</v>
      </c>
      <c r="I71" s="42"/>
      <c r="J71" s="43"/>
      <c r="K71" s="43"/>
      <c r="L71" s="4"/>
      <c r="M71" s="44"/>
      <c r="N71">
        <f>J71*K67</f>
        <v>0</v>
      </c>
    </row>
    <row r="72" spans="1:14" x14ac:dyDescent="0.25">
      <c r="A72" s="42" t="s">
        <v>30</v>
      </c>
      <c r="B72" s="43">
        <v>260</v>
      </c>
      <c r="C72" s="43">
        <f>B72*F67*F72</f>
        <v>3120</v>
      </c>
      <c r="D72" s="43">
        <f t="shared" ref="D72:D79" si="10">B72*20%</f>
        <v>52</v>
      </c>
      <c r="E72" s="43">
        <f t="shared" si="9"/>
        <v>624</v>
      </c>
      <c r="F72" s="4">
        <v>2</v>
      </c>
      <c r="G72" s="44">
        <f>(B72+D72)*F67*F72</f>
        <v>3744</v>
      </c>
      <c r="I72" s="42"/>
      <c r="J72" s="43"/>
      <c r="K72" s="43"/>
      <c r="L72" s="4"/>
      <c r="M72" s="44"/>
    </row>
    <row r="73" spans="1:14" x14ac:dyDescent="0.25">
      <c r="A73" s="42" t="s">
        <v>31</v>
      </c>
      <c r="B73" s="43">
        <v>230</v>
      </c>
      <c r="C73" s="43">
        <f>B73*F67*F73</f>
        <v>1380</v>
      </c>
      <c r="D73" s="43">
        <f t="shared" si="10"/>
        <v>46</v>
      </c>
      <c r="E73" s="43">
        <f t="shared" si="9"/>
        <v>276</v>
      </c>
      <c r="F73" s="4">
        <v>1</v>
      </c>
      <c r="G73" s="44">
        <f>(B73+D73)*F67*F73</f>
        <v>1656</v>
      </c>
      <c r="I73" s="42"/>
      <c r="J73" s="43"/>
      <c r="K73" s="43"/>
      <c r="L73" s="4"/>
      <c r="M73" s="44"/>
    </row>
    <row r="74" spans="1:14" x14ac:dyDescent="0.25">
      <c r="A74" s="42" t="s">
        <v>32</v>
      </c>
      <c r="B74" s="43">
        <v>230</v>
      </c>
      <c r="C74" s="43">
        <f>B74*F67*F74</f>
        <v>1380</v>
      </c>
      <c r="D74" s="43">
        <f t="shared" si="10"/>
        <v>46</v>
      </c>
      <c r="E74" s="43">
        <f t="shared" si="9"/>
        <v>276</v>
      </c>
      <c r="F74" s="4">
        <v>1</v>
      </c>
      <c r="G74" s="44">
        <f>(B74+D74)*F67*F74</f>
        <v>1656</v>
      </c>
      <c r="I74" s="42"/>
      <c r="J74" s="43"/>
      <c r="K74" s="43"/>
      <c r="L74" s="4"/>
      <c r="M74" s="44"/>
    </row>
    <row r="75" spans="1:14" x14ac:dyDescent="0.25">
      <c r="A75" s="42" t="s">
        <v>33</v>
      </c>
      <c r="B75" s="43">
        <v>230</v>
      </c>
      <c r="C75" s="43">
        <f>B75*F67*F75</f>
        <v>1380</v>
      </c>
      <c r="D75" s="43">
        <f t="shared" si="10"/>
        <v>46</v>
      </c>
      <c r="E75" s="43">
        <f t="shared" si="9"/>
        <v>276</v>
      </c>
      <c r="F75" s="4">
        <v>1</v>
      </c>
      <c r="G75" s="44">
        <f>(B75+D75)*F67*F75</f>
        <v>1656</v>
      </c>
      <c r="I75" s="42"/>
      <c r="J75" s="43"/>
      <c r="K75" s="43"/>
      <c r="L75" s="4"/>
      <c r="M75" s="44"/>
    </row>
    <row r="76" spans="1:14" x14ac:dyDescent="0.25">
      <c r="A76" s="42" t="s">
        <v>34</v>
      </c>
      <c r="B76" s="43">
        <v>260</v>
      </c>
      <c r="C76" s="43">
        <f>B76*F67*F76</f>
        <v>1560</v>
      </c>
      <c r="D76" s="43">
        <f t="shared" si="10"/>
        <v>52</v>
      </c>
      <c r="E76" s="43">
        <f>G76-C76</f>
        <v>312</v>
      </c>
      <c r="F76" s="4">
        <v>1</v>
      </c>
      <c r="G76" s="44">
        <f>(B76+D76)*F67*F76</f>
        <v>1872</v>
      </c>
      <c r="I76" s="42"/>
      <c r="J76" s="43"/>
      <c r="K76" s="43"/>
      <c r="L76" s="4"/>
      <c r="M76" s="44"/>
    </row>
    <row r="77" spans="1:14" x14ac:dyDescent="0.25">
      <c r="A77" s="47" t="s">
        <v>49</v>
      </c>
      <c r="B77" s="43">
        <v>200</v>
      </c>
      <c r="C77" s="43">
        <f>B77*F67*F77</f>
        <v>1200</v>
      </c>
      <c r="D77" s="43">
        <f t="shared" si="10"/>
        <v>40</v>
      </c>
      <c r="E77" s="43">
        <f>G77-C77</f>
        <v>240</v>
      </c>
      <c r="F77" s="4">
        <v>1</v>
      </c>
      <c r="G77" s="44">
        <f>(B77+D77)*F67*F77</f>
        <v>1440</v>
      </c>
      <c r="I77" s="42"/>
      <c r="J77" s="43"/>
      <c r="K77" s="43"/>
      <c r="L77" s="4"/>
      <c r="M77" s="44"/>
    </row>
    <row r="78" spans="1:14" x14ac:dyDescent="0.25">
      <c r="A78" s="42" t="s">
        <v>53</v>
      </c>
      <c r="B78" s="43">
        <v>200</v>
      </c>
      <c r="C78" s="43">
        <f>B78*F67*F78</f>
        <v>1200</v>
      </c>
      <c r="D78" s="43">
        <f t="shared" si="10"/>
        <v>40</v>
      </c>
      <c r="E78" s="43">
        <f>G78-C78</f>
        <v>240</v>
      </c>
      <c r="F78" s="4">
        <v>1</v>
      </c>
      <c r="G78" s="44">
        <f>(B78+D78)*F67*F78</f>
        <v>1440</v>
      </c>
      <c r="I78" s="42"/>
      <c r="J78" s="43"/>
      <c r="K78" s="43"/>
      <c r="L78" s="4"/>
      <c r="M78" s="44"/>
    </row>
    <row r="79" spans="1:14" x14ac:dyDescent="0.25">
      <c r="A79" s="42" t="s">
        <v>58</v>
      </c>
      <c r="B79" s="43">
        <v>200</v>
      </c>
      <c r="C79" s="43">
        <f>B79*F67*F79</f>
        <v>1200</v>
      </c>
      <c r="D79" s="43">
        <f t="shared" si="10"/>
        <v>40</v>
      </c>
      <c r="E79" s="43">
        <f>G79-C79</f>
        <v>240</v>
      </c>
      <c r="F79" s="4">
        <v>1</v>
      </c>
      <c r="G79" s="44">
        <f>(B79+D79)*F67*F79</f>
        <v>1440</v>
      </c>
      <c r="I79" s="42"/>
      <c r="J79" s="43"/>
      <c r="K79" s="43"/>
      <c r="L79" s="4"/>
      <c r="M79" s="44"/>
    </row>
    <row r="80" spans="1:14" x14ac:dyDescent="0.25">
      <c r="A80" s="42"/>
      <c r="B80" s="43"/>
      <c r="C80" s="43"/>
      <c r="D80" s="43"/>
      <c r="E80" s="43"/>
      <c r="F80" s="4"/>
      <c r="G80" s="44"/>
      <c r="I80" s="42"/>
      <c r="J80" s="43"/>
      <c r="K80" s="43"/>
      <c r="L80" s="4"/>
      <c r="M80" s="44"/>
    </row>
    <row r="81" spans="1:14" ht="16.5" x14ac:dyDescent="0.25">
      <c r="A81" s="47"/>
      <c r="B81" s="4"/>
      <c r="C81" s="158">
        <f>SUM(C71:C80)</f>
        <v>14100</v>
      </c>
      <c r="D81" s="152"/>
      <c r="E81" s="158">
        <f>SUM(E71:E80)</f>
        <v>2820</v>
      </c>
      <c r="F81" s="19"/>
      <c r="G81" s="19"/>
      <c r="I81" s="18"/>
      <c r="J81" s="5"/>
      <c r="K81" s="5"/>
      <c r="L81" s="6"/>
      <c r="M81" s="12"/>
    </row>
    <row r="82" spans="1:14" ht="15.75" x14ac:dyDescent="0.25">
      <c r="A82" s="201" t="s">
        <v>11</v>
      </c>
      <c r="B82" s="202"/>
      <c r="C82" s="202"/>
      <c r="D82" s="202"/>
      <c r="E82" s="202"/>
      <c r="F82" s="203"/>
      <c r="G82" s="148">
        <f>SUM(G71:G81)</f>
        <v>16920</v>
      </c>
      <c r="I82" s="201" t="s">
        <v>11</v>
      </c>
      <c r="J82" s="202"/>
      <c r="K82" s="202"/>
      <c r="L82" s="203"/>
      <c r="M82" s="8">
        <f>SUM(M71:M81)</f>
        <v>0</v>
      </c>
    </row>
    <row r="83" spans="1:14" x14ac:dyDescent="0.25">
      <c r="J83" s="204" t="s">
        <v>12</v>
      </c>
      <c r="K83" s="204"/>
      <c r="L83" s="204"/>
      <c r="M83" s="27"/>
    </row>
    <row r="84" spans="1:14" x14ac:dyDescent="0.25">
      <c r="A84" s="137"/>
      <c r="J84" s="28"/>
      <c r="K84" s="28"/>
      <c r="L84" s="28"/>
      <c r="M84" s="29"/>
    </row>
    <row r="85" spans="1:14" x14ac:dyDescent="0.25">
      <c r="A85" s="221" t="s">
        <v>17</v>
      </c>
      <c r="B85" s="221"/>
      <c r="C85" s="221"/>
      <c r="D85" s="221"/>
      <c r="E85" s="221"/>
      <c r="F85" s="221"/>
      <c r="G85" s="221"/>
      <c r="I85" s="221" t="s">
        <v>18</v>
      </c>
      <c r="J85" s="221"/>
      <c r="K85" s="221"/>
      <c r="L85" s="221"/>
      <c r="M85" s="49"/>
    </row>
    <row r="86" spans="1:14" x14ac:dyDescent="0.25">
      <c r="A86" s="246" t="s">
        <v>29</v>
      </c>
      <c r="B86" s="247"/>
      <c r="C86" s="247"/>
      <c r="D86" s="247"/>
      <c r="E86" s="247"/>
      <c r="F86" s="247"/>
      <c r="G86" s="138">
        <f>G71+G51+G32+G13</f>
        <v>8400</v>
      </c>
      <c r="I86" s="248" t="s">
        <v>29</v>
      </c>
      <c r="J86" s="249"/>
      <c r="K86" s="249"/>
      <c r="L86" s="249"/>
      <c r="M86" s="190"/>
      <c r="N86" s="192"/>
    </row>
    <row r="87" spans="1:14" x14ac:dyDescent="0.25">
      <c r="A87" s="246" t="s">
        <v>30</v>
      </c>
      <c r="B87" s="247"/>
      <c r="C87" s="247"/>
      <c r="D87" s="247"/>
      <c r="E87" s="247"/>
      <c r="F87" s="247"/>
      <c r="G87" s="138">
        <f t="shared" ref="G87:G94" si="11">G72+G52+G33+G14</f>
        <v>15600</v>
      </c>
      <c r="I87" s="248" t="s">
        <v>30</v>
      </c>
      <c r="J87" s="249"/>
      <c r="K87" s="249"/>
      <c r="L87" s="249"/>
      <c r="M87" s="190"/>
      <c r="N87" s="192"/>
    </row>
    <row r="88" spans="1:14" x14ac:dyDescent="0.25">
      <c r="A88" s="246" t="s">
        <v>31</v>
      </c>
      <c r="B88" s="247"/>
      <c r="C88" s="247"/>
      <c r="D88" s="247"/>
      <c r="E88" s="247"/>
      <c r="F88" s="247"/>
      <c r="G88" s="138">
        <f t="shared" si="11"/>
        <v>6900</v>
      </c>
      <c r="I88" s="248" t="s">
        <v>31</v>
      </c>
      <c r="J88" s="249"/>
      <c r="K88" s="249"/>
      <c r="L88" s="249"/>
      <c r="M88" s="190"/>
      <c r="N88" s="192"/>
    </row>
    <row r="89" spans="1:14" x14ac:dyDescent="0.25">
      <c r="A89" s="246" t="s">
        <v>32</v>
      </c>
      <c r="B89" s="247"/>
      <c r="C89" s="247"/>
      <c r="D89" s="247"/>
      <c r="E89" s="247"/>
      <c r="F89" s="247"/>
      <c r="G89" s="138">
        <f t="shared" si="11"/>
        <v>6900</v>
      </c>
      <c r="I89" s="248" t="s">
        <v>32</v>
      </c>
      <c r="J89" s="249"/>
      <c r="K89" s="249"/>
      <c r="L89" s="249"/>
      <c r="M89" s="190"/>
      <c r="N89" s="192"/>
    </row>
    <row r="90" spans="1:14" x14ac:dyDescent="0.25">
      <c r="A90" s="246" t="s">
        <v>33</v>
      </c>
      <c r="B90" s="247"/>
      <c r="C90" s="247"/>
      <c r="D90" s="247"/>
      <c r="E90" s="247"/>
      <c r="F90" s="247"/>
      <c r="G90" s="138">
        <f t="shared" si="11"/>
        <v>6900</v>
      </c>
      <c r="I90" s="248" t="s">
        <v>33</v>
      </c>
      <c r="J90" s="249"/>
      <c r="K90" s="249"/>
      <c r="L90" s="249"/>
      <c r="M90" s="190"/>
      <c r="N90" s="192"/>
    </row>
    <row r="91" spans="1:14" x14ac:dyDescent="0.25">
      <c r="A91" s="246" t="s">
        <v>34</v>
      </c>
      <c r="B91" s="247"/>
      <c r="C91" s="247"/>
      <c r="D91" s="247"/>
      <c r="E91" s="247"/>
      <c r="F91" s="247"/>
      <c r="G91" s="138">
        <f t="shared" si="11"/>
        <v>7800</v>
      </c>
      <c r="I91" s="248" t="s">
        <v>34</v>
      </c>
      <c r="J91" s="249"/>
      <c r="K91" s="249"/>
      <c r="L91" s="249"/>
      <c r="M91" s="190"/>
      <c r="N91" s="192"/>
    </row>
    <row r="92" spans="1:14" x14ac:dyDescent="0.25">
      <c r="A92" s="246" t="s">
        <v>49</v>
      </c>
      <c r="B92" s="247"/>
      <c r="C92" s="247"/>
      <c r="D92" s="247"/>
      <c r="E92" s="247"/>
      <c r="F92" s="247"/>
      <c r="G92" s="138">
        <f t="shared" si="11"/>
        <v>6000</v>
      </c>
      <c r="I92" s="248" t="s">
        <v>49</v>
      </c>
      <c r="J92" s="249"/>
      <c r="K92" s="249"/>
      <c r="L92" s="249"/>
      <c r="M92" s="190"/>
      <c r="N92" s="192"/>
    </row>
    <row r="93" spans="1:14" x14ac:dyDescent="0.25">
      <c r="A93" s="246" t="s">
        <v>53</v>
      </c>
      <c r="B93" s="247"/>
      <c r="C93" s="247"/>
      <c r="D93" s="247"/>
      <c r="E93" s="247"/>
      <c r="F93" s="247"/>
      <c r="G93" s="138">
        <f t="shared" si="11"/>
        <v>6000</v>
      </c>
      <c r="I93" s="248" t="s">
        <v>53</v>
      </c>
      <c r="J93" s="249"/>
      <c r="K93" s="249"/>
      <c r="L93" s="249"/>
      <c r="M93" s="190"/>
      <c r="N93" s="192"/>
    </row>
    <row r="94" spans="1:14" x14ac:dyDescent="0.25">
      <c r="A94" s="246" t="s">
        <v>162</v>
      </c>
      <c r="B94" s="247"/>
      <c r="C94" s="247"/>
      <c r="D94" s="247"/>
      <c r="E94" s="247"/>
      <c r="F94" s="247"/>
      <c r="G94" s="138">
        <f t="shared" si="11"/>
        <v>6000</v>
      </c>
      <c r="I94" s="248" t="s">
        <v>162</v>
      </c>
      <c r="J94" s="249"/>
      <c r="K94" s="249"/>
      <c r="L94" s="249"/>
      <c r="M94" s="190"/>
      <c r="N94" s="192"/>
    </row>
    <row r="95" spans="1:14" x14ac:dyDescent="0.25">
      <c r="A95" s="221" t="s">
        <v>11</v>
      </c>
      <c r="B95" s="221"/>
      <c r="C95" s="221"/>
      <c r="D95" s="221"/>
      <c r="E95" s="221"/>
      <c r="F95" s="221"/>
      <c r="G95" s="139">
        <f>SUM(G86:G94)</f>
        <v>70500</v>
      </c>
      <c r="I95" s="221" t="s">
        <v>11</v>
      </c>
      <c r="J95" s="221"/>
      <c r="K95" s="221"/>
      <c r="L95" s="221"/>
      <c r="M95" s="56"/>
    </row>
    <row r="96" spans="1:14" x14ac:dyDescent="0.25">
      <c r="G96" s="35"/>
    </row>
    <row r="99" spans="1:7" x14ac:dyDescent="0.25">
      <c r="A99" s="250" t="s">
        <v>78</v>
      </c>
      <c r="B99" s="251"/>
      <c r="C99" s="251"/>
      <c r="D99" s="251"/>
      <c r="E99" s="251"/>
      <c r="F99" s="252"/>
      <c r="G99" s="154">
        <f>C81+C61+C42+C23</f>
        <v>58750</v>
      </c>
    </row>
    <row r="100" spans="1:7" x14ac:dyDescent="0.25">
      <c r="A100" s="155" t="s">
        <v>77</v>
      </c>
      <c r="B100" s="156"/>
      <c r="C100" s="156"/>
      <c r="D100" s="156"/>
      <c r="E100" s="156"/>
      <c r="F100" s="157"/>
      <c r="G100" s="154">
        <f>E81+E61+E42+E23</f>
        <v>11750</v>
      </c>
    </row>
    <row r="101" spans="1:7" x14ac:dyDescent="0.25">
      <c r="A101" s="217" t="s">
        <v>70</v>
      </c>
      <c r="B101" s="218"/>
      <c r="C101" s="218"/>
      <c r="D101" s="218"/>
      <c r="E101" s="218"/>
      <c r="F101" s="219"/>
      <c r="G101" s="153">
        <f>G99+G100</f>
        <v>70500</v>
      </c>
    </row>
    <row r="105" spans="1:7" x14ac:dyDescent="0.25">
      <c r="A105" s="243" t="s">
        <v>242</v>
      </c>
      <c r="B105" s="243"/>
      <c r="C105" s="243"/>
      <c r="D105" s="243"/>
      <c r="E105" s="193"/>
    </row>
    <row r="106" spans="1:7" x14ac:dyDescent="0.25">
      <c r="A106" s="244" t="s">
        <v>238</v>
      </c>
      <c r="B106" s="244"/>
      <c r="C106" s="244"/>
      <c r="D106" s="244"/>
      <c r="E106" s="194"/>
    </row>
    <row r="107" spans="1:7" x14ac:dyDescent="0.25">
      <c r="A107" s="195" t="s">
        <v>239</v>
      </c>
      <c r="B107" s="195"/>
      <c r="C107" s="195"/>
      <c r="D107" s="245">
        <f>C81+C61+C42+C23</f>
        <v>58750</v>
      </c>
      <c r="E107" s="245"/>
    </row>
    <row r="108" spans="1:7" x14ac:dyDescent="0.25">
      <c r="A108" s="195" t="s">
        <v>240</v>
      </c>
      <c r="B108" s="195"/>
      <c r="C108" s="195"/>
      <c r="D108" s="245"/>
      <c r="E108" s="245"/>
    </row>
    <row r="109" spans="1:7" x14ac:dyDescent="0.25">
      <c r="A109" s="244" t="s">
        <v>241</v>
      </c>
      <c r="B109" s="244"/>
      <c r="C109" s="244"/>
      <c r="D109" s="244"/>
      <c r="E109" s="194"/>
    </row>
    <row r="110" spans="1:7" x14ac:dyDescent="0.25">
      <c r="A110" s="195" t="s">
        <v>239</v>
      </c>
      <c r="B110" s="195"/>
      <c r="C110" s="195"/>
      <c r="D110" s="242">
        <f>E81+E61+E42+E23</f>
        <v>11750</v>
      </c>
      <c r="E110" s="242"/>
    </row>
    <row r="111" spans="1:7" x14ac:dyDescent="0.25">
      <c r="A111" t="s">
        <v>240</v>
      </c>
      <c r="D111" s="242"/>
      <c r="E111" s="242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5">
    <mergeCell ref="I62:L62"/>
    <mergeCell ref="I85:L85"/>
    <mergeCell ref="J63:L63"/>
    <mergeCell ref="A66:M66"/>
    <mergeCell ref="A69:G69"/>
    <mergeCell ref="I69:M69"/>
    <mergeCell ref="A62:F62"/>
    <mergeCell ref="A82:F82"/>
    <mergeCell ref="I82:L82"/>
    <mergeCell ref="J83:L83"/>
    <mergeCell ref="A8:M8"/>
    <mergeCell ref="A49:G49"/>
    <mergeCell ref="A11:G11"/>
    <mergeCell ref="I11:M11"/>
    <mergeCell ref="A24:F24"/>
    <mergeCell ref="I24:L24"/>
    <mergeCell ref="A46:M46"/>
    <mergeCell ref="I49:M49"/>
    <mergeCell ref="A27:M27"/>
    <mergeCell ref="A30:G30"/>
    <mergeCell ref="I30:M30"/>
    <mergeCell ref="A43:F43"/>
    <mergeCell ref="I43:L43"/>
    <mergeCell ref="J25:L25"/>
    <mergeCell ref="J44:L44"/>
    <mergeCell ref="A99:F99"/>
    <mergeCell ref="A101:F101"/>
    <mergeCell ref="I90:L90"/>
    <mergeCell ref="I89:L89"/>
    <mergeCell ref="A95:F95"/>
    <mergeCell ref="A89:F89"/>
    <mergeCell ref="A90:F90"/>
    <mergeCell ref="I95:L95"/>
    <mergeCell ref="A91:F91"/>
    <mergeCell ref="I91:L91"/>
    <mergeCell ref="A92:F92"/>
    <mergeCell ref="A93:F93"/>
    <mergeCell ref="A94:F94"/>
    <mergeCell ref="I92:L92"/>
    <mergeCell ref="I93:L93"/>
    <mergeCell ref="I94:L94"/>
    <mergeCell ref="A87:F87"/>
    <mergeCell ref="A88:F88"/>
    <mergeCell ref="I87:L87"/>
    <mergeCell ref="A86:F86"/>
    <mergeCell ref="A85:G85"/>
    <mergeCell ref="I88:L88"/>
    <mergeCell ref="I86:L86"/>
    <mergeCell ref="D110:E110"/>
    <mergeCell ref="D111:E111"/>
    <mergeCell ref="A105:D105"/>
    <mergeCell ref="A106:D106"/>
    <mergeCell ref="D107:E107"/>
    <mergeCell ref="D108:E108"/>
    <mergeCell ref="A109:D109"/>
  </mergeCells>
  <pageMargins left="0.51181102362204722" right="0.51181102362204722" top="0.78740157480314965" bottom="0.78740157480314965" header="0.31496062992125984" footer="0.31496062992125984"/>
  <pageSetup scale="4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63" max="16383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7"/>
  <sheetViews>
    <sheetView showGridLines="0" topLeftCell="A7" zoomScaleNormal="100" workbookViewId="0">
      <selection activeCell="F34" sqref="F34"/>
    </sheetView>
  </sheetViews>
  <sheetFormatPr defaultRowHeight="15" x14ac:dyDescent="0.25"/>
  <cols>
    <col min="1" max="1" width="59.42578125" bestFit="1" customWidth="1"/>
    <col min="2" max="2" width="13" bestFit="1" customWidth="1"/>
    <col min="3" max="3" width="11.5703125" bestFit="1" customWidth="1"/>
    <col min="4" max="4" width="20.140625" bestFit="1" customWidth="1"/>
    <col min="5" max="5" width="2.7109375" customWidth="1"/>
    <col min="6" max="6" width="38.5703125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41">
        <f ca="1">NOW()</f>
        <v>41864.762725115739</v>
      </c>
    </row>
    <row r="8" spans="1:9" ht="15.75" x14ac:dyDescent="0.25">
      <c r="A8" s="212" t="s">
        <v>135</v>
      </c>
      <c r="B8" s="253"/>
      <c r="C8" s="253"/>
      <c r="D8" s="253"/>
      <c r="E8" s="253"/>
      <c r="F8" s="253"/>
      <c r="G8" s="253"/>
      <c r="H8" s="253"/>
      <c r="I8" s="253"/>
    </row>
    <row r="9" spans="1:9" x14ac:dyDescent="0.25">
      <c r="A9" s="165" t="s">
        <v>134</v>
      </c>
      <c r="B9" s="2" t="s">
        <v>136</v>
      </c>
      <c r="C9" s="37"/>
      <c r="D9" s="1"/>
      <c r="F9" s="1" t="s">
        <v>8</v>
      </c>
      <c r="G9" s="2" t="s">
        <v>9</v>
      </c>
      <c r="H9" s="1"/>
      <c r="I9" s="1"/>
    </row>
    <row r="10" spans="1:9" x14ac:dyDescent="0.25">
      <c r="A10" s="17" t="s">
        <v>41</v>
      </c>
      <c r="B10" s="2" t="s">
        <v>96</v>
      </c>
      <c r="C10" s="1"/>
      <c r="D10" s="1"/>
      <c r="F10" s="17" t="s">
        <v>41</v>
      </c>
      <c r="G10" s="2" t="s">
        <v>7</v>
      </c>
      <c r="H10" s="1"/>
      <c r="I10" s="1"/>
    </row>
    <row r="11" spans="1:9" ht="16.5" thickBot="1" x14ac:dyDescent="0.3">
      <c r="A11" s="211" t="s">
        <v>0</v>
      </c>
      <c r="B11" s="211"/>
      <c r="C11" s="211"/>
      <c r="D11" s="211"/>
      <c r="F11" s="211" t="s">
        <v>10</v>
      </c>
      <c r="G11" s="211"/>
      <c r="H11" s="211"/>
      <c r="I11" s="211"/>
    </row>
    <row r="12" spans="1:9" x14ac:dyDescent="0.25">
      <c r="A12" s="21" t="s">
        <v>50</v>
      </c>
      <c r="B12" s="21" t="s">
        <v>35</v>
      </c>
      <c r="C12" s="22" t="s">
        <v>37</v>
      </c>
      <c r="D12" s="23" t="s">
        <v>4</v>
      </c>
      <c r="F12" s="21" t="s">
        <v>50</v>
      </c>
      <c r="G12" s="21" t="s">
        <v>35</v>
      </c>
      <c r="H12" s="22" t="s">
        <v>37</v>
      </c>
      <c r="I12" s="23" t="s">
        <v>4</v>
      </c>
    </row>
    <row r="13" spans="1:9" x14ac:dyDescent="0.25">
      <c r="A13" s="47" t="s">
        <v>137</v>
      </c>
      <c r="B13" s="169">
        <v>57100</v>
      </c>
      <c r="C13" s="167">
        <v>2</v>
      </c>
      <c r="D13" s="19">
        <f t="shared" ref="D13:D24" si="0">B13*C13</f>
        <v>114200</v>
      </c>
      <c r="F13" s="9"/>
      <c r="G13" s="10"/>
      <c r="H13" s="11"/>
      <c r="I13" s="11"/>
    </row>
    <row r="14" spans="1:9" x14ac:dyDescent="0.25">
      <c r="A14" s="47" t="s">
        <v>138</v>
      </c>
      <c r="B14" s="170">
        <v>62890</v>
      </c>
      <c r="C14" s="167">
        <v>2</v>
      </c>
      <c r="D14" s="19">
        <f t="shared" si="0"/>
        <v>125780</v>
      </c>
      <c r="F14" s="9"/>
      <c r="G14" s="10"/>
      <c r="H14" s="11"/>
      <c r="I14" s="11"/>
    </row>
    <row r="15" spans="1:9" x14ac:dyDescent="0.25">
      <c r="A15" s="47" t="s">
        <v>139</v>
      </c>
      <c r="B15" s="170">
        <v>88840</v>
      </c>
      <c r="C15" s="167">
        <v>1</v>
      </c>
      <c r="D15" s="19">
        <f t="shared" si="0"/>
        <v>88840</v>
      </c>
      <c r="F15" s="9"/>
      <c r="G15" s="10"/>
      <c r="H15" s="11"/>
      <c r="I15" s="11"/>
    </row>
    <row r="16" spans="1:9" x14ac:dyDescent="0.25">
      <c r="A16" s="47" t="s">
        <v>140</v>
      </c>
      <c r="B16" s="170">
        <v>99550</v>
      </c>
      <c r="C16" s="167">
        <v>1</v>
      </c>
      <c r="D16" s="19">
        <f t="shared" si="0"/>
        <v>99550</v>
      </c>
      <c r="F16" s="9"/>
      <c r="G16" s="10"/>
      <c r="H16" s="11"/>
      <c r="I16" s="11"/>
    </row>
    <row r="17" spans="1:9" x14ac:dyDescent="0.25">
      <c r="A17" s="42" t="s">
        <v>141</v>
      </c>
      <c r="B17" s="171">
        <v>120250</v>
      </c>
      <c r="C17" s="167">
        <v>1</v>
      </c>
      <c r="D17" s="44">
        <f t="shared" si="0"/>
        <v>120250</v>
      </c>
      <c r="F17" s="9"/>
      <c r="G17" s="10"/>
      <c r="H17" s="11"/>
      <c r="I17" s="11"/>
    </row>
    <row r="18" spans="1:9" ht="16.5" x14ac:dyDescent="0.25">
      <c r="A18" s="3" t="s">
        <v>142</v>
      </c>
      <c r="B18" s="19">
        <v>94600</v>
      </c>
      <c r="C18" s="167">
        <v>1</v>
      </c>
      <c r="D18" s="19">
        <f t="shared" si="0"/>
        <v>94600</v>
      </c>
      <c r="F18" s="18"/>
      <c r="G18" s="5"/>
      <c r="H18" s="6"/>
      <c r="I18" s="12"/>
    </row>
    <row r="19" spans="1:9" x14ac:dyDescent="0.25">
      <c r="A19" s="42" t="s">
        <v>143</v>
      </c>
      <c r="B19" s="171">
        <v>20000</v>
      </c>
      <c r="C19" s="167">
        <v>1</v>
      </c>
      <c r="D19" s="44">
        <f t="shared" si="0"/>
        <v>20000</v>
      </c>
      <c r="F19" s="27"/>
      <c r="G19" s="27"/>
      <c r="H19" s="27"/>
      <c r="I19" s="27"/>
    </row>
    <row r="20" spans="1:9" x14ac:dyDescent="0.25">
      <c r="A20" s="42" t="s">
        <v>144</v>
      </c>
      <c r="B20" s="171">
        <v>2000</v>
      </c>
      <c r="C20" s="167">
        <v>2</v>
      </c>
      <c r="D20" s="44">
        <f t="shared" si="0"/>
        <v>4000</v>
      </c>
      <c r="F20" s="27"/>
      <c r="G20" s="27"/>
      <c r="H20" s="27"/>
      <c r="I20" s="27"/>
    </row>
    <row r="21" spans="1:9" x14ac:dyDescent="0.25">
      <c r="A21" s="42" t="s">
        <v>149</v>
      </c>
      <c r="B21" s="171">
        <v>10000</v>
      </c>
      <c r="C21" s="167">
        <v>8</v>
      </c>
      <c r="D21" s="44">
        <f t="shared" si="0"/>
        <v>80000</v>
      </c>
      <c r="F21" s="27"/>
      <c r="G21" s="27"/>
      <c r="H21" s="27"/>
      <c r="I21" s="27"/>
    </row>
    <row r="22" spans="1:9" x14ac:dyDescent="0.25">
      <c r="A22" s="42" t="s">
        <v>150</v>
      </c>
      <c r="B22" s="171">
        <v>2900</v>
      </c>
      <c r="C22" s="167">
        <v>8</v>
      </c>
      <c r="D22" s="44">
        <f t="shared" si="0"/>
        <v>23200</v>
      </c>
      <c r="F22" s="27"/>
      <c r="G22" s="27"/>
      <c r="H22" s="27"/>
      <c r="I22" s="27"/>
    </row>
    <row r="23" spans="1:9" x14ac:dyDescent="0.25">
      <c r="A23" s="42" t="s">
        <v>151</v>
      </c>
      <c r="B23" s="171">
        <v>3500</v>
      </c>
      <c r="C23" s="167">
        <v>8</v>
      </c>
      <c r="D23" s="44">
        <f t="shared" si="0"/>
        <v>28000</v>
      </c>
      <c r="F23" s="27"/>
      <c r="G23" s="27"/>
      <c r="H23" s="27"/>
      <c r="I23" s="27"/>
    </row>
    <row r="24" spans="1:9" x14ac:dyDescent="0.25">
      <c r="A24" s="47" t="s">
        <v>145</v>
      </c>
      <c r="B24" s="19">
        <v>5000</v>
      </c>
      <c r="C24" s="167">
        <v>2</v>
      </c>
      <c r="D24" s="19">
        <f t="shared" si="0"/>
        <v>10000</v>
      </c>
      <c r="F24" s="27"/>
      <c r="G24" s="27"/>
      <c r="H24" s="27"/>
      <c r="I24" s="27"/>
    </row>
    <row r="25" spans="1:9" ht="15.75" x14ac:dyDescent="0.25">
      <c r="A25" s="201" t="s">
        <v>11</v>
      </c>
      <c r="B25" s="202"/>
      <c r="C25" s="203"/>
      <c r="D25" s="8">
        <f>SUM(D13:D24)</f>
        <v>808420</v>
      </c>
      <c r="F25" s="201" t="s">
        <v>11</v>
      </c>
      <c r="G25" s="202"/>
      <c r="H25" s="203"/>
      <c r="I25" s="8">
        <f>SUM(I13:I18)</f>
        <v>0</v>
      </c>
    </row>
    <row r="26" spans="1:9" x14ac:dyDescent="0.25">
      <c r="G26" s="204" t="s">
        <v>12</v>
      </c>
      <c r="H26" s="204"/>
      <c r="I26" s="27"/>
    </row>
    <row r="29" spans="1:9" x14ac:dyDescent="0.25">
      <c r="A29" s="221" t="s">
        <v>17</v>
      </c>
      <c r="B29" s="221"/>
      <c r="C29" s="221"/>
      <c r="D29" s="221"/>
      <c r="F29" s="221" t="s">
        <v>18</v>
      </c>
      <c r="G29" s="221"/>
      <c r="H29" s="221"/>
      <c r="I29" s="49"/>
    </row>
    <row r="30" spans="1:9" x14ac:dyDescent="0.25">
      <c r="A30" s="246" t="s">
        <v>42</v>
      </c>
      <c r="B30" s="247"/>
      <c r="C30" s="247"/>
      <c r="D30" s="191">
        <f>D25</f>
        <v>808420</v>
      </c>
      <c r="F30" s="246" t="s">
        <v>42</v>
      </c>
      <c r="G30" s="247"/>
      <c r="H30" s="247"/>
      <c r="I30" s="50">
        <f>I25</f>
        <v>0</v>
      </c>
    </row>
    <row r="31" spans="1:9" x14ac:dyDescent="0.25">
      <c r="A31" s="221"/>
      <c r="B31" s="221"/>
      <c r="C31" s="221"/>
      <c r="D31" s="46"/>
      <c r="F31" s="221" t="s">
        <v>11</v>
      </c>
      <c r="G31" s="221"/>
      <c r="H31" s="221"/>
      <c r="I31" s="49"/>
    </row>
    <row r="33" spans="1:4" x14ac:dyDescent="0.25">
      <c r="D33" s="35"/>
    </row>
    <row r="34" spans="1:4" x14ac:dyDescent="0.25">
      <c r="D34" s="35"/>
    </row>
    <row r="35" spans="1:4" x14ac:dyDescent="0.25">
      <c r="D35" s="35"/>
    </row>
    <row r="36" spans="1:4" x14ac:dyDescent="0.25">
      <c r="A36" s="214" t="s">
        <v>73</v>
      </c>
      <c r="B36" s="215"/>
      <c r="C36" s="216"/>
      <c r="D36" s="146">
        <f>D25</f>
        <v>808420</v>
      </c>
    </row>
    <row r="37" spans="1:4" x14ac:dyDescent="0.25">
      <c r="A37" s="217" t="s">
        <v>70</v>
      </c>
      <c r="B37" s="218"/>
      <c r="C37" s="219"/>
      <c r="D37" s="147">
        <f>D36</f>
        <v>808420</v>
      </c>
    </row>
    <row r="57" spans="6:6" x14ac:dyDescent="0.25">
      <c r="F57" s="48">
        <f>D58+'Material Esportivo'!D30</f>
        <v>808420</v>
      </c>
    </row>
  </sheetData>
  <customSheetViews>
    <customSheetView guid="{6B2C8637-78CC-4CB6-97F7-DEE04A596283}" showGridLines="0" topLeftCell="A5">
      <selection activeCell="A8" sqref="A8:J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4">
    <mergeCell ref="A37:C37"/>
    <mergeCell ref="G26:H26"/>
    <mergeCell ref="A8:I8"/>
    <mergeCell ref="A11:D11"/>
    <mergeCell ref="F11:I11"/>
    <mergeCell ref="A25:C25"/>
    <mergeCell ref="F25:H25"/>
    <mergeCell ref="A31:C31"/>
    <mergeCell ref="F31:H31"/>
    <mergeCell ref="A30:C30"/>
    <mergeCell ref="F30:H30"/>
    <mergeCell ref="A29:D29"/>
    <mergeCell ref="F29:H29"/>
    <mergeCell ref="A36:C36"/>
  </mergeCells>
  <pageMargins left="0.51181102362204722" right="0.51181102362204722" top="0.78740157480314965" bottom="0.78740157480314965" header="0.31496062992125984" footer="0.31496062992125984"/>
  <pageSetup scale="5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5"/>
  <sheetViews>
    <sheetView showGridLines="0" zoomScale="90" zoomScaleNormal="90" workbookViewId="0">
      <selection activeCell="D20" sqref="D20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28</v>
      </c>
      <c r="J7" s="41">
        <f ca="1">NOW()</f>
        <v>41864.762725115739</v>
      </c>
    </row>
    <row r="10" spans="1:10" x14ac:dyDescent="0.25">
      <c r="A10" s="254" t="s">
        <v>161</v>
      </c>
      <c r="B10" s="254"/>
      <c r="C10" s="254"/>
      <c r="D10" s="254"/>
      <c r="E10" s="254"/>
      <c r="F10" s="254"/>
      <c r="G10" s="254"/>
      <c r="H10" s="254"/>
      <c r="I10" s="254"/>
    </row>
    <row r="12" spans="1:10" x14ac:dyDescent="0.25">
      <c r="A12" s="221" t="s">
        <v>17</v>
      </c>
      <c r="B12" s="221"/>
      <c r="C12" s="221"/>
      <c r="D12" s="221"/>
      <c r="F12" s="221" t="s">
        <v>18</v>
      </c>
      <c r="G12" s="221"/>
      <c r="H12" s="221"/>
      <c r="I12" s="221"/>
    </row>
    <row r="13" spans="1:10" x14ac:dyDescent="0.25">
      <c r="A13" s="255" t="s">
        <v>43</v>
      </c>
      <c r="B13" s="255"/>
      <c r="C13" s="255"/>
      <c r="D13" s="144">
        <f>'Passagem Aérea'!H139</f>
        <v>0</v>
      </c>
      <c r="F13" s="255" t="s">
        <v>43</v>
      </c>
      <c r="G13" s="255"/>
      <c r="H13" s="255"/>
      <c r="I13" s="53"/>
    </row>
    <row r="14" spans="1:10" x14ac:dyDescent="0.25">
      <c r="A14" s="255" t="s">
        <v>44</v>
      </c>
      <c r="B14" s="255"/>
      <c r="C14" s="255"/>
      <c r="D14" s="144">
        <f>Hospedagem!F107</f>
        <v>0</v>
      </c>
      <c r="F14" s="255" t="s">
        <v>44</v>
      </c>
      <c r="G14" s="255"/>
      <c r="H14" s="255"/>
      <c r="I14" s="53"/>
    </row>
    <row r="15" spans="1:10" x14ac:dyDescent="0.25">
      <c r="A15" s="255" t="s">
        <v>45</v>
      </c>
      <c r="B15" s="255"/>
      <c r="C15" s="255"/>
      <c r="D15" s="144">
        <f>Alimentação!F108</f>
        <v>0</v>
      </c>
      <c r="F15" s="255" t="s">
        <v>45</v>
      </c>
      <c r="G15" s="255"/>
      <c r="H15" s="255"/>
      <c r="I15" s="53"/>
    </row>
    <row r="16" spans="1:10" x14ac:dyDescent="0.25">
      <c r="A16" s="255" t="s">
        <v>46</v>
      </c>
      <c r="B16" s="255"/>
      <c r="C16" s="255"/>
      <c r="D16" s="144">
        <f>Transporte!F95</f>
        <v>0</v>
      </c>
      <c r="F16" s="255" t="s">
        <v>46</v>
      </c>
      <c r="G16" s="255"/>
      <c r="H16" s="255"/>
      <c r="I16" s="53"/>
    </row>
    <row r="17" spans="1:9" x14ac:dyDescent="0.25">
      <c r="A17" s="255" t="s">
        <v>47</v>
      </c>
      <c r="B17" s="255"/>
      <c r="C17" s="255"/>
      <c r="D17" s="144">
        <f>'Pró-labore'!G95</f>
        <v>70500</v>
      </c>
      <c r="F17" s="255" t="s">
        <v>47</v>
      </c>
      <c r="G17" s="255"/>
      <c r="H17" s="255"/>
      <c r="I17" s="53"/>
    </row>
    <row r="18" spans="1:9" x14ac:dyDescent="0.25">
      <c r="A18" s="255" t="s">
        <v>61</v>
      </c>
      <c r="B18" s="255"/>
      <c r="C18" s="255"/>
      <c r="D18" s="144">
        <f>'Seguro Viagem'!E57</f>
        <v>0</v>
      </c>
      <c r="F18" s="255" t="s">
        <v>61</v>
      </c>
      <c r="G18" s="255"/>
      <c r="H18" s="255"/>
      <c r="I18" s="53"/>
    </row>
    <row r="19" spans="1:9" x14ac:dyDescent="0.25">
      <c r="A19" s="256" t="s">
        <v>42</v>
      </c>
      <c r="B19" s="256"/>
      <c r="C19" s="256"/>
      <c r="D19" s="145">
        <f>'Material Esportivo'!D30</f>
        <v>808420</v>
      </c>
      <c r="F19" s="255" t="s">
        <v>48</v>
      </c>
      <c r="G19" s="255"/>
      <c r="H19" s="255"/>
      <c r="I19" s="53"/>
    </row>
    <row r="20" spans="1:9" x14ac:dyDescent="0.25">
      <c r="A20" s="221" t="s">
        <v>11</v>
      </c>
      <c r="B20" s="221"/>
      <c r="C20" s="221"/>
      <c r="D20" s="139">
        <f>SUM(D13:D19)</f>
        <v>878920</v>
      </c>
      <c r="F20" s="221" t="s">
        <v>11</v>
      </c>
      <c r="G20" s="221"/>
      <c r="H20" s="54"/>
      <c r="I20" s="55">
        <v>0</v>
      </c>
    </row>
    <row r="22" spans="1:9" x14ac:dyDescent="0.25">
      <c r="D22" s="35"/>
    </row>
    <row r="23" spans="1:9" x14ac:dyDescent="0.25">
      <c r="D23" s="48"/>
    </row>
    <row r="24" spans="1:9" x14ac:dyDescent="0.25">
      <c r="D24" s="35"/>
    </row>
    <row r="25" spans="1:9" x14ac:dyDescent="0.25">
      <c r="D25" s="48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9">
    <mergeCell ref="A17:C17"/>
    <mergeCell ref="F20:G20"/>
    <mergeCell ref="F18:H18"/>
    <mergeCell ref="A10:I10"/>
    <mergeCell ref="A12:D12"/>
    <mergeCell ref="F12:I12"/>
    <mergeCell ref="A20:C20"/>
    <mergeCell ref="A13:C13"/>
    <mergeCell ref="A19:C19"/>
    <mergeCell ref="F13:H13"/>
    <mergeCell ref="F14:H14"/>
    <mergeCell ref="A18:C18"/>
    <mergeCell ref="F15:H15"/>
    <mergeCell ref="F17:H17"/>
    <mergeCell ref="F19:H19"/>
    <mergeCell ref="F16:H16"/>
    <mergeCell ref="A14:C14"/>
    <mergeCell ref="A15:C15"/>
    <mergeCell ref="A16:C16"/>
  </mergeCells>
  <pageMargins left="0.51181102362204722" right="0.51181102362204722" top="0.78740157480314965" bottom="0.78740157480314965" header="0.31496062992125984" footer="0.31496062992125984"/>
  <pageSetup scale="50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zoomScaleNormal="100" workbookViewId="0">
      <selection activeCell="A41" sqref="A41:XFD41"/>
    </sheetView>
  </sheetViews>
  <sheetFormatPr defaultRowHeight="15" x14ac:dyDescent="0.25"/>
  <cols>
    <col min="1" max="1" width="4.5703125" customWidth="1"/>
    <col min="2" max="2" width="26.5703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17.42578125" customWidth="1"/>
  </cols>
  <sheetData>
    <row r="1" spans="1:8" ht="15.75" x14ac:dyDescent="0.25">
      <c r="A1" s="261">
        <v>1</v>
      </c>
      <c r="B1" s="262" t="s">
        <v>114</v>
      </c>
      <c r="C1" s="262"/>
      <c r="D1" s="262"/>
      <c r="E1" s="262"/>
      <c r="F1" s="262"/>
      <c r="G1" s="262"/>
      <c r="H1" s="257" t="s">
        <v>11</v>
      </c>
    </row>
    <row r="2" spans="1:8" x14ac:dyDescent="0.25">
      <c r="A2" s="261"/>
      <c r="B2" s="168" t="s">
        <v>147</v>
      </c>
      <c r="C2" s="123" t="s">
        <v>148</v>
      </c>
      <c r="D2" s="124"/>
      <c r="E2" s="124"/>
      <c r="F2" s="124"/>
      <c r="G2" s="124"/>
      <c r="H2" s="258"/>
    </row>
    <row r="3" spans="1:8" x14ac:dyDescent="0.25">
      <c r="A3" s="261"/>
      <c r="B3" s="125" t="s">
        <v>14</v>
      </c>
      <c r="C3" s="123" t="s">
        <v>146</v>
      </c>
      <c r="D3" s="124"/>
      <c r="E3" s="124"/>
      <c r="F3" s="124"/>
      <c r="G3" s="124"/>
      <c r="H3" s="258"/>
    </row>
    <row r="4" spans="1:8" ht="15.75" x14ac:dyDescent="0.25">
      <c r="A4" s="261"/>
      <c r="B4" s="260"/>
      <c r="C4" s="260"/>
      <c r="D4" s="260"/>
      <c r="E4" s="260"/>
      <c r="F4" s="260"/>
      <c r="G4" s="260"/>
      <c r="H4" s="258"/>
    </row>
    <row r="5" spans="1:8" ht="18.75" customHeight="1" x14ac:dyDescent="0.25">
      <c r="A5" s="261"/>
      <c r="B5" s="126" t="s">
        <v>64</v>
      </c>
      <c r="C5" s="111" t="s">
        <v>44</v>
      </c>
      <c r="D5" s="112" t="s">
        <v>45</v>
      </c>
      <c r="E5" s="113" t="s">
        <v>46</v>
      </c>
      <c r="F5" s="113" t="s">
        <v>65</v>
      </c>
      <c r="G5" s="113" t="s">
        <v>47</v>
      </c>
      <c r="H5" s="259"/>
    </row>
    <row r="6" spans="1:8" ht="24" customHeight="1" x14ac:dyDescent="0.25">
      <c r="A6" s="261"/>
      <c r="B6" s="127">
        <f>SUM('Passagem Aérea'!H28)</f>
        <v>0</v>
      </c>
      <c r="C6" s="128">
        <f>SUM(Hospedagem!F18)</f>
        <v>0</v>
      </c>
      <c r="D6" s="128">
        <f>SUM(Alimentação!F17)</f>
        <v>0</v>
      </c>
      <c r="E6" s="128">
        <f>Transporte!F17</f>
        <v>0</v>
      </c>
      <c r="F6" s="128">
        <f>'Seguro Viagem'!E17</f>
        <v>0</v>
      </c>
      <c r="G6" s="128">
        <v>0</v>
      </c>
      <c r="H6" s="120">
        <f>SUM(B6:G6)</f>
        <v>0</v>
      </c>
    </row>
    <row r="7" spans="1:8" x14ac:dyDescent="0.25">
      <c r="A7" s="121"/>
      <c r="B7" s="129"/>
      <c r="C7" s="129"/>
      <c r="D7" s="129"/>
      <c r="E7" s="129"/>
      <c r="F7" s="129"/>
      <c r="G7" s="129"/>
    </row>
    <row r="8" spans="1:8" ht="15.75" x14ac:dyDescent="0.25">
      <c r="A8" s="261">
        <v>2</v>
      </c>
      <c r="B8" s="212" t="s">
        <v>117</v>
      </c>
      <c r="C8" s="212"/>
      <c r="D8" s="212"/>
      <c r="E8" s="212"/>
      <c r="F8" s="212"/>
      <c r="G8" s="212"/>
      <c r="H8" s="257" t="s">
        <v>11</v>
      </c>
    </row>
    <row r="9" spans="1:8" x14ac:dyDescent="0.25">
      <c r="A9" s="261"/>
      <c r="B9" s="172" t="s">
        <v>152</v>
      </c>
      <c r="C9" s="123" t="s">
        <v>153</v>
      </c>
      <c r="D9" s="124"/>
      <c r="E9" s="124"/>
      <c r="F9" s="124"/>
      <c r="G9" s="124"/>
      <c r="H9" s="258"/>
    </row>
    <row r="10" spans="1:8" x14ac:dyDescent="0.25">
      <c r="A10" s="261"/>
      <c r="B10" s="125" t="s">
        <v>62</v>
      </c>
      <c r="C10" s="123" t="s">
        <v>154</v>
      </c>
      <c r="D10" s="124"/>
      <c r="E10" s="124"/>
      <c r="F10" s="124"/>
      <c r="G10" s="124"/>
      <c r="H10" s="258"/>
    </row>
    <row r="11" spans="1:8" ht="15.75" x14ac:dyDescent="0.25">
      <c r="A11" s="261"/>
      <c r="B11" s="260"/>
      <c r="C11" s="260"/>
      <c r="D11" s="260"/>
      <c r="E11" s="260"/>
      <c r="F11" s="260"/>
      <c r="G11" s="260"/>
      <c r="H11" s="258"/>
    </row>
    <row r="12" spans="1:8" ht="18.75" customHeight="1" x14ac:dyDescent="0.25">
      <c r="A12" s="261"/>
      <c r="B12" s="126" t="s">
        <v>64</v>
      </c>
      <c r="C12" s="111" t="s">
        <v>44</v>
      </c>
      <c r="D12" s="112" t="s">
        <v>45</v>
      </c>
      <c r="E12" s="113" t="s">
        <v>46</v>
      </c>
      <c r="F12" s="113" t="s">
        <v>65</v>
      </c>
      <c r="G12" s="113" t="s">
        <v>47</v>
      </c>
      <c r="H12" s="259"/>
    </row>
    <row r="13" spans="1:8" ht="24" customHeight="1" x14ac:dyDescent="0.25">
      <c r="A13" s="261"/>
      <c r="B13" s="127">
        <f>SUM('Passagem Aérea'!H56)</f>
        <v>0</v>
      </c>
      <c r="C13" s="128">
        <f>Hospedagem!F30+Hospedagem!F42</f>
        <v>0</v>
      </c>
      <c r="D13" s="128">
        <f>Alimentação!F29+Alimentação!F41</f>
        <v>0</v>
      </c>
      <c r="E13" s="128">
        <f>Transporte!F29</f>
        <v>0</v>
      </c>
      <c r="F13" s="128">
        <f>'Seguro Viagem'!E29</f>
        <v>0</v>
      </c>
      <c r="G13" s="128">
        <f>'Pró-labore'!G24</f>
        <v>19740</v>
      </c>
      <c r="H13" s="120">
        <f>SUM(B13:G13)</f>
        <v>19740</v>
      </c>
    </row>
    <row r="14" spans="1:8" x14ac:dyDescent="0.25">
      <c r="A14" s="121"/>
      <c r="B14" s="129"/>
      <c r="C14" s="129"/>
      <c r="D14" s="129"/>
      <c r="E14" s="129"/>
      <c r="F14" s="129"/>
      <c r="G14" s="129"/>
    </row>
    <row r="15" spans="1:8" ht="15.75" x14ac:dyDescent="0.25">
      <c r="A15" s="261">
        <v>3</v>
      </c>
      <c r="B15" s="212" t="s">
        <v>119</v>
      </c>
      <c r="C15" s="212"/>
      <c r="D15" s="212"/>
      <c r="E15" s="212"/>
      <c r="F15" s="212"/>
      <c r="G15" s="212"/>
      <c r="H15" s="257" t="s">
        <v>11</v>
      </c>
    </row>
    <row r="16" spans="1:8" x14ac:dyDescent="0.25">
      <c r="A16" s="261"/>
      <c r="B16" s="122" t="s">
        <v>155</v>
      </c>
      <c r="C16" s="123" t="s">
        <v>148</v>
      </c>
      <c r="D16" s="124"/>
      <c r="E16" s="124"/>
      <c r="F16" s="124"/>
      <c r="G16" s="124"/>
      <c r="H16" s="258"/>
    </row>
    <row r="17" spans="1:8" x14ac:dyDescent="0.25">
      <c r="A17" s="261"/>
      <c r="B17" s="125" t="s">
        <v>62</v>
      </c>
      <c r="C17" s="123" t="s">
        <v>97</v>
      </c>
      <c r="D17" s="124"/>
      <c r="E17" s="124"/>
      <c r="F17" s="124"/>
      <c r="G17" s="124"/>
      <c r="H17" s="258"/>
    </row>
    <row r="18" spans="1:8" ht="15.75" x14ac:dyDescent="0.25">
      <c r="A18" s="261"/>
      <c r="B18" s="260"/>
      <c r="C18" s="260"/>
      <c r="D18" s="260"/>
      <c r="E18" s="260"/>
      <c r="F18" s="260"/>
      <c r="G18" s="260"/>
      <c r="H18" s="258"/>
    </row>
    <row r="19" spans="1:8" x14ac:dyDescent="0.25">
      <c r="A19" s="261"/>
      <c r="B19" s="126" t="s">
        <v>64</v>
      </c>
      <c r="C19" s="111" t="s">
        <v>44</v>
      </c>
      <c r="D19" s="112" t="s">
        <v>45</v>
      </c>
      <c r="E19" s="113" t="s">
        <v>46</v>
      </c>
      <c r="F19" s="113" t="s">
        <v>65</v>
      </c>
      <c r="G19" s="113" t="s">
        <v>47</v>
      </c>
      <c r="H19" s="259"/>
    </row>
    <row r="20" spans="1:8" ht="19.5" customHeight="1" x14ac:dyDescent="0.25">
      <c r="A20" s="261"/>
      <c r="B20" s="127">
        <f>'Passagem Aérea'!H82</f>
        <v>0</v>
      </c>
      <c r="C20" s="128">
        <f>Hospedagem!F53+Hospedagem!F64</f>
        <v>0</v>
      </c>
      <c r="D20" s="128">
        <f>Alimentação!F53+Alimentação!F65</f>
        <v>0</v>
      </c>
      <c r="E20" s="128">
        <f>Transporte!F41+Transporte!F53</f>
        <v>0</v>
      </c>
      <c r="F20" s="128">
        <f>'Seguro Viagem'!E41</f>
        <v>0</v>
      </c>
      <c r="G20" s="128">
        <f>'Pró-labore'!G43</f>
        <v>14100</v>
      </c>
      <c r="H20" s="120">
        <f>SUM(B20:G20)</f>
        <v>14100</v>
      </c>
    </row>
    <row r="21" spans="1:8" x14ac:dyDescent="0.25">
      <c r="A21" s="121"/>
      <c r="B21" s="129"/>
      <c r="C21" s="129"/>
      <c r="D21" s="129"/>
      <c r="E21" s="129"/>
      <c r="F21" s="129"/>
      <c r="G21" s="129"/>
    </row>
    <row r="22" spans="1:8" ht="15.75" x14ac:dyDescent="0.25">
      <c r="A22" s="261">
        <v>4</v>
      </c>
      <c r="B22" s="212" t="s">
        <v>120</v>
      </c>
      <c r="C22" s="212"/>
      <c r="D22" s="212"/>
      <c r="E22" s="212"/>
      <c r="F22" s="212"/>
      <c r="G22" s="212"/>
      <c r="H22" s="257" t="s">
        <v>11</v>
      </c>
    </row>
    <row r="23" spans="1:8" x14ac:dyDescent="0.25">
      <c r="A23" s="261"/>
      <c r="B23" s="122" t="s">
        <v>156</v>
      </c>
      <c r="C23" s="123" t="s">
        <v>66</v>
      </c>
      <c r="D23" s="124"/>
      <c r="E23" s="124"/>
      <c r="F23" s="124"/>
      <c r="G23" s="124"/>
      <c r="H23" s="258"/>
    </row>
    <row r="24" spans="1:8" x14ac:dyDescent="0.25">
      <c r="A24" s="261"/>
      <c r="B24" s="125" t="s">
        <v>67</v>
      </c>
      <c r="C24" s="123" t="s">
        <v>157</v>
      </c>
      <c r="D24" s="124"/>
      <c r="E24" s="124"/>
      <c r="F24" s="124"/>
      <c r="G24" s="124"/>
      <c r="H24" s="258"/>
    </row>
    <row r="25" spans="1:8" ht="15.75" x14ac:dyDescent="0.25">
      <c r="A25" s="261"/>
      <c r="B25" s="260"/>
      <c r="C25" s="260"/>
      <c r="D25" s="260"/>
      <c r="E25" s="260"/>
      <c r="F25" s="260"/>
      <c r="G25" s="260"/>
      <c r="H25" s="258"/>
    </row>
    <row r="26" spans="1:8" x14ac:dyDescent="0.25">
      <c r="A26" s="261"/>
      <c r="B26" s="126" t="s">
        <v>64</v>
      </c>
      <c r="C26" s="111" t="s">
        <v>44</v>
      </c>
      <c r="D26" s="112" t="s">
        <v>45</v>
      </c>
      <c r="E26" s="113" t="s">
        <v>46</v>
      </c>
      <c r="F26" s="113" t="s">
        <v>65</v>
      </c>
      <c r="G26" s="113" t="s">
        <v>47</v>
      </c>
      <c r="H26" s="259"/>
    </row>
    <row r="27" spans="1:8" ht="15.75" x14ac:dyDescent="0.25">
      <c r="A27" s="261"/>
      <c r="B27" s="127">
        <f>'Passagem Aérea'!H108</f>
        <v>0</v>
      </c>
      <c r="C27" s="128">
        <f>Hospedagem!F76</f>
        <v>0</v>
      </c>
      <c r="D27" s="128">
        <f>Alimentação!F77</f>
        <v>0</v>
      </c>
      <c r="E27" s="128">
        <f>Transporte!F65</f>
        <v>0</v>
      </c>
      <c r="F27" s="128">
        <v>0</v>
      </c>
      <c r="G27" s="128">
        <f>'Pró-labore'!G62</f>
        <v>19740</v>
      </c>
      <c r="H27" s="120">
        <f>SUM(B27:G27)</f>
        <v>19740</v>
      </c>
    </row>
    <row r="28" spans="1:8" x14ac:dyDescent="0.25">
      <c r="A28" s="121"/>
      <c r="B28" s="129"/>
      <c r="C28" s="129"/>
      <c r="D28" s="129"/>
      <c r="E28" s="129"/>
      <c r="F28" s="129"/>
      <c r="G28" s="129"/>
    </row>
    <row r="29" spans="1:8" ht="15.75" x14ac:dyDescent="0.25">
      <c r="A29" s="261">
        <v>5</v>
      </c>
      <c r="B29" s="268" t="s">
        <v>118</v>
      </c>
      <c r="C29" s="262"/>
      <c r="D29" s="262"/>
      <c r="E29" s="262"/>
      <c r="F29" s="262"/>
      <c r="G29" s="269"/>
      <c r="H29" s="257" t="s">
        <v>11</v>
      </c>
    </row>
    <row r="30" spans="1:8" x14ac:dyDescent="0.25">
      <c r="A30" s="261"/>
      <c r="B30" s="122" t="s">
        <v>159</v>
      </c>
      <c r="C30" s="123" t="s">
        <v>160</v>
      </c>
      <c r="D30" s="124"/>
      <c r="E30" s="124"/>
      <c r="F30" s="124"/>
      <c r="G30" s="124"/>
      <c r="H30" s="258"/>
    </row>
    <row r="31" spans="1:8" x14ac:dyDescent="0.25">
      <c r="A31" s="261"/>
      <c r="B31" s="125" t="s">
        <v>62</v>
      </c>
      <c r="C31" s="123" t="s">
        <v>158</v>
      </c>
      <c r="D31" s="124"/>
      <c r="E31" s="124"/>
      <c r="F31" s="124"/>
      <c r="G31" s="124"/>
      <c r="H31" s="258"/>
    </row>
    <row r="32" spans="1:8" ht="15.75" x14ac:dyDescent="0.25">
      <c r="A32" s="261"/>
      <c r="B32" s="260"/>
      <c r="C32" s="260"/>
      <c r="D32" s="260"/>
      <c r="E32" s="260"/>
      <c r="F32" s="260"/>
      <c r="G32" s="260"/>
      <c r="H32" s="258"/>
    </row>
    <row r="33" spans="1:8" x14ac:dyDescent="0.25">
      <c r="A33" s="261"/>
      <c r="B33" s="126" t="s">
        <v>64</v>
      </c>
      <c r="C33" s="111" t="s">
        <v>44</v>
      </c>
      <c r="D33" s="112" t="s">
        <v>45</v>
      </c>
      <c r="E33" s="113" t="s">
        <v>46</v>
      </c>
      <c r="F33" s="113" t="s">
        <v>65</v>
      </c>
      <c r="G33" s="113" t="s">
        <v>47</v>
      </c>
      <c r="H33" s="259"/>
    </row>
    <row r="34" spans="1:8" ht="15.75" x14ac:dyDescent="0.25">
      <c r="A34" s="261"/>
      <c r="B34" s="127">
        <f>SUM('Passagem Aérea'!H133)</f>
        <v>0</v>
      </c>
      <c r="C34" s="128">
        <f>Hospedagem!F88+Hospedagem!F100</f>
        <v>0</v>
      </c>
      <c r="D34" s="128">
        <f>Alimentação!F89+Alimentação!F101</f>
        <v>0</v>
      </c>
      <c r="E34" s="128">
        <f>Transporte!F77+Transporte!F89</f>
        <v>0</v>
      </c>
      <c r="F34" s="128">
        <f>'Seguro Viagem'!E53</f>
        <v>0</v>
      </c>
      <c r="G34" s="128">
        <f>'Pró-labore'!G82</f>
        <v>16920</v>
      </c>
      <c r="H34" s="120">
        <f>SUM(B34:G34)</f>
        <v>16920</v>
      </c>
    </row>
    <row r="35" spans="1:8" ht="15.75" x14ac:dyDescent="0.25">
      <c r="A35" s="140"/>
      <c r="B35" s="131"/>
      <c r="C35" s="131"/>
      <c r="D35" s="131"/>
      <c r="E35" s="131"/>
      <c r="F35" s="131"/>
      <c r="G35" s="131"/>
      <c r="H35" s="132"/>
    </row>
    <row r="36" spans="1:8" ht="15.75" x14ac:dyDescent="0.25">
      <c r="A36" s="136"/>
      <c r="B36" s="266" t="s">
        <v>42</v>
      </c>
      <c r="C36" s="266"/>
      <c r="D36" s="266"/>
      <c r="E36" s="266"/>
      <c r="F36" s="266"/>
      <c r="G36" s="266"/>
      <c r="H36" s="141" t="s">
        <v>11</v>
      </c>
    </row>
    <row r="37" spans="1:8" s="74" customFormat="1" ht="15.75" x14ac:dyDescent="0.25">
      <c r="A37" s="142"/>
      <c r="B37" s="267" t="s">
        <v>11</v>
      </c>
      <c r="C37" s="267"/>
      <c r="D37" s="267"/>
      <c r="E37" s="267"/>
      <c r="F37" s="267"/>
      <c r="G37" s="267"/>
      <c r="H37" s="141">
        <f>'Material Esportivo'!D31</f>
        <v>0</v>
      </c>
    </row>
    <row r="38" spans="1:8" s="74" customFormat="1" ht="16.5" thickBot="1" x14ac:dyDescent="0.3">
      <c r="A38" s="134"/>
      <c r="B38" s="133"/>
      <c r="C38" s="133"/>
      <c r="D38" s="133"/>
      <c r="E38" s="133"/>
      <c r="F38" s="133"/>
      <c r="G38" s="133"/>
      <c r="H38" s="135"/>
    </row>
    <row r="39" spans="1:8" ht="30" customHeight="1" thickBot="1" x14ac:dyDescent="0.3">
      <c r="A39" s="263" t="s">
        <v>89</v>
      </c>
      <c r="B39" s="264"/>
      <c r="C39" s="264"/>
      <c r="D39" s="264"/>
      <c r="E39" s="264"/>
      <c r="F39" s="264"/>
      <c r="G39" s="265"/>
      <c r="H39" s="143">
        <f>H6+H13+H20+H27+H34+H37</f>
        <v>70500</v>
      </c>
    </row>
    <row r="40" spans="1:8" x14ac:dyDescent="0.25">
      <c r="H40" s="50"/>
    </row>
    <row r="41" spans="1:8" x14ac:dyDescent="0.25">
      <c r="H41" s="50"/>
    </row>
  </sheetData>
  <mergeCells count="23">
    <mergeCell ref="A22:A27"/>
    <mergeCell ref="A29:A34"/>
    <mergeCell ref="A39:G39"/>
    <mergeCell ref="B36:G36"/>
    <mergeCell ref="B37:G37"/>
    <mergeCell ref="B29:G29"/>
    <mergeCell ref="A1:A6"/>
    <mergeCell ref="A8:A13"/>
    <mergeCell ref="H15:H19"/>
    <mergeCell ref="B18:G18"/>
    <mergeCell ref="B1:G1"/>
    <mergeCell ref="H1:H5"/>
    <mergeCell ref="B4:G4"/>
    <mergeCell ref="B8:G8"/>
    <mergeCell ref="H8:H12"/>
    <mergeCell ref="B11:G11"/>
    <mergeCell ref="B15:G15"/>
    <mergeCell ref="A15:A20"/>
    <mergeCell ref="H29:H33"/>
    <mergeCell ref="B32:G32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78" orientation="landscape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</vt:lpstr>
      <vt:lpstr>Pró-labore</vt:lpstr>
      <vt:lpstr>Material Esportivo</vt:lpstr>
      <vt:lpstr>Consolidado</vt:lpstr>
      <vt:lpstr>TOTAL EVENTO</vt:lpstr>
      <vt:lpstr>Plan1</vt:lpstr>
      <vt:lpstr>'TOTAL EVENTO'!Print_Area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2014-07-28T18:02:12Z</cp:lastPrinted>
  <dcterms:created xsi:type="dcterms:W3CDTF">2012-01-12T12:23:27Z</dcterms:created>
  <dcterms:modified xsi:type="dcterms:W3CDTF">2014-08-13T21:18:40Z</dcterms:modified>
</cp:coreProperties>
</file>