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62" activeTab="3"/>
  </bookViews>
  <sheets>
    <sheet name="Passagem Aéreas" sheetId="13" r:id="rId1"/>
    <sheet name="Hospedagem" sheetId="2" r:id="rId2"/>
    <sheet name="Alimentação" sheetId="3" r:id="rId3"/>
    <sheet name="Transporte" sheetId="4" r:id="rId4"/>
    <sheet name="Uniformes" sheetId="15" r:id="rId5"/>
    <sheet name="Seguro Viagem" sheetId="14" r:id="rId6"/>
    <sheet name="Pró Labore" sheetId="5" r:id="rId7"/>
    <sheet name="Consolidado Geral" sheetId="7" r:id="rId8"/>
    <sheet name="TOTAL EVENTO" sheetId="9" r:id="rId9"/>
    <sheet name="Plan1" sheetId="11" r:id="rId10"/>
  </sheets>
  <definedNames>
    <definedName name="_xlnm.Print_Area" localSheetId="6">'Pró Labore'!$A$1:$O$88</definedName>
    <definedName name="_xlnm.Print_Area" localSheetId="8">'TOTAL EVENTO'!$A$1:$H$46</definedName>
  </definedNames>
  <calcPr calcId="145621"/>
</workbook>
</file>

<file path=xl/calcChain.xml><?xml version="1.0" encoding="utf-8"?>
<calcChain xmlns="http://schemas.openxmlformats.org/spreadsheetml/2006/main">
  <c r="H96" i="13" l="1"/>
  <c r="H97" i="13"/>
  <c r="H98" i="13"/>
  <c r="H99" i="13"/>
  <c r="H95" i="13"/>
  <c r="H81" i="13"/>
  <c r="H82" i="13"/>
  <c r="H83" i="13"/>
  <c r="H84" i="13"/>
  <c r="H85" i="13"/>
  <c r="H80" i="13"/>
  <c r="H66" i="13"/>
  <c r="H67" i="13"/>
  <c r="H68" i="13"/>
  <c r="H69" i="13"/>
  <c r="H70" i="13"/>
  <c r="H65" i="13"/>
  <c r="H50" i="13"/>
  <c r="H51" i="13"/>
  <c r="H52" i="13"/>
  <c r="H53" i="13"/>
  <c r="H54" i="13"/>
  <c r="H55" i="13"/>
  <c r="H56" i="13"/>
  <c r="H49" i="13"/>
  <c r="H38" i="13"/>
  <c r="H29" i="13"/>
  <c r="H30" i="13"/>
  <c r="H31" i="13"/>
  <c r="H28" i="13"/>
  <c r="H14" i="13"/>
  <c r="H15" i="13"/>
  <c r="H16" i="13"/>
  <c r="H17" i="13"/>
  <c r="H18" i="13"/>
  <c r="H19" i="13"/>
  <c r="H13" i="13"/>
  <c r="D22" i="15" l="1"/>
  <c r="D23" i="15"/>
  <c r="D24" i="15"/>
  <c r="D25" i="15"/>
  <c r="F58" i="4"/>
  <c r="F47" i="4"/>
  <c r="F38" i="4"/>
  <c r="F37" i="4"/>
  <c r="F26" i="4"/>
  <c r="F15" i="4"/>
  <c r="F14" i="4"/>
  <c r="F41" i="3"/>
  <c r="F32" i="3"/>
  <c r="F31" i="3"/>
  <c r="F22" i="3"/>
  <c r="F21" i="3"/>
  <c r="F12" i="3"/>
  <c r="F11" i="3"/>
  <c r="F78" i="2"/>
  <c r="F65" i="2"/>
  <c r="F64" i="2"/>
  <c r="F48" i="2"/>
  <c r="F47" i="2"/>
  <c r="F37" i="2"/>
  <c r="F36" i="2"/>
  <c r="F35" i="2"/>
  <c r="F26" i="2"/>
  <c r="F25" i="2"/>
  <c r="F15" i="2"/>
  <c r="F14" i="2"/>
  <c r="F24" i="2"/>
  <c r="F13" i="2"/>
  <c r="C69" i="5" l="1"/>
  <c r="C70" i="5"/>
  <c r="C71" i="5"/>
  <c r="C72" i="5"/>
  <c r="C73" i="5"/>
  <c r="C68" i="5"/>
  <c r="C56" i="5"/>
  <c r="C57" i="5"/>
  <c r="C58" i="5"/>
  <c r="C59" i="5"/>
  <c r="C60" i="5"/>
  <c r="C55" i="5"/>
  <c r="C43" i="5"/>
  <c r="C44" i="5"/>
  <c r="C45" i="5"/>
  <c r="C46" i="5"/>
  <c r="C47" i="5"/>
  <c r="C42" i="5"/>
  <c r="C28" i="5"/>
  <c r="C29" i="5"/>
  <c r="C30" i="5"/>
  <c r="C31" i="5"/>
  <c r="C32" i="5"/>
  <c r="C33" i="5"/>
  <c r="C27" i="5"/>
  <c r="F57" i="4"/>
  <c r="F59" i="4" s="1"/>
  <c r="F48" i="4"/>
  <c r="F49" i="4"/>
  <c r="E34" i="9" s="1"/>
  <c r="F39" i="4"/>
  <c r="E27" i="9" s="1"/>
  <c r="F27" i="4"/>
  <c r="F29" i="4" s="1"/>
  <c r="E20" i="9" s="1"/>
  <c r="F17" i="4"/>
  <c r="E6" i="9" s="1"/>
  <c r="N102" i="13"/>
  <c r="N104" i="13" s="1"/>
  <c r="M24" i="3"/>
  <c r="F24" i="3"/>
  <c r="F66" i="3" s="1"/>
  <c r="M27" i="2"/>
  <c r="F27" i="2"/>
  <c r="C13" i="9" s="1"/>
  <c r="I26" i="15"/>
  <c r="I31" i="15" s="1"/>
  <c r="D21" i="15"/>
  <c r="D20" i="15"/>
  <c r="D19" i="15"/>
  <c r="D18" i="15"/>
  <c r="D17" i="15"/>
  <c r="D16" i="15"/>
  <c r="D15" i="15"/>
  <c r="D14" i="15"/>
  <c r="D13" i="15"/>
  <c r="D12" i="15"/>
  <c r="D26" i="15" s="1"/>
  <c r="I6" i="15"/>
  <c r="L15" i="14"/>
  <c r="L20" i="14" s="1"/>
  <c r="L21" i="14" s="1"/>
  <c r="K12" i="14"/>
  <c r="E12" i="14"/>
  <c r="E15" i="14" s="1"/>
  <c r="L6" i="14"/>
  <c r="O100" i="13"/>
  <c r="K100" i="13"/>
  <c r="E100" i="13"/>
  <c r="O86" i="13"/>
  <c r="E86" i="13"/>
  <c r="O71" i="13"/>
  <c r="K71" i="13"/>
  <c r="E71" i="13"/>
  <c r="O57" i="13"/>
  <c r="K57" i="13"/>
  <c r="E57" i="13"/>
  <c r="M49" i="13"/>
  <c r="H40" i="13"/>
  <c r="H103" i="13" s="1"/>
  <c r="O32" i="13"/>
  <c r="K32" i="13"/>
  <c r="E32" i="13"/>
  <c r="O20" i="13"/>
  <c r="K20" i="13"/>
  <c r="E20" i="13"/>
  <c r="O74" i="5"/>
  <c r="D73" i="5"/>
  <c r="G73" i="5" s="1"/>
  <c r="D72" i="5"/>
  <c r="G72" i="5"/>
  <c r="E72" i="5" s="1"/>
  <c r="D71" i="5"/>
  <c r="G71" i="5" s="1"/>
  <c r="D70" i="5"/>
  <c r="G70" i="5" s="1"/>
  <c r="E70" i="5" s="1"/>
  <c r="D69" i="5"/>
  <c r="G69" i="5" s="1"/>
  <c r="D68" i="5"/>
  <c r="G68" i="5" s="1"/>
  <c r="O61" i="5"/>
  <c r="D60" i="5"/>
  <c r="G60" i="5" s="1"/>
  <c r="E60" i="5" s="1"/>
  <c r="D59" i="5"/>
  <c r="G59" i="5" s="1"/>
  <c r="D58" i="5"/>
  <c r="G58" i="5" s="1"/>
  <c r="D57" i="5"/>
  <c r="G57" i="5" s="1"/>
  <c r="D56" i="5"/>
  <c r="G56" i="5" s="1"/>
  <c r="E56" i="5" s="1"/>
  <c r="D55" i="5"/>
  <c r="G55" i="5" s="1"/>
  <c r="M59" i="4"/>
  <c r="M49" i="4"/>
  <c r="M63" i="3"/>
  <c r="F60" i="3"/>
  <c r="F63" i="3" s="1"/>
  <c r="M53" i="3"/>
  <c r="F51" i="3"/>
  <c r="F53" i="3" s="1"/>
  <c r="D34" i="9" s="1"/>
  <c r="M79" i="2"/>
  <c r="F77" i="2"/>
  <c r="F79" i="2" s="1"/>
  <c r="C41" i="9" s="1"/>
  <c r="M66" i="2"/>
  <c r="F66" i="2"/>
  <c r="C34" i="9" s="1"/>
  <c r="E58" i="5"/>
  <c r="O48" i="5"/>
  <c r="D47" i="5"/>
  <c r="G47" i="5" s="1"/>
  <c r="E47" i="5" s="1"/>
  <c r="D46" i="5"/>
  <c r="G46" i="5"/>
  <c r="E46" i="5" s="1"/>
  <c r="D45" i="5"/>
  <c r="G45" i="5" s="1"/>
  <c r="D44" i="5"/>
  <c r="G44" i="5" s="1"/>
  <c r="E44" i="5" s="1"/>
  <c r="D43" i="5"/>
  <c r="G43" i="5" s="1"/>
  <c r="E43" i="5" s="1"/>
  <c r="D42" i="5"/>
  <c r="G42" i="5" s="1"/>
  <c r="O34" i="5"/>
  <c r="D33" i="5"/>
  <c r="G33" i="5" s="1"/>
  <c r="D32" i="5"/>
  <c r="G32" i="5" s="1"/>
  <c r="G87" i="5" s="1"/>
  <c r="D31" i="5"/>
  <c r="G31" i="5" s="1"/>
  <c r="E31" i="5" s="1"/>
  <c r="D30" i="5"/>
  <c r="G30" i="5" s="1"/>
  <c r="G86" i="5" s="1"/>
  <c r="D29" i="5"/>
  <c r="G29" i="5"/>
  <c r="G85" i="5" s="1"/>
  <c r="D28" i="5"/>
  <c r="G28" i="5" s="1"/>
  <c r="D27" i="5"/>
  <c r="G27" i="5" s="1"/>
  <c r="O19" i="5"/>
  <c r="D18" i="5"/>
  <c r="G18" i="5" s="1"/>
  <c r="C18" i="5"/>
  <c r="D17" i="5"/>
  <c r="G17" i="5" s="1"/>
  <c r="G19" i="5" s="1"/>
  <c r="G6" i="9" s="1"/>
  <c r="C17" i="5"/>
  <c r="D16" i="5"/>
  <c r="G16" i="5" s="1"/>
  <c r="C16" i="5"/>
  <c r="E16" i="5" s="1"/>
  <c r="D15" i="5"/>
  <c r="G15" i="5" s="1"/>
  <c r="C15" i="5"/>
  <c r="D14" i="5"/>
  <c r="G14" i="5" s="1"/>
  <c r="C14" i="5"/>
  <c r="E14" i="5" s="1"/>
  <c r="D13" i="5"/>
  <c r="G13" i="5" s="1"/>
  <c r="C13" i="5"/>
  <c r="F44" i="3"/>
  <c r="D27" i="9" s="1"/>
  <c r="F34" i="3"/>
  <c r="D20" i="9" s="1"/>
  <c r="F14" i="3"/>
  <c r="F46" i="2"/>
  <c r="F49" i="2" s="1"/>
  <c r="C27" i="9" s="1"/>
  <c r="F16" i="2"/>
  <c r="E29" i="5"/>
  <c r="M39" i="4"/>
  <c r="M29" i="4"/>
  <c r="L26" i="4"/>
  <c r="M17" i="4"/>
  <c r="M44" i="3"/>
  <c r="L66" i="3"/>
  <c r="M34" i="3"/>
  <c r="L31" i="3"/>
  <c r="M14" i="3"/>
  <c r="M16" i="2"/>
  <c r="M49" i="2"/>
  <c r="M38" i="2"/>
  <c r="L35" i="2"/>
  <c r="L67" i="3"/>
  <c r="F38" i="2"/>
  <c r="C20" i="9" s="1"/>
  <c r="L63" i="4"/>
  <c r="L84" i="2"/>
  <c r="K16" i="7"/>
  <c r="G83" i="5" l="1"/>
  <c r="E27" i="5"/>
  <c r="E33" i="5"/>
  <c r="E15" i="5"/>
  <c r="G48" i="5"/>
  <c r="E42" i="5"/>
  <c r="G77" i="5"/>
  <c r="G84" i="5"/>
  <c r="E28" i="5"/>
  <c r="E17" i="5"/>
  <c r="D41" i="9"/>
  <c r="F65" i="3"/>
  <c r="H57" i="13"/>
  <c r="B20" i="9" s="1"/>
  <c r="D31" i="15"/>
  <c r="E14" i="7" s="1"/>
  <c r="C19" i="5"/>
  <c r="E18" i="5"/>
  <c r="E41" i="9"/>
  <c r="F61" i="4"/>
  <c r="E45" i="5"/>
  <c r="G80" i="5"/>
  <c r="C34" i="5"/>
  <c r="C48" i="5"/>
  <c r="C61" i="5"/>
  <c r="C74" i="5"/>
  <c r="H20" i="13"/>
  <c r="B6" i="9" s="1"/>
  <c r="E57" i="5"/>
  <c r="G79" i="5"/>
  <c r="G27" i="9"/>
  <c r="G61" i="5"/>
  <c r="G34" i="9" s="1"/>
  <c r="E55" i="5"/>
  <c r="E69" i="5"/>
  <c r="G78" i="5"/>
  <c r="G34" i="5"/>
  <c r="G20" i="9" s="1"/>
  <c r="E30" i="5"/>
  <c r="E48" i="5"/>
  <c r="G81" i="5"/>
  <c r="E59" i="5"/>
  <c r="G74" i="5"/>
  <c r="G41" i="9" s="1"/>
  <c r="G82" i="5"/>
  <c r="E73" i="5"/>
  <c r="E71" i="5"/>
  <c r="E13" i="5"/>
  <c r="E19" i="5" s="1"/>
  <c r="E68" i="5"/>
  <c r="E32" i="5"/>
  <c r="H44" i="9"/>
  <c r="E8" i="11" s="1"/>
  <c r="E20" i="14"/>
  <c r="F13" i="9"/>
  <c r="F63" i="4"/>
  <c r="E12" i="7" s="1"/>
  <c r="D13" i="9"/>
  <c r="D6" i="9"/>
  <c r="F83" i="2"/>
  <c r="F82" i="2"/>
  <c r="C6" i="9"/>
  <c r="H86" i="13"/>
  <c r="B34" i="9" s="1"/>
  <c r="H34" i="9" s="1"/>
  <c r="E6" i="11" s="1"/>
  <c r="H71" i="13"/>
  <c r="B27" i="9" s="1"/>
  <c r="H27" i="9" s="1"/>
  <c r="E5" i="11" s="1"/>
  <c r="H100" i="13"/>
  <c r="H32" i="13"/>
  <c r="H41" i="13" s="1"/>
  <c r="E74" i="5" l="1"/>
  <c r="D96" i="5" s="1"/>
  <c r="H20" i="9"/>
  <c r="E4" i="11" s="1"/>
  <c r="E34" i="5"/>
  <c r="H102" i="13"/>
  <c r="H104" i="13" s="1"/>
  <c r="E9" i="7" s="1"/>
  <c r="D93" i="5"/>
  <c r="G88" i="5"/>
  <c r="E15" i="7" s="1"/>
  <c r="B13" i="9"/>
  <c r="H13" i="9" s="1"/>
  <c r="E3" i="11" s="1"/>
  <c r="E61" i="5"/>
  <c r="E21" i="14"/>
  <c r="E24" i="14"/>
  <c r="E25" i="14" s="1"/>
  <c r="E13" i="7" s="1"/>
  <c r="F67" i="3"/>
  <c r="E11" i="7" s="1"/>
  <c r="F84" i="2"/>
  <c r="E10" i="7" s="1"/>
  <c r="H6" i="9"/>
  <c r="E2" i="11" s="1"/>
  <c r="B41" i="9"/>
  <c r="H41" i="9" s="1"/>
  <c r="H46" i="9" l="1"/>
  <c r="E16" i="7"/>
  <c r="E7" i="11"/>
  <c r="E1" i="11" s="1"/>
</calcChain>
</file>

<file path=xl/sharedStrings.xml><?xml version="1.0" encoding="utf-8"?>
<sst xmlns="http://schemas.openxmlformats.org/spreadsheetml/2006/main" count="1294" uniqueCount="255">
  <si>
    <t>BASQUETE MASCULINO</t>
  </si>
  <si>
    <t>Aéreo 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</si>
  <si>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</si>
  <si>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</si>
  <si>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</si>
  <si>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</si>
  <si>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</si>
  <si>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</si>
  <si>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</si>
  <si>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</si>
  <si>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</si>
  <si>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</si>
  <si>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</si>
  <si>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TOTAL NACIONAL</t>
  </si>
  <si>
    <t>TOTAL</t>
  </si>
  <si>
    <t>Diferença</t>
  </si>
  <si>
    <t>Período Realizado:</t>
  </si>
  <si>
    <t>TOTAL GERAL</t>
  </si>
  <si>
    <t xml:space="preserve">Total </t>
  </si>
  <si>
    <t>Hospedagem</t>
  </si>
  <si>
    <t>TIPO</t>
  </si>
  <si>
    <t>QUANTIDADE</t>
  </si>
  <si>
    <t>DIÁRIA</t>
  </si>
  <si>
    <t>ISS</t>
  </si>
  <si>
    <t>DUPLO</t>
  </si>
  <si>
    <t>BASQUETE MASCULINO - Hospedagem Nacional</t>
  </si>
  <si>
    <t>BASQUETE MASCULINO - Hospedagem Internacional</t>
  </si>
  <si>
    <t>Refeição</t>
  </si>
  <si>
    <t>Almoço e Jantar</t>
  </si>
  <si>
    <t>Local:</t>
  </si>
  <si>
    <t>BASQUETE MASCULINO - Alimentação Nacional</t>
  </si>
  <si>
    <t>BASQUETE MASCULINO - Alimentação Internacional</t>
  </si>
  <si>
    <t>Locação Van</t>
  </si>
  <si>
    <t>BASQUETE MASCULINO - Transporte Nacional</t>
  </si>
  <si>
    <t>BASQUETE MASCULINO - Transporte Internacional</t>
  </si>
  <si>
    <t>Pró-labore</t>
  </si>
  <si>
    <t>FUNÇÃO</t>
  </si>
  <si>
    <t>VALOR</t>
  </si>
  <si>
    <t>PATRONAL</t>
  </si>
  <si>
    <t>Encargos</t>
  </si>
  <si>
    <t>QTS</t>
  </si>
  <si>
    <t>TÉCNICO</t>
  </si>
  <si>
    <t>FISIOTERAPEUTA</t>
  </si>
  <si>
    <t>MECÂNICO</t>
  </si>
  <si>
    <t>ASSISTENTE TECNICO</t>
  </si>
  <si>
    <t>APOIO</t>
  </si>
  <si>
    <t>ASSISTENTE TÉCNICO</t>
  </si>
  <si>
    <t>SEGURO VIAGEM</t>
  </si>
  <si>
    <t xml:space="preserve">CONSOLIDADO GERAL </t>
  </si>
  <si>
    <t>PASSAGEM ÁREA</t>
  </si>
  <si>
    <t>HOSPEDAGEM</t>
  </si>
  <si>
    <t>ALIMENTAÇÃO</t>
  </si>
  <si>
    <t>TRANSPORTE</t>
  </si>
  <si>
    <t>PRÓ-LABORE</t>
  </si>
  <si>
    <t>Recife</t>
  </si>
  <si>
    <t>RIO DE JANEIRO</t>
  </si>
  <si>
    <t>UTI MÓVEL</t>
  </si>
  <si>
    <t xml:space="preserve">Bolsa s/ Patronal </t>
  </si>
  <si>
    <t>COORDENADOR DE MODALIDADE</t>
  </si>
  <si>
    <t>CONSOLIDADO BASQUETE FEMININO- PROJETADO</t>
  </si>
  <si>
    <t>CONSOLIDADO BASQUETE MASCULINO- PROJETADO</t>
  </si>
  <si>
    <t xml:space="preserve">Período Previsto: 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</si>
  <si>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</si>
  <si>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</si>
  <si>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AEREOS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</si>
  <si>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</si>
  <si>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Local: </t>
  </si>
  <si>
    <t>Local: RIO DE JANEIRO</t>
  </si>
  <si>
    <t>valor:</t>
  </si>
  <si>
    <t>Local :  RIO DE JANEIRO/RJ</t>
  </si>
  <si>
    <t>Período Previsto: 10 a 21/10/2014</t>
  </si>
  <si>
    <t>SÃO PAULO/MANAUS/SÃO PAULO</t>
  </si>
  <si>
    <t>RJ/MANAUS/RJ</t>
  </si>
  <si>
    <t xml:space="preserve">Dias: </t>
  </si>
  <si>
    <t>SÃO JOSÉ DO RIO PRETO/MANAUS/SÃO JOSÉ DO RIO PRETO</t>
  </si>
  <si>
    <t>FLORIANOPOLIS/MANAUS/FLORIANOPOLIS</t>
  </si>
  <si>
    <t>CAMPINAS/MANAUS/CAMPINAS</t>
  </si>
  <si>
    <t>RECIFE/MANAUS/RECIFE</t>
  </si>
  <si>
    <t>1 - I PERIODO DE TREINAMENTO - MANAUS-AM</t>
  </si>
  <si>
    <t>GOIANIA/MANAUS/GOIANIA</t>
  </si>
  <si>
    <t>Período Previsto: 10 a 21/10</t>
  </si>
  <si>
    <t>Período Previsto: 10 A 21/10/2014</t>
  </si>
  <si>
    <t>2 - I INTERCÂMBIO INTERNACIONAL  -TORONTO</t>
  </si>
  <si>
    <t>Período Previsto:  31/10 A 10/11/2014</t>
  </si>
  <si>
    <t>Local: TORONTO</t>
  </si>
  <si>
    <t>SÃO PAULO/TORONTO/SÃOPAULO</t>
  </si>
  <si>
    <t>TOTAL INTERNACIONAL</t>
  </si>
  <si>
    <t>2 - I INTERCÂMBIO INTERNACIONAL  - TORONTO</t>
  </si>
  <si>
    <t>SÃO PAULO</t>
  </si>
  <si>
    <t>3 - CAMPEONATO BRASILERIO DA PRIMEIRA DIVISÃO</t>
  </si>
  <si>
    <t>Período Previsto: 02 A 07/12/2014</t>
  </si>
  <si>
    <t>Local: RECIFE-PE</t>
  </si>
  <si>
    <t>SÃO PAULO/RECIFE/SÃO PAULO</t>
  </si>
  <si>
    <t>RIO DE JANEIRO/RECIFE/RIO DE JANEIRO</t>
  </si>
  <si>
    <t>JOINVILLE/RECIFE/JOINVILLE</t>
  </si>
  <si>
    <t>BELÉM/RECIFE/BELÉM</t>
  </si>
  <si>
    <t>4 -II ETAPA DE TREINAMENTO- RIO DE JANEIRO</t>
  </si>
  <si>
    <t>Período Previsto: 11 A 22/05/2015</t>
  </si>
  <si>
    <t>5 - III PERIODO DE TREINAMENTO - RIO DE JANEIRO</t>
  </si>
  <si>
    <t>6 - IV PERIODO DE TREINAMENTO - SÃO PAULO</t>
  </si>
  <si>
    <t>Período Previsto: 17 A 31/07/2015</t>
  </si>
  <si>
    <t>RIO DE JANEIRO/SÃO PAULO/RIO DE JANEIRO</t>
  </si>
  <si>
    <t>SINGLE</t>
  </si>
  <si>
    <t>RJ/SÃO PAULO/RJ</t>
  </si>
  <si>
    <t>SÃO JOSÉ DO RIO PRETO/SÃO PAULO/SÃO JOSÉ DO RIO PRETO</t>
  </si>
  <si>
    <t>FLORIANOPOLIS/SÃO PAULO/FLORIANOPOLIS</t>
  </si>
  <si>
    <t>RECIFE/SÃO PAULO/RECIFE</t>
  </si>
  <si>
    <t>FORTALEZA/RECIFE/FORTALEZA</t>
  </si>
  <si>
    <t>SÃO JOSÉ DO RIO PRETO/RECIFE/SÃO JOSÉ DO RIO PRETO</t>
  </si>
  <si>
    <t>BRASILIA/RECIFE/BRASILIA</t>
  </si>
  <si>
    <t>GOIÂNIA/RECIFE/GOIÂNIA</t>
  </si>
  <si>
    <t>SÃO PAULO/RIO DE JANEIRO/SÃO PAULO</t>
  </si>
  <si>
    <t>FLORIANOPOLIS/RIO DE JANEIRO/FLORIANOPOLIS</t>
  </si>
  <si>
    <t>RECIFE/RIO DE JANEIRO/RECIFE</t>
  </si>
  <si>
    <t>CAMPINAS/RIO DE JANEIRO/CAMPINAS</t>
  </si>
  <si>
    <t>GOIANIA/RIO DE JANEIRO/GOIANIA</t>
  </si>
  <si>
    <t>GOIANIA/SÕA PAULO/GOIANIA</t>
  </si>
  <si>
    <t>SÃO JOSÉ DO RIO PRETO/RIO DE JANEIRO/SÃO JOSÉ DO RIO PRETO</t>
  </si>
  <si>
    <t>Período Previsto: 01 A 15/03/2015</t>
  </si>
  <si>
    <t>Local: RECIFE</t>
  </si>
  <si>
    <t>1 - I PERIODO DE TREINAMENTO - MANAUS</t>
  </si>
  <si>
    <t>RECIFE</t>
  </si>
  <si>
    <t>Período Previsto: 02 A 07/2012/2014</t>
  </si>
  <si>
    <t>Período Previsto:01 A 15/03/2014</t>
  </si>
  <si>
    <t>Local: SÃO PAULO</t>
  </si>
  <si>
    <t>MANAUS</t>
  </si>
  <si>
    <t>TORONTO</t>
  </si>
  <si>
    <t>Período Previsto:  02 A 07/12/2014</t>
  </si>
  <si>
    <t>1 - I PERÍODO DE TREINAMENTO - MANAUS</t>
  </si>
  <si>
    <t>3 - CAMPEONATO BRASILEIRO DA PRIMEIRA DIVISÃO-RECIFE</t>
  </si>
  <si>
    <t>Período Previsto:02 A 07/12/2014</t>
  </si>
  <si>
    <t>COORDENADOR TÉCNICO</t>
  </si>
  <si>
    <t>COORDENADOR DE ÁRBITRAGEM</t>
  </si>
  <si>
    <t>COORDENADOR DE CLASSIFICAÇÃO FUNCIONAL</t>
  </si>
  <si>
    <t>ÁRBITRO</t>
  </si>
  <si>
    <t>COORDENADOR GERAL</t>
  </si>
  <si>
    <t xml:space="preserve">4 - II ETAPA DE TREINAMENTO -RIO DE JANEIRO </t>
  </si>
  <si>
    <t xml:space="preserve">5 - III ETAPA DE TREINAMENTO -RIO DE JANEIRO </t>
  </si>
  <si>
    <t xml:space="preserve">6 - IV ETAPA DE TREINAMENTO - SÃO PAULO </t>
  </si>
  <si>
    <r>
      <t>Dias: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</si>
  <si>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</si>
  <si>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MANAUS-AM</t>
    </r>
  </si>
  <si>
    <r>
      <t>Local: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</si>
  <si>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31/10  A 10/11/2014</t>
    </r>
  </si>
  <si>
    <r>
      <t>Local:</t>
    </r>
    <r>
      <rPr>
        <sz val="10"/>
        <color theme="1"/>
        <rFont val="Calibri"/>
        <family val="2"/>
        <scheme val="minor"/>
      </rPr>
      <t xml:space="preserve"> São Caetano (SP)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</si>
  <si>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01 A 15/03/2015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</si>
  <si>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JANEIRO-RJ</t>
    </r>
  </si>
  <si>
    <r>
      <t>Local:</t>
    </r>
    <r>
      <rPr>
        <sz val="10"/>
        <color theme="1"/>
        <rFont val="Calibri"/>
        <family val="2"/>
        <scheme val="minor"/>
      </rPr>
      <t xml:space="preserve"> SÃO PAULO</t>
    </r>
  </si>
  <si>
    <r>
      <t>Dias:</t>
    </r>
    <r>
      <rPr>
        <sz val="10"/>
        <color theme="1"/>
        <rFont val="Calibri"/>
        <family val="2"/>
        <scheme val="minor"/>
      </rPr>
      <t xml:space="preserve"> 11</t>
    </r>
  </si>
  <si>
    <t>Atualizado:</t>
  </si>
  <si>
    <t>2 - II INTERCÂMBIO INTERNACIONAL - TORONTO</t>
  </si>
  <si>
    <t>Período Previsto: 31/10 a 10/11/2014</t>
  </si>
  <si>
    <t>Seguro Viagem</t>
  </si>
  <si>
    <t xml:space="preserve"> </t>
  </si>
  <si>
    <t>CONSOLIDADO GERAL - PROJETADO</t>
  </si>
  <si>
    <t>CONSOLIDADO GERAL - REALIZADO</t>
  </si>
  <si>
    <t xml:space="preserve">Seguro Viagem </t>
  </si>
  <si>
    <r>
      <rPr>
        <b/>
        <sz val="10"/>
        <color indexed="8"/>
        <rFont val="Calibri"/>
        <family val="2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</si>
  <si>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t>Dias:</t>
  </si>
  <si>
    <t>Material Esportivo</t>
  </si>
  <si>
    <t>ITENS</t>
  </si>
  <si>
    <t>CAMISETAS DE JOGO BRANCA</t>
  </si>
  <si>
    <t>CAMISETAS DE JOGO AMARELA</t>
  </si>
  <si>
    <t>CALÇAS DE JOGO AZUL MARINHO</t>
  </si>
  <si>
    <t>CALÇA DE JOGO AZUL ROYAL</t>
  </si>
  <si>
    <t>BERMUDAS PARA TREINAMENTO AZUL MARINHO</t>
  </si>
  <si>
    <t>CAMISA GOLA CARECA AZUL</t>
  </si>
  <si>
    <t>CAMISA GOLA CARECA  AMARELA</t>
  </si>
  <si>
    <t>AGASALHO PARA VIAGEM VERDE</t>
  </si>
  <si>
    <t>CAMISAS POLOS AZUL</t>
  </si>
  <si>
    <t>CAMISAS POLOS AMARELAS</t>
  </si>
  <si>
    <t>MOCHILAS DE COSTA</t>
  </si>
  <si>
    <t>MALA DE VIAGEM</t>
  </si>
  <si>
    <t>BOLSAS PARA RODAS</t>
  </si>
  <si>
    <t>BOLSAS PARA BOLAS</t>
  </si>
  <si>
    <t xml:space="preserve">MATERIAL ESPORTIVO 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</si>
  <si>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</t>
    </r>
  </si>
  <si>
    <r>
      <t>Local:</t>
    </r>
    <r>
      <rPr>
        <sz val="10"/>
        <color theme="1"/>
        <rFont val="Calibri"/>
        <family val="2"/>
        <scheme val="minor"/>
      </rPr>
      <t xml:space="preserve"> MANAUS</t>
    </r>
  </si>
  <si>
    <t>2 - CAMPEONATO BRASILEIRO DA PRIMEIRA DIVISÃO - RECIFE</t>
  </si>
  <si>
    <t>5 - IV ETAPA DE TREINAMENTO- SÃO PAULO</t>
  </si>
  <si>
    <t xml:space="preserve">3 - II ETAPA DE TREINAMENTO- RIO DE JANEIRO </t>
  </si>
  <si>
    <t xml:space="preserve">4 - III ETAPA DE TREINAMENTO- RIO DE JANEIRO </t>
  </si>
  <si>
    <t>COORDENADORA</t>
  </si>
  <si>
    <t>CLASSIFICADOR FUNCIONAL</t>
  </si>
  <si>
    <t>Período Previsto: 31/10 A 10/11/2014</t>
  </si>
  <si>
    <t>3 - CAMPEONATO BRASILEIRO DA PRIMEIRA DIVISÃO - RECIFE</t>
  </si>
  <si>
    <t>4 - II ETAPA DE TREINAMENTO- RIO DE JANEIRO</t>
  </si>
  <si>
    <t>5 - III ETAPA DE TREINAMENTO- RIO DE JANEIRO</t>
  </si>
  <si>
    <t>6 - IV ETAPA DE TREINAMENTO- SÃO PAULO</t>
  </si>
  <si>
    <t>3 - CAMPEONATO BRASILEIRO DA PRIMEIRA DIVISÃO</t>
  </si>
  <si>
    <t xml:space="preserve">4 - II ETAPA DE TREINAMENTO - RIO DE JANEIRO </t>
  </si>
  <si>
    <t xml:space="preserve">5 - III ETAPA DE TREINAMENTO - RIO DE JANEIRO </t>
  </si>
  <si>
    <t>6 - IV ETAPA DE TREINAMENTO - SÃO PAULO</t>
  </si>
  <si>
    <r>
      <t>Local:</t>
    </r>
    <r>
      <rPr>
        <sz val="10"/>
        <color theme="1"/>
        <rFont val="Calibri"/>
        <family val="2"/>
        <scheme val="minor"/>
      </rPr>
      <t xml:space="preserve"> RIO DE JANEIRO</t>
    </r>
  </si>
  <si>
    <t>BASQUETE MASCULINO - Passagens Nacionais</t>
  </si>
  <si>
    <t>BASQUETE MASCULINO - Passagens Internacionais</t>
  </si>
  <si>
    <r>
      <t>Local:</t>
    </r>
    <r>
      <rPr>
        <sz val="10"/>
        <color theme="1"/>
        <rFont val="Calibri"/>
        <family val="2"/>
        <scheme val="minor"/>
      </rPr>
      <t>RIO DE JANEIRO</t>
    </r>
  </si>
  <si>
    <t>MANAUS/AM</t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</si>
  <si>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 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</si>
  <si>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11 A 22/05/2015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</si>
  <si>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17 A 31/07/2015</t>
    </r>
  </si>
  <si>
    <r>
      <t>Local:</t>
    </r>
    <r>
      <rPr>
        <sz val="10"/>
        <color theme="1"/>
        <rFont val="Calibri"/>
        <family val="2"/>
        <scheme val="minor"/>
      </rPr>
      <t xml:space="preserve"> Salvador</t>
    </r>
  </si>
  <si>
    <r>
      <t>Local:</t>
    </r>
    <r>
      <rPr>
        <sz val="10"/>
        <color theme="1"/>
        <rFont val="Calibri"/>
        <family val="2"/>
        <scheme val="minor"/>
      </rPr>
      <t xml:space="preserve"> RECIFE</t>
    </r>
  </si>
  <si>
    <t>ÁRBRITO</t>
  </si>
  <si>
    <t>UNIFORMES</t>
  </si>
  <si>
    <t>NOME DO EVENTO: I PERIODO DE TREINAMENTO - MANAUS</t>
  </si>
  <si>
    <t>NOME DO EVENTO: INTERCAMBIO TORONTO</t>
  </si>
  <si>
    <t>NOME DO EVENTO:III PERÍODO DE TREINAMENTO - RIO DE JANEIRO</t>
  </si>
  <si>
    <t>NOME DO EVENTO: CAMPEONATO BRASILEIRO - RECIFE</t>
  </si>
  <si>
    <t>NOME DO EVENTO:II ETAPA DE TREINAMENTO - RIO DE JANEIRO</t>
  </si>
  <si>
    <t>TOTAL GERAL MODALIDADE BASQUETE MASCULINO 2014/2015</t>
  </si>
  <si>
    <t>Data:10 A 21/10/2014</t>
  </si>
  <si>
    <t>Local : MANAUS/AM</t>
  </si>
  <si>
    <t>Evento: I PERIODO DE TREINAMENTO - MANAUS/AM</t>
  </si>
  <si>
    <t>Local : TORONTO</t>
  </si>
  <si>
    <t>Data: 31/10 A 10/11/2014</t>
  </si>
  <si>
    <t>Evento: I INTERCAMBIO DE TORONTO</t>
  </si>
  <si>
    <t>Data:1 A 7/12/2014</t>
  </si>
  <si>
    <t>Local :  RECIFE/PE</t>
  </si>
  <si>
    <t>Evento: CAMPEONATO BRASILEIRO</t>
  </si>
  <si>
    <t>Data: 11 A 22/05/2015</t>
  </si>
  <si>
    <t>Evento: II ETAPA DE TREINAMENTO</t>
  </si>
  <si>
    <t>Data: 1 A 15/03/2015</t>
  </si>
  <si>
    <t>Evento: III PERÍODO DE TREINAMENTO</t>
  </si>
  <si>
    <t>Local :  SÃO PAULO/SP</t>
  </si>
  <si>
    <t>Data: 17 A 31/07/2015</t>
  </si>
  <si>
    <t>CUSTO POR TRECHO I</t>
  </si>
  <si>
    <t>CUSTO POR TRECHO II</t>
  </si>
  <si>
    <t>PERÍODO</t>
  </si>
  <si>
    <t>PAGAMENTOS -  PRÓ LABORE</t>
  </si>
  <si>
    <t>Pontual</t>
  </si>
  <si>
    <t>Permanente</t>
  </si>
  <si>
    <t>PAGAMENTOS -  TRIBUTOS</t>
  </si>
  <si>
    <t>RESUMO DETALHADO - BASQUETE MASCULINO</t>
  </si>
  <si>
    <t>ORIGEM</t>
  </si>
  <si>
    <t>DESTINO</t>
  </si>
  <si>
    <t>Belém</t>
  </si>
  <si>
    <t>Manaus</t>
  </si>
  <si>
    <t>ida e volta</t>
  </si>
  <si>
    <t>São José do Rio Preto</t>
  </si>
  <si>
    <t>São Paulo</t>
  </si>
  <si>
    <t>Goiania</t>
  </si>
  <si>
    <t>Florianópolis</t>
  </si>
  <si>
    <t>Fortaleza</t>
  </si>
  <si>
    <t>Rio de Janeiro</t>
  </si>
  <si>
    <t>Campinas</t>
  </si>
  <si>
    <t>S.J. Rio Presto</t>
  </si>
  <si>
    <t>SP</t>
  </si>
  <si>
    <t>TORONTO (CAN)</t>
  </si>
  <si>
    <t>Joinvile</t>
  </si>
  <si>
    <t>S.J. Rio Preto</t>
  </si>
  <si>
    <t>Brasilia</t>
  </si>
  <si>
    <t>LOCAL</t>
  </si>
  <si>
    <t>VAN</t>
  </si>
  <si>
    <t>FURGÃO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</si>
</sst>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 Narrow"/>
      <family val="2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rgb="FF000000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6">
    <xf numFmtId="0" fontId="0" fillId="0" borderId="0" xfId="0"/>
    <xf numFmtId="0" fontId="4" fillId="4" borderId="0" xfId="0" applyFont="1" applyFill="1"/>
    <xf numFmtId="0" fontId="5" fillId="4" borderId="0" xfId="0" applyFont="1" applyFill="1"/>
    <xf numFmtId="0" fontId="5" fillId="7" borderId="9" xfId="0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10" fillId="12" borderId="0" xfId="0" applyNumberFormat="1" applyFont="1" applyFill="1"/>
    <xf numFmtId="0" fontId="0" fillId="7" borderId="0" xfId="0" applyFill="1"/>
    <xf numFmtId="0" fontId="7" fillId="4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7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2" fillId="0" borderId="0" xfId="0" applyFont="1"/>
    <xf numFmtId="0" fontId="16" fillId="4" borderId="0" xfId="0" applyFont="1" applyFill="1"/>
    <xf numFmtId="0" fontId="18" fillId="4" borderId="0" xfId="0" applyFont="1" applyFill="1"/>
    <xf numFmtId="0" fontId="2" fillId="7" borderId="2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164" fontId="20" fillId="9" borderId="9" xfId="0" applyNumberFormat="1" applyFont="1" applyFill="1" applyBorder="1" applyAlignment="1">
      <alignment horizontal="center" vertical="center"/>
    </xf>
    <xf numFmtId="0" fontId="21" fillId="0" borderId="0" xfId="0" applyFont="1"/>
    <xf numFmtId="164" fontId="20" fillId="7" borderId="22" xfId="0" applyNumberFormat="1" applyFont="1" applyFill="1" applyBorder="1" applyAlignment="1">
      <alignment horizontal="center" vertical="center"/>
    </xf>
    <xf numFmtId="164" fontId="9" fillId="14" borderId="26" xfId="0" applyNumberFormat="1" applyFont="1" applyFill="1" applyBorder="1" applyAlignment="1">
      <alignment horizontal="center" vertical="center"/>
    </xf>
    <xf numFmtId="164" fontId="21" fillId="0" borderId="0" xfId="0" applyNumberFormat="1" applyFont="1"/>
    <xf numFmtId="164" fontId="15" fillId="7" borderId="0" xfId="0" applyNumberFormat="1" applyFont="1" applyFill="1" applyBorder="1" applyAlignment="1">
      <alignment horizontal="center"/>
    </xf>
    <xf numFmtId="0" fontId="18" fillId="7" borderId="7" xfId="0" applyFont="1" applyFill="1" applyBorder="1"/>
    <xf numFmtId="0" fontId="7" fillId="7" borderId="7" xfId="0" applyFont="1" applyFill="1" applyBorder="1"/>
    <xf numFmtId="0" fontId="12" fillId="7" borderId="7" xfId="0" applyFont="1" applyFill="1" applyBorder="1"/>
    <xf numFmtId="168" fontId="2" fillId="7" borderId="9" xfId="0" applyNumberFormat="1" applyFont="1" applyFill="1" applyBorder="1"/>
    <xf numFmtId="168" fontId="19" fillId="9" borderId="27" xfId="0" applyNumberFormat="1" applyFont="1" applyFill="1" applyBorder="1" applyAlignment="1">
      <alignment vertical="center"/>
    </xf>
    <xf numFmtId="0" fontId="18" fillId="7" borderId="0" xfId="0" applyFont="1" applyFill="1" applyBorder="1"/>
    <xf numFmtId="0" fontId="22" fillId="0" borderId="0" xfId="0" applyFont="1"/>
    <xf numFmtId="0" fontId="5" fillId="4" borderId="0" xfId="0" applyFont="1" applyFill="1" applyAlignment="1">
      <alignment horizontal="left"/>
    </xf>
    <xf numFmtId="0" fontId="25" fillId="4" borderId="0" xfId="0" applyFont="1" applyFill="1" applyAlignment="1">
      <alignment horizontal="center"/>
    </xf>
    <xf numFmtId="0" fontId="5" fillId="0" borderId="0" xfId="0" applyFont="1"/>
    <xf numFmtId="0" fontId="26" fillId="3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164" fontId="18" fillId="5" borderId="6" xfId="0" applyNumberFormat="1" applyFont="1" applyFill="1" applyBorder="1" applyAlignment="1">
      <alignment horizontal="center" vertical="center" wrapText="1"/>
    </xf>
    <xf numFmtId="164" fontId="18" fillId="5" borderId="7" xfId="0" applyNumberFormat="1" applyFont="1" applyFill="1" applyBorder="1" applyAlignment="1">
      <alignment horizontal="center" vertical="center" wrapText="1"/>
    </xf>
    <xf numFmtId="164" fontId="18" fillId="5" borderId="6" xfId="0" applyNumberFormat="1" applyFont="1" applyFill="1" applyBorder="1" applyAlignment="1">
      <alignment horizontal="center" vertical="center"/>
    </xf>
    <xf numFmtId="1" fontId="5" fillId="7" borderId="9" xfId="0" applyNumberFormat="1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/>
    <xf numFmtId="1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/>
    <xf numFmtId="164" fontId="4" fillId="13" borderId="9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4" fillId="5" borderId="9" xfId="0" applyNumberFormat="1" applyFont="1" applyFill="1" applyBorder="1"/>
    <xf numFmtId="0" fontId="18" fillId="5" borderId="5" xfId="0" applyFont="1" applyFill="1" applyBorder="1" applyAlignment="1">
      <alignment horizontal="center" vertical="center"/>
    </xf>
    <xf numFmtId="164" fontId="18" fillId="5" borderId="5" xfId="0" applyNumberFormat="1" applyFont="1" applyFill="1" applyBorder="1" applyAlignment="1">
      <alignment horizontal="center" vertical="center" wrapText="1"/>
    </xf>
    <xf numFmtId="164" fontId="18" fillId="5" borderId="10" xfId="0" applyNumberFormat="1" applyFont="1" applyFill="1" applyBorder="1" applyAlignment="1">
      <alignment horizontal="center" vertical="center" wrapText="1"/>
    </xf>
    <xf numFmtId="164" fontId="18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164" fontId="5" fillId="7" borderId="7" xfId="0" applyNumberFormat="1" applyFont="1" applyFill="1" applyBorder="1" applyAlignment="1">
      <alignment horizontal="right" vertical="center"/>
    </xf>
    <xf numFmtId="164" fontId="5" fillId="0" borderId="9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5" fillId="0" borderId="9" xfId="0" applyFont="1" applyBorder="1"/>
    <xf numFmtId="0" fontId="27" fillId="0" borderId="0" xfId="0" applyFont="1" applyBorder="1" applyAlignment="1">
      <alignment horizontal="center"/>
    </xf>
    <xf numFmtId="0" fontId="5" fillId="0" borderId="0" xfId="0" applyFont="1" applyBorder="1"/>
    <xf numFmtId="0" fontId="5" fillId="4" borderId="0" xfId="0" applyFont="1" applyFill="1" applyAlignment="1">
      <alignment horizontal="center"/>
    </xf>
    <xf numFmtId="0" fontId="28" fillId="7" borderId="9" xfId="0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 wrapText="1"/>
    </xf>
    <xf numFmtId="0" fontId="5" fillId="7" borderId="0" xfId="0" applyFont="1" applyFill="1"/>
    <xf numFmtId="165" fontId="5" fillId="7" borderId="9" xfId="0" applyNumberFormat="1" applyFont="1" applyFill="1" applyBorder="1" applyAlignment="1">
      <alignment horizontal="center" vertical="center"/>
    </xf>
    <xf numFmtId="22" fontId="5" fillId="0" borderId="0" xfId="0" applyNumberFormat="1" applyFont="1"/>
    <xf numFmtId="0" fontId="5" fillId="0" borderId="0" xfId="0" applyFont="1" applyAlignment="1">
      <alignment horizontal="center"/>
    </xf>
    <xf numFmtId="0" fontId="23" fillId="3" borderId="0" xfId="0" applyFont="1" applyFill="1" applyAlignment="1"/>
    <xf numFmtId="0" fontId="30" fillId="5" borderId="5" xfId="0" applyFont="1" applyFill="1" applyBorder="1" applyAlignment="1">
      <alignment horizontal="center" vertical="center"/>
    </xf>
    <xf numFmtId="164" fontId="30" fillId="5" borderId="5" xfId="0" applyNumberFormat="1" applyFont="1" applyFill="1" applyBorder="1" applyAlignment="1">
      <alignment horizontal="center" vertical="center" wrapText="1"/>
    </xf>
    <xf numFmtId="164" fontId="30" fillId="5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164" fontId="31" fillId="5" borderId="5" xfId="0" applyNumberFormat="1" applyFont="1" applyFill="1" applyBorder="1" applyAlignment="1">
      <alignment horizontal="center" vertical="center" wrapText="1"/>
    </xf>
    <xf numFmtId="164" fontId="31" fillId="5" borderId="11" xfId="0" applyNumberFormat="1" applyFont="1" applyFill="1" applyBorder="1" applyAlignment="1">
      <alignment horizontal="center" vertical="center" wrapText="1"/>
    </xf>
    <xf numFmtId="164" fontId="31" fillId="5" borderId="5" xfId="0" applyNumberFormat="1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/>
    </xf>
    <xf numFmtId="164" fontId="30" fillId="13" borderId="9" xfId="0" applyNumberFormat="1" applyFont="1" applyFill="1" applyBorder="1"/>
    <xf numFmtId="164" fontId="30" fillId="5" borderId="9" xfId="0" applyNumberFormat="1" applyFont="1" applyFill="1" applyBorder="1"/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5" fillId="8" borderId="0" xfId="0" applyFont="1" applyFill="1"/>
    <xf numFmtId="167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7" fontId="4" fillId="8" borderId="0" xfId="0" applyNumberFormat="1" applyFont="1" applyFill="1"/>
    <xf numFmtId="4" fontId="4" fillId="8" borderId="0" xfId="0" applyNumberFormat="1" applyFont="1" applyFill="1"/>
    <xf numFmtId="164" fontId="4" fillId="8" borderId="0" xfId="0" applyNumberFormat="1" applyFont="1" applyFill="1"/>
    <xf numFmtId="44" fontId="4" fillId="9" borderId="9" xfId="1" applyFont="1" applyFill="1" applyBorder="1"/>
    <xf numFmtId="166" fontId="4" fillId="10" borderId="9" xfId="0" applyNumberFormat="1" applyFont="1" applyFill="1" applyBorder="1"/>
    <xf numFmtId="0" fontId="5" fillId="7" borderId="9" xfId="0" applyFont="1" applyFill="1" applyBorder="1" applyAlignment="1">
      <alignment horizontal="left" vertical="center"/>
    </xf>
    <xf numFmtId="164" fontId="28" fillId="0" borderId="9" xfId="0" applyNumberFormat="1" applyFont="1" applyBorder="1" applyAlignment="1">
      <alignment horizontal="right" vertical="center"/>
    </xf>
    <xf numFmtId="4" fontId="5" fillId="7" borderId="9" xfId="0" applyNumberFormat="1" applyFont="1" applyFill="1" applyBorder="1" applyAlignment="1">
      <alignment horizontal="right" vertical="center"/>
    </xf>
    <xf numFmtId="0" fontId="32" fillId="7" borderId="9" xfId="0" applyFont="1" applyFill="1" applyBorder="1" applyAlignment="1">
      <alignment vertical="center"/>
    </xf>
    <xf numFmtId="167" fontId="5" fillId="7" borderId="9" xfId="2" applyNumberFormat="1" applyFont="1" applyFill="1" applyBorder="1" applyAlignment="1">
      <alignment horizontal="right" vertical="center"/>
    </xf>
    <xf numFmtId="0" fontId="33" fillId="0" borderId="9" xfId="0" applyFont="1" applyFill="1" applyBorder="1" applyAlignment="1">
      <alignment horizontal="left"/>
    </xf>
    <xf numFmtId="1" fontId="30" fillId="0" borderId="9" xfId="0" applyNumberFormat="1" applyFont="1" applyFill="1" applyBorder="1" applyAlignment="1">
      <alignment horizontal="center"/>
    </xf>
    <xf numFmtId="44" fontId="33" fillId="0" borderId="9" xfId="1" applyNumberFormat="1" applyFont="1" applyFill="1" applyBorder="1" applyAlignment="1">
      <alignment horizontal="center"/>
    </xf>
    <xf numFmtId="164" fontId="30" fillId="0" borderId="9" xfId="0" applyNumberFormat="1" applyFont="1" applyFill="1" applyBorder="1" applyAlignment="1">
      <alignment horizontal="right" vertical="center"/>
    </xf>
    <xf numFmtId="4" fontId="4" fillId="8" borderId="0" xfId="0" applyNumberFormat="1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4" fillId="0" borderId="0" xfId="0" applyFont="1" applyAlignment="1">
      <alignment horizontal="center" wrapText="1"/>
    </xf>
    <xf numFmtId="0" fontId="27" fillId="0" borderId="9" xfId="0" applyFont="1" applyBorder="1" applyAlignment="1">
      <alignment horizontal="center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164" fontId="30" fillId="0" borderId="12" xfId="0" applyNumberFormat="1" applyFont="1" applyFill="1" applyBorder="1"/>
    <xf numFmtId="0" fontId="31" fillId="5" borderId="9" xfId="0" applyFont="1" applyFill="1" applyBorder="1" applyAlignment="1">
      <alignment horizontal="center" vertical="center"/>
    </xf>
    <xf numFmtId="164" fontId="31" fillId="5" borderId="9" xfId="0" applyNumberFormat="1" applyFont="1" applyFill="1" applyBorder="1" applyAlignment="1">
      <alignment horizontal="center" vertical="center" wrapText="1"/>
    </xf>
    <xf numFmtId="164" fontId="31" fillId="5" borderId="9" xfId="0" applyNumberFormat="1" applyFont="1" applyFill="1" applyBorder="1" applyAlignment="1">
      <alignment horizontal="center" vertical="center"/>
    </xf>
    <xf numFmtId="164" fontId="4" fillId="9" borderId="9" xfId="0" applyNumberFormat="1" applyFont="1" applyFill="1" applyBorder="1"/>
    <xf numFmtId="164" fontId="4" fillId="10" borderId="9" xfId="0" applyNumberFormat="1" applyFont="1" applyFill="1" applyBorder="1"/>
    <xf numFmtId="0" fontId="4" fillId="9" borderId="2" xfId="0" applyFont="1" applyFill="1" applyBorder="1" applyAlignment="1"/>
    <xf numFmtId="0" fontId="4" fillId="9" borderId="3" xfId="0" applyFont="1" applyFill="1" applyBorder="1" applyAlignment="1"/>
    <xf numFmtId="0" fontId="4" fillId="10" borderId="2" xfId="0" applyFont="1" applyFill="1" applyBorder="1" applyAlignment="1"/>
    <xf numFmtId="0" fontId="4" fillId="10" borderId="3" xfId="0" applyFont="1" applyFill="1" applyBorder="1" applyAlignment="1"/>
    <xf numFmtId="164" fontId="18" fillId="10" borderId="9" xfId="0" applyNumberFormat="1" applyFont="1" applyFill="1" applyBorder="1"/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right" vertical="center"/>
    </xf>
    <xf numFmtId="164" fontId="5" fillId="7" borderId="14" xfId="0" applyNumberFormat="1" applyFont="1" applyFill="1" applyBorder="1" applyAlignment="1">
      <alignment horizontal="right" vertical="center"/>
    </xf>
    <xf numFmtId="0" fontId="4" fillId="4" borderId="0" xfId="0" applyFont="1" applyFill="1" applyAlignment="1">
      <alignment horizontal="left"/>
    </xf>
    <xf numFmtId="0" fontId="30" fillId="11" borderId="5" xfId="0" applyFont="1" applyFill="1" applyBorder="1" applyAlignment="1">
      <alignment horizontal="center" vertical="center"/>
    </xf>
    <xf numFmtId="0" fontId="32" fillId="7" borderId="9" xfId="0" applyFont="1" applyFill="1" applyBorder="1" applyAlignment="1">
      <alignment horizontal="left" vertical="center" wrapText="1"/>
    </xf>
    <xf numFmtId="167" fontId="5" fillId="7" borderId="9" xfId="2" applyNumberFormat="1" applyFont="1" applyFill="1" applyBorder="1" applyAlignment="1">
      <alignment vertical="center"/>
    </xf>
    <xf numFmtId="166" fontId="5" fillId="7" borderId="9" xfId="1" applyNumberFormat="1" applyFont="1" applyFill="1" applyBorder="1" applyAlignment="1">
      <alignment vertical="center"/>
    </xf>
    <xf numFmtId="164" fontId="5" fillId="7" borderId="9" xfId="0" applyNumberFormat="1" applyFont="1" applyFill="1" applyBorder="1" applyAlignment="1">
      <alignment vertical="center"/>
    </xf>
    <xf numFmtId="0" fontId="4" fillId="5" borderId="3" xfId="0" applyFont="1" applyFill="1" applyBorder="1" applyAlignment="1"/>
    <xf numFmtId="166" fontId="4" fillId="11" borderId="3" xfId="0" applyNumberFormat="1" applyFont="1" applyFill="1" applyBorder="1" applyAlignment="1"/>
    <xf numFmtId="0" fontId="5" fillId="0" borderId="0" xfId="0" applyFont="1" applyFill="1"/>
    <xf numFmtId="0" fontId="32" fillId="7" borderId="15" xfId="0" applyFont="1" applyFill="1" applyBorder="1" applyAlignment="1">
      <alignment vertical="center"/>
    </xf>
    <xf numFmtId="0" fontId="5" fillId="0" borderId="15" xfId="0" applyFont="1" applyBorder="1"/>
    <xf numFmtId="166" fontId="4" fillId="7" borderId="15" xfId="1" applyNumberFormat="1" applyFont="1" applyFill="1" applyBorder="1" applyAlignment="1">
      <alignment horizontal="center"/>
    </xf>
    <xf numFmtId="0" fontId="5" fillId="0" borderId="15" xfId="0" applyFont="1" applyFill="1" applyBorder="1" applyAlignment="1"/>
    <xf numFmtId="166" fontId="4" fillId="0" borderId="15" xfId="1" applyNumberFormat="1" applyFont="1" applyFill="1" applyBorder="1" applyAlignment="1">
      <alignment horizontal="center"/>
    </xf>
    <xf numFmtId="166" fontId="4" fillId="8" borderId="15" xfId="1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164" fontId="20" fillId="7" borderId="0" xfId="0" applyNumberFormat="1" applyFont="1" applyFill="1" applyBorder="1" applyAlignment="1">
      <alignment horizontal="center" vertical="center"/>
    </xf>
    <xf numFmtId="164" fontId="20" fillId="7" borderId="9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5" fillId="4" borderId="22" xfId="0" applyFont="1" applyFill="1" applyBorder="1"/>
    <xf numFmtId="0" fontId="5" fillId="4" borderId="22" xfId="0" applyFont="1" applyFill="1" applyBorder="1" applyAlignment="1">
      <alignment horizontal="left"/>
    </xf>
    <xf numFmtId="0" fontId="5" fillId="0" borderId="6" xfId="0" applyFont="1" applyBorder="1"/>
    <xf numFmtId="0" fontId="5" fillId="7" borderId="6" xfId="0" applyFont="1" applyFill="1" applyBorder="1"/>
    <xf numFmtId="0" fontId="5" fillId="7" borderId="6" xfId="0" applyFont="1" applyFill="1" applyBorder="1" applyAlignment="1">
      <alignment horizontal="center"/>
    </xf>
    <xf numFmtId="0" fontId="23" fillId="7" borderId="0" xfId="0" applyFont="1" applyFill="1" applyAlignment="1"/>
    <xf numFmtId="0" fontId="4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/>
    <xf numFmtId="0" fontId="27" fillId="0" borderId="9" xfId="0" applyFont="1" applyFill="1" applyBorder="1" applyAlignment="1">
      <alignment horizontal="center"/>
    </xf>
    <xf numFmtId="0" fontId="5" fillId="0" borderId="9" xfId="0" applyFont="1" applyFill="1" applyBorder="1"/>
    <xf numFmtId="168" fontId="4" fillId="0" borderId="15" xfId="1" applyNumberFormat="1" applyFont="1" applyBorder="1" applyAlignment="1">
      <alignment horizontal="center"/>
    </xf>
    <xf numFmtId="166" fontId="0" fillId="0" borderId="0" xfId="1" applyNumberFormat="1" applyFont="1" applyAlignment="1"/>
    <xf numFmtId="0" fontId="23" fillId="0" borderId="0" xfId="0" applyFont="1" applyFill="1" applyAlignment="1"/>
    <xf numFmtId="0" fontId="25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5" fillId="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center"/>
      <protection locked="0" hidden="1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26" fillId="3" borderId="2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30" fillId="6" borderId="2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31" fillId="6" borderId="13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6" borderId="14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26" fillId="3" borderId="8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9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left"/>
    </xf>
    <xf numFmtId="0" fontId="18" fillId="10" borderId="3" xfId="0" applyFont="1" applyFill="1" applyBorder="1" applyAlignment="1">
      <alignment horizontal="left"/>
    </xf>
    <xf numFmtId="0" fontId="18" fillId="10" borderId="4" xfId="0" applyFont="1" applyFill="1" applyBorder="1" applyAlignment="1">
      <alignment horizontal="left"/>
    </xf>
    <xf numFmtId="0" fontId="27" fillId="0" borderId="9" xfId="0" applyFont="1" applyBorder="1" applyAlignment="1">
      <alignment horizontal="center"/>
    </xf>
    <xf numFmtId="168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8" fontId="32" fillId="7" borderId="29" xfId="0" applyNumberFormat="1" applyFont="1" applyFill="1" applyBorder="1" applyAlignment="1">
      <alignment horizontal="center" vertical="center"/>
    </xf>
    <xf numFmtId="168" fontId="32" fillId="7" borderId="15" xfId="0" applyNumberFormat="1" applyFont="1" applyFill="1" applyBorder="1" applyAlignment="1">
      <alignment horizontal="center" vertical="center"/>
    </xf>
    <xf numFmtId="0" fontId="32" fillId="7" borderId="29" xfId="0" applyFont="1" applyFill="1" applyBorder="1" applyAlignment="1">
      <alignment horizontal="center" vertical="center"/>
    </xf>
    <xf numFmtId="0" fontId="32" fillId="7" borderId="15" xfId="0" applyFont="1" applyFill="1" applyBorder="1" applyAlignment="1">
      <alignment horizontal="center" vertical="center"/>
    </xf>
    <xf numFmtId="0" fontId="34" fillId="1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9" fillId="12" borderId="0" xfId="0" applyFont="1" applyFill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9" fillId="12" borderId="18" xfId="0" applyFont="1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14" fillId="7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9" fillId="9" borderId="23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</xdr:colOff>
      <xdr:row>0</xdr:row>
      <xdr:rowOff>116681</xdr:rowOff>
    </xdr:from>
    <xdr:to>
      <xdr:col>13</xdr:col>
      <xdr:colOff>676275</xdr:colOff>
      <xdr:row>4</xdr:row>
      <xdr:rowOff>0</xdr:rowOff>
    </xdr:to>
    <xdr:sp macro="" textlink="">
      <xdr:nvSpPr>
        <xdr:cNvPr id="2" name="CaixaDeTexto 1"/>
        <xdr:cNvSpPr txBox="1"/>
      </xdr:nvSpPr>
      <xdr:spPr>
        <a:xfrm>
          <a:off x="2021681" y="116681"/>
          <a:ext cx="99226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PASSAGENS AÉREAS</a:t>
          </a:r>
        </a:p>
        <a:p>
          <a:pPr algn="ctr"/>
          <a:r>
            <a:rPr lang="pt-BR" sz="1800" b="1" baseline="0"/>
            <a:t>PREPARAÇÃO DA SELEÇÃO DE BASQUETE MASCULINO - 2014/2015</a:t>
          </a:r>
        </a:p>
      </xdr:txBody>
    </xdr:sp>
    <xdr:clientData/>
  </xdr:twoCellAnchor>
  <xdr:twoCellAnchor>
    <xdr:from>
      <xdr:col>0</xdr:col>
      <xdr:colOff>129381</xdr:colOff>
      <xdr:row>0</xdr:row>
      <xdr:rowOff>76200</xdr:rowOff>
    </xdr:from>
    <xdr:to>
      <xdr:col>0</xdr:col>
      <xdr:colOff>923609</xdr:colOff>
      <xdr:row>3</xdr:row>
      <xdr:rowOff>24813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381" y="76200"/>
          <a:ext cx="794228" cy="7487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678656</xdr:colOff>
      <xdr:row>0</xdr:row>
      <xdr:rowOff>164306</xdr:rowOff>
    </xdr:from>
    <xdr:to>
      <xdr:col>11</xdr:col>
      <xdr:colOff>200025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1897856" y="164306"/>
          <a:ext cx="7150894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157956</xdr:colOff>
      <xdr:row>0</xdr:row>
      <xdr:rowOff>48419</xdr:rowOff>
    </xdr:from>
    <xdr:to>
      <xdr:col>0</xdr:col>
      <xdr:colOff>994833</xdr:colOff>
      <xdr:row>4</xdr:row>
      <xdr:rowOff>116417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956" y="48419"/>
          <a:ext cx="836877" cy="1126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164306</xdr:rowOff>
    </xdr:from>
    <xdr:to>
      <xdr:col>11</xdr:col>
      <xdr:colOff>200025</xdr:colOff>
      <xdr:row>4</xdr:row>
      <xdr:rowOff>0</xdr:rowOff>
    </xdr:to>
    <xdr:sp macro="" textlink="">
      <xdr:nvSpPr>
        <xdr:cNvPr id="2" name="CaixaDeTexto 1"/>
        <xdr:cNvSpPr txBox="1"/>
      </xdr:nvSpPr>
      <xdr:spPr>
        <a:xfrm>
          <a:off x="2543175" y="164306"/>
          <a:ext cx="735330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104774</xdr:colOff>
      <xdr:row>0</xdr:row>
      <xdr:rowOff>47625</xdr:rowOff>
    </xdr:from>
    <xdr:to>
      <xdr:col>0</xdr:col>
      <xdr:colOff>695325</xdr:colOff>
      <xdr:row>3</xdr:row>
      <xdr:rowOff>183405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4" y="47625"/>
          <a:ext cx="590551" cy="935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678656</xdr:colOff>
      <xdr:row>0</xdr:row>
      <xdr:rowOff>164306</xdr:rowOff>
    </xdr:from>
    <xdr:to>
      <xdr:col>11</xdr:col>
      <xdr:colOff>200025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2688431" y="164306"/>
          <a:ext cx="7208044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161925</xdr:colOff>
      <xdr:row>0</xdr:row>
      <xdr:rowOff>45244</xdr:rowOff>
    </xdr:from>
    <xdr:to>
      <xdr:col>0</xdr:col>
      <xdr:colOff>704850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1593056</xdr:colOff>
      <xdr:row>0</xdr:row>
      <xdr:rowOff>221456</xdr:rowOff>
    </xdr:from>
    <xdr:to>
      <xdr:col>8</xdr:col>
      <xdr:colOff>342900</xdr:colOff>
      <xdr:row>4</xdr:row>
      <xdr:rowOff>161131</xdr:rowOff>
    </xdr:to>
    <xdr:sp macro="" textlink="">
      <xdr:nvSpPr>
        <xdr:cNvPr id="2" name="CaixaDeTexto 1"/>
        <xdr:cNvSpPr txBox="1"/>
      </xdr:nvSpPr>
      <xdr:spPr>
        <a:xfrm>
          <a:off x="1593056" y="221456"/>
          <a:ext cx="8598694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MATERIAL ESPORTIVO (UNIFORMES)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161925</xdr:colOff>
      <xdr:row>0</xdr:row>
      <xdr:rowOff>45244</xdr:rowOff>
    </xdr:from>
    <xdr:to>
      <xdr:col>0</xdr:col>
      <xdr:colOff>704850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0</xdr:row>
      <xdr:rowOff>164306</xdr:rowOff>
    </xdr:from>
    <xdr:to>
      <xdr:col>10</xdr:col>
      <xdr:colOff>200025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2869406" y="164306"/>
          <a:ext cx="90463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SEGURO VIAGEM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161925</xdr:colOff>
      <xdr:row>0</xdr:row>
      <xdr:rowOff>45244</xdr:rowOff>
    </xdr:from>
    <xdr:to>
      <xdr:col>0</xdr:col>
      <xdr:colOff>704850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1857376</xdr:colOff>
      <xdr:row>0</xdr:row>
      <xdr:rowOff>152400</xdr:rowOff>
    </xdr:from>
    <xdr:to>
      <xdr:col>13</xdr:col>
      <xdr:colOff>38101</xdr:colOff>
      <xdr:row>4</xdr:row>
      <xdr:rowOff>92075</xdr:rowOff>
    </xdr:to>
    <xdr:sp macro="" textlink="">
      <xdr:nvSpPr>
        <xdr:cNvPr id="4" name="CaixaDeTexto 3"/>
        <xdr:cNvSpPr txBox="1"/>
      </xdr:nvSpPr>
      <xdr:spPr>
        <a:xfrm>
          <a:off x="1857376" y="152400"/>
          <a:ext cx="1211580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PRÓ LABORE (RH)</a:t>
          </a:r>
        </a:p>
        <a:p>
          <a:pPr algn="ctr"/>
          <a:r>
            <a:rPr lang="pt-BR" sz="16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290735</xdr:colOff>
      <xdr:row>0</xdr:row>
      <xdr:rowOff>95249</xdr:rowOff>
    </xdr:from>
    <xdr:to>
      <xdr:col>0</xdr:col>
      <xdr:colOff>1073476</xdr:colOff>
      <xdr:row>4</xdr:row>
      <xdr:rowOff>190500</xdr:rowOff>
    </xdr:to>
    <xdr:pic>
      <xdr:nvPicPr>
        <xdr:cNvPr id="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735" y="95249"/>
          <a:ext cx="782741" cy="1162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1247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4"/>
  <sheetViews>
    <sheetView showGridLines="0" topLeftCell="A92" zoomScale="90" zoomScaleNormal="90" workbookViewId="0">
      <selection activeCell="H95" sqref="H95:H99"/>
    </sheetView>
  </sheetViews>
  <sheetFormatPr defaultRowHeight="21" x14ac:dyDescent="0.35"/>
  <cols>
    <col min="1" max="1" width="43.28515625" style="38" customWidth="1"/>
    <col min="2" max="2" width="20.42578125" style="38" customWidth="1"/>
    <col min="3" max="3" width="15.140625" style="38" customWidth="1"/>
    <col min="4" max="4" width="11.7109375" style="38" customWidth="1"/>
    <col min="5" max="5" width="9.85546875" style="38" customWidth="1"/>
    <col min="6" max="6" width="16" style="38" customWidth="1"/>
    <col min="7" max="7" width="12.7109375" style="38" customWidth="1"/>
    <col min="8" max="8" width="20.140625" style="38" customWidth="1"/>
    <col min="9" max="9" width="4" style="38" customWidth="1"/>
    <col min="10" max="10" width="34.140625" style="38" customWidth="1"/>
    <col min="11" max="11" width="9.140625" style="38"/>
    <col min="12" max="12" width="11.28515625" style="38" customWidth="1"/>
    <col min="13" max="13" width="33" style="38" customWidth="1"/>
    <col min="14" max="14" width="16.28515625" style="38" customWidth="1"/>
    <col min="15" max="15" width="22.140625" style="38" customWidth="1"/>
    <col min="16" max="16384" width="9.140625" style="38"/>
  </cols>
  <sheetData>
    <row r="5" spans="1:15" x14ac:dyDescent="0.35">
      <c r="A5" s="204" t="s">
        <v>0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</row>
    <row r="6" spans="1:15" ht="24.75" customHeight="1" x14ac:dyDescent="0.35">
      <c r="A6" s="205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5" x14ac:dyDescent="0.35">
      <c r="A7" s="198" t="s">
        <v>78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</row>
    <row r="8" spans="1:15" ht="16.5" customHeight="1" x14ac:dyDescent="0.35">
      <c r="A8" s="1" t="s">
        <v>70</v>
      </c>
      <c r="B8" s="1"/>
      <c r="C8" s="1"/>
      <c r="D8" s="1"/>
      <c r="E8" s="2"/>
      <c r="F8" s="2"/>
      <c r="G8" s="1" t="s">
        <v>139</v>
      </c>
      <c r="H8" s="39">
        <v>12</v>
      </c>
      <c r="I8" s="166"/>
      <c r="J8" s="2" t="s">
        <v>140</v>
      </c>
      <c r="K8" s="2"/>
      <c r="L8" s="1" t="s">
        <v>139</v>
      </c>
      <c r="M8" s="39">
        <v>12</v>
      </c>
      <c r="N8" s="2"/>
      <c r="O8" s="2"/>
    </row>
    <row r="9" spans="1:15" ht="14.25" customHeight="1" x14ac:dyDescent="0.35">
      <c r="A9" s="40" t="s">
        <v>1</v>
      </c>
      <c r="B9" s="177"/>
      <c r="C9" s="177"/>
      <c r="D9" s="177"/>
      <c r="E9" s="1" t="s">
        <v>141</v>
      </c>
      <c r="F9" s="1"/>
      <c r="G9" s="2"/>
      <c r="H9" s="2"/>
      <c r="I9" s="166"/>
      <c r="J9" s="161" t="s">
        <v>1</v>
      </c>
      <c r="K9" s="1" t="s">
        <v>142</v>
      </c>
      <c r="L9" s="2" t="s">
        <v>54</v>
      </c>
      <c r="M9" s="2"/>
      <c r="N9" s="2"/>
      <c r="O9" s="2"/>
    </row>
    <row r="10" spans="1:15" ht="21.75" thickBot="1" x14ac:dyDescent="0.4">
      <c r="A10" s="189" t="s">
        <v>3</v>
      </c>
      <c r="B10" s="189"/>
      <c r="C10" s="189"/>
      <c r="D10" s="189"/>
      <c r="E10" s="189"/>
      <c r="F10" s="189"/>
      <c r="G10" s="189"/>
      <c r="H10" s="189"/>
      <c r="I10" s="41"/>
      <c r="J10" s="206" t="s">
        <v>4</v>
      </c>
      <c r="K10" s="207"/>
      <c r="L10" s="207"/>
      <c r="M10" s="207"/>
      <c r="N10" s="207"/>
      <c r="O10" s="208"/>
    </row>
    <row r="11" spans="1:15" ht="33.75" customHeight="1" x14ac:dyDescent="0.35">
      <c r="A11" s="43" t="s">
        <v>5</v>
      </c>
      <c r="B11" s="43" t="s">
        <v>234</v>
      </c>
      <c r="C11" s="43" t="s">
        <v>235</v>
      </c>
      <c r="D11" s="43" t="s">
        <v>20</v>
      </c>
      <c r="E11" s="43" t="s">
        <v>6</v>
      </c>
      <c r="F11" s="44" t="s">
        <v>226</v>
      </c>
      <c r="G11" s="44" t="s">
        <v>227</v>
      </c>
      <c r="H11" s="45" t="s">
        <v>8</v>
      </c>
      <c r="I11" s="41"/>
      <c r="J11" s="46" t="s">
        <v>5</v>
      </c>
      <c r="K11" s="46" t="s">
        <v>6</v>
      </c>
      <c r="L11" s="47" t="s">
        <v>7</v>
      </c>
      <c r="M11" s="48" t="s">
        <v>9</v>
      </c>
      <c r="N11" s="48" t="s">
        <v>10</v>
      </c>
      <c r="O11" s="49" t="s">
        <v>8</v>
      </c>
    </row>
    <row r="12" spans="1:15" ht="14.25" customHeight="1" x14ac:dyDescent="0.35">
      <c r="A12" s="182" t="s">
        <v>11</v>
      </c>
      <c r="B12" s="183"/>
      <c r="C12" s="183"/>
      <c r="D12" s="183"/>
      <c r="E12" s="183"/>
      <c r="F12" s="183"/>
      <c r="G12" s="183"/>
      <c r="H12" s="184"/>
      <c r="I12" s="41"/>
      <c r="J12" s="185" t="s">
        <v>11</v>
      </c>
      <c r="K12" s="186"/>
      <c r="L12" s="186"/>
      <c r="M12" s="187"/>
      <c r="N12" s="187"/>
      <c r="O12" s="188"/>
    </row>
    <row r="13" spans="1:15" x14ac:dyDescent="0.35">
      <c r="A13" s="3" t="s">
        <v>71</v>
      </c>
      <c r="B13" s="3" t="s">
        <v>240</v>
      </c>
      <c r="C13" s="3" t="s">
        <v>237</v>
      </c>
      <c r="D13" s="3" t="s">
        <v>238</v>
      </c>
      <c r="E13" s="50">
        <v>5</v>
      </c>
      <c r="F13" s="50"/>
      <c r="G13" s="4"/>
      <c r="H13" s="4">
        <f>G13*(E13+F13)</f>
        <v>0</v>
      </c>
      <c r="I13" s="41"/>
      <c r="J13" s="3"/>
      <c r="K13" s="6"/>
      <c r="L13" s="7"/>
      <c r="M13" s="7"/>
      <c r="N13" s="7"/>
      <c r="O13" s="7"/>
    </row>
    <row r="14" spans="1:15" ht="16.5" customHeight="1" x14ac:dyDescent="0.35">
      <c r="A14" s="3" t="s">
        <v>72</v>
      </c>
      <c r="B14" s="3" t="s">
        <v>244</v>
      </c>
      <c r="C14" s="178" t="s">
        <v>237</v>
      </c>
      <c r="D14" s="178" t="s">
        <v>238</v>
      </c>
      <c r="E14" s="50">
        <v>4</v>
      </c>
      <c r="F14" s="50"/>
      <c r="G14" s="4"/>
      <c r="H14" s="4">
        <f t="shared" ref="H14:H19" si="0">G14*(E14+F14)</f>
        <v>0</v>
      </c>
      <c r="I14" s="41"/>
      <c r="J14" s="3"/>
      <c r="K14" s="6"/>
      <c r="L14" s="7"/>
      <c r="M14" s="7"/>
      <c r="N14" s="7"/>
      <c r="O14" s="7"/>
    </row>
    <row r="15" spans="1:15" ht="29.25" customHeight="1" x14ac:dyDescent="0.35">
      <c r="A15" s="51" t="s">
        <v>74</v>
      </c>
      <c r="B15" s="51" t="s">
        <v>239</v>
      </c>
      <c r="C15" s="178" t="s">
        <v>237</v>
      </c>
      <c r="D15" s="178" t="s">
        <v>238</v>
      </c>
      <c r="E15" s="50">
        <v>7</v>
      </c>
      <c r="F15" s="50"/>
      <c r="G15" s="4"/>
      <c r="H15" s="4">
        <f t="shared" si="0"/>
        <v>0</v>
      </c>
      <c r="I15" s="41"/>
      <c r="J15" s="3"/>
      <c r="K15" s="6"/>
      <c r="L15" s="7"/>
      <c r="M15" s="7"/>
      <c r="N15" s="7"/>
      <c r="O15" s="7"/>
    </row>
    <row r="16" spans="1:15" x14ac:dyDescent="0.35">
      <c r="A16" s="3" t="s">
        <v>75</v>
      </c>
      <c r="B16" s="3" t="s">
        <v>242</v>
      </c>
      <c r="C16" s="178" t="s">
        <v>237</v>
      </c>
      <c r="D16" s="178" t="s">
        <v>238</v>
      </c>
      <c r="E16" s="50">
        <v>1</v>
      </c>
      <c r="F16" s="50"/>
      <c r="G16" s="4"/>
      <c r="H16" s="4">
        <f t="shared" si="0"/>
        <v>0</v>
      </c>
      <c r="I16" s="41"/>
      <c r="J16" s="3"/>
      <c r="K16" s="6"/>
      <c r="L16" s="7"/>
      <c r="M16" s="7"/>
      <c r="N16" s="7"/>
      <c r="O16" s="7"/>
    </row>
    <row r="17" spans="1:15" x14ac:dyDescent="0.35">
      <c r="A17" s="3" t="s">
        <v>79</v>
      </c>
      <c r="B17" s="3" t="s">
        <v>241</v>
      </c>
      <c r="C17" s="178" t="s">
        <v>237</v>
      </c>
      <c r="D17" s="178" t="s">
        <v>238</v>
      </c>
      <c r="E17" s="50">
        <v>1</v>
      </c>
      <c r="F17" s="50"/>
      <c r="G17" s="4"/>
      <c r="H17" s="4">
        <f t="shared" si="0"/>
        <v>0</v>
      </c>
      <c r="I17" s="41"/>
      <c r="J17" s="3"/>
      <c r="K17" s="6"/>
      <c r="L17" s="7"/>
      <c r="M17" s="7"/>
      <c r="N17" s="7"/>
      <c r="O17" s="7"/>
    </row>
    <row r="18" spans="1:15" x14ac:dyDescent="0.35">
      <c r="A18" s="3" t="s">
        <v>77</v>
      </c>
      <c r="B18" s="3" t="s">
        <v>54</v>
      </c>
      <c r="C18" s="178" t="s">
        <v>237</v>
      </c>
      <c r="D18" s="178" t="s">
        <v>238</v>
      </c>
      <c r="E18" s="3">
        <v>3</v>
      </c>
      <c r="F18" s="3"/>
      <c r="G18" s="4"/>
      <c r="H18" s="4">
        <f t="shared" si="0"/>
        <v>0</v>
      </c>
      <c r="I18" s="41"/>
      <c r="J18" s="3"/>
      <c r="K18" s="6"/>
      <c r="L18" s="7"/>
      <c r="M18" s="7"/>
      <c r="N18" s="7"/>
      <c r="O18" s="7"/>
    </row>
    <row r="19" spans="1:15" x14ac:dyDescent="0.35">
      <c r="A19" s="3" t="s">
        <v>76</v>
      </c>
      <c r="B19" s="3" t="s">
        <v>245</v>
      </c>
      <c r="C19" s="178" t="s">
        <v>237</v>
      </c>
      <c r="D19" s="178" t="s">
        <v>238</v>
      </c>
      <c r="E19" s="3">
        <v>2</v>
      </c>
      <c r="F19" s="3"/>
      <c r="G19" s="4"/>
      <c r="H19" s="4">
        <f t="shared" si="0"/>
        <v>0</v>
      </c>
      <c r="I19" s="41"/>
      <c r="J19" s="3"/>
      <c r="K19" s="6"/>
      <c r="L19" s="7"/>
      <c r="M19" s="7"/>
      <c r="N19" s="7"/>
      <c r="O19" s="7"/>
    </row>
    <row r="20" spans="1:15" x14ac:dyDescent="0.35">
      <c r="A20" s="52" t="s">
        <v>13</v>
      </c>
      <c r="B20" s="145"/>
      <c r="C20" s="145"/>
      <c r="D20" s="145"/>
      <c r="E20" s="53">
        <f>SUM(E13:E19)</f>
        <v>23</v>
      </c>
      <c r="F20" s="53"/>
      <c r="G20" s="54"/>
      <c r="H20" s="55">
        <f>SUM(H13:H19)</f>
        <v>0</v>
      </c>
      <c r="I20" s="41"/>
      <c r="J20" s="56" t="s">
        <v>14</v>
      </c>
      <c r="K20" s="53">
        <f>SUM(K13:K19)</f>
        <v>0</v>
      </c>
      <c r="L20" s="54"/>
      <c r="M20" s="57"/>
      <c r="N20" s="57"/>
      <c r="O20" s="58">
        <f>SUM(O13:O19)</f>
        <v>0</v>
      </c>
    </row>
    <row r="21" spans="1:15" ht="8.25" customHeight="1" x14ac:dyDescent="0.3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x14ac:dyDescent="0.35">
      <c r="A22" s="198" t="s">
        <v>87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 spans="1:15" ht="17.25" customHeight="1" x14ac:dyDescent="0.35">
      <c r="A23" s="2" t="s">
        <v>143</v>
      </c>
      <c r="B23" s="2"/>
      <c r="C23" s="2"/>
      <c r="D23" s="2"/>
      <c r="E23" s="2"/>
      <c r="F23" s="2"/>
      <c r="G23" s="1" t="s">
        <v>148</v>
      </c>
      <c r="H23" s="39"/>
      <c r="I23" s="166"/>
      <c r="J23" s="2" t="s">
        <v>140</v>
      </c>
      <c r="K23" s="2"/>
      <c r="L23" s="2" t="s">
        <v>73</v>
      </c>
      <c r="M23" s="2"/>
      <c r="N23" s="39">
        <v>6</v>
      </c>
      <c r="O23" s="2"/>
    </row>
    <row r="24" spans="1:15" ht="18" customHeight="1" x14ac:dyDescent="0.35">
      <c r="A24" s="40" t="s">
        <v>1</v>
      </c>
      <c r="B24" s="177"/>
      <c r="C24" s="177"/>
      <c r="D24" s="177"/>
      <c r="E24" s="1" t="s">
        <v>142</v>
      </c>
      <c r="F24" s="1"/>
      <c r="G24" s="2" t="s">
        <v>88</v>
      </c>
      <c r="H24" s="2"/>
      <c r="I24" s="165"/>
      <c r="J24" s="40" t="s">
        <v>1</v>
      </c>
      <c r="K24" s="1" t="s">
        <v>144</v>
      </c>
      <c r="L24" s="2"/>
      <c r="M24" s="2"/>
      <c r="N24" s="2"/>
      <c r="O24" s="2"/>
    </row>
    <row r="25" spans="1:15" ht="21.75" thickBot="1" x14ac:dyDescent="0.4">
      <c r="A25" s="189" t="s">
        <v>3</v>
      </c>
      <c r="B25" s="189"/>
      <c r="C25" s="189"/>
      <c r="D25" s="189"/>
      <c r="E25" s="189"/>
      <c r="F25" s="189"/>
      <c r="G25" s="189"/>
      <c r="H25" s="189"/>
      <c r="I25" s="41"/>
      <c r="J25" s="189" t="s">
        <v>4</v>
      </c>
      <c r="K25" s="189"/>
      <c r="L25" s="189"/>
      <c r="M25" s="189"/>
      <c r="N25" s="189"/>
      <c r="O25" s="189"/>
    </row>
    <row r="26" spans="1:15" ht="25.5" x14ac:dyDescent="0.35">
      <c r="A26" s="43" t="s">
        <v>5</v>
      </c>
      <c r="B26" s="43" t="s">
        <v>234</v>
      </c>
      <c r="C26" s="43" t="s">
        <v>235</v>
      </c>
      <c r="D26" s="43" t="s">
        <v>20</v>
      </c>
      <c r="E26" s="43" t="s">
        <v>6</v>
      </c>
      <c r="F26" s="44" t="s">
        <v>226</v>
      </c>
      <c r="G26" s="44" t="s">
        <v>227</v>
      </c>
      <c r="H26" s="45" t="s">
        <v>8</v>
      </c>
      <c r="I26" s="41"/>
      <c r="J26" s="59" t="s">
        <v>5</v>
      </c>
      <c r="K26" s="59" t="s">
        <v>6</v>
      </c>
      <c r="L26" s="60" t="s">
        <v>7</v>
      </c>
      <c r="M26" s="61" t="s">
        <v>9</v>
      </c>
      <c r="N26" s="61" t="s">
        <v>10</v>
      </c>
      <c r="O26" s="62" t="s">
        <v>8</v>
      </c>
    </row>
    <row r="27" spans="1:15" x14ac:dyDescent="0.35">
      <c r="A27" s="182" t="s">
        <v>11</v>
      </c>
      <c r="B27" s="183"/>
      <c r="C27" s="183"/>
      <c r="D27" s="183"/>
      <c r="E27" s="183"/>
      <c r="F27" s="183"/>
      <c r="G27" s="183"/>
      <c r="H27" s="184"/>
      <c r="I27" s="41"/>
      <c r="J27" s="185" t="s">
        <v>11</v>
      </c>
      <c r="K27" s="186"/>
      <c r="L27" s="186"/>
      <c r="M27" s="186"/>
      <c r="N27" s="186"/>
      <c r="O27" s="188"/>
    </row>
    <row r="28" spans="1:15" x14ac:dyDescent="0.35">
      <c r="A28" s="3" t="s">
        <v>103</v>
      </c>
      <c r="B28" s="3" t="s">
        <v>244</v>
      </c>
      <c r="C28" s="3" t="s">
        <v>240</v>
      </c>
      <c r="D28" s="3" t="s">
        <v>238</v>
      </c>
      <c r="E28" s="50">
        <v>4</v>
      </c>
      <c r="F28" s="50"/>
      <c r="G28" s="4"/>
      <c r="H28" s="4">
        <f>G28*(E28+F28)</f>
        <v>0</v>
      </c>
      <c r="I28" s="41"/>
      <c r="J28" s="3"/>
      <c r="K28" s="3"/>
      <c r="L28" s="7"/>
      <c r="M28" s="7"/>
      <c r="N28" s="7"/>
      <c r="O28" s="7"/>
    </row>
    <row r="29" spans="1:15" ht="25.5" x14ac:dyDescent="0.35">
      <c r="A29" s="51" t="s">
        <v>104</v>
      </c>
      <c r="B29" s="51" t="s">
        <v>246</v>
      </c>
      <c r="C29" s="178" t="s">
        <v>240</v>
      </c>
      <c r="D29" s="178" t="s">
        <v>238</v>
      </c>
      <c r="E29" s="50">
        <v>5</v>
      </c>
      <c r="F29" s="50"/>
      <c r="G29" s="4"/>
      <c r="H29" s="4">
        <f t="shared" ref="H29:H31" si="1">G29*(E29+F29)</f>
        <v>0</v>
      </c>
      <c r="I29" s="41"/>
      <c r="J29" s="3"/>
      <c r="K29" s="3"/>
      <c r="L29" s="7"/>
      <c r="M29" s="7"/>
      <c r="N29" s="7"/>
      <c r="O29" s="7"/>
    </row>
    <row r="30" spans="1:15" x14ac:dyDescent="0.35">
      <c r="A30" s="51" t="s">
        <v>105</v>
      </c>
      <c r="B30" s="51" t="s">
        <v>242</v>
      </c>
      <c r="C30" s="178" t="s">
        <v>240</v>
      </c>
      <c r="D30" s="178" t="s">
        <v>238</v>
      </c>
      <c r="E30" s="50">
        <v>1</v>
      </c>
      <c r="F30" s="50"/>
      <c r="G30" s="4"/>
      <c r="H30" s="4">
        <f t="shared" si="1"/>
        <v>0</v>
      </c>
      <c r="I30" s="41"/>
      <c r="J30" s="3"/>
      <c r="K30" s="3"/>
      <c r="L30" s="7"/>
      <c r="M30" s="7"/>
      <c r="N30" s="7"/>
      <c r="O30" s="7"/>
    </row>
    <row r="31" spans="1:15" x14ac:dyDescent="0.35">
      <c r="A31" s="3" t="s">
        <v>106</v>
      </c>
      <c r="B31" s="3" t="s">
        <v>54</v>
      </c>
      <c r="C31" s="178" t="s">
        <v>240</v>
      </c>
      <c r="D31" s="178" t="s">
        <v>238</v>
      </c>
      <c r="E31" s="3">
        <v>3</v>
      </c>
      <c r="F31" s="3"/>
      <c r="G31" s="4"/>
      <c r="H31" s="4">
        <f t="shared" si="1"/>
        <v>0</v>
      </c>
      <c r="I31" s="41"/>
      <c r="J31" s="3"/>
      <c r="K31" s="50"/>
      <c r="L31" s="7"/>
      <c r="M31" s="7"/>
      <c r="N31" s="7"/>
      <c r="O31" s="7"/>
    </row>
    <row r="32" spans="1:15" x14ac:dyDescent="0.35">
      <c r="A32" s="52" t="s">
        <v>14</v>
      </c>
      <c r="B32" s="145"/>
      <c r="C32" s="145"/>
      <c r="D32" s="145"/>
      <c r="E32" s="63">
        <f>SUM(E28:E31)</f>
        <v>13</v>
      </c>
      <c r="F32" s="159"/>
      <c r="G32" s="54"/>
      <c r="H32" s="55">
        <f>SUM(H28:H31)</f>
        <v>0</v>
      </c>
      <c r="I32" s="41"/>
      <c r="J32" s="52" t="s">
        <v>14</v>
      </c>
      <c r="K32" s="53">
        <f>SUM(K28:K31)</f>
        <v>0</v>
      </c>
      <c r="L32" s="54"/>
      <c r="M32" s="57"/>
      <c r="N32" s="57"/>
      <c r="O32" s="58">
        <f>SUM(O28:O31)</f>
        <v>0</v>
      </c>
    </row>
    <row r="33" spans="1:15" x14ac:dyDescent="0.35">
      <c r="A33" s="1" t="s">
        <v>83</v>
      </c>
      <c r="B33" s="1"/>
      <c r="C33" s="1"/>
      <c r="D33" s="1"/>
      <c r="E33" s="1" t="s">
        <v>139</v>
      </c>
      <c r="F33" s="180">
        <v>11</v>
      </c>
      <c r="G33" s="180"/>
      <c r="H33" s="181"/>
      <c r="I33" s="41"/>
      <c r="J33" s="2" t="s">
        <v>140</v>
      </c>
      <c r="K33" s="1" t="s">
        <v>139</v>
      </c>
      <c r="L33" s="2"/>
      <c r="M33" s="2"/>
      <c r="N33" s="2"/>
      <c r="O33" s="163"/>
    </row>
    <row r="34" spans="1:15" x14ac:dyDescent="0.35">
      <c r="A34" s="161" t="s">
        <v>2</v>
      </c>
      <c r="B34" s="177"/>
      <c r="C34" s="177"/>
      <c r="D34" s="177"/>
      <c r="E34" s="1" t="s">
        <v>84</v>
      </c>
      <c r="F34" s="1"/>
      <c r="G34" s="2"/>
      <c r="H34" s="163"/>
      <c r="I34" s="41"/>
      <c r="J34" s="40" t="s">
        <v>2</v>
      </c>
      <c r="K34" s="1" t="s">
        <v>142</v>
      </c>
      <c r="L34" s="2"/>
      <c r="M34" s="2"/>
      <c r="N34" s="2"/>
      <c r="O34" s="163"/>
    </row>
    <row r="35" spans="1:15" ht="21.75" thickBot="1" x14ac:dyDescent="0.4">
      <c r="A35" s="189" t="s">
        <v>3</v>
      </c>
      <c r="B35" s="189"/>
      <c r="C35" s="189"/>
      <c r="D35" s="189"/>
      <c r="E35" s="189"/>
      <c r="F35" s="189"/>
      <c r="G35" s="189"/>
      <c r="H35" s="189"/>
      <c r="I35" s="41"/>
      <c r="J35" s="189" t="s">
        <v>4</v>
      </c>
      <c r="K35" s="189"/>
      <c r="L35" s="189"/>
      <c r="M35" s="189"/>
      <c r="N35" s="189"/>
      <c r="O35" s="189"/>
    </row>
    <row r="36" spans="1:15" ht="25.5" x14ac:dyDescent="0.35">
      <c r="A36" s="43" t="s">
        <v>5</v>
      </c>
      <c r="B36" s="43" t="s">
        <v>234</v>
      </c>
      <c r="C36" s="43" t="s">
        <v>235</v>
      </c>
      <c r="D36" s="43" t="s">
        <v>20</v>
      </c>
      <c r="E36" s="43" t="s">
        <v>6</v>
      </c>
      <c r="F36" s="44" t="s">
        <v>226</v>
      </c>
      <c r="G36" s="44" t="s">
        <v>227</v>
      </c>
      <c r="H36" s="45" t="s">
        <v>8</v>
      </c>
      <c r="I36" s="41"/>
      <c r="J36" s="59" t="s">
        <v>5</v>
      </c>
      <c r="K36" s="59" t="s">
        <v>6</v>
      </c>
      <c r="L36" s="60" t="s">
        <v>7</v>
      </c>
      <c r="M36" s="61" t="s">
        <v>9</v>
      </c>
      <c r="N36" s="61" t="s">
        <v>10</v>
      </c>
      <c r="O36" s="62" t="s">
        <v>8</v>
      </c>
    </row>
    <row r="37" spans="1:15" ht="14.25" customHeight="1" x14ac:dyDescent="0.35">
      <c r="A37" s="182" t="s">
        <v>12</v>
      </c>
      <c r="B37" s="183"/>
      <c r="C37" s="183"/>
      <c r="D37" s="183"/>
      <c r="E37" s="183"/>
      <c r="F37" s="183"/>
      <c r="G37" s="183"/>
      <c r="H37" s="184"/>
      <c r="I37" s="41"/>
      <c r="J37" s="185" t="s">
        <v>12</v>
      </c>
      <c r="K37" s="186"/>
      <c r="L37" s="186"/>
      <c r="M37" s="186"/>
      <c r="N37" s="186"/>
      <c r="O37" s="188"/>
    </row>
    <row r="38" spans="1:15" x14ac:dyDescent="0.35">
      <c r="A38" s="3" t="s">
        <v>85</v>
      </c>
      <c r="B38" s="3" t="s">
        <v>247</v>
      </c>
      <c r="C38" s="3" t="s">
        <v>248</v>
      </c>
      <c r="D38" s="178" t="s">
        <v>238</v>
      </c>
      <c r="E38" s="3">
        <v>20</v>
      </c>
      <c r="F38" s="3"/>
      <c r="G38" s="4"/>
      <c r="H38" s="4">
        <f>G38*(E38+F38)</f>
        <v>0</v>
      </c>
      <c r="I38" s="41"/>
      <c r="J38" s="5"/>
      <c r="K38" s="6"/>
      <c r="L38" s="7"/>
      <c r="M38" s="64">
        <v>0</v>
      </c>
      <c r="N38" s="64"/>
      <c r="O38" s="7"/>
    </row>
    <row r="39" spans="1:15" x14ac:dyDescent="0.35">
      <c r="A39" s="5"/>
      <c r="B39" s="5"/>
      <c r="C39" s="5"/>
      <c r="D39" s="5"/>
      <c r="E39" s="6"/>
      <c r="F39" s="6"/>
      <c r="G39" s="65"/>
      <c r="H39" s="65"/>
      <c r="I39" s="41"/>
      <c r="J39" s="5"/>
      <c r="K39" s="6"/>
      <c r="L39" s="65"/>
      <c r="M39" s="65"/>
      <c r="N39" s="65"/>
      <c r="O39" s="65"/>
    </row>
    <row r="40" spans="1:15" x14ac:dyDescent="0.35">
      <c r="A40" s="52" t="s">
        <v>86</v>
      </c>
      <c r="B40" s="145"/>
      <c r="C40" s="145"/>
      <c r="D40" s="145"/>
      <c r="E40" s="63">
        <v>20</v>
      </c>
      <c r="F40" s="159"/>
      <c r="G40" s="54"/>
      <c r="H40" s="58">
        <f>SUM(H38:H39)</f>
        <v>0</v>
      </c>
      <c r="I40" s="41"/>
      <c r="J40" s="199" t="s">
        <v>14</v>
      </c>
      <c r="K40" s="200"/>
      <c r="L40" s="201"/>
      <c r="M40" s="57"/>
      <c r="N40" s="57"/>
      <c r="O40" s="58">
        <v>0</v>
      </c>
    </row>
    <row r="41" spans="1:15" x14ac:dyDescent="0.35">
      <c r="A41" s="52" t="s">
        <v>17</v>
      </c>
      <c r="B41" s="145"/>
      <c r="C41" s="145"/>
      <c r="D41" s="145"/>
      <c r="E41" s="63">
        <v>33</v>
      </c>
      <c r="F41" s="159"/>
      <c r="G41" s="54"/>
      <c r="H41" s="55">
        <f>H40+H32</f>
        <v>0</v>
      </c>
      <c r="I41" s="41"/>
      <c r="J41" s="41"/>
      <c r="K41" s="202" t="s">
        <v>15</v>
      </c>
      <c r="L41" s="203"/>
      <c r="M41" s="69"/>
      <c r="N41" s="69"/>
      <c r="O41" s="70"/>
    </row>
    <row r="42" spans="1:15" ht="12" customHeight="1" x14ac:dyDescent="0.3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71"/>
      <c r="L42" s="71"/>
      <c r="M42" s="71"/>
      <c r="N42" s="71"/>
      <c r="O42" s="72"/>
    </row>
    <row r="43" spans="1:15" x14ac:dyDescent="0.35">
      <c r="A43" s="198" t="s">
        <v>89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</row>
    <row r="44" spans="1:15" ht="18" customHeight="1" x14ac:dyDescent="0.35">
      <c r="A44" s="1" t="s">
        <v>90</v>
      </c>
      <c r="B44" s="1"/>
      <c r="C44" s="1"/>
      <c r="D44" s="1"/>
      <c r="E44" s="2"/>
      <c r="F44" s="2"/>
      <c r="G44" s="1" t="s">
        <v>139</v>
      </c>
      <c r="H44" s="39">
        <v>6</v>
      </c>
      <c r="I44" s="167"/>
      <c r="J44" s="2" t="s">
        <v>140</v>
      </c>
      <c r="K44" s="2"/>
      <c r="L44" s="1" t="s">
        <v>139</v>
      </c>
      <c r="M44" s="39"/>
      <c r="N44" s="2"/>
      <c r="O44" s="2"/>
    </row>
    <row r="45" spans="1:15" x14ac:dyDescent="0.35">
      <c r="A45" s="40" t="s">
        <v>1</v>
      </c>
      <c r="B45" s="177"/>
      <c r="C45" s="177"/>
      <c r="D45" s="177"/>
      <c r="E45" s="1" t="s">
        <v>91</v>
      </c>
      <c r="F45" s="1"/>
      <c r="G45" s="2"/>
      <c r="H45" s="2"/>
      <c r="I45" s="165"/>
      <c r="J45" s="161" t="s">
        <v>1</v>
      </c>
      <c r="K45" s="1" t="s">
        <v>142</v>
      </c>
      <c r="L45" s="2"/>
      <c r="M45" s="2"/>
      <c r="N45" s="2"/>
      <c r="O45" s="2"/>
    </row>
    <row r="46" spans="1:15" ht="21.75" thickBot="1" x14ac:dyDescent="0.4">
      <c r="A46" s="189" t="s">
        <v>3</v>
      </c>
      <c r="B46" s="189"/>
      <c r="C46" s="189"/>
      <c r="D46" s="189"/>
      <c r="E46" s="189"/>
      <c r="F46" s="189"/>
      <c r="G46" s="189"/>
      <c r="H46" s="189"/>
      <c r="I46" s="41"/>
      <c r="J46" s="189" t="s">
        <v>4</v>
      </c>
      <c r="K46" s="189"/>
      <c r="L46" s="189"/>
      <c r="M46" s="189"/>
      <c r="N46" s="189"/>
      <c r="O46" s="189"/>
    </row>
    <row r="47" spans="1:15" ht="29.25" customHeight="1" x14ac:dyDescent="0.35">
      <c r="A47" s="43" t="s">
        <v>5</v>
      </c>
      <c r="B47" s="43" t="s">
        <v>234</v>
      </c>
      <c r="C47" s="43" t="s">
        <v>235</v>
      </c>
      <c r="D47" s="43" t="s">
        <v>20</v>
      </c>
      <c r="E47" s="43" t="s">
        <v>6</v>
      </c>
      <c r="F47" s="44" t="s">
        <v>226</v>
      </c>
      <c r="G47" s="44" t="s">
        <v>227</v>
      </c>
      <c r="H47" s="45" t="s">
        <v>8</v>
      </c>
      <c r="I47" s="41"/>
      <c r="J47" s="59" t="s">
        <v>5</v>
      </c>
      <c r="K47" s="59" t="s">
        <v>6</v>
      </c>
      <c r="L47" s="60" t="s">
        <v>7</v>
      </c>
      <c r="M47" s="61" t="s">
        <v>9</v>
      </c>
      <c r="N47" s="61" t="s">
        <v>10</v>
      </c>
      <c r="O47" s="62" t="s">
        <v>8</v>
      </c>
    </row>
    <row r="48" spans="1:15" x14ac:dyDescent="0.35">
      <c r="A48" s="182" t="s">
        <v>11</v>
      </c>
      <c r="B48" s="183"/>
      <c r="C48" s="183"/>
      <c r="D48" s="183"/>
      <c r="E48" s="183"/>
      <c r="F48" s="183"/>
      <c r="G48" s="183"/>
      <c r="H48" s="184"/>
      <c r="I48" s="41"/>
      <c r="J48" s="185" t="s">
        <v>11</v>
      </c>
      <c r="K48" s="186"/>
      <c r="L48" s="186"/>
      <c r="M48" s="186"/>
      <c r="N48" s="186"/>
      <c r="O48" s="188"/>
    </row>
    <row r="49" spans="1:15" x14ac:dyDescent="0.35">
      <c r="A49" s="74" t="s">
        <v>95</v>
      </c>
      <c r="B49" s="74" t="s">
        <v>236</v>
      </c>
      <c r="C49" s="74" t="s">
        <v>54</v>
      </c>
      <c r="D49" s="74" t="s">
        <v>238</v>
      </c>
      <c r="E49" s="3">
        <v>1</v>
      </c>
      <c r="F49" s="3"/>
      <c r="G49" s="88"/>
      <c r="H49" s="4">
        <f>G49*(E49+F49)</f>
        <v>0</v>
      </c>
      <c r="I49" s="41"/>
      <c r="J49" s="3"/>
      <c r="K49" s="50"/>
      <c r="L49" s="7"/>
      <c r="M49" s="64">
        <f>L49*M48</f>
        <v>0</v>
      </c>
      <c r="N49" s="64"/>
      <c r="O49" s="7"/>
    </row>
    <row r="50" spans="1:15" x14ac:dyDescent="0.35">
      <c r="A50" s="74" t="s">
        <v>92</v>
      </c>
      <c r="B50" s="74" t="s">
        <v>240</v>
      </c>
      <c r="C50" s="74" t="s">
        <v>54</v>
      </c>
      <c r="D50" s="74" t="s">
        <v>238</v>
      </c>
      <c r="E50" s="3">
        <v>5</v>
      </c>
      <c r="F50" s="3"/>
      <c r="G50" s="88"/>
      <c r="H50" s="4">
        <f t="shared" ref="H50:H56" si="2">G50*(E50+F50)</f>
        <v>0</v>
      </c>
      <c r="I50" s="41"/>
      <c r="J50" s="3"/>
      <c r="K50" s="50"/>
      <c r="L50" s="7"/>
      <c r="M50" s="64"/>
      <c r="N50" s="64"/>
      <c r="O50" s="7"/>
    </row>
    <row r="51" spans="1:15" x14ac:dyDescent="0.35">
      <c r="A51" s="3" t="s">
        <v>94</v>
      </c>
      <c r="B51" s="3" t="s">
        <v>249</v>
      </c>
      <c r="C51" s="74" t="s">
        <v>54</v>
      </c>
      <c r="D51" s="74" t="s">
        <v>238</v>
      </c>
      <c r="E51" s="3">
        <v>1</v>
      </c>
      <c r="F51" s="3"/>
      <c r="G51" s="88"/>
      <c r="H51" s="4">
        <f t="shared" si="2"/>
        <v>0</v>
      </c>
      <c r="I51" s="41"/>
      <c r="J51" s="3"/>
      <c r="K51" s="50"/>
      <c r="L51" s="7"/>
      <c r="M51" s="64"/>
      <c r="N51" s="64"/>
      <c r="O51" s="7"/>
    </row>
    <row r="52" spans="1:15" ht="31.5" customHeight="1" x14ac:dyDescent="0.35">
      <c r="A52" s="51" t="s">
        <v>93</v>
      </c>
      <c r="B52" s="51" t="s">
        <v>244</v>
      </c>
      <c r="C52" s="74" t="s">
        <v>54</v>
      </c>
      <c r="D52" s="74" t="s">
        <v>238</v>
      </c>
      <c r="E52" s="3">
        <v>3</v>
      </c>
      <c r="F52" s="3"/>
      <c r="G52" s="75"/>
      <c r="H52" s="4">
        <f t="shared" si="2"/>
        <v>0</v>
      </c>
      <c r="I52" s="41"/>
      <c r="J52" s="3"/>
      <c r="K52" s="50"/>
      <c r="L52" s="7"/>
      <c r="M52" s="64"/>
      <c r="N52" s="64"/>
      <c r="O52" s="7"/>
    </row>
    <row r="53" spans="1:15" x14ac:dyDescent="0.35">
      <c r="A53" s="3" t="s">
        <v>107</v>
      </c>
      <c r="B53" s="3" t="s">
        <v>243</v>
      </c>
      <c r="C53" s="74" t="s">
        <v>54</v>
      </c>
      <c r="D53" s="74" t="s">
        <v>238</v>
      </c>
      <c r="E53" s="3">
        <v>2</v>
      </c>
      <c r="F53" s="3"/>
      <c r="G53" s="88"/>
      <c r="H53" s="4">
        <f t="shared" si="2"/>
        <v>0</v>
      </c>
      <c r="I53" s="41"/>
      <c r="J53" s="3"/>
      <c r="K53" s="50"/>
      <c r="L53" s="7"/>
      <c r="M53" s="64"/>
      <c r="N53" s="64"/>
      <c r="O53" s="7"/>
    </row>
    <row r="54" spans="1:15" ht="27" customHeight="1" x14ac:dyDescent="0.35">
      <c r="A54" s="51" t="s">
        <v>108</v>
      </c>
      <c r="B54" s="51" t="s">
        <v>250</v>
      </c>
      <c r="C54" s="74" t="s">
        <v>54</v>
      </c>
      <c r="D54" s="74" t="s">
        <v>238</v>
      </c>
      <c r="E54" s="3">
        <v>1</v>
      </c>
      <c r="F54" s="3"/>
      <c r="G54" s="88"/>
      <c r="H54" s="4">
        <f t="shared" si="2"/>
        <v>0</v>
      </c>
      <c r="I54" s="41"/>
      <c r="J54" s="3"/>
      <c r="K54" s="50"/>
      <c r="L54" s="7"/>
      <c r="M54" s="64"/>
      <c r="N54" s="64"/>
      <c r="O54" s="7"/>
    </row>
    <row r="55" spans="1:15" ht="16.5" customHeight="1" x14ac:dyDescent="0.35">
      <c r="A55" s="3" t="s">
        <v>109</v>
      </c>
      <c r="B55" s="3" t="s">
        <v>251</v>
      </c>
      <c r="C55" s="74" t="s">
        <v>54</v>
      </c>
      <c r="D55" s="74" t="s">
        <v>238</v>
      </c>
      <c r="E55" s="3">
        <v>1</v>
      </c>
      <c r="F55" s="3"/>
      <c r="G55" s="88"/>
      <c r="H55" s="4">
        <f t="shared" si="2"/>
        <v>0</v>
      </c>
      <c r="I55" s="41"/>
      <c r="J55" s="3"/>
      <c r="K55" s="50"/>
      <c r="L55" s="7"/>
      <c r="M55" s="64"/>
      <c r="N55" s="64"/>
      <c r="O55" s="7"/>
    </row>
    <row r="56" spans="1:15" ht="18" customHeight="1" x14ac:dyDescent="0.35">
      <c r="A56" s="74" t="s">
        <v>110</v>
      </c>
      <c r="B56" s="74" t="s">
        <v>241</v>
      </c>
      <c r="C56" s="74" t="s">
        <v>54</v>
      </c>
      <c r="D56" s="74" t="s">
        <v>238</v>
      </c>
      <c r="E56" s="3">
        <v>3</v>
      </c>
      <c r="F56" s="3"/>
      <c r="G56" s="88"/>
      <c r="H56" s="4">
        <f t="shared" si="2"/>
        <v>0</v>
      </c>
      <c r="I56" s="41"/>
      <c r="J56" s="3"/>
      <c r="K56" s="3"/>
      <c r="L56" s="7"/>
      <c r="M56" s="7"/>
      <c r="N56" s="7"/>
      <c r="O56" s="7"/>
    </row>
    <row r="57" spans="1:15" x14ac:dyDescent="0.35">
      <c r="A57" s="52" t="s">
        <v>14</v>
      </c>
      <c r="B57" s="145"/>
      <c r="C57" s="145"/>
      <c r="D57" s="145"/>
      <c r="E57" s="63">
        <f>SUM(E49:E56)</f>
        <v>17</v>
      </c>
      <c r="F57" s="159"/>
      <c r="G57" s="54"/>
      <c r="H57" s="55">
        <f>SUM(H49:H56)</f>
        <v>0</v>
      </c>
      <c r="I57" s="41"/>
      <c r="J57" s="52" t="s">
        <v>14</v>
      </c>
      <c r="K57" s="53">
        <f>SUM(K49:K56)</f>
        <v>0</v>
      </c>
      <c r="L57" s="54"/>
      <c r="M57" s="57"/>
      <c r="N57" s="57"/>
      <c r="O57" s="58">
        <f>SUM(O49:O56)</f>
        <v>0</v>
      </c>
    </row>
    <row r="58" spans="1:15" ht="9.75" customHeight="1" x14ac:dyDescent="0.3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 spans="1:15" x14ac:dyDescent="0.35">
      <c r="A59" s="198" t="s">
        <v>96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</row>
    <row r="60" spans="1:15" x14ac:dyDescent="0.35">
      <c r="A60" s="2" t="s">
        <v>145</v>
      </c>
      <c r="B60" s="2"/>
      <c r="C60" s="2"/>
      <c r="D60" s="2"/>
      <c r="E60" s="2"/>
      <c r="F60" s="2"/>
      <c r="G60" s="1" t="s">
        <v>139</v>
      </c>
      <c r="H60" s="39">
        <v>15</v>
      </c>
      <c r="I60" s="166"/>
      <c r="J60" s="1" t="s">
        <v>16</v>
      </c>
      <c r="K60" s="2"/>
      <c r="L60" s="1" t="s">
        <v>139</v>
      </c>
      <c r="M60" s="39"/>
      <c r="N60" s="2"/>
      <c r="O60" s="2"/>
    </row>
    <row r="61" spans="1:15" ht="14.25" customHeight="1" x14ac:dyDescent="0.35">
      <c r="A61" s="40" t="s">
        <v>1</v>
      </c>
      <c r="B61" s="177"/>
      <c r="C61" s="177"/>
      <c r="D61" s="177"/>
      <c r="E61" s="1" t="s">
        <v>67</v>
      </c>
      <c r="F61" s="1"/>
      <c r="G61" s="2"/>
      <c r="H61" s="2"/>
      <c r="I61" s="165"/>
      <c r="J61" s="161" t="s">
        <v>1</v>
      </c>
      <c r="K61" s="1" t="s">
        <v>142</v>
      </c>
      <c r="L61" s="2"/>
      <c r="M61" s="2"/>
      <c r="N61" s="2"/>
      <c r="O61" s="2"/>
    </row>
    <row r="62" spans="1:15" ht="21.75" thickBot="1" x14ac:dyDescent="0.4">
      <c r="A62" s="189" t="s">
        <v>3</v>
      </c>
      <c r="B62" s="189"/>
      <c r="C62" s="189"/>
      <c r="D62" s="189"/>
      <c r="E62" s="189"/>
      <c r="F62" s="189"/>
      <c r="G62" s="189"/>
      <c r="H62" s="189"/>
      <c r="I62" s="41"/>
      <c r="J62" s="189" t="s">
        <v>4</v>
      </c>
      <c r="K62" s="189"/>
      <c r="L62" s="189"/>
      <c r="M62" s="189"/>
      <c r="N62" s="189"/>
      <c r="O62" s="189"/>
    </row>
    <row r="63" spans="1:15" ht="25.5" x14ac:dyDescent="0.35">
      <c r="A63" s="43" t="s">
        <v>5</v>
      </c>
      <c r="B63" s="43" t="s">
        <v>234</v>
      </c>
      <c r="C63" s="43" t="s">
        <v>235</v>
      </c>
      <c r="D63" s="43" t="s">
        <v>20</v>
      </c>
      <c r="E63" s="43" t="s">
        <v>6</v>
      </c>
      <c r="F63" s="44" t="s">
        <v>226</v>
      </c>
      <c r="G63" s="44" t="s">
        <v>227</v>
      </c>
      <c r="H63" s="45" t="s">
        <v>8</v>
      </c>
      <c r="I63" s="41"/>
      <c r="J63" s="59" t="s">
        <v>5</v>
      </c>
      <c r="K63" s="59" t="s">
        <v>6</v>
      </c>
      <c r="L63" s="60" t="s">
        <v>7</v>
      </c>
      <c r="M63" s="61" t="s">
        <v>9</v>
      </c>
      <c r="N63" s="61" t="s">
        <v>10</v>
      </c>
      <c r="O63" s="62" t="s">
        <v>8</v>
      </c>
    </row>
    <row r="64" spans="1:15" ht="15.75" customHeight="1" x14ac:dyDescent="0.35">
      <c r="A64" s="182" t="s">
        <v>11</v>
      </c>
      <c r="B64" s="183"/>
      <c r="C64" s="183"/>
      <c r="D64" s="183"/>
      <c r="E64" s="183"/>
      <c r="F64" s="183"/>
      <c r="G64" s="183"/>
      <c r="H64" s="184"/>
      <c r="I64" s="41"/>
      <c r="J64" s="185" t="s">
        <v>11</v>
      </c>
      <c r="K64" s="186"/>
      <c r="L64" s="186"/>
      <c r="M64" s="186"/>
      <c r="N64" s="186"/>
      <c r="O64" s="188"/>
    </row>
    <row r="65" spans="1:15" ht="24.75" customHeight="1" x14ac:dyDescent="0.35">
      <c r="A65" s="51" t="s">
        <v>111</v>
      </c>
      <c r="B65" s="51" t="s">
        <v>240</v>
      </c>
      <c r="C65" s="51" t="s">
        <v>244</v>
      </c>
      <c r="D65" s="51" t="s">
        <v>238</v>
      </c>
      <c r="E65" s="50">
        <v>5</v>
      </c>
      <c r="F65" s="50"/>
      <c r="G65" s="4"/>
      <c r="H65" s="4">
        <f>G65*(E65+F65)</f>
        <v>0</v>
      </c>
      <c r="I65" s="41"/>
      <c r="J65" s="3"/>
      <c r="K65" s="3"/>
      <c r="L65" s="7"/>
      <c r="M65" s="7"/>
      <c r="N65" s="7"/>
      <c r="O65" s="7"/>
    </row>
    <row r="66" spans="1:15" ht="25.5" customHeight="1" x14ac:dyDescent="0.35">
      <c r="A66" s="51" t="s">
        <v>117</v>
      </c>
      <c r="B66" s="51" t="s">
        <v>239</v>
      </c>
      <c r="C66" s="179" t="s">
        <v>244</v>
      </c>
      <c r="D66" s="179" t="s">
        <v>238</v>
      </c>
      <c r="E66" s="50">
        <v>7</v>
      </c>
      <c r="F66" s="50"/>
      <c r="G66" s="4"/>
      <c r="H66" s="4">
        <f t="shared" ref="H66:H70" si="3">G66*(E66+F66)</f>
        <v>0</v>
      </c>
      <c r="I66" s="41"/>
      <c r="J66" s="3"/>
      <c r="K66" s="3"/>
      <c r="L66" s="7"/>
      <c r="M66" s="7"/>
      <c r="N66" s="7"/>
      <c r="O66" s="7"/>
    </row>
    <row r="67" spans="1:15" x14ac:dyDescent="0.35">
      <c r="A67" s="51" t="s">
        <v>112</v>
      </c>
      <c r="B67" s="51" t="s">
        <v>242</v>
      </c>
      <c r="C67" s="179" t="s">
        <v>244</v>
      </c>
      <c r="D67" s="179" t="s">
        <v>238</v>
      </c>
      <c r="E67" s="50">
        <v>1</v>
      </c>
      <c r="F67" s="50"/>
      <c r="G67" s="4"/>
      <c r="H67" s="4">
        <f t="shared" si="3"/>
        <v>0</v>
      </c>
      <c r="I67" s="41"/>
      <c r="J67" s="3"/>
      <c r="K67" s="3"/>
      <c r="L67" s="7"/>
      <c r="M67" s="7"/>
      <c r="N67" s="7"/>
      <c r="O67" s="7"/>
    </row>
    <row r="68" spans="1:15" x14ac:dyDescent="0.35">
      <c r="A68" s="3" t="s">
        <v>79</v>
      </c>
      <c r="B68" s="3" t="s">
        <v>241</v>
      </c>
      <c r="C68" s="179" t="s">
        <v>244</v>
      </c>
      <c r="D68" s="179" t="s">
        <v>238</v>
      </c>
      <c r="E68" s="50">
        <v>1</v>
      </c>
      <c r="F68" s="50"/>
      <c r="G68" s="4"/>
      <c r="H68" s="4">
        <f t="shared" si="3"/>
        <v>0</v>
      </c>
      <c r="I68" s="41"/>
      <c r="J68" s="3"/>
      <c r="K68" s="3"/>
      <c r="L68" s="7"/>
      <c r="M68" s="7"/>
      <c r="N68" s="7"/>
      <c r="O68" s="7"/>
    </row>
    <row r="69" spans="1:15" x14ac:dyDescent="0.35">
      <c r="A69" s="3" t="s">
        <v>113</v>
      </c>
      <c r="B69" s="3" t="s">
        <v>54</v>
      </c>
      <c r="C69" s="179" t="s">
        <v>244</v>
      </c>
      <c r="D69" s="179" t="s">
        <v>238</v>
      </c>
      <c r="E69" s="3">
        <v>3</v>
      </c>
      <c r="F69" s="3"/>
      <c r="G69" s="4"/>
      <c r="H69" s="4">
        <f t="shared" si="3"/>
        <v>0</v>
      </c>
      <c r="I69" s="41"/>
      <c r="J69" s="3"/>
      <c r="K69" s="3"/>
      <c r="L69" s="7"/>
      <c r="M69" s="7"/>
      <c r="N69" s="7"/>
      <c r="O69" s="7"/>
    </row>
    <row r="70" spans="1:15" x14ac:dyDescent="0.35">
      <c r="A70" s="51" t="s">
        <v>114</v>
      </c>
      <c r="B70" s="51" t="s">
        <v>245</v>
      </c>
      <c r="C70" s="179" t="s">
        <v>244</v>
      </c>
      <c r="D70" s="179" t="s">
        <v>238</v>
      </c>
      <c r="E70" s="3">
        <v>2</v>
      </c>
      <c r="F70" s="3"/>
      <c r="G70" s="4"/>
      <c r="H70" s="4">
        <f t="shared" si="3"/>
        <v>0</v>
      </c>
      <c r="I70" s="41"/>
      <c r="J70" s="3"/>
      <c r="K70" s="3"/>
      <c r="L70" s="7"/>
      <c r="M70" s="7"/>
      <c r="N70" s="7"/>
      <c r="O70" s="7"/>
    </row>
    <row r="71" spans="1:15" x14ac:dyDescent="0.35">
      <c r="A71" s="52" t="s">
        <v>14</v>
      </c>
      <c r="B71" s="145"/>
      <c r="C71" s="145"/>
      <c r="D71" s="145"/>
      <c r="E71" s="63">
        <f>SUM(E65:E70)</f>
        <v>19</v>
      </c>
      <c r="F71" s="159"/>
      <c r="G71" s="54"/>
      <c r="H71" s="55">
        <f>SUM(H65:H70)</f>
        <v>0</v>
      </c>
      <c r="I71" s="41"/>
      <c r="J71" s="52" t="s">
        <v>14</v>
      </c>
      <c r="K71" s="53">
        <f>SUM(K65:K70)</f>
        <v>0</v>
      </c>
      <c r="L71" s="54"/>
      <c r="M71" s="57"/>
      <c r="N71" s="57"/>
      <c r="O71" s="58">
        <f>SUM(O65:O70)</f>
        <v>0</v>
      </c>
    </row>
    <row r="72" spans="1:15" ht="9.75" customHeight="1" x14ac:dyDescent="0.3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spans="1:15" ht="7.5" customHeight="1" x14ac:dyDescent="0.35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</row>
    <row r="74" spans="1:15" x14ac:dyDescent="0.35">
      <c r="A74" s="190" t="s">
        <v>98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</row>
    <row r="75" spans="1:15" x14ac:dyDescent="0.35">
      <c r="A75" s="2" t="s">
        <v>97</v>
      </c>
      <c r="B75" s="2"/>
      <c r="C75" s="2"/>
      <c r="D75" s="2"/>
      <c r="E75" s="2"/>
      <c r="F75" s="2"/>
      <c r="G75" s="1" t="s">
        <v>139</v>
      </c>
      <c r="H75" s="164">
        <v>12</v>
      </c>
      <c r="I75" s="166"/>
      <c r="J75" s="1" t="s">
        <v>140</v>
      </c>
      <c r="K75" s="2"/>
      <c r="L75" s="1" t="s">
        <v>139</v>
      </c>
      <c r="M75" s="39">
        <v>12</v>
      </c>
      <c r="N75" s="2"/>
      <c r="O75" s="163"/>
    </row>
    <row r="76" spans="1:15" ht="14.25" customHeight="1" x14ac:dyDescent="0.35">
      <c r="A76" s="157" t="s">
        <v>1</v>
      </c>
      <c r="B76" s="177"/>
      <c r="C76" s="177"/>
      <c r="D76" s="177"/>
      <c r="E76" s="1" t="s">
        <v>146</v>
      </c>
      <c r="F76" s="1"/>
      <c r="G76" s="2"/>
      <c r="H76" s="163"/>
      <c r="I76" s="165"/>
      <c r="J76" s="176" t="s">
        <v>1</v>
      </c>
      <c r="K76" s="1" t="s">
        <v>142</v>
      </c>
      <c r="L76" s="2" t="s">
        <v>54</v>
      </c>
      <c r="M76" s="2"/>
      <c r="N76" s="2"/>
      <c r="O76" s="163"/>
    </row>
    <row r="77" spans="1:15" ht="21.75" thickBot="1" x14ac:dyDescent="0.4">
      <c r="A77" s="189" t="s">
        <v>3</v>
      </c>
      <c r="B77" s="189"/>
      <c r="C77" s="189"/>
      <c r="D77" s="189"/>
      <c r="E77" s="189"/>
      <c r="F77" s="189"/>
      <c r="G77" s="189"/>
      <c r="H77" s="189"/>
      <c r="I77" s="41"/>
      <c r="J77" s="189" t="s">
        <v>4</v>
      </c>
      <c r="K77" s="189"/>
      <c r="L77" s="189"/>
      <c r="M77" s="189"/>
      <c r="N77" s="189"/>
      <c r="O77" s="189"/>
    </row>
    <row r="78" spans="1:15" ht="25.5" x14ac:dyDescent="0.35">
      <c r="A78" s="43" t="s">
        <v>5</v>
      </c>
      <c r="B78" s="43" t="s">
        <v>234</v>
      </c>
      <c r="C78" s="43" t="s">
        <v>235</v>
      </c>
      <c r="D78" s="43" t="s">
        <v>20</v>
      </c>
      <c r="E78" s="43" t="s">
        <v>6</v>
      </c>
      <c r="F78" s="44" t="s">
        <v>226</v>
      </c>
      <c r="G78" s="44" t="s">
        <v>227</v>
      </c>
      <c r="H78" s="45" t="s">
        <v>8</v>
      </c>
      <c r="I78" s="41"/>
      <c r="J78" s="59" t="s">
        <v>5</v>
      </c>
      <c r="K78" s="59" t="s">
        <v>6</v>
      </c>
      <c r="L78" s="60" t="s">
        <v>7</v>
      </c>
      <c r="M78" s="61" t="s">
        <v>9</v>
      </c>
      <c r="N78" s="61" t="s">
        <v>10</v>
      </c>
      <c r="O78" s="62" t="s">
        <v>8</v>
      </c>
    </row>
    <row r="79" spans="1:15" ht="15" customHeight="1" x14ac:dyDescent="0.35">
      <c r="A79" s="191" t="s">
        <v>11</v>
      </c>
      <c r="B79" s="192"/>
      <c r="C79" s="192"/>
      <c r="D79" s="192"/>
      <c r="E79" s="192"/>
      <c r="F79" s="192"/>
      <c r="G79" s="192"/>
      <c r="H79" s="193"/>
      <c r="I79" s="76"/>
      <c r="J79" s="194" t="s">
        <v>11</v>
      </c>
      <c r="K79" s="195"/>
      <c r="L79" s="195"/>
      <c r="M79" s="196"/>
      <c r="N79" s="196"/>
      <c r="O79" s="197"/>
    </row>
    <row r="80" spans="1:15" x14ac:dyDescent="0.35">
      <c r="A80" s="51" t="s">
        <v>111</v>
      </c>
      <c r="B80" s="179" t="s">
        <v>240</v>
      </c>
      <c r="C80" s="179" t="s">
        <v>244</v>
      </c>
      <c r="D80" s="179" t="s">
        <v>238</v>
      </c>
      <c r="E80" s="50">
        <v>5</v>
      </c>
      <c r="F80" s="50"/>
      <c r="G80" s="4"/>
      <c r="H80" s="4">
        <f>G80*(E80+F80)</f>
        <v>0</v>
      </c>
      <c r="I80" s="76"/>
      <c r="J80" s="3"/>
      <c r="K80" s="50"/>
      <c r="L80" s="77"/>
      <c r="M80" s="77"/>
      <c r="N80" s="77"/>
      <c r="O80" s="77"/>
    </row>
    <row r="81" spans="1:15" ht="25.5" x14ac:dyDescent="0.35">
      <c r="A81" s="51" t="s">
        <v>117</v>
      </c>
      <c r="B81" s="179" t="s">
        <v>239</v>
      </c>
      <c r="C81" s="179" t="s">
        <v>244</v>
      </c>
      <c r="D81" s="179" t="s">
        <v>238</v>
      </c>
      <c r="E81" s="50">
        <v>7</v>
      </c>
      <c r="F81" s="50"/>
      <c r="G81" s="4"/>
      <c r="H81" s="4">
        <f t="shared" ref="H81:H85" si="4">G81*(E81+F81)</f>
        <v>0</v>
      </c>
      <c r="I81" s="76"/>
      <c r="J81" s="3"/>
      <c r="K81" s="50"/>
      <c r="L81" s="77"/>
      <c r="M81" s="77"/>
      <c r="N81" s="77"/>
      <c r="O81" s="77"/>
    </row>
    <row r="82" spans="1:15" x14ac:dyDescent="0.35">
      <c r="A82" s="51" t="s">
        <v>112</v>
      </c>
      <c r="B82" s="179" t="s">
        <v>242</v>
      </c>
      <c r="C82" s="179" t="s">
        <v>244</v>
      </c>
      <c r="D82" s="179" t="s">
        <v>238</v>
      </c>
      <c r="E82" s="50">
        <v>1</v>
      </c>
      <c r="F82" s="50"/>
      <c r="G82" s="4"/>
      <c r="H82" s="4">
        <f t="shared" si="4"/>
        <v>0</v>
      </c>
      <c r="I82" s="76"/>
      <c r="J82" s="3"/>
      <c r="K82" s="50"/>
      <c r="L82" s="77"/>
      <c r="M82" s="77"/>
      <c r="N82" s="77"/>
      <c r="O82" s="77"/>
    </row>
    <row r="83" spans="1:15" x14ac:dyDescent="0.35">
      <c r="A83" s="3" t="s">
        <v>115</v>
      </c>
      <c r="B83" s="178" t="s">
        <v>241</v>
      </c>
      <c r="C83" s="179" t="s">
        <v>244</v>
      </c>
      <c r="D83" s="179" t="s">
        <v>238</v>
      </c>
      <c r="E83" s="50">
        <v>1</v>
      </c>
      <c r="F83" s="50"/>
      <c r="G83" s="4"/>
      <c r="H83" s="4">
        <f t="shared" si="4"/>
        <v>0</v>
      </c>
      <c r="I83" s="76"/>
      <c r="J83" s="3"/>
      <c r="K83" s="50"/>
      <c r="L83" s="77"/>
      <c r="M83" s="77"/>
      <c r="N83" s="77"/>
      <c r="O83" s="77"/>
    </row>
    <row r="84" spans="1:15" x14ac:dyDescent="0.35">
      <c r="A84" s="3" t="s">
        <v>113</v>
      </c>
      <c r="B84" s="178" t="s">
        <v>54</v>
      </c>
      <c r="C84" s="179" t="s">
        <v>244</v>
      </c>
      <c r="D84" s="179" t="s">
        <v>238</v>
      </c>
      <c r="E84" s="3">
        <v>3</v>
      </c>
      <c r="F84" s="3"/>
      <c r="G84" s="4"/>
      <c r="H84" s="4">
        <f t="shared" si="4"/>
        <v>0</v>
      </c>
      <c r="I84" s="76"/>
      <c r="J84" s="3"/>
      <c r="K84" s="50"/>
      <c r="L84" s="77"/>
      <c r="M84" s="77"/>
      <c r="N84" s="77"/>
      <c r="O84" s="77"/>
    </row>
    <row r="85" spans="1:15" x14ac:dyDescent="0.35">
      <c r="A85" s="3" t="s">
        <v>114</v>
      </c>
      <c r="B85" s="179" t="s">
        <v>245</v>
      </c>
      <c r="C85" s="179" t="s">
        <v>244</v>
      </c>
      <c r="D85" s="179" t="s">
        <v>238</v>
      </c>
      <c r="E85" s="3">
        <v>2</v>
      </c>
      <c r="F85" s="3"/>
      <c r="G85" s="4"/>
      <c r="H85" s="4">
        <f t="shared" si="4"/>
        <v>0</v>
      </c>
      <c r="I85" s="76"/>
      <c r="J85" s="3"/>
      <c r="K85" s="50"/>
      <c r="L85" s="77"/>
      <c r="M85" s="77"/>
      <c r="N85" s="77"/>
      <c r="O85" s="77"/>
    </row>
    <row r="86" spans="1:15" x14ac:dyDescent="0.35">
      <c r="A86" s="52" t="s">
        <v>13</v>
      </c>
      <c r="B86" s="145"/>
      <c r="C86" s="145"/>
      <c r="D86" s="145"/>
      <c r="E86" s="53">
        <f>SUM(E80:E85)</f>
        <v>19</v>
      </c>
      <c r="F86" s="53"/>
      <c r="G86" s="54"/>
      <c r="H86" s="55">
        <f>SUM(H80:H85)</f>
        <v>0</v>
      </c>
      <c r="I86" s="76"/>
      <c r="J86" s="158" t="s">
        <v>14</v>
      </c>
      <c r="K86" s="145"/>
      <c r="L86" s="145"/>
      <c r="M86" s="145"/>
      <c r="N86" s="54"/>
      <c r="O86" s="58">
        <f>SUM(O80:O85)</f>
        <v>0</v>
      </c>
    </row>
    <row r="87" spans="1:15" ht="17.25" customHeight="1" x14ac:dyDescent="0.3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</row>
    <row r="88" spans="1:15" hidden="1" x14ac:dyDescent="0.3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</row>
    <row r="89" spans="1:15" x14ac:dyDescent="0.35">
      <c r="A89" s="198" t="s">
        <v>99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</row>
    <row r="90" spans="1:15" x14ac:dyDescent="0.35">
      <c r="A90" s="2" t="s">
        <v>100</v>
      </c>
      <c r="B90" s="2"/>
      <c r="C90" s="2"/>
      <c r="D90" s="2"/>
      <c r="E90" s="2"/>
      <c r="F90" s="2"/>
      <c r="G90" s="1" t="s">
        <v>139</v>
      </c>
      <c r="H90" s="164">
        <v>15</v>
      </c>
      <c r="I90" s="166"/>
      <c r="J90" s="1" t="s">
        <v>140</v>
      </c>
      <c r="K90" s="2"/>
      <c r="L90" s="1" t="s">
        <v>139</v>
      </c>
      <c r="M90" s="39">
        <v>12</v>
      </c>
      <c r="N90" s="2"/>
      <c r="O90" s="163"/>
    </row>
    <row r="91" spans="1:15" ht="21" customHeight="1" x14ac:dyDescent="0.35">
      <c r="A91" s="157" t="s">
        <v>1</v>
      </c>
      <c r="B91" s="177"/>
      <c r="C91" s="177"/>
      <c r="D91" s="177"/>
      <c r="E91" s="1" t="s">
        <v>147</v>
      </c>
      <c r="F91" s="1"/>
      <c r="G91" s="2"/>
      <c r="H91" s="163"/>
      <c r="I91" s="165"/>
      <c r="J91" s="161" t="s">
        <v>1</v>
      </c>
      <c r="K91" s="1" t="s">
        <v>142</v>
      </c>
      <c r="L91" s="2" t="s">
        <v>54</v>
      </c>
      <c r="M91" s="2"/>
      <c r="N91" s="2"/>
      <c r="O91" s="163"/>
    </row>
    <row r="92" spans="1:15" ht="21.75" thickBot="1" x14ac:dyDescent="0.4">
      <c r="A92" s="189" t="s">
        <v>3</v>
      </c>
      <c r="B92" s="189"/>
      <c r="C92" s="189"/>
      <c r="D92" s="189"/>
      <c r="E92" s="189"/>
      <c r="F92" s="189"/>
      <c r="G92" s="189"/>
      <c r="H92" s="189"/>
      <c r="I92" s="41"/>
      <c r="J92" s="189" t="s">
        <v>4</v>
      </c>
      <c r="K92" s="189"/>
      <c r="L92" s="189"/>
      <c r="M92" s="189"/>
      <c r="N92" s="189"/>
      <c r="O92" s="189"/>
    </row>
    <row r="93" spans="1:15" ht="25.5" customHeight="1" x14ac:dyDescent="0.35">
      <c r="A93" s="43" t="s">
        <v>5</v>
      </c>
      <c r="B93" s="43" t="s">
        <v>234</v>
      </c>
      <c r="C93" s="43" t="s">
        <v>235</v>
      </c>
      <c r="D93" s="43" t="s">
        <v>20</v>
      </c>
      <c r="E93" s="43" t="s">
        <v>6</v>
      </c>
      <c r="F93" s="44" t="s">
        <v>226</v>
      </c>
      <c r="G93" s="44" t="s">
        <v>227</v>
      </c>
      <c r="H93" s="45" t="s">
        <v>8</v>
      </c>
      <c r="I93" s="41"/>
      <c r="J93" s="59" t="s">
        <v>5</v>
      </c>
      <c r="K93" s="59" t="s">
        <v>6</v>
      </c>
      <c r="L93" s="60" t="s">
        <v>7</v>
      </c>
      <c r="M93" s="61" t="s">
        <v>9</v>
      </c>
      <c r="N93" s="61" t="s">
        <v>10</v>
      </c>
      <c r="O93" s="62" t="s">
        <v>8</v>
      </c>
    </row>
    <row r="94" spans="1:15" x14ac:dyDescent="0.35">
      <c r="A94" s="182" t="s">
        <v>11</v>
      </c>
      <c r="B94" s="183"/>
      <c r="C94" s="183"/>
      <c r="D94" s="183"/>
      <c r="E94" s="183"/>
      <c r="F94" s="183"/>
      <c r="G94" s="183"/>
      <c r="H94" s="184"/>
      <c r="I94" s="76"/>
      <c r="J94" s="185" t="s">
        <v>11</v>
      </c>
      <c r="K94" s="186"/>
      <c r="L94" s="186"/>
      <c r="M94" s="187"/>
      <c r="N94" s="187"/>
      <c r="O94" s="188"/>
    </row>
    <row r="95" spans="1:15" x14ac:dyDescent="0.35">
      <c r="A95" s="51" t="s">
        <v>101</v>
      </c>
      <c r="B95" s="51" t="s">
        <v>244</v>
      </c>
      <c r="C95" s="51" t="s">
        <v>240</v>
      </c>
      <c r="D95" s="51" t="s">
        <v>238</v>
      </c>
      <c r="E95" s="50">
        <v>4</v>
      </c>
      <c r="F95" s="50"/>
      <c r="G95" s="4"/>
      <c r="H95" s="4">
        <f>G95*(E95+F95)</f>
        <v>0</v>
      </c>
      <c r="I95" s="76"/>
      <c r="J95" s="3"/>
      <c r="K95" s="50"/>
      <c r="L95" s="77"/>
      <c r="M95" s="77"/>
      <c r="N95" s="77"/>
      <c r="O95" s="77"/>
    </row>
    <row r="96" spans="1:15" ht="25.5" x14ac:dyDescent="0.35">
      <c r="A96" s="51" t="s">
        <v>104</v>
      </c>
      <c r="B96" s="51" t="s">
        <v>250</v>
      </c>
      <c r="C96" s="179" t="s">
        <v>240</v>
      </c>
      <c r="D96" s="179" t="s">
        <v>238</v>
      </c>
      <c r="E96" s="50">
        <v>7</v>
      </c>
      <c r="F96" s="50"/>
      <c r="G96" s="4"/>
      <c r="H96" s="4">
        <f t="shared" ref="H96:H99" si="5">G96*(E96+F96)</f>
        <v>0</v>
      </c>
      <c r="I96" s="76"/>
      <c r="J96" s="3"/>
      <c r="K96" s="50"/>
      <c r="L96" s="77"/>
      <c r="M96" s="77"/>
      <c r="N96" s="77"/>
      <c r="O96" s="77"/>
    </row>
    <row r="97" spans="1:15" x14ac:dyDescent="0.35">
      <c r="A97" s="51" t="s">
        <v>105</v>
      </c>
      <c r="B97" s="51" t="s">
        <v>242</v>
      </c>
      <c r="C97" s="179" t="s">
        <v>240</v>
      </c>
      <c r="D97" s="179" t="s">
        <v>238</v>
      </c>
      <c r="E97" s="50">
        <v>1</v>
      </c>
      <c r="F97" s="50"/>
      <c r="G97" s="4"/>
      <c r="H97" s="4">
        <f t="shared" si="5"/>
        <v>0</v>
      </c>
      <c r="I97" s="76"/>
      <c r="J97" s="3"/>
      <c r="K97" s="50"/>
      <c r="L97" s="77"/>
      <c r="M97" s="77"/>
      <c r="N97" s="77"/>
      <c r="O97" s="77"/>
    </row>
    <row r="98" spans="1:15" x14ac:dyDescent="0.35">
      <c r="A98" s="3" t="s">
        <v>116</v>
      </c>
      <c r="B98" s="3" t="s">
        <v>241</v>
      </c>
      <c r="C98" s="179" t="s">
        <v>240</v>
      </c>
      <c r="D98" s="179" t="s">
        <v>238</v>
      </c>
      <c r="E98" s="50">
        <v>1</v>
      </c>
      <c r="F98" s="50"/>
      <c r="G98" s="4"/>
      <c r="H98" s="4">
        <f t="shared" si="5"/>
        <v>0</v>
      </c>
      <c r="I98" s="76"/>
      <c r="J98" s="3"/>
      <c r="K98" s="50"/>
      <c r="L98" s="77"/>
      <c r="M98" s="77"/>
      <c r="N98" s="77"/>
      <c r="O98" s="77"/>
    </row>
    <row r="99" spans="1:15" x14ac:dyDescent="0.35">
      <c r="A99" s="3" t="s">
        <v>106</v>
      </c>
      <c r="B99" s="3" t="s">
        <v>54</v>
      </c>
      <c r="C99" s="179" t="s">
        <v>240</v>
      </c>
      <c r="D99" s="179" t="s">
        <v>238</v>
      </c>
      <c r="E99" s="3">
        <v>3</v>
      </c>
      <c r="F99" s="3"/>
      <c r="G99" s="4"/>
      <c r="H99" s="4">
        <f t="shared" si="5"/>
        <v>0</v>
      </c>
      <c r="I99" s="76"/>
      <c r="J99" s="3"/>
      <c r="K99" s="50"/>
      <c r="L99" s="77"/>
      <c r="M99" s="77"/>
      <c r="N99" s="77"/>
      <c r="O99" s="77"/>
    </row>
    <row r="100" spans="1:15" x14ac:dyDescent="0.35">
      <c r="A100" s="52" t="s">
        <v>13</v>
      </c>
      <c r="B100" s="145"/>
      <c r="C100" s="145"/>
      <c r="D100" s="145"/>
      <c r="E100" s="53">
        <f>SUM(E95:E99)</f>
        <v>16</v>
      </c>
      <c r="F100" s="53"/>
      <c r="G100" s="54"/>
      <c r="H100" s="55">
        <f>SUM(H95:H99)</f>
        <v>0</v>
      </c>
      <c r="I100" s="76"/>
      <c r="J100" s="158" t="s">
        <v>14</v>
      </c>
      <c r="K100" s="53">
        <f>SUM(K95:K99)</f>
        <v>0</v>
      </c>
      <c r="L100" s="54"/>
      <c r="M100" s="160"/>
      <c r="N100" s="160"/>
      <c r="O100" s="58">
        <f>SUM(O95:O99)</f>
        <v>0</v>
      </c>
    </row>
    <row r="102" spans="1:15" s="41" customFormat="1" ht="12.75" x14ac:dyDescent="0.2">
      <c r="A102" s="130" t="s">
        <v>194</v>
      </c>
      <c r="B102" s="131"/>
      <c r="C102" s="131"/>
      <c r="D102" s="131"/>
      <c r="E102" s="131"/>
      <c r="F102" s="131"/>
      <c r="G102" s="131"/>
      <c r="H102" s="128">
        <f>H100+H86+H71+H57+H32+H20</f>
        <v>0</v>
      </c>
      <c r="J102" s="117" t="s">
        <v>25</v>
      </c>
      <c r="K102" s="118"/>
      <c r="L102" s="118"/>
      <c r="M102" s="119"/>
      <c r="N102" s="128" t="e">
        <f>P69+#REF!</f>
        <v>#REF!</v>
      </c>
    </row>
    <row r="103" spans="1:15" s="41" customFormat="1" ht="12.75" x14ac:dyDescent="0.2">
      <c r="A103" s="130" t="s">
        <v>195</v>
      </c>
      <c r="B103" s="131"/>
      <c r="C103" s="131"/>
      <c r="D103" s="131"/>
      <c r="E103" s="131"/>
      <c r="F103" s="131"/>
      <c r="G103" s="131"/>
      <c r="H103" s="128">
        <f>H40</f>
        <v>0</v>
      </c>
      <c r="J103" s="117" t="s">
        <v>26</v>
      </c>
      <c r="K103" s="118"/>
      <c r="L103" s="118"/>
      <c r="M103" s="119"/>
      <c r="N103" s="128">
        <v>0</v>
      </c>
    </row>
    <row r="104" spans="1:15" s="41" customFormat="1" ht="12.75" x14ac:dyDescent="0.2">
      <c r="A104" s="132" t="s">
        <v>18</v>
      </c>
      <c r="B104" s="133"/>
      <c r="C104" s="133"/>
      <c r="D104" s="133"/>
      <c r="E104" s="133"/>
      <c r="F104" s="133"/>
      <c r="G104" s="133"/>
      <c r="H104" s="129">
        <f>SUM(H102:H103)</f>
        <v>0</v>
      </c>
      <c r="J104" s="120" t="s">
        <v>18</v>
      </c>
      <c r="K104" s="121"/>
      <c r="L104" s="121"/>
      <c r="M104" s="122"/>
      <c r="N104" s="129" t="e">
        <f>N102+N103</f>
        <v>#REF!</v>
      </c>
    </row>
  </sheetData>
  <mergeCells count="39">
    <mergeCell ref="A27:H27"/>
    <mergeCell ref="J27:O27"/>
    <mergeCell ref="A12:H12"/>
    <mergeCell ref="J12:O12"/>
    <mergeCell ref="A22:O22"/>
    <mergeCell ref="A25:H25"/>
    <mergeCell ref="J25:O25"/>
    <mergeCell ref="A5:O5"/>
    <mergeCell ref="A6:O6"/>
    <mergeCell ref="A7:O7"/>
    <mergeCell ref="A10:H10"/>
    <mergeCell ref="J10:O10"/>
    <mergeCell ref="K41:L41"/>
    <mergeCell ref="A43:O43"/>
    <mergeCell ref="A46:H46"/>
    <mergeCell ref="J46:O46"/>
    <mergeCell ref="A48:H48"/>
    <mergeCell ref="J48:O48"/>
    <mergeCell ref="A35:H35"/>
    <mergeCell ref="J35:O35"/>
    <mergeCell ref="A37:H37"/>
    <mergeCell ref="J37:O37"/>
    <mergeCell ref="J40:L40"/>
    <mergeCell ref="F33:H33"/>
    <mergeCell ref="A94:H94"/>
    <mergeCell ref="J94:O94"/>
    <mergeCell ref="A62:H62"/>
    <mergeCell ref="J62:O62"/>
    <mergeCell ref="A64:H64"/>
    <mergeCell ref="J64:O64"/>
    <mergeCell ref="A74:O74"/>
    <mergeCell ref="A79:H79"/>
    <mergeCell ref="J79:O79"/>
    <mergeCell ref="A89:O89"/>
    <mergeCell ref="A92:H92"/>
    <mergeCell ref="J92:O92"/>
    <mergeCell ref="A77:H77"/>
    <mergeCell ref="J77:O77"/>
    <mergeCell ref="A59:O5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2" sqref="E2"/>
    </sheetView>
  </sheetViews>
  <sheetFormatPr defaultColWidth="8.85546875" defaultRowHeight="15" x14ac:dyDescent="0.25"/>
  <cols>
    <col min="1" max="1" width="22.5703125" bestFit="1" customWidth="1"/>
    <col min="2" max="2" width="24.28515625" bestFit="1" customWidth="1"/>
    <col min="3" max="3" width="76.140625" bestFit="1" customWidth="1"/>
    <col min="4" max="4" width="6" bestFit="1" customWidth="1"/>
    <col min="5" max="5" width="26.140625" bestFit="1" customWidth="1"/>
  </cols>
  <sheetData>
    <row r="1" spans="1:5" ht="30" customHeight="1" thickBot="1" x14ac:dyDescent="0.3">
      <c r="A1" s="254" t="s">
        <v>210</v>
      </c>
      <c r="B1" s="255"/>
      <c r="C1" s="255"/>
      <c r="D1" s="262"/>
      <c r="E1" s="36">
        <f>SUM(E2:E8)</f>
        <v>115272</v>
      </c>
    </row>
    <row r="2" spans="1:5" ht="15" customHeight="1" x14ac:dyDescent="0.25">
      <c r="A2" s="32" t="s">
        <v>211</v>
      </c>
      <c r="B2" s="33" t="s">
        <v>212</v>
      </c>
      <c r="C2" s="34" t="s">
        <v>213</v>
      </c>
      <c r="D2" s="34" t="s">
        <v>68</v>
      </c>
      <c r="E2" s="35">
        <f>'TOTAL EVENTO'!H6</f>
        <v>18000</v>
      </c>
    </row>
    <row r="3" spans="1:5" ht="15" customHeight="1" x14ac:dyDescent="0.25">
      <c r="A3" s="32" t="s">
        <v>215</v>
      </c>
      <c r="B3" s="33" t="s">
        <v>214</v>
      </c>
      <c r="C3" s="34" t="s">
        <v>216</v>
      </c>
      <c r="D3" s="34" t="s">
        <v>68</v>
      </c>
      <c r="E3" s="35">
        <f>'TOTAL EVENTO'!H13</f>
        <v>0</v>
      </c>
    </row>
    <row r="4" spans="1:5" ht="15" customHeight="1" x14ac:dyDescent="0.25">
      <c r="A4" s="32" t="s">
        <v>217</v>
      </c>
      <c r="B4" s="33" t="s">
        <v>218</v>
      </c>
      <c r="C4" s="34" t="s">
        <v>219</v>
      </c>
      <c r="D4" s="34" t="s">
        <v>68</v>
      </c>
      <c r="E4" s="35">
        <f>'TOTAL EVENTO'!H20</f>
        <v>34272</v>
      </c>
    </row>
    <row r="5" spans="1:5" ht="15.75" customHeight="1" x14ac:dyDescent="0.25">
      <c r="A5" s="32" t="s">
        <v>222</v>
      </c>
      <c r="B5" s="33" t="s">
        <v>69</v>
      </c>
      <c r="C5" s="34" t="s">
        <v>221</v>
      </c>
      <c r="D5" s="34" t="s">
        <v>68</v>
      </c>
      <c r="E5" s="35">
        <f>'TOTAL EVENTO'!H27</f>
        <v>22500</v>
      </c>
    </row>
    <row r="6" spans="1:5" ht="15.75" customHeight="1" x14ac:dyDescent="0.25">
      <c r="A6" s="32" t="s">
        <v>220</v>
      </c>
      <c r="B6" s="33" t="s">
        <v>69</v>
      </c>
      <c r="C6" s="34" t="s">
        <v>223</v>
      </c>
      <c r="D6" s="34" t="s">
        <v>68</v>
      </c>
      <c r="E6" s="35">
        <f>'TOTAL EVENTO'!H34</f>
        <v>18000</v>
      </c>
    </row>
    <row r="7" spans="1:5" ht="15.75" customHeight="1" x14ac:dyDescent="0.25">
      <c r="A7" s="32" t="s">
        <v>225</v>
      </c>
      <c r="B7" s="33" t="s">
        <v>224</v>
      </c>
      <c r="C7" s="34" t="s">
        <v>223</v>
      </c>
      <c r="D7" s="34" t="s">
        <v>68</v>
      </c>
      <c r="E7" s="35">
        <f>'TOTAL EVENTO'!H41</f>
        <v>22500</v>
      </c>
    </row>
    <row r="8" spans="1:5" ht="15.75" customHeight="1" x14ac:dyDescent="0.25">
      <c r="A8" s="263" t="s">
        <v>204</v>
      </c>
      <c r="B8" s="264"/>
      <c r="C8" s="265"/>
      <c r="D8" s="34" t="s">
        <v>68</v>
      </c>
      <c r="E8" s="35">
        <f>'TOTAL EVENTO'!H44</f>
        <v>0</v>
      </c>
    </row>
    <row r="9" spans="1:5" x14ac:dyDescent="0.25">
      <c r="A9" s="37"/>
    </row>
  </sheetData>
  <mergeCells count="2">
    <mergeCell ref="A1:D1"/>
    <mergeCell ref="A8:C8"/>
  </mergeCells>
  <pageMargins left="0.51181102362204722" right="0.51181102362204722" top="0.78740157480314965" bottom="0.78740157480314965" header="0.31496062992125984" footer="0.31496062992125984"/>
  <pageSetup paperSize="9"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84"/>
  <sheetViews>
    <sheetView showGridLines="0" topLeftCell="A25" zoomScale="90" zoomScaleNormal="90" workbookViewId="0">
      <selection activeCell="A79" sqref="A79:E79"/>
    </sheetView>
  </sheetViews>
  <sheetFormatPr defaultRowHeight="21" x14ac:dyDescent="0.35"/>
  <cols>
    <col min="1" max="1" width="16.5703125" style="38" customWidth="1"/>
    <col min="2" max="2" width="18.5703125" style="38" customWidth="1"/>
    <col min="3" max="3" width="15.85546875" style="38" customWidth="1"/>
    <col min="4" max="4" width="14.5703125" style="38" customWidth="1"/>
    <col min="5" max="5" width="6.42578125" style="38" bestFit="1" customWidth="1"/>
    <col min="6" max="6" width="24.85546875" style="38" customWidth="1"/>
    <col min="7" max="7" width="9.140625" style="38"/>
    <col min="8" max="8" width="20.85546875" style="38" customWidth="1"/>
    <col min="9" max="9" width="14.85546875" style="38" customWidth="1"/>
    <col min="10" max="11" width="9.140625" style="38"/>
    <col min="12" max="13" width="18.42578125" style="38" customWidth="1"/>
    <col min="14" max="16384" width="9.140625" style="38"/>
  </cols>
  <sheetData>
    <row r="6" spans="1:13" s="41" customFormat="1" ht="15.75" x14ac:dyDescent="0.25">
      <c r="A6" s="204" t="s">
        <v>0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</row>
    <row r="7" spans="1:13" s="41" customFormat="1" ht="12.75" x14ac:dyDescent="0.2">
      <c r="A7" s="198" t="s">
        <v>78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</row>
    <row r="8" spans="1:13" s="41" customFormat="1" ht="12.75" x14ac:dyDescent="0.2">
      <c r="A8" s="1" t="s">
        <v>70</v>
      </c>
      <c r="B8" s="1"/>
      <c r="C8" s="2"/>
      <c r="D8" s="1" t="s">
        <v>139</v>
      </c>
      <c r="E8" s="39">
        <v>11</v>
      </c>
      <c r="F8" s="2"/>
      <c r="H8" s="2" t="s">
        <v>140</v>
      </c>
      <c r="I8" s="2"/>
      <c r="J8" s="1" t="s">
        <v>139</v>
      </c>
      <c r="K8" s="39"/>
      <c r="L8" s="2"/>
      <c r="M8" s="2"/>
    </row>
    <row r="9" spans="1:13" s="41" customFormat="1" ht="12.75" x14ac:dyDescent="0.2">
      <c r="A9" s="215" t="s">
        <v>19</v>
      </c>
      <c r="B9" s="215"/>
      <c r="C9" s="215"/>
      <c r="D9" s="1" t="s">
        <v>197</v>
      </c>
      <c r="E9" s="2"/>
      <c r="F9" s="2"/>
      <c r="H9" s="215" t="s">
        <v>19</v>
      </c>
      <c r="I9" s="215"/>
      <c r="J9" s="1" t="s">
        <v>142</v>
      </c>
      <c r="K9" s="2" t="s">
        <v>54</v>
      </c>
      <c r="L9" s="2"/>
      <c r="M9" s="2"/>
    </row>
    <row r="10" spans="1:13" s="41" customFormat="1" ht="13.5" thickBot="1" x14ac:dyDescent="0.25">
      <c r="A10" s="189" t="s">
        <v>3</v>
      </c>
      <c r="B10" s="189"/>
      <c r="C10" s="189"/>
      <c r="D10" s="189"/>
      <c r="E10" s="189"/>
      <c r="F10" s="189"/>
      <c r="H10" s="189" t="s">
        <v>4</v>
      </c>
      <c r="I10" s="189"/>
      <c r="J10" s="189"/>
      <c r="K10" s="189"/>
      <c r="L10" s="189"/>
      <c r="M10" s="189"/>
    </row>
    <row r="11" spans="1:13" s="41" customFormat="1" ht="18.75" customHeight="1" thickBot="1" x14ac:dyDescent="0.25">
      <c r="A11" s="81" t="s">
        <v>20</v>
      </c>
      <c r="B11" s="81" t="s">
        <v>252</v>
      </c>
      <c r="C11" s="81" t="s">
        <v>21</v>
      </c>
      <c r="D11" s="81" t="s">
        <v>6</v>
      </c>
      <c r="E11" s="82" t="s">
        <v>22</v>
      </c>
      <c r="F11" s="83" t="s">
        <v>8</v>
      </c>
      <c r="H11" s="84" t="s">
        <v>20</v>
      </c>
      <c r="I11" s="84" t="s">
        <v>21</v>
      </c>
      <c r="J11" s="84" t="s">
        <v>6</v>
      </c>
      <c r="K11" s="85" t="s">
        <v>22</v>
      </c>
      <c r="L11" s="86" t="s">
        <v>23</v>
      </c>
      <c r="M11" s="87" t="s">
        <v>8</v>
      </c>
    </row>
    <row r="12" spans="1:13" s="41" customFormat="1" ht="12.75" x14ac:dyDescent="0.2">
      <c r="A12" s="209" t="s">
        <v>11</v>
      </c>
      <c r="B12" s="210"/>
      <c r="C12" s="210"/>
      <c r="D12" s="210"/>
      <c r="E12" s="210"/>
      <c r="F12" s="211"/>
      <c r="H12" s="212" t="s">
        <v>12</v>
      </c>
      <c r="I12" s="213"/>
      <c r="J12" s="213"/>
      <c r="K12" s="213"/>
      <c r="L12" s="213"/>
      <c r="M12" s="214"/>
    </row>
    <row r="13" spans="1:13" s="41" customFormat="1" ht="12.75" x14ac:dyDescent="0.2">
      <c r="A13" s="3" t="s">
        <v>24</v>
      </c>
      <c r="B13" s="178" t="s">
        <v>125</v>
      </c>
      <c r="C13" s="3">
        <v>11</v>
      </c>
      <c r="D13" s="3">
        <v>22</v>
      </c>
      <c r="E13" s="4"/>
      <c r="F13" s="4">
        <f>E13*C13*E8</f>
        <v>0</v>
      </c>
      <c r="H13" s="3"/>
      <c r="I13" s="5"/>
      <c r="J13" s="6"/>
      <c r="K13" s="7"/>
      <c r="L13" s="64"/>
      <c r="M13" s="7"/>
    </row>
    <row r="14" spans="1:13" s="41" customFormat="1" ht="12.75" x14ac:dyDescent="0.2">
      <c r="A14" s="3" t="s">
        <v>102</v>
      </c>
      <c r="B14" s="178"/>
      <c r="C14" s="3">
        <v>1</v>
      </c>
      <c r="D14" s="3">
        <v>1</v>
      </c>
      <c r="E14" s="4"/>
      <c r="F14" s="4">
        <f>E14*C14*E8</f>
        <v>0</v>
      </c>
      <c r="H14" s="5"/>
      <c r="I14" s="5"/>
      <c r="J14" s="6"/>
      <c r="K14" s="7"/>
      <c r="L14" s="7"/>
      <c r="M14" s="7"/>
    </row>
    <row r="15" spans="1:13" s="41" customFormat="1" ht="12.75" x14ac:dyDescent="0.2">
      <c r="A15" s="5"/>
      <c r="B15" s="5"/>
      <c r="C15" s="5"/>
      <c r="D15" s="6"/>
      <c r="E15" s="65"/>
      <c r="F15" s="4">
        <f>E15*C15*E8</f>
        <v>0</v>
      </c>
      <c r="H15" s="5"/>
      <c r="I15" s="5"/>
      <c r="J15" s="6"/>
      <c r="K15" s="7"/>
      <c r="L15" s="7"/>
      <c r="M15" s="7"/>
    </row>
    <row r="16" spans="1:13" s="41" customFormat="1" ht="12.75" x14ac:dyDescent="0.2">
      <c r="A16" s="199" t="s">
        <v>17</v>
      </c>
      <c r="B16" s="200"/>
      <c r="C16" s="200"/>
      <c r="D16" s="200"/>
      <c r="E16" s="201"/>
      <c r="F16" s="89">
        <f>SUM(F13:F15)</f>
        <v>0</v>
      </c>
      <c r="H16" s="112" t="s">
        <v>14</v>
      </c>
      <c r="I16" s="113"/>
      <c r="J16" s="159"/>
      <c r="K16" s="160"/>
      <c r="L16" s="160"/>
      <c r="M16" s="90">
        <f>M13</f>
        <v>0</v>
      </c>
    </row>
    <row r="17" spans="1:13" s="41" customFormat="1" ht="21" customHeight="1" x14ac:dyDescent="0.2">
      <c r="A17" s="227"/>
      <c r="B17" s="227"/>
      <c r="C17" s="227"/>
      <c r="D17" s="227"/>
      <c r="E17" s="227"/>
      <c r="F17" s="124"/>
      <c r="J17" s="228"/>
      <c r="K17" s="228"/>
      <c r="L17" s="71"/>
      <c r="M17" s="72"/>
    </row>
    <row r="18" spans="1:13" s="41" customFormat="1" ht="21.75" customHeight="1" x14ac:dyDescent="0.2">
      <c r="A18" s="198" t="s">
        <v>82</v>
      </c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</row>
    <row r="19" spans="1:13" s="41" customFormat="1" ht="12.75" x14ac:dyDescent="0.2">
      <c r="A19" s="1" t="s">
        <v>184</v>
      </c>
      <c r="B19" s="1"/>
      <c r="C19" s="2"/>
      <c r="D19" s="1" t="s">
        <v>139</v>
      </c>
      <c r="E19" s="39">
        <v>10</v>
      </c>
      <c r="F19" s="2"/>
      <c r="H19" s="2" t="s">
        <v>140</v>
      </c>
      <c r="I19" s="2"/>
      <c r="J19" s="1" t="s">
        <v>139</v>
      </c>
      <c r="K19" s="39"/>
      <c r="L19" s="2"/>
      <c r="M19" s="2"/>
    </row>
    <row r="20" spans="1:13" s="41" customFormat="1" ht="12.75" x14ac:dyDescent="0.2">
      <c r="A20" s="215" t="s">
        <v>19</v>
      </c>
      <c r="B20" s="215"/>
      <c r="C20" s="215"/>
      <c r="D20" s="1" t="s">
        <v>126</v>
      </c>
      <c r="E20" s="2"/>
      <c r="F20" s="2"/>
      <c r="H20" s="215" t="s">
        <v>19</v>
      </c>
      <c r="I20" s="215"/>
      <c r="J20" s="1" t="s">
        <v>142</v>
      </c>
      <c r="K20" s="2" t="s">
        <v>54</v>
      </c>
      <c r="L20" s="2"/>
      <c r="M20" s="2"/>
    </row>
    <row r="21" spans="1:13" s="41" customFormat="1" ht="21.75" customHeight="1" thickBot="1" x14ac:dyDescent="0.25">
      <c r="A21" s="189" t="s">
        <v>3</v>
      </c>
      <c r="B21" s="189"/>
      <c r="C21" s="189"/>
      <c r="D21" s="189"/>
      <c r="E21" s="189"/>
      <c r="F21" s="189"/>
      <c r="H21" s="189" t="s">
        <v>4</v>
      </c>
      <c r="I21" s="189"/>
      <c r="J21" s="189"/>
      <c r="K21" s="189"/>
      <c r="L21" s="189"/>
      <c r="M21" s="189"/>
    </row>
    <row r="22" spans="1:13" s="41" customFormat="1" ht="21.75" customHeight="1" thickBot="1" x14ac:dyDescent="0.25">
      <c r="A22" s="81" t="s">
        <v>20</v>
      </c>
      <c r="B22" s="81" t="s">
        <v>252</v>
      </c>
      <c r="C22" s="81" t="s">
        <v>21</v>
      </c>
      <c r="D22" s="81" t="s">
        <v>6</v>
      </c>
      <c r="E22" s="82" t="s">
        <v>22</v>
      </c>
      <c r="F22" s="83" t="s">
        <v>8</v>
      </c>
      <c r="H22" s="84" t="s">
        <v>20</v>
      </c>
      <c r="I22" s="84" t="s">
        <v>21</v>
      </c>
      <c r="J22" s="84" t="s">
        <v>6</v>
      </c>
      <c r="K22" s="85" t="s">
        <v>22</v>
      </c>
      <c r="L22" s="86" t="s">
        <v>23</v>
      </c>
      <c r="M22" s="87" t="s">
        <v>8</v>
      </c>
    </row>
    <row r="23" spans="1:13" s="41" customFormat="1" ht="21.75" customHeight="1" x14ac:dyDescent="0.2">
      <c r="A23" s="209" t="s">
        <v>12</v>
      </c>
      <c r="B23" s="210"/>
      <c r="C23" s="210"/>
      <c r="D23" s="210"/>
      <c r="E23" s="210"/>
      <c r="F23" s="211"/>
      <c r="H23" s="212" t="s">
        <v>12</v>
      </c>
      <c r="I23" s="213"/>
      <c r="J23" s="213"/>
      <c r="K23" s="213"/>
      <c r="L23" s="213"/>
      <c r="M23" s="214"/>
    </row>
    <row r="24" spans="1:13" s="41" customFormat="1" ht="12.75" x14ac:dyDescent="0.2">
      <c r="A24" s="3" t="s">
        <v>24</v>
      </c>
      <c r="B24" s="178" t="s">
        <v>248</v>
      </c>
      <c r="C24" s="3">
        <v>10</v>
      </c>
      <c r="D24" s="3">
        <v>20</v>
      </c>
      <c r="E24" s="4"/>
      <c r="F24" s="4">
        <f>E24*C24*E19</f>
        <v>0</v>
      </c>
      <c r="H24" s="3"/>
      <c r="I24" s="5"/>
      <c r="J24" s="6"/>
      <c r="K24" s="7"/>
      <c r="L24" s="64"/>
      <c r="M24" s="7"/>
    </row>
    <row r="25" spans="1:13" s="41" customFormat="1" ht="12.75" x14ac:dyDescent="0.2">
      <c r="A25" s="3"/>
      <c r="B25" s="178"/>
      <c r="C25" s="3"/>
      <c r="D25" s="3"/>
      <c r="E25" s="4"/>
      <c r="F25" s="4">
        <f>E25*C25*E19</f>
        <v>0</v>
      </c>
      <c r="H25" s="5"/>
      <c r="I25" s="5"/>
      <c r="J25" s="6"/>
      <c r="K25" s="7"/>
      <c r="L25" s="7"/>
      <c r="M25" s="7"/>
    </row>
    <row r="26" spans="1:13" s="41" customFormat="1" ht="12.75" x14ac:dyDescent="0.2">
      <c r="A26" s="5"/>
      <c r="B26" s="5"/>
      <c r="C26" s="5"/>
      <c r="D26" s="6"/>
      <c r="E26" s="65"/>
      <c r="F26" s="4">
        <f>E26*C26*E19</f>
        <v>0</v>
      </c>
      <c r="H26" s="5"/>
      <c r="I26" s="5"/>
      <c r="J26" s="6"/>
      <c r="K26" s="7"/>
      <c r="L26" s="7"/>
      <c r="M26" s="7"/>
    </row>
    <row r="27" spans="1:13" s="41" customFormat="1" ht="19.5" customHeight="1" x14ac:dyDescent="0.2">
      <c r="A27" s="199" t="s">
        <v>17</v>
      </c>
      <c r="B27" s="200"/>
      <c r="C27" s="200"/>
      <c r="D27" s="200"/>
      <c r="E27" s="201"/>
      <c r="F27" s="89">
        <f>SUM(F24:F26)</f>
        <v>0</v>
      </c>
      <c r="H27" s="112" t="s">
        <v>14</v>
      </c>
      <c r="I27" s="113"/>
      <c r="J27" s="113"/>
      <c r="K27" s="114"/>
      <c r="L27" s="114"/>
      <c r="M27" s="90">
        <f>M24</f>
        <v>0</v>
      </c>
    </row>
    <row r="28" spans="1:13" s="41" customFormat="1" ht="12" customHeight="1" x14ac:dyDescent="0.2">
      <c r="J28" s="202" t="s">
        <v>15</v>
      </c>
      <c r="K28" s="203"/>
      <c r="L28" s="116"/>
      <c r="M28" s="70"/>
    </row>
    <row r="29" spans="1:13" s="41" customFormat="1" ht="12.75" x14ac:dyDescent="0.2">
      <c r="A29" s="198" t="s">
        <v>185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 spans="1:13" s="41" customFormat="1" ht="12.75" x14ac:dyDescent="0.2">
      <c r="A30" s="1" t="s">
        <v>90</v>
      </c>
      <c r="B30" s="1"/>
      <c r="C30" s="2"/>
      <c r="D30" s="1" t="s">
        <v>139</v>
      </c>
      <c r="E30" s="39">
        <v>5</v>
      </c>
      <c r="F30" s="73"/>
      <c r="H30" s="2" t="s">
        <v>140</v>
      </c>
      <c r="I30" s="2"/>
      <c r="J30" s="1" t="s">
        <v>139</v>
      </c>
      <c r="K30" s="39"/>
      <c r="L30" s="2"/>
      <c r="M30" s="2"/>
    </row>
    <row r="31" spans="1:13" s="41" customFormat="1" ht="12.75" x14ac:dyDescent="0.2">
      <c r="A31" s="215" t="s">
        <v>19</v>
      </c>
      <c r="B31" s="215"/>
      <c r="C31" s="215"/>
      <c r="D31" s="1" t="s">
        <v>119</v>
      </c>
      <c r="E31" s="2"/>
      <c r="F31" s="2"/>
      <c r="H31" s="215" t="s">
        <v>19</v>
      </c>
      <c r="I31" s="215"/>
      <c r="J31" s="1" t="s">
        <v>142</v>
      </c>
      <c r="K31" s="2"/>
      <c r="L31" s="2"/>
      <c r="M31" s="2"/>
    </row>
    <row r="32" spans="1:13" s="41" customFormat="1" ht="13.5" thickBot="1" x14ac:dyDescent="0.25">
      <c r="A32" s="189" t="s">
        <v>3</v>
      </c>
      <c r="B32" s="189"/>
      <c r="C32" s="189"/>
      <c r="D32" s="189"/>
      <c r="E32" s="189"/>
      <c r="F32" s="189"/>
      <c r="H32" s="226" t="s">
        <v>4</v>
      </c>
      <c r="I32" s="226"/>
      <c r="J32" s="226"/>
      <c r="K32" s="226"/>
      <c r="L32" s="226"/>
      <c r="M32" s="226"/>
    </row>
    <row r="33" spans="1:13" s="41" customFormat="1" ht="12.75" x14ac:dyDescent="0.2">
      <c r="A33" s="81" t="s">
        <v>20</v>
      </c>
      <c r="B33" s="81" t="s">
        <v>252</v>
      </c>
      <c r="C33" s="81" t="s">
        <v>21</v>
      </c>
      <c r="D33" s="81" t="s">
        <v>6</v>
      </c>
      <c r="E33" s="82" t="s">
        <v>22</v>
      </c>
      <c r="F33" s="83" t="s">
        <v>8</v>
      </c>
      <c r="H33" s="125" t="s">
        <v>20</v>
      </c>
      <c r="I33" s="125" t="s">
        <v>21</v>
      </c>
      <c r="J33" s="125" t="s">
        <v>6</v>
      </c>
      <c r="K33" s="126" t="s">
        <v>22</v>
      </c>
      <c r="L33" s="126" t="s">
        <v>23</v>
      </c>
      <c r="M33" s="127" t="s">
        <v>8</v>
      </c>
    </row>
    <row r="34" spans="1:13" s="41" customFormat="1" ht="12.75" x14ac:dyDescent="0.2">
      <c r="A34" s="209" t="s">
        <v>11</v>
      </c>
      <c r="B34" s="210"/>
      <c r="C34" s="210"/>
      <c r="D34" s="210"/>
      <c r="E34" s="210"/>
      <c r="F34" s="211"/>
      <c r="H34" s="212" t="s">
        <v>12</v>
      </c>
      <c r="I34" s="213"/>
      <c r="J34" s="213"/>
      <c r="K34" s="213"/>
      <c r="L34" s="213"/>
      <c r="M34" s="214"/>
    </row>
    <row r="35" spans="1:13" s="41" customFormat="1" ht="12.75" x14ac:dyDescent="0.2">
      <c r="A35" s="3" t="s">
        <v>24</v>
      </c>
      <c r="B35" s="178" t="s">
        <v>121</v>
      </c>
      <c r="C35" s="3">
        <v>100</v>
      </c>
      <c r="D35" s="3">
        <v>200</v>
      </c>
      <c r="E35" s="4"/>
      <c r="F35" s="4">
        <f>E35*C35*E30</f>
        <v>0</v>
      </c>
      <c r="H35" s="5"/>
      <c r="I35" s="5"/>
      <c r="J35" s="6"/>
      <c r="K35" s="7"/>
      <c r="L35" s="64">
        <f>K35*5%</f>
        <v>0</v>
      </c>
      <c r="M35" s="7"/>
    </row>
    <row r="36" spans="1:13" s="41" customFormat="1" ht="12.75" x14ac:dyDescent="0.2">
      <c r="A36" s="3"/>
      <c r="B36" s="178"/>
      <c r="C36" s="3"/>
      <c r="D36" s="3"/>
      <c r="E36" s="4"/>
      <c r="F36" s="4">
        <f>E36*C36*E30</f>
        <v>0</v>
      </c>
      <c r="H36" s="5"/>
      <c r="I36" s="5"/>
      <c r="J36" s="6"/>
      <c r="K36" s="7"/>
      <c r="L36" s="7"/>
      <c r="M36" s="7"/>
    </row>
    <row r="37" spans="1:13" s="41" customFormat="1" ht="12.75" x14ac:dyDescent="0.2">
      <c r="A37" s="5"/>
      <c r="B37" s="5"/>
      <c r="C37" s="5"/>
      <c r="D37" s="6"/>
      <c r="E37" s="65"/>
      <c r="F37" s="4">
        <f>E37*C37*E30</f>
        <v>0</v>
      </c>
      <c r="H37" s="5"/>
      <c r="I37" s="5"/>
      <c r="J37" s="6"/>
      <c r="K37" s="7"/>
      <c r="L37" s="7"/>
      <c r="M37" s="7"/>
    </row>
    <row r="38" spans="1:13" s="41" customFormat="1" ht="12.75" x14ac:dyDescent="0.2">
      <c r="A38" s="199" t="s">
        <v>14</v>
      </c>
      <c r="B38" s="200"/>
      <c r="C38" s="200"/>
      <c r="D38" s="200"/>
      <c r="E38" s="201"/>
      <c r="F38" s="89">
        <f>SUM(F35:F37)</f>
        <v>0</v>
      </c>
      <c r="H38" s="112" t="s">
        <v>14</v>
      </c>
      <c r="I38" s="113"/>
      <c r="J38" s="113"/>
      <c r="K38" s="114"/>
      <c r="L38" s="114"/>
      <c r="M38" s="90">
        <f>SUM(M34:M37)</f>
        <v>0</v>
      </c>
    </row>
    <row r="39" spans="1:13" s="41" customFormat="1" ht="13.5" customHeight="1" x14ac:dyDescent="0.2"/>
    <row r="40" spans="1:13" s="41" customFormat="1" ht="12.75" x14ac:dyDescent="0.2">
      <c r="A40" s="198" t="s">
        <v>186</v>
      </c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</row>
    <row r="41" spans="1:13" s="41" customFormat="1" ht="12.75" x14ac:dyDescent="0.2">
      <c r="A41" s="1" t="s">
        <v>118</v>
      </c>
      <c r="B41" s="1"/>
      <c r="C41" s="2"/>
      <c r="D41" s="1" t="s">
        <v>139</v>
      </c>
      <c r="E41" s="39">
        <v>14</v>
      </c>
      <c r="F41" s="2"/>
      <c r="H41" s="2" t="s">
        <v>140</v>
      </c>
      <c r="I41" s="2"/>
      <c r="J41" s="1" t="s">
        <v>139</v>
      </c>
      <c r="K41" s="39"/>
      <c r="L41" s="2"/>
      <c r="M41" s="2"/>
    </row>
    <row r="42" spans="1:13" s="41" customFormat="1" ht="12.75" x14ac:dyDescent="0.2">
      <c r="A42" s="215" t="s">
        <v>19</v>
      </c>
      <c r="B42" s="215"/>
      <c r="C42" s="215"/>
      <c r="D42" s="1" t="s">
        <v>193</v>
      </c>
      <c r="E42" s="2"/>
      <c r="F42" s="2"/>
      <c r="H42" s="215" t="s">
        <v>19</v>
      </c>
      <c r="I42" s="215"/>
      <c r="J42" s="1" t="s">
        <v>142</v>
      </c>
      <c r="K42" s="2"/>
      <c r="L42" s="2"/>
      <c r="M42" s="2"/>
    </row>
    <row r="43" spans="1:13" s="41" customFormat="1" ht="13.5" thickBot="1" x14ac:dyDescent="0.25">
      <c r="A43" s="189" t="s">
        <v>3</v>
      </c>
      <c r="B43" s="189"/>
      <c r="C43" s="189"/>
      <c r="D43" s="189"/>
      <c r="E43" s="189"/>
      <c r="F43" s="189"/>
      <c r="H43" s="219" t="s">
        <v>4</v>
      </c>
      <c r="I43" s="219"/>
      <c r="J43" s="219"/>
      <c r="K43" s="219"/>
      <c r="L43" s="219"/>
      <c r="M43" s="219"/>
    </row>
    <row r="44" spans="1:13" s="41" customFormat="1" ht="12.75" x14ac:dyDescent="0.2">
      <c r="A44" s="81" t="s">
        <v>20</v>
      </c>
      <c r="B44" s="81" t="s">
        <v>252</v>
      </c>
      <c r="C44" s="81" t="s">
        <v>21</v>
      </c>
      <c r="D44" s="81" t="s">
        <v>6</v>
      </c>
      <c r="E44" s="82" t="s">
        <v>22</v>
      </c>
      <c r="F44" s="83" t="s">
        <v>8</v>
      </c>
      <c r="H44" s="125" t="s">
        <v>20</v>
      </c>
      <c r="I44" s="125" t="s">
        <v>21</v>
      </c>
      <c r="J44" s="125" t="s">
        <v>6</v>
      </c>
      <c r="K44" s="126" t="s">
        <v>22</v>
      </c>
      <c r="L44" s="126" t="s">
        <v>23</v>
      </c>
      <c r="M44" s="127" t="s">
        <v>8</v>
      </c>
    </row>
    <row r="45" spans="1:13" s="41" customFormat="1" ht="12.75" x14ac:dyDescent="0.2">
      <c r="A45" s="209" t="s">
        <v>11</v>
      </c>
      <c r="B45" s="210"/>
      <c r="C45" s="210"/>
      <c r="D45" s="210"/>
      <c r="E45" s="210"/>
      <c r="F45" s="211"/>
      <c r="H45" s="216" t="s">
        <v>11</v>
      </c>
      <c r="I45" s="217"/>
      <c r="J45" s="217"/>
      <c r="K45" s="217"/>
      <c r="L45" s="217"/>
      <c r="M45" s="218"/>
    </row>
    <row r="46" spans="1:13" s="41" customFormat="1" ht="12.75" x14ac:dyDescent="0.2">
      <c r="A46" s="3" t="s">
        <v>24</v>
      </c>
      <c r="B46" s="178" t="s">
        <v>55</v>
      </c>
      <c r="C46" s="3">
        <v>11</v>
      </c>
      <c r="D46" s="3">
        <v>22</v>
      </c>
      <c r="E46" s="4"/>
      <c r="F46" s="4">
        <f>E46*C46*E41</f>
        <v>0</v>
      </c>
      <c r="H46" s="3"/>
      <c r="I46" s="3"/>
      <c r="J46" s="3"/>
      <c r="K46" s="4"/>
      <c r="L46" s="64"/>
      <c r="M46" s="7"/>
    </row>
    <row r="47" spans="1:13" s="41" customFormat="1" ht="12.75" x14ac:dyDescent="0.2">
      <c r="A47" s="3" t="s">
        <v>102</v>
      </c>
      <c r="B47" s="178" t="s">
        <v>55</v>
      </c>
      <c r="C47" s="3">
        <v>1</v>
      </c>
      <c r="D47" s="3">
        <v>1</v>
      </c>
      <c r="E47" s="4"/>
      <c r="F47" s="4">
        <f>E47*C47*E41</f>
        <v>0</v>
      </c>
      <c r="H47" s="5"/>
      <c r="I47" s="5"/>
      <c r="J47" s="6"/>
      <c r="K47" s="7"/>
      <c r="L47" s="7"/>
      <c r="M47" s="7"/>
    </row>
    <row r="48" spans="1:13" s="41" customFormat="1" ht="12.75" x14ac:dyDescent="0.2">
      <c r="A48" s="5"/>
      <c r="B48" s="5"/>
      <c r="C48" s="5"/>
      <c r="D48" s="6"/>
      <c r="E48" s="65"/>
      <c r="F48" s="4">
        <f>E48*C48*E41</f>
        <v>0</v>
      </c>
      <c r="H48" s="5"/>
      <c r="I48" s="5"/>
      <c r="J48" s="6"/>
      <c r="K48" s="65"/>
      <c r="L48" s="65"/>
      <c r="M48" s="65"/>
    </row>
    <row r="49" spans="1:13" s="41" customFormat="1" ht="12.75" x14ac:dyDescent="0.2">
      <c r="A49" s="199" t="s">
        <v>14</v>
      </c>
      <c r="B49" s="200"/>
      <c r="C49" s="200"/>
      <c r="D49" s="200"/>
      <c r="E49" s="201"/>
      <c r="F49" s="89">
        <f>SUM(F46:F48)</f>
        <v>0</v>
      </c>
      <c r="H49" s="199" t="s">
        <v>14</v>
      </c>
      <c r="I49" s="200"/>
      <c r="J49" s="200"/>
      <c r="K49" s="201"/>
      <c r="L49" s="114"/>
      <c r="M49" s="90">
        <f>SUM(M46:M48)</f>
        <v>0</v>
      </c>
    </row>
    <row r="50" spans="1:13" s="41" customFormat="1" ht="8.25" customHeight="1" x14ac:dyDescent="0.2"/>
    <row r="51" spans="1:13" s="41" customFormat="1" ht="0.75" customHeight="1" x14ac:dyDescent="0.2"/>
    <row r="52" spans="1:13" s="41" customFormat="1" ht="0.75" customHeight="1" x14ac:dyDescent="0.2"/>
    <row r="53" spans="1:13" s="41" customFormat="1" ht="12.75" hidden="1" x14ac:dyDescent="0.2"/>
    <row r="54" spans="1:13" s="41" customFormat="1" ht="12.75" hidden="1" x14ac:dyDescent="0.2"/>
    <row r="55" spans="1:13" s="41" customFormat="1" ht="12.75" hidden="1" x14ac:dyDescent="0.2"/>
    <row r="56" spans="1:13" s="41" customFormat="1" ht="12.75" hidden="1" x14ac:dyDescent="0.2"/>
    <row r="57" spans="1:13" s="41" customFormat="1" ht="12.75" hidden="1" x14ac:dyDescent="0.2"/>
    <row r="58" spans="1:13" s="41" customFormat="1" ht="12.75" x14ac:dyDescent="0.2">
      <c r="A58" s="198" t="s">
        <v>187</v>
      </c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</row>
    <row r="59" spans="1:13" s="41" customFormat="1" ht="12.75" x14ac:dyDescent="0.2">
      <c r="A59" s="1" t="s">
        <v>97</v>
      </c>
      <c r="B59" s="1"/>
      <c r="C59" s="2"/>
      <c r="D59" s="1" t="s">
        <v>139</v>
      </c>
      <c r="E59" s="39">
        <v>11</v>
      </c>
      <c r="F59" s="2"/>
      <c r="H59" s="2" t="s">
        <v>140</v>
      </c>
      <c r="I59" s="2"/>
      <c r="J59" s="1" t="s">
        <v>139</v>
      </c>
      <c r="K59" s="39"/>
      <c r="L59" s="2"/>
      <c r="M59" s="2"/>
    </row>
    <row r="60" spans="1:13" s="41" customFormat="1" ht="12.75" x14ac:dyDescent="0.2">
      <c r="A60" s="215" t="s">
        <v>19</v>
      </c>
      <c r="B60" s="215"/>
      <c r="C60" s="215"/>
      <c r="D60" s="1" t="s">
        <v>193</v>
      </c>
      <c r="E60" s="2"/>
      <c r="F60" s="2"/>
      <c r="H60" s="215" t="s">
        <v>19</v>
      </c>
      <c r="I60" s="215"/>
      <c r="J60" s="1" t="s">
        <v>142</v>
      </c>
      <c r="K60" s="2"/>
      <c r="L60" s="2"/>
      <c r="M60" s="2"/>
    </row>
    <row r="61" spans="1:13" s="41" customFormat="1" ht="13.5" thickBot="1" x14ac:dyDescent="0.25">
      <c r="A61" s="189" t="s">
        <v>3</v>
      </c>
      <c r="B61" s="189"/>
      <c r="C61" s="189"/>
      <c r="D61" s="189"/>
      <c r="E61" s="189"/>
      <c r="F61" s="189"/>
      <c r="H61" s="219" t="s">
        <v>4</v>
      </c>
      <c r="I61" s="219"/>
      <c r="J61" s="219"/>
      <c r="K61" s="219"/>
      <c r="L61" s="219"/>
      <c r="M61" s="219"/>
    </row>
    <row r="62" spans="1:13" s="41" customFormat="1" ht="12.75" x14ac:dyDescent="0.2">
      <c r="A62" s="81" t="s">
        <v>20</v>
      </c>
      <c r="B62" s="81" t="s">
        <v>252</v>
      </c>
      <c r="C62" s="81" t="s">
        <v>21</v>
      </c>
      <c r="D62" s="81" t="s">
        <v>6</v>
      </c>
      <c r="E62" s="82" t="s">
        <v>22</v>
      </c>
      <c r="F62" s="83" t="s">
        <v>8</v>
      </c>
      <c r="H62" s="125" t="s">
        <v>20</v>
      </c>
      <c r="I62" s="125" t="s">
        <v>21</v>
      </c>
      <c r="J62" s="125" t="s">
        <v>6</v>
      </c>
      <c r="K62" s="126" t="s">
        <v>22</v>
      </c>
      <c r="L62" s="126" t="s">
        <v>23</v>
      </c>
      <c r="M62" s="127" t="s">
        <v>8</v>
      </c>
    </row>
    <row r="63" spans="1:13" s="41" customFormat="1" ht="12.75" x14ac:dyDescent="0.2">
      <c r="A63" s="209" t="s">
        <v>11</v>
      </c>
      <c r="B63" s="210"/>
      <c r="C63" s="210"/>
      <c r="D63" s="210"/>
      <c r="E63" s="210"/>
      <c r="F63" s="211"/>
      <c r="H63" s="216" t="s">
        <v>11</v>
      </c>
      <c r="I63" s="217"/>
      <c r="J63" s="217"/>
      <c r="K63" s="217"/>
      <c r="L63" s="217"/>
      <c r="M63" s="218"/>
    </row>
    <row r="64" spans="1:13" s="41" customFormat="1" ht="12.75" x14ac:dyDescent="0.2">
      <c r="A64" s="3" t="s">
        <v>24</v>
      </c>
      <c r="B64" s="178" t="s">
        <v>55</v>
      </c>
      <c r="C64" s="3">
        <v>11</v>
      </c>
      <c r="D64" s="3">
        <v>22</v>
      </c>
      <c r="E64" s="4"/>
      <c r="F64" s="4">
        <f>E64*C64*E59</f>
        <v>0</v>
      </c>
      <c r="H64" s="3"/>
      <c r="I64" s="3"/>
      <c r="J64" s="3"/>
      <c r="K64" s="4"/>
      <c r="L64" s="64"/>
      <c r="M64" s="7"/>
    </row>
    <row r="65" spans="1:13" s="41" customFormat="1" ht="12.75" x14ac:dyDescent="0.2">
      <c r="A65" s="3" t="s">
        <v>102</v>
      </c>
      <c r="B65" s="178" t="s">
        <v>55</v>
      </c>
      <c r="C65" s="3">
        <v>1</v>
      </c>
      <c r="D65" s="3">
        <v>1</v>
      </c>
      <c r="E65" s="4"/>
      <c r="F65" s="4">
        <f>E65*C65*E59</f>
        <v>0</v>
      </c>
      <c r="H65" s="5"/>
      <c r="I65" s="5"/>
      <c r="J65" s="6"/>
      <c r="K65" s="7"/>
      <c r="L65" s="7"/>
      <c r="M65" s="7"/>
    </row>
    <row r="66" spans="1:13" s="41" customFormat="1" ht="20.25" customHeight="1" x14ac:dyDescent="0.2">
      <c r="A66" s="199" t="s">
        <v>14</v>
      </c>
      <c r="B66" s="200"/>
      <c r="C66" s="200"/>
      <c r="D66" s="200"/>
      <c r="E66" s="201"/>
      <c r="F66" s="89">
        <f>SUM(F64:F65)</f>
        <v>0</v>
      </c>
      <c r="H66" s="199" t="s">
        <v>14</v>
      </c>
      <c r="I66" s="200"/>
      <c r="J66" s="200"/>
      <c r="K66" s="201"/>
      <c r="L66" s="114"/>
      <c r="M66" s="90">
        <f>SUM(M64:M65)</f>
        <v>0</v>
      </c>
    </row>
    <row r="67" spans="1:13" s="41" customFormat="1" ht="12.75" hidden="1" x14ac:dyDescent="0.2"/>
    <row r="68" spans="1:13" s="41" customFormat="1" ht="12.75" hidden="1" x14ac:dyDescent="0.2"/>
    <row r="69" spans="1:13" s="41" customFormat="1" ht="12.75" hidden="1" x14ac:dyDescent="0.2"/>
    <row r="70" spans="1:13" s="41" customFormat="1" ht="12.75" x14ac:dyDescent="0.2"/>
    <row r="71" spans="1:13" s="41" customFormat="1" ht="12.75" x14ac:dyDescent="0.2">
      <c r="A71" s="198" t="s">
        <v>188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</row>
    <row r="72" spans="1:13" s="41" customFormat="1" ht="12.75" x14ac:dyDescent="0.2">
      <c r="A72" s="1" t="s">
        <v>100</v>
      </c>
      <c r="B72" s="1"/>
      <c r="C72" s="2"/>
      <c r="D72" s="1" t="s">
        <v>139</v>
      </c>
      <c r="E72" s="39">
        <v>15</v>
      </c>
      <c r="F72" s="2"/>
      <c r="H72" s="2" t="s">
        <v>140</v>
      </c>
      <c r="I72" s="2"/>
      <c r="J72" s="1" t="s">
        <v>139</v>
      </c>
      <c r="K72" s="39"/>
      <c r="L72" s="2"/>
      <c r="M72" s="2"/>
    </row>
    <row r="73" spans="1:13" s="41" customFormat="1" ht="12.75" x14ac:dyDescent="0.2">
      <c r="A73" s="215" t="s">
        <v>19</v>
      </c>
      <c r="B73" s="215"/>
      <c r="C73" s="215"/>
      <c r="D73" s="1" t="s">
        <v>147</v>
      </c>
      <c r="E73" s="2"/>
      <c r="F73" s="2"/>
      <c r="H73" s="215" t="s">
        <v>19</v>
      </c>
      <c r="I73" s="215"/>
      <c r="J73" s="1" t="s">
        <v>142</v>
      </c>
      <c r="K73" s="2"/>
      <c r="L73" s="2"/>
      <c r="M73" s="2"/>
    </row>
    <row r="74" spans="1:13" s="41" customFormat="1" ht="13.5" thickBot="1" x14ac:dyDescent="0.25">
      <c r="A74" s="189" t="s">
        <v>3</v>
      </c>
      <c r="B74" s="189"/>
      <c r="C74" s="189"/>
      <c r="D74" s="189"/>
      <c r="E74" s="189"/>
      <c r="F74" s="189"/>
      <c r="H74" s="219" t="s">
        <v>4</v>
      </c>
      <c r="I74" s="219"/>
      <c r="J74" s="219"/>
      <c r="K74" s="219"/>
      <c r="L74" s="219"/>
      <c r="M74" s="219"/>
    </row>
    <row r="75" spans="1:13" s="41" customFormat="1" ht="12.75" x14ac:dyDescent="0.2">
      <c r="A75" s="81" t="s">
        <v>20</v>
      </c>
      <c r="B75" s="81" t="s">
        <v>252</v>
      </c>
      <c r="C75" s="81" t="s">
        <v>21</v>
      </c>
      <c r="D75" s="81" t="s">
        <v>6</v>
      </c>
      <c r="E75" s="82" t="s">
        <v>22</v>
      </c>
      <c r="F75" s="83" t="s">
        <v>8</v>
      </c>
      <c r="H75" s="125" t="s">
        <v>20</v>
      </c>
      <c r="I75" s="125" t="s">
        <v>21</v>
      </c>
      <c r="J75" s="125" t="s">
        <v>6</v>
      </c>
      <c r="K75" s="126" t="s">
        <v>22</v>
      </c>
      <c r="L75" s="126" t="s">
        <v>23</v>
      </c>
      <c r="M75" s="127" t="s">
        <v>8</v>
      </c>
    </row>
    <row r="76" spans="1:13" s="41" customFormat="1" ht="12.75" x14ac:dyDescent="0.2">
      <c r="A76" s="209" t="s">
        <v>11</v>
      </c>
      <c r="B76" s="210"/>
      <c r="C76" s="210"/>
      <c r="D76" s="210"/>
      <c r="E76" s="210"/>
      <c r="F76" s="211"/>
      <c r="H76" s="216" t="s">
        <v>11</v>
      </c>
      <c r="I76" s="217"/>
      <c r="J76" s="217"/>
      <c r="K76" s="217"/>
      <c r="L76" s="217"/>
      <c r="M76" s="218"/>
    </row>
    <row r="77" spans="1:13" s="41" customFormat="1" ht="12.75" x14ac:dyDescent="0.2">
      <c r="A77" s="3" t="s">
        <v>24</v>
      </c>
      <c r="B77" s="178" t="s">
        <v>88</v>
      </c>
      <c r="C77" s="3">
        <v>11</v>
      </c>
      <c r="D77" s="3">
        <v>22</v>
      </c>
      <c r="E77" s="4"/>
      <c r="F77" s="4">
        <f>E77*C77*E72</f>
        <v>0</v>
      </c>
      <c r="H77" s="3"/>
      <c r="I77" s="3"/>
      <c r="J77" s="3"/>
      <c r="K77" s="4"/>
      <c r="L77" s="64"/>
      <c r="M77" s="7"/>
    </row>
    <row r="78" spans="1:13" s="41" customFormat="1" ht="12.75" x14ac:dyDescent="0.2">
      <c r="A78" s="3" t="s">
        <v>102</v>
      </c>
      <c r="B78" s="178" t="s">
        <v>88</v>
      </c>
      <c r="C78" s="3">
        <v>1</v>
      </c>
      <c r="D78" s="3">
        <v>1</v>
      </c>
      <c r="E78" s="4"/>
      <c r="F78" s="4">
        <f>E78*C78*E72</f>
        <v>0</v>
      </c>
      <c r="H78" s="5"/>
      <c r="I78" s="5"/>
      <c r="J78" s="6"/>
      <c r="K78" s="7"/>
      <c r="L78" s="7"/>
      <c r="M78" s="7"/>
    </row>
    <row r="79" spans="1:13" s="41" customFormat="1" ht="12.75" x14ac:dyDescent="0.2">
      <c r="A79" s="199" t="s">
        <v>14</v>
      </c>
      <c r="B79" s="200"/>
      <c r="C79" s="200"/>
      <c r="D79" s="200"/>
      <c r="E79" s="201"/>
      <c r="F79" s="89">
        <f>SUM(F77:F78)</f>
        <v>0</v>
      </c>
      <c r="H79" s="199" t="s">
        <v>14</v>
      </c>
      <c r="I79" s="200"/>
      <c r="J79" s="200"/>
      <c r="K79" s="201"/>
      <c r="L79" s="114"/>
      <c r="M79" s="90">
        <f>SUM(M77:M78)</f>
        <v>0</v>
      </c>
    </row>
    <row r="80" spans="1:13" s="41" customFormat="1" ht="12.75" x14ac:dyDescent="0.2"/>
    <row r="81" spans="1:12" s="41" customFormat="1" ht="12.75" x14ac:dyDescent="0.2"/>
    <row r="82" spans="1:12" s="41" customFormat="1" ht="12.75" x14ac:dyDescent="0.2">
      <c r="A82" s="220" t="s">
        <v>25</v>
      </c>
      <c r="B82" s="221"/>
      <c r="C82" s="221"/>
      <c r="D82" s="221"/>
      <c r="E82" s="222"/>
      <c r="F82" s="128">
        <f>F79+F66+F49+F38+F16</f>
        <v>0</v>
      </c>
      <c r="H82" s="220" t="s">
        <v>25</v>
      </c>
      <c r="I82" s="221"/>
      <c r="J82" s="221"/>
      <c r="K82" s="222"/>
      <c r="L82" s="128"/>
    </row>
    <row r="83" spans="1:12" s="41" customFormat="1" ht="12.75" x14ac:dyDescent="0.2">
      <c r="A83" s="220" t="s">
        <v>26</v>
      </c>
      <c r="B83" s="221"/>
      <c r="C83" s="221"/>
      <c r="D83" s="221"/>
      <c r="E83" s="222"/>
      <c r="F83" s="128">
        <f>F27</f>
        <v>0</v>
      </c>
      <c r="H83" s="220" t="s">
        <v>26</v>
      </c>
      <c r="I83" s="221"/>
      <c r="J83" s="221"/>
      <c r="K83" s="222"/>
      <c r="L83" s="128">
        <v>0</v>
      </c>
    </row>
    <row r="84" spans="1:12" s="41" customFormat="1" ht="12.75" x14ac:dyDescent="0.2">
      <c r="A84" s="223" t="s">
        <v>18</v>
      </c>
      <c r="B84" s="224"/>
      <c r="C84" s="224"/>
      <c r="D84" s="224"/>
      <c r="E84" s="225"/>
      <c r="F84" s="129">
        <f>SUM(F82:F83)</f>
        <v>0</v>
      </c>
      <c r="H84" s="223" t="s">
        <v>18</v>
      </c>
      <c r="I84" s="224"/>
      <c r="J84" s="224"/>
      <c r="K84" s="225"/>
      <c r="L84" s="129">
        <f>L82+L83</f>
        <v>0</v>
      </c>
    </row>
  </sheetData>
  <mergeCells count="61">
    <mergeCell ref="A6:M6"/>
    <mergeCell ref="A12:F12"/>
    <mergeCell ref="H12:M12"/>
    <mergeCell ref="A16:E16"/>
    <mergeCell ref="A17:E17"/>
    <mergeCell ref="J17:K17"/>
    <mergeCell ref="A7:M7"/>
    <mergeCell ref="A9:C9"/>
    <mergeCell ref="H9:I9"/>
    <mergeCell ref="A10:F10"/>
    <mergeCell ref="H10:M10"/>
    <mergeCell ref="A40:M40"/>
    <mergeCell ref="J28:K28"/>
    <mergeCell ref="A29:M29"/>
    <mergeCell ref="A31:C31"/>
    <mergeCell ref="H31:I31"/>
    <mergeCell ref="A32:F32"/>
    <mergeCell ref="H32:M32"/>
    <mergeCell ref="A34:F34"/>
    <mergeCell ref="H34:M34"/>
    <mergeCell ref="A38:E38"/>
    <mergeCell ref="A42:C42"/>
    <mergeCell ref="H42:I42"/>
    <mergeCell ref="A43:F43"/>
    <mergeCell ref="H43:M43"/>
    <mergeCell ref="A45:F45"/>
    <mergeCell ref="H45:M45"/>
    <mergeCell ref="A49:E49"/>
    <mergeCell ref="H49:K49"/>
    <mergeCell ref="A82:E82"/>
    <mergeCell ref="A83:E83"/>
    <mergeCell ref="A84:E84"/>
    <mergeCell ref="H82:K82"/>
    <mergeCell ref="H83:K83"/>
    <mergeCell ref="H84:K84"/>
    <mergeCell ref="A58:M58"/>
    <mergeCell ref="A60:C60"/>
    <mergeCell ref="H60:I60"/>
    <mergeCell ref="A61:F61"/>
    <mergeCell ref="H61:M61"/>
    <mergeCell ref="A63:F63"/>
    <mergeCell ref="H63:M63"/>
    <mergeCell ref="A66:E66"/>
    <mergeCell ref="A76:F76"/>
    <mergeCell ref="H76:M76"/>
    <mergeCell ref="A79:E79"/>
    <mergeCell ref="H79:K79"/>
    <mergeCell ref="H66:K66"/>
    <mergeCell ref="A71:M71"/>
    <mergeCell ref="A73:C73"/>
    <mergeCell ref="H73:I73"/>
    <mergeCell ref="A74:F74"/>
    <mergeCell ref="H74:M74"/>
    <mergeCell ref="A23:F23"/>
    <mergeCell ref="H23:M23"/>
    <mergeCell ref="A27:E27"/>
    <mergeCell ref="A18:M18"/>
    <mergeCell ref="A20:C20"/>
    <mergeCell ref="H20:I20"/>
    <mergeCell ref="A21:F21"/>
    <mergeCell ref="H21:M21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  <rowBreaks count="1" manualBreakCount="1">
    <brk id="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8"/>
  <sheetViews>
    <sheetView showGridLines="0" zoomScaleNormal="100" workbookViewId="0">
      <selection activeCell="A5" sqref="A5:M5"/>
    </sheetView>
  </sheetViews>
  <sheetFormatPr defaultRowHeight="21" x14ac:dyDescent="0.35"/>
  <cols>
    <col min="1" max="2" width="22.42578125" style="38" customWidth="1"/>
    <col min="3" max="3" width="24.42578125" style="38" customWidth="1"/>
    <col min="4" max="4" width="8.140625" style="38" customWidth="1"/>
    <col min="5" max="5" width="11.140625" style="38" customWidth="1"/>
    <col min="6" max="6" width="19.7109375" style="38" customWidth="1"/>
    <col min="7" max="7" width="9.140625" style="38"/>
    <col min="8" max="8" width="40.140625" style="38" customWidth="1"/>
    <col min="9" max="9" width="11.140625" style="38" bestFit="1" customWidth="1"/>
    <col min="10" max="10" width="5.42578125" style="38" bestFit="1" customWidth="1"/>
    <col min="11" max="11" width="9.28515625" style="38" bestFit="1" customWidth="1"/>
    <col min="12" max="12" width="16" style="38" customWidth="1"/>
    <col min="13" max="13" width="12.28515625" style="38" bestFit="1" customWidth="1"/>
    <col min="14" max="16384" width="9.140625" style="38"/>
  </cols>
  <sheetData>
    <row r="5" spans="1:13" s="41" customFormat="1" ht="15.75" x14ac:dyDescent="0.25">
      <c r="A5" s="204" t="s">
        <v>0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</row>
    <row r="6" spans="1:13" s="41" customFormat="1" ht="12.75" x14ac:dyDescent="0.2">
      <c r="A6" s="198" t="s">
        <v>120</v>
      </c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</row>
    <row r="7" spans="1:13" s="41" customFormat="1" ht="12.75" x14ac:dyDescent="0.2">
      <c r="A7" s="1" t="s">
        <v>80</v>
      </c>
      <c r="B7" s="1"/>
      <c r="C7" s="2"/>
      <c r="D7" s="1" t="s">
        <v>139</v>
      </c>
      <c r="E7" s="39">
        <v>12</v>
      </c>
      <c r="F7" s="2"/>
      <c r="H7" s="2" t="s">
        <v>140</v>
      </c>
      <c r="I7" s="2"/>
      <c r="J7" s="1" t="s">
        <v>139</v>
      </c>
      <c r="K7" s="39">
        <v>12</v>
      </c>
      <c r="L7" s="2"/>
      <c r="M7" s="2"/>
    </row>
    <row r="8" spans="1:13" s="41" customFormat="1" ht="12.75" x14ac:dyDescent="0.2">
      <c r="A8" s="215" t="s">
        <v>27</v>
      </c>
      <c r="B8" s="215"/>
      <c r="C8" s="215"/>
      <c r="D8" s="1" t="s">
        <v>125</v>
      </c>
      <c r="E8" s="2"/>
      <c r="F8" s="2"/>
      <c r="H8" s="215" t="s">
        <v>27</v>
      </c>
      <c r="I8" s="215"/>
      <c r="J8" s="1" t="s">
        <v>142</v>
      </c>
      <c r="K8" s="2" t="s">
        <v>54</v>
      </c>
      <c r="L8" s="2"/>
      <c r="M8" s="2"/>
    </row>
    <row r="9" spans="1:13" s="41" customFormat="1" ht="13.5" thickBot="1" x14ac:dyDescent="0.25">
      <c r="A9" s="189" t="s">
        <v>3</v>
      </c>
      <c r="B9" s="189"/>
      <c r="C9" s="189"/>
      <c r="D9" s="189"/>
      <c r="E9" s="189"/>
      <c r="F9" s="189"/>
      <c r="H9" s="189" t="s">
        <v>4</v>
      </c>
      <c r="I9" s="189"/>
      <c r="J9" s="189"/>
      <c r="K9" s="189"/>
      <c r="L9" s="189"/>
      <c r="M9" s="189"/>
    </row>
    <row r="10" spans="1:13" s="41" customFormat="1" ht="13.5" thickBot="1" x14ac:dyDescent="0.25">
      <c r="A10" s="81" t="s">
        <v>20</v>
      </c>
      <c r="B10" s="81" t="s">
        <v>252</v>
      </c>
      <c r="C10" s="81" t="s">
        <v>21</v>
      </c>
      <c r="D10" s="81" t="s">
        <v>6</v>
      </c>
      <c r="E10" s="82" t="s">
        <v>22</v>
      </c>
      <c r="F10" s="83" t="s">
        <v>8</v>
      </c>
      <c r="H10" s="84" t="s">
        <v>20</v>
      </c>
      <c r="I10" s="84" t="s">
        <v>21</v>
      </c>
      <c r="J10" s="84" t="s">
        <v>6</v>
      </c>
      <c r="K10" s="85" t="s">
        <v>22</v>
      </c>
      <c r="L10" s="86" t="s">
        <v>23</v>
      </c>
      <c r="M10" s="87" t="s">
        <v>8</v>
      </c>
    </row>
    <row r="11" spans="1:13" s="41" customFormat="1" ht="12.75" x14ac:dyDescent="0.2">
      <c r="A11" s="3" t="s">
        <v>28</v>
      </c>
      <c r="B11" s="178" t="s">
        <v>125</v>
      </c>
      <c r="C11" s="3">
        <v>50</v>
      </c>
      <c r="D11" s="3">
        <v>25</v>
      </c>
      <c r="E11" s="4"/>
      <c r="F11" s="4">
        <f>E11*D11*E7</f>
        <v>0</v>
      </c>
      <c r="H11" s="3"/>
      <c r="I11" s="3"/>
      <c r="J11" s="3"/>
      <c r="K11" s="7"/>
      <c r="L11" s="64"/>
      <c r="M11" s="7"/>
    </row>
    <row r="12" spans="1:13" s="41" customFormat="1" ht="12.75" x14ac:dyDescent="0.2">
      <c r="A12" s="3"/>
      <c r="B12" s="178"/>
      <c r="C12" s="3"/>
      <c r="D12" s="3"/>
      <c r="E12" s="4"/>
      <c r="F12" s="4">
        <f>E12*D12*E8</f>
        <v>0</v>
      </c>
      <c r="H12" s="5"/>
      <c r="I12" s="5"/>
      <c r="J12" s="6"/>
      <c r="K12" s="7"/>
      <c r="L12" s="7"/>
      <c r="M12" s="7"/>
    </row>
    <row r="13" spans="1:13" s="41" customFormat="1" ht="12.75" x14ac:dyDescent="0.2">
      <c r="A13" s="5"/>
      <c r="B13" s="5"/>
      <c r="C13" s="5"/>
      <c r="D13" s="6"/>
      <c r="E13" s="65"/>
      <c r="F13" s="4"/>
      <c r="H13" s="5"/>
      <c r="I13" s="5"/>
      <c r="J13" s="6"/>
      <c r="K13" s="7"/>
      <c r="L13" s="7"/>
      <c r="M13" s="7"/>
    </row>
    <row r="14" spans="1:13" s="41" customFormat="1" ht="12.75" x14ac:dyDescent="0.2">
      <c r="A14" s="199" t="s">
        <v>14</v>
      </c>
      <c r="B14" s="200"/>
      <c r="C14" s="200"/>
      <c r="D14" s="200"/>
      <c r="E14" s="201"/>
      <c r="F14" s="89">
        <f>SUM(F11:F13)</f>
        <v>0</v>
      </c>
      <c r="H14" s="112" t="s">
        <v>14</v>
      </c>
      <c r="I14" s="113"/>
      <c r="J14" s="113"/>
      <c r="K14" s="114"/>
      <c r="L14" s="114"/>
      <c r="M14" s="90">
        <f>SUM(M11:M13)</f>
        <v>0</v>
      </c>
    </row>
    <row r="15" spans="1:13" s="41" customFormat="1" ht="12.75" x14ac:dyDescent="0.2"/>
    <row r="16" spans="1:13" s="41" customFormat="1" ht="12.75" x14ac:dyDescent="0.2">
      <c r="A16" s="198" t="s">
        <v>82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</row>
    <row r="17" spans="1:13" s="41" customFormat="1" ht="12.75" x14ac:dyDescent="0.2">
      <c r="A17" s="1" t="s">
        <v>184</v>
      </c>
      <c r="B17" s="1"/>
      <c r="C17" s="2"/>
      <c r="D17" s="1" t="s">
        <v>139</v>
      </c>
      <c r="E17" s="39">
        <v>11</v>
      </c>
      <c r="F17" s="2"/>
      <c r="H17" s="2" t="s">
        <v>140</v>
      </c>
      <c r="I17" s="2"/>
      <c r="J17" s="1" t="s">
        <v>139</v>
      </c>
      <c r="K17" s="39">
        <v>12</v>
      </c>
      <c r="L17" s="2"/>
      <c r="M17" s="2"/>
    </row>
    <row r="18" spans="1:13" s="41" customFormat="1" ht="12.75" x14ac:dyDescent="0.2">
      <c r="A18" s="215" t="s">
        <v>27</v>
      </c>
      <c r="B18" s="215"/>
      <c r="C18" s="215"/>
      <c r="D18" s="1" t="s">
        <v>126</v>
      </c>
      <c r="E18" s="2"/>
      <c r="F18" s="2"/>
      <c r="H18" s="215" t="s">
        <v>27</v>
      </c>
      <c r="I18" s="215"/>
      <c r="J18" s="1" t="s">
        <v>142</v>
      </c>
      <c r="K18" s="2" t="s">
        <v>54</v>
      </c>
      <c r="L18" s="2"/>
      <c r="M18" s="2"/>
    </row>
    <row r="19" spans="1:13" s="41" customFormat="1" ht="13.5" thickBot="1" x14ac:dyDescent="0.25">
      <c r="A19" s="189" t="s">
        <v>3</v>
      </c>
      <c r="B19" s="189"/>
      <c r="C19" s="189"/>
      <c r="D19" s="189"/>
      <c r="E19" s="189"/>
      <c r="F19" s="189"/>
      <c r="H19" s="189" t="s">
        <v>4</v>
      </c>
      <c r="I19" s="189"/>
      <c r="J19" s="189"/>
      <c r="K19" s="189"/>
      <c r="L19" s="189"/>
      <c r="M19" s="189"/>
    </row>
    <row r="20" spans="1:13" s="41" customFormat="1" ht="13.5" thickBot="1" x14ac:dyDescent="0.25">
      <c r="A20" s="81" t="s">
        <v>20</v>
      </c>
      <c r="B20" s="81" t="s">
        <v>252</v>
      </c>
      <c r="C20" s="81" t="s">
        <v>21</v>
      </c>
      <c r="D20" s="81" t="s">
        <v>6</v>
      </c>
      <c r="E20" s="82" t="s">
        <v>22</v>
      </c>
      <c r="F20" s="83" t="s">
        <v>8</v>
      </c>
      <c r="H20" s="84" t="s">
        <v>20</v>
      </c>
      <c r="I20" s="84" t="s">
        <v>21</v>
      </c>
      <c r="J20" s="84" t="s">
        <v>6</v>
      </c>
      <c r="K20" s="85" t="s">
        <v>22</v>
      </c>
      <c r="L20" s="86" t="s">
        <v>23</v>
      </c>
      <c r="M20" s="87" t="s">
        <v>8</v>
      </c>
    </row>
    <row r="21" spans="1:13" s="41" customFormat="1" ht="12.75" x14ac:dyDescent="0.2">
      <c r="A21" s="3" t="s">
        <v>28</v>
      </c>
      <c r="B21" s="178" t="s">
        <v>248</v>
      </c>
      <c r="C21" s="3">
        <v>40</v>
      </c>
      <c r="D21" s="3">
        <v>20</v>
      </c>
      <c r="E21" s="4"/>
      <c r="F21" s="4">
        <f>E21*D21*E17</f>
        <v>0</v>
      </c>
      <c r="H21" s="3"/>
      <c r="I21" s="3"/>
      <c r="J21" s="3"/>
      <c r="K21" s="7"/>
      <c r="L21" s="64"/>
      <c r="M21" s="7"/>
    </row>
    <row r="22" spans="1:13" s="41" customFormat="1" ht="12.75" x14ac:dyDescent="0.2">
      <c r="A22" s="3"/>
      <c r="B22" s="178"/>
      <c r="C22" s="3"/>
      <c r="D22" s="3"/>
      <c r="E22" s="4"/>
      <c r="F22" s="4">
        <f>E22*D22*E18</f>
        <v>0</v>
      </c>
      <c r="H22" s="5"/>
      <c r="I22" s="5"/>
      <c r="J22" s="6"/>
      <c r="K22" s="7"/>
      <c r="L22" s="7"/>
      <c r="M22" s="7"/>
    </row>
    <row r="23" spans="1:13" s="41" customFormat="1" ht="12.75" x14ac:dyDescent="0.2">
      <c r="A23" s="5"/>
      <c r="B23" s="5"/>
      <c r="C23" s="5"/>
      <c r="D23" s="6"/>
      <c r="E23" s="65"/>
      <c r="F23" s="4"/>
      <c r="H23" s="5"/>
      <c r="I23" s="5"/>
      <c r="J23" s="6"/>
      <c r="K23" s="7"/>
      <c r="L23" s="7"/>
      <c r="M23" s="7"/>
    </row>
    <row r="24" spans="1:13" s="41" customFormat="1" ht="12.75" x14ac:dyDescent="0.2">
      <c r="A24" s="199" t="s">
        <v>14</v>
      </c>
      <c r="B24" s="200"/>
      <c r="C24" s="200"/>
      <c r="D24" s="200"/>
      <c r="E24" s="201"/>
      <c r="F24" s="89">
        <f>SUM(F21:F23)</f>
        <v>0</v>
      </c>
      <c r="H24" s="112" t="s">
        <v>14</v>
      </c>
      <c r="I24" s="113"/>
      <c r="J24" s="113"/>
      <c r="K24" s="114"/>
      <c r="L24" s="114"/>
      <c r="M24" s="90">
        <f>SUM(M21:M23)</f>
        <v>0</v>
      </c>
    </row>
    <row r="25" spans="1:13" s="41" customFormat="1" ht="12.75" x14ac:dyDescent="0.2"/>
    <row r="26" spans="1:13" s="41" customFormat="1" ht="12.75" x14ac:dyDescent="0.2">
      <c r="A26" s="198" t="s">
        <v>189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 spans="1:13" s="41" customFormat="1" ht="12.75" x14ac:dyDescent="0.2">
      <c r="A27" s="1" t="s">
        <v>122</v>
      </c>
      <c r="B27" s="1"/>
      <c r="C27" s="2"/>
      <c r="D27" s="1" t="s">
        <v>139</v>
      </c>
      <c r="E27" s="39">
        <v>6</v>
      </c>
      <c r="F27" s="73"/>
      <c r="H27" s="2" t="s">
        <v>140</v>
      </c>
      <c r="I27" s="2"/>
      <c r="J27" s="1" t="s">
        <v>139</v>
      </c>
      <c r="K27" s="39"/>
      <c r="L27" s="2"/>
      <c r="M27" s="2"/>
    </row>
    <row r="28" spans="1:13" s="41" customFormat="1" ht="12.75" x14ac:dyDescent="0.2">
      <c r="A28" s="215" t="s">
        <v>27</v>
      </c>
      <c r="B28" s="215"/>
      <c r="C28" s="215"/>
      <c r="D28" s="1" t="s">
        <v>29</v>
      </c>
      <c r="E28" s="1" t="s">
        <v>121</v>
      </c>
      <c r="F28" s="2"/>
      <c r="H28" s="215" t="s">
        <v>27</v>
      </c>
      <c r="I28" s="215"/>
      <c r="J28" s="1" t="s">
        <v>142</v>
      </c>
      <c r="K28" s="2"/>
      <c r="L28" s="2"/>
      <c r="M28" s="2"/>
    </row>
    <row r="29" spans="1:13" s="41" customFormat="1" ht="13.5" thickBot="1" x14ac:dyDescent="0.25">
      <c r="A29" s="189" t="s">
        <v>3</v>
      </c>
      <c r="B29" s="189"/>
      <c r="C29" s="189"/>
      <c r="D29" s="189"/>
      <c r="E29" s="189"/>
      <c r="F29" s="189"/>
      <c r="H29" s="189" t="s">
        <v>4</v>
      </c>
      <c r="I29" s="189"/>
      <c r="J29" s="189"/>
      <c r="K29" s="189"/>
      <c r="L29" s="189"/>
      <c r="M29" s="189"/>
    </row>
    <row r="30" spans="1:13" s="41" customFormat="1" ht="13.5" thickBot="1" x14ac:dyDescent="0.25">
      <c r="A30" s="81" t="s">
        <v>20</v>
      </c>
      <c r="B30" s="81" t="s">
        <v>252</v>
      </c>
      <c r="C30" s="81" t="s">
        <v>21</v>
      </c>
      <c r="D30" s="81" t="s">
        <v>6</v>
      </c>
      <c r="E30" s="82" t="s">
        <v>22</v>
      </c>
      <c r="F30" s="83" t="s">
        <v>8</v>
      </c>
      <c r="H30" s="84" t="s">
        <v>20</v>
      </c>
      <c r="I30" s="84" t="s">
        <v>21</v>
      </c>
      <c r="J30" s="84" t="s">
        <v>6</v>
      </c>
      <c r="K30" s="85" t="s">
        <v>22</v>
      </c>
      <c r="L30" s="86" t="s">
        <v>23</v>
      </c>
      <c r="M30" s="87" t="s">
        <v>8</v>
      </c>
    </row>
    <row r="31" spans="1:13" s="41" customFormat="1" ht="12.75" x14ac:dyDescent="0.2">
      <c r="A31" s="3" t="s">
        <v>28</v>
      </c>
      <c r="B31" s="178" t="s">
        <v>121</v>
      </c>
      <c r="C31" s="3">
        <v>420</v>
      </c>
      <c r="D31" s="3">
        <v>210</v>
      </c>
      <c r="E31" s="4"/>
      <c r="F31" s="4">
        <f>E31*D31*E27</f>
        <v>0</v>
      </c>
      <c r="H31" s="5"/>
      <c r="I31" s="5"/>
      <c r="J31" s="6"/>
      <c r="K31" s="7"/>
      <c r="L31" s="64">
        <f>K31*5%</f>
        <v>0</v>
      </c>
      <c r="M31" s="7"/>
    </row>
    <row r="32" spans="1:13" s="41" customFormat="1" ht="12.75" x14ac:dyDescent="0.2">
      <c r="A32" s="3"/>
      <c r="B32" s="178"/>
      <c r="C32" s="3"/>
      <c r="D32" s="3"/>
      <c r="E32" s="4"/>
      <c r="F32" s="4">
        <f>E32*D32*E27</f>
        <v>0</v>
      </c>
      <c r="H32" s="5"/>
      <c r="I32" s="5"/>
      <c r="J32" s="6"/>
      <c r="K32" s="7"/>
      <c r="L32" s="7"/>
      <c r="M32" s="7"/>
    </row>
    <row r="33" spans="1:13" s="41" customFormat="1" ht="12.75" x14ac:dyDescent="0.2">
      <c r="A33" s="5"/>
      <c r="B33" s="5"/>
      <c r="C33" s="5"/>
      <c r="D33" s="6"/>
      <c r="E33" s="65"/>
      <c r="F33" s="4"/>
      <c r="H33" s="5"/>
      <c r="I33" s="5"/>
      <c r="J33" s="6"/>
      <c r="K33" s="7"/>
      <c r="L33" s="7"/>
      <c r="M33" s="7"/>
    </row>
    <row r="34" spans="1:13" s="41" customFormat="1" ht="12.75" x14ac:dyDescent="0.2">
      <c r="A34" s="199" t="s">
        <v>14</v>
      </c>
      <c r="B34" s="200"/>
      <c r="C34" s="200"/>
      <c r="D34" s="200"/>
      <c r="E34" s="201"/>
      <c r="F34" s="89">
        <f>SUM(F31:F33)</f>
        <v>0</v>
      </c>
      <c r="H34" s="112" t="s">
        <v>14</v>
      </c>
      <c r="I34" s="113"/>
      <c r="J34" s="113"/>
      <c r="K34" s="114"/>
      <c r="L34" s="114"/>
      <c r="M34" s="90">
        <f>SUM(M31:M33)</f>
        <v>0</v>
      </c>
    </row>
    <row r="35" spans="1:13" s="41" customFormat="1" ht="12.75" x14ac:dyDescent="0.2">
      <c r="J35" s="229"/>
      <c r="K35" s="229"/>
      <c r="L35" s="171"/>
      <c r="M35" s="172"/>
    </row>
    <row r="36" spans="1:13" s="41" customFormat="1" ht="12.75" x14ac:dyDescent="0.2">
      <c r="A36" s="198" t="s">
        <v>190</v>
      </c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</row>
    <row r="37" spans="1:13" s="41" customFormat="1" ht="12.75" x14ac:dyDescent="0.2">
      <c r="A37" s="1" t="s">
        <v>123</v>
      </c>
      <c r="B37" s="1"/>
      <c r="C37" s="2"/>
      <c r="D37" s="1" t="s">
        <v>139</v>
      </c>
      <c r="E37" s="39">
        <v>15</v>
      </c>
      <c r="F37" s="2"/>
      <c r="H37" s="2" t="s">
        <v>140</v>
      </c>
      <c r="I37" s="2"/>
      <c r="J37" s="1" t="s">
        <v>139</v>
      </c>
      <c r="K37" s="39"/>
      <c r="L37" s="2"/>
      <c r="M37" s="2"/>
    </row>
    <row r="38" spans="1:13" s="41" customFormat="1" ht="12.75" x14ac:dyDescent="0.2">
      <c r="A38" s="215" t="s">
        <v>27</v>
      </c>
      <c r="B38" s="215"/>
      <c r="C38" s="215"/>
      <c r="D38" s="1" t="s">
        <v>196</v>
      </c>
      <c r="E38" s="2"/>
      <c r="F38" s="2"/>
      <c r="H38" s="215" t="s">
        <v>27</v>
      </c>
      <c r="I38" s="215"/>
      <c r="J38" s="1" t="s">
        <v>142</v>
      </c>
      <c r="K38" s="2"/>
      <c r="L38" s="2"/>
      <c r="M38" s="2"/>
    </row>
    <row r="39" spans="1:13" s="41" customFormat="1" ht="13.5" thickBot="1" x14ac:dyDescent="0.25">
      <c r="A39" s="189" t="s">
        <v>3</v>
      </c>
      <c r="B39" s="189"/>
      <c r="C39" s="189"/>
      <c r="D39" s="189"/>
      <c r="E39" s="189"/>
      <c r="F39" s="189"/>
      <c r="H39" s="189" t="s">
        <v>4</v>
      </c>
      <c r="I39" s="189"/>
      <c r="J39" s="189"/>
      <c r="K39" s="189"/>
      <c r="L39" s="189"/>
      <c r="M39" s="189"/>
    </row>
    <row r="40" spans="1:13" s="41" customFormat="1" ht="13.5" thickBot="1" x14ac:dyDescent="0.25">
      <c r="A40" s="81" t="s">
        <v>20</v>
      </c>
      <c r="B40" s="81" t="s">
        <v>252</v>
      </c>
      <c r="C40" s="81" t="s">
        <v>21</v>
      </c>
      <c r="D40" s="81" t="s">
        <v>6</v>
      </c>
      <c r="E40" s="82" t="s">
        <v>22</v>
      </c>
      <c r="F40" s="83" t="s">
        <v>8</v>
      </c>
      <c r="H40" s="84" t="s">
        <v>20</v>
      </c>
      <c r="I40" s="84" t="s">
        <v>21</v>
      </c>
      <c r="J40" s="84" t="s">
        <v>6</v>
      </c>
      <c r="K40" s="85" t="s">
        <v>22</v>
      </c>
      <c r="L40" s="86" t="s">
        <v>23</v>
      </c>
      <c r="M40" s="87" t="s">
        <v>8</v>
      </c>
    </row>
    <row r="41" spans="1:13" s="41" customFormat="1" ht="12.75" x14ac:dyDescent="0.2">
      <c r="A41" s="3" t="s">
        <v>28</v>
      </c>
      <c r="B41" s="178" t="s">
        <v>55</v>
      </c>
      <c r="C41" s="3">
        <v>46</v>
      </c>
      <c r="D41" s="3">
        <v>23</v>
      </c>
      <c r="E41" s="4"/>
      <c r="F41" s="4">
        <f>E41*D41*E37</f>
        <v>0</v>
      </c>
      <c r="H41" s="3"/>
      <c r="I41" s="3"/>
      <c r="J41" s="3"/>
      <c r="K41" s="4"/>
      <c r="L41" s="64"/>
      <c r="M41" s="7"/>
    </row>
    <row r="42" spans="1:13" s="41" customFormat="1" ht="12.75" x14ac:dyDescent="0.2">
      <c r="A42" s="3"/>
      <c r="B42" s="178"/>
      <c r="C42" s="3"/>
      <c r="D42" s="3"/>
      <c r="E42" s="4"/>
      <c r="F42" s="4"/>
      <c r="H42" s="5"/>
      <c r="I42" s="5"/>
      <c r="J42" s="6"/>
      <c r="K42" s="7"/>
      <c r="L42" s="7"/>
      <c r="M42" s="7"/>
    </row>
    <row r="43" spans="1:13" s="41" customFormat="1" ht="12.75" x14ac:dyDescent="0.2">
      <c r="A43" s="5"/>
      <c r="B43" s="5"/>
      <c r="C43" s="5"/>
      <c r="D43" s="6"/>
      <c r="E43" s="65"/>
      <c r="F43" s="4"/>
      <c r="H43" s="5"/>
      <c r="I43" s="5"/>
      <c r="J43" s="6"/>
      <c r="K43" s="65"/>
      <c r="L43" s="65"/>
      <c r="M43" s="65"/>
    </row>
    <row r="44" spans="1:13" s="41" customFormat="1" ht="12.75" x14ac:dyDescent="0.2">
      <c r="A44" s="199" t="s">
        <v>14</v>
      </c>
      <c r="B44" s="200"/>
      <c r="C44" s="200"/>
      <c r="D44" s="200"/>
      <c r="E44" s="201"/>
      <c r="F44" s="89">
        <f>SUM(F41:F43)</f>
        <v>0</v>
      </c>
      <c r="H44" s="199" t="s">
        <v>14</v>
      </c>
      <c r="I44" s="200"/>
      <c r="J44" s="200"/>
      <c r="K44" s="201"/>
      <c r="L44" s="114"/>
      <c r="M44" s="90">
        <f>SUM(M41:M43)</f>
        <v>0</v>
      </c>
    </row>
    <row r="45" spans="1:13" s="41" customFormat="1" ht="12.75" x14ac:dyDescent="0.2">
      <c r="A45" s="169"/>
      <c r="B45" s="169"/>
      <c r="C45" s="169"/>
      <c r="D45" s="169"/>
      <c r="E45" s="169"/>
      <c r="F45" s="170"/>
      <c r="G45" s="147"/>
      <c r="H45" s="169"/>
      <c r="I45" s="169"/>
      <c r="J45" s="169"/>
      <c r="K45" s="169"/>
      <c r="L45" s="169"/>
      <c r="M45" s="170"/>
    </row>
    <row r="46" spans="1:13" s="41" customFormat="1" ht="12.75" x14ac:dyDescent="0.2">
      <c r="A46" s="198" t="s">
        <v>191</v>
      </c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</row>
    <row r="47" spans="1:13" s="41" customFormat="1" ht="12.75" x14ac:dyDescent="0.2">
      <c r="A47" s="1" t="s">
        <v>97</v>
      </c>
      <c r="B47" s="1"/>
      <c r="C47" s="2"/>
      <c r="D47" s="1" t="s">
        <v>139</v>
      </c>
      <c r="E47" s="39">
        <v>12</v>
      </c>
      <c r="F47" s="2"/>
      <c r="H47" s="2" t="s">
        <v>140</v>
      </c>
      <c r="I47" s="2"/>
      <c r="J47" s="1" t="s">
        <v>139</v>
      </c>
      <c r="K47" s="39"/>
      <c r="L47" s="2"/>
      <c r="M47" s="2"/>
    </row>
    <row r="48" spans="1:13" s="41" customFormat="1" ht="12.75" x14ac:dyDescent="0.2">
      <c r="A48" s="215" t="s">
        <v>27</v>
      </c>
      <c r="B48" s="215"/>
      <c r="C48" s="215"/>
      <c r="D48" s="1" t="s">
        <v>196</v>
      </c>
      <c r="E48" s="2"/>
      <c r="F48" s="2"/>
      <c r="H48" s="215" t="s">
        <v>27</v>
      </c>
      <c r="I48" s="215"/>
      <c r="J48" s="1" t="s">
        <v>142</v>
      </c>
      <c r="K48" s="2"/>
      <c r="L48" s="2"/>
      <c r="M48" s="2"/>
    </row>
    <row r="49" spans="1:13" s="41" customFormat="1" ht="13.5" thickBot="1" x14ac:dyDescent="0.25">
      <c r="A49" s="189" t="s">
        <v>3</v>
      </c>
      <c r="B49" s="189"/>
      <c r="C49" s="189"/>
      <c r="D49" s="189"/>
      <c r="E49" s="189"/>
      <c r="F49" s="189"/>
      <c r="H49" s="189" t="s">
        <v>4</v>
      </c>
      <c r="I49" s="189"/>
      <c r="J49" s="189"/>
      <c r="K49" s="189"/>
      <c r="L49" s="189"/>
      <c r="M49" s="189"/>
    </row>
    <row r="50" spans="1:13" s="41" customFormat="1" ht="33.75" customHeight="1" thickBot="1" x14ac:dyDescent="0.25">
      <c r="A50" s="81" t="s">
        <v>20</v>
      </c>
      <c r="B50" s="81" t="s">
        <v>252</v>
      </c>
      <c r="C50" s="81" t="s">
        <v>21</v>
      </c>
      <c r="D50" s="81" t="s">
        <v>6</v>
      </c>
      <c r="E50" s="82" t="s">
        <v>22</v>
      </c>
      <c r="F50" s="83" t="s">
        <v>8</v>
      </c>
      <c r="H50" s="84" t="s">
        <v>20</v>
      </c>
      <c r="I50" s="84" t="s">
        <v>21</v>
      </c>
      <c r="J50" s="84" t="s">
        <v>6</v>
      </c>
      <c r="K50" s="85" t="s">
        <v>22</v>
      </c>
      <c r="L50" s="86" t="s">
        <v>23</v>
      </c>
      <c r="M50" s="87" t="s">
        <v>8</v>
      </c>
    </row>
    <row r="51" spans="1:13" s="41" customFormat="1" ht="12.75" x14ac:dyDescent="0.2">
      <c r="A51" s="3" t="s">
        <v>28</v>
      </c>
      <c r="B51" s="178" t="s">
        <v>55</v>
      </c>
      <c r="C51" s="3">
        <v>46</v>
      </c>
      <c r="D51" s="3">
        <v>23</v>
      </c>
      <c r="E51" s="4"/>
      <c r="F51" s="4">
        <f>E51*D51*E47</f>
        <v>0</v>
      </c>
      <c r="H51" s="3"/>
      <c r="I51" s="3"/>
      <c r="J51" s="3"/>
      <c r="K51" s="4"/>
      <c r="L51" s="64"/>
      <c r="M51" s="7"/>
    </row>
    <row r="52" spans="1:13" s="41" customFormat="1" ht="12.75" x14ac:dyDescent="0.2">
      <c r="A52" s="3"/>
      <c r="B52" s="178"/>
      <c r="C52" s="3"/>
      <c r="D52" s="3"/>
      <c r="E52" s="4"/>
      <c r="F52" s="4"/>
      <c r="H52" s="5"/>
      <c r="I52" s="5"/>
      <c r="J52" s="6"/>
      <c r="K52" s="7"/>
      <c r="L52" s="7"/>
      <c r="M52" s="7"/>
    </row>
    <row r="53" spans="1:13" s="41" customFormat="1" ht="12.75" x14ac:dyDescent="0.2">
      <c r="A53" s="199" t="s">
        <v>14</v>
      </c>
      <c r="B53" s="200"/>
      <c r="C53" s="200"/>
      <c r="D53" s="200"/>
      <c r="E53" s="201"/>
      <c r="F53" s="89">
        <f>SUM(F51:F52)</f>
        <v>0</v>
      </c>
      <c r="H53" s="199" t="s">
        <v>14</v>
      </c>
      <c r="I53" s="200"/>
      <c r="J53" s="200"/>
      <c r="K53" s="201"/>
      <c r="L53" s="114"/>
      <c r="M53" s="90">
        <f>SUM(M51:M52)</f>
        <v>0</v>
      </c>
    </row>
    <row r="54" spans="1:13" s="41" customFormat="1" ht="12.75" x14ac:dyDescent="0.2">
      <c r="A54" s="169"/>
      <c r="B54" s="169"/>
      <c r="C54" s="169"/>
      <c r="D54" s="169"/>
      <c r="E54" s="169"/>
      <c r="F54" s="170"/>
      <c r="G54" s="147"/>
      <c r="H54" s="169"/>
      <c r="I54" s="169"/>
      <c r="J54" s="169"/>
      <c r="K54" s="169"/>
      <c r="L54" s="169"/>
      <c r="M54" s="170"/>
    </row>
    <row r="55" spans="1:13" s="41" customFormat="1" ht="12.75" x14ac:dyDescent="0.2">
      <c r="A55" s="198" t="s">
        <v>192</v>
      </c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</row>
    <row r="56" spans="1:13" s="41" customFormat="1" ht="12.75" x14ac:dyDescent="0.2">
      <c r="A56" s="1" t="s">
        <v>100</v>
      </c>
      <c r="B56" s="1"/>
      <c r="C56" s="2"/>
      <c r="D56" s="1" t="s">
        <v>139</v>
      </c>
      <c r="E56" s="39">
        <v>15</v>
      </c>
      <c r="F56" s="2"/>
      <c r="H56" s="2" t="s">
        <v>140</v>
      </c>
      <c r="I56" s="2"/>
      <c r="J56" s="1" t="s">
        <v>139</v>
      </c>
      <c r="K56" s="39"/>
      <c r="L56" s="2"/>
      <c r="M56" s="2"/>
    </row>
    <row r="57" spans="1:13" s="41" customFormat="1" ht="12.75" x14ac:dyDescent="0.2">
      <c r="A57" s="215" t="s">
        <v>27</v>
      </c>
      <c r="B57" s="215"/>
      <c r="C57" s="215"/>
      <c r="D57" s="1" t="s">
        <v>124</v>
      </c>
      <c r="E57" s="2"/>
      <c r="F57" s="2"/>
      <c r="H57" s="215" t="s">
        <v>27</v>
      </c>
      <c r="I57" s="215"/>
      <c r="J57" s="1" t="s">
        <v>142</v>
      </c>
      <c r="K57" s="2"/>
      <c r="L57" s="2"/>
      <c r="M57" s="2"/>
    </row>
    <row r="58" spans="1:13" s="41" customFormat="1" ht="13.5" thickBot="1" x14ac:dyDescent="0.25">
      <c r="A58" s="189" t="s">
        <v>3</v>
      </c>
      <c r="B58" s="189"/>
      <c r="C58" s="189"/>
      <c r="D58" s="189"/>
      <c r="E58" s="189"/>
      <c r="F58" s="189"/>
      <c r="H58" s="189" t="s">
        <v>4</v>
      </c>
      <c r="I58" s="189"/>
      <c r="J58" s="189"/>
      <c r="K58" s="189"/>
      <c r="L58" s="189"/>
      <c r="M58" s="189"/>
    </row>
    <row r="59" spans="1:13" s="41" customFormat="1" ht="13.5" thickBot="1" x14ac:dyDescent="0.25">
      <c r="A59" s="81" t="s">
        <v>20</v>
      </c>
      <c r="B59" s="81" t="s">
        <v>252</v>
      </c>
      <c r="C59" s="81" t="s">
        <v>21</v>
      </c>
      <c r="D59" s="81" t="s">
        <v>6</v>
      </c>
      <c r="E59" s="82" t="s">
        <v>22</v>
      </c>
      <c r="F59" s="83" t="s">
        <v>8</v>
      </c>
      <c r="H59" s="84" t="s">
        <v>20</v>
      </c>
      <c r="I59" s="84" t="s">
        <v>21</v>
      </c>
      <c r="J59" s="84" t="s">
        <v>6</v>
      </c>
      <c r="K59" s="85" t="s">
        <v>22</v>
      </c>
      <c r="L59" s="86" t="s">
        <v>23</v>
      </c>
      <c r="M59" s="87" t="s">
        <v>8</v>
      </c>
    </row>
    <row r="60" spans="1:13" s="41" customFormat="1" ht="12.75" x14ac:dyDescent="0.2">
      <c r="A60" s="3" t="s">
        <v>28</v>
      </c>
      <c r="B60" s="178" t="s">
        <v>88</v>
      </c>
      <c r="C60" s="3">
        <v>46</v>
      </c>
      <c r="D60" s="3">
        <v>23</v>
      </c>
      <c r="E60" s="4"/>
      <c r="F60" s="4">
        <f>E60*D60*E56</f>
        <v>0</v>
      </c>
      <c r="H60" s="3"/>
      <c r="I60" s="3"/>
      <c r="J60" s="3"/>
      <c r="K60" s="4"/>
      <c r="L60" s="64"/>
      <c r="M60" s="7"/>
    </row>
    <row r="61" spans="1:13" s="41" customFormat="1" ht="12.75" x14ac:dyDescent="0.2">
      <c r="A61" s="3"/>
      <c r="B61" s="178"/>
      <c r="C61" s="3"/>
      <c r="D61" s="3"/>
      <c r="E61" s="4"/>
      <c r="F61" s="4"/>
      <c r="H61" s="5"/>
      <c r="I61" s="5"/>
      <c r="J61" s="6"/>
      <c r="K61" s="7"/>
      <c r="L61" s="7"/>
      <c r="M61" s="7"/>
    </row>
    <row r="62" spans="1:13" s="41" customFormat="1" ht="12.75" x14ac:dyDescent="0.2">
      <c r="A62" s="5"/>
      <c r="B62" s="5"/>
      <c r="C62" s="5"/>
      <c r="D62" s="6"/>
      <c r="E62" s="65"/>
      <c r="F62" s="4"/>
      <c r="H62" s="5"/>
      <c r="I62" s="5"/>
      <c r="J62" s="6"/>
      <c r="K62" s="65"/>
      <c r="L62" s="65"/>
      <c r="M62" s="65"/>
    </row>
    <row r="63" spans="1:13" s="41" customFormat="1" ht="12.75" x14ac:dyDescent="0.2">
      <c r="A63" s="199" t="s">
        <v>14</v>
      </c>
      <c r="B63" s="200"/>
      <c r="C63" s="200"/>
      <c r="D63" s="200"/>
      <c r="E63" s="201"/>
      <c r="F63" s="89">
        <f>SUM(F60:F62)</f>
        <v>0</v>
      </c>
      <c r="H63" s="199" t="s">
        <v>14</v>
      </c>
      <c r="I63" s="200"/>
      <c r="J63" s="200"/>
      <c r="K63" s="201"/>
      <c r="L63" s="114"/>
      <c r="M63" s="90">
        <f>SUM(M60:M62)</f>
        <v>0</v>
      </c>
    </row>
    <row r="64" spans="1:13" s="41" customFormat="1" ht="12.75" x14ac:dyDescent="0.2"/>
    <row r="65" spans="1:12" s="41" customFormat="1" ht="12.75" x14ac:dyDescent="0.2">
      <c r="A65" s="220" t="s">
        <v>30</v>
      </c>
      <c r="B65" s="221"/>
      <c r="C65" s="221"/>
      <c r="D65" s="221"/>
      <c r="E65" s="222"/>
      <c r="F65" s="128">
        <f>F63+F53+F44+F34+F14</f>
        <v>0</v>
      </c>
      <c r="H65" s="220" t="s">
        <v>30</v>
      </c>
      <c r="I65" s="221"/>
      <c r="J65" s="221"/>
      <c r="K65" s="222"/>
      <c r="L65" s="128"/>
    </row>
    <row r="66" spans="1:12" s="41" customFormat="1" ht="12.75" x14ac:dyDescent="0.2">
      <c r="A66" s="220" t="s">
        <v>31</v>
      </c>
      <c r="B66" s="221"/>
      <c r="C66" s="221"/>
      <c r="D66" s="221"/>
      <c r="E66" s="222"/>
      <c r="F66" s="128">
        <f>F24</f>
        <v>0</v>
      </c>
      <c r="H66" s="220" t="s">
        <v>31</v>
      </c>
      <c r="I66" s="221"/>
      <c r="J66" s="221"/>
      <c r="K66" s="222"/>
      <c r="L66" s="128">
        <f>M44</f>
        <v>0</v>
      </c>
    </row>
    <row r="67" spans="1:12" s="41" customFormat="1" ht="12.75" x14ac:dyDescent="0.2">
      <c r="A67" s="230" t="s">
        <v>18</v>
      </c>
      <c r="B67" s="231"/>
      <c r="C67" s="231"/>
      <c r="D67" s="231"/>
      <c r="E67" s="232"/>
      <c r="F67" s="134">
        <f>F66+F65</f>
        <v>0</v>
      </c>
      <c r="H67" s="230" t="s">
        <v>18</v>
      </c>
      <c r="I67" s="231"/>
      <c r="J67" s="231"/>
      <c r="K67" s="232"/>
      <c r="L67" s="134">
        <f>L66+L65</f>
        <v>0</v>
      </c>
    </row>
    <row r="68" spans="1:12" s="41" customFormat="1" ht="12.75" x14ac:dyDescent="0.2">
      <c r="F68" s="95"/>
    </row>
  </sheetData>
  <mergeCells count="47">
    <mergeCell ref="A26:M26"/>
    <mergeCell ref="A14:E14"/>
    <mergeCell ref="A5:M5"/>
    <mergeCell ref="A6:M6"/>
    <mergeCell ref="A8:C8"/>
    <mergeCell ref="H8:I8"/>
    <mergeCell ref="A9:F9"/>
    <mergeCell ref="H9:M9"/>
    <mergeCell ref="A16:M16"/>
    <mergeCell ref="A18:C18"/>
    <mergeCell ref="H18:I18"/>
    <mergeCell ref="A19:F19"/>
    <mergeCell ref="H19:M19"/>
    <mergeCell ref="A24:E24"/>
    <mergeCell ref="A67:E67"/>
    <mergeCell ref="H65:K65"/>
    <mergeCell ref="H66:K66"/>
    <mergeCell ref="H67:K67"/>
    <mergeCell ref="A65:E65"/>
    <mergeCell ref="A66:E66"/>
    <mergeCell ref="A44:E44"/>
    <mergeCell ref="H44:K44"/>
    <mergeCell ref="A28:C28"/>
    <mergeCell ref="H28:I28"/>
    <mergeCell ref="A29:F29"/>
    <mergeCell ref="H29:M29"/>
    <mergeCell ref="A34:E34"/>
    <mergeCell ref="J35:K35"/>
    <mergeCell ref="A36:M36"/>
    <mergeCell ref="A38:C38"/>
    <mergeCell ref="H38:I38"/>
    <mergeCell ref="A39:F39"/>
    <mergeCell ref="H39:M39"/>
    <mergeCell ref="A46:M46"/>
    <mergeCell ref="A48:C48"/>
    <mergeCell ref="H48:I48"/>
    <mergeCell ref="A49:F49"/>
    <mergeCell ref="H49:M49"/>
    <mergeCell ref="A58:F58"/>
    <mergeCell ref="H58:M58"/>
    <mergeCell ref="A63:E63"/>
    <mergeCell ref="H63:K63"/>
    <mergeCell ref="A53:E53"/>
    <mergeCell ref="H53:K53"/>
    <mergeCell ref="A55:M55"/>
    <mergeCell ref="A57:C57"/>
    <mergeCell ref="H57:I57"/>
  </mergeCells>
  <pageMargins left="0.51181102362204722" right="0.51181102362204722" top="0.78740157480314965" bottom="0.78740157480314965" header="0.31496062992125984" footer="0.31496062992125984"/>
  <pageSetup scale="51" orientation="landscape" r:id="rId1"/>
  <rowBreaks count="1" manualBreakCount="1">
    <brk id="2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64"/>
  <sheetViews>
    <sheetView showGridLines="0" tabSelected="1" zoomScaleNormal="100" workbookViewId="0">
      <selection activeCell="B58" sqref="B58"/>
    </sheetView>
  </sheetViews>
  <sheetFormatPr defaultRowHeight="21" x14ac:dyDescent="0.35"/>
  <cols>
    <col min="1" max="1" width="25.7109375" style="38" customWidth="1"/>
    <col min="2" max="2" width="21.85546875" style="38" customWidth="1"/>
    <col min="3" max="3" width="11.140625" style="38" bestFit="1" customWidth="1"/>
    <col min="4" max="4" width="8.140625" style="38" bestFit="1" customWidth="1"/>
    <col min="5" max="5" width="13.28515625" style="38" bestFit="1" customWidth="1"/>
    <col min="6" max="6" width="19.42578125" style="38" customWidth="1"/>
    <col min="7" max="7" width="9.140625" style="38"/>
    <col min="8" max="8" width="19" style="38" customWidth="1"/>
    <col min="9" max="9" width="17.140625" style="38" customWidth="1"/>
    <col min="10" max="10" width="10.85546875" style="38" customWidth="1"/>
    <col min="11" max="11" width="6.42578125" style="38" bestFit="1" customWidth="1"/>
    <col min="12" max="12" width="6.85546875" style="38" bestFit="1" customWidth="1"/>
    <col min="13" max="13" width="14" style="38" customWidth="1"/>
    <col min="14" max="16384" width="9.140625" style="38"/>
  </cols>
  <sheetData>
    <row r="6" spans="1:13" s="41" customFormat="1" ht="15.75" x14ac:dyDescent="0.25">
      <c r="A6" s="204" t="s">
        <v>0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</row>
    <row r="7" spans="1:13" s="41" customFormat="1" ht="27.75" customHeight="1" x14ac:dyDescent="0.2">
      <c r="A7" s="205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</row>
    <row r="8" spans="1:13" s="41" customFormat="1" ht="12.75" x14ac:dyDescent="0.2">
      <c r="A8" s="198" t="s">
        <v>120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</row>
    <row r="9" spans="1:13" s="41" customFormat="1" ht="12.75" x14ac:dyDescent="0.2">
      <c r="A9" s="1" t="s">
        <v>81</v>
      </c>
      <c r="B9" s="1"/>
      <c r="C9" s="2"/>
      <c r="D9" s="1" t="s">
        <v>139</v>
      </c>
      <c r="E9" s="39">
        <v>12</v>
      </c>
      <c r="F9" s="2"/>
      <c r="H9" s="2" t="s">
        <v>198</v>
      </c>
      <c r="I9" s="2"/>
      <c r="J9" s="1" t="s">
        <v>139</v>
      </c>
      <c r="K9" s="39">
        <v>12</v>
      </c>
      <c r="L9" s="2"/>
      <c r="M9" s="2"/>
    </row>
    <row r="10" spans="1:13" s="41" customFormat="1" ht="12.75" x14ac:dyDescent="0.2">
      <c r="A10" s="215" t="s">
        <v>32</v>
      </c>
      <c r="B10" s="215"/>
      <c r="C10" s="215"/>
      <c r="D10" s="1" t="s">
        <v>125</v>
      </c>
      <c r="E10" s="2"/>
      <c r="F10" s="2"/>
      <c r="H10" s="215" t="s">
        <v>32</v>
      </c>
      <c r="I10" s="215"/>
      <c r="J10" s="1" t="s">
        <v>142</v>
      </c>
      <c r="K10" s="2" t="s">
        <v>54</v>
      </c>
      <c r="L10" s="2"/>
      <c r="M10" s="2"/>
    </row>
    <row r="11" spans="1:13" s="41" customFormat="1" ht="13.5" thickBot="1" x14ac:dyDescent="0.25">
      <c r="A11" s="189" t="s">
        <v>3</v>
      </c>
      <c r="B11" s="189"/>
      <c r="C11" s="189"/>
      <c r="D11" s="189"/>
      <c r="E11" s="189"/>
      <c r="F11" s="189"/>
      <c r="H11" s="189" t="s">
        <v>4</v>
      </c>
      <c r="I11" s="189"/>
      <c r="J11" s="189"/>
      <c r="K11" s="189"/>
      <c r="L11" s="189"/>
      <c r="M11" s="189"/>
    </row>
    <row r="12" spans="1:13" s="41" customFormat="1" ht="13.5" thickBot="1" x14ac:dyDescent="0.25">
      <c r="A12" s="81" t="s">
        <v>20</v>
      </c>
      <c r="B12" s="81" t="s">
        <v>252</v>
      </c>
      <c r="C12" s="81" t="s">
        <v>21</v>
      </c>
      <c r="D12" s="81" t="s">
        <v>6</v>
      </c>
      <c r="E12" s="82" t="s">
        <v>22</v>
      </c>
      <c r="F12" s="83" t="s">
        <v>8</v>
      </c>
      <c r="H12" s="84" t="s">
        <v>20</v>
      </c>
      <c r="I12" s="84" t="s">
        <v>21</v>
      </c>
      <c r="J12" s="84" t="s">
        <v>6</v>
      </c>
      <c r="K12" s="85" t="s">
        <v>22</v>
      </c>
      <c r="L12" s="86" t="s">
        <v>23</v>
      </c>
      <c r="M12" s="87" t="s">
        <v>8</v>
      </c>
    </row>
    <row r="13" spans="1:13" s="41" customFormat="1" ht="12.75" x14ac:dyDescent="0.2">
      <c r="A13" s="209" t="s">
        <v>11</v>
      </c>
      <c r="B13" s="210"/>
      <c r="C13" s="210"/>
      <c r="D13" s="210"/>
      <c r="E13" s="210"/>
      <c r="F13" s="211"/>
      <c r="H13" s="212" t="s">
        <v>11</v>
      </c>
      <c r="I13" s="213"/>
      <c r="J13" s="213"/>
      <c r="K13" s="213"/>
      <c r="L13" s="213"/>
      <c r="M13" s="214"/>
    </row>
    <row r="14" spans="1:13" s="41" customFormat="1" ht="12.75" x14ac:dyDescent="0.2">
      <c r="A14" s="3" t="s">
        <v>253</v>
      </c>
      <c r="B14" s="178" t="s">
        <v>237</v>
      </c>
      <c r="C14" s="3">
        <v>2</v>
      </c>
      <c r="D14" s="3">
        <v>25</v>
      </c>
      <c r="E14" s="4"/>
      <c r="F14" s="4">
        <f>E14*C14*$E$9</f>
        <v>0</v>
      </c>
      <c r="H14" s="3"/>
      <c r="I14" s="3"/>
      <c r="J14" s="6"/>
      <c r="K14" s="7"/>
      <c r="L14" s="64"/>
      <c r="M14" s="7"/>
    </row>
    <row r="15" spans="1:13" s="41" customFormat="1" ht="12.75" x14ac:dyDescent="0.2">
      <c r="A15" s="3" t="s">
        <v>254</v>
      </c>
      <c r="B15" s="178" t="s">
        <v>237</v>
      </c>
      <c r="C15" s="3">
        <v>1</v>
      </c>
      <c r="D15" s="3"/>
      <c r="E15" s="4"/>
      <c r="F15" s="4">
        <f>E15*C15*$E$9</f>
        <v>0</v>
      </c>
      <c r="H15" s="5"/>
      <c r="I15" s="5"/>
      <c r="J15" s="6"/>
      <c r="K15" s="7"/>
      <c r="L15" s="7"/>
      <c r="M15" s="7"/>
    </row>
    <row r="16" spans="1:13" s="41" customFormat="1" ht="12.75" x14ac:dyDescent="0.2">
      <c r="A16" s="5"/>
      <c r="B16" s="5"/>
      <c r="C16" s="5"/>
      <c r="D16" s="6"/>
      <c r="E16" s="65"/>
      <c r="F16" s="4"/>
      <c r="H16" s="5"/>
      <c r="I16" s="5"/>
      <c r="J16" s="6"/>
      <c r="K16" s="7"/>
      <c r="L16" s="7"/>
      <c r="M16" s="7"/>
    </row>
    <row r="17" spans="1:13" s="41" customFormat="1" ht="12.75" x14ac:dyDescent="0.2">
      <c r="A17" s="199" t="s">
        <v>14</v>
      </c>
      <c r="B17" s="200"/>
      <c r="C17" s="200"/>
      <c r="D17" s="200"/>
      <c r="E17" s="201"/>
      <c r="F17" s="89">
        <f>SUM(F14:F16)</f>
        <v>0</v>
      </c>
      <c r="H17" s="112" t="s">
        <v>14</v>
      </c>
      <c r="I17" s="113"/>
      <c r="J17" s="113"/>
      <c r="K17" s="114"/>
      <c r="L17" s="114"/>
      <c r="M17" s="90">
        <f>SUM(M13:M16)</f>
        <v>0</v>
      </c>
    </row>
    <row r="18" spans="1:13" s="41" customFormat="1" ht="12.75" x14ac:dyDescent="0.2">
      <c r="A18" s="227"/>
      <c r="B18" s="227"/>
      <c r="C18" s="227"/>
      <c r="D18" s="227"/>
      <c r="E18" s="227"/>
      <c r="F18" s="124"/>
      <c r="J18" s="233" t="s">
        <v>15</v>
      </c>
      <c r="K18" s="233"/>
      <c r="L18" s="116"/>
      <c r="M18" s="70"/>
    </row>
    <row r="19" spans="1:13" s="41" customFormat="1" ht="12.75" x14ac:dyDescent="0.2"/>
    <row r="20" spans="1:13" s="41" customFormat="1" ht="12.75" x14ac:dyDescent="0.2">
      <c r="A20" s="198" t="s">
        <v>178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</row>
    <row r="21" spans="1:13" s="41" customFormat="1" ht="12.75" x14ac:dyDescent="0.2">
      <c r="A21" s="1" t="s">
        <v>127</v>
      </c>
      <c r="B21" s="1"/>
      <c r="C21" s="2"/>
      <c r="D21" s="1" t="s">
        <v>139</v>
      </c>
      <c r="E21" s="39">
        <v>6</v>
      </c>
      <c r="F21" s="73"/>
      <c r="H21" s="2" t="s">
        <v>140</v>
      </c>
      <c r="I21" s="2"/>
      <c r="J21" s="1" t="s">
        <v>139</v>
      </c>
      <c r="K21" s="39"/>
      <c r="L21" s="2"/>
      <c r="M21" s="2"/>
    </row>
    <row r="22" spans="1:13" s="41" customFormat="1" ht="12.75" x14ac:dyDescent="0.2">
      <c r="A22" s="215" t="s">
        <v>32</v>
      </c>
      <c r="B22" s="215"/>
      <c r="C22" s="215"/>
      <c r="D22" s="1" t="s">
        <v>29</v>
      </c>
      <c r="E22" s="2" t="s">
        <v>121</v>
      </c>
      <c r="F22" s="2"/>
      <c r="H22" s="215" t="s">
        <v>32</v>
      </c>
      <c r="I22" s="215"/>
      <c r="J22" s="1" t="s">
        <v>142</v>
      </c>
      <c r="K22" s="2"/>
      <c r="L22" s="2"/>
      <c r="M22" s="2"/>
    </row>
    <row r="23" spans="1:13" s="41" customFormat="1" ht="13.5" thickBot="1" x14ac:dyDescent="0.25">
      <c r="A23" s="189" t="s">
        <v>3</v>
      </c>
      <c r="B23" s="189"/>
      <c r="C23" s="189"/>
      <c r="D23" s="189"/>
      <c r="E23" s="189"/>
      <c r="F23" s="189"/>
      <c r="H23" s="189" t="s">
        <v>4</v>
      </c>
      <c r="I23" s="189"/>
      <c r="J23" s="189"/>
      <c r="K23" s="189"/>
      <c r="L23" s="189"/>
      <c r="M23" s="189"/>
    </row>
    <row r="24" spans="1:13" s="41" customFormat="1" ht="13.5" thickBot="1" x14ac:dyDescent="0.25">
      <c r="A24" s="81" t="s">
        <v>20</v>
      </c>
      <c r="B24" s="81" t="s">
        <v>252</v>
      </c>
      <c r="C24" s="81" t="s">
        <v>21</v>
      </c>
      <c r="D24" s="81" t="s">
        <v>6</v>
      </c>
      <c r="E24" s="82" t="s">
        <v>22</v>
      </c>
      <c r="F24" s="83" t="s">
        <v>8</v>
      </c>
      <c r="H24" s="84" t="s">
        <v>20</v>
      </c>
      <c r="I24" s="84" t="s">
        <v>21</v>
      </c>
      <c r="J24" s="84" t="s">
        <v>6</v>
      </c>
      <c r="K24" s="85" t="s">
        <v>22</v>
      </c>
      <c r="L24" s="86" t="s">
        <v>23</v>
      </c>
      <c r="M24" s="87" t="s">
        <v>8</v>
      </c>
    </row>
    <row r="25" spans="1:13" s="41" customFormat="1" ht="12.75" x14ac:dyDescent="0.2">
      <c r="A25" s="209" t="s">
        <v>11</v>
      </c>
      <c r="B25" s="210"/>
      <c r="C25" s="210"/>
      <c r="D25" s="210"/>
      <c r="E25" s="210"/>
      <c r="F25" s="211"/>
      <c r="H25" s="212" t="s">
        <v>11</v>
      </c>
      <c r="I25" s="213"/>
      <c r="J25" s="213"/>
      <c r="K25" s="213"/>
      <c r="L25" s="213"/>
      <c r="M25" s="214"/>
    </row>
    <row r="26" spans="1:13" s="41" customFormat="1" ht="12.75" x14ac:dyDescent="0.2">
      <c r="A26" s="178" t="s">
        <v>253</v>
      </c>
      <c r="B26" s="178" t="s">
        <v>54</v>
      </c>
      <c r="C26" s="3">
        <v>2</v>
      </c>
      <c r="D26" s="3"/>
      <c r="E26" s="4"/>
      <c r="F26" s="4">
        <f>E26*C26*$E$21</f>
        <v>0</v>
      </c>
      <c r="H26" s="5"/>
      <c r="I26" s="5"/>
      <c r="J26" s="6"/>
      <c r="K26" s="7"/>
      <c r="L26" s="64">
        <f>K26*5%</f>
        <v>0</v>
      </c>
      <c r="M26" s="7"/>
    </row>
    <row r="27" spans="1:13" s="41" customFormat="1" ht="12.75" x14ac:dyDescent="0.2">
      <c r="A27" s="3" t="s">
        <v>56</v>
      </c>
      <c r="B27" s="178" t="s">
        <v>54</v>
      </c>
      <c r="C27" s="3">
        <v>1</v>
      </c>
      <c r="D27" s="3"/>
      <c r="E27" s="4"/>
      <c r="F27" s="4">
        <f>E27*C27*$E$21</f>
        <v>0</v>
      </c>
      <c r="H27" s="5"/>
      <c r="I27" s="5"/>
      <c r="J27" s="6"/>
      <c r="K27" s="7"/>
      <c r="L27" s="7"/>
      <c r="M27" s="7"/>
    </row>
    <row r="28" spans="1:13" s="41" customFormat="1" ht="12.75" x14ac:dyDescent="0.2">
      <c r="A28" s="3"/>
      <c r="B28" s="178"/>
      <c r="C28" s="3"/>
      <c r="D28" s="3"/>
      <c r="E28" s="4"/>
      <c r="F28" s="4"/>
      <c r="H28" s="5"/>
      <c r="I28" s="5"/>
      <c r="J28" s="6"/>
      <c r="K28" s="7"/>
      <c r="L28" s="7"/>
      <c r="M28" s="7"/>
    </row>
    <row r="29" spans="1:13" s="41" customFormat="1" ht="12.75" x14ac:dyDescent="0.2">
      <c r="A29" s="199" t="s">
        <v>14</v>
      </c>
      <c r="B29" s="200"/>
      <c r="C29" s="200"/>
      <c r="D29" s="200"/>
      <c r="E29" s="201"/>
      <c r="F29" s="89">
        <f>SUM(F26:F28)</f>
        <v>0</v>
      </c>
      <c r="H29" s="112" t="s">
        <v>14</v>
      </c>
      <c r="I29" s="113"/>
      <c r="J29" s="113"/>
      <c r="K29" s="114"/>
      <c r="L29" s="114"/>
      <c r="M29" s="90">
        <f>SUM(M25:M28)</f>
        <v>0</v>
      </c>
    </row>
    <row r="30" spans="1:13" s="41" customFormat="1" ht="12.75" x14ac:dyDescent="0.2">
      <c r="A30" s="227"/>
      <c r="B30" s="227"/>
      <c r="C30" s="227"/>
      <c r="D30" s="227"/>
      <c r="E30" s="227"/>
      <c r="F30" s="124"/>
      <c r="J30" s="233" t="s">
        <v>15</v>
      </c>
      <c r="K30" s="233"/>
      <c r="L30" s="116"/>
      <c r="M30" s="70"/>
    </row>
    <row r="31" spans="1:13" s="41" customFormat="1" ht="12.75" x14ac:dyDescent="0.2">
      <c r="A31" s="198" t="s">
        <v>180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 spans="1:13" s="41" customFormat="1" ht="12.75" x14ac:dyDescent="0.2">
      <c r="A32" s="2" t="s">
        <v>145</v>
      </c>
      <c r="B32" s="2"/>
      <c r="C32" s="2"/>
      <c r="D32" s="1" t="s">
        <v>139</v>
      </c>
      <c r="E32" s="39">
        <v>15</v>
      </c>
      <c r="F32" s="2"/>
      <c r="H32" s="2" t="s">
        <v>140</v>
      </c>
      <c r="I32" s="2"/>
      <c r="J32" s="1" t="s">
        <v>139</v>
      </c>
      <c r="K32" s="39"/>
      <c r="L32" s="2"/>
      <c r="M32" s="2"/>
    </row>
    <row r="33" spans="1:13" s="41" customFormat="1" ht="12.75" x14ac:dyDescent="0.2">
      <c r="A33" s="215" t="s">
        <v>32</v>
      </c>
      <c r="B33" s="215"/>
      <c r="C33" s="215"/>
      <c r="D33" s="1" t="s">
        <v>142</v>
      </c>
      <c r="E33" s="2" t="s">
        <v>55</v>
      </c>
      <c r="F33" s="2"/>
      <c r="H33" s="215" t="s">
        <v>32</v>
      </c>
      <c r="I33" s="215"/>
      <c r="J33" s="1" t="s">
        <v>142</v>
      </c>
      <c r="K33" s="2"/>
      <c r="L33" s="2"/>
      <c r="M33" s="2"/>
    </row>
    <row r="34" spans="1:13" s="41" customFormat="1" ht="13.5" thickBot="1" x14ac:dyDescent="0.25">
      <c r="A34" s="189" t="s">
        <v>3</v>
      </c>
      <c r="B34" s="189"/>
      <c r="C34" s="189"/>
      <c r="D34" s="189"/>
      <c r="E34" s="189"/>
      <c r="F34" s="189"/>
      <c r="H34" s="189" t="s">
        <v>4</v>
      </c>
      <c r="I34" s="189"/>
      <c r="J34" s="189"/>
      <c r="K34" s="189"/>
      <c r="L34" s="189"/>
      <c r="M34" s="189"/>
    </row>
    <row r="35" spans="1:13" s="41" customFormat="1" ht="13.5" thickBot="1" x14ac:dyDescent="0.25">
      <c r="A35" s="81" t="s">
        <v>20</v>
      </c>
      <c r="B35" s="81" t="s">
        <v>252</v>
      </c>
      <c r="C35" s="81" t="s">
        <v>21</v>
      </c>
      <c r="D35" s="81" t="s">
        <v>6</v>
      </c>
      <c r="E35" s="82" t="s">
        <v>22</v>
      </c>
      <c r="F35" s="83" t="s">
        <v>8</v>
      </c>
      <c r="H35" s="84" t="s">
        <v>20</v>
      </c>
      <c r="I35" s="84" t="s">
        <v>21</v>
      </c>
      <c r="J35" s="84" t="s">
        <v>6</v>
      </c>
      <c r="K35" s="85" t="s">
        <v>22</v>
      </c>
      <c r="L35" s="86" t="s">
        <v>23</v>
      </c>
      <c r="M35" s="87" t="s">
        <v>8</v>
      </c>
    </row>
    <row r="36" spans="1:13" s="41" customFormat="1" ht="12.75" x14ac:dyDescent="0.2">
      <c r="A36" s="209" t="s">
        <v>11</v>
      </c>
      <c r="B36" s="210"/>
      <c r="C36" s="210"/>
      <c r="D36" s="210"/>
      <c r="E36" s="210"/>
      <c r="F36" s="211"/>
      <c r="H36" s="212" t="s">
        <v>11</v>
      </c>
      <c r="I36" s="213"/>
      <c r="J36" s="213"/>
      <c r="K36" s="213"/>
      <c r="L36" s="213"/>
      <c r="M36" s="214"/>
    </row>
    <row r="37" spans="1:13" s="41" customFormat="1" ht="12.75" x14ac:dyDescent="0.2">
      <c r="A37" s="178" t="s">
        <v>253</v>
      </c>
      <c r="B37" s="178" t="s">
        <v>244</v>
      </c>
      <c r="C37" s="3">
        <v>4</v>
      </c>
      <c r="D37" s="3">
        <v>43</v>
      </c>
      <c r="E37" s="4"/>
      <c r="F37" s="4">
        <f>E37*C37*$E$32</f>
        <v>0</v>
      </c>
      <c r="H37" s="3"/>
      <c r="I37" s="3"/>
      <c r="J37" s="3"/>
      <c r="K37" s="4"/>
      <c r="L37" s="64"/>
      <c r="M37" s="7"/>
    </row>
    <row r="38" spans="1:13" s="41" customFormat="1" ht="12.75" x14ac:dyDescent="0.2">
      <c r="A38" s="178" t="s">
        <v>254</v>
      </c>
      <c r="B38" s="178" t="s">
        <v>244</v>
      </c>
      <c r="C38" s="5">
        <v>2</v>
      </c>
      <c r="D38" s="6"/>
      <c r="E38" s="65"/>
      <c r="F38" s="4">
        <f>E38*C38*$E$32</f>
        <v>0</v>
      </c>
      <c r="H38" s="5"/>
      <c r="I38" s="5"/>
      <c r="J38" s="6"/>
      <c r="K38" s="65"/>
      <c r="L38" s="65"/>
      <c r="M38" s="65"/>
    </row>
    <row r="39" spans="1:13" s="41" customFormat="1" ht="12.75" x14ac:dyDescent="0.2">
      <c r="A39" s="199" t="s">
        <v>14</v>
      </c>
      <c r="B39" s="200"/>
      <c r="C39" s="200"/>
      <c r="D39" s="200"/>
      <c r="E39" s="201"/>
      <c r="F39" s="89">
        <f>SUM(F37:F38)</f>
        <v>0</v>
      </c>
      <c r="H39" s="199" t="s">
        <v>14</v>
      </c>
      <c r="I39" s="200"/>
      <c r="J39" s="200"/>
      <c r="K39" s="201"/>
      <c r="L39" s="114"/>
      <c r="M39" s="90">
        <f>SUM(M37:M38)</f>
        <v>0</v>
      </c>
    </row>
    <row r="40" spans="1:13" s="41" customFormat="1" ht="12.75" x14ac:dyDescent="0.2">
      <c r="J40" s="233" t="s">
        <v>15</v>
      </c>
      <c r="K40" s="233"/>
      <c r="L40" s="116"/>
      <c r="M40" s="70"/>
    </row>
    <row r="41" spans="1:13" s="41" customFormat="1" ht="12.75" x14ac:dyDescent="0.2">
      <c r="A41" s="198" t="s">
        <v>181</v>
      </c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</row>
    <row r="42" spans="1:13" s="41" customFormat="1" ht="12.75" x14ac:dyDescent="0.2">
      <c r="A42" s="2" t="s">
        <v>199</v>
      </c>
      <c r="B42" s="2"/>
      <c r="C42" s="2"/>
      <c r="D42" s="1" t="s">
        <v>139</v>
      </c>
      <c r="E42" s="39">
        <v>12</v>
      </c>
      <c r="F42" s="2"/>
      <c r="H42" s="2" t="s">
        <v>140</v>
      </c>
      <c r="I42" s="2"/>
      <c r="J42" s="1" t="s">
        <v>139</v>
      </c>
      <c r="K42" s="39"/>
      <c r="L42" s="2"/>
      <c r="M42" s="2"/>
    </row>
    <row r="43" spans="1:13" s="41" customFormat="1" ht="12.75" x14ac:dyDescent="0.2">
      <c r="A43" s="215" t="s">
        <v>32</v>
      </c>
      <c r="B43" s="215"/>
      <c r="C43" s="215"/>
      <c r="D43" s="1" t="s">
        <v>142</v>
      </c>
      <c r="E43" s="2" t="s">
        <v>55</v>
      </c>
      <c r="F43" s="2"/>
      <c r="H43" s="215" t="s">
        <v>32</v>
      </c>
      <c r="I43" s="215"/>
      <c r="J43" s="1" t="s">
        <v>142</v>
      </c>
      <c r="K43" s="2"/>
      <c r="L43" s="2"/>
      <c r="M43" s="2"/>
    </row>
    <row r="44" spans="1:13" s="41" customFormat="1" ht="13.5" thickBot="1" x14ac:dyDescent="0.25">
      <c r="A44" s="189" t="s">
        <v>3</v>
      </c>
      <c r="B44" s="189"/>
      <c r="C44" s="189"/>
      <c r="D44" s="189"/>
      <c r="E44" s="189"/>
      <c r="F44" s="189"/>
      <c r="H44" s="189" t="s">
        <v>4</v>
      </c>
      <c r="I44" s="189"/>
      <c r="J44" s="189"/>
      <c r="K44" s="189"/>
      <c r="L44" s="189"/>
      <c r="M44" s="189"/>
    </row>
    <row r="45" spans="1:13" s="41" customFormat="1" ht="13.5" thickBot="1" x14ac:dyDescent="0.25">
      <c r="A45" s="81" t="s">
        <v>20</v>
      </c>
      <c r="B45" s="81" t="s">
        <v>252</v>
      </c>
      <c r="C45" s="81" t="s">
        <v>21</v>
      </c>
      <c r="D45" s="81" t="s">
        <v>6</v>
      </c>
      <c r="E45" s="82" t="s">
        <v>22</v>
      </c>
      <c r="F45" s="83" t="s">
        <v>8</v>
      </c>
      <c r="H45" s="84" t="s">
        <v>20</v>
      </c>
      <c r="I45" s="84" t="s">
        <v>21</v>
      </c>
      <c r="J45" s="84" t="s">
        <v>6</v>
      </c>
      <c r="K45" s="85" t="s">
        <v>22</v>
      </c>
      <c r="L45" s="86" t="s">
        <v>23</v>
      </c>
      <c r="M45" s="87" t="s">
        <v>8</v>
      </c>
    </row>
    <row r="46" spans="1:13" s="41" customFormat="1" ht="12.75" x14ac:dyDescent="0.2">
      <c r="A46" s="209" t="s">
        <v>11</v>
      </c>
      <c r="B46" s="210"/>
      <c r="C46" s="210"/>
      <c r="D46" s="210"/>
      <c r="E46" s="210"/>
      <c r="F46" s="211"/>
      <c r="H46" s="212" t="s">
        <v>11</v>
      </c>
      <c r="I46" s="213"/>
      <c r="J46" s="213"/>
      <c r="K46" s="213"/>
      <c r="L46" s="213"/>
      <c r="M46" s="214"/>
    </row>
    <row r="47" spans="1:13" s="41" customFormat="1" ht="12.75" x14ac:dyDescent="0.2">
      <c r="A47" s="178" t="s">
        <v>253</v>
      </c>
      <c r="B47" s="178" t="s">
        <v>244</v>
      </c>
      <c r="C47" s="3">
        <v>2</v>
      </c>
      <c r="D47" s="3">
        <v>23</v>
      </c>
      <c r="E47" s="4"/>
      <c r="F47" s="4">
        <f>E47*C47*$E$42</f>
        <v>0</v>
      </c>
      <c r="H47" s="3"/>
      <c r="I47" s="3"/>
      <c r="J47" s="3"/>
      <c r="K47" s="4"/>
      <c r="L47" s="64"/>
      <c r="M47" s="7"/>
    </row>
    <row r="48" spans="1:13" s="41" customFormat="1" ht="12.75" x14ac:dyDescent="0.2">
      <c r="A48" s="178" t="s">
        <v>254</v>
      </c>
      <c r="B48" s="178" t="s">
        <v>244</v>
      </c>
      <c r="C48" s="3">
        <v>1</v>
      </c>
      <c r="D48" s="3"/>
      <c r="E48" s="4"/>
      <c r="F48" s="4">
        <f>E48*C48*$E$42</f>
        <v>0</v>
      </c>
      <c r="H48" s="135"/>
      <c r="I48" s="136"/>
      <c r="J48" s="136"/>
      <c r="K48" s="137"/>
      <c r="L48" s="138"/>
      <c r="M48" s="7"/>
    </row>
    <row r="49" spans="1:13" s="41" customFormat="1" ht="12.75" x14ac:dyDescent="0.2">
      <c r="A49" s="199" t="s">
        <v>14</v>
      </c>
      <c r="B49" s="200"/>
      <c r="C49" s="200"/>
      <c r="D49" s="200"/>
      <c r="E49" s="201"/>
      <c r="F49" s="89">
        <f>SUM(F47:F48)</f>
        <v>0</v>
      </c>
      <c r="H49" s="199" t="s">
        <v>14</v>
      </c>
      <c r="I49" s="200"/>
      <c r="J49" s="200"/>
      <c r="K49" s="201"/>
      <c r="L49" s="114"/>
      <c r="M49" s="90">
        <f>SUM(M47:M47)</f>
        <v>0</v>
      </c>
    </row>
    <row r="50" spans="1:13" s="41" customFormat="1" ht="12.75" x14ac:dyDescent="0.2">
      <c r="J50" s="71"/>
      <c r="K50" s="71"/>
      <c r="L50" s="71"/>
      <c r="M50" s="72"/>
    </row>
    <row r="51" spans="1:13" s="41" customFormat="1" ht="12.75" x14ac:dyDescent="0.2">
      <c r="A51" s="198" t="s">
        <v>179</v>
      </c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</row>
    <row r="52" spans="1:13" s="41" customFormat="1" ht="12.75" x14ac:dyDescent="0.2">
      <c r="A52" s="2" t="s">
        <v>200</v>
      </c>
      <c r="B52" s="2"/>
      <c r="C52" s="2"/>
      <c r="D52" s="1" t="s">
        <v>139</v>
      </c>
      <c r="E52" s="39">
        <v>15</v>
      </c>
      <c r="F52" s="2"/>
      <c r="H52" s="2" t="s">
        <v>140</v>
      </c>
      <c r="I52" s="2"/>
      <c r="J52" s="1" t="s">
        <v>139</v>
      </c>
      <c r="K52" s="39"/>
      <c r="L52" s="2"/>
      <c r="M52" s="2"/>
    </row>
    <row r="53" spans="1:13" s="41" customFormat="1" ht="12.75" x14ac:dyDescent="0.2">
      <c r="A53" s="215" t="s">
        <v>32</v>
      </c>
      <c r="B53" s="215"/>
      <c r="C53" s="215"/>
      <c r="D53" s="1" t="s">
        <v>142</v>
      </c>
      <c r="E53" s="2" t="s">
        <v>88</v>
      </c>
      <c r="F53" s="2"/>
      <c r="H53" s="215" t="s">
        <v>32</v>
      </c>
      <c r="I53" s="215"/>
      <c r="J53" s="1" t="s">
        <v>142</v>
      </c>
      <c r="K53" s="2"/>
      <c r="L53" s="2"/>
      <c r="M53" s="2"/>
    </row>
    <row r="54" spans="1:13" s="41" customFormat="1" ht="13.5" thickBot="1" x14ac:dyDescent="0.25">
      <c r="A54" s="189" t="s">
        <v>3</v>
      </c>
      <c r="B54" s="189"/>
      <c r="C54" s="189"/>
      <c r="D54" s="189"/>
      <c r="E54" s="189"/>
      <c r="F54" s="189"/>
      <c r="H54" s="189" t="s">
        <v>4</v>
      </c>
      <c r="I54" s="189"/>
      <c r="J54" s="189"/>
      <c r="K54" s="189"/>
      <c r="L54" s="189"/>
      <c r="M54" s="189"/>
    </row>
    <row r="55" spans="1:13" s="41" customFormat="1" ht="13.5" thickBot="1" x14ac:dyDescent="0.25">
      <c r="A55" s="81" t="s">
        <v>20</v>
      </c>
      <c r="B55" s="81" t="s">
        <v>252</v>
      </c>
      <c r="C55" s="81" t="s">
        <v>21</v>
      </c>
      <c r="D55" s="81" t="s">
        <v>6</v>
      </c>
      <c r="E55" s="82" t="s">
        <v>22</v>
      </c>
      <c r="F55" s="83" t="s">
        <v>8</v>
      </c>
      <c r="H55" s="84" t="s">
        <v>20</v>
      </c>
      <c r="I55" s="84" t="s">
        <v>21</v>
      </c>
      <c r="J55" s="84" t="s">
        <v>6</v>
      </c>
      <c r="K55" s="85" t="s">
        <v>22</v>
      </c>
      <c r="L55" s="86" t="s">
        <v>23</v>
      </c>
      <c r="M55" s="87" t="s">
        <v>8</v>
      </c>
    </row>
    <row r="56" spans="1:13" s="41" customFormat="1" ht="12.75" x14ac:dyDescent="0.2">
      <c r="A56" s="209" t="s">
        <v>11</v>
      </c>
      <c r="B56" s="210"/>
      <c r="C56" s="210"/>
      <c r="D56" s="210"/>
      <c r="E56" s="210"/>
      <c r="F56" s="211"/>
      <c r="H56" s="212" t="s">
        <v>11</v>
      </c>
      <c r="I56" s="213"/>
      <c r="J56" s="213"/>
      <c r="K56" s="213"/>
      <c r="L56" s="213"/>
      <c r="M56" s="214"/>
    </row>
    <row r="57" spans="1:13" s="41" customFormat="1" ht="12.75" x14ac:dyDescent="0.2">
      <c r="A57" s="178" t="s">
        <v>253</v>
      </c>
      <c r="B57" s="178" t="s">
        <v>240</v>
      </c>
      <c r="C57" s="3">
        <v>2</v>
      </c>
      <c r="D57" s="3">
        <v>23</v>
      </c>
      <c r="E57" s="4"/>
      <c r="F57" s="4">
        <f>E57*C57*$E$52</f>
        <v>0</v>
      </c>
      <c r="H57" s="3"/>
      <c r="I57" s="3"/>
      <c r="J57" s="3"/>
      <c r="K57" s="4"/>
      <c r="L57" s="64"/>
      <c r="M57" s="7"/>
    </row>
    <row r="58" spans="1:13" s="41" customFormat="1" ht="12.75" x14ac:dyDescent="0.2">
      <c r="A58" s="178" t="s">
        <v>254</v>
      </c>
      <c r="B58" s="178" t="s">
        <v>240</v>
      </c>
      <c r="C58" s="3">
        <v>1</v>
      </c>
      <c r="D58" s="3"/>
      <c r="E58" s="4"/>
      <c r="F58" s="4">
        <f>E58*C58*$E$52</f>
        <v>0</v>
      </c>
      <c r="H58" s="135"/>
      <c r="I58" s="136"/>
      <c r="J58" s="136"/>
      <c r="K58" s="137"/>
      <c r="L58" s="138"/>
      <c r="M58" s="7"/>
    </row>
    <row r="59" spans="1:13" s="41" customFormat="1" ht="12.75" x14ac:dyDescent="0.2">
      <c r="A59" s="199" t="s">
        <v>14</v>
      </c>
      <c r="B59" s="200"/>
      <c r="C59" s="200"/>
      <c r="D59" s="200"/>
      <c r="E59" s="201"/>
      <c r="F59" s="89">
        <f>SUM(F57:F58)</f>
        <v>0</v>
      </c>
      <c r="H59" s="199" t="s">
        <v>14</v>
      </c>
      <c r="I59" s="200"/>
      <c r="J59" s="200"/>
      <c r="K59" s="201"/>
      <c r="L59" s="114"/>
      <c r="M59" s="90">
        <f>SUM(M57:M57)</f>
        <v>0</v>
      </c>
    </row>
    <row r="60" spans="1:13" s="41" customFormat="1" ht="12.75" x14ac:dyDescent="0.2">
      <c r="J60" s="71"/>
      <c r="K60" s="71"/>
      <c r="L60" s="71"/>
      <c r="M60" s="72"/>
    </row>
    <row r="61" spans="1:13" s="41" customFormat="1" ht="12.75" x14ac:dyDescent="0.2">
      <c r="A61" s="220" t="s">
        <v>33</v>
      </c>
      <c r="B61" s="221"/>
      <c r="C61" s="221"/>
      <c r="D61" s="221"/>
      <c r="E61" s="222"/>
      <c r="F61" s="128">
        <f>F59+F49+F39+F29+F17</f>
        <v>0</v>
      </c>
      <c r="H61" s="220" t="s">
        <v>33</v>
      </c>
      <c r="I61" s="221"/>
      <c r="J61" s="221"/>
      <c r="K61" s="222"/>
      <c r="L61" s="128"/>
    </row>
    <row r="62" spans="1:13" s="41" customFormat="1" ht="12.75" x14ac:dyDescent="0.2">
      <c r="A62" s="220" t="s">
        <v>34</v>
      </c>
      <c r="B62" s="221"/>
      <c r="C62" s="221"/>
      <c r="D62" s="221"/>
      <c r="E62" s="222"/>
      <c r="F62" s="128">
        <v>0</v>
      </c>
      <c r="H62" s="220" t="s">
        <v>34</v>
      </c>
      <c r="I62" s="221"/>
      <c r="J62" s="221"/>
      <c r="K62" s="222"/>
      <c r="L62" s="128"/>
    </row>
    <row r="63" spans="1:13" s="41" customFormat="1" ht="12.75" x14ac:dyDescent="0.2">
      <c r="A63" s="223" t="s">
        <v>18</v>
      </c>
      <c r="B63" s="224"/>
      <c r="C63" s="224"/>
      <c r="D63" s="224"/>
      <c r="E63" s="225"/>
      <c r="F63" s="129">
        <f>F62+F61</f>
        <v>0</v>
      </c>
      <c r="H63" s="223" t="s">
        <v>18</v>
      </c>
      <c r="I63" s="224"/>
      <c r="J63" s="224"/>
      <c r="K63" s="225"/>
      <c r="L63" s="129">
        <f>L62+L61</f>
        <v>0</v>
      </c>
    </row>
    <row r="64" spans="1:13" s="41" customFormat="1" ht="12.75" x14ac:dyDescent="0.2">
      <c r="F64" s="95"/>
    </row>
  </sheetData>
  <mergeCells count="56">
    <mergeCell ref="A20:M20"/>
    <mergeCell ref="A22:C22"/>
    <mergeCell ref="H22:I22"/>
    <mergeCell ref="A6:M6"/>
    <mergeCell ref="A8:M8"/>
    <mergeCell ref="A10:C10"/>
    <mergeCell ref="H10:I10"/>
    <mergeCell ref="A11:F11"/>
    <mergeCell ref="H11:M11"/>
    <mergeCell ref="A13:F13"/>
    <mergeCell ref="H13:M13"/>
    <mergeCell ref="A17:E17"/>
    <mergeCell ref="A18:E18"/>
    <mergeCell ref="J18:K18"/>
    <mergeCell ref="A7:L7"/>
    <mergeCell ref="A36:F36"/>
    <mergeCell ref="H36:M36"/>
    <mergeCell ref="A23:F23"/>
    <mergeCell ref="H23:M23"/>
    <mergeCell ref="A25:F25"/>
    <mergeCell ref="H25:M25"/>
    <mergeCell ref="A29:E29"/>
    <mergeCell ref="A30:E30"/>
    <mergeCell ref="J30:K30"/>
    <mergeCell ref="A31:M31"/>
    <mergeCell ref="A33:C33"/>
    <mergeCell ref="H33:I33"/>
    <mergeCell ref="A34:F34"/>
    <mergeCell ref="H34:M34"/>
    <mergeCell ref="A39:E39"/>
    <mergeCell ref="H39:K39"/>
    <mergeCell ref="J40:K40"/>
    <mergeCell ref="A63:E63"/>
    <mergeCell ref="H61:K61"/>
    <mergeCell ref="H62:K62"/>
    <mergeCell ref="H63:K63"/>
    <mergeCell ref="A61:E61"/>
    <mergeCell ref="A62:E62"/>
    <mergeCell ref="A41:M41"/>
    <mergeCell ref="A43:C43"/>
    <mergeCell ref="H43:I43"/>
    <mergeCell ref="A44:F44"/>
    <mergeCell ref="H44:M44"/>
    <mergeCell ref="A46:F46"/>
    <mergeCell ref="H46:M46"/>
    <mergeCell ref="A49:E49"/>
    <mergeCell ref="H49:K49"/>
    <mergeCell ref="A51:M51"/>
    <mergeCell ref="A53:C53"/>
    <mergeCell ref="H53:I53"/>
    <mergeCell ref="A54:F54"/>
    <mergeCell ref="H54:M54"/>
    <mergeCell ref="A56:F56"/>
    <mergeCell ref="H56:M56"/>
    <mergeCell ref="A59:E59"/>
    <mergeCell ref="H59:K59"/>
  </mergeCells>
  <pageMargins left="0.51181102362204722" right="0.51181102362204722" top="0.78740157480314965" bottom="0.78740157480314965" header="0.31496062992125984" footer="0.31496062992125984"/>
  <pageSetup paperSize="9" scale="62" orientation="landscape" r:id="rId1"/>
  <rowBreaks count="1" manualBreakCount="1">
    <brk id="1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showGridLines="0" workbookViewId="0">
      <selection activeCell="E34" sqref="E33:E34"/>
    </sheetView>
  </sheetViews>
  <sheetFormatPr defaultRowHeight="12.75" x14ac:dyDescent="0.2"/>
  <cols>
    <col min="1" max="1" width="46.85546875" style="41" bestFit="1" customWidth="1"/>
    <col min="2" max="2" width="14.7109375" style="41" bestFit="1" customWidth="1"/>
    <col min="3" max="3" width="11.7109375" style="41" bestFit="1" customWidth="1"/>
    <col min="4" max="4" width="20.28515625" style="41" bestFit="1" customWidth="1"/>
    <col min="5" max="5" width="2.7109375" style="41" customWidth="1"/>
    <col min="6" max="6" width="31" style="41" bestFit="1" customWidth="1"/>
    <col min="7" max="7" width="10.7109375" style="41" bestFit="1" customWidth="1"/>
    <col min="8" max="8" width="9.7109375" style="41" bestFit="1" customWidth="1"/>
    <col min="9" max="9" width="26.140625" style="41" bestFit="1" customWidth="1"/>
    <col min="10" max="16384" width="9.140625" style="41"/>
  </cols>
  <sheetData>
    <row r="1" spans="1:11" s="38" customFormat="1" ht="21" x14ac:dyDescent="0.35"/>
    <row r="2" spans="1:11" s="38" customFormat="1" ht="21" x14ac:dyDescent="0.35"/>
    <row r="3" spans="1:11" s="38" customFormat="1" ht="21" x14ac:dyDescent="0.35"/>
    <row r="4" spans="1:11" s="38" customFormat="1" ht="21" x14ac:dyDescent="0.35"/>
    <row r="5" spans="1:11" s="38" customFormat="1" ht="21" x14ac:dyDescent="0.35"/>
    <row r="6" spans="1:11" x14ac:dyDescent="0.2">
      <c r="I6" s="78">
        <f ca="1">NOW()</f>
        <v>41864.697889814815</v>
      </c>
    </row>
    <row r="7" spans="1:11" x14ac:dyDescent="0.2">
      <c r="A7" s="198" t="s">
        <v>128</v>
      </c>
      <c r="B7" s="198"/>
      <c r="C7" s="198"/>
      <c r="D7" s="198"/>
      <c r="E7" s="198"/>
      <c r="F7" s="198"/>
      <c r="G7" s="198"/>
      <c r="H7" s="198"/>
      <c r="I7" s="198"/>
      <c r="J7" s="168"/>
      <c r="K7" s="168"/>
    </row>
    <row r="8" spans="1:11" x14ac:dyDescent="0.2">
      <c r="A8" s="2" t="s">
        <v>176</v>
      </c>
      <c r="B8" s="1" t="s">
        <v>158</v>
      </c>
      <c r="C8" s="39"/>
      <c r="D8" s="2"/>
      <c r="F8" s="2" t="s">
        <v>140</v>
      </c>
      <c r="G8" s="1" t="s">
        <v>139</v>
      </c>
      <c r="H8" s="2"/>
      <c r="I8" s="2"/>
    </row>
    <row r="9" spans="1:11" x14ac:dyDescent="0.2">
      <c r="A9" s="40" t="s">
        <v>159</v>
      </c>
      <c r="B9" s="1" t="s">
        <v>177</v>
      </c>
      <c r="C9" s="2"/>
      <c r="D9" s="2"/>
      <c r="F9" s="40" t="s">
        <v>159</v>
      </c>
      <c r="G9" s="1" t="s">
        <v>142</v>
      </c>
      <c r="H9" s="2"/>
      <c r="I9" s="2"/>
    </row>
    <row r="10" spans="1:11" ht="13.5" thickBot="1" x14ac:dyDescent="0.25">
      <c r="A10" s="189" t="s">
        <v>3</v>
      </c>
      <c r="B10" s="189"/>
      <c r="C10" s="189"/>
      <c r="D10" s="189"/>
      <c r="F10" s="189" t="s">
        <v>4</v>
      </c>
      <c r="G10" s="189"/>
      <c r="H10" s="189"/>
      <c r="I10" s="189"/>
    </row>
    <row r="11" spans="1:11" x14ac:dyDescent="0.2">
      <c r="A11" s="81" t="s">
        <v>160</v>
      </c>
      <c r="B11" s="81" t="s">
        <v>37</v>
      </c>
      <c r="C11" s="82" t="s">
        <v>40</v>
      </c>
      <c r="D11" s="83" t="s">
        <v>8</v>
      </c>
      <c r="F11" s="81" t="s">
        <v>160</v>
      </c>
      <c r="G11" s="81" t="s">
        <v>37</v>
      </c>
      <c r="H11" s="82" t="s">
        <v>40</v>
      </c>
      <c r="I11" s="83" t="s">
        <v>8</v>
      </c>
    </row>
    <row r="12" spans="1:11" x14ac:dyDescent="0.2">
      <c r="A12" s="102" t="s">
        <v>161</v>
      </c>
      <c r="B12" s="103">
        <v>30</v>
      </c>
      <c r="C12" s="104">
        <v>12</v>
      </c>
      <c r="D12" s="4">
        <f t="shared" ref="D12:D21" si="0">B12*C12</f>
        <v>360</v>
      </c>
      <c r="F12" s="5"/>
      <c r="G12" s="6"/>
      <c r="H12" s="7"/>
      <c r="I12" s="7"/>
    </row>
    <row r="13" spans="1:11" x14ac:dyDescent="0.2">
      <c r="A13" s="102" t="s">
        <v>162</v>
      </c>
      <c r="B13" s="103">
        <v>30</v>
      </c>
      <c r="C13" s="104">
        <v>12</v>
      </c>
      <c r="D13" s="4">
        <f t="shared" si="0"/>
        <v>360</v>
      </c>
      <c r="F13" s="5"/>
      <c r="G13" s="6"/>
      <c r="H13" s="7"/>
      <c r="I13" s="7"/>
    </row>
    <row r="14" spans="1:11" x14ac:dyDescent="0.2">
      <c r="A14" s="102" t="s">
        <v>163</v>
      </c>
      <c r="B14" s="103">
        <v>38</v>
      </c>
      <c r="C14" s="104">
        <v>12</v>
      </c>
      <c r="D14" s="4">
        <f t="shared" si="0"/>
        <v>456</v>
      </c>
      <c r="F14" s="5"/>
      <c r="G14" s="6"/>
      <c r="H14" s="7"/>
      <c r="I14" s="7"/>
    </row>
    <row r="15" spans="1:11" x14ac:dyDescent="0.2">
      <c r="A15" s="105" t="s">
        <v>164</v>
      </c>
      <c r="B15" s="103">
        <v>38</v>
      </c>
      <c r="C15" s="104">
        <v>12</v>
      </c>
      <c r="D15" s="4">
        <f t="shared" si="0"/>
        <v>456</v>
      </c>
      <c r="F15" s="5"/>
      <c r="G15" s="6"/>
      <c r="H15" s="7"/>
      <c r="I15" s="7"/>
    </row>
    <row r="16" spans="1:11" x14ac:dyDescent="0.2">
      <c r="A16" s="105" t="s">
        <v>165</v>
      </c>
      <c r="B16" s="106">
        <v>28</v>
      </c>
      <c r="C16" s="104">
        <v>24</v>
      </c>
      <c r="D16" s="4">
        <f t="shared" si="0"/>
        <v>672</v>
      </c>
      <c r="F16" s="107"/>
      <c r="G16" s="108"/>
      <c r="H16" s="109"/>
      <c r="I16" s="110"/>
    </row>
    <row r="17" spans="1:9" x14ac:dyDescent="0.2">
      <c r="A17" s="105" t="s">
        <v>166</v>
      </c>
      <c r="B17" s="106">
        <v>23</v>
      </c>
      <c r="C17" s="104">
        <v>24</v>
      </c>
      <c r="D17" s="4">
        <f t="shared" si="0"/>
        <v>552</v>
      </c>
      <c r="F17" s="107"/>
      <c r="G17" s="108"/>
      <c r="H17" s="109"/>
      <c r="I17" s="110"/>
    </row>
    <row r="18" spans="1:9" x14ac:dyDescent="0.2">
      <c r="A18" s="105" t="s">
        <v>167</v>
      </c>
      <c r="B18" s="106">
        <v>23</v>
      </c>
      <c r="C18" s="104">
        <v>24</v>
      </c>
      <c r="D18" s="4">
        <f t="shared" si="0"/>
        <v>552</v>
      </c>
      <c r="F18" s="107"/>
      <c r="G18" s="108"/>
      <c r="H18" s="109"/>
      <c r="I18" s="110"/>
    </row>
    <row r="19" spans="1:9" x14ac:dyDescent="0.2">
      <c r="A19" s="105" t="s">
        <v>168</v>
      </c>
      <c r="B19" s="106">
        <v>105</v>
      </c>
      <c r="C19" s="104">
        <v>25</v>
      </c>
      <c r="D19" s="4">
        <f t="shared" si="0"/>
        <v>2625</v>
      </c>
      <c r="F19" s="107"/>
      <c r="G19" s="108"/>
      <c r="H19" s="109"/>
      <c r="I19" s="110"/>
    </row>
    <row r="20" spans="1:9" x14ac:dyDescent="0.2">
      <c r="A20" s="105" t="s">
        <v>169</v>
      </c>
      <c r="B20" s="106">
        <v>28</v>
      </c>
      <c r="C20" s="104">
        <v>25</v>
      </c>
      <c r="D20" s="4">
        <f t="shared" si="0"/>
        <v>700</v>
      </c>
      <c r="F20" s="107"/>
      <c r="G20" s="108"/>
      <c r="H20" s="109"/>
      <c r="I20" s="110"/>
    </row>
    <row r="21" spans="1:9" x14ac:dyDescent="0.2">
      <c r="A21" s="105" t="s">
        <v>170</v>
      </c>
      <c r="B21" s="106">
        <v>28</v>
      </c>
      <c r="C21" s="104">
        <v>25</v>
      </c>
      <c r="D21" s="4">
        <f t="shared" si="0"/>
        <v>700</v>
      </c>
      <c r="F21" s="107"/>
      <c r="G21" s="108"/>
      <c r="H21" s="109"/>
      <c r="I21" s="110"/>
    </row>
    <row r="22" spans="1:9" x14ac:dyDescent="0.2">
      <c r="A22" s="105" t="s">
        <v>171</v>
      </c>
      <c r="B22" s="106">
        <v>100</v>
      </c>
      <c r="C22" s="104">
        <v>25</v>
      </c>
      <c r="D22" s="4">
        <f>B22*C22</f>
        <v>2500</v>
      </c>
      <c r="F22" s="107"/>
      <c r="G22" s="108"/>
      <c r="H22" s="109"/>
      <c r="I22" s="110"/>
    </row>
    <row r="23" spans="1:9" x14ac:dyDescent="0.2">
      <c r="A23" s="105" t="s">
        <v>172</v>
      </c>
      <c r="B23" s="106">
        <v>175</v>
      </c>
      <c r="C23" s="104">
        <v>25</v>
      </c>
      <c r="D23" s="4">
        <f>B23*C23</f>
        <v>4375</v>
      </c>
      <c r="F23" s="107"/>
      <c r="G23" s="108"/>
      <c r="H23" s="109"/>
      <c r="I23" s="110"/>
    </row>
    <row r="24" spans="1:9" x14ac:dyDescent="0.2">
      <c r="A24" s="105" t="s">
        <v>173</v>
      </c>
      <c r="B24" s="106">
        <v>175</v>
      </c>
      <c r="C24" s="104">
        <v>20</v>
      </c>
      <c r="D24" s="4">
        <f>B24*C24</f>
        <v>3500</v>
      </c>
      <c r="F24" s="107"/>
      <c r="G24" s="108"/>
      <c r="H24" s="109"/>
      <c r="I24" s="110"/>
    </row>
    <row r="25" spans="1:9" x14ac:dyDescent="0.2">
      <c r="A25" s="105" t="s">
        <v>174</v>
      </c>
      <c r="B25" s="106">
        <v>175</v>
      </c>
      <c r="C25" s="104">
        <v>2</v>
      </c>
      <c r="D25" s="4">
        <f>B25*C25</f>
        <v>350</v>
      </c>
      <c r="F25" s="107"/>
      <c r="G25" s="108"/>
      <c r="H25" s="109"/>
      <c r="I25" s="110"/>
    </row>
    <row r="26" spans="1:9" x14ac:dyDescent="0.2">
      <c r="A26" s="199" t="s">
        <v>14</v>
      </c>
      <c r="B26" s="200"/>
      <c r="C26" s="201"/>
      <c r="D26" s="90">
        <f>SUM(D12:D25)</f>
        <v>18158</v>
      </c>
      <c r="F26" s="199" t="s">
        <v>14</v>
      </c>
      <c r="G26" s="200"/>
      <c r="H26" s="201"/>
      <c r="I26" s="90">
        <f>SUM(I12:I16)</f>
        <v>0</v>
      </c>
    </row>
    <row r="27" spans="1:9" x14ac:dyDescent="0.2">
      <c r="G27" s="233" t="s">
        <v>15</v>
      </c>
      <c r="H27" s="233"/>
      <c r="I27" s="70"/>
    </row>
    <row r="30" spans="1:9" x14ac:dyDescent="0.2">
      <c r="A30" s="234" t="s">
        <v>154</v>
      </c>
      <c r="B30" s="234"/>
      <c r="C30" s="234"/>
      <c r="D30" s="234"/>
      <c r="F30" s="235" t="s">
        <v>155</v>
      </c>
      <c r="G30" s="235"/>
      <c r="H30" s="235"/>
      <c r="I30" s="93"/>
    </row>
    <row r="31" spans="1:9" x14ac:dyDescent="0.2">
      <c r="A31" s="236" t="s">
        <v>175</v>
      </c>
      <c r="B31" s="237"/>
      <c r="C31" s="237"/>
      <c r="D31" s="173">
        <f>D26</f>
        <v>18158</v>
      </c>
      <c r="F31" s="238" t="s">
        <v>175</v>
      </c>
      <c r="G31" s="239"/>
      <c r="H31" s="239"/>
      <c r="I31" s="96">
        <f>I26</f>
        <v>0</v>
      </c>
    </row>
    <row r="32" spans="1:9" x14ac:dyDescent="0.2">
      <c r="A32" s="235" t="s">
        <v>14</v>
      </c>
      <c r="B32" s="235"/>
      <c r="C32" s="235"/>
      <c r="D32" s="111"/>
      <c r="F32" s="235" t="s">
        <v>14</v>
      </c>
      <c r="G32" s="235"/>
      <c r="H32" s="235"/>
      <c r="I32" s="93"/>
    </row>
    <row r="34" spans="4:4" x14ac:dyDescent="0.2">
      <c r="D34" s="95"/>
    </row>
    <row r="35" spans="4:4" x14ac:dyDescent="0.2">
      <c r="D35" s="95"/>
    </row>
    <row r="36" spans="4:4" x14ac:dyDescent="0.2">
      <c r="D36" s="95"/>
    </row>
  </sheetData>
  <mergeCells count="12">
    <mergeCell ref="A30:D30"/>
    <mergeCell ref="F30:H30"/>
    <mergeCell ref="A31:C31"/>
    <mergeCell ref="F31:H31"/>
    <mergeCell ref="A32:C32"/>
    <mergeCell ref="F32:H32"/>
    <mergeCell ref="A7:I7"/>
    <mergeCell ref="G27:H27"/>
    <mergeCell ref="A10:D10"/>
    <mergeCell ref="F10:I10"/>
    <mergeCell ref="A26:C26"/>
    <mergeCell ref="F26:H26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workbookViewId="0">
      <selection activeCell="N9" sqref="N9"/>
    </sheetView>
  </sheetViews>
  <sheetFormatPr defaultColWidth="8.85546875" defaultRowHeight="12.75" x14ac:dyDescent="0.2"/>
  <cols>
    <col min="1" max="1" width="22" style="41" customWidth="1"/>
    <col min="2" max="2" width="11.140625" style="41" bestFit="1" customWidth="1"/>
    <col min="3" max="3" width="7.5703125" style="41" customWidth="1"/>
    <col min="4" max="4" width="14.7109375" style="41" bestFit="1" customWidth="1"/>
    <col min="5" max="5" width="19.140625" style="41" customWidth="1"/>
    <col min="6" max="6" width="2.7109375" style="41" customWidth="1"/>
    <col min="7" max="7" width="17" style="41" customWidth="1"/>
    <col min="8" max="8" width="11.140625" style="41" bestFit="1" customWidth="1"/>
    <col min="9" max="9" width="9" style="41" customWidth="1"/>
    <col min="10" max="10" width="9.7109375" style="41" bestFit="1" customWidth="1"/>
    <col min="11" max="11" width="9.85546875" style="41" bestFit="1" customWidth="1"/>
    <col min="12" max="12" width="24.7109375" style="41" customWidth="1"/>
    <col min="13" max="26" width="9.140625" style="79" customWidth="1"/>
    <col min="27" max="16384" width="8.85546875" style="41"/>
  </cols>
  <sheetData>
    <row r="1" spans="1:26" s="38" customFormat="1" ht="21" x14ac:dyDescent="0.35"/>
    <row r="2" spans="1:26" s="38" customFormat="1" ht="21" x14ac:dyDescent="0.35"/>
    <row r="3" spans="1:26" s="38" customFormat="1" ht="21" x14ac:dyDescent="0.35"/>
    <row r="4" spans="1:26" s="38" customFormat="1" ht="21" x14ac:dyDescent="0.35"/>
    <row r="5" spans="1:26" s="38" customFormat="1" ht="21" x14ac:dyDescent="0.35"/>
    <row r="6" spans="1:26" x14ac:dyDescent="0.2">
      <c r="K6" s="41" t="s">
        <v>149</v>
      </c>
      <c r="L6" s="78">
        <f ca="1">NOW()</f>
        <v>41864.697889814815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x14ac:dyDescent="0.2">
      <c r="A7" s="80"/>
      <c r="B7" s="80"/>
      <c r="C7" s="80"/>
      <c r="D7" s="80"/>
      <c r="E7" s="80" t="s">
        <v>150</v>
      </c>
      <c r="F7" s="80"/>
      <c r="G7" s="80"/>
      <c r="H7" s="80"/>
      <c r="I7" s="80"/>
      <c r="J7" s="80"/>
      <c r="K7" s="80"/>
      <c r="L7" s="80"/>
      <c r="M7" s="168"/>
      <c r="N7" s="168"/>
      <c r="O7" s="168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 t="s">
        <v>151</v>
      </c>
      <c r="B8" s="2"/>
      <c r="C8" s="1" t="s">
        <v>139</v>
      </c>
      <c r="D8" s="39">
        <v>12</v>
      </c>
      <c r="E8" s="2"/>
      <c r="G8" s="2" t="s">
        <v>157</v>
      </c>
      <c r="H8" s="2"/>
      <c r="I8" s="1" t="s">
        <v>139</v>
      </c>
      <c r="J8" s="39"/>
      <c r="K8" s="2"/>
      <c r="L8" s="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x14ac:dyDescent="0.2">
      <c r="A9" s="40" t="s">
        <v>152</v>
      </c>
      <c r="B9" s="40"/>
      <c r="C9" s="1" t="s">
        <v>142</v>
      </c>
      <c r="D9" s="2" t="s">
        <v>126</v>
      </c>
      <c r="E9" s="2"/>
      <c r="G9" s="40" t="s">
        <v>152</v>
      </c>
      <c r="H9" s="40"/>
      <c r="I9" s="1" t="s">
        <v>142</v>
      </c>
      <c r="J9" s="2"/>
      <c r="K9" s="2"/>
      <c r="L9" s="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3.5" thickBot="1" x14ac:dyDescent="0.25">
      <c r="A10" s="42" t="s">
        <v>3</v>
      </c>
      <c r="B10" s="42"/>
      <c r="C10" s="42"/>
      <c r="D10" s="42"/>
      <c r="E10" s="42"/>
      <c r="G10" s="42" t="s">
        <v>4</v>
      </c>
      <c r="H10" s="42"/>
      <c r="I10" s="42"/>
      <c r="J10" s="42"/>
      <c r="K10" s="42"/>
      <c r="L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3.5" thickBot="1" x14ac:dyDescent="0.25">
      <c r="A11" s="81" t="s">
        <v>20</v>
      </c>
      <c r="B11" s="81" t="s">
        <v>21</v>
      </c>
      <c r="C11" s="81" t="s">
        <v>6</v>
      </c>
      <c r="D11" s="82" t="s">
        <v>228</v>
      </c>
      <c r="E11" s="83" t="s">
        <v>8</v>
      </c>
      <c r="G11" s="84" t="s">
        <v>20</v>
      </c>
      <c r="H11" s="84" t="s">
        <v>21</v>
      </c>
      <c r="I11" s="84" t="s">
        <v>6</v>
      </c>
      <c r="J11" s="82" t="s">
        <v>228</v>
      </c>
      <c r="K11" s="86" t="s">
        <v>23</v>
      </c>
      <c r="L11" s="87" t="s">
        <v>8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x14ac:dyDescent="0.2">
      <c r="A12" s="3" t="s">
        <v>152</v>
      </c>
      <c r="B12" s="3">
        <v>20</v>
      </c>
      <c r="C12" s="50">
        <v>20</v>
      </c>
      <c r="D12" s="88"/>
      <c r="E12" s="88">
        <f>D12*C12</f>
        <v>0</v>
      </c>
      <c r="G12" s="5"/>
      <c r="H12" s="5"/>
      <c r="I12" s="6"/>
      <c r="J12" s="7"/>
      <c r="K12" s="64">
        <f>J12*5%</f>
        <v>0</v>
      </c>
      <c r="L12" s="7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3"/>
      <c r="B13" s="3"/>
      <c r="C13" s="3"/>
      <c r="D13" s="4"/>
      <c r="E13" s="4"/>
      <c r="G13" s="5"/>
      <c r="H13" s="5"/>
      <c r="I13" s="6"/>
      <c r="J13" s="7"/>
      <c r="K13" s="7"/>
      <c r="L13" s="7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x14ac:dyDescent="0.2">
      <c r="A14" s="5"/>
      <c r="B14" s="5"/>
      <c r="C14" s="6"/>
      <c r="D14" s="65"/>
      <c r="E14" s="4"/>
      <c r="G14" s="5"/>
      <c r="H14" s="5"/>
      <c r="I14" s="6"/>
      <c r="J14" s="65"/>
      <c r="K14" s="65"/>
      <c r="L14" s="65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x14ac:dyDescent="0.2">
      <c r="A15" s="66" t="s">
        <v>14</v>
      </c>
      <c r="B15" s="67"/>
      <c r="C15" s="67"/>
      <c r="D15" s="68"/>
      <c r="E15" s="89">
        <f>SUM(E12:E14)</f>
        <v>0</v>
      </c>
      <c r="G15" s="66" t="s">
        <v>14</v>
      </c>
      <c r="H15" s="67"/>
      <c r="I15" s="67"/>
      <c r="J15" s="68"/>
      <c r="K15" s="68"/>
      <c r="L15" s="90">
        <f>SUM(L12:L14)</f>
        <v>0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x14ac:dyDescent="0.2">
      <c r="D16" s="41" t="s">
        <v>153</v>
      </c>
      <c r="I16" s="69" t="s">
        <v>15</v>
      </c>
      <c r="J16" s="69"/>
      <c r="K16" s="69"/>
      <c r="L16" s="7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9" spans="1:26" x14ac:dyDescent="0.2">
      <c r="A19" s="91" t="s">
        <v>154</v>
      </c>
      <c r="B19" s="92"/>
      <c r="C19" s="92"/>
      <c r="D19" s="92"/>
      <c r="E19" s="92"/>
      <c r="G19" s="91" t="s">
        <v>155</v>
      </c>
      <c r="H19" s="92"/>
      <c r="I19" s="92"/>
      <c r="J19" s="92"/>
      <c r="K19" s="92"/>
      <c r="L19" s="93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x14ac:dyDescent="0.2">
      <c r="A20" s="79" t="s">
        <v>152</v>
      </c>
      <c r="B20" s="79"/>
      <c r="C20" s="79"/>
      <c r="D20" s="79"/>
      <c r="E20" s="94">
        <f>E15</f>
        <v>0</v>
      </c>
      <c r="G20" s="79" t="s">
        <v>152</v>
      </c>
      <c r="H20" s="79"/>
      <c r="I20" s="79"/>
      <c r="J20" s="79"/>
      <c r="K20" s="95"/>
      <c r="L20" s="96" t="e">
        <f>#REF!+#REF!+L15</f>
        <v>#REF!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x14ac:dyDescent="0.2">
      <c r="A21" s="92" t="s">
        <v>14</v>
      </c>
      <c r="B21" s="92"/>
      <c r="C21" s="92"/>
      <c r="D21" s="92"/>
      <c r="E21" s="97">
        <f>SUM(E20:E20)</f>
        <v>0</v>
      </c>
      <c r="G21" s="92" t="s">
        <v>14</v>
      </c>
      <c r="H21" s="92"/>
      <c r="I21" s="92"/>
      <c r="J21" s="92"/>
      <c r="K21" s="98"/>
      <c r="L21" s="99" t="e">
        <f>L20</f>
        <v>#REF!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4" spans="1:26" x14ac:dyDescent="0.2">
      <c r="A24" s="220" t="s">
        <v>156</v>
      </c>
      <c r="B24" s="221"/>
      <c r="C24" s="221"/>
      <c r="D24" s="222"/>
      <c r="E24" s="100">
        <f>E20</f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x14ac:dyDescent="0.2">
      <c r="A25" s="223" t="s">
        <v>18</v>
      </c>
      <c r="B25" s="224"/>
      <c r="C25" s="224"/>
      <c r="D25" s="225"/>
      <c r="E25" s="101">
        <f>E24</f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</sheetData>
  <mergeCells count="2">
    <mergeCell ref="A24:D24"/>
    <mergeCell ref="A25:D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97"/>
  <sheetViews>
    <sheetView showGridLines="0" topLeftCell="A79" zoomScaleNormal="100" workbookViewId="0">
      <selection activeCell="A92" sqref="A92:D92"/>
    </sheetView>
  </sheetViews>
  <sheetFormatPr defaultRowHeight="21" x14ac:dyDescent="0.35"/>
  <cols>
    <col min="1" max="1" width="39.140625" style="38" bestFit="1" customWidth="1"/>
    <col min="2" max="2" width="25.5703125" style="38" customWidth="1"/>
    <col min="3" max="3" width="21.140625" style="38" bestFit="1" customWidth="1"/>
    <col min="4" max="4" width="13.85546875" style="38" customWidth="1"/>
    <col min="5" max="5" width="19.140625" style="38" bestFit="1" customWidth="1"/>
    <col min="6" max="6" width="9.28515625" style="38" bestFit="1" customWidth="1"/>
    <col min="7" max="7" width="21.140625" style="38" bestFit="1" customWidth="1"/>
    <col min="8" max="8" width="9.140625" style="38"/>
    <col min="9" max="9" width="32.7109375" style="38" bestFit="1" customWidth="1"/>
    <col min="10" max="10" width="13.28515625" style="38" customWidth="1"/>
    <col min="11" max="11" width="19" style="38" customWidth="1"/>
    <col min="12" max="12" width="15.140625" style="38" customWidth="1"/>
    <col min="13" max="13" width="12.140625" style="38" customWidth="1"/>
    <col min="14" max="14" width="10" style="38" customWidth="1"/>
    <col min="15" max="15" width="23.42578125" style="38" customWidth="1"/>
    <col min="16" max="16" width="9.140625" style="38"/>
    <col min="17" max="17" width="16.85546875" style="38" customWidth="1"/>
    <col min="18" max="16384" width="9.140625" style="38"/>
  </cols>
  <sheetData>
    <row r="6" spans="1:16" s="41" customFormat="1" ht="12.75" x14ac:dyDescent="0.2">
      <c r="A6" s="242" t="s">
        <v>0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</row>
    <row r="7" spans="1:16" s="41" customFormat="1" ht="30.75" customHeight="1" x14ac:dyDescent="0.2">
      <c r="A7" s="205"/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115"/>
    </row>
    <row r="8" spans="1:16" s="41" customFormat="1" ht="12.75" x14ac:dyDescent="0.2">
      <c r="A8" s="198" t="s">
        <v>128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80"/>
      <c r="M8" s="80"/>
      <c r="N8" s="80"/>
      <c r="O8" s="80"/>
      <c r="P8" s="175"/>
    </row>
    <row r="9" spans="1:16" s="41" customFormat="1" ht="12.75" x14ac:dyDescent="0.2">
      <c r="A9" s="1" t="s">
        <v>81</v>
      </c>
      <c r="B9" s="2"/>
      <c r="C9" s="2"/>
      <c r="D9" s="1" t="s">
        <v>139</v>
      </c>
      <c r="E9" s="2">
        <v>12</v>
      </c>
      <c r="F9" s="39"/>
      <c r="G9" s="2"/>
      <c r="I9" s="2" t="s">
        <v>140</v>
      </c>
      <c r="J9" s="2"/>
      <c r="K9" s="2"/>
      <c r="L9" s="1" t="s">
        <v>139</v>
      </c>
      <c r="M9" s="139">
        <v>12</v>
      </c>
      <c r="N9" s="39"/>
      <c r="O9" s="2"/>
      <c r="P9" s="147"/>
    </row>
    <row r="10" spans="1:16" s="41" customFormat="1" ht="12.75" x14ac:dyDescent="0.2">
      <c r="A10" s="40" t="s">
        <v>35</v>
      </c>
      <c r="B10" s="243" t="s">
        <v>177</v>
      </c>
      <c r="C10" s="243"/>
      <c r="D10" s="1"/>
      <c r="E10" s="1"/>
      <c r="F10" s="2"/>
      <c r="G10" s="2"/>
      <c r="I10" s="40" t="s">
        <v>35</v>
      </c>
      <c r="J10" s="1" t="s">
        <v>201</v>
      </c>
      <c r="K10" s="1"/>
      <c r="L10" s="1"/>
      <c r="M10" s="1"/>
      <c r="N10" s="2"/>
      <c r="O10" s="2"/>
    </row>
    <row r="11" spans="1:16" s="41" customFormat="1" ht="13.5" thickBot="1" x14ac:dyDescent="0.25">
      <c r="A11" s="189" t="s">
        <v>3</v>
      </c>
      <c r="B11" s="189"/>
      <c r="C11" s="189"/>
      <c r="D11" s="189"/>
      <c r="E11" s="189"/>
      <c r="F11" s="189"/>
      <c r="G11" s="189"/>
      <c r="I11" s="189" t="s">
        <v>4</v>
      </c>
      <c r="J11" s="189"/>
      <c r="K11" s="189"/>
      <c r="L11" s="189"/>
      <c r="M11" s="189"/>
      <c r="N11" s="189"/>
      <c r="O11" s="189"/>
    </row>
    <row r="12" spans="1:16" s="41" customFormat="1" ht="12.75" x14ac:dyDescent="0.2">
      <c r="A12" s="81" t="s">
        <v>36</v>
      </c>
      <c r="B12" s="81" t="s">
        <v>37</v>
      </c>
      <c r="C12" s="140" t="s">
        <v>57</v>
      </c>
      <c r="D12" s="81" t="s">
        <v>38</v>
      </c>
      <c r="E12" s="140" t="s">
        <v>39</v>
      </c>
      <c r="F12" s="82" t="s">
        <v>40</v>
      </c>
      <c r="G12" s="83" t="s">
        <v>8</v>
      </c>
      <c r="I12" s="81" t="s">
        <v>36</v>
      </c>
      <c r="J12" s="81" t="s">
        <v>37</v>
      </c>
      <c r="K12" s="140" t="s">
        <v>57</v>
      </c>
      <c r="L12" s="81" t="s">
        <v>38</v>
      </c>
      <c r="M12" s="140" t="s">
        <v>39</v>
      </c>
      <c r="N12" s="82" t="s">
        <v>40</v>
      </c>
      <c r="O12" s="83" t="s">
        <v>8</v>
      </c>
    </row>
    <row r="13" spans="1:16" s="41" customFormat="1" ht="12.75" x14ac:dyDescent="0.2">
      <c r="A13" s="141" t="s">
        <v>182</v>
      </c>
      <c r="B13" s="142">
        <v>280</v>
      </c>
      <c r="C13" s="143">
        <f>B13*F13*$E$9</f>
        <v>3360</v>
      </c>
      <c r="D13" s="142">
        <f>B13*20%</f>
        <v>56</v>
      </c>
      <c r="E13" s="143">
        <f>G13-C13</f>
        <v>672</v>
      </c>
      <c r="F13" s="50">
        <v>1</v>
      </c>
      <c r="G13" s="144">
        <f>(B13+D13)*F13*$E$9</f>
        <v>4032</v>
      </c>
      <c r="I13" s="105"/>
      <c r="J13" s="142"/>
      <c r="K13" s="142"/>
      <c r="L13" s="142"/>
      <c r="M13" s="142"/>
      <c r="N13" s="50"/>
      <c r="O13" s="144"/>
    </row>
    <row r="14" spans="1:16" s="41" customFormat="1" ht="12.75" x14ac:dyDescent="0.2">
      <c r="A14" s="105" t="s">
        <v>41</v>
      </c>
      <c r="B14" s="142">
        <v>260</v>
      </c>
      <c r="C14" s="143">
        <f t="shared" ref="C14:C18" si="0">B14*F14*$E$9</f>
        <v>3120</v>
      </c>
      <c r="D14" s="142">
        <f t="shared" ref="D14:D18" si="1">B14*20%</f>
        <v>52</v>
      </c>
      <c r="E14" s="143">
        <f t="shared" ref="E14:E18" si="2">G14-C14</f>
        <v>624</v>
      </c>
      <c r="F14" s="50">
        <v>1</v>
      </c>
      <c r="G14" s="144">
        <f>(B14+D14)*F14*$E$9</f>
        <v>3744</v>
      </c>
      <c r="I14" s="105"/>
      <c r="J14" s="142"/>
      <c r="K14" s="142"/>
      <c r="L14" s="142"/>
      <c r="M14" s="142"/>
      <c r="N14" s="50"/>
      <c r="O14" s="144"/>
    </row>
    <row r="15" spans="1:16" s="41" customFormat="1" ht="12.75" x14ac:dyDescent="0.2">
      <c r="A15" s="105" t="s">
        <v>42</v>
      </c>
      <c r="B15" s="142">
        <v>230</v>
      </c>
      <c r="C15" s="143">
        <f t="shared" si="0"/>
        <v>2760</v>
      </c>
      <c r="D15" s="142">
        <f t="shared" si="1"/>
        <v>46</v>
      </c>
      <c r="E15" s="143">
        <f t="shared" si="2"/>
        <v>552</v>
      </c>
      <c r="F15" s="50">
        <v>1</v>
      </c>
      <c r="G15" s="144">
        <f>(B15+D15)*F15*$E$9</f>
        <v>3312</v>
      </c>
      <c r="I15" s="105"/>
      <c r="J15" s="142"/>
      <c r="K15" s="142"/>
      <c r="L15" s="142"/>
      <c r="M15" s="142"/>
      <c r="N15" s="50"/>
      <c r="O15" s="144"/>
    </row>
    <row r="16" spans="1:16" s="41" customFormat="1" ht="12.75" x14ac:dyDescent="0.2">
      <c r="A16" s="105" t="s">
        <v>43</v>
      </c>
      <c r="B16" s="142">
        <v>140</v>
      </c>
      <c r="C16" s="143">
        <f t="shared" si="0"/>
        <v>1680</v>
      </c>
      <c r="D16" s="142">
        <f t="shared" si="1"/>
        <v>28</v>
      </c>
      <c r="E16" s="143">
        <f t="shared" si="2"/>
        <v>336</v>
      </c>
      <c r="F16" s="50">
        <v>1</v>
      </c>
      <c r="G16" s="144">
        <f>(B16+D16)*F16*$E$9</f>
        <v>2016</v>
      </c>
      <c r="I16" s="105"/>
      <c r="J16" s="142"/>
      <c r="K16" s="142"/>
      <c r="L16" s="142"/>
      <c r="M16" s="142"/>
      <c r="N16" s="50"/>
      <c r="O16" s="144"/>
    </row>
    <row r="17" spans="1:16" s="41" customFormat="1" ht="12.75" x14ac:dyDescent="0.2">
      <c r="A17" s="105" t="s">
        <v>45</v>
      </c>
      <c r="B17" s="142">
        <v>140</v>
      </c>
      <c r="C17" s="143">
        <f t="shared" si="0"/>
        <v>1680</v>
      </c>
      <c r="D17" s="142">
        <f t="shared" si="1"/>
        <v>28</v>
      </c>
      <c r="E17" s="143">
        <f t="shared" si="2"/>
        <v>336</v>
      </c>
      <c r="F17" s="50">
        <v>1</v>
      </c>
      <c r="G17" s="144">
        <f t="shared" ref="G17" si="3">(B17+D17)*F17*$E$9</f>
        <v>2016</v>
      </c>
      <c r="I17" s="105"/>
      <c r="J17" s="142"/>
      <c r="K17" s="142"/>
      <c r="L17" s="142"/>
      <c r="M17" s="142"/>
      <c r="N17" s="50"/>
      <c r="O17" s="144"/>
    </row>
    <row r="18" spans="1:16" s="41" customFormat="1" ht="12.75" x14ac:dyDescent="0.2">
      <c r="A18" s="105" t="s">
        <v>44</v>
      </c>
      <c r="B18" s="142">
        <v>200</v>
      </c>
      <c r="C18" s="143">
        <f t="shared" si="0"/>
        <v>2400</v>
      </c>
      <c r="D18" s="142">
        <f t="shared" si="1"/>
        <v>40</v>
      </c>
      <c r="E18" s="143">
        <f t="shared" si="2"/>
        <v>480</v>
      </c>
      <c r="F18" s="50">
        <v>1</v>
      </c>
      <c r="G18" s="144">
        <f>(B18+D18)*F18*$E$9</f>
        <v>2880</v>
      </c>
      <c r="I18" s="105"/>
      <c r="J18" s="142"/>
      <c r="K18" s="142"/>
      <c r="L18" s="142"/>
      <c r="M18" s="142"/>
      <c r="N18" s="50"/>
      <c r="O18" s="144"/>
    </row>
    <row r="19" spans="1:16" s="41" customFormat="1" ht="12.75" x14ac:dyDescent="0.2">
      <c r="A19" s="52" t="s">
        <v>14</v>
      </c>
      <c r="B19" s="145"/>
      <c r="C19" s="146">
        <f>SUM(C13:C18)</f>
        <v>15000</v>
      </c>
      <c r="D19" s="145"/>
      <c r="E19" s="146">
        <f>SUM(E13:E18)</f>
        <v>3000</v>
      </c>
      <c r="F19" s="54"/>
      <c r="G19" s="90">
        <f>SUM(G13:G18)</f>
        <v>18000</v>
      </c>
      <c r="I19" s="199" t="s">
        <v>14</v>
      </c>
      <c r="J19" s="200"/>
      <c r="K19" s="200"/>
      <c r="L19" s="200"/>
      <c r="M19" s="200"/>
      <c r="N19" s="201"/>
      <c r="O19" s="90">
        <f>SUM(O13:O18)</f>
        <v>0</v>
      </c>
    </row>
    <row r="20" spans="1:16" s="41" customFormat="1" ht="12.75" x14ac:dyDescent="0.2">
      <c r="J20" s="233" t="s">
        <v>15</v>
      </c>
      <c r="K20" s="233"/>
      <c r="L20" s="233"/>
      <c r="M20" s="233"/>
      <c r="N20" s="233"/>
      <c r="O20" s="70"/>
    </row>
    <row r="21" spans="1:16" s="41" customFormat="1" ht="12.75" x14ac:dyDescent="0.2"/>
    <row r="22" spans="1:16" s="41" customFormat="1" ht="12.75" x14ac:dyDescent="0.2">
      <c r="A22" s="198" t="s">
        <v>129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80"/>
      <c r="M22" s="80"/>
      <c r="N22" s="80"/>
      <c r="O22" s="80"/>
      <c r="P22" s="175"/>
    </row>
    <row r="23" spans="1:16" s="41" customFormat="1" ht="12.75" x14ac:dyDescent="0.2">
      <c r="A23" s="1" t="s">
        <v>130</v>
      </c>
      <c r="B23" s="2"/>
      <c r="C23" s="2"/>
      <c r="D23" s="1" t="s">
        <v>139</v>
      </c>
      <c r="E23" s="2">
        <v>6</v>
      </c>
      <c r="F23" s="39"/>
      <c r="G23" s="73"/>
      <c r="I23" s="2" t="s">
        <v>140</v>
      </c>
      <c r="J23" s="2"/>
      <c r="K23" s="2"/>
      <c r="L23" s="1" t="s">
        <v>139</v>
      </c>
      <c r="M23" s="1"/>
      <c r="N23" s="39"/>
      <c r="O23" s="2"/>
      <c r="P23" s="147"/>
    </row>
    <row r="24" spans="1:16" s="41" customFormat="1" ht="12.75" x14ac:dyDescent="0.2">
      <c r="A24" s="40" t="s">
        <v>35</v>
      </c>
      <c r="B24" s="1" t="s">
        <v>202</v>
      </c>
      <c r="C24" s="1"/>
      <c r="D24" s="1"/>
      <c r="E24" s="1"/>
      <c r="F24" s="2"/>
      <c r="G24" s="2"/>
      <c r="I24" s="40" t="s">
        <v>35</v>
      </c>
      <c r="J24" s="1" t="s">
        <v>142</v>
      </c>
      <c r="K24" s="1"/>
      <c r="L24" s="1"/>
      <c r="M24" s="1"/>
      <c r="N24" s="2"/>
      <c r="O24" s="2"/>
    </row>
    <row r="25" spans="1:16" s="41" customFormat="1" ht="13.5" thickBot="1" x14ac:dyDescent="0.25">
      <c r="A25" s="189" t="s">
        <v>3</v>
      </c>
      <c r="B25" s="189"/>
      <c r="C25" s="189"/>
      <c r="D25" s="189"/>
      <c r="E25" s="189"/>
      <c r="F25" s="189"/>
      <c r="G25" s="189"/>
      <c r="I25" s="189" t="s">
        <v>4</v>
      </c>
      <c r="J25" s="189"/>
      <c r="K25" s="189"/>
      <c r="L25" s="189"/>
      <c r="M25" s="189"/>
      <c r="N25" s="189"/>
      <c r="O25" s="189"/>
    </row>
    <row r="26" spans="1:16" s="41" customFormat="1" ht="12.75" x14ac:dyDescent="0.2">
      <c r="A26" s="81" t="s">
        <v>36</v>
      </c>
      <c r="B26" s="81" t="s">
        <v>37</v>
      </c>
      <c r="C26" s="140" t="s">
        <v>57</v>
      </c>
      <c r="D26" s="81" t="s">
        <v>38</v>
      </c>
      <c r="E26" s="140" t="s">
        <v>39</v>
      </c>
      <c r="F26" s="82" t="s">
        <v>40</v>
      </c>
      <c r="G26" s="83" t="s">
        <v>8</v>
      </c>
      <c r="I26" s="81" t="s">
        <v>36</v>
      </c>
      <c r="J26" s="81" t="s">
        <v>37</v>
      </c>
      <c r="K26" s="140" t="s">
        <v>57</v>
      </c>
      <c r="L26" s="81" t="s">
        <v>38</v>
      </c>
      <c r="M26" s="140" t="s">
        <v>39</v>
      </c>
      <c r="N26" s="82" t="s">
        <v>40</v>
      </c>
      <c r="O26" s="83" t="s">
        <v>8</v>
      </c>
    </row>
    <row r="27" spans="1:16" s="41" customFormat="1" ht="12.75" x14ac:dyDescent="0.2">
      <c r="A27" s="105" t="s">
        <v>131</v>
      </c>
      <c r="B27" s="142">
        <v>280</v>
      </c>
      <c r="C27" s="143">
        <f>B27*F27*$E$23</f>
        <v>1680</v>
      </c>
      <c r="D27" s="142">
        <f>B27*20%</f>
        <v>56</v>
      </c>
      <c r="E27" s="143">
        <f>G27-C27</f>
        <v>336</v>
      </c>
      <c r="F27" s="50">
        <v>1</v>
      </c>
      <c r="G27" s="144">
        <f>(B27+D27)*F27*$E$23</f>
        <v>2016</v>
      </c>
      <c r="I27" s="105"/>
      <c r="J27" s="142"/>
      <c r="K27" s="142"/>
      <c r="L27" s="142"/>
      <c r="M27" s="142"/>
      <c r="N27" s="50"/>
      <c r="O27" s="144"/>
    </row>
    <row r="28" spans="1:16" s="41" customFormat="1" ht="12.75" x14ac:dyDescent="0.2">
      <c r="A28" s="141" t="s">
        <v>132</v>
      </c>
      <c r="B28" s="142">
        <v>280</v>
      </c>
      <c r="C28" s="143">
        <f t="shared" ref="C28:C33" si="4">B28*F28*$E$23</f>
        <v>1680</v>
      </c>
      <c r="D28" s="142">
        <f t="shared" ref="D28:D33" si="5">B28*20%</f>
        <v>56</v>
      </c>
      <c r="E28" s="143">
        <f t="shared" ref="E28:E33" si="6">G28-C28</f>
        <v>336</v>
      </c>
      <c r="F28" s="50">
        <v>1</v>
      </c>
      <c r="G28" s="144">
        <f t="shared" ref="G28:G33" si="7">(B28+D28)*F28*$E$23</f>
        <v>2016</v>
      </c>
      <c r="I28" s="105"/>
      <c r="J28" s="142"/>
      <c r="K28" s="142"/>
      <c r="L28" s="142"/>
      <c r="M28" s="142"/>
      <c r="N28" s="50"/>
      <c r="O28" s="144"/>
    </row>
    <row r="29" spans="1:16" s="41" customFormat="1" ht="12.75" x14ac:dyDescent="0.2">
      <c r="A29" s="141" t="s">
        <v>133</v>
      </c>
      <c r="B29" s="142">
        <v>280</v>
      </c>
      <c r="C29" s="143">
        <f t="shared" si="4"/>
        <v>1680</v>
      </c>
      <c r="D29" s="142">
        <f t="shared" si="5"/>
        <v>56</v>
      </c>
      <c r="E29" s="143">
        <f t="shared" si="6"/>
        <v>336</v>
      </c>
      <c r="F29" s="50">
        <v>1</v>
      </c>
      <c r="G29" s="144">
        <f t="shared" si="7"/>
        <v>2016</v>
      </c>
      <c r="I29" s="105"/>
      <c r="J29" s="142"/>
      <c r="K29" s="142"/>
      <c r="L29" s="142"/>
      <c r="M29" s="142"/>
      <c r="N29" s="50"/>
      <c r="O29" s="144"/>
    </row>
    <row r="30" spans="1:16" s="41" customFormat="1" ht="12.75" x14ac:dyDescent="0.2">
      <c r="A30" s="105" t="s">
        <v>134</v>
      </c>
      <c r="B30" s="142">
        <v>200</v>
      </c>
      <c r="C30" s="143">
        <f t="shared" si="4"/>
        <v>14400</v>
      </c>
      <c r="D30" s="142">
        <f t="shared" si="5"/>
        <v>40</v>
      </c>
      <c r="E30" s="143">
        <f t="shared" si="6"/>
        <v>2880</v>
      </c>
      <c r="F30" s="50">
        <v>12</v>
      </c>
      <c r="G30" s="144">
        <f>(B30+D30)*F30*$E$23</f>
        <v>17280</v>
      </c>
      <c r="I30" s="105"/>
      <c r="J30" s="142"/>
      <c r="K30" s="142"/>
      <c r="L30" s="142"/>
      <c r="M30" s="142"/>
      <c r="N30" s="50"/>
      <c r="O30" s="144"/>
    </row>
    <row r="31" spans="1:16" s="41" customFormat="1" ht="12.75" x14ac:dyDescent="0.2">
      <c r="A31" s="105" t="s">
        <v>45</v>
      </c>
      <c r="B31" s="142">
        <v>140</v>
      </c>
      <c r="C31" s="143">
        <f t="shared" si="4"/>
        <v>5040</v>
      </c>
      <c r="D31" s="142">
        <f t="shared" si="5"/>
        <v>28</v>
      </c>
      <c r="E31" s="143">
        <f t="shared" si="6"/>
        <v>1008</v>
      </c>
      <c r="F31" s="50">
        <v>6</v>
      </c>
      <c r="G31" s="144">
        <f t="shared" si="7"/>
        <v>6048</v>
      </c>
      <c r="I31" s="105"/>
      <c r="J31" s="142"/>
      <c r="K31" s="142"/>
      <c r="L31" s="142"/>
      <c r="M31" s="142"/>
      <c r="N31" s="50"/>
      <c r="O31" s="144"/>
    </row>
    <row r="32" spans="1:16" s="41" customFormat="1" ht="12.75" x14ac:dyDescent="0.2">
      <c r="A32" s="105" t="s">
        <v>183</v>
      </c>
      <c r="B32" s="142">
        <v>200</v>
      </c>
      <c r="C32" s="143">
        <f t="shared" si="4"/>
        <v>2400</v>
      </c>
      <c r="D32" s="142">
        <f t="shared" si="5"/>
        <v>40</v>
      </c>
      <c r="E32" s="143">
        <f t="shared" si="6"/>
        <v>480</v>
      </c>
      <c r="F32" s="50">
        <v>2</v>
      </c>
      <c r="G32" s="144">
        <f>(B32+D32)*F32*$E$23</f>
        <v>2880</v>
      </c>
      <c r="I32" s="105"/>
      <c r="J32" s="142"/>
      <c r="K32" s="142"/>
      <c r="L32" s="142"/>
      <c r="M32" s="142"/>
      <c r="N32" s="50"/>
      <c r="O32" s="144"/>
    </row>
    <row r="33" spans="1:15" s="41" customFormat="1" ht="12.75" x14ac:dyDescent="0.2">
      <c r="A33" s="105" t="s">
        <v>135</v>
      </c>
      <c r="B33" s="142">
        <v>280</v>
      </c>
      <c r="C33" s="143">
        <f t="shared" si="4"/>
        <v>1680</v>
      </c>
      <c r="D33" s="142">
        <f t="shared" si="5"/>
        <v>56</v>
      </c>
      <c r="E33" s="143">
        <f t="shared" si="6"/>
        <v>336</v>
      </c>
      <c r="F33" s="50">
        <v>1</v>
      </c>
      <c r="G33" s="144">
        <f t="shared" si="7"/>
        <v>2016</v>
      </c>
      <c r="I33" s="105"/>
      <c r="J33" s="142"/>
      <c r="K33" s="142"/>
      <c r="L33" s="142"/>
      <c r="M33" s="142"/>
      <c r="N33" s="50"/>
      <c r="O33" s="144"/>
    </row>
    <row r="34" spans="1:15" s="41" customFormat="1" ht="12.75" x14ac:dyDescent="0.2">
      <c r="A34" s="52" t="s">
        <v>14</v>
      </c>
      <c r="B34" s="145"/>
      <c r="C34" s="146">
        <f>SUM(C27:C33)</f>
        <v>28560</v>
      </c>
      <c r="D34" s="145"/>
      <c r="E34" s="146">
        <f>SUM(E27:E33)</f>
        <v>5712</v>
      </c>
      <c r="F34" s="54"/>
      <c r="G34" s="90">
        <f>SUM(G27:G33)</f>
        <v>34272</v>
      </c>
      <c r="I34" s="199" t="s">
        <v>14</v>
      </c>
      <c r="J34" s="200"/>
      <c r="K34" s="200"/>
      <c r="L34" s="200"/>
      <c r="M34" s="200"/>
      <c r="N34" s="201"/>
      <c r="O34" s="90">
        <f>SUM(O27:O33)</f>
        <v>0</v>
      </c>
    </row>
    <row r="35" spans="1:15" s="41" customFormat="1" ht="12.75" x14ac:dyDescent="0.2">
      <c r="J35" s="233" t="s">
        <v>15</v>
      </c>
      <c r="K35" s="233"/>
      <c r="L35" s="233"/>
      <c r="M35" s="233"/>
      <c r="N35" s="233"/>
      <c r="O35" s="70"/>
    </row>
    <row r="36" spans="1:15" s="41" customFormat="1" ht="12.75" x14ac:dyDescent="0.2">
      <c r="J36" s="71"/>
      <c r="K36" s="71"/>
      <c r="L36" s="71"/>
      <c r="M36" s="71"/>
      <c r="N36" s="71"/>
      <c r="O36" s="72"/>
    </row>
    <row r="37" spans="1:15" s="41" customFormat="1" ht="12.75" x14ac:dyDescent="0.2">
      <c r="A37" s="198" t="s">
        <v>136</v>
      </c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80"/>
      <c r="M37" s="80"/>
      <c r="N37" s="80"/>
      <c r="O37" s="80"/>
    </row>
    <row r="38" spans="1:15" s="41" customFormat="1" ht="12.75" x14ac:dyDescent="0.2">
      <c r="A38" s="1" t="s">
        <v>118</v>
      </c>
      <c r="B38" s="2"/>
      <c r="C38" s="2"/>
      <c r="D38" s="1" t="s">
        <v>139</v>
      </c>
      <c r="E38" s="2">
        <v>15</v>
      </c>
      <c r="F38" s="39"/>
      <c r="G38" s="73"/>
      <c r="I38" s="2" t="s">
        <v>140</v>
      </c>
      <c r="J38" s="2"/>
      <c r="K38" s="2"/>
      <c r="L38" s="1" t="s">
        <v>139</v>
      </c>
      <c r="M38" s="1"/>
      <c r="N38" s="39"/>
      <c r="O38" s="2"/>
    </row>
    <row r="39" spans="1:15" s="41" customFormat="1" ht="12.75" x14ac:dyDescent="0.2">
      <c r="A39" s="40" t="s">
        <v>35</v>
      </c>
      <c r="B39" s="1" t="s">
        <v>193</v>
      </c>
      <c r="C39" s="1"/>
      <c r="D39" s="1"/>
      <c r="E39" s="1"/>
      <c r="F39" s="2"/>
      <c r="G39" s="2"/>
      <c r="I39" s="40" t="s">
        <v>35</v>
      </c>
      <c r="J39" s="1" t="s">
        <v>142</v>
      </c>
      <c r="K39" s="1"/>
      <c r="L39" s="1"/>
      <c r="M39" s="1"/>
      <c r="N39" s="2"/>
      <c r="O39" s="2"/>
    </row>
    <row r="40" spans="1:15" s="41" customFormat="1" ht="13.5" thickBot="1" x14ac:dyDescent="0.25">
      <c r="A40" s="189" t="s">
        <v>3</v>
      </c>
      <c r="B40" s="189"/>
      <c r="C40" s="189"/>
      <c r="D40" s="189"/>
      <c r="E40" s="189"/>
      <c r="F40" s="189"/>
      <c r="G40" s="189"/>
      <c r="I40" s="189" t="s">
        <v>4</v>
      </c>
      <c r="J40" s="189"/>
      <c r="K40" s="189"/>
      <c r="L40" s="189"/>
      <c r="M40" s="189"/>
      <c r="N40" s="189"/>
      <c r="O40" s="189"/>
    </row>
    <row r="41" spans="1:15" s="41" customFormat="1" ht="12.75" x14ac:dyDescent="0.2">
      <c r="A41" s="81" t="s">
        <v>36</v>
      </c>
      <c r="B41" s="81" t="s">
        <v>37</v>
      </c>
      <c r="C41" s="140" t="s">
        <v>57</v>
      </c>
      <c r="D41" s="81" t="s">
        <v>38</v>
      </c>
      <c r="E41" s="140" t="s">
        <v>39</v>
      </c>
      <c r="F41" s="82" t="s">
        <v>40</v>
      </c>
      <c r="G41" s="83" t="s">
        <v>8</v>
      </c>
      <c r="I41" s="81" t="s">
        <v>36</v>
      </c>
      <c r="J41" s="81" t="s">
        <v>37</v>
      </c>
      <c r="K41" s="140" t="s">
        <v>57</v>
      </c>
      <c r="L41" s="81" t="s">
        <v>38</v>
      </c>
      <c r="M41" s="140" t="s">
        <v>39</v>
      </c>
      <c r="N41" s="82" t="s">
        <v>40</v>
      </c>
      <c r="O41" s="83" t="s">
        <v>8</v>
      </c>
    </row>
    <row r="42" spans="1:15" s="41" customFormat="1" ht="12.75" x14ac:dyDescent="0.2">
      <c r="A42" s="141" t="s">
        <v>182</v>
      </c>
      <c r="B42" s="142">
        <v>280</v>
      </c>
      <c r="C42" s="143">
        <f>B42*F42*$E$38</f>
        <v>4200</v>
      </c>
      <c r="D42" s="142">
        <f>B42*20%</f>
        <v>56</v>
      </c>
      <c r="E42" s="143">
        <f>G42-C42</f>
        <v>840</v>
      </c>
      <c r="F42" s="50">
        <v>1</v>
      </c>
      <c r="G42" s="144">
        <f>(B42+D42)*F42*$E$38</f>
        <v>5040</v>
      </c>
      <c r="I42" s="105"/>
      <c r="J42" s="142"/>
      <c r="K42" s="142"/>
      <c r="L42" s="142"/>
      <c r="M42" s="142"/>
      <c r="N42" s="50"/>
      <c r="O42" s="144"/>
    </row>
    <row r="43" spans="1:15" s="41" customFormat="1" ht="12.75" x14ac:dyDescent="0.2">
      <c r="A43" s="105" t="s">
        <v>41</v>
      </c>
      <c r="B43" s="142">
        <v>260</v>
      </c>
      <c r="C43" s="143">
        <f t="shared" ref="C43:C47" si="8">B43*F43*$E$38</f>
        <v>3900</v>
      </c>
      <c r="D43" s="142">
        <f t="shared" ref="D43:D47" si="9">B43*20%</f>
        <v>52</v>
      </c>
      <c r="E43" s="143">
        <f t="shared" ref="E43:E47" si="10">G43-C43</f>
        <v>780</v>
      </c>
      <c r="F43" s="50">
        <v>1</v>
      </c>
      <c r="G43" s="144">
        <f t="shared" ref="G43:G47" si="11">(B43+D43)*F43*$E$38</f>
        <v>4680</v>
      </c>
      <c r="I43" s="105"/>
      <c r="J43" s="142"/>
      <c r="K43" s="142"/>
      <c r="L43" s="142"/>
      <c r="M43" s="142"/>
      <c r="N43" s="50"/>
      <c r="O43" s="144"/>
    </row>
    <row r="44" spans="1:15" s="41" customFormat="1" ht="12.75" x14ac:dyDescent="0.2">
      <c r="A44" s="105" t="s">
        <v>42</v>
      </c>
      <c r="B44" s="142">
        <v>230</v>
      </c>
      <c r="C44" s="143">
        <f t="shared" si="8"/>
        <v>3450</v>
      </c>
      <c r="D44" s="142">
        <f t="shared" si="9"/>
        <v>46</v>
      </c>
      <c r="E44" s="143">
        <f t="shared" si="10"/>
        <v>690</v>
      </c>
      <c r="F44" s="50">
        <v>1</v>
      </c>
      <c r="G44" s="144">
        <f>(B44+D44)*F44*$E$38</f>
        <v>4140</v>
      </c>
      <c r="I44" s="105"/>
      <c r="J44" s="142"/>
      <c r="K44" s="142"/>
      <c r="L44" s="142"/>
      <c r="M44" s="142"/>
      <c r="N44" s="50"/>
      <c r="O44" s="144"/>
    </row>
    <row r="45" spans="1:15" s="41" customFormat="1" ht="12.75" x14ac:dyDescent="0.2">
      <c r="A45" s="105" t="s">
        <v>43</v>
      </c>
      <c r="B45" s="142">
        <v>140</v>
      </c>
      <c r="C45" s="143">
        <f t="shared" si="8"/>
        <v>2100</v>
      </c>
      <c r="D45" s="142">
        <f t="shared" si="9"/>
        <v>28</v>
      </c>
      <c r="E45" s="143">
        <f t="shared" si="10"/>
        <v>420</v>
      </c>
      <c r="F45" s="50">
        <v>1</v>
      </c>
      <c r="G45" s="144">
        <f t="shared" si="11"/>
        <v>2520</v>
      </c>
      <c r="I45" s="105"/>
      <c r="J45" s="142"/>
      <c r="K45" s="142"/>
      <c r="L45" s="142"/>
      <c r="M45" s="142"/>
      <c r="N45" s="50"/>
      <c r="O45" s="144"/>
    </row>
    <row r="46" spans="1:15" s="41" customFormat="1" ht="12.75" x14ac:dyDescent="0.2">
      <c r="A46" s="105" t="s">
        <v>45</v>
      </c>
      <c r="B46" s="142">
        <v>140</v>
      </c>
      <c r="C46" s="143">
        <f t="shared" si="8"/>
        <v>2100</v>
      </c>
      <c r="D46" s="142">
        <f t="shared" si="9"/>
        <v>28</v>
      </c>
      <c r="E46" s="143">
        <f t="shared" si="10"/>
        <v>420</v>
      </c>
      <c r="F46" s="50">
        <v>1</v>
      </c>
      <c r="G46" s="144">
        <f t="shared" si="11"/>
        <v>2520</v>
      </c>
      <c r="I46" s="105"/>
      <c r="J46" s="142"/>
      <c r="K46" s="142"/>
      <c r="L46" s="142"/>
      <c r="M46" s="142"/>
      <c r="N46" s="50"/>
      <c r="O46" s="144"/>
    </row>
    <row r="47" spans="1:15" s="41" customFormat="1" ht="12.75" x14ac:dyDescent="0.2">
      <c r="A47" s="105" t="s">
        <v>44</v>
      </c>
      <c r="B47" s="142">
        <v>200</v>
      </c>
      <c r="C47" s="143">
        <f t="shared" si="8"/>
        <v>3000</v>
      </c>
      <c r="D47" s="142">
        <f t="shared" si="9"/>
        <v>40</v>
      </c>
      <c r="E47" s="143">
        <f t="shared" si="10"/>
        <v>600</v>
      </c>
      <c r="F47" s="50">
        <v>1</v>
      </c>
      <c r="G47" s="144">
        <f t="shared" si="11"/>
        <v>3600</v>
      </c>
      <c r="I47" s="105"/>
      <c r="J47" s="142"/>
      <c r="K47" s="142"/>
      <c r="L47" s="142"/>
      <c r="M47" s="142"/>
      <c r="N47" s="50"/>
      <c r="O47" s="144"/>
    </row>
    <row r="48" spans="1:15" s="41" customFormat="1" ht="12.75" x14ac:dyDescent="0.2">
      <c r="A48" s="52" t="s">
        <v>14</v>
      </c>
      <c r="B48" s="145"/>
      <c r="C48" s="146">
        <f>SUM(C42:C47)</f>
        <v>18750</v>
      </c>
      <c r="D48" s="145"/>
      <c r="E48" s="146">
        <f>SUM(E42:E47)</f>
        <v>3750</v>
      </c>
      <c r="F48" s="54"/>
      <c r="G48" s="90">
        <f>SUM(G42:G47)</f>
        <v>22500</v>
      </c>
      <c r="I48" s="199" t="s">
        <v>14</v>
      </c>
      <c r="J48" s="200"/>
      <c r="K48" s="200"/>
      <c r="L48" s="200"/>
      <c r="M48" s="200"/>
      <c r="N48" s="201"/>
      <c r="O48" s="90">
        <f>SUM(O42:O47)</f>
        <v>0</v>
      </c>
    </row>
    <row r="49" spans="1:15" s="41" customFormat="1" ht="12.75" x14ac:dyDescent="0.2">
      <c r="J49" s="71"/>
      <c r="K49" s="71"/>
      <c r="L49" s="71"/>
      <c r="M49" s="71"/>
      <c r="N49" s="71"/>
      <c r="O49" s="72"/>
    </row>
    <row r="50" spans="1:15" s="41" customFormat="1" ht="12.75" x14ac:dyDescent="0.2">
      <c r="A50" s="198" t="s">
        <v>137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80"/>
      <c r="M50" s="80"/>
      <c r="N50" s="80"/>
      <c r="O50" s="80"/>
    </row>
    <row r="51" spans="1:15" s="41" customFormat="1" ht="12.75" x14ac:dyDescent="0.2">
      <c r="A51" s="1" t="s">
        <v>97</v>
      </c>
      <c r="B51" s="2"/>
      <c r="C51" s="2"/>
      <c r="D51" s="1" t="s">
        <v>139</v>
      </c>
      <c r="E51" s="2">
        <v>12</v>
      </c>
      <c r="F51" s="39"/>
      <c r="G51" s="73"/>
      <c r="I51" s="2" t="s">
        <v>140</v>
      </c>
      <c r="J51" s="2"/>
      <c r="K51" s="2"/>
      <c r="L51" s="1" t="s">
        <v>139</v>
      </c>
      <c r="M51" s="1"/>
      <c r="N51" s="39"/>
      <c r="O51" s="2"/>
    </row>
    <row r="52" spans="1:15" s="41" customFormat="1" ht="12.75" x14ac:dyDescent="0.2">
      <c r="A52" s="40" t="s">
        <v>35</v>
      </c>
      <c r="B52" s="1" t="s">
        <v>193</v>
      </c>
      <c r="C52" s="1"/>
      <c r="D52" s="1"/>
      <c r="E52" s="1"/>
      <c r="F52" s="2"/>
      <c r="G52" s="2"/>
      <c r="I52" s="40" t="s">
        <v>35</v>
      </c>
      <c r="J52" s="1" t="s">
        <v>142</v>
      </c>
      <c r="K52" s="1"/>
      <c r="L52" s="1"/>
      <c r="M52" s="1"/>
      <c r="N52" s="2"/>
      <c r="O52" s="2"/>
    </row>
    <row r="53" spans="1:15" s="41" customFormat="1" ht="13.5" thickBot="1" x14ac:dyDescent="0.25">
      <c r="A53" s="189" t="s">
        <v>3</v>
      </c>
      <c r="B53" s="189"/>
      <c r="C53" s="189"/>
      <c r="D53" s="189"/>
      <c r="E53" s="189"/>
      <c r="F53" s="189"/>
      <c r="G53" s="189"/>
      <c r="I53" s="189" t="s">
        <v>4</v>
      </c>
      <c r="J53" s="189"/>
      <c r="K53" s="189"/>
      <c r="L53" s="189"/>
      <c r="M53" s="189"/>
      <c r="N53" s="189"/>
      <c r="O53" s="189"/>
    </row>
    <row r="54" spans="1:15" s="41" customFormat="1" ht="12.75" x14ac:dyDescent="0.2">
      <c r="A54" s="81" t="s">
        <v>36</v>
      </c>
      <c r="B54" s="81" t="s">
        <v>37</v>
      </c>
      <c r="C54" s="140" t="s">
        <v>57</v>
      </c>
      <c r="D54" s="81" t="s">
        <v>38</v>
      </c>
      <c r="E54" s="140" t="s">
        <v>39</v>
      </c>
      <c r="F54" s="82" t="s">
        <v>40</v>
      </c>
      <c r="G54" s="83" t="s">
        <v>8</v>
      </c>
      <c r="I54" s="81" t="s">
        <v>36</v>
      </c>
      <c r="J54" s="81" t="s">
        <v>37</v>
      </c>
      <c r="K54" s="140" t="s">
        <v>57</v>
      </c>
      <c r="L54" s="81" t="s">
        <v>38</v>
      </c>
      <c r="M54" s="140" t="s">
        <v>39</v>
      </c>
      <c r="N54" s="82" t="s">
        <v>40</v>
      </c>
      <c r="O54" s="83" t="s">
        <v>8</v>
      </c>
    </row>
    <row r="55" spans="1:15" s="41" customFormat="1" ht="12.75" x14ac:dyDescent="0.2">
      <c r="A55" s="141" t="s">
        <v>182</v>
      </c>
      <c r="B55" s="142">
        <v>280</v>
      </c>
      <c r="C55" s="143">
        <f>B55*F55*$E$51</f>
        <v>3360</v>
      </c>
      <c r="D55" s="142">
        <f>B55*20%</f>
        <v>56</v>
      </c>
      <c r="E55" s="143">
        <f>G55-C55</f>
        <v>672</v>
      </c>
      <c r="F55" s="50">
        <v>1</v>
      </c>
      <c r="G55" s="144">
        <f>(B55+D55)*F55*$E$51</f>
        <v>4032</v>
      </c>
      <c r="I55" s="105"/>
      <c r="J55" s="142"/>
      <c r="K55" s="142"/>
      <c r="L55" s="142"/>
      <c r="M55" s="142"/>
      <c r="N55" s="50"/>
      <c r="O55" s="144"/>
    </row>
    <row r="56" spans="1:15" s="41" customFormat="1" ht="12.75" x14ac:dyDescent="0.2">
      <c r="A56" s="105" t="s">
        <v>41</v>
      </c>
      <c r="B56" s="142">
        <v>260</v>
      </c>
      <c r="C56" s="143">
        <f t="shared" ref="C56:C60" si="12">B56*F56*$E$51</f>
        <v>3120</v>
      </c>
      <c r="D56" s="142">
        <f t="shared" ref="D56:D60" si="13">B56*20%</f>
        <v>52</v>
      </c>
      <c r="E56" s="143">
        <f t="shared" ref="E56:E60" si="14">G56-C56</f>
        <v>624</v>
      </c>
      <c r="F56" s="50">
        <v>1</v>
      </c>
      <c r="G56" s="144">
        <f t="shared" ref="G56:G60" si="15">(B56+D56)*F56*$E$51</f>
        <v>3744</v>
      </c>
      <c r="I56" s="105"/>
      <c r="J56" s="142"/>
      <c r="K56" s="142"/>
      <c r="L56" s="142"/>
      <c r="M56" s="142"/>
      <c r="N56" s="50"/>
      <c r="O56" s="144"/>
    </row>
    <row r="57" spans="1:15" s="41" customFormat="1" ht="12.75" x14ac:dyDescent="0.2">
      <c r="A57" s="105" t="s">
        <v>42</v>
      </c>
      <c r="B57" s="142">
        <v>230</v>
      </c>
      <c r="C57" s="143">
        <f t="shared" si="12"/>
        <v>2760</v>
      </c>
      <c r="D57" s="142">
        <f t="shared" si="13"/>
        <v>46</v>
      </c>
      <c r="E57" s="143">
        <f t="shared" si="14"/>
        <v>552</v>
      </c>
      <c r="F57" s="50">
        <v>1</v>
      </c>
      <c r="G57" s="144">
        <f t="shared" si="15"/>
        <v>3312</v>
      </c>
      <c r="I57" s="105"/>
      <c r="J57" s="142"/>
      <c r="K57" s="142"/>
      <c r="L57" s="142"/>
      <c r="M57" s="142"/>
      <c r="N57" s="50"/>
      <c r="O57" s="144"/>
    </row>
    <row r="58" spans="1:15" s="41" customFormat="1" ht="12.75" x14ac:dyDescent="0.2">
      <c r="A58" s="105" t="s">
        <v>43</v>
      </c>
      <c r="B58" s="142">
        <v>140</v>
      </c>
      <c r="C58" s="143">
        <f t="shared" si="12"/>
        <v>1680</v>
      </c>
      <c r="D58" s="142">
        <f t="shared" si="13"/>
        <v>28</v>
      </c>
      <c r="E58" s="143">
        <f t="shared" si="14"/>
        <v>336</v>
      </c>
      <c r="F58" s="50">
        <v>1</v>
      </c>
      <c r="G58" s="144">
        <f>(B58+D58)*F58*$E$51</f>
        <v>2016</v>
      </c>
      <c r="I58" s="105"/>
      <c r="J58" s="142"/>
      <c r="K58" s="142"/>
      <c r="L58" s="142"/>
      <c r="M58" s="142"/>
      <c r="N58" s="50"/>
      <c r="O58" s="144"/>
    </row>
    <row r="59" spans="1:15" s="41" customFormat="1" ht="12.75" x14ac:dyDescent="0.2">
      <c r="A59" s="105" t="s">
        <v>45</v>
      </c>
      <c r="B59" s="142">
        <v>140</v>
      </c>
      <c r="C59" s="143">
        <f t="shared" si="12"/>
        <v>1680</v>
      </c>
      <c r="D59" s="142">
        <f t="shared" si="13"/>
        <v>28</v>
      </c>
      <c r="E59" s="143">
        <f t="shared" si="14"/>
        <v>336</v>
      </c>
      <c r="F59" s="50">
        <v>1</v>
      </c>
      <c r="G59" s="144">
        <f t="shared" si="15"/>
        <v>2016</v>
      </c>
      <c r="I59" s="105"/>
      <c r="J59" s="142"/>
      <c r="K59" s="142"/>
      <c r="L59" s="142"/>
      <c r="M59" s="142"/>
      <c r="N59" s="50"/>
      <c r="O59" s="144"/>
    </row>
    <row r="60" spans="1:15" s="41" customFormat="1" ht="12.75" x14ac:dyDescent="0.2">
      <c r="A60" s="105" t="s">
        <v>44</v>
      </c>
      <c r="B60" s="142">
        <v>200</v>
      </c>
      <c r="C60" s="143">
        <f t="shared" si="12"/>
        <v>2400</v>
      </c>
      <c r="D60" s="142">
        <f t="shared" si="13"/>
        <v>40</v>
      </c>
      <c r="E60" s="143">
        <f t="shared" si="14"/>
        <v>480</v>
      </c>
      <c r="F60" s="50">
        <v>1</v>
      </c>
      <c r="G60" s="144">
        <f t="shared" si="15"/>
        <v>2880</v>
      </c>
      <c r="I60" s="105"/>
      <c r="J60" s="142"/>
      <c r="K60" s="142"/>
      <c r="L60" s="142"/>
      <c r="M60" s="142"/>
      <c r="N60" s="50"/>
      <c r="O60" s="144"/>
    </row>
    <row r="61" spans="1:15" s="41" customFormat="1" ht="12.75" x14ac:dyDescent="0.2">
      <c r="A61" s="52" t="s">
        <v>14</v>
      </c>
      <c r="B61" s="145"/>
      <c r="C61" s="146">
        <f>SUM(C55:C60)</f>
        <v>15000</v>
      </c>
      <c r="D61" s="145"/>
      <c r="E61" s="146">
        <f>SUM(E55:E60)</f>
        <v>3000</v>
      </c>
      <c r="F61" s="54"/>
      <c r="G61" s="90">
        <f>SUM(G55:G60)</f>
        <v>18000</v>
      </c>
      <c r="I61" s="199" t="s">
        <v>14</v>
      </c>
      <c r="J61" s="200"/>
      <c r="K61" s="200"/>
      <c r="L61" s="200"/>
      <c r="M61" s="200"/>
      <c r="N61" s="201"/>
      <c r="O61" s="90">
        <f>SUM(O55:O60)</f>
        <v>0</v>
      </c>
    </row>
    <row r="62" spans="1:15" s="41" customFormat="1" ht="12.75" x14ac:dyDescent="0.2">
      <c r="J62" s="71"/>
      <c r="K62" s="71"/>
      <c r="L62" s="71"/>
      <c r="M62" s="71"/>
      <c r="N62" s="71"/>
      <c r="O62" s="72"/>
    </row>
    <row r="63" spans="1:15" s="41" customFormat="1" ht="12.75" x14ac:dyDescent="0.2">
      <c r="A63" s="198" t="s">
        <v>138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80"/>
      <c r="M63" s="80"/>
      <c r="N63" s="80"/>
      <c r="O63" s="80"/>
    </row>
    <row r="64" spans="1:15" s="41" customFormat="1" ht="12.75" x14ac:dyDescent="0.2">
      <c r="A64" s="1" t="s">
        <v>100</v>
      </c>
      <c r="B64" s="2"/>
      <c r="C64" s="2"/>
      <c r="D64" s="1" t="s">
        <v>139</v>
      </c>
      <c r="E64" s="2">
        <v>15</v>
      </c>
      <c r="F64" s="39"/>
      <c r="G64" s="73"/>
      <c r="I64" s="2" t="s">
        <v>140</v>
      </c>
      <c r="J64" s="2"/>
      <c r="K64" s="2"/>
      <c r="L64" s="1" t="s">
        <v>139</v>
      </c>
      <c r="M64" s="1"/>
      <c r="N64" s="39"/>
      <c r="O64" s="2"/>
    </row>
    <row r="65" spans="1:17" s="41" customFormat="1" ht="12.75" x14ac:dyDescent="0.2">
      <c r="A65" s="40" t="s">
        <v>35</v>
      </c>
      <c r="B65" s="1" t="s">
        <v>147</v>
      </c>
      <c r="C65" s="1"/>
      <c r="D65" s="1"/>
      <c r="E65" s="1"/>
      <c r="F65" s="2"/>
      <c r="G65" s="2"/>
      <c r="I65" s="40" t="s">
        <v>35</v>
      </c>
      <c r="J65" s="1" t="s">
        <v>142</v>
      </c>
      <c r="K65" s="1"/>
      <c r="L65" s="1"/>
      <c r="M65" s="1"/>
      <c r="N65" s="2"/>
      <c r="O65" s="2"/>
    </row>
    <row r="66" spans="1:17" s="41" customFormat="1" ht="13.5" thickBot="1" x14ac:dyDescent="0.25">
      <c r="A66" s="189" t="s">
        <v>3</v>
      </c>
      <c r="B66" s="189"/>
      <c r="C66" s="189"/>
      <c r="D66" s="189"/>
      <c r="E66" s="189"/>
      <c r="F66" s="189"/>
      <c r="G66" s="189"/>
      <c r="I66" s="189" t="s">
        <v>4</v>
      </c>
      <c r="J66" s="189"/>
      <c r="K66" s="189"/>
      <c r="L66" s="189"/>
      <c r="M66" s="189"/>
      <c r="N66" s="189"/>
      <c r="O66" s="189"/>
    </row>
    <row r="67" spans="1:17" s="41" customFormat="1" ht="12.75" x14ac:dyDescent="0.2">
      <c r="A67" s="81" t="s">
        <v>36</v>
      </c>
      <c r="B67" s="81" t="s">
        <v>37</v>
      </c>
      <c r="C67" s="140" t="s">
        <v>57</v>
      </c>
      <c r="D67" s="81" t="s">
        <v>38</v>
      </c>
      <c r="E67" s="140" t="s">
        <v>39</v>
      </c>
      <c r="F67" s="82" t="s">
        <v>40</v>
      </c>
      <c r="G67" s="83" t="s">
        <v>8</v>
      </c>
      <c r="I67" s="81" t="s">
        <v>36</v>
      </c>
      <c r="J67" s="81" t="s">
        <v>37</v>
      </c>
      <c r="K67" s="140" t="s">
        <v>57</v>
      </c>
      <c r="L67" s="81" t="s">
        <v>38</v>
      </c>
      <c r="M67" s="140" t="s">
        <v>39</v>
      </c>
      <c r="N67" s="82" t="s">
        <v>40</v>
      </c>
      <c r="O67" s="83" t="s">
        <v>8</v>
      </c>
    </row>
    <row r="68" spans="1:17" s="41" customFormat="1" ht="12.75" x14ac:dyDescent="0.2">
      <c r="A68" s="141" t="s">
        <v>182</v>
      </c>
      <c r="B68" s="142">
        <v>280</v>
      </c>
      <c r="C68" s="143">
        <f>B68*F68*$E$64</f>
        <v>4200</v>
      </c>
      <c r="D68" s="142">
        <f>B68*20%</f>
        <v>56</v>
      </c>
      <c r="E68" s="143">
        <f>G68-C68</f>
        <v>840</v>
      </c>
      <c r="F68" s="50">
        <v>1</v>
      </c>
      <c r="G68" s="144">
        <f>(B68+D68)*F68*$E$64</f>
        <v>5040</v>
      </c>
      <c r="I68" s="105"/>
      <c r="J68" s="142"/>
      <c r="K68" s="142"/>
      <c r="L68" s="142"/>
      <c r="M68" s="142"/>
      <c r="N68" s="50"/>
      <c r="O68" s="144"/>
    </row>
    <row r="69" spans="1:17" s="41" customFormat="1" ht="12.75" x14ac:dyDescent="0.2">
      <c r="A69" s="105" t="s">
        <v>41</v>
      </c>
      <c r="B69" s="142">
        <v>260</v>
      </c>
      <c r="C69" s="143">
        <f t="shared" ref="C69:C73" si="16">B69*F69*$E$64</f>
        <v>3900</v>
      </c>
      <c r="D69" s="142">
        <f t="shared" ref="D69:D73" si="17">B69*20%</f>
        <v>52</v>
      </c>
      <c r="E69" s="143">
        <f t="shared" ref="E69:E73" si="18">G69-C69</f>
        <v>780</v>
      </c>
      <c r="F69" s="50">
        <v>1</v>
      </c>
      <c r="G69" s="144">
        <f t="shared" ref="G69:G73" si="19">(B69+D69)*F69*$E$64</f>
        <v>4680</v>
      </c>
      <c r="I69" s="105"/>
      <c r="J69" s="142"/>
      <c r="K69" s="142"/>
      <c r="L69" s="142"/>
      <c r="M69" s="142"/>
      <c r="N69" s="50"/>
      <c r="O69" s="144"/>
    </row>
    <row r="70" spans="1:17" s="41" customFormat="1" ht="12.75" x14ac:dyDescent="0.2">
      <c r="A70" s="105" t="s">
        <v>42</v>
      </c>
      <c r="B70" s="142">
        <v>230</v>
      </c>
      <c r="C70" s="143">
        <f t="shared" si="16"/>
        <v>3450</v>
      </c>
      <c r="D70" s="142">
        <f t="shared" si="17"/>
        <v>46</v>
      </c>
      <c r="E70" s="143">
        <f t="shared" si="18"/>
        <v>690</v>
      </c>
      <c r="F70" s="50">
        <v>1</v>
      </c>
      <c r="G70" s="144">
        <f>(B70+D70)*F70*$E$64</f>
        <v>4140</v>
      </c>
      <c r="I70" s="105"/>
      <c r="J70" s="142"/>
      <c r="K70" s="142"/>
      <c r="L70" s="142"/>
      <c r="M70" s="142"/>
      <c r="N70" s="50"/>
      <c r="O70" s="144"/>
    </row>
    <row r="71" spans="1:17" s="41" customFormat="1" ht="12.75" x14ac:dyDescent="0.2">
      <c r="A71" s="105" t="s">
        <v>43</v>
      </c>
      <c r="B71" s="142">
        <v>140</v>
      </c>
      <c r="C71" s="143">
        <f t="shared" si="16"/>
        <v>2100</v>
      </c>
      <c r="D71" s="142">
        <f t="shared" si="17"/>
        <v>28</v>
      </c>
      <c r="E71" s="143">
        <f t="shared" si="18"/>
        <v>420</v>
      </c>
      <c r="F71" s="50">
        <v>1</v>
      </c>
      <c r="G71" s="144">
        <f t="shared" si="19"/>
        <v>2520</v>
      </c>
      <c r="I71" s="105"/>
      <c r="J71" s="142"/>
      <c r="K71" s="142"/>
      <c r="L71" s="142"/>
      <c r="M71" s="142"/>
      <c r="N71" s="50"/>
      <c r="O71" s="144"/>
    </row>
    <row r="72" spans="1:17" s="41" customFormat="1" ht="12.75" x14ac:dyDescent="0.2">
      <c r="A72" s="105" t="s">
        <v>45</v>
      </c>
      <c r="B72" s="142">
        <v>140</v>
      </c>
      <c r="C72" s="143">
        <f t="shared" si="16"/>
        <v>2100</v>
      </c>
      <c r="D72" s="142">
        <f t="shared" si="17"/>
        <v>28</v>
      </c>
      <c r="E72" s="143">
        <f t="shared" si="18"/>
        <v>420</v>
      </c>
      <c r="F72" s="50">
        <v>1</v>
      </c>
      <c r="G72" s="144">
        <f t="shared" si="19"/>
        <v>2520</v>
      </c>
      <c r="I72" s="105"/>
      <c r="J72" s="142"/>
      <c r="K72" s="142"/>
      <c r="L72" s="142"/>
      <c r="M72" s="142"/>
      <c r="N72" s="50"/>
      <c r="O72" s="144"/>
    </row>
    <row r="73" spans="1:17" s="41" customFormat="1" ht="12.75" x14ac:dyDescent="0.2">
      <c r="A73" s="105" t="s">
        <v>44</v>
      </c>
      <c r="B73" s="142">
        <v>200</v>
      </c>
      <c r="C73" s="143">
        <f t="shared" si="16"/>
        <v>3000</v>
      </c>
      <c r="D73" s="142">
        <f t="shared" si="17"/>
        <v>40</v>
      </c>
      <c r="E73" s="143">
        <f t="shared" si="18"/>
        <v>600</v>
      </c>
      <c r="F73" s="50">
        <v>1</v>
      </c>
      <c r="G73" s="144">
        <f t="shared" si="19"/>
        <v>3600</v>
      </c>
      <c r="I73" s="105"/>
      <c r="J73" s="142"/>
      <c r="K73" s="142"/>
      <c r="L73" s="142"/>
      <c r="M73" s="142"/>
      <c r="N73" s="50"/>
      <c r="O73" s="144"/>
    </row>
    <row r="74" spans="1:17" s="41" customFormat="1" ht="12.75" x14ac:dyDescent="0.2">
      <c r="A74" s="52" t="s">
        <v>14</v>
      </c>
      <c r="B74" s="145"/>
      <c r="C74" s="146">
        <f>SUM(C68:C73)</f>
        <v>18750</v>
      </c>
      <c r="D74" s="145"/>
      <c r="E74" s="146">
        <f>SUM(E68:E73)</f>
        <v>3750</v>
      </c>
      <c r="F74" s="54"/>
      <c r="G74" s="90">
        <f>SUM(G68:G73)</f>
        <v>22500</v>
      </c>
      <c r="I74" s="199" t="s">
        <v>14</v>
      </c>
      <c r="J74" s="200"/>
      <c r="K74" s="200"/>
      <c r="L74" s="200"/>
      <c r="M74" s="200"/>
      <c r="N74" s="201"/>
      <c r="O74" s="90">
        <f>SUM(O68:O73)</f>
        <v>0</v>
      </c>
    </row>
    <row r="75" spans="1:17" s="41" customFormat="1" ht="12.75" x14ac:dyDescent="0.2">
      <c r="C75" s="79"/>
      <c r="J75" s="147"/>
      <c r="K75" s="147"/>
      <c r="L75" s="147"/>
      <c r="M75" s="147"/>
      <c r="N75" s="147"/>
    </row>
    <row r="76" spans="1:17" s="41" customFormat="1" ht="12.75" x14ac:dyDescent="0.2">
      <c r="A76" s="235" t="s">
        <v>60</v>
      </c>
      <c r="B76" s="235"/>
      <c r="C76" s="235"/>
      <c r="D76" s="235"/>
      <c r="E76" s="235"/>
      <c r="F76" s="235"/>
      <c r="G76" s="235"/>
      <c r="I76" s="235" t="s">
        <v>59</v>
      </c>
      <c r="J76" s="235"/>
      <c r="K76" s="235"/>
      <c r="L76" s="235"/>
      <c r="M76" s="235"/>
      <c r="N76" s="235"/>
      <c r="O76" s="235"/>
      <c r="P76" s="235"/>
      <c r="Q76" s="235"/>
    </row>
    <row r="77" spans="1:17" s="41" customFormat="1" ht="12.75" x14ac:dyDescent="0.2">
      <c r="A77" s="148" t="s">
        <v>58</v>
      </c>
      <c r="B77" s="149"/>
      <c r="C77" s="148"/>
      <c r="D77" s="148"/>
      <c r="E77" s="148"/>
      <c r="F77" s="148"/>
      <c r="G77" s="150">
        <f>G68+G55+G42+G33+G13</f>
        <v>20160</v>
      </c>
      <c r="I77" s="148" t="s">
        <v>58</v>
      </c>
      <c r="J77" s="149"/>
      <c r="K77" s="148"/>
      <c r="L77" s="148"/>
      <c r="M77" s="148"/>
      <c r="N77" s="148"/>
      <c r="O77" s="148"/>
      <c r="P77" s="148"/>
      <c r="Q77" s="150"/>
    </row>
    <row r="78" spans="1:17" s="41" customFormat="1" ht="12.75" x14ac:dyDescent="0.2">
      <c r="A78" s="148" t="s">
        <v>41</v>
      </c>
      <c r="B78" s="149"/>
      <c r="C78" s="148"/>
      <c r="D78" s="148"/>
      <c r="E78" s="148"/>
      <c r="F78" s="148"/>
      <c r="G78" s="150">
        <f>G69+G56+G43+G14</f>
        <v>16848</v>
      </c>
      <c r="I78" s="148" t="s">
        <v>41</v>
      </c>
      <c r="J78" s="149"/>
      <c r="K78" s="148"/>
      <c r="L78" s="148"/>
      <c r="M78" s="148"/>
      <c r="N78" s="148"/>
      <c r="O78" s="148"/>
      <c r="P78" s="148"/>
      <c r="Q78" s="150"/>
    </row>
    <row r="79" spans="1:17" s="41" customFormat="1" ht="12.75" x14ac:dyDescent="0.2">
      <c r="A79" s="148" t="s">
        <v>42</v>
      </c>
      <c r="B79" s="149"/>
      <c r="C79" s="148"/>
      <c r="D79" s="148"/>
      <c r="E79" s="148"/>
      <c r="F79" s="148"/>
      <c r="G79" s="150">
        <f>G70+G57+G44+G15</f>
        <v>14904</v>
      </c>
      <c r="I79" s="148" t="s">
        <v>42</v>
      </c>
      <c r="J79" s="149"/>
      <c r="K79" s="148"/>
      <c r="L79" s="148"/>
      <c r="M79" s="148"/>
      <c r="N79" s="148"/>
      <c r="O79" s="148"/>
      <c r="P79" s="148"/>
      <c r="Q79" s="150"/>
    </row>
    <row r="80" spans="1:17" s="41" customFormat="1" ht="12.75" x14ac:dyDescent="0.2">
      <c r="A80" s="148" t="s">
        <v>43</v>
      </c>
      <c r="B80" s="149"/>
      <c r="C80" s="148"/>
      <c r="D80" s="148"/>
      <c r="E80" s="148"/>
      <c r="F80" s="148"/>
      <c r="G80" s="150">
        <f>G71+G58+G45+G16</f>
        <v>9072</v>
      </c>
      <c r="I80" s="148" t="s">
        <v>43</v>
      </c>
      <c r="J80" s="149"/>
      <c r="K80" s="148"/>
      <c r="L80" s="148"/>
      <c r="M80" s="148"/>
      <c r="N80" s="148"/>
      <c r="O80" s="148"/>
      <c r="P80" s="148"/>
      <c r="Q80" s="150"/>
    </row>
    <row r="81" spans="1:17" s="41" customFormat="1" ht="12.75" x14ac:dyDescent="0.2">
      <c r="A81" s="148" t="s">
        <v>45</v>
      </c>
      <c r="B81" s="149"/>
      <c r="C81" s="148"/>
      <c r="D81" s="148"/>
      <c r="E81" s="148"/>
      <c r="F81" s="148"/>
      <c r="G81" s="150">
        <f>G72+G59+G46+G31+G17</f>
        <v>15120</v>
      </c>
      <c r="I81" s="148" t="s">
        <v>45</v>
      </c>
      <c r="J81" s="149"/>
      <c r="K81" s="148"/>
      <c r="L81" s="148"/>
      <c r="M81" s="148"/>
      <c r="N81" s="148"/>
      <c r="O81" s="148"/>
      <c r="P81" s="148"/>
      <c r="Q81" s="150"/>
    </row>
    <row r="82" spans="1:17" s="41" customFormat="1" ht="12.75" x14ac:dyDescent="0.2">
      <c r="A82" s="151" t="s">
        <v>46</v>
      </c>
      <c r="B82" s="151"/>
      <c r="C82" s="151"/>
      <c r="D82" s="151"/>
      <c r="E82" s="151"/>
      <c r="F82" s="151"/>
      <c r="G82" s="150">
        <f>G73+G60+G47+G18</f>
        <v>12960</v>
      </c>
      <c r="I82" s="151" t="s">
        <v>46</v>
      </c>
      <c r="J82" s="151"/>
      <c r="K82" s="151"/>
      <c r="L82" s="151"/>
      <c r="M82" s="151"/>
      <c r="N82" s="151"/>
      <c r="O82" s="151"/>
      <c r="P82" s="151"/>
      <c r="Q82" s="152"/>
    </row>
    <row r="83" spans="1:17" s="41" customFormat="1" ht="12.75" x14ac:dyDescent="0.2">
      <c r="A83" s="151" t="s">
        <v>131</v>
      </c>
      <c r="B83" s="151"/>
      <c r="C83" s="151"/>
      <c r="D83" s="151"/>
      <c r="E83" s="151"/>
      <c r="F83" s="151"/>
      <c r="G83" s="150">
        <f>G27</f>
        <v>2016</v>
      </c>
      <c r="I83" s="151" t="s">
        <v>131</v>
      </c>
      <c r="J83" s="151"/>
      <c r="K83" s="151"/>
      <c r="L83" s="151"/>
      <c r="M83" s="151"/>
      <c r="N83" s="151"/>
      <c r="O83" s="151"/>
      <c r="P83" s="151"/>
      <c r="Q83" s="152"/>
    </row>
    <row r="84" spans="1:17" s="41" customFormat="1" ht="12.75" x14ac:dyDescent="0.2">
      <c r="A84" s="151" t="s">
        <v>132</v>
      </c>
      <c r="B84" s="151"/>
      <c r="C84" s="151"/>
      <c r="D84" s="151"/>
      <c r="E84" s="151"/>
      <c r="F84" s="151"/>
      <c r="G84" s="150">
        <f>G28</f>
        <v>2016</v>
      </c>
      <c r="I84" s="151" t="s">
        <v>132</v>
      </c>
      <c r="J84" s="151"/>
      <c r="K84" s="151"/>
      <c r="L84" s="151"/>
      <c r="M84" s="151"/>
      <c r="N84" s="151"/>
      <c r="O84" s="151"/>
      <c r="P84" s="151"/>
      <c r="Q84" s="152"/>
    </row>
    <row r="85" spans="1:17" s="41" customFormat="1" ht="12.75" x14ac:dyDescent="0.2">
      <c r="A85" s="151" t="s">
        <v>133</v>
      </c>
      <c r="B85" s="151"/>
      <c r="C85" s="151"/>
      <c r="D85" s="151"/>
      <c r="E85" s="151"/>
      <c r="F85" s="151"/>
      <c r="G85" s="150">
        <f>G29</f>
        <v>2016</v>
      </c>
      <c r="I85" s="151" t="s">
        <v>133</v>
      </c>
      <c r="J85" s="151"/>
      <c r="K85" s="151"/>
      <c r="L85" s="151"/>
      <c r="M85" s="151"/>
      <c r="N85" s="151"/>
      <c r="O85" s="151"/>
      <c r="P85" s="151"/>
      <c r="Q85" s="152"/>
    </row>
    <row r="86" spans="1:17" s="41" customFormat="1" ht="12.75" x14ac:dyDescent="0.2">
      <c r="A86" s="151" t="s">
        <v>203</v>
      </c>
      <c r="B86" s="151"/>
      <c r="C86" s="151"/>
      <c r="D86" s="151"/>
      <c r="E86" s="151"/>
      <c r="F86" s="151"/>
      <c r="G86" s="150">
        <f>G30</f>
        <v>17280</v>
      </c>
      <c r="I86" s="151" t="s">
        <v>203</v>
      </c>
      <c r="J86" s="151"/>
      <c r="K86" s="151"/>
      <c r="L86" s="151"/>
      <c r="M86" s="151"/>
      <c r="N86" s="151"/>
      <c r="O86" s="151"/>
      <c r="P86" s="151"/>
      <c r="Q86" s="152"/>
    </row>
    <row r="87" spans="1:17" s="41" customFormat="1" ht="12.75" x14ac:dyDescent="0.2">
      <c r="A87" s="151" t="s">
        <v>183</v>
      </c>
      <c r="B87" s="151"/>
      <c r="C87" s="151"/>
      <c r="D87" s="151"/>
      <c r="E87" s="151"/>
      <c r="F87" s="151"/>
      <c r="G87" s="150">
        <f>G32</f>
        <v>2880</v>
      </c>
      <c r="I87" s="151" t="s">
        <v>183</v>
      </c>
      <c r="J87" s="151"/>
      <c r="K87" s="151"/>
      <c r="L87" s="151"/>
      <c r="M87" s="151"/>
      <c r="N87" s="151"/>
      <c r="O87" s="151"/>
      <c r="P87" s="151"/>
      <c r="Q87" s="152"/>
    </row>
    <row r="88" spans="1:17" s="41" customFormat="1" ht="12.75" x14ac:dyDescent="0.2">
      <c r="A88" s="244" t="s">
        <v>14</v>
      </c>
      <c r="B88" s="244"/>
      <c r="C88" s="244"/>
      <c r="D88" s="244"/>
      <c r="E88" s="244"/>
      <c r="F88" s="244"/>
      <c r="G88" s="153">
        <f>SUM(G77:G87)</f>
        <v>115272</v>
      </c>
      <c r="I88" s="244" t="s">
        <v>14</v>
      </c>
      <c r="J88" s="244"/>
      <c r="K88" s="244"/>
      <c r="L88" s="244"/>
      <c r="M88" s="244"/>
      <c r="N88" s="244"/>
      <c r="O88" s="244"/>
      <c r="P88" s="244"/>
      <c r="Q88" s="153"/>
    </row>
    <row r="89" spans="1:17" s="41" customFormat="1" ht="12.75" x14ac:dyDescent="0.2">
      <c r="C89" s="79"/>
      <c r="J89" s="147"/>
      <c r="K89" s="147"/>
      <c r="L89" s="147"/>
      <c r="M89" s="147"/>
      <c r="N89" s="147"/>
    </row>
    <row r="91" spans="1:17" x14ac:dyDescent="0.35">
      <c r="A91" s="240" t="s">
        <v>233</v>
      </c>
      <c r="B91" s="240"/>
      <c r="C91" s="240"/>
      <c r="D91" s="240"/>
    </row>
    <row r="92" spans="1:17" ht="17.25" customHeight="1" x14ac:dyDescent="0.35">
      <c r="A92" s="241" t="s">
        <v>229</v>
      </c>
      <c r="B92" s="241"/>
      <c r="C92" s="241"/>
      <c r="D92" s="241"/>
    </row>
    <row r="93" spans="1:17" x14ac:dyDescent="0.35">
      <c r="A93" t="s">
        <v>230</v>
      </c>
      <c r="B93"/>
      <c r="C93"/>
      <c r="D93" s="174">
        <f>C74+C61+C48+C34+C19</f>
        <v>96060</v>
      </c>
    </row>
    <row r="94" spans="1:17" x14ac:dyDescent="0.35">
      <c r="A94" t="s">
        <v>231</v>
      </c>
      <c r="B94"/>
      <c r="C94"/>
      <c r="D94" s="174"/>
    </row>
    <row r="95" spans="1:17" ht="18" customHeight="1" x14ac:dyDescent="0.35">
      <c r="A95" s="241" t="s">
        <v>232</v>
      </c>
      <c r="B95" s="241"/>
      <c r="C95" s="241"/>
      <c r="D95" s="241"/>
    </row>
    <row r="96" spans="1:17" x14ac:dyDescent="0.35">
      <c r="A96" t="s">
        <v>230</v>
      </c>
      <c r="B96"/>
      <c r="C96"/>
      <c r="D96" s="174">
        <f>E74+E61+E48+E34+E19</f>
        <v>19212</v>
      </c>
    </row>
    <row r="97" spans="1:4" x14ac:dyDescent="0.35">
      <c r="A97" t="s">
        <v>231</v>
      </c>
      <c r="B97"/>
      <c r="C97"/>
      <c r="D97" s="174"/>
    </row>
  </sheetData>
  <mergeCells count="32">
    <mergeCell ref="A88:F88"/>
    <mergeCell ref="I88:P88"/>
    <mergeCell ref="A22:K22"/>
    <mergeCell ref="A25:G25"/>
    <mergeCell ref="I25:O25"/>
    <mergeCell ref="I34:N34"/>
    <mergeCell ref="A37:K37"/>
    <mergeCell ref="A40:G40"/>
    <mergeCell ref="I40:O40"/>
    <mergeCell ref="I48:N48"/>
    <mergeCell ref="A50:K50"/>
    <mergeCell ref="A53:G53"/>
    <mergeCell ref="I53:O53"/>
    <mergeCell ref="I61:N61"/>
    <mergeCell ref="A63:K63"/>
    <mergeCell ref="A76:G76"/>
    <mergeCell ref="A91:D91"/>
    <mergeCell ref="A92:D92"/>
    <mergeCell ref="A95:D95"/>
    <mergeCell ref="A6:O6"/>
    <mergeCell ref="A7:L7"/>
    <mergeCell ref="J35:N35"/>
    <mergeCell ref="A8:K8"/>
    <mergeCell ref="B10:C10"/>
    <mergeCell ref="A11:G11"/>
    <mergeCell ref="I11:O11"/>
    <mergeCell ref="I19:N19"/>
    <mergeCell ref="I76:Q76"/>
    <mergeCell ref="J20:N20"/>
    <mergeCell ref="I74:N74"/>
    <mergeCell ref="A66:G66"/>
    <mergeCell ref="I66:O66"/>
  </mergeCells>
  <pageMargins left="0.51181102362204722" right="0.51181102362204722" top="0.78740157480314965" bottom="0.78740157480314965" header="0.31496062992125984" footer="0.31496062992125984"/>
  <pageSetup paperSize="9" scale="47" orientation="landscape" r:id="rId1"/>
  <rowBreaks count="1" manualBreakCount="1">
    <brk id="21" max="16383" man="1"/>
  </rowBreaks>
  <colBreaks count="1" manualBreakCount="1">
    <brk id="1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zoomScaleNormal="100" workbookViewId="0">
      <selection activeCell="N21" sqref="N21"/>
    </sheetView>
  </sheetViews>
  <sheetFormatPr defaultRowHeight="15" x14ac:dyDescent="0.25"/>
  <cols>
    <col min="5" max="5" width="17.7109375" bestFit="1" customWidth="1"/>
    <col min="11" max="11" width="21.85546875" customWidth="1"/>
  </cols>
  <sheetData>
    <row r="7" spans="1:11" ht="21.75" thickBot="1" x14ac:dyDescent="0.4">
      <c r="A7" s="247" t="s">
        <v>3</v>
      </c>
      <c r="B7" s="247"/>
      <c r="C7" s="247"/>
      <c r="D7" s="247"/>
      <c r="E7" s="247"/>
      <c r="G7" s="248" t="s">
        <v>4</v>
      </c>
      <c r="H7" s="248"/>
      <c r="I7" s="248"/>
      <c r="J7" s="248"/>
      <c r="K7" s="248"/>
    </row>
    <row r="8" spans="1:11" ht="18.75" x14ac:dyDescent="0.3">
      <c r="A8" s="249" t="s">
        <v>48</v>
      </c>
      <c r="B8" s="249"/>
      <c r="C8" s="249"/>
      <c r="D8" s="249"/>
      <c r="E8" s="249"/>
      <c r="G8" s="250" t="s">
        <v>48</v>
      </c>
      <c r="H8" s="250"/>
      <c r="I8" s="250"/>
      <c r="J8" s="250"/>
      <c r="K8" s="250"/>
    </row>
    <row r="9" spans="1:11" x14ac:dyDescent="0.25">
      <c r="A9" s="245" t="s">
        <v>49</v>
      </c>
      <c r="B9" s="245"/>
      <c r="C9" s="245"/>
      <c r="D9" s="245"/>
      <c r="E9" s="11">
        <f>'Passagem Aéreas'!H104</f>
        <v>0</v>
      </c>
      <c r="G9" s="245" t="s">
        <v>49</v>
      </c>
      <c r="H9" s="245"/>
      <c r="I9" s="245"/>
      <c r="J9" s="245"/>
      <c r="K9" s="11"/>
    </row>
    <row r="10" spans="1:11" x14ac:dyDescent="0.25">
      <c r="A10" s="245" t="s">
        <v>50</v>
      </c>
      <c r="B10" s="245"/>
      <c r="C10" s="245"/>
      <c r="D10" s="245"/>
      <c r="E10" s="11">
        <f>Hospedagem!F84</f>
        <v>0</v>
      </c>
      <c r="G10" s="245" t="s">
        <v>50</v>
      </c>
      <c r="H10" s="245"/>
      <c r="I10" s="245"/>
      <c r="J10" s="245"/>
      <c r="K10" s="11"/>
    </row>
    <row r="11" spans="1:11" x14ac:dyDescent="0.25">
      <c r="A11" s="245" t="s">
        <v>51</v>
      </c>
      <c r="B11" s="245"/>
      <c r="C11" s="245"/>
      <c r="D11" s="245"/>
      <c r="E11" s="11">
        <f>Alimentação!F67</f>
        <v>0</v>
      </c>
      <c r="G11" s="245" t="s">
        <v>51</v>
      </c>
      <c r="H11" s="245"/>
      <c r="I11" s="245"/>
      <c r="J11" s="245"/>
      <c r="K11" s="11"/>
    </row>
    <row r="12" spans="1:11" x14ac:dyDescent="0.25">
      <c r="A12" s="245" t="s">
        <v>52</v>
      </c>
      <c r="B12" s="245"/>
      <c r="C12" s="245"/>
      <c r="D12" s="245"/>
      <c r="E12" s="11">
        <f>Transporte!F63</f>
        <v>0</v>
      </c>
      <c r="G12" s="245" t="s">
        <v>52</v>
      </c>
      <c r="H12" s="245"/>
      <c r="I12" s="245"/>
      <c r="J12" s="245"/>
      <c r="K12" s="11"/>
    </row>
    <row r="13" spans="1:11" x14ac:dyDescent="0.25">
      <c r="A13" s="123" t="s">
        <v>47</v>
      </c>
      <c r="B13" s="123"/>
      <c r="C13" s="123"/>
      <c r="D13" s="123"/>
      <c r="E13" s="11">
        <f>'Seguro Viagem'!E25</f>
        <v>0</v>
      </c>
      <c r="G13" s="162" t="s">
        <v>47</v>
      </c>
      <c r="H13" s="162"/>
      <c r="I13" s="162"/>
      <c r="J13" s="162"/>
      <c r="K13" s="11"/>
    </row>
    <row r="14" spans="1:11" x14ac:dyDescent="0.25">
      <c r="A14" s="123" t="s">
        <v>204</v>
      </c>
      <c r="B14" s="123"/>
      <c r="C14" s="123"/>
      <c r="D14" s="123"/>
      <c r="E14" s="11">
        <f>Uniformes!D31</f>
        <v>18158</v>
      </c>
      <c r="G14" s="162" t="s">
        <v>204</v>
      </c>
      <c r="H14" s="162"/>
      <c r="I14" s="162"/>
      <c r="J14" s="162"/>
      <c r="K14" s="11"/>
    </row>
    <row r="15" spans="1:11" x14ac:dyDescent="0.25">
      <c r="A15" s="245" t="s">
        <v>53</v>
      </c>
      <c r="B15" s="245"/>
      <c r="C15" s="245"/>
      <c r="D15" s="245"/>
      <c r="E15" s="11">
        <f>'Pró Labore'!G88</f>
        <v>115272</v>
      </c>
      <c r="G15" s="245" t="s">
        <v>53</v>
      </c>
      <c r="H15" s="245"/>
      <c r="I15" s="245"/>
      <c r="J15" s="245"/>
      <c r="K15" s="11"/>
    </row>
    <row r="16" spans="1:11" ht="18.75" x14ac:dyDescent="0.3">
      <c r="A16" s="246" t="s">
        <v>14</v>
      </c>
      <c r="B16" s="246"/>
      <c r="C16" s="246"/>
      <c r="D16" s="246"/>
      <c r="E16" s="12">
        <f>SUM(E9:E15)</f>
        <v>133430</v>
      </c>
      <c r="G16" s="246" t="s">
        <v>14</v>
      </c>
      <c r="H16" s="246"/>
      <c r="I16" s="246"/>
      <c r="J16" s="246"/>
      <c r="K16" s="12">
        <f>SUM(K9:K15)</f>
        <v>0</v>
      </c>
    </row>
  </sheetData>
  <mergeCells count="16">
    <mergeCell ref="A7:E7"/>
    <mergeCell ref="G7:K7"/>
    <mergeCell ref="A8:E8"/>
    <mergeCell ref="G8:K8"/>
    <mergeCell ref="A9:D9"/>
    <mergeCell ref="G9:J9"/>
    <mergeCell ref="A15:D15"/>
    <mergeCell ref="G15:J15"/>
    <mergeCell ref="A16:D16"/>
    <mergeCell ref="G16:J16"/>
    <mergeCell ref="A10:D10"/>
    <mergeCell ref="G10:J10"/>
    <mergeCell ref="A11:D11"/>
    <mergeCell ref="G11:J11"/>
    <mergeCell ref="A12:D12"/>
    <mergeCell ref="G12:J12"/>
  </mergeCells>
  <pageMargins left="0.51181102362204722" right="0.51181102362204722" top="0.78740157480314965" bottom="0.78740157480314965" header="0.31496062992125984" footer="0.31496062992125984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A47" sqref="A47"/>
    </sheetView>
  </sheetViews>
  <sheetFormatPr defaultColWidth="8.85546875" defaultRowHeight="18.75" x14ac:dyDescent="0.3"/>
  <cols>
    <col min="1" max="1" width="4.42578125" customWidth="1"/>
    <col min="2" max="2" width="21.28515625" customWidth="1"/>
    <col min="3" max="3" width="19.42578125" customWidth="1"/>
    <col min="4" max="4" width="18.7109375" customWidth="1"/>
    <col min="5" max="5" width="16.7109375" customWidth="1"/>
    <col min="6" max="6" width="12.85546875" bestFit="1" customWidth="1"/>
    <col min="7" max="7" width="20.140625" customWidth="1"/>
    <col min="8" max="8" width="20.140625" style="27" bestFit="1" customWidth="1"/>
  </cols>
  <sheetData>
    <row r="1" spans="1:8" ht="15.75" x14ac:dyDescent="0.25">
      <c r="A1" s="253">
        <v>1</v>
      </c>
      <c r="B1" s="257" t="s">
        <v>205</v>
      </c>
      <c r="C1" s="257"/>
      <c r="D1" s="257"/>
      <c r="E1" s="257"/>
      <c r="F1" s="257"/>
      <c r="G1" s="257"/>
      <c r="H1" s="258" t="s">
        <v>14</v>
      </c>
    </row>
    <row r="2" spans="1:8" ht="15" x14ac:dyDescent="0.25">
      <c r="A2" s="253"/>
      <c r="B2" s="1" t="s">
        <v>61</v>
      </c>
      <c r="C2" s="14" t="s">
        <v>62</v>
      </c>
      <c r="D2" s="15"/>
      <c r="E2" s="15"/>
      <c r="F2" s="15"/>
      <c r="G2" s="15"/>
      <c r="H2" s="259"/>
    </row>
    <row r="3" spans="1:8" ht="15" x14ac:dyDescent="0.25">
      <c r="A3" s="253"/>
      <c r="B3" s="16"/>
      <c r="C3" s="14" t="s">
        <v>63</v>
      </c>
      <c r="D3" s="15"/>
      <c r="E3" s="15"/>
      <c r="F3" s="15"/>
      <c r="G3" s="15"/>
      <c r="H3" s="259"/>
    </row>
    <row r="4" spans="1:8" ht="15.75" x14ac:dyDescent="0.25">
      <c r="A4" s="253"/>
      <c r="B4" s="261"/>
      <c r="C4" s="261"/>
      <c r="D4" s="261"/>
      <c r="E4" s="261"/>
      <c r="F4" s="261"/>
      <c r="G4" s="261"/>
      <c r="H4" s="259"/>
    </row>
    <row r="5" spans="1:8" ht="18.75" customHeight="1" x14ac:dyDescent="0.25">
      <c r="A5" s="253"/>
      <c r="B5" s="17" t="s">
        <v>64</v>
      </c>
      <c r="C5" s="8" t="s">
        <v>50</v>
      </c>
      <c r="D5" s="9" t="s">
        <v>51</v>
      </c>
      <c r="E5" s="10" t="s">
        <v>52</v>
      </c>
      <c r="F5" s="10" t="s">
        <v>47</v>
      </c>
      <c r="G5" s="10" t="s">
        <v>53</v>
      </c>
      <c r="H5" s="260"/>
    </row>
    <row r="6" spans="1:8" ht="24" customHeight="1" x14ac:dyDescent="0.25">
      <c r="A6" s="253"/>
      <c r="B6" s="18">
        <f>'Passagem Aéreas'!H20</f>
        <v>0</v>
      </c>
      <c r="C6" s="19">
        <f>Hospedagem!F16</f>
        <v>0</v>
      </c>
      <c r="D6" s="19">
        <f>Alimentação!F14</f>
        <v>0</v>
      </c>
      <c r="E6" s="19">
        <f>Transporte!F17</f>
        <v>0</v>
      </c>
      <c r="F6" s="19">
        <v>0</v>
      </c>
      <c r="G6" s="19">
        <f>'Pró Labore'!G19</f>
        <v>18000</v>
      </c>
      <c r="H6" s="26">
        <f>SUM(B6:G6)</f>
        <v>18000</v>
      </c>
    </row>
    <row r="7" spans="1:8" x14ac:dyDescent="0.3">
      <c r="A7" s="20"/>
      <c r="B7" s="21"/>
      <c r="C7" s="21"/>
      <c r="D7" s="21"/>
      <c r="E7" s="21"/>
      <c r="F7" s="21"/>
      <c r="G7" s="21"/>
    </row>
    <row r="8" spans="1:8" ht="15.75" x14ac:dyDescent="0.25">
      <c r="A8" s="253">
        <v>2</v>
      </c>
      <c r="B8" s="257" t="s">
        <v>206</v>
      </c>
      <c r="C8" s="257"/>
      <c r="D8" s="257"/>
      <c r="E8" s="257"/>
      <c r="F8" s="257"/>
      <c r="G8" s="257"/>
      <c r="H8" s="258" t="s">
        <v>14</v>
      </c>
    </row>
    <row r="9" spans="1:8" ht="15" x14ac:dyDescent="0.25">
      <c r="A9" s="253"/>
      <c r="B9" s="22" t="s">
        <v>65</v>
      </c>
      <c r="C9" s="14" t="s">
        <v>62</v>
      </c>
      <c r="D9" s="15"/>
      <c r="E9" s="15"/>
      <c r="F9" s="15"/>
      <c r="G9" s="15"/>
      <c r="H9" s="259"/>
    </row>
    <row r="10" spans="1:8" ht="15" x14ac:dyDescent="0.25">
      <c r="A10" s="253"/>
      <c r="B10" s="16"/>
      <c r="C10" s="14" t="s">
        <v>63</v>
      </c>
      <c r="D10" s="15"/>
      <c r="E10" s="15"/>
      <c r="F10" s="15"/>
      <c r="G10" s="15"/>
      <c r="H10" s="259"/>
    </row>
    <row r="11" spans="1:8" ht="15.75" x14ac:dyDescent="0.25">
      <c r="A11" s="253"/>
      <c r="B11" s="261"/>
      <c r="C11" s="261"/>
      <c r="D11" s="261"/>
      <c r="E11" s="261"/>
      <c r="F11" s="261"/>
      <c r="G11" s="261"/>
      <c r="H11" s="259"/>
    </row>
    <row r="12" spans="1:8" ht="18.75" customHeight="1" x14ac:dyDescent="0.25">
      <c r="A12" s="253"/>
      <c r="B12" s="17" t="s">
        <v>64</v>
      </c>
      <c r="C12" s="8" t="s">
        <v>50</v>
      </c>
      <c r="D12" s="9" t="s">
        <v>51</v>
      </c>
      <c r="E12" s="10" t="s">
        <v>52</v>
      </c>
      <c r="F12" s="10" t="s">
        <v>47</v>
      </c>
      <c r="G12" s="10" t="s">
        <v>53</v>
      </c>
      <c r="H12" s="260"/>
    </row>
    <row r="13" spans="1:8" ht="24" customHeight="1" x14ac:dyDescent="0.25">
      <c r="A13" s="253"/>
      <c r="B13" s="18">
        <f>'Passagem Aéreas'!H41</f>
        <v>0</v>
      </c>
      <c r="C13" s="19">
        <f>Hospedagem!F27</f>
        <v>0</v>
      </c>
      <c r="D13" s="19">
        <f>Alimentação!F24</f>
        <v>0</v>
      </c>
      <c r="E13" s="19">
        <v>0</v>
      </c>
      <c r="F13" s="19">
        <f>'Seguro Viagem'!E15</f>
        <v>0</v>
      </c>
      <c r="G13" s="19">
        <v>0</v>
      </c>
      <c r="H13" s="26">
        <f>SUM(B13:G13)</f>
        <v>0</v>
      </c>
    </row>
    <row r="14" spans="1:8" x14ac:dyDescent="0.3">
      <c r="A14" s="20"/>
      <c r="B14" s="21"/>
      <c r="C14" s="21"/>
      <c r="D14" s="21"/>
      <c r="E14" s="21"/>
      <c r="F14" s="21"/>
      <c r="G14" s="21"/>
    </row>
    <row r="15" spans="1:8" ht="15.75" x14ac:dyDescent="0.25">
      <c r="A15" s="253">
        <v>3</v>
      </c>
      <c r="B15" s="257" t="s">
        <v>208</v>
      </c>
      <c r="C15" s="257"/>
      <c r="D15" s="257"/>
      <c r="E15" s="257"/>
      <c r="F15" s="257"/>
      <c r="G15" s="257"/>
      <c r="H15" s="258" t="s">
        <v>14</v>
      </c>
    </row>
    <row r="16" spans="1:8" ht="15" x14ac:dyDescent="0.25">
      <c r="A16" s="253"/>
      <c r="B16" s="22" t="s">
        <v>65</v>
      </c>
      <c r="C16" s="14" t="s">
        <v>62</v>
      </c>
      <c r="D16" s="15"/>
      <c r="E16" s="15"/>
      <c r="F16" s="15"/>
      <c r="G16" s="15"/>
      <c r="H16" s="259"/>
    </row>
    <row r="17" spans="1:8" ht="15" x14ac:dyDescent="0.25">
      <c r="A17" s="253"/>
      <c r="B17" s="16"/>
      <c r="C17" s="14" t="s">
        <v>29</v>
      </c>
      <c r="D17" s="15"/>
      <c r="E17" s="15"/>
      <c r="F17" s="15"/>
      <c r="G17" s="15"/>
      <c r="H17" s="259"/>
    </row>
    <row r="18" spans="1:8" ht="15.75" x14ac:dyDescent="0.25">
      <c r="A18" s="253"/>
      <c r="B18" s="261"/>
      <c r="C18" s="261"/>
      <c r="D18" s="261"/>
      <c r="E18" s="261"/>
      <c r="F18" s="261"/>
      <c r="G18" s="261"/>
      <c r="H18" s="259"/>
    </row>
    <row r="19" spans="1:8" ht="18.75" customHeight="1" x14ac:dyDescent="0.25">
      <c r="A19" s="253"/>
      <c r="B19" s="17" t="s">
        <v>64</v>
      </c>
      <c r="C19" s="8" t="s">
        <v>50</v>
      </c>
      <c r="D19" s="9" t="s">
        <v>51</v>
      </c>
      <c r="E19" s="10" t="s">
        <v>52</v>
      </c>
      <c r="F19" s="10" t="s">
        <v>47</v>
      </c>
      <c r="G19" s="10" t="s">
        <v>53</v>
      </c>
      <c r="H19" s="260"/>
    </row>
    <row r="20" spans="1:8" ht="24" customHeight="1" x14ac:dyDescent="0.25">
      <c r="A20" s="253"/>
      <c r="B20" s="18">
        <f>'Passagem Aéreas'!H57</f>
        <v>0</v>
      </c>
      <c r="C20" s="19">
        <f>Hospedagem!F38</f>
        <v>0</v>
      </c>
      <c r="D20" s="19">
        <f>Alimentação!F34</f>
        <v>0</v>
      </c>
      <c r="E20" s="19">
        <f>Transporte!F29</f>
        <v>0</v>
      </c>
      <c r="F20" s="19">
        <v>0</v>
      </c>
      <c r="G20" s="19">
        <f>'Pró Labore'!G34</f>
        <v>34272</v>
      </c>
      <c r="H20" s="26">
        <f>SUM(B20:G20)</f>
        <v>34272</v>
      </c>
    </row>
    <row r="21" spans="1:8" x14ac:dyDescent="0.3">
      <c r="A21" s="20"/>
      <c r="B21" s="21"/>
      <c r="C21" s="21"/>
      <c r="D21" s="21"/>
      <c r="E21" s="21"/>
      <c r="F21" s="21"/>
      <c r="G21" s="21"/>
    </row>
    <row r="22" spans="1:8" ht="15.75" x14ac:dyDescent="0.25">
      <c r="A22" s="253">
        <v>4</v>
      </c>
      <c r="B22" s="257" t="s">
        <v>209</v>
      </c>
      <c r="C22" s="257"/>
      <c r="D22" s="257"/>
      <c r="E22" s="257"/>
      <c r="F22" s="257"/>
      <c r="G22" s="257"/>
      <c r="H22" s="258" t="s">
        <v>14</v>
      </c>
    </row>
    <row r="23" spans="1:8" ht="15" x14ac:dyDescent="0.25">
      <c r="A23" s="253"/>
      <c r="B23" s="23" t="s">
        <v>61</v>
      </c>
      <c r="C23" s="14" t="s">
        <v>62</v>
      </c>
      <c r="D23" s="15"/>
      <c r="E23" s="15"/>
      <c r="F23" s="15"/>
      <c r="G23" s="15"/>
      <c r="H23" s="259"/>
    </row>
    <row r="24" spans="1:8" ht="15" x14ac:dyDescent="0.25">
      <c r="A24" s="253"/>
      <c r="B24" s="16"/>
      <c r="C24" s="14" t="s">
        <v>66</v>
      </c>
      <c r="D24" s="15"/>
      <c r="E24" s="15"/>
      <c r="F24" s="15"/>
      <c r="G24" s="15"/>
      <c r="H24" s="259"/>
    </row>
    <row r="25" spans="1:8" ht="15.75" x14ac:dyDescent="0.25">
      <c r="A25" s="253"/>
      <c r="B25" s="261"/>
      <c r="C25" s="261"/>
      <c r="D25" s="261"/>
      <c r="E25" s="261"/>
      <c r="F25" s="261"/>
      <c r="G25" s="261"/>
      <c r="H25" s="259"/>
    </row>
    <row r="26" spans="1:8" ht="15" x14ac:dyDescent="0.25">
      <c r="A26" s="253"/>
      <c r="B26" s="17" t="s">
        <v>64</v>
      </c>
      <c r="C26" s="8" t="s">
        <v>50</v>
      </c>
      <c r="D26" s="9" t="s">
        <v>51</v>
      </c>
      <c r="E26" s="10" t="s">
        <v>52</v>
      </c>
      <c r="F26" s="10" t="s">
        <v>47</v>
      </c>
      <c r="G26" s="10" t="s">
        <v>53</v>
      </c>
      <c r="H26" s="260"/>
    </row>
    <row r="27" spans="1:8" ht="19.5" customHeight="1" x14ac:dyDescent="0.25">
      <c r="A27" s="253"/>
      <c r="B27" s="18">
        <f>'Passagem Aéreas'!H71</f>
        <v>0</v>
      </c>
      <c r="C27" s="19">
        <f>Hospedagem!F49</f>
        <v>0</v>
      </c>
      <c r="D27" s="19">
        <f>Alimentação!F44</f>
        <v>0</v>
      </c>
      <c r="E27" s="19">
        <f>Transporte!F39</f>
        <v>0</v>
      </c>
      <c r="F27" s="19">
        <v>0</v>
      </c>
      <c r="G27" s="19">
        <f>'Pró Labore'!G48</f>
        <v>22500</v>
      </c>
      <c r="H27" s="26">
        <f>SUM(B27:G27)</f>
        <v>22500</v>
      </c>
    </row>
    <row r="28" spans="1:8" s="13" customFormat="1" x14ac:dyDescent="0.25">
      <c r="A28" s="24"/>
      <c r="B28" s="31"/>
      <c r="C28" s="25"/>
      <c r="D28" s="25"/>
      <c r="E28" s="25"/>
      <c r="F28" s="25"/>
      <c r="G28" s="25"/>
      <c r="H28" s="28"/>
    </row>
    <row r="29" spans="1:8" ht="15.75" x14ac:dyDescent="0.25">
      <c r="A29" s="253">
        <v>5</v>
      </c>
      <c r="B29" s="257" t="s">
        <v>207</v>
      </c>
      <c r="C29" s="257"/>
      <c r="D29" s="257"/>
      <c r="E29" s="257"/>
      <c r="F29" s="257"/>
      <c r="G29" s="257"/>
      <c r="H29" s="258" t="s">
        <v>14</v>
      </c>
    </row>
    <row r="30" spans="1:8" ht="15" x14ac:dyDescent="0.25">
      <c r="A30" s="253"/>
      <c r="B30" s="23" t="s">
        <v>61</v>
      </c>
      <c r="C30" s="14" t="s">
        <v>62</v>
      </c>
      <c r="D30" s="15"/>
      <c r="E30" s="15"/>
      <c r="F30" s="15"/>
      <c r="G30" s="15"/>
      <c r="H30" s="259"/>
    </row>
    <row r="31" spans="1:8" ht="15" x14ac:dyDescent="0.25">
      <c r="A31" s="253"/>
      <c r="B31" s="16"/>
      <c r="C31" s="14" t="s">
        <v>66</v>
      </c>
      <c r="D31" s="15"/>
      <c r="E31" s="15"/>
      <c r="F31" s="15"/>
      <c r="G31" s="15"/>
      <c r="H31" s="259"/>
    </row>
    <row r="32" spans="1:8" ht="15.75" x14ac:dyDescent="0.25">
      <c r="A32" s="253"/>
      <c r="B32" s="261"/>
      <c r="C32" s="261"/>
      <c r="D32" s="261"/>
      <c r="E32" s="261"/>
      <c r="F32" s="261"/>
      <c r="G32" s="261"/>
      <c r="H32" s="259"/>
    </row>
    <row r="33" spans="1:8" ht="15" x14ac:dyDescent="0.25">
      <c r="A33" s="253"/>
      <c r="B33" s="17" t="s">
        <v>64</v>
      </c>
      <c r="C33" s="8" t="s">
        <v>50</v>
      </c>
      <c r="D33" s="9" t="s">
        <v>51</v>
      </c>
      <c r="E33" s="10" t="s">
        <v>52</v>
      </c>
      <c r="F33" s="10" t="s">
        <v>47</v>
      </c>
      <c r="G33" s="10" t="s">
        <v>53</v>
      </c>
      <c r="H33" s="260"/>
    </row>
    <row r="34" spans="1:8" ht="19.5" customHeight="1" x14ac:dyDescent="0.25">
      <c r="A34" s="253"/>
      <c r="B34" s="18">
        <f>'Passagem Aéreas'!H86</f>
        <v>0</v>
      </c>
      <c r="C34" s="19">
        <f>Hospedagem!F66</f>
        <v>0</v>
      </c>
      <c r="D34" s="19">
        <f>Alimentação!F53</f>
        <v>0</v>
      </c>
      <c r="E34" s="19">
        <f>Transporte!F49</f>
        <v>0</v>
      </c>
      <c r="F34" s="19">
        <v>0</v>
      </c>
      <c r="G34" s="19">
        <f>'Pró Labore'!G61</f>
        <v>18000</v>
      </c>
      <c r="H34" s="26">
        <f>SUM(B34:G34)</f>
        <v>18000</v>
      </c>
    </row>
    <row r="35" spans="1:8" s="13" customFormat="1" x14ac:dyDescent="0.25">
      <c r="A35" s="154"/>
      <c r="B35" s="31"/>
      <c r="C35" s="25"/>
      <c r="D35" s="25"/>
      <c r="E35" s="25"/>
      <c r="F35" s="25"/>
      <c r="G35" s="25"/>
      <c r="H35" s="155"/>
    </row>
    <row r="36" spans="1:8" ht="15.75" x14ac:dyDescent="0.25">
      <c r="A36" s="253">
        <v>6</v>
      </c>
      <c r="B36" s="257" t="s">
        <v>207</v>
      </c>
      <c r="C36" s="257"/>
      <c r="D36" s="257"/>
      <c r="E36" s="257"/>
      <c r="F36" s="257"/>
      <c r="G36" s="257"/>
      <c r="H36" s="258" t="s">
        <v>14</v>
      </c>
    </row>
    <row r="37" spans="1:8" ht="15" x14ac:dyDescent="0.25">
      <c r="A37" s="253"/>
      <c r="B37" s="23" t="s">
        <v>61</v>
      </c>
      <c r="C37" s="14" t="s">
        <v>62</v>
      </c>
      <c r="D37" s="15"/>
      <c r="E37" s="15"/>
      <c r="F37" s="15"/>
      <c r="G37" s="15"/>
      <c r="H37" s="259"/>
    </row>
    <row r="38" spans="1:8" ht="15" x14ac:dyDescent="0.25">
      <c r="A38" s="253"/>
      <c r="B38" s="16"/>
      <c r="C38" s="14" t="s">
        <v>66</v>
      </c>
      <c r="D38" s="15"/>
      <c r="E38" s="15"/>
      <c r="F38" s="15"/>
      <c r="G38" s="15"/>
      <c r="H38" s="259"/>
    </row>
    <row r="39" spans="1:8" ht="15.75" x14ac:dyDescent="0.25">
      <c r="A39" s="253"/>
      <c r="B39" s="261"/>
      <c r="C39" s="261"/>
      <c r="D39" s="261"/>
      <c r="E39" s="261"/>
      <c r="F39" s="261"/>
      <c r="G39" s="261"/>
      <c r="H39" s="259"/>
    </row>
    <row r="40" spans="1:8" ht="15" x14ac:dyDescent="0.25">
      <c r="A40" s="253"/>
      <c r="B40" s="17" t="s">
        <v>64</v>
      </c>
      <c r="C40" s="8" t="s">
        <v>50</v>
      </c>
      <c r="D40" s="9" t="s">
        <v>51</v>
      </c>
      <c r="E40" s="10" t="s">
        <v>52</v>
      </c>
      <c r="F40" s="10" t="s">
        <v>47</v>
      </c>
      <c r="G40" s="10" t="s">
        <v>53</v>
      </c>
      <c r="H40" s="260"/>
    </row>
    <row r="41" spans="1:8" ht="19.5" customHeight="1" x14ac:dyDescent="0.25">
      <c r="A41" s="253"/>
      <c r="B41" s="18">
        <f>'Passagem Aéreas'!H100</f>
        <v>0</v>
      </c>
      <c r="C41" s="19">
        <f>Hospedagem!F79</f>
        <v>0</v>
      </c>
      <c r="D41" s="19">
        <f>Alimentação!F63</f>
        <v>0</v>
      </c>
      <c r="E41" s="19">
        <f>Transporte!F59</f>
        <v>0</v>
      </c>
      <c r="F41" s="19">
        <v>0</v>
      </c>
      <c r="G41" s="19">
        <f>'Pró Labore'!G74</f>
        <v>22500</v>
      </c>
      <c r="H41" s="26">
        <f>SUM(B41:G41)</f>
        <v>22500</v>
      </c>
    </row>
    <row r="42" spans="1:8" s="13" customFormat="1" x14ac:dyDescent="0.25">
      <c r="A42" s="154"/>
      <c r="B42" s="31"/>
      <c r="C42" s="25"/>
      <c r="D42" s="25"/>
      <c r="E42" s="25"/>
      <c r="F42" s="25"/>
      <c r="G42" s="25"/>
      <c r="H42" s="155"/>
    </row>
    <row r="43" spans="1:8" x14ac:dyDescent="0.25">
      <c r="A43" s="253">
        <v>7</v>
      </c>
      <c r="B43" s="251" t="s">
        <v>204</v>
      </c>
      <c r="C43" s="251"/>
      <c r="D43" s="251"/>
      <c r="E43" s="251"/>
      <c r="F43" s="251"/>
      <c r="G43" s="251"/>
      <c r="H43" s="156" t="s">
        <v>14</v>
      </c>
    </row>
    <row r="44" spans="1:8" ht="19.5" customHeight="1" x14ac:dyDescent="0.25">
      <c r="A44" s="253"/>
      <c r="B44" s="252" t="s">
        <v>14</v>
      </c>
      <c r="C44" s="252"/>
      <c r="D44" s="252"/>
      <c r="E44" s="252"/>
      <c r="F44" s="252"/>
      <c r="G44" s="252"/>
      <c r="H44" s="26">
        <f>Uniformes!D32</f>
        <v>0</v>
      </c>
    </row>
    <row r="45" spans="1:8" s="13" customFormat="1" ht="19.5" thickBot="1" x14ac:dyDescent="0.3">
      <c r="A45" s="154"/>
      <c r="B45" s="31"/>
      <c r="C45" s="25"/>
      <c r="D45" s="25"/>
      <c r="E45" s="25"/>
      <c r="F45" s="25"/>
      <c r="G45" s="25"/>
      <c r="H45" s="155"/>
    </row>
    <row r="46" spans="1:8" ht="30" customHeight="1" thickBot="1" x14ac:dyDescent="0.3">
      <c r="A46" s="254" t="s">
        <v>210</v>
      </c>
      <c r="B46" s="255"/>
      <c r="C46" s="255"/>
      <c r="D46" s="255"/>
      <c r="E46" s="255"/>
      <c r="F46" s="255"/>
      <c r="G46" s="256"/>
      <c r="H46" s="29">
        <f>H41+H34+H27+H20+H13+H6+H44</f>
        <v>115272</v>
      </c>
    </row>
    <row r="48" spans="1:8" x14ac:dyDescent="0.3">
      <c r="H48" s="30"/>
    </row>
    <row r="49" spans="8:8" x14ac:dyDescent="0.3">
      <c r="H49" s="30"/>
    </row>
  </sheetData>
  <mergeCells count="28">
    <mergeCell ref="A1:A6"/>
    <mergeCell ref="B1:G1"/>
    <mergeCell ref="H1:H5"/>
    <mergeCell ref="B4:G4"/>
    <mergeCell ref="A8:A13"/>
    <mergeCell ref="B8:G8"/>
    <mergeCell ref="H8:H12"/>
    <mergeCell ref="B11:G11"/>
    <mergeCell ref="H29:H33"/>
    <mergeCell ref="B32:G32"/>
    <mergeCell ref="A36:A41"/>
    <mergeCell ref="B36:G36"/>
    <mergeCell ref="H36:H40"/>
    <mergeCell ref="B39:G39"/>
    <mergeCell ref="H15:H19"/>
    <mergeCell ref="B18:G18"/>
    <mergeCell ref="A22:A27"/>
    <mergeCell ref="B22:G22"/>
    <mergeCell ref="H22:H26"/>
    <mergeCell ref="B25:G25"/>
    <mergeCell ref="B43:G43"/>
    <mergeCell ref="B44:G44"/>
    <mergeCell ref="A43:A44"/>
    <mergeCell ref="A46:G46"/>
    <mergeCell ref="A15:A20"/>
    <mergeCell ref="B15:G15"/>
    <mergeCell ref="A29:A34"/>
    <mergeCell ref="B29:G29"/>
  </mergeCells>
  <pageMargins left="0.51181102362204722" right="0.51181102362204722" top="0.78740157480314965" bottom="0.78740157480314965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Passagem Aéreas</vt:lpstr>
      <vt:lpstr>Hospedagem</vt:lpstr>
      <vt:lpstr>Alimentação</vt:lpstr>
      <vt:lpstr>Transporte</vt:lpstr>
      <vt:lpstr>Uniformes</vt:lpstr>
      <vt:lpstr>Seguro Viagem</vt:lpstr>
      <vt:lpstr>Pró Labore</vt:lpstr>
      <vt:lpstr>Consolidado Geral</vt:lpstr>
      <vt:lpstr>TOTAL EVENTO</vt:lpstr>
      <vt:lpstr>Plan1</vt:lpstr>
      <vt:lpstr>'Pró Labore'!Area_de_impressao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2014-07-28T17:54:49Z</cp:lastPrinted>
  <dcterms:created xsi:type="dcterms:W3CDTF">2012-12-11T11:32:08Z</dcterms:created>
  <dcterms:modified xsi:type="dcterms:W3CDTF">2014-08-13T19:45:01Z</dcterms:modified>
</cp:coreProperties>
</file>